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NAN AHMAD\OneDrive\Desktop\"/>
    </mc:Choice>
  </mc:AlternateContent>
  <xr:revisionPtr revIDLastSave="0" documentId="8_{F6F47351-0F59-4F67-93AA-A8993C7CFE63}" xr6:coauthVersionLast="47" xr6:coauthVersionMax="47" xr10:uidLastSave="{00000000-0000-0000-0000-000000000000}"/>
  <bookViews>
    <workbookView xWindow="-108" yWindow="-108" windowWidth="23256" windowHeight="12456" tabRatio="744" xr2:uid="{6EDF360E-4BB2-47D3-ABE0-0B60D71D391A}"/>
  </bookViews>
  <sheets>
    <sheet name="Uttarakhand dfr" sheetId="1" r:id="rId1"/>
    <sheet name="DFR_Clean" sheetId="31" r:id="rId2"/>
    <sheet name="site_master" sheetId="22" r:id="rId3"/>
    <sheet name="Site_master clean" sheetId="32" r:id="rId4"/>
    <sheet name="DASHBOARD 2" sheetId="38" r:id="rId5"/>
    <sheet name="Unmapped Records by IE" sheetId="44" r:id="rId6"/>
    <sheet name="Excel rename" sheetId="20" r:id="rId7"/>
    <sheet name="Tech pivot" sheetId="24" r:id="rId8"/>
    <sheet name="TECH_summary" sheetId="33" r:id="rId9"/>
    <sheet name="Unmapped trt sites" sheetId="34" r:id="rId10"/>
    <sheet name="Unmapped trt sites unique" sheetId="35" r:id="rId11"/>
    <sheet name="CMP summary" sheetId="36" r:id="rId12"/>
    <sheet name="cmp_tech_summary Pivot" sheetId="37" r:id="rId13"/>
    <sheet name="IE wise filling qty pivot " sheetId="41" r:id="rId14"/>
    <sheet name="PFC DASHBOARD" sheetId="4" r:id="rId15"/>
    <sheet name="Cluster pv" sheetId="18" r:id="rId16"/>
    <sheet name="Vehicle pv" sheetId="6" r:id="rId17"/>
    <sheet name="INFRA PV" sheetId="5" r:id="rId18"/>
    <sheet name="TOwer pv" sheetId="11" r:id="rId19"/>
    <sheet name="Summary of filling" sheetId="2" r:id="rId20"/>
    <sheet name="Swapping" sheetId="3" r:id="rId21"/>
  </sheets>
  <definedNames>
    <definedName name="_xlnm._FilterDatabase" localSheetId="0" hidden="1">'Uttarakhand dfr'!$A$1:$AC$616</definedName>
    <definedName name="_xlcn.WorksheetConnection_Telecom_Fuel_Excel_Project.xlsxTbl_DFR1" hidden="1">Tbl_DFR[]</definedName>
    <definedName name="_xlcn.WorksheetConnection_Telecom_Fuel_PQ_test.xlsxDFR_Clean1" hidden="1">DFR_Clean[]</definedName>
    <definedName name="ExternalData_1" localSheetId="1" hidden="1">DFR_Clean!$A$1:$AH$911</definedName>
    <definedName name="ExternalData_1" localSheetId="3" hidden="1">'Site_master clean'!$A$1:$K$2136</definedName>
    <definedName name="ExternalData_2" localSheetId="11" hidden="1">'CMP summary'!$A$1:$B$3</definedName>
    <definedName name="ExternalData_2" localSheetId="12" hidden="1">'cmp_tech_summary Pivot'!$A$1:$C$137</definedName>
    <definedName name="ExternalData_2" localSheetId="8" hidden="1">TECH_summary!$A$1:$B$6</definedName>
    <definedName name="ExternalData_2" localSheetId="9" hidden="1">'Unmapped trt sites'!$A$1:$E$38</definedName>
    <definedName name="ExternalData_2" localSheetId="10" hidden="1">'Unmapped trt sites unique'!$A$1:$E$38</definedName>
    <definedName name="Slicer_CMP">#N/A</definedName>
    <definedName name="Slicer_IE_Name">#N/A</definedName>
    <definedName name="Slicer_IE_Name1">#N/A</definedName>
    <definedName name="Slicer_Mapped_Technician1">#N/A</definedName>
    <definedName name="Slicer_Vehcile_Number">#N/A</definedName>
    <definedName name="Tbl_master">#REF!</definedName>
    <definedName name="Timeline_Date_of_filling">#N/A</definedName>
  </definedNames>
  <calcPr calcId="191029"/>
  <pivotCaches>
    <pivotCache cacheId="0" r:id="rId22"/>
    <pivotCache cacheId="1" r:id="rId23"/>
    <pivotCache cacheId="2" r:id="rId24"/>
    <pivotCache cacheId="3" r:id="rId25"/>
    <pivotCache cacheId="4" r:id="rId26"/>
    <pivotCache cacheId="5" r:id="rId27"/>
  </pivotCaches>
  <extLst>
    <ext xmlns:x14="http://schemas.microsoft.com/office/spreadsheetml/2009/9/main" uri="{876F7934-8845-4945-9796-88D515C7AA90}">
      <x14:pivotCaches>
        <pivotCache cacheId="6" r:id="rId28"/>
      </x14:pivotCaches>
    </ext>
    <ext xmlns:x14="http://schemas.microsoft.com/office/spreadsheetml/2009/9/main" uri="{BBE1A952-AA13-448e-AADC-164F8A28A991}">
      <x14:slicerCaches>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 r:id="rId34"/>
      </x15:timelineCachePivotCaches>
    </ext>
    <ext xmlns:x15="http://schemas.microsoft.com/office/spreadsheetml/2010/11/main" uri="{D0CA8CA8-9F24-4464-BF8E-62219DCF47F9}">
      <x15:timelineCacheRefs>
        <x15:timelineCacheRef r:id="rId3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FR_Clean" name="DFR_Clean" connection="WorksheetConnection_Telecom_Fuel_PQ_test.xlsx!DFR_Clean"/>
          <x15:modelTable id="Tbl_DFR" name="Tbl_DFR" connection="WorksheetConnection_Telecom_Fuel_Excel_Project.xlsx!Tbl_DF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2" i="3" l="1"/>
  <c r="E31" i="3"/>
  <c r="E30" i="3"/>
  <c r="E29" i="3"/>
  <c r="E28" i="3"/>
  <c r="E27" i="3"/>
  <c r="E26" i="3"/>
  <c r="E25" i="3"/>
  <c r="E24" i="3"/>
  <c r="E23" i="3"/>
  <c r="E22" i="3"/>
  <c r="E21" i="3"/>
  <c r="E20" i="3"/>
  <c r="E19" i="3"/>
  <c r="E18" i="3"/>
  <c r="E17" i="3"/>
  <c r="E16" i="3"/>
  <c r="E15" i="3"/>
  <c r="E14" i="3"/>
  <c r="E13" i="3"/>
  <c r="E12" i="3"/>
  <c r="E11" i="3"/>
  <c r="E10" i="3"/>
  <c r="E9" i="3"/>
  <c r="E8" i="3"/>
  <c r="E7" i="3"/>
  <c r="E6" i="3"/>
  <c r="E5" i="3"/>
  <c r="E4" i="3"/>
  <c r="M35" i="2"/>
  <c r="L35" i="2"/>
  <c r="K35" i="2"/>
  <c r="M34" i="2"/>
  <c r="L34" i="2"/>
  <c r="K34" i="2"/>
  <c r="M33" i="2"/>
  <c r="L33" i="2"/>
  <c r="K33" i="2"/>
  <c r="M32" i="2"/>
  <c r="L32" i="2"/>
  <c r="K32" i="2"/>
  <c r="M31" i="2"/>
  <c r="L31" i="2"/>
  <c r="K31" i="2"/>
  <c r="M30" i="2"/>
  <c r="L30" i="2"/>
  <c r="K30" i="2"/>
  <c r="M29" i="2"/>
  <c r="L29" i="2"/>
  <c r="K29" i="2"/>
  <c r="M28" i="2"/>
  <c r="L28" i="2"/>
  <c r="K28" i="2"/>
  <c r="M27" i="2"/>
  <c r="L27" i="2"/>
  <c r="K27" i="2"/>
  <c r="M26" i="2"/>
  <c r="L26" i="2"/>
  <c r="K26" i="2"/>
  <c r="M24" i="2"/>
  <c r="L24" i="2"/>
  <c r="K24" i="2"/>
  <c r="M23" i="2"/>
  <c r="L23" i="2"/>
  <c r="K23" i="2"/>
  <c r="M22" i="2"/>
  <c r="L22" i="2"/>
  <c r="K22" i="2"/>
  <c r="M21" i="2"/>
  <c r="L21" i="2"/>
  <c r="K21" i="2"/>
  <c r="M20" i="2"/>
  <c r="L20" i="2"/>
  <c r="K20" i="2"/>
  <c r="M19" i="2"/>
  <c r="L19" i="2"/>
  <c r="K19" i="2"/>
  <c r="M18" i="2"/>
  <c r="L18" i="2"/>
  <c r="K18" i="2"/>
  <c r="M17" i="2"/>
  <c r="L17" i="2"/>
  <c r="K17" i="2"/>
  <c r="M16" i="2"/>
  <c r="L16" i="2"/>
  <c r="K16" i="2"/>
  <c r="M15" i="2"/>
  <c r="L15" i="2"/>
  <c r="K15" i="2"/>
  <c r="M14" i="2"/>
  <c r="L14" i="2"/>
  <c r="K14" i="2"/>
  <c r="M13" i="2"/>
  <c r="L13" i="2"/>
  <c r="K13" i="2"/>
  <c r="M12" i="2"/>
  <c r="L12" i="2"/>
  <c r="K12" i="2"/>
  <c r="M11" i="2"/>
  <c r="L11" i="2"/>
  <c r="K11" i="2"/>
  <c r="M10" i="2"/>
  <c r="L10" i="2"/>
  <c r="K10" i="2"/>
  <c r="M9" i="2"/>
  <c r="L9" i="2"/>
  <c r="K9" i="2"/>
  <c r="M8" i="2"/>
  <c r="L8" i="2"/>
  <c r="K8" i="2"/>
  <c r="M7" i="2"/>
  <c r="L7" i="2"/>
  <c r="K7" i="2"/>
  <c r="M6" i="2"/>
  <c r="L6" i="2"/>
  <c r="K6" i="2"/>
  <c r="M5" i="2"/>
  <c r="L5" i="2"/>
  <c r="K5" i="2"/>
  <c r="M4" i="2"/>
  <c r="J4" i="2"/>
  <c r="I4" i="2"/>
  <c r="H4" i="2"/>
  <c r="F4" i="2"/>
  <c r="E4" i="2"/>
  <c r="C4" i="2"/>
  <c r="B4" i="2"/>
  <c r="D2" i="11"/>
  <c r="D3" i="6"/>
  <c r="E4" i="4" s="1"/>
  <c r="C2" i="18"/>
  <c r="M4" i="4"/>
  <c r="I4" i="4"/>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F2" i="35"/>
  <c r="B35" i="20"/>
  <c r="B34" i="20" a="1"/>
  <c r="B34" i="20" s="1"/>
  <c r="B21" i="20" a="1"/>
  <c r="B21" i="20" s="1"/>
  <c r="B20" i="20"/>
  <c r="B19" i="20"/>
  <c r="B17" i="20"/>
  <c r="B16" i="20"/>
  <c r="B15" i="20"/>
  <c r="B14" i="20"/>
  <c r="B13" i="20"/>
  <c r="B12" i="20"/>
  <c r="B11" i="20"/>
  <c r="B10" i="20"/>
  <c r="B9" i="20"/>
  <c r="B8" i="20"/>
  <c r="B7" i="20"/>
  <c r="B6" i="20"/>
  <c r="B5" i="20"/>
  <c r="B4" i="20"/>
  <c r="B3" i="20"/>
  <c r="K2" i="20" a="1"/>
  <c r="K2" i="20" s="1"/>
  <c r="I2" i="20" a="1"/>
  <c r="I2" i="20" s="1"/>
  <c r="G2" i="20" a="1"/>
  <c r="G2" i="20" s="1"/>
  <c r="F2" i="20"/>
  <c r="E2" i="20" a="1"/>
  <c r="E2" i="20" s="1"/>
  <c r="B2" i="20"/>
  <c r="M4" i="38"/>
  <c r="I4" i="38" a="1"/>
  <c r="I4" i="38" s="1"/>
  <c r="E4" i="38"/>
  <c r="A4" i="38"/>
  <c r="E2136" i="22"/>
  <c r="E2135" i="22"/>
  <c r="E2134" i="22"/>
  <c r="E2133" i="22"/>
  <c r="E2132" i="22"/>
  <c r="E2131" i="22"/>
  <c r="E2130" i="22"/>
  <c r="E2129" i="22"/>
  <c r="E2128" i="22"/>
  <c r="E2127" i="22"/>
  <c r="E2126" i="22"/>
  <c r="E2125" i="22"/>
  <c r="E2124" i="22"/>
  <c r="E2123" i="22"/>
  <c r="E2122" i="22"/>
  <c r="E2121" i="22"/>
  <c r="E2120" i="22"/>
  <c r="E2119" i="22"/>
  <c r="E2118" i="22"/>
  <c r="E2117" i="22"/>
  <c r="E2116" i="22"/>
  <c r="E2115" i="22"/>
  <c r="E2114" i="22"/>
  <c r="E2113" i="22"/>
  <c r="E2112" i="22"/>
  <c r="E2111" i="22"/>
  <c r="E2110" i="22"/>
  <c r="E2109" i="22"/>
  <c r="E2108" i="22"/>
  <c r="E2107" i="22"/>
  <c r="E2106" i="22"/>
  <c r="E2105" i="22"/>
  <c r="E2104" i="22"/>
  <c r="E2103" i="22"/>
  <c r="E2102" i="22"/>
  <c r="E2101" i="22"/>
  <c r="E2100" i="22"/>
  <c r="E2099" i="22"/>
  <c r="E2098" i="22"/>
  <c r="E2097" i="22"/>
  <c r="E2096" i="22"/>
  <c r="E2095" i="22"/>
  <c r="E2094" i="22"/>
  <c r="E2093" i="22"/>
  <c r="E2092" i="22"/>
  <c r="E2091" i="22"/>
  <c r="E2090" i="22"/>
  <c r="E2089" i="22"/>
  <c r="E2088" i="22"/>
  <c r="E2087" i="22"/>
  <c r="E2086" i="22"/>
  <c r="E2085" i="22"/>
  <c r="E2084" i="22"/>
  <c r="E2083" i="22"/>
  <c r="E2082" i="22"/>
  <c r="E2081" i="22"/>
  <c r="E2080" i="22"/>
  <c r="E2079" i="22"/>
  <c r="E2078" i="22"/>
  <c r="E2077" i="22"/>
  <c r="E2076" i="22"/>
  <c r="E2075" i="22"/>
  <c r="E2074" i="22"/>
  <c r="E2073" i="22"/>
  <c r="E2072" i="22"/>
  <c r="E2071" i="22"/>
  <c r="E2070" i="22"/>
  <c r="E2069" i="22"/>
  <c r="E2068" i="22"/>
  <c r="E2067" i="22"/>
  <c r="E2066" i="22"/>
  <c r="E2065" i="22"/>
  <c r="E2064" i="22"/>
  <c r="E2063" i="22"/>
  <c r="E2062" i="22"/>
  <c r="E2061" i="22"/>
  <c r="E2060" i="22"/>
  <c r="E2059" i="22"/>
  <c r="E2058" i="22"/>
  <c r="E2057" i="22"/>
  <c r="E2056" i="22"/>
  <c r="E2055" i="22"/>
  <c r="E2054" i="22"/>
  <c r="E2053" i="22"/>
  <c r="E2052" i="22"/>
  <c r="E2051" i="22"/>
  <c r="E2050" i="22"/>
  <c r="E2049" i="22"/>
  <c r="E2048" i="22"/>
  <c r="E2047" i="22"/>
  <c r="E2046" i="22"/>
  <c r="E2045" i="22"/>
  <c r="E2044" i="22"/>
  <c r="E2043" i="22"/>
  <c r="E2042" i="22"/>
  <c r="E2041" i="22"/>
  <c r="E2040" i="22"/>
  <c r="E2039" i="22"/>
  <c r="E2038" i="22"/>
  <c r="E2037" i="22"/>
  <c r="E2036" i="22"/>
  <c r="E2035" i="22"/>
  <c r="E2034" i="22"/>
  <c r="E2033" i="22"/>
  <c r="E2032" i="22"/>
  <c r="E2031" i="22"/>
  <c r="E2030" i="22"/>
  <c r="E2029" i="22"/>
  <c r="E2028" i="22"/>
  <c r="E2027" i="22"/>
  <c r="E2026" i="22"/>
  <c r="E2025" i="22"/>
  <c r="E2024" i="22"/>
  <c r="E2023" i="22"/>
  <c r="E2022" i="22"/>
  <c r="E2021" i="22"/>
  <c r="E2020" i="22"/>
  <c r="E2019" i="22"/>
  <c r="E2018" i="22"/>
  <c r="E2017" i="22"/>
  <c r="E2016" i="22"/>
  <c r="E2015" i="22"/>
  <c r="E2014" i="22"/>
  <c r="E2013" i="22"/>
  <c r="E2012" i="22"/>
  <c r="E2011" i="22"/>
  <c r="E2010" i="22"/>
  <c r="E2009" i="22"/>
  <c r="E2008" i="22"/>
  <c r="E2007" i="22"/>
  <c r="E2006" i="22"/>
  <c r="E2005" i="22"/>
  <c r="E2004" i="22"/>
  <c r="E2003" i="22"/>
  <c r="E2002" i="22"/>
  <c r="E2001" i="22"/>
  <c r="E2000" i="22"/>
  <c r="E1999" i="22"/>
  <c r="E1998" i="22"/>
  <c r="E1997" i="22"/>
  <c r="E1996" i="22"/>
  <c r="E1995" i="22"/>
  <c r="E1994" i="22"/>
  <c r="E1993" i="22"/>
  <c r="E1992" i="22"/>
  <c r="E1991" i="22"/>
  <c r="E1990" i="22"/>
  <c r="E1989" i="22"/>
  <c r="E1988" i="22"/>
  <c r="E1987" i="22"/>
  <c r="E1986" i="22"/>
  <c r="E1985" i="22"/>
  <c r="E1984" i="22"/>
  <c r="E1983" i="22"/>
  <c r="E1982" i="22"/>
  <c r="E1981" i="22"/>
  <c r="E1980" i="22"/>
  <c r="E1979" i="22"/>
  <c r="E1978" i="22"/>
  <c r="E1977" i="22"/>
  <c r="E1976" i="22"/>
  <c r="E1975" i="22"/>
  <c r="E1974" i="22"/>
  <c r="E1973" i="22"/>
  <c r="E1972" i="22"/>
  <c r="E1971" i="22"/>
  <c r="E1970" i="22"/>
  <c r="E1969" i="22"/>
  <c r="E1968" i="22"/>
  <c r="E1967" i="22"/>
  <c r="E1966" i="22"/>
  <c r="E1965" i="22"/>
  <c r="E1964" i="22"/>
  <c r="E1963" i="22"/>
  <c r="E1962" i="22"/>
  <c r="E1961" i="22"/>
  <c r="E1960" i="22"/>
  <c r="E1959" i="22"/>
  <c r="E1958" i="22"/>
  <c r="E1957" i="22"/>
  <c r="E1956" i="22"/>
  <c r="E1955" i="22"/>
  <c r="E1954" i="22"/>
  <c r="E1953" i="22"/>
  <c r="E1952" i="22"/>
  <c r="E1951" i="22"/>
  <c r="E1950" i="22"/>
  <c r="E1949" i="22"/>
  <c r="E1948" i="22"/>
  <c r="E1947" i="22"/>
  <c r="E1946" i="22"/>
  <c r="E1945" i="22"/>
  <c r="E1944" i="22"/>
  <c r="E1943" i="22"/>
  <c r="E1942" i="22"/>
  <c r="E1941" i="22"/>
  <c r="E1940" i="22"/>
  <c r="E1939" i="22"/>
  <c r="E1938" i="22"/>
  <c r="E1937" i="22"/>
  <c r="E1936" i="22"/>
  <c r="E1935" i="22"/>
  <c r="E1934" i="22"/>
  <c r="E1933" i="22"/>
  <c r="E1932" i="22"/>
  <c r="E1931" i="22"/>
  <c r="E1930" i="22"/>
  <c r="E1929" i="22"/>
  <c r="E1928" i="22"/>
  <c r="E1927" i="22"/>
  <c r="E1926" i="22"/>
  <c r="E1925" i="22"/>
  <c r="E1924" i="22"/>
  <c r="E1923" i="22"/>
  <c r="E1922" i="22"/>
  <c r="E1921" i="22"/>
  <c r="E1920" i="22"/>
  <c r="E1919" i="22"/>
  <c r="E1918" i="22"/>
  <c r="E1917" i="22"/>
  <c r="E1916" i="22"/>
  <c r="E1915" i="22"/>
  <c r="E1914" i="22"/>
  <c r="E1913" i="22"/>
  <c r="E1912" i="22"/>
  <c r="E1911" i="22"/>
  <c r="E1910" i="22"/>
  <c r="E1909" i="22"/>
  <c r="E1908" i="22"/>
  <c r="E1907" i="22"/>
  <c r="E1906" i="22"/>
  <c r="E1905" i="22"/>
  <c r="E1904" i="22"/>
  <c r="E1903" i="22"/>
  <c r="E1902" i="22"/>
  <c r="E1901" i="22"/>
  <c r="E1900" i="22"/>
  <c r="E1899" i="22"/>
  <c r="E1898" i="22"/>
  <c r="E1897" i="22"/>
  <c r="E1896" i="22"/>
  <c r="E1895" i="22"/>
  <c r="E1894" i="22"/>
  <c r="E1893" i="22"/>
  <c r="E1892" i="22"/>
  <c r="E1891" i="22"/>
  <c r="E1890" i="22"/>
  <c r="E1889" i="22"/>
  <c r="E1888" i="22"/>
  <c r="E1887" i="22"/>
  <c r="E1886" i="22"/>
  <c r="E1885" i="22"/>
  <c r="E1884" i="22"/>
  <c r="E1883" i="22"/>
  <c r="E1882" i="22"/>
  <c r="E1881" i="22"/>
  <c r="E1880" i="22"/>
  <c r="E1879" i="22"/>
  <c r="E1878" i="22"/>
  <c r="E1877" i="22"/>
  <c r="E1876" i="22"/>
  <c r="E1875" i="22"/>
  <c r="E1874" i="22"/>
  <c r="E1873" i="22"/>
  <c r="E1872" i="22"/>
  <c r="E1871" i="22"/>
  <c r="E1870" i="22"/>
  <c r="E1869" i="22"/>
  <c r="E1868" i="22"/>
  <c r="E1867" i="22"/>
  <c r="E1866" i="22"/>
  <c r="E1865" i="22"/>
  <c r="E1864" i="22"/>
  <c r="E1863" i="22"/>
  <c r="E1862" i="22"/>
  <c r="E1861" i="22"/>
  <c r="E1860" i="22"/>
  <c r="E1859" i="22"/>
  <c r="E1858" i="22"/>
  <c r="E1857" i="22"/>
  <c r="E1856" i="22"/>
  <c r="E1855" i="22"/>
  <c r="E1854" i="22"/>
  <c r="E1853" i="22"/>
  <c r="E1852" i="22"/>
  <c r="E1851" i="22"/>
  <c r="E1850" i="22"/>
  <c r="E1849" i="22"/>
  <c r="E1848" i="22"/>
  <c r="E1847" i="22"/>
  <c r="E1846" i="22"/>
  <c r="E1845" i="22"/>
  <c r="E1844" i="22"/>
  <c r="E1843" i="22"/>
  <c r="E1842" i="22"/>
  <c r="E1841" i="22"/>
  <c r="E1840" i="22"/>
  <c r="E1839" i="22"/>
  <c r="E1838" i="22"/>
  <c r="E1837" i="22"/>
  <c r="E1836" i="22"/>
  <c r="E1835" i="22"/>
  <c r="E1834" i="22"/>
  <c r="E1833" i="22"/>
  <c r="E1832" i="22"/>
  <c r="E1831" i="22"/>
  <c r="E1830" i="22"/>
  <c r="E1829" i="22"/>
  <c r="E1828" i="22"/>
  <c r="E1827" i="22"/>
  <c r="E1826" i="22"/>
  <c r="E1825" i="22"/>
  <c r="E1824" i="22"/>
  <c r="E1823" i="22"/>
  <c r="E1822" i="22"/>
  <c r="E1821" i="22"/>
  <c r="E1820" i="22"/>
  <c r="E1819" i="22"/>
  <c r="E1818" i="22"/>
  <c r="E1817" i="22"/>
  <c r="E1816" i="22"/>
  <c r="E1815" i="22"/>
  <c r="E1814" i="22"/>
  <c r="E1813" i="22"/>
  <c r="E1812" i="22"/>
  <c r="E1811" i="22"/>
  <c r="E1810" i="22"/>
  <c r="E1809" i="22"/>
  <c r="E1808" i="22"/>
  <c r="E1807" i="22"/>
  <c r="E1806" i="22"/>
  <c r="E1805" i="22"/>
  <c r="E1804" i="22"/>
  <c r="E1803" i="22"/>
  <c r="E1802" i="22"/>
  <c r="E1801" i="22"/>
  <c r="E1800" i="22"/>
  <c r="E1799" i="22"/>
  <c r="E1798" i="22"/>
  <c r="E1797" i="22"/>
  <c r="E1796" i="22"/>
  <c r="E1795" i="22"/>
  <c r="E1794" i="22"/>
  <c r="E1793" i="22"/>
  <c r="E1792" i="22"/>
  <c r="E1791" i="22"/>
  <c r="E1790" i="22"/>
  <c r="E1789" i="22"/>
  <c r="E1788" i="22"/>
  <c r="E1787" i="22"/>
  <c r="E1786" i="22"/>
  <c r="E1785" i="22"/>
  <c r="E1784" i="22"/>
  <c r="E1783" i="22"/>
  <c r="E1782" i="22"/>
  <c r="E1781" i="22"/>
  <c r="E1780" i="22"/>
  <c r="E1779" i="22"/>
  <c r="E1778" i="22"/>
  <c r="E1777" i="22"/>
  <c r="E1776" i="22"/>
  <c r="E1775" i="22"/>
  <c r="E1774" i="22"/>
  <c r="E1773" i="22"/>
  <c r="E1772" i="22"/>
  <c r="E1771" i="22"/>
  <c r="E1770" i="22"/>
  <c r="E1769" i="22"/>
  <c r="E1768" i="22"/>
  <c r="E1767" i="22"/>
  <c r="E1766" i="22"/>
  <c r="E1765" i="22"/>
  <c r="E1764" i="22"/>
  <c r="E1763" i="22"/>
  <c r="E1762" i="22"/>
  <c r="E1761" i="22"/>
  <c r="E1760" i="22"/>
  <c r="E1759" i="22"/>
  <c r="E1758" i="22"/>
  <c r="E1757" i="22"/>
  <c r="E1756" i="22"/>
  <c r="E1755" i="22"/>
  <c r="E1754" i="22"/>
  <c r="E1753" i="22"/>
  <c r="E1752" i="22"/>
  <c r="E1751" i="22"/>
  <c r="E1750" i="22"/>
  <c r="E1749" i="22"/>
  <c r="E1748" i="22"/>
  <c r="E1747" i="22"/>
  <c r="E1746" i="22"/>
  <c r="E1745" i="22"/>
  <c r="E1744" i="22"/>
  <c r="E1743" i="22"/>
  <c r="E1742" i="22"/>
  <c r="E1741" i="22"/>
  <c r="E1740" i="22"/>
  <c r="E1739" i="22"/>
  <c r="E1738" i="22"/>
  <c r="E1737" i="22"/>
  <c r="E1736" i="22"/>
  <c r="E1735" i="22"/>
  <c r="E1734" i="22"/>
  <c r="E1733" i="22"/>
  <c r="E1732" i="22"/>
  <c r="E1731" i="22"/>
  <c r="E1730" i="22"/>
  <c r="E1729" i="22"/>
  <c r="E1728" i="22"/>
  <c r="E1727" i="22"/>
  <c r="E1726" i="22"/>
  <c r="E1725" i="22"/>
  <c r="E1724" i="22"/>
  <c r="E1723" i="22"/>
  <c r="E1722" i="22"/>
  <c r="E1721" i="22"/>
  <c r="E1720" i="22"/>
  <c r="E1719" i="22"/>
  <c r="E1718" i="22"/>
  <c r="E1717" i="22"/>
  <c r="E1716" i="22"/>
  <c r="E1715" i="22"/>
  <c r="E1714" i="22"/>
  <c r="E1713" i="22"/>
  <c r="E1712" i="22"/>
  <c r="E1711" i="22"/>
  <c r="E1710" i="22"/>
  <c r="E1709" i="22"/>
  <c r="E1708" i="22"/>
  <c r="E1707" i="22"/>
  <c r="E1706" i="22"/>
  <c r="E1705" i="22"/>
  <c r="E1704" i="22"/>
  <c r="E1703" i="22"/>
  <c r="E1702" i="22"/>
  <c r="E1701" i="22"/>
  <c r="E1700" i="22"/>
  <c r="E1699" i="22"/>
  <c r="E1698" i="22"/>
  <c r="E1697" i="22"/>
  <c r="E1696" i="22"/>
  <c r="E1695" i="22"/>
  <c r="E1694" i="22"/>
  <c r="E1693" i="22"/>
  <c r="E1692" i="22"/>
  <c r="E1691" i="22"/>
  <c r="E1690" i="22"/>
  <c r="E1689" i="22"/>
  <c r="E1688" i="22"/>
  <c r="E1687" i="22"/>
  <c r="E1686" i="22"/>
  <c r="E1685" i="22"/>
  <c r="E1684" i="22"/>
  <c r="E1683" i="22"/>
  <c r="E1682" i="22"/>
  <c r="E1681" i="22"/>
  <c r="E1680" i="22"/>
  <c r="E1679" i="22"/>
  <c r="E1678" i="22"/>
  <c r="E1677" i="22"/>
  <c r="E1676" i="22"/>
  <c r="E1675" i="22"/>
  <c r="E1674" i="22"/>
  <c r="E1673" i="22"/>
  <c r="E1672" i="22"/>
  <c r="E1671" i="22"/>
  <c r="E1670" i="22"/>
  <c r="E1669" i="22"/>
  <c r="E1668" i="22"/>
  <c r="E1667" i="22"/>
  <c r="E1666" i="22"/>
  <c r="E1665" i="22"/>
  <c r="E1664" i="22"/>
  <c r="E1663" i="22"/>
  <c r="E1662" i="22"/>
  <c r="E1661" i="22"/>
  <c r="E1660" i="22"/>
  <c r="E1659" i="22"/>
  <c r="E1658" i="22"/>
  <c r="E1657" i="22"/>
  <c r="E1656" i="22"/>
  <c r="E1655" i="22"/>
  <c r="E1654" i="22"/>
  <c r="E1653" i="22"/>
  <c r="E1652" i="22"/>
  <c r="E1651" i="22"/>
  <c r="E1650" i="22"/>
  <c r="E1649" i="22"/>
  <c r="E1648" i="22"/>
  <c r="E1647" i="22"/>
  <c r="E1646" i="22"/>
  <c r="E1645" i="22"/>
  <c r="E1644" i="22"/>
  <c r="E1643" i="22"/>
  <c r="E1642" i="22"/>
  <c r="E1641" i="22"/>
  <c r="E1640" i="22"/>
  <c r="E1639" i="22"/>
  <c r="E1638" i="22"/>
  <c r="E1637" i="22"/>
  <c r="E1636" i="22"/>
  <c r="E1635" i="22"/>
  <c r="E1634" i="22"/>
  <c r="E1633" i="22"/>
  <c r="E1632" i="22"/>
  <c r="E1631" i="22"/>
  <c r="E1630" i="22"/>
  <c r="E1629" i="22"/>
  <c r="E1628" i="22"/>
  <c r="E1627" i="22"/>
  <c r="E1626" i="22"/>
  <c r="E1625" i="22"/>
  <c r="E1624" i="22"/>
  <c r="E1623" i="22"/>
  <c r="E1622" i="22"/>
  <c r="E1621" i="22"/>
  <c r="E1620" i="22"/>
  <c r="E1619" i="22"/>
  <c r="E1618" i="22"/>
  <c r="E1617" i="22"/>
  <c r="E1616" i="22"/>
  <c r="E1615" i="22"/>
  <c r="E1614" i="22"/>
  <c r="E1613" i="22"/>
  <c r="E1612" i="22"/>
  <c r="E1611" i="22"/>
  <c r="E1610" i="22"/>
  <c r="E1609" i="22"/>
  <c r="E1608" i="22"/>
  <c r="E1607" i="22"/>
  <c r="E1606" i="22"/>
  <c r="E1605" i="22"/>
  <c r="E1604" i="22"/>
  <c r="E1603" i="22"/>
  <c r="E1602" i="22"/>
  <c r="E1601" i="22"/>
  <c r="E1600" i="22"/>
  <c r="E1599" i="22"/>
  <c r="E1598" i="22"/>
  <c r="E1597" i="22"/>
  <c r="E1596" i="22"/>
  <c r="E1595" i="22"/>
  <c r="E1594" i="22"/>
  <c r="E1593" i="22"/>
  <c r="E1592" i="22"/>
  <c r="E1591" i="22"/>
  <c r="E1590" i="22"/>
  <c r="E1589" i="22"/>
  <c r="E1588" i="22"/>
  <c r="E1587" i="22"/>
  <c r="E1586" i="22"/>
  <c r="E1585" i="22"/>
  <c r="E1584" i="22"/>
  <c r="E1583" i="22"/>
  <c r="E1582" i="22"/>
  <c r="E1581" i="22"/>
  <c r="E1580" i="22"/>
  <c r="E1579" i="22"/>
  <c r="E1578" i="22"/>
  <c r="E1577" i="22"/>
  <c r="E1576" i="22"/>
  <c r="E1575" i="22"/>
  <c r="E1574" i="22"/>
  <c r="E1573" i="22"/>
  <c r="E1572" i="22"/>
  <c r="E1571" i="22"/>
  <c r="E1570" i="22"/>
  <c r="E1569" i="22"/>
  <c r="E1568" i="22"/>
  <c r="E1567" i="22"/>
  <c r="E1566" i="22"/>
  <c r="E1565" i="22"/>
  <c r="E1564" i="22"/>
  <c r="E1563" i="22"/>
  <c r="E1562" i="22"/>
  <c r="E1561" i="22"/>
  <c r="E1560" i="22"/>
  <c r="E1559" i="22"/>
  <c r="E1558" i="22"/>
  <c r="E1557" i="22"/>
  <c r="E1556" i="22"/>
  <c r="E1555" i="22"/>
  <c r="E1554" i="22"/>
  <c r="E1553" i="22"/>
  <c r="E1552" i="22"/>
  <c r="E1551" i="22"/>
  <c r="E1550" i="22"/>
  <c r="E1549" i="22"/>
  <c r="E1548" i="22"/>
  <c r="E1547" i="22"/>
  <c r="E1546" i="22"/>
  <c r="E1545" i="22"/>
  <c r="E1544" i="22"/>
  <c r="E1543" i="22"/>
  <c r="E1542" i="22"/>
  <c r="E1541" i="22"/>
  <c r="E1540" i="22"/>
  <c r="E1539" i="22"/>
  <c r="E1538" i="22"/>
  <c r="E1537" i="22"/>
  <c r="E1536" i="22"/>
  <c r="E1535" i="22"/>
  <c r="E1534" i="22"/>
  <c r="E1533" i="22"/>
  <c r="E1532" i="22"/>
  <c r="E1531" i="22"/>
  <c r="E1530" i="22"/>
  <c r="E1529" i="22"/>
  <c r="E1528" i="22"/>
  <c r="E1527" i="22"/>
  <c r="E1526" i="22"/>
  <c r="E1525" i="22"/>
  <c r="E1524" i="22"/>
  <c r="E1523" i="22"/>
  <c r="E1522" i="22"/>
  <c r="E1521" i="22"/>
  <c r="E1520" i="22"/>
  <c r="E1519" i="22"/>
  <c r="E1518" i="22"/>
  <c r="E1517" i="22"/>
  <c r="E1516" i="22"/>
  <c r="E1515" i="22"/>
  <c r="E1514" i="22"/>
  <c r="E1513" i="22"/>
  <c r="E1512" i="22"/>
  <c r="E1511" i="22"/>
  <c r="E1510" i="22"/>
  <c r="E1509" i="22"/>
  <c r="E1508" i="22"/>
  <c r="E1507" i="22"/>
  <c r="E1506" i="22"/>
  <c r="E1505" i="22"/>
  <c r="E1504" i="22"/>
  <c r="E1503" i="22"/>
  <c r="E1502" i="22"/>
  <c r="E1501" i="22"/>
  <c r="E1500" i="22"/>
  <c r="E1499" i="22"/>
  <c r="E1498" i="22"/>
  <c r="E1497" i="22"/>
  <c r="E1496" i="22"/>
  <c r="E1495" i="22"/>
  <c r="E1494" i="22"/>
  <c r="E1493" i="22"/>
  <c r="E1492" i="22"/>
  <c r="E1491" i="22"/>
  <c r="E1490" i="22"/>
  <c r="E1489" i="22"/>
  <c r="E1488" i="22"/>
  <c r="E1487" i="22"/>
  <c r="E1486" i="22"/>
  <c r="E1485" i="22"/>
  <c r="E1484" i="22"/>
  <c r="E1483" i="22"/>
  <c r="E1482" i="22"/>
  <c r="E1481" i="22"/>
  <c r="E1480" i="22"/>
  <c r="E1479" i="22"/>
  <c r="E1478" i="22"/>
  <c r="E1477" i="22"/>
  <c r="E1476" i="22"/>
  <c r="E1475" i="22"/>
  <c r="E1474" i="22"/>
  <c r="E1473" i="22"/>
  <c r="E1472" i="22"/>
  <c r="E1471" i="22"/>
  <c r="E1470" i="22"/>
  <c r="E1469" i="22"/>
  <c r="E1468" i="22"/>
  <c r="E1467" i="22"/>
  <c r="E1466" i="22"/>
  <c r="E1465" i="22"/>
  <c r="E1464" i="22"/>
  <c r="E1463" i="22"/>
  <c r="E1462" i="22"/>
  <c r="E1461" i="22"/>
  <c r="E1460" i="22"/>
  <c r="E1459" i="22"/>
  <c r="E1458" i="22"/>
  <c r="E1457" i="22"/>
  <c r="E1456" i="22"/>
  <c r="E1455" i="22"/>
  <c r="E1454" i="22"/>
  <c r="E1453" i="22"/>
  <c r="E1452" i="22"/>
  <c r="E1451" i="22"/>
  <c r="E1450" i="22"/>
  <c r="E1449" i="22"/>
  <c r="E1448" i="22"/>
  <c r="E1447" i="22"/>
  <c r="E1446" i="22"/>
  <c r="E1445" i="22"/>
  <c r="E1444" i="22"/>
  <c r="E1443" i="22"/>
  <c r="E1442" i="22"/>
  <c r="E1441" i="22"/>
  <c r="E1440" i="22"/>
  <c r="E1439" i="22"/>
  <c r="E1438" i="22"/>
  <c r="E1437" i="22"/>
  <c r="E1436" i="22"/>
  <c r="E1435" i="22"/>
  <c r="E1434" i="22"/>
  <c r="E1433" i="22"/>
  <c r="E1432" i="22"/>
  <c r="E1431" i="22"/>
  <c r="E1430" i="22"/>
  <c r="E1429" i="22"/>
  <c r="E1428" i="22"/>
  <c r="E1427" i="22"/>
  <c r="E1426" i="22"/>
  <c r="E1425" i="22"/>
  <c r="E1424" i="22"/>
  <c r="E1423" i="22"/>
  <c r="E1422" i="22"/>
  <c r="E1421" i="22"/>
  <c r="E1420" i="22"/>
  <c r="E1419" i="22"/>
  <c r="E1418" i="22"/>
  <c r="E1417" i="22"/>
  <c r="E1416" i="22"/>
  <c r="E1415" i="22"/>
  <c r="E1414" i="22"/>
  <c r="E1413" i="22"/>
  <c r="E1412" i="22"/>
  <c r="E1411" i="22"/>
  <c r="E1410" i="22"/>
  <c r="E1409" i="22"/>
  <c r="E1408" i="22"/>
  <c r="E1407" i="22"/>
  <c r="E1406" i="22"/>
  <c r="E1405" i="22"/>
  <c r="E1404" i="22"/>
  <c r="E1403" i="22"/>
  <c r="E1402" i="22"/>
  <c r="E1401" i="22"/>
  <c r="E1400" i="22"/>
  <c r="E1399" i="22"/>
  <c r="E1398" i="22"/>
  <c r="E1397" i="22"/>
  <c r="E1396" i="22"/>
  <c r="E1395" i="22"/>
  <c r="E1394" i="22"/>
  <c r="E1393" i="22"/>
  <c r="E1392" i="22"/>
  <c r="E1391" i="22"/>
  <c r="E1390" i="22"/>
  <c r="E1389" i="22"/>
  <c r="E1388" i="22"/>
  <c r="E1387" i="22"/>
  <c r="E1386" i="22"/>
  <c r="E1385" i="22"/>
  <c r="E1384" i="22"/>
  <c r="E1383" i="22"/>
  <c r="E1382" i="22"/>
  <c r="E1381" i="22"/>
  <c r="E1380" i="22"/>
  <c r="E1379" i="22"/>
  <c r="E1378" i="22"/>
  <c r="E1377" i="22"/>
  <c r="E1376" i="22"/>
  <c r="E1375" i="22"/>
  <c r="E1374" i="22"/>
  <c r="E1373" i="22"/>
  <c r="E1372" i="22"/>
  <c r="E1371" i="22"/>
  <c r="E1370" i="22"/>
  <c r="E1369" i="22"/>
  <c r="E1368" i="22"/>
  <c r="E1367" i="22"/>
  <c r="E1366" i="22"/>
  <c r="E1365" i="22"/>
  <c r="E1364" i="22"/>
  <c r="E1363" i="22"/>
  <c r="E1362" i="22"/>
  <c r="E1361" i="22"/>
  <c r="E1360" i="22"/>
  <c r="E1359" i="22"/>
  <c r="E1358" i="22"/>
  <c r="E1357" i="22"/>
  <c r="E1356" i="22"/>
  <c r="E1355" i="22"/>
  <c r="E1354" i="22"/>
  <c r="E1353" i="22"/>
  <c r="E1352" i="22"/>
  <c r="E1351" i="22"/>
  <c r="E1350" i="22"/>
  <c r="E1349" i="22"/>
  <c r="E1348" i="22"/>
  <c r="E1347" i="22"/>
  <c r="E1346" i="22"/>
  <c r="E1345" i="22"/>
  <c r="E1344" i="22"/>
  <c r="E1343" i="22"/>
  <c r="E1342" i="22"/>
  <c r="E1341" i="22"/>
  <c r="E1340" i="22"/>
  <c r="E1339" i="22"/>
  <c r="E1338" i="22"/>
  <c r="E1337" i="22"/>
  <c r="E1336" i="22"/>
  <c r="E1335" i="22"/>
  <c r="E1334" i="22"/>
  <c r="E1333" i="22"/>
  <c r="E1332" i="22"/>
  <c r="E1331" i="22"/>
  <c r="E1330" i="22"/>
  <c r="E1329" i="22"/>
  <c r="E1328" i="22"/>
  <c r="E1327" i="22"/>
  <c r="E1326" i="22"/>
  <c r="E1325" i="22"/>
  <c r="E1324" i="22"/>
  <c r="E1323" i="22"/>
  <c r="E1322" i="22"/>
  <c r="E1321" i="22"/>
  <c r="E1320" i="22"/>
  <c r="E1319" i="22"/>
  <c r="E1318" i="22"/>
  <c r="E1317" i="22"/>
  <c r="E1316" i="22"/>
  <c r="E1315" i="22"/>
  <c r="E1314" i="22"/>
  <c r="E1313" i="22"/>
  <c r="E1312" i="22"/>
  <c r="E1311" i="22"/>
  <c r="E1310" i="22"/>
  <c r="E1309" i="22"/>
  <c r="E1308" i="22"/>
  <c r="E1307" i="22"/>
  <c r="E1306" i="22"/>
  <c r="E1305" i="22"/>
  <c r="E1304" i="22"/>
  <c r="E1303" i="22"/>
  <c r="E1302" i="22"/>
  <c r="E1301" i="22"/>
  <c r="E1300" i="22"/>
  <c r="E1299" i="22"/>
  <c r="E1298" i="22"/>
  <c r="E1297" i="22"/>
  <c r="E1296" i="22"/>
  <c r="E1295" i="22"/>
  <c r="E1294" i="22"/>
  <c r="E1293" i="22"/>
  <c r="E1292" i="22"/>
  <c r="E1291" i="22"/>
  <c r="E1290" i="22"/>
  <c r="E1289" i="22"/>
  <c r="E1288" i="22"/>
  <c r="E1287" i="22"/>
  <c r="E1286" i="22"/>
  <c r="E1285" i="22"/>
  <c r="E1284" i="22"/>
  <c r="E1283" i="22"/>
  <c r="E1282" i="22"/>
  <c r="E1281" i="22"/>
  <c r="E1280" i="22"/>
  <c r="E1279" i="22"/>
  <c r="E1278" i="22"/>
  <c r="E1277" i="22"/>
  <c r="E1276" i="22"/>
  <c r="E1275" i="22"/>
  <c r="E1274" i="22"/>
  <c r="E1273" i="22"/>
  <c r="E1272" i="22"/>
  <c r="E1271" i="22"/>
  <c r="E1270" i="22"/>
  <c r="E1269" i="22"/>
  <c r="E1268" i="22"/>
  <c r="E1267" i="22"/>
  <c r="E1266" i="22"/>
  <c r="E1265" i="22"/>
  <c r="E1264" i="22"/>
  <c r="E1263" i="22"/>
  <c r="E1262" i="22"/>
  <c r="E1261" i="22"/>
  <c r="E1260" i="22"/>
  <c r="E1259" i="22"/>
  <c r="E1258" i="22"/>
  <c r="E1257" i="22"/>
  <c r="E1256" i="22"/>
  <c r="E1255" i="22"/>
  <c r="E1254" i="22"/>
  <c r="E1253" i="22"/>
  <c r="E1252" i="22"/>
  <c r="E1251" i="22"/>
  <c r="E1250" i="22"/>
  <c r="E1249" i="22"/>
  <c r="E1248" i="22"/>
  <c r="E1247" i="22"/>
  <c r="E1246" i="22"/>
  <c r="E1245" i="22"/>
  <c r="E1244" i="22"/>
  <c r="E1243" i="22"/>
  <c r="E1242" i="22"/>
  <c r="E1241" i="22"/>
  <c r="E1240" i="22"/>
  <c r="E1239" i="22"/>
  <c r="E1238" i="22"/>
  <c r="E1237" i="22"/>
  <c r="E1236" i="22"/>
  <c r="E1235" i="22"/>
  <c r="E1234" i="22"/>
  <c r="E1233" i="22"/>
  <c r="E1232" i="22"/>
  <c r="E1231" i="22"/>
  <c r="E1230" i="22"/>
  <c r="E1229" i="22"/>
  <c r="E1228" i="22"/>
  <c r="E1227" i="22"/>
  <c r="E1226" i="22"/>
  <c r="E1225" i="22"/>
  <c r="E1224" i="22"/>
  <c r="E1223" i="22"/>
  <c r="E1222" i="22"/>
  <c r="E1221" i="22"/>
  <c r="E1220" i="22"/>
  <c r="E1219" i="22"/>
  <c r="E1218" i="22"/>
  <c r="E1217" i="22"/>
  <c r="E1216" i="22"/>
  <c r="E1215" i="22"/>
  <c r="E1214" i="22"/>
  <c r="E1213" i="22"/>
  <c r="E1212" i="22"/>
  <c r="E1211" i="22"/>
  <c r="E1210" i="22"/>
  <c r="E1209" i="22"/>
  <c r="E1208" i="22"/>
  <c r="E1207" i="22"/>
  <c r="E1206" i="22"/>
  <c r="E1205" i="22"/>
  <c r="E1204" i="22"/>
  <c r="E1203" i="22"/>
  <c r="E1202" i="22"/>
  <c r="E1201" i="22"/>
  <c r="E1200" i="22"/>
  <c r="E1199" i="22"/>
  <c r="E1198" i="22"/>
  <c r="E1197" i="22"/>
  <c r="E1196" i="22"/>
  <c r="E1195" i="22"/>
  <c r="E1194" i="22"/>
  <c r="E1193" i="22"/>
  <c r="E1192" i="22"/>
  <c r="E1191" i="22"/>
  <c r="E1190" i="22"/>
  <c r="E1189" i="22"/>
  <c r="E1188" i="22"/>
  <c r="E1187" i="22"/>
  <c r="E1186" i="22"/>
  <c r="E1185" i="22"/>
  <c r="E1184" i="22"/>
  <c r="E1183" i="22"/>
  <c r="E1182" i="22"/>
  <c r="E1181" i="22"/>
  <c r="E1180" i="22"/>
  <c r="E1179" i="22"/>
  <c r="E1178" i="22"/>
  <c r="E1177" i="22"/>
  <c r="E1176" i="22"/>
  <c r="E1175" i="22"/>
  <c r="E1174" i="22"/>
  <c r="E1173" i="22"/>
  <c r="E1172" i="22"/>
  <c r="E1171" i="22"/>
  <c r="E1170" i="22"/>
  <c r="E1169" i="22"/>
  <c r="E1168" i="22"/>
  <c r="E1167" i="22"/>
  <c r="E1166" i="22"/>
  <c r="E1165" i="22"/>
  <c r="E1164" i="22"/>
  <c r="E1163" i="22"/>
  <c r="E1162" i="22"/>
  <c r="E1161" i="22"/>
  <c r="E1160" i="22"/>
  <c r="E1159" i="22"/>
  <c r="E1158" i="22"/>
  <c r="E1157" i="22"/>
  <c r="E1156" i="22"/>
  <c r="E1155" i="22"/>
  <c r="E1154" i="22"/>
  <c r="E1153" i="22"/>
  <c r="E1152" i="22"/>
  <c r="E1151" i="22"/>
  <c r="E1150" i="22"/>
  <c r="E1149" i="22"/>
  <c r="E1148" i="22"/>
  <c r="E1147" i="22"/>
  <c r="E1146" i="22"/>
  <c r="E1145" i="22"/>
  <c r="E1144" i="22"/>
  <c r="E1143" i="22"/>
  <c r="E1142" i="22"/>
  <c r="E1141" i="22"/>
  <c r="E1140" i="22"/>
  <c r="E1139" i="22"/>
  <c r="E1138" i="22"/>
  <c r="E1137" i="22"/>
  <c r="E1136" i="22"/>
  <c r="E1135" i="22"/>
  <c r="E1134" i="22"/>
  <c r="E1133" i="22"/>
  <c r="E1132" i="22"/>
  <c r="E1131" i="22"/>
  <c r="E1130" i="22"/>
  <c r="E1129" i="22"/>
  <c r="E1128" i="22"/>
  <c r="E1127" i="22"/>
  <c r="E1126" i="22"/>
  <c r="E1125" i="22"/>
  <c r="E1124" i="22"/>
  <c r="E1123" i="22"/>
  <c r="E1122" i="22"/>
  <c r="E1121" i="22"/>
  <c r="E1120" i="22"/>
  <c r="E1119" i="22"/>
  <c r="E1118" i="22"/>
  <c r="E1117" i="22"/>
  <c r="E1116" i="22"/>
  <c r="E1115" i="22"/>
  <c r="E1114" i="22"/>
  <c r="E1113" i="22"/>
  <c r="E1112" i="22"/>
  <c r="E1111" i="22"/>
  <c r="E1110" i="22"/>
  <c r="E1109" i="22"/>
  <c r="E1108" i="22"/>
  <c r="E1107" i="22"/>
  <c r="E1106" i="22"/>
  <c r="E1105" i="22"/>
  <c r="E1104" i="22"/>
  <c r="E1103" i="22"/>
  <c r="E1102" i="22"/>
  <c r="E1101" i="22"/>
  <c r="E1100" i="22"/>
  <c r="E1099" i="22"/>
  <c r="E1098" i="22"/>
  <c r="E1097" i="22"/>
  <c r="E1096" i="22"/>
  <c r="E1095" i="22"/>
  <c r="E1094" i="22"/>
  <c r="E1093" i="22"/>
  <c r="E1092" i="22"/>
  <c r="E1091" i="22"/>
  <c r="E1090" i="22"/>
  <c r="E1089" i="22"/>
  <c r="E1088" i="22"/>
  <c r="E1087" i="22"/>
  <c r="E1086" i="22"/>
  <c r="E1085" i="22"/>
  <c r="E1084" i="22"/>
  <c r="E1083" i="22"/>
  <c r="E1082" i="22"/>
  <c r="E1081" i="22"/>
  <c r="E1080" i="22"/>
  <c r="E1079" i="22"/>
  <c r="E1078" i="22"/>
  <c r="E1077" i="22"/>
  <c r="E1076" i="22"/>
  <c r="E1075" i="22"/>
  <c r="E1074" i="22"/>
  <c r="E1073" i="22"/>
  <c r="E1072" i="22"/>
  <c r="E1071" i="22"/>
  <c r="E1070" i="22"/>
  <c r="E1069" i="22"/>
  <c r="E1068" i="22"/>
  <c r="E1067" i="22"/>
  <c r="E1066" i="22"/>
  <c r="E1065" i="22"/>
  <c r="E1064" i="22"/>
  <c r="E1063" i="22"/>
  <c r="E1062" i="22"/>
  <c r="E1061" i="22"/>
  <c r="E1060" i="22"/>
  <c r="E1059" i="22"/>
  <c r="E1058" i="22"/>
  <c r="E1057" i="22"/>
  <c r="E1056" i="22"/>
  <c r="E1055" i="22"/>
  <c r="E1054" i="22"/>
  <c r="E1053" i="22"/>
  <c r="E1052" i="22"/>
  <c r="E1051" i="22"/>
  <c r="E1050" i="22"/>
  <c r="E1049" i="22"/>
  <c r="E1048" i="22"/>
  <c r="E1047" i="22"/>
  <c r="E1046" i="22"/>
  <c r="E1045" i="22"/>
  <c r="E1044" i="22"/>
  <c r="E1043" i="22"/>
  <c r="E1042" i="22"/>
  <c r="E1041" i="22"/>
  <c r="E1040" i="22"/>
  <c r="E1039" i="22"/>
  <c r="E1038" i="22"/>
  <c r="E1037" i="22"/>
  <c r="E1036" i="22"/>
  <c r="E1035" i="22"/>
  <c r="E1034" i="22"/>
  <c r="E1033" i="22"/>
  <c r="E1032" i="22"/>
  <c r="E1031" i="22"/>
  <c r="E1030" i="22"/>
  <c r="E1029" i="22"/>
  <c r="E1028" i="22"/>
  <c r="E1027" i="22"/>
  <c r="E1026" i="22"/>
  <c r="E1025" i="22"/>
  <c r="E1024" i="22"/>
  <c r="E1023" i="22"/>
  <c r="E1022" i="22"/>
  <c r="E1021" i="22"/>
  <c r="E1020" i="22"/>
  <c r="E1019" i="22"/>
  <c r="E1018" i="22"/>
  <c r="E1017" i="22"/>
  <c r="E1016" i="22"/>
  <c r="E1015" i="22"/>
  <c r="E1014" i="22"/>
  <c r="E1013" i="22"/>
  <c r="E1012" i="22"/>
  <c r="E1011" i="22"/>
  <c r="E1010" i="22"/>
  <c r="E1009" i="22"/>
  <c r="E1008" i="22"/>
  <c r="E1007" i="22"/>
  <c r="E1006" i="22"/>
  <c r="E1005" i="22"/>
  <c r="E1004" i="22"/>
  <c r="E1003" i="22"/>
  <c r="E1002" i="22"/>
  <c r="E1001" i="22"/>
  <c r="E1000" i="22"/>
  <c r="E999" i="22"/>
  <c r="E998" i="22"/>
  <c r="E997" i="22"/>
  <c r="E996" i="22"/>
  <c r="E995" i="22"/>
  <c r="E994" i="22"/>
  <c r="E993" i="22"/>
  <c r="E992" i="22"/>
  <c r="E991" i="22"/>
  <c r="E990" i="22"/>
  <c r="E989" i="22"/>
  <c r="E988" i="22"/>
  <c r="E987" i="22"/>
  <c r="E986" i="22"/>
  <c r="E985" i="22"/>
  <c r="E984" i="22"/>
  <c r="E983" i="22"/>
  <c r="E982" i="22"/>
  <c r="E981" i="22"/>
  <c r="E980" i="22"/>
  <c r="E979" i="22"/>
  <c r="E978" i="22"/>
  <c r="E977" i="22"/>
  <c r="E976" i="22"/>
  <c r="E975" i="22"/>
  <c r="E974" i="22"/>
  <c r="E973" i="22"/>
  <c r="E972" i="22"/>
  <c r="E971" i="22"/>
  <c r="E970" i="22"/>
  <c r="E969" i="22"/>
  <c r="E968" i="22"/>
  <c r="E967" i="22"/>
  <c r="E966" i="22"/>
  <c r="E965" i="22"/>
  <c r="E964" i="22"/>
  <c r="E963" i="22"/>
  <c r="E962" i="22"/>
  <c r="E961" i="22"/>
  <c r="E960" i="22"/>
  <c r="E959" i="22"/>
  <c r="E958" i="22"/>
  <c r="E957" i="22"/>
  <c r="E956" i="22"/>
  <c r="E955" i="22"/>
  <c r="E954" i="22"/>
  <c r="E953" i="22"/>
  <c r="E952" i="22"/>
  <c r="E951" i="22"/>
  <c r="E950" i="22"/>
  <c r="E949" i="22"/>
  <c r="E948" i="22"/>
  <c r="E947" i="22"/>
  <c r="E946" i="22"/>
  <c r="E945" i="22"/>
  <c r="E944" i="22"/>
  <c r="E943" i="22"/>
  <c r="E942" i="22"/>
  <c r="E941" i="22"/>
  <c r="E940" i="22"/>
  <c r="E939" i="22"/>
  <c r="E938" i="22"/>
  <c r="E937" i="22"/>
  <c r="E936" i="22"/>
  <c r="E935" i="22"/>
  <c r="E934" i="22"/>
  <c r="E933" i="22"/>
  <c r="E932" i="22"/>
  <c r="E931" i="22"/>
  <c r="E930" i="22"/>
  <c r="E929" i="22"/>
  <c r="E928" i="22"/>
  <c r="E927" i="22"/>
  <c r="E926" i="22"/>
  <c r="E925" i="22"/>
  <c r="E924" i="22"/>
  <c r="E923" i="22"/>
  <c r="E922" i="22"/>
  <c r="E921" i="22"/>
  <c r="E920" i="22"/>
  <c r="E919" i="22"/>
  <c r="E918" i="22"/>
  <c r="E917" i="22"/>
  <c r="E916" i="22"/>
  <c r="E915" i="22"/>
  <c r="E914" i="22"/>
  <c r="E913" i="22"/>
  <c r="E912" i="22"/>
  <c r="E911" i="22"/>
  <c r="E910" i="22"/>
  <c r="E909" i="22"/>
  <c r="E908" i="22"/>
  <c r="E907" i="22"/>
  <c r="E906" i="22"/>
  <c r="E905" i="22"/>
  <c r="E904" i="22"/>
  <c r="E903" i="22"/>
  <c r="E902" i="22"/>
  <c r="E901" i="22"/>
  <c r="E900" i="22"/>
  <c r="E899" i="22"/>
  <c r="E898" i="22"/>
  <c r="E897" i="22"/>
  <c r="E896" i="22"/>
  <c r="E895" i="22"/>
  <c r="E894" i="22"/>
  <c r="E893" i="22"/>
  <c r="E892" i="22"/>
  <c r="E891" i="22"/>
  <c r="E890" i="22"/>
  <c r="E889" i="22"/>
  <c r="E888" i="22"/>
  <c r="E887" i="22"/>
  <c r="E886" i="22"/>
  <c r="E885" i="22"/>
  <c r="E884" i="22"/>
  <c r="E883" i="22"/>
  <c r="E882" i="22"/>
  <c r="E881" i="22"/>
  <c r="E880" i="22"/>
  <c r="E879" i="22"/>
  <c r="E878" i="22"/>
  <c r="E877" i="22"/>
  <c r="E876" i="22"/>
  <c r="E875" i="22"/>
  <c r="E874" i="22"/>
  <c r="E873" i="22"/>
  <c r="E872" i="22"/>
  <c r="E871" i="22"/>
  <c r="E870" i="22"/>
  <c r="E869" i="22"/>
  <c r="E868" i="22"/>
  <c r="E867" i="22"/>
  <c r="E866" i="22"/>
  <c r="E865" i="22"/>
  <c r="E864" i="22"/>
  <c r="E863" i="22"/>
  <c r="E862" i="22"/>
  <c r="E861" i="22"/>
  <c r="E860" i="22"/>
  <c r="E859" i="22"/>
  <c r="E858" i="22"/>
  <c r="E857" i="22"/>
  <c r="E856" i="22"/>
  <c r="E855" i="22"/>
  <c r="E854" i="22"/>
  <c r="E853" i="22"/>
  <c r="E852" i="22"/>
  <c r="E851" i="22"/>
  <c r="E850" i="22"/>
  <c r="E849" i="22"/>
  <c r="E848" i="22"/>
  <c r="E847" i="22"/>
  <c r="E846" i="22"/>
  <c r="E845" i="22"/>
  <c r="E844" i="22"/>
  <c r="E843" i="22"/>
  <c r="E842" i="22"/>
  <c r="E841" i="22"/>
  <c r="E840" i="22"/>
  <c r="E839" i="22"/>
  <c r="E838" i="22"/>
  <c r="E837" i="22"/>
  <c r="E836" i="22"/>
  <c r="E835" i="22"/>
  <c r="E834" i="22"/>
  <c r="E833" i="22"/>
  <c r="E832" i="22"/>
  <c r="E831" i="22"/>
  <c r="E830" i="22"/>
  <c r="E829" i="22"/>
  <c r="E828" i="22"/>
  <c r="E827" i="22"/>
  <c r="E826" i="22"/>
  <c r="E825" i="22"/>
  <c r="E824" i="22"/>
  <c r="E823" i="22"/>
  <c r="E822" i="22"/>
  <c r="E821" i="22"/>
  <c r="E820" i="22"/>
  <c r="E819" i="22"/>
  <c r="E818" i="22"/>
  <c r="E817" i="22"/>
  <c r="E816" i="22"/>
  <c r="E815" i="22"/>
  <c r="E814" i="22"/>
  <c r="E813" i="22"/>
  <c r="E812" i="22"/>
  <c r="E811" i="22"/>
  <c r="E810" i="22"/>
  <c r="E809" i="22"/>
  <c r="E808" i="22"/>
  <c r="E807" i="22"/>
  <c r="E806" i="22"/>
  <c r="E805" i="22"/>
  <c r="E804" i="22"/>
  <c r="E803" i="22"/>
  <c r="E802" i="22"/>
  <c r="E801" i="22"/>
  <c r="E800" i="22"/>
  <c r="E799" i="22"/>
  <c r="E798" i="22"/>
  <c r="E797" i="22"/>
  <c r="E796" i="22"/>
  <c r="E795" i="22"/>
  <c r="E794" i="22"/>
  <c r="E793" i="22"/>
  <c r="E792" i="22"/>
  <c r="E791" i="22"/>
  <c r="E790" i="22"/>
  <c r="E789" i="22"/>
  <c r="E788" i="22"/>
  <c r="E787" i="22"/>
  <c r="E786" i="22"/>
  <c r="E785" i="22"/>
  <c r="E784" i="22"/>
  <c r="E783" i="22"/>
  <c r="E782" i="22"/>
  <c r="E781" i="22"/>
  <c r="E780" i="22"/>
  <c r="E779" i="22"/>
  <c r="E778" i="22"/>
  <c r="E777" i="22"/>
  <c r="E776" i="22"/>
  <c r="E775" i="22"/>
  <c r="E774" i="22"/>
  <c r="E773" i="22"/>
  <c r="E772" i="22"/>
  <c r="E771" i="22"/>
  <c r="E770" i="22"/>
  <c r="E769" i="22"/>
  <c r="E768" i="22"/>
  <c r="E767" i="22"/>
  <c r="E766" i="22"/>
  <c r="E765" i="22"/>
  <c r="E764" i="22"/>
  <c r="E763" i="22"/>
  <c r="E762" i="22"/>
  <c r="E761" i="22"/>
  <c r="E760" i="22"/>
  <c r="E759" i="22"/>
  <c r="E758" i="22"/>
  <c r="E757" i="22"/>
  <c r="E756" i="22"/>
  <c r="E755" i="22"/>
  <c r="E754" i="22"/>
  <c r="E753" i="22"/>
  <c r="E752" i="22"/>
  <c r="E751" i="22"/>
  <c r="E750" i="22"/>
  <c r="E749" i="22"/>
  <c r="E748" i="22"/>
  <c r="E747" i="22"/>
  <c r="E746" i="22"/>
  <c r="E745" i="22"/>
  <c r="E744" i="22"/>
  <c r="E743" i="22"/>
  <c r="E742" i="22"/>
  <c r="E741" i="22"/>
  <c r="E740" i="22"/>
  <c r="E739" i="22"/>
  <c r="E738" i="22"/>
  <c r="E737" i="22"/>
  <c r="E736" i="22"/>
  <c r="E735" i="22"/>
  <c r="E734" i="22"/>
  <c r="E733" i="22"/>
  <c r="E732" i="22"/>
  <c r="E731" i="22"/>
  <c r="E730" i="22"/>
  <c r="E729" i="22"/>
  <c r="E728" i="22"/>
  <c r="E727" i="22"/>
  <c r="E726" i="22"/>
  <c r="E725" i="22"/>
  <c r="E724" i="22"/>
  <c r="E723" i="22"/>
  <c r="E722" i="22"/>
  <c r="E721" i="22"/>
  <c r="E720" i="22"/>
  <c r="E719" i="22"/>
  <c r="E718" i="22"/>
  <c r="E717" i="22"/>
  <c r="E716" i="22"/>
  <c r="E715" i="22"/>
  <c r="E714" i="22"/>
  <c r="E713" i="22"/>
  <c r="E712" i="22"/>
  <c r="E711" i="22"/>
  <c r="E710" i="22"/>
  <c r="E709" i="22"/>
  <c r="E708" i="22"/>
  <c r="E707" i="22"/>
  <c r="E706" i="22"/>
  <c r="E705" i="22"/>
  <c r="E704" i="22"/>
  <c r="E703" i="22"/>
  <c r="E702" i="22"/>
  <c r="E701" i="22"/>
  <c r="E700" i="22"/>
  <c r="E699" i="22"/>
  <c r="E698" i="22"/>
  <c r="E697" i="22"/>
  <c r="E696" i="22"/>
  <c r="E695" i="22"/>
  <c r="E694" i="22"/>
  <c r="E693" i="22"/>
  <c r="E692" i="22"/>
  <c r="E691" i="22"/>
  <c r="E690" i="22"/>
  <c r="E689" i="22"/>
  <c r="E688" i="22"/>
  <c r="E687" i="22"/>
  <c r="E686" i="22"/>
  <c r="E685" i="22"/>
  <c r="E684" i="22"/>
  <c r="E683" i="22"/>
  <c r="E682" i="22"/>
  <c r="E681" i="22"/>
  <c r="E680" i="22"/>
  <c r="E679" i="22"/>
  <c r="E678" i="22"/>
  <c r="E677" i="22"/>
  <c r="E676" i="22"/>
  <c r="E675" i="22"/>
  <c r="E674" i="22"/>
  <c r="E673" i="22"/>
  <c r="E672" i="22"/>
  <c r="E671" i="22"/>
  <c r="E670" i="22"/>
  <c r="E669" i="22"/>
  <c r="E668" i="22"/>
  <c r="E667" i="22"/>
  <c r="E666" i="22"/>
  <c r="E665" i="22"/>
  <c r="E664" i="22"/>
  <c r="E663" i="22"/>
  <c r="E662" i="22"/>
  <c r="E661" i="22"/>
  <c r="E660" i="22"/>
  <c r="E659" i="22"/>
  <c r="E658" i="22"/>
  <c r="E657" i="22"/>
  <c r="E656" i="22"/>
  <c r="E655" i="22"/>
  <c r="E654" i="22"/>
  <c r="E653" i="22"/>
  <c r="E652" i="22"/>
  <c r="E651" i="22"/>
  <c r="E650" i="22"/>
  <c r="E649" i="22"/>
  <c r="E648" i="22"/>
  <c r="E647" i="22"/>
  <c r="E646" i="22"/>
  <c r="E645" i="22"/>
  <c r="E644" i="22"/>
  <c r="E643" i="22"/>
  <c r="E642" i="22"/>
  <c r="E641" i="22"/>
  <c r="E640" i="22"/>
  <c r="E639" i="22"/>
  <c r="E638" i="22"/>
  <c r="E637" i="22"/>
  <c r="E636" i="22"/>
  <c r="E635" i="22"/>
  <c r="E634" i="22"/>
  <c r="E633" i="22"/>
  <c r="E632" i="22"/>
  <c r="E631" i="22"/>
  <c r="E630" i="22"/>
  <c r="E629" i="22"/>
  <c r="E628" i="22"/>
  <c r="E627" i="22"/>
  <c r="E626" i="22"/>
  <c r="E625" i="22"/>
  <c r="E624" i="22"/>
  <c r="E623" i="22"/>
  <c r="E622" i="22"/>
  <c r="E621" i="22"/>
  <c r="E620" i="22"/>
  <c r="E619" i="22"/>
  <c r="E618" i="22"/>
  <c r="E617" i="22"/>
  <c r="E616" i="22"/>
  <c r="E615" i="22"/>
  <c r="E614" i="22"/>
  <c r="E613" i="22"/>
  <c r="E612" i="22"/>
  <c r="E611" i="22"/>
  <c r="E610" i="22"/>
  <c r="E609" i="22"/>
  <c r="E608" i="22"/>
  <c r="E607" i="22"/>
  <c r="E606" i="22"/>
  <c r="E605" i="22"/>
  <c r="E604" i="22"/>
  <c r="E603" i="22"/>
  <c r="E602" i="22"/>
  <c r="E601" i="22"/>
  <c r="E600" i="22"/>
  <c r="E599" i="22"/>
  <c r="E598" i="22"/>
  <c r="E597" i="22"/>
  <c r="E596" i="22"/>
  <c r="E595" i="22"/>
  <c r="E594" i="22"/>
  <c r="E593" i="22"/>
  <c r="E592" i="22"/>
  <c r="E591" i="22"/>
  <c r="E590" i="22"/>
  <c r="E589" i="22"/>
  <c r="E588" i="22"/>
  <c r="E587" i="22"/>
  <c r="E586" i="22"/>
  <c r="E585" i="22"/>
  <c r="E584" i="22"/>
  <c r="E583" i="22"/>
  <c r="E582" i="22"/>
  <c r="E581" i="22"/>
  <c r="E580" i="22"/>
  <c r="E579" i="22"/>
  <c r="E578" i="22"/>
  <c r="E577" i="22"/>
  <c r="E576" i="22"/>
  <c r="E575" i="22"/>
  <c r="E574" i="22"/>
  <c r="E573" i="22"/>
  <c r="E572" i="22"/>
  <c r="E571" i="22"/>
  <c r="E570" i="22"/>
  <c r="E569" i="22"/>
  <c r="E568" i="22"/>
  <c r="E567" i="22"/>
  <c r="E566" i="22"/>
  <c r="E565" i="22"/>
  <c r="E564" i="22"/>
  <c r="E563" i="22"/>
  <c r="E562" i="22"/>
  <c r="E561" i="22"/>
  <c r="E560" i="22"/>
  <c r="E559" i="22"/>
  <c r="E558" i="22"/>
  <c r="E557" i="22"/>
  <c r="E556" i="22"/>
  <c r="E555" i="22"/>
  <c r="E554" i="22"/>
  <c r="E553" i="22"/>
  <c r="E552" i="22"/>
  <c r="E551" i="22"/>
  <c r="E550" i="22"/>
  <c r="E549" i="22"/>
  <c r="E548" i="22"/>
  <c r="E547" i="22"/>
  <c r="E546" i="22"/>
  <c r="E545" i="22"/>
  <c r="E544" i="22"/>
  <c r="E543" i="22"/>
  <c r="E542" i="22"/>
  <c r="E541" i="22"/>
  <c r="E540" i="22"/>
  <c r="E539" i="22"/>
  <c r="E538" i="22"/>
  <c r="E537" i="22"/>
  <c r="E536" i="22"/>
  <c r="E535" i="22"/>
  <c r="E534" i="22"/>
  <c r="E533" i="22"/>
  <c r="E532" i="22"/>
  <c r="E531" i="22"/>
  <c r="E530" i="22"/>
  <c r="E529" i="22"/>
  <c r="E528" i="22"/>
  <c r="E527" i="22"/>
  <c r="E526" i="22"/>
  <c r="E525" i="22"/>
  <c r="E524" i="22"/>
  <c r="E523" i="22"/>
  <c r="E522" i="22"/>
  <c r="E521" i="22"/>
  <c r="E520" i="22"/>
  <c r="E519" i="22"/>
  <c r="E518" i="22"/>
  <c r="E517" i="22"/>
  <c r="E516" i="22"/>
  <c r="E515" i="22"/>
  <c r="E514" i="22"/>
  <c r="E513" i="22"/>
  <c r="E512" i="22"/>
  <c r="E511" i="22"/>
  <c r="E510" i="22"/>
  <c r="E509" i="22"/>
  <c r="E508" i="22"/>
  <c r="E507" i="22"/>
  <c r="E506" i="22"/>
  <c r="E505" i="22"/>
  <c r="E504" i="22"/>
  <c r="E503" i="22"/>
  <c r="E502" i="22"/>
  <c r="E501" i="22"/>
  <c r="E500" i="22"/>
  <c r="E499" i="22"/>
  <c r="E498" i="22"/>
  <c r="E497" i="22"/>
  <c r="E496" i="22"/>
  <c r="E495" i="22"/>
  <c r="E494" i="22"/>
  <c r="E493" i="22"/>
  <c r="E492" i="22"/>
  <c r="E491" i="22"/>
  <c r="E490" i="22"/>
  <c r="E489" i="22"/>
  <c r="E488" i="22"/>
  <c r="E487" i="22"/>
  <c r="E486" i="22"/>
  <c r="E485" i="22"/>
  <c r="E484" i="22"/>
  <c r="E483" i="22"/>
  <c r="E482" i="22"/>
  <c r="E481" i="22"/>
  <c r="E480" i="22"/>
  <c r="E479" i="22"/>
  <c r="E478" i="22"/>
  <c r="E477" i="22"/>
  <c r="E476" i="22"/>
  <c r="E475" i="22"/>
  <c r="E474" i="22"/>
  <c r="E473" i="22"/>
  <c r="E472" i="22"/>
  <c r="E471" i="22"/>
  <c r="E470" i="22"/>
  <c r="E469" i="22"/>
  <c r="E468" i="22"/>
  <c r="E467" i="22"/>
  <c r="E466" i="22"/>
  <c r="E465" i="22"/>
  <c r="E464" i="22"/>
  <c r="E463" i="22"/>
  <c r="E462" i="22"/>
  <c r="E461" i="22"/>
  <c r="E460" i="22"/>
  <c r="E459" i="22"/>
  <c r="E458" i="22"/>
  <c r="E457" i="22"/>
  <c r="E456" i="22"/>
  <c r="E455" i="22"/>
  <c r="E454" i="22"/>
  <c r="E453" i="22"/>
  <c r="E452" i="22"/>
  <c r="E451" i="22"/>
  <c r="E450" i="22"/>
  <c r="E449" i="22"/>
  <c r="E448" i="22"/>
  <c r="E447" i="22"/>
  <c r="E446" i="22"/>
  <c r="E445" i="22"/>
  <c r="E444" i="22"/>
  <c r="E443" i="22"/>
  <c r="E442" i="22"/>
  <c r="E441" i="22"/>
  <c r="E440" i="22"/>
  <c r="E439" i="22"/>
  <c r="E438" i="22"/>
  <c r="E437" i="22"/>
  <c r="E436" i="22"/>
  <c r="E435" i="22"/>
  <c r="E434" i="22"/>
  <c r="E433" i="22"/>
  <c r="E432" i="22"/>
  <c r="E431" i="22"/>
  <c r="E430" i="22"/>
  <c r="E429" i="22"/>
  <c r="E428" i="22"/>
  <c r="E427" i="22"/>
  <c r="E426" i="22"/>
  <c r="E425" i="22"/>
  <c r="E424" i="22"/>
  <c r="E423" i="22"/>
  <c r="E422" i="22"/>
  <c r="E421" i="22"/>
  <c r="E420" i="22"/>
  <c r="E419" i="22"/>
  <c r="E418" i="22"/>
  <c r="E417" i="22"/>
  <c r="E416" i="22"/>
  <c r="E415" i="22"/>
  <c r="E414" i="22"/>
  <c r="E413" i="22"/>
  <c r="E412" i="22"/>
  <c r="E411" i="22"/>
  <c r="E410" i="22"/>
  <c r="E409" i="22"/>
  <c r="E408" i="22"/>
  <c r="E407" i="22"/>
  <c r="E406" i="22"/>
  <c r="E405" i="22"/>
  <c r="E404" i="22"/>
  <c r="E403" i="22"/>
  <c r="E402" i="22"/>
  <c r="E401" i="22"/>
  <c r="E400" i="22"/>
  <c r="E399" i="22"/>
  <c r="E398" i="22"/>
  <c r="E397" i="22"/>
  <c r="E396" i="22"/>
  <c r="E395" i="22"/>
  <c r="E394" i="22"/>
  <c r="E393" i="22"/>
  <c r="E392" i="22"/>
  <c r="E391" i="22"/>
  <c r="E390" i="22"/>
  <c r="E389" i="22"/>
  <c r="E388" i="22"/>
  <c r="E387" i="22"/>
  <c r="E386" i="22"/>
  <c r="E385" i="22"/>
  <c r="E384" i="22"/>
  <c r="E383" i="22"/>
  <c r="E382" i="22"/>
  <c r="E381" i="22"/>
  <c r="E380" i="22"/>
  <c r="E379" i="22"/>
  <c r="E378" i="22"/>
  <c r="E377" i="22"/>
  <c r="E376" i="22"/>
  <c r="E375" i="22"/>
  <c r="E374" i="22"/>
  <c r="E373" i="22"/>
  <c r="E372" i="22"/>
  <c r="E371" i="22"/>
  <c r="E370" i="22"/>
  <c r="E369" i="22"/>
  <c r="E368" i="22"/>
  <c r="E367" i="22"/>
  <c r="E366" i="22"/>
  <c r="E365" i="22"/>
  <c r="E364" i="22"/>
  <c r="E363" i="22"/>
  <c r="E362" i="22"/>
  <c r="E361" i="22"/>
  <c r="E360" i="22"/>
  <c r="E359" i="22"/>
  <c r="E358" i="22"/>
  <c r="E357" i="22"/>
  <c r="E356" i="22"/>
  <c r="E355" i="22"/>
  <c r="E354" i="22"/>
  <c r="E353" i="22"/>
  <c r="E352" i="22"/>
  <c r="E351" i="22"/>
  <c r="E350" i="22"/>
  <c r="E349" i="22"/>
  <c r="E348" i="22"/>
  <c r="E347" i="22"/>
  <c r="E346" i="22"/>
  <c r="E345" i="22"/>
  <c r="E344" i="22"/>
  <c r="E343" i="22"/>
  <c r="E342" i="22"/>
  <c r="E341" i="22"/>
  <c r="E340" i="22"/>
  <c r="E339" i="22"/>
  <c r="E338" i="22"/>
  <c r="E337" i="22"/>
  <c r="E336" i="22"/>
  <c r="E335" i="22"/>
  <c r="E334" i="22"/>
  <c r="E333" i="22"/>
  <c r="E332" i="22"/>
  <c r="E331" i="22"/>
  <c r="E330" i="22"/>
  <c r="E329" i="22"/>
  <c r="E328" i="22"/>
  <c r="E327" i="22"/>
  <c r="E326" i="22"/>
  <c r="E325" i="22"/>
  <c r="E324" i="22"/>
  <c r="E323" i="22"/>
  <c r="E322" i="22"/>
  <c r="E321" i="22"/>
  <c r="E320" i="22"/>
  <c r="E319" i="22"/>
  <c r="E318" i="22"/>
  <c r="E317" i="22"/>
  <c r="E316" i="22"/>
  <c r="E315" i="22"/>
  <c r="E314" i="22"/>
  <c r="E313" i="22"/>
  <c r="E312" i="22"/>
  <c r="E311" i="22"/>
  <c r="E310" i="22"/>
  <c r="E309" i="22"/>
  <c r="E308" i="22"/>
  <c r="E307" i="22"/>
  <c r="E306" i="22"/>
  <c r="E305" i="22"/>
  <c r="E304" i="22"/>
  <c r="E303" i="22"/>
  <c r="E302" i="22"/>
  <c r="E301" i="22"/>
  <c r="E300" i="22"/>
  <c r="E299" i="22"/>
  <c r="E298" i="22"/>
  <c r="E297" i="22"/>
  <c r="E296" i="22"/>
  <c r="E295" i="22"/>
  <c r="E294" i="22"/>
  <c r="E293" i="22"/>
  <c r="E292" i="22"/>
  <c r="E291" i="22"/>
  <c r="E290" i="22"/>
  <c r="E289" i="22"/>
  <c r="E288" i="22"/>
  <c r="E287" i="22"/>
  <c r="E286" i="22"/>
  <c r="E285" i="22"/>
  <c r="E284" i="22"/>
  <c r="E283" i="22"/>
  <c r="E282" i="22"/>
  <c r="E281" i="22"/>
  <c r="E280" i="22"/>
  <c r="E279" i="22"/>
  <c r="E278" i="22"/>
  <c r="E277" i="22"/>
  <c r="E276" i="22"/>
  <c r="E275" i="22"/>
  <c r="E274" i="22"/>
  <c r="E273" i="22"/>
  <c r="E272" i="22"/>
  <c r="E271" i="22"/>
  <c r="E270" i="22"/>
  <c r="E269" i="22"/>
  <c r="E268" i="22"/>
  <c r="E267" i="22"/>
  <c r="E266" i="22"/>
  <c r="E265" i="22"/>
  <c r="E264" i="22"/>
  <c r="E263" i="22"/>
  <c r="E262" i="22"/>
  <c r="E261" i="22"/>
  <c r="E260" i="22"/>
  <c r="E259" i="22"/>
  <c r="E258" i="22"/>
  <c r="E257" i="22"/>
  <c r="E256" i="22"/>
  <c r="E255" i="22"/>
  <c r="E254" i="22"/>
  <c r="E253" i="22"/>
  <c r="E252" i="22"/>
  <c r="E251" i="22"/>
  <c r="E250" i="22"/>
  <c r="E249" i="22"/>
  <c r="E248" i="22"/>
  <c r="E247" i="22"/>
  <c r="E246" i="22"/>
  <c r="E245" i="22"/>
  <c r="E244" i="22"/>
  <c r="E243" i="22"/>
  <c r="E242" i="22"/>
  <c r="E241" i="22"/>
  <c r="E240" i="22"/>
  <c r="E239" i="22"/>
  <c r="E238" i="22"/>
  <c r="E237" i="22"/>
  <c r="E236" i="22"/>
  <c r="E235" i="22"/>
  <c r="E234" i="22"/>
  <c r="E233" i="22"/>
  <c r="E232" i="22"/>
  <c r="E231" i="22"/>
  <c r="E230" i="22"/>
  <c r="E229" i="22"/>
  <c r="E228" i="22"/>
  <c r="E227" i="22"/>
  <c r="E226" i="22"/>
  <c r="E225" i="22"/>
  <c r="E224" i="22"/>
  <c r="E223" i="22"/>
  <c r="E222" i="22"/>
  <c r="E221" i="22"/>
  <c r="E220" i="22"/>
  <c r="E219" i="22"/>
  <c r="E218" i="22"/>
  <c r="E217" i="22"/>
  <c r="E216" i="22"/>
  <c r="E215" i="22"/>
  <c r="E214" i="22"/>
  <c r="E213" i="22"/>
  <c r="E212" i="22"/>
  <c r="E211" i="22"/>
  <c r="E210" i="22"/>
  <c r="E209" i="22"/>
  <c r="E208" i="22"/>
  <c r="E207" i="22"/>
  <c r="E206" i="22"/>
  <c r="E205" i="22"/>
  <c r="E204" i="22"/>
  <c r="E203" i="22"/>
  <c r="E202" i="22"/>
  <c r="E201" i="22"/>
  <c r="E200" i="22"/>
  <c r="E199" i="22"/>
  <c r="E198" i="22"/>
  <c r="E197" i="22"/>
  <c r="E196" i="22"/>
  <c r="E195" i="22"/>
  <c r="E194" i="22"/>
  <c r="E193" i="22"/>
  <c r="E192" i="22"/>
  <c r="E191" i="22"/>
  <c r="E190" i="22"/>
  <c r="E189" i="22"/>
  <c r="E188" i="22"/>
  <c r="E187" i="22"/>
  <c r="E186" i="22"/>
  <c r="E185" i="22"/>
  <c r="E184" i="22"/>
  <c r="E183" i="22"/>
  <c r="E182" i="22"/>
  <c r="E181" i="22"/>
  <c r="E180" i="22"/>
  <c r="E179" i="22"/>
  <c r="E178" i="22"/>
  <c r="E177" i="22"/>
  <c r="E176" i="22"/>
  <c r="E175" i="22"/>
  <c r="E174" i="22"/>
  <c r="E173" i="22"/>
  <c r="E172" i="22"/>
  <c r="E171" i="22"/>
  <c r="E170" i="22"/>
  <c r="E169" i="22"/>
  <c r="E168" i="22"/>
  <c r="E167" i="22"/>
  <c r="E166" i="22"/>
  <c r="E165" i="22"/>
  <c r="E164" i="22"/>
  <c r="E163" i="22"/>
  <c r="E162" i="22"/>
  <c r="E161" i="22"/>
  <c r="E160" i="22"/>
  <c r="E159" i="22"/>
  <c r="E158" i="22"/>
  <c r="E157" i="22"/>
  <c r="E156" i="22"/>
  <c r="E155" i="22"/>
  <c r="E154" i="22"/>
  <c r="E153" i="22"/>
  <c r="E152" i="22"/>
  <c r="E151" i="22"/>
  <c r="E150" i="22"/>
  <c r="E149" i="22"/>
  <c r="E148" i="22"/>
  <c r="E147" i="22"/>
  <c r="E146" i="22"/>
  <c r="E145" i="22"/>
  <c r="E144" i="22"/>
  <c r="E143" i="22"/>
  <c r="E142" i="22"/>
  <c r="E141" i="22"/>
  <c r="E140" i="22"/>
  <c r="E139" i="22"/>
  <c r="E138" i="22"/>
  <c r="E137" i="22"/>
  <c r="E136" i="22"/>
  <c r="E135" i="22"/>
  <c r="E134" i="22"/>
  <c r="E133" i="22"/>
  <c r="E132" i="22"/>
  <c r="E131" i="22"/>
  <c r="E130" i="22"/>
  <c r="E129" i="22"/>
  <c r="E128" i="22"/>
  <c r="E127" i="22"/>
  <c r="E126" i="22"/>
  <c r="E125" i="22"/>
  <c r="E124" i="22"/>
  <c r="E123" i="22"/>
  <c r="E122" i="22"/>
  <c r="E121" i="22"/>
  <c r="E120" i="22"/>
  <c r="E119" i="22"/>
  <c r="E118" i="22"/>
  <c r="E117" i="22"/>
  <c r="E116" i="22"/>
  <c r="E115" i="22"/>
  <c r="E114" i="22"/>
  <c r="E113" i="22"/>
  <c r="E112" i="22"/>
  <c r="E111" i="22"/>
  <c r="E110" i="22"/>
  <c r="E109" i="22"/>
  <c r="E108" i="22"/>
  <c r="E107" i="22"/>
  <c r="E106" i="22"/>
  <c r="E105" i="22"/>
  <c r="E104" i="22"/>
  <c r="E103" i="22"/>
  <c r="E102" i="22"/>
  <c r="E101" i="22"/>
  <c r="E100" i="22"/>
  <c r="E99" i="22"/>
  <c r="E98" i="22"/>
  <c r="E97" i="22"/>
  <c r="E96" i="22"/>
  <c r="E95" i="22"/>
  <c r="E94" i="22"/>
  <c r="E93" i="22"/>
  <c r="E92" i="22"/>
  <c r="E91" i="22"/>
  <c r="E90" i="22"/>
  <c r="E89" i="22"/>
  <c r="E88" i="22"/>
  <c r="E87" i="22"/>
  <c r="E86" i="22"/>
  <c r="E85" i="22"/>
  <c r="E84" i="22"/>
  <c r="E83" i="22"/>
  <c r="E82" i="22"/>
  <c r="E81" i="22"/>
  <c r="E80" i="22"/>
  <c r="E79" i="22"/>
  <c r="E78" i="22"/>
  <c r="E77" i="22"/>
  <c r="E76" i="22"/>
  <c r="E75" i="22"/>
  <c r="E74" i="22"/>
  <c r="E73" i="22"/>
  <c r="E72" i="22"/>
  <c r="E71" i="22"/>
  <c r="E70" i="22"/>
  <c r="E69" i="22"/>
  <c r="E68" i="22"/>
  <c r="E67" i="22"/>
  <c r="E66" i="22"/>
  <c r="E65" i="22"/>
  <c r="E64" i="22"/>
  <c r="E63" i="22"/>
  <c r="E62" i="22"/>
  <c r="E61" i="22"/>
  <c r="E60" i="22"/>
  <c r="E59" i="22"/>
  <c r="E58" i="22"/>
  <c r="E57" i="22"/>
  <c r="E56" i="22"/>
  <c r="E55" i="22"/>
  <c r="E54" i="22"/>
  <c r="E53" i="22"/>
  <c r="E52" i="22"/>
  <c r="E51" i="22"/>
  <c r="E50" i="22"/>
  <c r="E49" i="22"/>
  <c r="E48" i="22"/>
  <c r="E47" i="22"/>
  <c r="E46" i="22"/>
  <c r="E45" i="22"/>
  <c r="E44" i="22"/>
  <c r="E43" i="22"/>
  <c r="E42" i="22"/>
  <c r="E41" i="22"/>
  <c r="E40" i="22"/>
  <c r="E39" i="22"/>
  <c r="E38" i="22"/>
  <c r="E37" i="22"/>
  <c r="E36" i="22"/>
  <c r="E35" i="22"/>
  <c r="E34" i="22"/>
  <c r="E33" i="22"/>
  <c r="E32" i="22"/>
  <c r="E31" i="22"/>
  <c r="E30" i="22"/>
  <c r="E29" i="22"/>
  <c r="E28" i="22"/>
  <c r="E27" i="22"/>
  <c r="E26" i="22"/>
  <c r="E25" i="22"/>
  <c r="E24" i="22"/>
  <c r="E23" i="22"/>
  <c r="E22" i="22"/>
  <c r="E21" i="22"/>
  <c r="E20" i="22"/>
  <c r="E19" i="22"/>
  <c r="E18" i="22"/>
  <c r="E17" i="22"/>
  <c r="E16" i="22"/>
  <c r="E15" i="22"/>
  <c r="E14" i="22"/>
  <c r="E13" i="22"/>
  <c r="E12" i="22"/>
  <c r="E11" i="22"/>
  <c r="E10" i="22"/>
  <c r="E9" i="22"/>
  <c r="E8" i="22"/>
  <c r="E7" i="22"/>
  <c r="E6" i="22"/>
  <c r="E5" i="22"/>
  <c r="E4" i="22"/>
  <c r="E3" i="22"/>
  <c r="E2" i="22"/>
  <c r="AE911" i="1"/>
  <c r="AF911" i="1" s="1"/>
  <c r="AD911" i="1"/>
  <c r="AB911" i="1"/>
  <c r="AA911" i="1"/>
  <c r="Z911" i="1"/>
  <c r="V911" i="1"/>
  <c r="U911" i="1" a="1"/>
  <c r="U911" i="1" s="1"/>
  <c r="T911" i="1"/>
  <c r="S911" i="1"/>
  <c r="R911" i="1"/>
  <c r="Q911" i="1"/>
  <c r="K911" i="1"/>
  <c r="L911" i="1" s="1"/>
  <c r="C911" i="1"/>
  <c r="AE910" i="1"/>
  <c r="AF910" i="1" s="1"/>
  <c r="AD910" i="1"/>
  <c r="AB910" i="1"/>
  <c r="AA910" i="1"/>
  <c r="Z910" i="1"/>
  <c r="V910" i="1"/>
  <c r="U910" i="1" a="1"/>
  <c r="U910" i="1" s="1"/>
  <c r="T910" i="1"/>
  <c r="S910" i="1"/>
  <c r="R910" i="1"/>
  <c r="Q910" i="1"/>
  <c r="K910" i="1"/>
  <c r="L910" i="1" s="1"/>
  <c r="C910" i="1"/>
  <c r="AE909" i="1"/>
  <c r="AF909" i="1" s="1"/>
  <c r="AD909" i="1"/>
  <c r="AB909" i="1"/>
  <c r="AA909" i="1"/>
  <c r="Z909" i="1"/>
  <c r="V909" i="1"/>
  <c r="U909" i="1" a="1"/>
  <c r="U909" i="1" s="1"/>
  <c r="T909" i="1"/>
  <c r="S909" i="1"/>
  <c r="R909" i="1"/>
  <c r="Q909" i="1"/>
  <c r="K909" i="1"/>
  <c r="L909" i="1" s="1"/>
  <c r="C909" i="1"/>
  <c r="AE908" i="1"/>
  <c r="AF908" i="1" s="1"/>
  <c r="AD908" i="1"/>
  <c r="AB908" i="1"/>
  <c r="AA908" i="1"/>
  <c r="Z908" i="1"/>
  <c r="V908" i="1"/>
  <c r="U908" i="1" a="1"/>
  <c r="U908" i="1" s="1"/>
  <c r="T908" i="1"/>
  <c r="S908" i="1"/>
  <c r="R908" i="1"/>
  <c r="Q908" i="1"/>
  <c r="K908" i="1"/>
  <c r="L908" i="1" s="1"/>
  <c r="C908" i="1"/>
  <c r="AE907" i="1"/>
  <c r="AF907" i="1" s="1"/>
  <c r="AD907" i="1"/>
  <c r="AB907" i="1"/>
  <c r="AA907" i="1"/>
  <c r="Z907" i="1"/>
  <c r="V907" i="1"/>
  <c r="U907" i="1" a="1"/>
  <c r="U907" i="1" s="1"/>
  <c r="T907" i="1"/>
  <c r="S907" i="1"/>
  <c r="R907" i="1"/>
  <c r="Q907" i="1"/>
  <c r="K907" i="1"/>
  <c r="L907" i="1" s="1"/>
  <c r="C907" i="1"/>
  <c r="AE906" i="1"/>
  <c r="AF906" i="1" s="1"/>
  <c r="AD906" i="1"/>
  <c r="AB906" i="1"/>
  <c r="AA906" i="1"/>
  <c r="Z906" i="1"/>
  <c r="V906" i="1"/>
  <c r="U906" i="1" a="1"/>
  <c r="U906" i="1" s="1"/>
  <c r="T906" i="1"/>
  <c r="S906" i="1"/>
  <c r="R906" i="1"/>
  <c r="Q906" i="1"/>
  <c r="K906" i="1"/>
  <c r="L906" i="1" s="1"/>
  <c r="C906" i="1"/>
  <c r="AE905" i="1"/>
  <c r="AF905" i="1" s="1"/>
  <c r="AD905" i="1"/>
  <c r="AB905" i="1"/>
  <c r="AA905" i="1"/>
  <c r="Z905" i="1"/>
  <c r="V905" i="1"/>
  <c r="U905" i="1" a="1"/>
  <c r="U905" i="1" s="1"/>
  <c r="T905" i="1"/>
  <c r="S905" i="1"/>
  <c r="R905" i="1"/>
  <c r="Q905" i="1"/>
  <c r="K905" i="1"/>
  <c r="L905" i="1" s="1"/>
  <c r="C905" i="1"/>
  <c r="AE904" i="1"/>
  <c r="AF904" i="1" s="1"/>
  <c r="AD904" i="1"/>
  <c r="AB904" i="1"/>
  <c r="AA904" i="1"/>
  <c r="Z904" i="1"/>
  <c r="V904" i="1"/>
  <c r="U904" i="1" a="1"/>
  <c r="U904" i="1" s="1"/>
  <c r="T904" i="1"/>
  <c r="S904" i="1"/>
  <c r="R904" i="1"/>
  <c r="Q904" i="1"/>
  <c r="K904" i="1"/>
  <c r="L904" i="1" s="1"/>
  <c r="C904" i="1"/>
  <c r="AE903" i="1"/>
  <c r="AF903" i="1" s="1"/>
  <c r="AD903" i="1"/>
  <c r="AB903" i="1"/>
  <c r="AA903" i="1"/>
  <c r="Z903" i="1"/>
  <c r="V903" i="1"/>
  <c r="U903" i="1" a="1"/>
  <c r="U903" i="1" s="1"/>
  <c r="T903" i="1"/>
  <c r="S903" i="1"/>
  <c r="R903" i="1"/>
  <c r="Q903" i="1"/>
  <c r="K903" i="1"/>
  <c r="L903" i="1" s="1"/>
  <c r="C903" i="1"/>
  <c r="AE902" i="1"/>
  <c r="AF902" i="1" s="1"/>
  <c r="AD902" i="1"/>
  <c r="AB902" i="1"/>
  <c r="AA902" i="1"/>
  <c r="Z902" i="1"/>
  <c r="V902" i="1"/>
  <c r="U902" i="1" a="1"/>
  <c r="U902" i="1" s="1"/>
  <c r="T902" i="1"/>
  <c r="S902" i="1"/>
  <c r="R902" i="1"/>
  <c r="Q902" i="1"/>
  <c r="K902" i="1"/>
  <c r="L902" i="1" s="1"/>
  <c r="C902" i="1"/>
  <c r="AE901" i="1"/>
  <c r="AF901" i="1" s="1"/>
  <c r="AD901" i="1"/>
  <c r="AB901" i="1"/>
  <c r="AA901" i="1"/>
  <c r="Z901" i="1"/>
  <c r="V901" i="1"/>
  <c r="U901" i="1" a="1"/>
  <c r="U901" i="1" s="1"/>
  <c r="T901" i="1"/>
  <c r="S901" i="1"/>
  <c r="R901" i="1"/>
  <c r="Q901" i="1"/>
  <c r="K901" i="1"/>
  <c r="L901" i="1" s="1"/>
  <c r="C901" i="1"/>
  <c r="AE900" i="1"/>
  <c r="AF900" i="1" s="1"/>
  <c r="AD900" i="1"/>
  <c r="AB900" i="1"/>
  <c r="AA900" i="1"/>
  <c r="Z900" i="1"/>
  <c r="V900" i="1"/>
  <c r="U900" i="1" a="1"/>
  <c r="U900" i="1" s="1"/>
  <c r="T900" i="1"/>
  <c r="S900" i="1"/>
  <c r="R900" i="1"/>
  <c r="Q900" i="1"/>
  <c r="K900" i="1"/>
  <c r="L900" i="1" s="1"/>
  <c r="C900" i="1"/>
  <c r="AE899" i="1"/>
  <c r="AF899" i="1" s="1"/>
  <c r="AD899" i="1"/>
  <c r="AB899" i="1"/>
  <c r="AA899" i="1"/>
  <c r="Z899" i="1"/>
  <c r="V899" i="1"/>
  <c r="U899" i="1" a="1"/>
  <c r="U899" i="1" s="1"/>
  <c r="T899" i="1"/>
  <c r="S899" i="1"/>
  <c r="R899" i="1"/>
  <c r="Q899" i="1"/>
  <c r="K899" i="1"/>
  <c r="L899" i="1" s="1"/>
  <c r="C899" i="1"/>
  <c r="AE898" i="1"/>
  <c r="AF898" i="1" s="1"/>
  <c r="AD898" i="1"/>
  <c r="AB898" i="1"/>
  <c r="AA898" i="1"/>
  <c r="Z898" i="1"/>
  <c r="V898" i="1"/>
  <c r="U898" i="1" a="1"/>
  <c r="U898" i="1" s="1"/>
  <c r="T898" i="1"/>
  <c r="S898" i="1"/>
  <c r="R898" i="1"/>
  <c r="Q898" i="1"/>
  <c r="K898" i="1"/>
  <c r="L898" i="1" s="1"/>
  <c r="C898" i="1"/>
  <c r="AE897" i="1"/>
  <c r="AF897" i="1" s="1"/>
  <c r="AD897" i="1"/>
  <c r="AB897" i="1"/>
  <c r="AA897" i="1"/>
  <c r="Z897" i="1"/>
  <c r="V897" i="1"/>
  <c r="U897" i="1" a="1"/>
  <c r="U897" i="1" s="1"/>
  <c r="T897" i="1"/>
  <c r="S897" i="1"/>
  <c r="R897" i="1"/>
  <c r="Q897" i="1"/>
  <c r="K897" i="1"/>
  <c r="L897" i="1" s="1"/>
  <c r="C897" i="1"/>
  <c r="AE896" i="1"/>
  <c r="AF896" i="1" s="1"/>
  <c r="AD896" i="1"/>
  <c r="AB896" i="1"/>
  <c r="AA896" i="1"/>
  <c r="Z896" i="1"/>
  <c r="V896" i="1"/>
  <c r="U896" i="1" a="1"/>
  <c r="U896" i="1" s="1"/>
  <c r="T896" i="1"/>
  <c r="S896" i="1"/>
  <c r="R896" i="1"/>
  <c r="Q896" i="1"/>
  <c r="K896" i="1"/>
  <c r="L896" i="1" s="1"/>
  <c r="C896" i="1"/>
  <c r="AE895" i="1"/>
  <c r="AF895" i="1" s="1"/>
  <c r="AD895" i="1"/>
  <c r="AB895" i="1"/>
  <c r="AA895" i="1"/>
  <c r="Z895" i="1"/>
  <c r="V895" i="1"/>
  <c r="U895" i="1" a="1"/>
  <c r="U895" i="1" s="1"/>
  <c r="T895" i="1"/>
  <c r="S895" i="1"/>
  <c r="R895" i="1"/>
  <c r="Q895" i="1"/>
  <c r="K895" i="1"/>
  <c r="L895" i="1" s="1"/>
  <c r="C895" i="1"/>
  <c r="AE894" i="1"/>
  <c r="AF894" i="1" s="1"/>
  <c r="AD894" i="1"/>
  <c r="AB894" i="1"/>
  <c r="AA894" i="1"/>
  <c r="Z894" i="1"/>
  <c r="V894" i="1"/>
  <c r="U894" i="1" a="1"/>
  <c r="U894" i="1" s="1"/>
  <c r="T894" i="1"/>
  <c r="S894" i="1"/>
  <c r="R894" i="1"/>
  <c r="Q894" i="1"/>
  <c r="K894" i="1"/>
  <c r="L894" i="1" s="1"/>
  <c r="C894" i="1"/>
  <c r="AE893" i="1"/>
  <c r="AF893" i="1" s="1"/>
  <c r="AD893" i="1"/>
  <c r="AB893" i="1"/>
  <c r="AA893" i="1"/>
  <c r="Z893" i="1"/>
  <c r="V893" i="1"/>
  <c r="U893" i="1" a="1"/>
  <c r="U893" i="1" s="1"/>
  <c r="T893" i="1"/>
  <c r="S893" i="1"/>
  <c r="R893" i="1"/>
  <c r="Q893" i="1"/>
  <c r="K893" i="1"/>
  <c r="L893" i="1" s="1"/>
  <c r="C893" i="1"/>
  <c r="AE892" i="1"/>
  <c r="AF892" i="1" s="1"/>
  <c r="AD892" i="1"/>
  <c r="AB892" i="1"/>
  <c r="AA892" i="1"/>
  <c r="Z892" i="1"/>
  <c r="V892" i="1"/>
  <c r="U892" i="1" a="1"/>
  <c r="U892" i="1" s="1"/>
  <c r="T892" i="1"/>
  <c r="S892" i="1"/>
  <c r="R892" i="1"/>
  <c r="Q892" i="1"/>
  <c r="K892" i="1"/>
  <c r="L892" i="1" s="1"/>
  <c r="C892" i="1"/>
  <c r="AE891" i="1"/>
  <c r="AF891" i="1" s="1"/>
  <c r="AD891" i="1"/>
  <c r="AB891" i="1"/>
  <c r="AA891" i="1"/>
  <c r="Z891" i="1"/>
  <c r="V891" i="1"/>
  <c r="U891" i="1" a="1"/>
  <c r="U891" i="1" s="1"/>
  <c r="T891" i="1"/>
  <c r="S891" i="1"/>
  <c r="R891" i="1"/>
  <c r="Q891" i="1"/>
  <c r="K891" i="1"/>
  <c r="L891" i="1" s="1"/>
  <c r="C891" i="1"/>
  <c r="AE890" i="1"/>
  <c r="AF890" i="1" s="1"/>
  <c r="AD890" i="1"/>
  <c r="AB890" i="1"/>
  <c r="AA890" i="1"/>
  <c r="Z890" i="1"/>
  <c r="V890" i="1"/>
  <c r="U890" i="1" a="1"/>
  <c r="U890" i="1" s="1"/>
  <c r="T890" i="1"/>
  <c r="S890" i="1"/>
  <c r="R890" i="1"/>
  <c r="Q890" i="1"/>
  <c r="K890" i="1"/>
  <c r="L890" i="1" s="1"/>
  <c r="C890" i="1"/>
  <c r="AE889" i="1"/>
  <c r="AF889" i="1" s="1"/>
  <c r="AD889" i="1"/>
  <c r="AB889" i="1"/>
  <c r="AA889" i="1"/>
  <c r="Z889" i="1"/>
  <c r="V889" i="1"/>
  <c r="U889" i="1" a="1"/>
  <c r="U889" i="1" s="1"/>
  <c r="T889" i="1"/>
  <c r="S889" i="1"/>
  <c r="R889" i="1"/>
  <c r="Q889" i="1"/>
  <c r="K889" i="1"/>
  <c r="L889" i="1" s="1"/>
  <c r="C889" i="1"/>
  <c r="AE888" i="1"/>
  <c r="AF888" i="1" s="1"/>
  <c r="AD888" i="1"/>
  <c r="AB888" i="1"/>
  <c r="AA888" i="1"/>
  <c r="Z888" i="1"/>
  <c r="V888" i="1"/>
  <c r="U888" i="1" a="1"/>
  <c r="U888" i="1" s="1"/>
  <c r="T888" i="1"/>
  <c r="S888" i="1"/>
  <c r="R888" i="1"/>
  <c r="Q888" i="1"/>
  <c r="K888" i="1"/>
  <c r="L888" i="1" s="1"/>
  <c r="C888" i="1"/>
  <c r="AE887" i="1"/>
  <c r="AF887" i="1" s="1"/>
  <c r="AD887" i="1"/>
  <c r="AB887" i="1"/>
  <c r="AA887" i="1"/>
  <c r="Z887" i="1"/>
  <c r="V887" i="1"/>
  <c r="U887" i="1" a="1"/>
  <c r="U887" i="1" s="1"/>
  <c r="T887" i="1"/>
  <c r="S887" i="1"/>
  <c r="R887" i="1"/>
  <c r="Q887" i="1"/>
  <c r="K887" i="1"/>
  <c r="L887" i="1" s="1"/>
  <c r="C887" i="1"/>
  <c r="AE886" i="1"/>
  <c r="AF886" i="1" s="1"/>
  <c r="AD886" i="1"/>
  <c r="AB886" i="1"/>
  <c r="AA886" i="1"/>
  <c r="Z886" i="1"/>
  <c r="V886" i="1"/>
  <c r="U886" i="1" a="1"/>
  <c r="U886" i="1" s="1"/>
  <c r="T886" i="1"/>
  <c r="S886" i="1"/>
  <c r="R886" i="1"/>
  <c r="Q886" i="1"/>
  <c r="K886" i="1"/>
  <c r="L886" i="1" s="1"/>
  <c r="C886" i="1"/>
  <c r="AE885" i="1"/>
  <c r="AF885" i="1" s="1"/>
  <c r="AD885" i="1"/>
  <c r="AB885" i="1"/>
  <c r="AA885" i="1"/>
  <c r="Z885" i="1"/>
  <c r="V885" i="1"/>
  <c r="U885" i="1" a="1"/>
  <c r="U885" i="1" s="1"/>
  <c r="T885" i="1"/>
  <c r="S885" i="1"/>
  <c r="R885" i="1"/>
  <c r="Q885" i="1"/>
  <c r="K885" i="1"/>
  <c r="L885" i="1" s="1"/>
  <c r="C885" i="1"/>
  <c r="AE884" i="1"/>
  <c r="AF884" i="1" s="1"/>
  <c r="AD884" i="1"/>
  <c r="AB884" i="1"/>
  <c r="AA884" i="1"/>
  <c r="Z884" i="1"/>
  <c r="V884" i="1"/>
  <c r="U884" i="1" a="1"/>
  <c r="U884" i="1" s="1"/>
  <c r="T884" i="1"/>
  <c r="S884" i="1"/>
  <c r="R884" i="1"/>
  <c r="Q884" i="1"/>
  <c r="K884" i="1"/>
  <c r="L884" i="1" s="1"/>
  <c r="C884" i="1"/>
  <c r="AE883" i="1"/>
  <c r="AF883" i="1" s="1"/>
  <c r="AD883" i="1"/>
  <c r="AB883" i="1"/>
  <c r="AA883" i="1"/>
  <c r="Z883" i="1"/>
  <c r="V883" i="1"/>
  <c r="U883" i="1" a="1"/>
  <c r="U883" i="1" s="1"/>
  <c r="T883" i="1"/>
  <c r="S883" i="1"/>
  <c r="R883" i="1"/>
  <c r="Q883" i="1"/>
  <c r="K883" i="1"/>
  <c r="L883" i="1" s="1"/>
  <c r="C883" i="1"/>
  <c r="AE882" i="1"/>
  <c r="AF882" i="1" s="1"/>
  <c r="AD882" i="1"/>
  <c r="AB882" i="1"/>
  <c r="AA882" i="1"/>
  <c r="Z882" i="1"/>
  <c r="V882" i="1"/>
  <c r="U882" i="1" a="1"/>
  <c r="U882" i="1" s="1"/>
  <c r="T882" i="1"/>
  <c r="S882" i="1"/>
  <c r="R882" i="1"/>
  <c r="Q882" i="1"/>
  <c r="K882" i="1"/>
  <c r="L882" i="1" s="1"/>
  <c r="C882" i="1"/>
  <c r="AE881" i="1"/>
  <c r="AF881" i="1" s="1"/>
  <c r="AD881" i="1"/>
  <c r="AB881" i="1"/>
  <c r="AA881" i="1"/>
  <c r="Z881" i="1"/>
  <c r="V881" i="1"/>
  <c r="U881" i="1" a="1"/>
  <c r="U881" i="1" s="1"/>
  <c r="T881" i="1"/>
  <c r="S881" i="1"/>
  <c r="R881" i="1"/>
  <c r="Q881" i="1"/>
  <c r="K881" i="1"/>
  <c r="L881" i="1" s="1"/>
  <c r="C881" i="1"/>
  <c r="AE880" i="1"/>
  <c r="AF880" i="1" s="1"/>
  <c r="AD880" i="1"/>
  <c r="AB880" i="1"/>
  <c r="AA880" i="1"/>
  <c r="Z880" i="1"/>
  <c r="V880" i="1"/>
  <c r="U880" i="1" a="1"/>
  <c r="U880" i="1" s="1"/>
  <c r="T880" i="1"/>
  <c r="S880" i="1"/>
  <c r="R880" i="1"/>
  <c r="Q880" i="1"/>
  <c r="K880" i="1"/>
  <c r="L880" i="1" s="1"/>
  <c r="C880" i="1"/>
  <c r="AE879" i="1"/>
  <c r="AF879" i="1" s="1"/>
  <c r="AD879" i="1"/>
  <c r="AB879" i="1"/>
  <c r="AA879" i="1"/>
  <c r="Z879" i="1"/>
  <c r="V879" i="1"/>
  <c r="U879" i="1" a="1"/>
  <c r="U879" i="1" s="1"/>
  <c r="T879" i="1"/>
  <c r="S879" i="1"/>
  <c r="R879" i="1"/>
  <c r="Q879" i="1"/>
  <c r="K879" i="1"/>
  <c r="L879" i="1" s="1"/>
  <c r="C879" i="1"/>
  <c r="AE878" i="1"/>
  <c r="AF878" i="1" s="1"/>
  <c r="AD878" i="1"/>
  <c r="AB878" i="1"/>
  <c r="AA878" i="1"/>
  <c r="Z878" i="1"/>
  <c r="V878" i="1"/>
  <c r="U878" i="1" a="1"/>
  <c r="U878" i="1" s="1"/>
  <c r="T878" i="1"/>
  <c r="S878" i="1"/>
  <c r="R878" i="1"/>
  <c r="Q878" i="1"/>
  <c r="K878" i="1"/>
  <c r="L878" i="1" s="1"/>
  <c r="C878" i="1"/>
  <c r="AE877" i="1"/>
  <c r="AF877" i="1" s="1"/>
  <c r="AD877" i="1"/>
  <c r="AB877" i="1"/>
  <c r="AA877" i="1"/>
  <c r="Z877" i="1"/>
  <c r="V877" i="1"/>
  <c r="U877" i="1" a="1"/>
  <c r="U877" i="1" s="1"/>
  <c r="T877" i="1"/>
  <c r="S877" i="1"/>
  <c r="R877" i="1"/>
  <c r="Q877" i="1"/>
  <c r="K877" i="1"/>
  <c r="L877" i="1" s="1"/>
  <c r="C877" i="1"/>
  <c r="AE876" i="1"/>
  <c r="AF876" i="1" s="1"/>
  <c r="AD876" i="1"/>
  <c r="AB876" i="1"/>
  <c r="AA876" i="1"/>
  <c r="Z876" i="1"/>
  <c r="V876" i="1"/>
  <c r="U876" i="1" a="1"/>
  <c r="U876" i="1" s="1"/>
  <c r="T876" i="1"/>
  <c r="S876" i="1"/>
  <c r="R876" i="1"/>
  <c r="Q876" i="1"/>
  <c r="K876" i="1"/>
  <c r="L876" i="1" s="1"/>
  <c r="C876" i="1"/>
  <c r="AE875" i="1"/>
  <c r="AF875" i="1" s="1"/>
  <c r="AD875" i="1"/>
  <c r="AB875" i="1"/>
  <c r="AA875" i="1"/>
  <c r="Z875" i="1"/>
  <c r="V875" i="1"/>
  <c r="U875" i="1" a="1"/>
  <c r="U875" i="1" s="1"/>
  <c r="T875" i="1"/>
  <c r="S875" i="1"/>
  <c r="R875" i="1"/>
  <c r="Q875" i="1"/>
  <c r="K875" i="1"/>
  <c r="L875" i="1" s="1"/>
  <c r="C875" i="1"/>
  <c r="AE874" i="1"/>
  <c r="AF874" i="1" s="1"/>
  <c r="AD874" i="1"/>
  <c r="AB874" i="1"/>
  <c r="AA874" i="1"/>
  <c r="Z874" i="1"/>
  <c r="V874" i="1"/>
  <c r="U874" i="1" a="1"/>
  <c r="U874" i="1" s="1"/>
  <c r="T874" i="1"/>
  <c r="S874" i="1"/>
  <c r="R874" i="1"/>
  <c r="Q874" i="1"/>
  <c r="K874" i="1"/>
  <c r="L874" i="1" s="1"/>
  <c r="C874" i="1"/>
  <c r="AE873" i="1"/>
  <c r="AF873" i="1" s="1"/>
  <c r="AD873" i="1"/>
  <c r="AB873" i="1"/>
  <c r="AA873" i="1"/>
  <c r="Z873" i="1"/>
  <c r="V873" i="1"/>
  <c r="U873" i="1" a="1"/>
  <c r="U873" i="1" s="1"/>
  <c r="T873" i="1"/>
  <c r="S873" i="1"/>
  <c r="R873" i="1"/>
  <c r="Q873" i="1"/>
  <c r="K873" i="1"/>
  <c r="L873" i="1" s="1"/>
  <c r="C873" i="1"/>
  <c r="AE872" i="1"/>
  <c r="AF872" i="1" s="1"/>
  <c r="AD872" i="1"/>
  <c r="AB872" i="1"/>
  <c r="AA872" i="1"/>
  <c r="Z872" i="1"/>
  <c r="V872" i="1"/>
  <c r="U872" i="1" a="1"/>
  <c r="U872" i="1" s="1"/>
  <c r="T872" i="1"/>
  <c r="S872" i="1"/>
  <c r="R872" i="1"/>
  <c r="Q872" i="1"/>
  <c r="K872" i="1"/>
  <c r="L872" i="1" s="1"/>
  <c r="C872" i="1"/>
  <c r="AE871" i="1"/>
  <c r="AF871" i="1" s="1"/>
  <c r="AD871" i="1"/>
  <c r="AB871" i="1"/>
  <c r="AA871" i="1"/>
  <c r="Z871" i="1"/>
  <c r="V871" i="1"/>
  <c r="U871" i="1" a="1"/>
  <c r="U871" i="1" s="1"/>
  <c r="T871" i="1"/>
  <c r="S871" i="1"/>
  <c r="R871" i="1"/>
  <c r="Q871" i="1"/>
  <c r="K871" i="1"/>
  <c r="L871" i="1" s="1"/>
  <c r="C871" i="1"/>
  <c r="AE870" i="1"/>
  <c r="AF870" i="1" s="1"/>
  <c r="AD870" i="1"/>
  <c r="AB870" i="1"/>
  <c r="AA870" i="1"/>
  <c r="Z870" i="1"/>
  <c r="V870" i="1"/>
  <c r="U870" i="1" a="1"/>
  <c r="U870" i="1" s="1"/>
  <c r="T870" i="1"/>
  <c r="S870" i="1"/>
  <c r="R870" i="1"/>
  <c r="Q870" i="1"/>
  <c r="K870" i="1"/>
  <c r="L870" i="1" s="1"/>
  <c r="C870" i="1"/>
  <c r="AE869" i="1"/>
  <c r="AF869" i="1" s="1"/>
  <c r="AD869" i="1"/>
  <c r="AB869" i="1"/>
  <c r="AA869" i="1"/>
  <c r="Z869" i="1"/>
  <c r="V869" i="1"/>
  <c r="U869" i="1" a="1"/>
  <c r="U869" i="1" s="1"/>
  <c r="T869" i="1"/>
  <c r="S869" i="1"/>
  <c r="R869" i="1"/>
  <c r="Q869" i="1"/>
  <c r="K869" i="1"/>
  <c r="L869" i="1" s="1"/>
  <c r="C869" i="1"/>
  <c r="AE868" i="1"/>
  <c r="AF868" i="1" s="1"/>
  <c r="AD868" i="1"/>
  <c r="AB868" i="1"/>
  <c r="AA868" i="1"/>
  <c r="Z868" i="1"/>
  <c r="V868" i="1"/>
  <c r="U868" i="1" a="1"/>
  <c r="U868" i="1" s="1"/>
  <c r="T868" i="1"/>
  <c r="S868" i="1"/>
  <c r="R868" i="1"/>
  <c r="Q868" i="1"/>
  <c r="K868" i="1"/>
  <c r="L868" i="1" s="1"/>
  <c r="C868" i="1"/>
  <c r="AE867" i="1"/>
  <c r="AF867" i="1" s="1"/>
  <c r="AD867" i="1"/>
  <c r="AB867" i="1"/>
  <c r="AA867" i="1"/>
  <c r="Z867" i="1"/>
  <c r="V867" i="1"/>
  <c r="U867" i="1" a="1"/>
  <c r="U867" i="1" s="1"/>
  <c r="T867" i="1"/>
  <c r="S867" i="1"/>
  <c r="R867" i="1"/>
  <c r="Q867" i="1"/>
  <c r="K867" i="1"/>
  <c r="L867" i="1" s="1"/>
  <c r="C867" i="1"/>
  <c r="AE866" i="1"/>
  <c r="AF866" i="1" s="1"/>
  <c r="AD866" i="1"/>
  <c r="AB866" i="1"/>
  <c r="AA866" i="1"/>
  <c r="Z866" i="1"/>
  <c r="V866" i="1"/>
  <c r="U866" i="1" a="1"/>
  <c r="U866" i="1" s="1"/>
  <c r="T866" i="1"/>
  <c r="S866" i="1"/>
  <c r="R866" i="1"/>
  <c r="Q866" i="1"/>
  <c r="K866" i="1"/>
  <c r="L866" i="1" s="1"/>
  <c r="C866" i="1"/>
  <c r="AE865" i="1"/>
  <c r="AF865" i="1" s="1"/>
  <c r="AD865" i="1"/>
  <c r="AB865" i="1"/>
  <c r="AA865" i="1"/>
  <c r="Z865" i="1"/>
  <c r="V865" i="1"/>
  <c r="U865" i="1" a="1"/>
  <c r="U865" i="1" s="1"/>
  <c r="T865" i="1"/>
  <c r="S865" i="1"/>
  <c r="R865" i="1"/>
  <c r="Q865" i="1"/>
  <c r="K865" i="1"/>
  <c r="L865" i="1" s="1"/>
  <c r="C865" i="1"/>
  <c r="AE864" i="1"/>
  <c r="AF864" i="1" s="1"/>
  <c r="AD864" i="1"/>
  <c r="AB864" i="1"/>
  <c r="AA864" i="1"/>
  <c r="Z864" i="1"/>
  <c r="V864" i="1"/>
  <c r="U864" i="1" a="1"/>
  <c r="U864" i="1" s="1"/>
  <c r="T864" i="1"/>
  <c r="S864" i="1"/>
  <c r="R864" i="1"/>
  <c r="Q864" i="1"/>
  <c r="K864" i="1"/>
  <c r="L864" i="1" s="1"/>
  <c r="C864" i="1"/>
  <c r="AE863" i="1"/>
  <c r="AF863" i="1" s="1"/>
  <c r="AD863" i="1"/>
  <c r="AB863" i="1"/>
  <c r="AA863" i="1"/>
  <c r="Z863" i="1"/>
  <c r="V863" i="1"/>
  <c r="U863" i="1" a="1"/>
  <c r="U863" i="1" s="1"/>
  <c r="T863" i="1"/>
  <c r="S863" i="1"/>
  <c r="R863" i="1"/>
  <c r="Q863" i="1"/>
  <c r="K863" i="1"/>
  <c r="L863" i="1" s="1"/>
  <c r="C863" i="1"/>
  <c r="AE862" i="1"/>
  <c r="AF862" i="1" s="1"/>
  <c r="AD862" i="1"/>
  <c r="AB862" i="1"/>
  <c r="AA862" i="1"/>
  <c r="Z862" i="1"/>
  <c r="V862" i="1"/>
  <c r="U862" i="1" a="1"/>
  <c r="U862" i="1" s="1"/>
  <c r="T862" i="1"/>
  <c r="S862" i="1"/>
  <c r="R862" i="1"/>
  <c r="Q862" i="1"/>
  <c r="L862" i="1"/>
  <c r="K862" i="1"/>
  <c r="C862" i="1"/>
  <c r="AE861" i="1"/>
  <c r="AF861" i="1" s="1"/>
  <c r="AD861" i="1"/>
  <c r="AB861" i="1"/>
  <c r="AA861" i="1"/>
  <c r="Z861" i="1"/>
  <c r="V861" i="1"/>
  <c r="U861" i="1" a="1"/>
  <c r="U861" i="1" s="1"/>
  <c r="T861" i="1"/>
  <c r="S861" i="1"/>
  <c r="R861" i="1"/>
  <c r="Q861" i="1"/>
  <c r="K861" i="1"/>
  <c r="L861" i="1" s="1"/>
  <c r="C861" i="1"/>
  <c r="AE860" i="1"/>
  <c r="AF860" i="1" s="1"/>
  <c r="AD860" i="1"/>
  <c r="AB860" i="1"/>
  <c r="AA860" i="1"/>
  <c r="Z860" i="1"/>
  <c r="V860" i="1"/>
  <c r="U860" i="1" a="1"/>
  <c r="U860" i="1" s="1"/>
  <c r="T860" i="1"/>
  <c r="S860" i="1"/>
  <c r="R860" i="1"/>
  <c r="Q860" i="1"/>
  <c r="K860" i="1"/>
  <c r="L860" i="1" s="1"/>
  <c r="C860" i="1"/>
  <c r="AE859" i="1"/>
  <c r="AF859" i="1" s="1"/>
  <c r="AD859" i="1"/>
  <c r="AB859" i="1"/>
  <c r="AA859" i="1"/>
  <c r="Z859" i="1"/>
  <c r="V859" i="1"/>
  <c r="U859" i="1" a="1"/>
  <c r="U859" i="1" s="1"/>
  <c r="T859" i="1"/>
  <c r="S859" i="1"/>
  <c r="R859" i="1"/>
  <c r="Q859" i="1"/>
  <c r="K859" i="1"/>
  <c r="L859" i="1" s="1"/>
  <c r="C859" i="1"/>
  <c r="AE858" i="1"/>
  <c r="AF858" i="1" s="1"/>
  <c r="AD858" i="1"/>
  <c r="AB858" i="1"/>
  <c r="AA858" i="1"/>
  <c r="Z858" i="1"/>
  <c r="V858" i="1"/>
  <c r="U858" i="1" a="1"/>
  <c r="U858" i="1" s="1"/>
  <c r="T858" i="1"/>
  <c r="S858" i="1"/>
  <c r="R858" i="1"/>
  <c r="Q858" i="1"/>
  <c r="K858" i="1"/>
  <c r="L858" i="1" s="1"/>
  <c r="C858" i="1"/>
  <c r="AE857" i="1"/>
  <c r="AF857" i="1" s="1"/>
  <c r="AD857" i="1"/>
  <c r="AB857" i="1"/>
  <c r="AA857" i="1"/>
  <c r="Z857" i="1"/>
  <c r="V857" i="1"/>
  <c r="U857" i="1" a="1"/>
  <c r="U857" i="1" s="1"/>
  <c r="T857" i="1"/>
  <c r="S857" i="1"/>
  <c r="R857" i="1"/>
  <c r="Q857" i="1"/>
  <c r="K857" i="1"/>
  <c r="L857" i="1" s="1"/>
  <c r="C857" i="1"/>
  <c r="AE856" i="1"/>
  <c r="AF856" i="1" s="1"/>
  <c r="AD856" i="1"/>
  <c r="AB856" i="1"/>
  <c r="AA856" i="1"/>
  <c r="Z856" i="1"/>
  <c r="V856" i="1"/>
  <c r="U856" i="1" a="1"/>
  <c r="U856" i="1" s="1"/>
  <c r="T856" i="1"/>
  <c r="S856" i="1"/>
  <c r="R856" i="1"/>
  <c r="Q856" i="1"/>
  <c r="K856" i="1"/>
  <c r="L856" i="1" s="1"/>
  <c r="C856" i="1"/>
  <c r="AE855" i="1"/>
  <c r="AF855" i="1" s="1"/>
  <c r="AD855" i="1"/>
  <c r="AB855" i="1"/>
  <c r="AA855" i="1"/>
  <c r="Z855" i="1"/>
  <c r="V855" i="1"/>
  <c r="U855" i="1" a="1"/>
  <c r="U855" i="1" s="1"/>
  <c r="T855" i="1"/>
  <c r="S855" i="1"/>
  <c r="R855" i="1"/>
  <c r="Q855" i="1"/>
  <c r="K855" i="1"/>
  <c r="L855" i="1" s="1"/>
  <c r="C855" i="1"/>
  <c r="AE854" i="1"/>
  <c r="AF854" i="1" s="1"/>
  <c r="AD854" i="1"/>
  <c r="AB854" i="1"/>
  <c r="AA854" i="1"/>
  <c r="Z854" i="1"/>
  <c r="V854" i="1"/>
  <c r="U854" i="1" a="1"/>
  <c r="U854" i="1" s="1"/>
  <c r="T854" i="1"/>
  <c r="S854" i="1"/>
  <c r="R854" i="1"/>
  <c r="Q854" i="1"/>
  <c r="K854" i="1"/>
  <c r="L854" i="1" s="1"/>
  <c r="C854" i="1"/>
  <c r="AE853" i="1"/>
  <c r="AF853" i="1" s="1"/>
  <c r="AD853" i="1"/>
  <c r="AB853" i="1"/>
  <c r="AA853" i="1"/>
  <c r="Z853" i="1"/>
  <c r="V853" i="1"/>
  <c r="U853" i="1" a="1"/>
  <c r="U853" i="1" s="1"/>
  <c r="T853" i="1"/>
  <c r="S853" i="1"/>
  <c r="R853" i="1"/>
  <c r="Q853" i="1"/>
  <c r="K853" i="1"/>
  <c r="L853" i="1" s="1"/>
  <c r="C853" i="1"/>
  <c r="AE852" i="1"/>
  <c r="AF852" i="1" s="1"/>
  <c r="AD852" i="1"/>
  <c r="AB852" i="1"/>
  <c r="AA852" i="1"/>
  <c r="Z852" i="1"/>
  <c r="V852" i="1"/>
  <c r="U852" i="1" a="1"/>
  <c r="U852" i="1" s="1"/>
  <c r="T852" i="1"/>
  <c r="S852" i="1"/>
  <c r="R852" i="1"/>
  <c r="Q852" i="1"/>
  <c r="K852" i="1"/>
  <c r="L852" i="1" s="1"/>
  <c r="C852" i="1"/>
  <c r="AE851" i="1"/>
  <c r="AF851" i="1" s="1"/>
  <c r="AD851" i="1"/>
  <c r="AB851" i="1"/>
  <c r="AA851" i="1"/>
  <c r="Z851" i="1"/>
  <c r="V851" i="1"/>
  <c r="U851" i="1" a="1"/>
  <c r="U851" i="1" s="1"/>
  <c r="T851" i="1"/>
  <c r="S851" i="1"/>
  <c r="R851" i="1"/>
  <c r="Q851" i="1"/>
  <c r="K851" i="1"/>
  <c r="L851" i="1" s="1"/>
  <c r="C851" i="1"/>
  <c r="AE850" i="1"/>
  <c r="AF850" i="1" s="1"/>
  <c r="AD850" i="1"/>
  <c r="AB850" i="1"/>
  <c r="AA850" i="1"/>
  <c r="Z850" i="1"/>
  <c r="V850" i="1"/>
  <c r="U850" i="1" a="1"/>
  <c r="U850" i="1" s="1"/>
  <c r="T850" i="1"/>
  <c r="S850" i="1"/>
  <c r="R850" i="1"/>
  <c r="Q850" i="1"/>
  <c r="K850" i="1"/>
  <c r="L850" i="1" s="1"/>
  <c r="C850" i="1"/>
  <c r="AE849" i="1"/>
  <c r="AF849" i="1" s="1"/>
  <c r="AD849" i="1"/>
  <c r="AB849" i="1"/>
  <c r="AA849" i="1"/>
  <c r="Z849" i="1"/>
  <c r="V849" i="1"/>
  <c r="U849" i="1" a="1"/>
  <c r="U849" i="1" s="1"/>
  <c r="T849" i="1"/>
  <c r="S849" i="1"/>
  <c r="R849" i="1"/>
  <c r="Q849" i="1"/>
  <c r="K849" i="1"/>
  <c r="L849" i="1" s="1"/>
  <c r="C849" i="1"/>
  <c r="AE848" i="1"/>
  <c r="AF848" i="1" s="1"/>
  <c r="AD848" i="1"/>
  <c r="AB848" i="1"/>
  <c r="AA848" i="1"/>
  <c r="Z848" i="1"/>
  <c r="V848" i="1"/>
  <c r="U848" i="1" a="1"/>
  <c r="U848" i="1" s="1"/>
  <c r="T848" i="1"/>
  <c r="S848" i="1"/>
  <c r="R848" i="1"/>
  <c r="Q848" i="1"/>
  <c r="K848" i="1"/>
  <c r="L848" i="1" s="1"/>
  <c r="C848" i="1"/>
  <c r="AE847" i="1"/>
  <c r="AF847" i="1" s="1"/>
  <c r="AD847" i="1"/>
  <c r="AB847" i="1"/>
  <c r="AA847" i="1"/>
  <c r="Z847" i="1"/>
  <c r="V847" i="1"/>
  <c r="U847" i="1" a="1"/>
  <c r="U847" i="1" s="1"/>
  <c r="T847" i="1"/>
  <c r="S847" i="1"/>
  <c r="R847" i="1"/>
  <c r="Q847" i="1"/>
  <c r="K847" i="1"/>
  <c r="L847" i="1" s="1"/>
  <c r="C847" i="1"/>
  <c r="AE846" i="1"/>
  <c r="AF846" i="1" s="1"/>
  <c r="AD846" i="1"/>
  <c r="AB846" i="1"/>
  <c r="AA846" i="1"/>
  <c r="Z846" i="1"/>
  <c r="V846" i="1"/>
  <c r="U846" i="1" a="1"/>
  <c r="U846" i="1" s="1"/>
  <c r="T846" i="1"/>
  <c r="S846" i="1"/>
  <c r="R846" i="1"/>
  <c r="Q846" i="1"/>
  <c r="K846" i="1"/>
  <c r="L846" i="1" s="1"/>
  <c r="C846" i="1"/>
  <c r="AE845" i="1"/>
  <c r="AF845" i="1" s="1"/>
  <c r="AD845" i="1"/>
  <c r="AB845" i="1"/>
  <c r="AA845" i="1"/>
  <c r="Z845" i="1"/>
  <c r="V845" i="1"/>
  <c r="U845" i="1" a="1"/>
  <c r="U845" i="1" s="1"/>
  <c r="T845" i="1"/>
  <c r="S845" i="1"/>
  <c r="R845" i="1"/>
  <c r="Q845" i="1"/>
  <c r="K845" i="1"/>
  <c r="L845" i="1" s="1"/>
  <c r="C845" i="1"/>
  <c r="AE844" i="1"/>
  <c r="AF844" i="1" s="1"/>
  <c r="AD844" i="1"/>
  <c r="AB844" i="1"/>
  <c r="AA844" i="1"/>
  <c r="Z844" i="1"/>
  <c r="V844" i="1"/>
  <c r="U844" i="1" a="1"/>
  <c r="U844" i="1" s="1"/>
  <c r="T844" i="1"/>
  <c r="S844" i="1"/>
  <c r="R844" i="1"/>
  <c r="Q844" i="1"/>
  <c r="K844" i="1"/>
  <c r="L844" i="1" s="1"/>
  <c r="C844" i="1"/>
  <c r="AE843" i="1"/>
  <c r="AF843" i="1" s="1"/>
  <c r="AD843" i="1"/>
  <c r="AB843" i="1"/>
  <c r="AA843" i="1"/>
  <c r="Z843" i="1"/>
  <c r="V843" i="1"/>
  <c r="U843" i="1" a="1"/>
  <c r="U843" i="1" s="1"/>
  <c r="T843" i="1"/>
  <c r="S843" i="1"/>
  <c r="R843" i="1"/>
  <c r="Q843" i="1"/>
  <c r="K843" i="1"/>
  <c r="L843" i="1" s="1"/>
  <c r="C843" i="1"/>
  <c r="AE842" i="1"/>
  <c r="AF842" i="1" s="1"/>
  <c r="AD842" i="1"/>
  <c r="AB842" i="1"/>
  <c r="AA842" i="1"/>
  <c r="Z842" i="1"/>
  <c r="V842" i="1"/>
  <c r="U842" i="1" a="1"/>
  <c r="U842" i="1" s="1"/>
  <c r="T842" i="1"/>
  <c r="S842" i="1"/>
  <c r="R842" i="1"/>
  <c r="Q842" i="1"/>
  <c r="K842" i="1"/>
  <c r="L842" i="1" s="1"/>
  <c r="C842" i="1"/>
  <c r="AE841" i="1"/>
  <c r="AF841" i="1" s="1"/>
  <c r="AD841" i="1"/>
  <c r="AB841" i="1"/>
  <c r="AA841" i="1"/>
  <c r="Z841" i="1"/>
  <c r="V841" i="1"/>
  <c r="U841" i="1" a="1"/>
  <c r="U841" i="1" s="1"/>
  <c r="T841" i="1"/>
  <c r="S841" i="1"/>
  <c r="R841" i="1"/>
  <c r="Q841" i="1"/>
  <c r="K841" i="1"/>
  <c r="L841" i="1" s="1"/>
  <c r="C841" i="1"/>
  <c r="AE840" i="1"/>
  <c r="AF840" i="1" s="1"/>
  <c r="AD840" i="1"/>
  <c r="AB840" i="1"/>
  <c r="AA840" i="1"/>
  <c r="Z840" i="1"/>
  <c r="V840" i="1"/>
  <c r="U840" i="1" a="1"/>
  <c r="U840" i="1" s="1"/>
  <c r="T840" i="1"/>
  <c r="S840" i="1"/>
  <c r="R840" i="1"/>
  <c r="Q840" i="1"/>
  <c r="K840" i="1"/>
  <c r="L840" i="1" s="1"/>
  <c r="C840" i="1"/>
  <c r="AE839" i="1"/>
  <c r="AF839" i="1" s="1"/>
  <c r="AD839" i="1"/>
  <c r="AB839" i="1"/>
  <c r="AA839" i="1"/>
  <c r="Z839" i="1"/>
  <c r="V839" i="1"/>
  <c r="U839" i="1" a="1"/>
  <c r="U839" i="1" s="1"/>
  <c r="T839" i="1"/>
  <c r="S839" i="1"/>
  <c r="R839" i="1"/>
  <c r="Q839" i="1"/>
  <c r="K839" i="1"/>
  <c r="L839" i="1" s="1"/>
  <c r="C839" i="1"/>
  <c r="AE838" i="1"/>
  <c r="AF838" i="1" s="1"/>
  <c r="AD838" i="1"/>
  <c r="AB838" i="1"/>
  <c r="AA838" i="1"/>
  <c r="Z838" i="1"/>
  <c r="V838" i="1"/>
  <c r="U838" i="1" a="1"/>
  <c r="U838" i="1" s="1"/>
  <c r="T838" i="1"/>
  <c r="S838" i="1"/>
  <c r="R838" i="1"/>
  <c r="Q838" i="1"/>
  <c r="K838" i="1"/>
  <c r="L838" i="1" s="1"/>
  <c r="C838" i="1"/>
  <c r="AE837" i="1"/>
  <c r="AF837" i="1" s="1"/>
  <c r="AD837" i="1"/>
  <c r="AB837" i="1"/>
  <c r="AA837" i="1"/>
  <c r="Z837" i="1"/>
  <c r="V837" i="1"/>
  <c r="U837" i="1" a="1"/>
  <c r="U837" i="1" s="1"/>
  <c r="T837" i="1"/>
  <c r="S837" i="1"/>
  <c r="R837" i="1"/>
  <c r="Q837" i="1"/>
  <c r="K837" i="1"/>
  <c r="L837" i="1" s="1"/>
  <c r="C837" i="1"/>
  <c r="AE836" i="1"/>
  <c r="AF836" i="1" s="1"/>
  <c r="AD836" i="1"/>
  <c r="AB836" i="1"/>
  <c r="AA836" i="1"/>
  <c r="Z836" i="1"/>
  <c r="V836" i="1"/>
  <c r="U836" i="1" a="1"/>
  <c r="U836" i="1" s="1"/>
  <c r="T836" i="1"/>
  <c r="S836" i="1"/>
  <c r="R836" i="1"/>
  <c r="Q836" i="1"/>
  <c r="K836" i="1"/>
  <c r="L836" i="1" s="1"/>
  <c r="C836" i="1"/>
  <c r="AE835" i="1"/>
  <c r="AF835" i="1" s="1"/>
  <c r="AD835" i="1"/>
  <c r="AB835" i="1"/>
  <c r="AA835" i="1"/>
  <c r="Z835" i="1"/>
  <c r="V835" i="1"/>
  <c r="U835" i="1" a="1"/>
  <c r="U835" i="1" s="1"/>
  <c r="T835" i="1"/>
  <c r="S835" i="1"/>
  <c r="R835" i="1"/>
  <c r="Q835" i="1"/>
  <c r="K835" i="1"/>
  <c r="L835" i="1" s="1"/>
  <c r="C835" i="1"/>
  <c r="AE834" i="1"/>
  <c r="AF834" i="1" s="1"/>
  <c r="AD834" i="1"/>
  <c r="AB834" i="1"/>
  <c r="AA834" i="1"/>
  <c r="Z834" i="1"/>
  <c r="V834" i="1"/>
  <c r="U834" i="1" a="1"/>
  <c r="U834" i="1" s="1"/>
  <c r="T834" i="1"/>
  <c r="S834" i="1"/>
  <c r="R834" i="1"/>
  <c r="Q834" i="1"/>
  <c r="K834" i="1"/>
  <c r="L834" i="1" s="1"/>
  <c r="C834" i="1"/>
  <c r="AE833" i="1"/>
  <c r="AF833" i="1" s="1"/>
  <c r="AD833" i="1"/>
  <c r="AB833" i="1"/>
  <c r="AA833" i="1"/>
  <c r="Z833" i="1"/>
  <c r="V833" i="1"/>
  <c r="U833" i="1" a="1"/>
  <c r="U833" i="1" s="1"/>
  <c r="T833" i="1"/>
  <c r="S833" i="1"/>
  <c r="R833" i="1"/>
  <c r="Q833" i="1"/>
  <c r="K833" i="1"/>
  <c r="L833" i="1" s="1"/>
  <c r="C833" i="1"/>
  <c r="AE832" i="1"/>
  <c r="AF832" i="1" s="1"/>
  <c r="AD832" i="1"/>
  <c r="AB832" i="1"/>
  <c r="AA832" i="1"/>
  <c r="Z832" i="1"/>
  <c r="V832" i="1"/>
  <c r="U832" i="1" a="1"/>
  <c r="U832" i="1" s="1"/>
  <c r="T832" i="1"/>
  <c r="S832" i="1"/>
  <c r="R832" i="1"/>
  <c r="Q832" i="1"/>
  <c r="K832" i="1"/>
  <c r="L832" i="1" s="1"/>
  <c r="C832" i="1"/>
  <c r="AE831" i="1"/>
  <c r="AF831" i="1" s="1"/>
  <c r="AD831" i="1"/>
  <c r="AB831" i="1"/>
  <c r="AA831" i="1"/>
  <c r="Z831" i="1"/>
  <c r="V831" i="1"/>
  <c r="U831" i="1" a="1"/>
  <c r="U831" i="1" s="1"/>
  <c r="T831" i="1"/>
  <c r="S831" i="1"/>
  <c r="R831" i="1"/>
  <c r="Q831" i="1"/>
  <c r="K831" i="1"/>
  <c r="L831" i="1" s="1"/>
  <c r="C831" i="1"/>
  <c r="AE830" i="1"/>
  <c r="AF830" i="1" s="1"/>
  <c r="AD830" i="1"/>
  <c r="AB830" i="1"/>
  <c r="AA830" i="1"/>
  <c r="Z830" i="1"/>
  <c r="V830" i="1"/>
  <c r="U830" i="1" a="1"/>
  <c r="U830" i="1" s="1"/>
  <c r="T830" i="1"/>
  <c r="S830" i="1"/>
  <c r="R830" i="1"/>
  <c r="Q830" i="1"/>
  <c r="K830" i="1"/>
  <c r="L830" i="1" s="1"/>
  <c r="C830" i="1"/>
  <c r="AE829" i="1"/>
  <c r="AF829" i="1" s="1"/>
  <c r="AD829" i="1"/>
  <c r="AB829" i="1"/>
  <c r="AA829" i="1"/>
  <c r="Z829" i="1"/>
  <c r="V829" i="1"/>
  <c r="U829" i="1" a="1"/>
  <c r="U829" i="1" s="1"/>
  <c r="T829" i="1"/>
  <c r="S829" i="1"/>
  <c r="R829" i="1"/>
  <c r="Q829" i="1"/>
  <c r="K829" i="1"/>
  <c r="L829" i="1" s="1"/>
  <c r="C829" i="1"/>
  <c r="AE828" i="1"/>
  <c r="AF828" i="1" s="1"/>
  <c r="AD828" i="1"/>
  <c r="AB828" i="1"/>
  <c r="AA828" i="1"/>
  <c r="Z828" i="1"/>
  <c r="V828" i="1"/>
  <c r="U828" i="1" a="1"/>
  <c r="U828" i="1" s="1"/>
  <c r="T828" i="1"/>
  <c r="S828" i="1"/>
  <c r="R828" i="1"/>
  <c r="Q828" i="1"/>
  <c r="K828" i="1"/>
  <c r="L828" i="1" s="1"/>
  <c r="C828" i="1"/>
  <c r="AE827" i="1"/>
  <c r="AF827" i="1" s="1"/>
  <c r="AD827" i="1"/>
  <c r="AB827" i="1"/>
  <c r="AA827" i="1"/>
  <c r="Z827" i="1"/>
  <c r="V827" i="1"/>
  <c r="U827" i="1" a="1"/>
  <c r="U827" i="1" s="1"/>
  <c r="T827" i="1"/>
  <c r="S827" i="1"/>
  <c r="R827" i="1"/>
  <c r="Q827" i="1"/>
  <c r="K827" i="1"/>
  <c r="L827" i="1" s="1"/>
  <c r="C827" i="1"/>
  <c r="AE826" i="1"/>
  <c r="AF826" i="1" s="1"/>
  <c r="AD826" i="1"/>
  <c r="AB826" i="1"/>
  <c r="AA826" i="1"/>
  <c r="Z826" i="1"/>
  <c r="V826" i="1"/>
  <c r="U826" i="1" a="1"/>
  <c r="U826" i="1" s="1"/>
  <c r="T826" i="1"/>
  <c r="S826" i="1"/>
  <c r="R826" i="1"/>
  <c r="Q826" i="1"/>
  <c r="K826" i="1"/>
  <c r="L826" i="1" s="1"/>
  <c r="C826" i="1"/>
  <c r="AE825" i="1"/>
  <c r="AF825" i="1" s="1"/>
  <c r="AD825" i="1"/>
  <c r="AB825" i="1"/>
  <c r="AA825" i="1"/>
  <c r="Z825" i="1"/>
  <c r="V825" i="1"/>
  <c r="U825" i="1" a="1"/>
  <c r="U825" i="1" s="1"/>
  <c r="T825" i="1"/>
  <c r="S825" i="1"/>
  <c r="R825" i="1"/>
  <c r="Q825" i="1"/>
  <c r="K825" i="1"/>
  <c r="L825" i="1" s="1"/>
  <c r="C825" i="1"/>
  <c r="AE824" i="1"/>
  <c r="AF824" i="1" s="1"/>
  <c r="AD824" i="1"/>
  <c r="AB824" i="1"/>
  <c r="AA824" i="1"/>
  <c r="Z824" i="1"/>
  <c r="V824" i="1"/>
  <c r="U824" i="1"/>
  <c r="U824" i="1" a="1"/>
  <c r="T824" i="1"/>
  <c r="S824" i="1"/>
  <c r="R824" i="1"/>
  <c r="Q824" i="1"/>
  <c r="K824" i="1"/>
  <c r="L824" i="1" s="1"/>
  <c r="C824" i="1"/>
  <c r="AE823" i="1"/>
  <c r="AF823" i="1" s="1"/>
  <c r="AD823" i="1"/>
  <c r="AB823" i="1"/>
  <c r="AA823" i="1"/>
  <c r="Z823" i="1"/>
  <c r="V823" i="1"/>
  <c r="U823" i="1" a="1"/>
  <c r="U823" i="1" s="1"/>
  <c r="T823" i="1"/>
  <c r="S823" i="1"/>
  <c r="R823" i="1"/>
  <c r="Q823" i="1"/>
  <c r="K823" i="1"/>
  <c r="L823" i="1" s="1"/>
  <c r="C823" i="1"/>
  <c r="AE822" i="1"/>
  <c r="AF822" i="1" s="1"/>
  <c r="AD822" i="1"/>
  <c r="AB822" i="1"/>
  <c r="AA822" i="1"/>
  <c r="Z822" i="1"/>
  <c r="V822" i="1"/>
  <c r="U822" i="1" a="1"/>
  <c r="U822" i="1" s="1"/>
  <c r="T822" i="1"/>
  <c r="S822" i="1"/>
  <c r="R822" i="1"/>
  <c r="Q822" i="1"/>
  <c r="K822" i="1"/>
  <c r="L822" i="1" s="1"/>
  <c r="C822" i="1"/>
  <c r="AE821" i="1"/>
  <c r="AF821" i="1" s="1"/>
  <c r="AD821" i="1"/>
  <c r="AB821" i="1"/>
  <c r="AA821" i="1"/>
  <c r="Z821" i="1"/>
  <c r="V821" i="1"/>
  <c r="U821" i="1" a="1"/>
  <c r="U821" i="1" s="1"/>
  <c r="T821" i="1"/>
  <c r="S821" i="1"/>
  <c r="R821" i="1"/>
  <c r="Q821" i="1"/>
  <c r="K821" i="1"/>
  <c r="L821" i="1" s="1"/>
  <c r="C821" i="1"/>
  <c r="AE820" i="1"/>
  <c r="AF820" i="1" s="1"/>
  <c r="AD820" i="1"/>
  <c r="AB820" i="1"/>
  <c r="AA820" i="1"/>
  <c r="Z820" i="1"/>
  <c r="V820" i="1"/>
  <c r="U820" i="1" a="1"/>
  <c r="U820" i="1" s="1"/>
  <c r="T820" i="1"/>
  <c r="S820" i="1"/>
  <c r="R820" i="1"/>
  <c r="Q820" i="1"/>
  <c r="K820" i="1"/>
  <c r="L820" i="1" s="1"/>
  <c r="C820" i="1"/>
  <c r="AE819" i="1"/>
  <c r="AF819" i="1" s="1"/>
  <c r="AD819" i="1"/>
  <c r="AB819" i="1"/>
  <c r="AA819" i="1"/>
  <c r="Z819" i="1"/>
  <c r="V819" i="1"/>
  <c r="U819" i="1" a="1"/>
  <c r="U819" i="1" s="1"/>
  <c r="T819" i="1"/>
  <c r="S819" i="1"/>
  <c r="R819" i="1"/>
  <c r="Q819" i="1"/>
  <c r="K819" i="1"/>
  <c r="L819" i="1" s="1"/>
  <c r="C819" i="1"/>
  <c r="AE818" i="1"/>
  <c r="AF818" i="1" s="1"/>
  <c r="AD818" i="1"/>
  <c r="AB818" i="1"/>
  <c r="AA818" i="1"/>
  <c r="Z818" i="1"/>
  <c r="V818" i="1"/>
  <c r="U818" i="1" a="1"/>
  <c r="U818" i="1" s="1"/>
  <c r="T818" i="1"/>
  <c r="S818" i="1"/>
  <c r="R818" i="1"/>
  <c r="Q818" i="1"/>
  <c r="K818" i="1"/>
  <c r="L818" i="1" s="1"/>
  <c r="C818" i="1"/>
  <c r="AE817" i="1"/>
  <c r="AF817" i="1" s="1"/>
  <c r="AD817" i="1"/>
  <c r="AB817" i="1"/>
  <c r="AA817" i="1"/>
  <c r="Z817" i="1"/>
  <c r="V817" i="1"/>
  <c r="U817" i="1" a="1"/>
  <c r="U817" i="1" s="1"/>
  <c r="T817" i="1"/>
  <c r="S817" i="1"/>
  <c r="R817" i="1"/>
  <c r="Q817" i="1"/>
  <c r="K817" i="1"/>
  <c r="L817" i="1" s="1"/>
  <c r="C817" i="1"/>
  <c r="AE816" i="1"/>
  <c r="AF816" i="1" s="1"/>
  <c r="AD816" i="1"/>
  <c r="AB816" i="1"/>
  <c r="AA816" i="1"/>
  <c r="Z816" i="1"/>
  <c r="V816" i="1"/>
  <c r="U816" i="1" a="1"/>
  <c r="U816" i="1" s="1"/>
  <c r="T816" i="1"/>
  <c r="S816" i="1"/>
  <c r="R816" i="1"/>
  <c r="Q816" i="1"/>
  <c r="K816" i="1"/>
  <c r="L816" i="1" s="1"/>
  <c r="C816" i="1"/>
  <c r="AE815" i="1"/>
  <c r="AF815" i="1" s="1"/>
  <c r="AD815" i="1"/>
  <c r="AB815" i="1"/>
  <c r="AA815" i="1"/>
  <c r="Z815" i="1"/>
  <c r="V815" i="1"/>
  <c r="U815" i="1" a="1"/>
  <c r="U815" i="1" s="1"/>
  <c r="T815" i="1"/>
  <c r="S815" i="1"/>
  <c r="R815" i="1"/>
  <c r="Q815" i="1"/>
  <c r="K815" i="1"/>
  <c r="L815" i="1" s="1"/>
  <c r="C815" i="1"/>
  <c r="AE814" i="1"/>
  <c r="AF814" i="1" s="1"/>
  <c r="AD814" i="1"/>
  <c r="AB814" i="1"/>
  <c r="AA814" i="1"/>
  <c r="Z814" i="1"/>
  <c r="V814" i="1"/>
  <c r="U814" i="1" a="1"/>
  <c r="U814" i="1" s="1"/>
  <c r="T814" i="1"/>
  <c r="S814" i="1"/>
  <c r="R814" i="1"/>
  <c r="Q814" i="1"/>
  <c r="K814" i="1"/>
  <c r="L814" i="1" s="1"/>
  <c r="C814" i="1"/>
  <c r="AE813" i="1"/>
  <c r="AF813" i="1" s="1"/>
  <c r="AD813" i="1"/>
  <c r="AB813" i="1"/>
  <c r="AA813" i="1"/>
  <c r="Z813" i="1"/>
  <c r="V813" i="1"/>
  <c r="U813" i="1" a="1"/>
  <c r="U813" i="1" s="1"/>
  <c r="T813" i="1"/>
  <c r="S813" i="1"/>
  <c r="R813" i="1"/>
  <c r="Q813" i="1"/>
  <c r="K813" i="1"/>
  <c r="L813" i="1" s="1"/>
  <c r="C813" i="1"/>
  <c r="AE812" i="1"/>
  <c r="AF812" i="1" s="1"/>
  <c r="AD812" i="1"/>
  <c r="AB812" i="1"/>
  <c r="AA812" i="1"/>
  <c r="Z812" i="1"/>
  <c r="V812" i="1"/>
  <c r="U812" i="1" a="1"/>
  <c r="U812" i="1" s="1"/>
  <c r="T812" i="1"/>
  <c r="S812" i="1"/>
  <c r="R812" i="1"/>
  <c r="Q812" i="1"/>
  <c r="K812" i="1"/>
  <c r="L812" i="1" s="1"/>
  <c r="C812" i="1"/>
  <c r="AE811" i="1"/>
  <c r="AF811" i="1" s="1"/>
  <c r="AD811" i="1"/>
  <c r="AB811" i="1"/>
  <c r="AA811" i="1"/>
  <c r="Z811" i="1"/>
  <c r="V811" i="1"/>
  <c r="U811" i="1" a="1"/>
  <c r="U811" i="1" s="1"/>
  <c r="T811" i="1"/>
  <c r="S811" i="1"/>
  <c r="R811" i="1"/>
  <c r="Q811" i="1"/>
  <c r="K811" i="1"/>
  <c r="L811" i="1" s="1"/>
  <c r="C811" i="1"/>
  <c r="AE810" i="1"/>
  <c r="AF810" i="1" s="1"/>
  <c r="AD810" i="1"/>
  <c r="AB810" i="1"/>
  <c r="AA810" i="1"/>
  <c r="Z810" i="1"/>
  <c r="V810" i="1"/>
  <c r="U810" i="1" a="1"/>
  <c r="U810" i="1" s="1"/>
  <c r="T810" i="1"/>
  <c r="S810" i="1"/>
  <c r="R810" i="1"/>
  <c r="Q810" i="1"/>
  <c r="K810" i="1"/>
  <c r="L810" i="1" s="1"/>
  <c r="C810" i="1"/>
  <c r="AE809" i="1"/>
  <c r="AF809" i="1" s="1"/>
  <c r="AD809" i="1"/>
  <c r="AB809" i="1"/>
  <c r="AA809" i="1"/>
  <c r="Z809" i="1"/>
  <c r="V809" i="1"/>
  <c r="U809" i="1" a="1"/>
  <c r="U809" i="1" s="1"/>
  <c r="T809" i="1"/>
  <c r="S809" i="1"/>
  <c r="R809" i="1"/>
  <c r="Q809" i="1"/>
  <c r="K809" i="1"/>
  <c r="L809" i="1" s="1"/>
  <c r="C809" i="1"/>
  <c r="AE808" i="1"/>
  <c r="AF808" i="1" s="1"/>
  <c r="AD808" i="1"/>
  <c r="AB808" i="1"/>
  <c r="AA808" i="1"/>
  <c r="Z808" i="1"/>
  <c r="V808" i="1"/>
  <c r="U808" i="1" a="1"/>
  <c r="U808" i="1" s="1"/>
  <c r="T808" i="1"/>
  <c r="S808" i="1"/>
  <c r="R808" i="1"/>
  <c r="Q808" i="1"/>
  <c r="K808" i="1"/>
  <c r="L808" i="1" s="1"/>
  <c r="C808" i="1"/>
  <c r="AE807" i="1"/>
  <c r="AF807" i="1" s="1"/>
  <c r="AD807" i="1"/>
  <c r="AB807" i="1"/>
  <c r="AA807" i="1"/>
  <c r="Z807" i="1"/>
  <c r="V807" i="1"/>
  <c r="U807" i="1" a="1"/>
  <c r="U807" i="1" s="1"/>
  <c r="T807" i="1"/>
  <c r="S807" i="1"/>
  <c r="R807" i="1"/>
  <c r="Q807" i="1"/>
  <c r="K807" i="1"/>
  <c r="L807" i="1" s="1"/>
  <c r="C807" i="1"/>
  <c r="AE806" i="1"/>
  <c r="AF806" i="1" s="1"/>
  <c r="AD806" i="1"/>
  <c r="AB806" i="1"/>
  <c r="AA806" i="1"/>
  <c r="Z806" i="1"/>
  <c r="V806" i="1"/>
  <c r="U806" i="1" a="1"/>
  <c r="U806" i="1" s="1"/>
  <c r="T806" i="1"/>
  <c r="S806" i="1"/>
  <c r="R806" i="1"/>
  <c r="Q806" i="1"/>
  <c r="K806" i="1"/>
  <c r="L806" i="1" s="1"/>
  <c r="C806" i="1"/>
  <c r="AE805" i="1"/>
  <c r="AF805" i="1" s="1"/>
  <c r="AD805" i="1"/>
  <c r="AB805" i="1"/>
  <c r="AA805" i="1"/>
  <c r="Z805" i="1"/>
  <c r="V805" i="1"/>
  <c r="U805" i="1" a="1"/>
  <c r="U805" i="1" s="1"/>
  <c r="T805" i="1"/>
  <c r="S805" i="1"/>
  <c r="R805" i="1"/>
  <c r="Q805" i="1"/>
  <c r="K805" i="1"/>
  <c r="L805" i="1" s="1"/>
  <c r="C805" i="1"/>
  <c r="AE804" i="1"/>
  <c r="AF804" i="1" s="1"/>
  <c r="AD804" i="1"/>
  <c r="AB804" i="1"/>
  <c r="AA804" i="1"/>
  <c r="Z804" i="1"/>
  <c r="V804" i="1"/>
  <c r="U804" i="1" a="1"/>
  <c r="U804" i="1" s="1"/>
  <c r="T804" i="1"/>
  <c r="S804" i="1"/>
  <c r="R804" i="1"/>
  <c r="Q804" i="1"/>
  <c r="K804" i="1"/>
  <c r="L804" i="1" s="1"/>
  <c r="C804" i="1"/>
  <c r="AE803" i="1"/>
  <c r="AF803" i="1" s="1"/>
  <c r="AD803" i="1"/>
  <c r="AB803" i="1"/>
  <c r="AA803" i="1"/>
  <c r="Z803" i="1"/>
  <c r="V803" i="1"/>
  <c r="U803" i="1" a="1"/>
  <c r="U803" i="1" s="1"/>
  <c r="T803" i="1"/>
  <c r="S803" i="1"/>
  <c r="R803" i="1"/>
  <c r="Q803" i="1"/>
  <c r="K803" i="1"/>
  <c r="L803" i="1" s="1"/>
  <c r="C803" i="1"/>
  <c r="AE802" i="1"/>
  <c r="AF802" i="1" s="1"/>
  <c r="AD802" i="1"/>
  <c r="AB802" i="1"/>
  <c r="AA802" i="1"/>
  <c r="Z802" i="1"/>
  <c r="V802" i="1"/>
  <c r="U802" i="1" a="1"/>
  <c r="U802" i="1" s="1"/>
  <c r="T802" i="1"/>
  <c r="S802" i="1"/>
  <c r="R802" i="1"/>
  <c r="Q802" i="1"/>
  <c r="K802" i="1"/>
  <c r="L802" i="1" s="1"/>
  <c r="C802" i="1"/>
  <c r="AE801" i="1"/>
  <c r="AF801" i="1" s="1"/>
  <c r="AD801" i="1"/>
  <c r="AB801" i="1"/>
  <c r="AA801" i="1"/>
  <c r="Z801" i="1"/>
  <c r="V801" i="1"/>
  <c r="U801" i="1" a="1"/>
  <c r="U801" i="1" s="1"/>
  <c r="T801" i="1"/>
  <c r="S801" i="1"/>
  <c r="R801" i="1"/>
  <c r="Q801" i="1"/>
  <c r="K801" i="1"/>
  <c r="L801" i="1" s="1"/>
  <c r="C801" i="1"/>
  <c r="AE800" i="1"/>
  <c r="AF800" i="1" s="1"/>
  <c r="AD800" i="1"/>
  <c r="AB800" i="1"/>
  <c r="AA800" i="1"/>
  <c r="Z800" i="1"/>
  <c r="V800" i="1"/>
  <c r="U800" i="1" a="1"/>
  <c r="U800" i="1" s="1"/>
  <c r="T800" i="1"/>
  <c r="S800" i="1"/>
  <c r="R800" i="1"/>
  <c r="Q800" i="1"/>
  <c r="K800" i="1"/>
  <c r="L800" i="1" s="1"/>
  <c r="C800" i="1"/>
  <c r="AE799" i="1"/>
  <c r="AF799" i="1" s="1"/>
  <c r="AD799" i="1"/>
  <c r="AB799" i="1"/>
  <c r="AA799" i="1"/>
  <c r="Z799" i="1"/>
  <c r="V799" i="1"/>
  <c r="U799" i="1" a="1"/>
  <c r="U799" i="1" s="1"/>
  <c r="T799" i="1"/>
  <c r="S799" i="1"/>
  <c r="R799" i="1"/>
  <c r="Q799" i="1"/>
  <c r="K799" i="1"/>
  <c r="L799" i="1" s="1"/>
  <c r="C799" i="1"/>
  <c r="AE798" i="1"/>
  <c r="AF798" i="1" s="1"/>
  <c r="AD798" i="1"/>
  <c r="AB798" i="1"/>
  <c r="AA798" i="1"/>
  <c r="Z798" i="1"/>
  <c r="V798" i="1"/>
  <c r="U798" i="1" a="1"/>
  <c r="U798" i="1" s="1"/>
  <c r="T798" i="1"/>
  <c r="S798" i="1"/>
  <c r="R798" i="1"/>
  <c r="Q798" i="1"/>
  <c r="K798" i="1"/>
  <c r="L798" i="1" s="1"/>
  <c r="C798" i="1"/>
  <c r="AE797" i="1"/>
  <c r="AF797" i="1" s="1"/>
  <c r="AD797" i="1"/>
  <c r="AB797" i="1"/>
  <c r="AA797" i="1"/>
  <c r="Z797" i="1"/>
  <c r="V797" i="1"/>
  <c r="U797" i="1" a="1"/>
  <c r="U797" i="1" s="1"/>
  <c r="T797" i="1"/>
  <c r="S797" i="1"/>
  <c r="R797" i="1"/>
  <c r="Q797" i="1"/>
  <c r="K797" i="1"/>
  <c r="L797" i="1" s="1"/>
  <c r="C797" i="1"/>
  <c r="AE796" i="1"/>
  <c r="AF796" i="1" s="1"/>
  <c r="AD796" i="1"/>
  <c r="AB796" i="1"/>
  <c r="AA796" i="1"/>
  <c r="Z796" i="1"/>
  <c r="V796" i="1"/>
  <c r="U796" i="1" a="1"/>
  <c r="U796" i="1" s="1"/>
  <c r="T796" i="1"/>
  <c r="S796" i="1"/>
  <c r="R796" i="1"/>
  <c r="Q796" i="1"/>
  <c r="K796" i="1"/>
  <c r="L796" i="1" s="1"/>
  <c r="C796" i="1"/>
  <c r="AE795" i="1"/>
  <c r="AF795" i="1" s="1"/>
  <c r="AD795" i="1"/>
  <c r="AB795" i="1"/>
  <c r="AA795" i="1"/>
  <c r="Z795" i="1"/>
  <c r="V795" i="1"/>
  <c r="U795" i="1" a="1"/>
  <c r="U795" i="1" s="1"/>
  <c r="T795" i="1"/>
  <c r="S795" i="1"/>
  <c r="R795" i="1"/>
  <c r="Q795" i="1"/>
  <c r="K795" i="1"/>
  <c r="L795" i="1" s="1"/>
  <c r="C795" i="1"/>
  <c r="AE794" i="1"/>
  <c r="AF794" i="1" s="1"/>
  <c r="AD794" i="1"/>
  <c r="AB794" i="1"/>
  <c r="AA794" i="1"/>
  <c r="Z794" i="1"/>
  <c r="V794" i="1"/>
  <c r="U794" i="1" a="1"/>
  <c r="U794" i="1" s="1"/>
  <c r="T794" i="1"/>
  <c r="S794" i="1"/>
  <c r="R794" i="1"/>
  <c r="Q794" i="1"/>
  <c r="K794" i="1"/>
  <c r="L794" i="1" s="1"/>
  <c r="C794" i="1"/>
  <c r="AE793" i="1"/>
  <c r="AF793" i="1" s="1"/>
  <c r="AD793" i="1"/>
  <c r="AB793" i="1"/>
  <c r="AA793" i="1"/>
  <c r="Z793" i="1"/>
  <c r="V793" i="1"/>
  <c r="U793" i="1" a="1"/>
  <c r="U793" i="1" s="1"/>
  <c r="T793" i="1"/>
  <c r="S793" i="1"/>
  <c r="R793" i="1"/>
  <c r="Q793" i="1"/>
  <c r="K793" i="1"/>
  <c r="L793" i="1" s="1"/>
  <c r="C793" i="1"/>
  <c r="AE792" i="1"/>
  <c r="AF792" i="1" s="1"/>
  <c r="AD792" i="1"/>
  <c r="AB792" i="1"/>
  <c r="AA792" i="1"/>
  <c r="Z792" i="1"/>
  <c r="V792" i="1"/>
  <c r="U792" i="1" a="1"/>
  <c r="U792" i="1" s="1"/>
  <c r="T792" i="1"/>
  <c r="S792" i="1"/>
  <c r="R792" i="1"/>
  <c r="Q792" i="1"/>
  <c r="K792" i="1"/>
  <c r="L792" i="1" s="1"/>
  <c r="C792" i="1"/>
  <c r="AE791" i="1"/>
  <c r="AF791" i="1" s="1"/>
  <c r="AD791" i="1"/>
  <c r="AB791" i="1"/>
  <c r="AA791" i="1"/>
  <c r="Z791" i="1"/>
  <c r="V791" i="1"/>
  <c r="U791" i="1" a="1"/>
  <c r="U791" i="1" s="1"/>
  <c r="T791" i="1"/>
  <c r="S791" i="1"/>
  <c r="R791" i="1"/>
  <c r="Q791" i="1"/>
  <c r="K791" i="1"/>
  <c r="L791" i="1" s="1"/>
  <c r="C791" i="1"/>
  <c r="AE790" i="1"/>
  <c r="AF790" i="1" s="1"/>
  <c r="AD790" i="1"/>
  <c r="AB790" i="1"/>
  <c r="AA790" i="1"/>
  <c r="Z790" i="1"/>
  <c r="V790" i="1"/>
  <c r="U790" i="1" a="1"/>
  <c r="U790" i="1" s="1"/>
  <c r="T790" i="1"/>
  <c r="S790" i="1"/>
  <c r="R790" i="1"/>
  <c r="Q790" i="1"/>
  <c r="K790" i="1"/>
  <c r="L790" i="1" s="1"/>
  <c r="C790" i="1"/>
  <c r="AE789" i="1"/>
  <c r="AF789" i="1" s="1"/>
  <c r="AD789" i="1"/>
  <c r="AB789" i="1"/>
  <c r="AA789" i="1"/>
  <c r="Z789" i="1"/>
  <c r="V789" i="1"/>
  <c r="U789" i="1" a="1"/>
  <c r="U789" i="1" s="1"/>
  <c r="T789" i="1"/>
  <c r="S789" i="1"/>
  <c r="R789" i="1"/>
  <c r="Q789" i="1"/>
  <c r="K789" i="1"/>
  <c r="L789" i="1" s="1"/>
  <c r="C789" i="1"/>
  <c r="AE788" i="1"/>
  <c r="AF788" i="1" s="1"/>
  <c r="AD788" i="1"/>
  <c r="AB788" i="1"/>
  <c r="AA788" i="1"/>
  <c r="Z788" i="1"/>
  <c r="V788" i="1"/>
  <c r="U788" i="1" a="1"/>
  <c r="U788" i="1" s="1"/>
  <c r="T788" i="1"/>
  <c r="S788" i="1"/>
  <c r="R788" i="1"/>
  <c r="Q788" i="1"/>
  <c r="K788" i="1"/>
  <c r="L788" i="1" s="1"/>
  <c r="C788" i="1"/>
  <c r="AE787" i="1"/>
  <c r="AF787" i="1" s="1"/>
  <c r="AD787" i="1"/>
  <c r="AB787" i="1"/>
  <c r="AA787" i="1"/>
  <c r="Z787" i="1"/>
  <c r="V787" i="1"/>
  <c r="U787" i="1" a="1"/>
  <c r="U787" i="1" s="1"/>
  <c r="T787" i="1"/>
  <c r="S787" i="1"/>
  <c r="R787" i="1"/>
  <c r="Q787" i="1"/>
  <c r="K787" i="1"/>
  <c r="L787" i="1" s="1"/>
  <c r="C787" i="1"/>
  <c r="AE786" i="1"/>
  <c r="AF786" i="1" s="1"/>
  <c r="AD786" i="1"/>
  <c r="AB786" i="1"/>
  <c r="AA786" i="1"/>
  <c r="Z786" i="1"/>
  <c r="V786" i="1"/>
  <c r="U786" i="1" a="1"/>
  <c r="U786" i="1" s="1"/>
  <c r="T786" i="1"/>
  <c r="S786" i="1"/>
  <c r="R786" i="1"/>
  <c r="Q786" i="1"/>
  <c r="K786" i="1"/>
  <c r="L786" i="1" s="1"/>
  <c r="C786" i="1"/>
  <c r="AE785" i="1"/>
  <c r="AF785" i="1" s="1"/>
  <c r="AD785" i="1"/>
  <c r="AB785" i="1"/>
  <c r="AA785" i="1"/>
  <c r="Z785" i="1"/>
  <c r="V785" i="1"/>
  <c r="U785" i="1" a="1"/>
  <c r="U785" i="1" s="1"/>
  <c r="T785" i="1"/>
  <c r="S785" i="1"/>
  <c r="R785" i="1"/>
  <c r="Q785" i="1"/>
  <c r="K785" i="1"/>
  <c r="L785" i="1" s="1"/>
  <c r="C785" i="1"/>
  <c r="AE784" i="1"/>
  <c r="AF784" i="1" s="1"/>
  <c r="AD784" i="1"/>
  <c r="AB784" i="1"/>
  <c r="AA784" i="1"/>
  <c r="Z784" i="1"/>
  <c r="V784" i="1"/>
  <c r="U784" i="1" a="1"/>
  <c r="U784" i="1" s="1"/>
  <c r="T784" i="1"/>
  <c r="S784" i="1"/>
  <c r="R784" i="1"/>
  <c r="Q784" i="1"/>
  <c r="K784" i="1"/>
  <c r="L784" i="1" s="1"/>
  <c r="C784" i="1"/>
  <c r="AE783" i="1"/>
  <c r="AF783" i="1" s="1"/>
  <c r="AD783" i="1"/>
  <c r="AB783" i="1"/>
  <c r="AA783" i="1"/>
  <c r="Z783" i="1"/>
  <c r="V783" i="1"/>
  <c r="U783" i="1" a="1"/>
  <c r="U783" i="1" s="1"/>
  <c r="T783" i="1"/>
  <c r="S783" i="1"/>
  <c r="R783" i="1"/>
  <c r="Q783" i="1"/>
  <c r="K783" i="1"/>
  <c r="L783" i="1" s="1"/>
  <c r="C783" i="1"/>
  <c r="AE782" i="1"/>
  <c r="AF782" i="1" s="1"/>
  <c r="AD782" i="1"/>
  <c r="AB782" i="1"/>
  <c r="AA782" i="1"/>
  <c r="Z782" i="1"/>
  <c r="V782" i="1"/>
  <c r="U782" i="1" a="1"/>
  <c r="U782" i="1" s="1"/>
  <c r="T782" i="1"/>
  <c r="S782" i="1"/>
  <c r="R782" i="1"/>
  <c r="Q782" i="1"/>
  <c r="K782" i="1"/>
  <c r="L782" i="1" s="1"/>
  <c r="C782" i="1"/>
  <c r="AE781" i="1"/>
  <c r="AF781" i="1" s="1"/>
  <c r="AD781" i="1"/>
  <c r="AB781" i="1"/>
  <c r="AA781" i="1"/>
  <c r="Z781" i="1"/>
  <c r="V781" i="1"/>
  <c r="U781" i="1" a="1"/>
  <c r="U781" i="1" s="1"/>
  <c r="T781" i="1"/>
  <c r="S781" i="1"/>
  <c r="R781" i="1"/>
  <c r="Q781" i="1"/>
  <c r="K781" i="1"/>
  <c r="L781" i="1" s="1"/>
  <c r="C781" i="1"/>
  <c r="AE780" i="1"/>
  <c r="AF780" i="1" s="1"/>
  <c r="AD780" i="1"/>
  <c r="AB780" i="1"/>
  <c r="AA780" i="1"/>
  <c r="Z780" i="1"/>
  <c r="V780" i="1"/>
  <c r="U780" i="1" a="1"/>
  <c r="U780" i="1" s="1"/>
  <c r="T780" i="1"/>
  <c r="S780" i="1"/>
  <c r="R780" i="1"/>
  <c r="Q780" i="1"/>
  <c r="K780" i="1"/>
  <c r="L780" i="1" s="1"/>
  <c r="C780" i="1"/>
  <c r="AE779" i="1"/>
  <c r="AF779" i="1" s="1"/>
  <c r="AD779" i="1"/>
  <c r="AB779" i="1"/>
  <c r="AA779" i="1"/>
  <c r="Z779" i="1"/>
  <c r="V779" i="1"/>
  <c r="U779" i="1" a="1"/>
  <c r="U779" i="1" s="1"/>
  <c r="T779" i="1"/>
  <c r="S779" i="1"/>
  <c r="R779" i="1"/>
  <c r="Q779" i="1"/>
  <c r="K779" i="1"/>
  <c r="L779" i="1" s="1"/>
  <c r="C779" i="1"/>
  <c r="AE778" i="1"/>
  <c r="AF778" i="1" s="1"/>
  <c r="AD778" i="1"/>
  <c r="AB778" i="1"/>
  <c r="AA778" i="1"/>
  <c r="Z778" i="1"/>
  <c r="V778" i="1"/>
  <c r="U778" i="1" a="1"/>
  <c r="U778" i="1" s="1"/>
  <c r="T778" i="1"/>
  <c r="S778" i="1"/>
  <c r="R778" i="1"/>
  <c r="Q778" i="1"/>
  <c r="K778" i="1"/>
  <c r="L778" i="1" s="1"/>
  <c r="C778" i="1"/>
  <c r="AE777" i="1"/>
  <c r="AF777" i="1" s="1"/>
  <c r="AD777" i="1"/>
  <c r="AB777" i="1"/>
  <c r="AA777" i="1"/>
  <c r="Z777" i="1"/>
  <c r="V777" i="1"/>
  <c r="U777" i="1" a="1"/>
  <c r="U777" i="1" s="1"/>
  <c r="T777" i="1"/>
  <c r="S777" i="1"/>
  <c r="R777" i="1"/>
  <c r="Q777" i="1"/>
  <c r="K777" i="1"/>
  <c r="L777" i="1" s="1"/>
  <c r="C777" i="1"/>
  <c r="AE776" i="1"/>
  <c r="AF776" i="1" s="1"/>
  <c r="AD776" i="1"/>
  <c r="AB776" i="1"/>
  <c r="AA776" i="1"/>
  <c r="Z776" i="1"/>
  <c r="V776" i="1"/>
  <c r="U776" i="1" a="1"/>
  <c r="U776" i="1" s="1"/>
  <c r="T776" i="1"/>
  <c r="S776" i="1"/>
  <c r="R776" i="1"/>
  <c r="Q776" i="1"/>
  <c r="K776" i="1"/>
  <c r="L776" i="1" s="1"/>
  <c r="C776" i="1"/>
  <c r="AE775" i="1"/>
  <c r="AF775" i="1" s="1"/>
  <c r="AD775" i="1"/>
  <c r="AB775" i="1"/>
  <c r="AA775" i="1"/>
  <c r="Z775" i="1"/>
  <c r="V775" i="1"/>
  <c r="U775" i="1" a="1"/>
  <c r="U775" i="1" s="1"/>
  <c r="T775" i="1"/>
  <c r="S775" i="1"/>
  <c r="R775" i="1"/>
  <c r="Q775" i="1"/>
  <c r="K775" i="1"/>
  <c r="L775" i="1" s="1"/>
  <c r="C775" i="1"/>
  <c r="AE774" i="1"/>
  <c r="AF774" i="1" s="1"/>
  <c r="AD774" i="1"/>
  <c r="AB774" i="1"/>
  <c r="AA774" i="1"/>
  <c r="Z774" i="1"/>
  <c r="V774" i="1"/>
  <c r="U774" i="1" a="1"/>
  <c r="U774" i="1" s="1"/>
  <c r="T774" i="1"/>
  <c r="S774" i="1"/>
  <c r="R774" i="1"/>
  <c r="Q774" i="1"/>
  <c r="K774" i="1"/>
  <c r="L774" i="1" s="1"/>
  <c r="C774" i="1"/>
  <c r="AE773" i="1"/>
  <c r="AF773" i="1" s="1"/>
  <c r="AD773" i="1"/>
  <c r="AB773" i="1"/>
  <c r="AA773" i="1"/>
  <c r="Z773" i="1"/>
  <c r="V773" i="1"/>
  <c r="U773" i="1" a="1"/>
  <c r="U773" i="1" s="1"/>
  <c r="T773" i="1"/>
  <c r="S773" i="1"/>
  <c r="R773" i="1"/>
  <c r="Q773" i="1"/>
  <c r="K773" i="1"/>
  <c r="L773" i="1" s="1"/>
  <c r="C773" i="1"/>
  <c r="AE772" i="1"/>
  <c r="AF772" i="1" s="1"/>
  <c r="AD772" i="1"/>
  <c r="AB772" i="1"/>
  <c r="AA772" i="1"/>
  <c r="Z772" i="1"/>
  <c r="V772" i="1"/>
  <c r="U772" i="1" a="1"/>
  <c r="U772" i="1" s="1"/>
  <c r="T772" i="1"/>
  <c r="S772" i="1"/>
  <c r="R772" i="1"/>
  <c r="Q772" i="1"/>
  <c r="K772" i="1"/>
  <c r="L772" i="1" s="1"/>
  <c r="C772" i="1"/>
  <c r="AE771" i="1"/>
  <c r="AF771" i="1" s="1"/>
  <c r="AD771" i="1"/>
  <c r="AB771" i="1"/>
  <c r="AA771" i="1"/>
  <c r="Z771" i="1"/>
  <c r="V771" i="1"/>
  <c r="U771" i="1" a="1"/>
  <c r="U771" i="1" s="1"/>
  <c r="T771" i="1"/>
  <c r="S771" i="1"/>
  <c r="R771" i="1"/>
  <c r="Q771" i="1"/>
  <c r="K771" i="1"/>
  <c r="L771" i="1" s="1"/>
  <c r="C771" i="1"/>
  <c r="AE770" i="1"/>
  <c r="AF770" i="1" s="1"/>
  <c r="AD770" i="1"/>
  <c r="AB770" i="1"/>
  <c r="AA770" i="1"/>
  <c r="Z770" i="1"/>
  <c r="V770" i="1"/>
  <c r="U770" i="1" a="1"/>
  <c r="U770" i="1" s="1"/>
  <c r="T770" i="1"/>
  <c r="S770" i="1"/>
  <c r="R770" i="1"/>
  <c r="Q770" i="1"/>
  <c r="K770" i="1"/>
  <c r="L770" i="1" s="1"/>
  <c r="C770" i="1"/>
  <c r="AE769" i="1"/>
  <c r="AF769" i="1" s="1"/>
  <c r="AD769" i="1"/>
  <c r="AB769" i="1"/>
  <c r="AA769" i="1"/>
  <c r="Z769" i="1"/>
  <c r="V769" i="1"/>
  <c r="U769" i="1" a="1"/>
  <c r="U769" i="1" s="1"/>
  <c r="T769" i="1"/>
  <c r="S769" i="1"/>
  <c r="R769" i="1"/>
  <c r="Q769" i="1"/>
  <c r="K769" i="1"/>
  <c r="L769" i="1" s="1"/>
  <c r="C769" i="1"/>
  <c r="AE768" i="1"/>
  <c r="AF768" i="1" s="1"/>
  <c r="AD768" i="1"/>
  <c r="AB768" i="1"/>
  <c r="AA768" i="1"/>
  <c r="Z768" i="1"/>
  <c r="V768" i="1"/>
  <c r="U768" i="1" a="1"/>
  <c r="U768" i="1" s="1"/>
  <c r="T768" i="1"/>
  <c r="S768" i="1"/>
  <c r="R768" i="1"/>
  <c r="Q768" i="1"/>
  <c r="K768" i="1"/>
  <c r="L768" i="1" s="1"/>
  <c r="C768" i="1"/>
  <c r="AE767" i="1"/>
  <c r="AF767" i="1" s="1"/>
  <c r="AD767" i="1"/>
  <c r="AB767" i="1"/>
  <c r="AA767" i="1"/>
  <c r="Z767" i="1"/>
  <c r="V767" i="1"/>
  <c r="U767" i="1" a="1"/>
  <c r="U767" i="1" s="1"/>
  <c r="T767" i="1"/>
  <c r="S767" i="1"/>
  <c r="R767" i="1"/>
  <c r="Q767" i="1"/>
  <c r="K767" i="1"/>
  <c r="L767" i="1" s="1"/>
  <c r="C767" i="1"/>
  <c r="AE766" i="1"/>
  <c r="AF766" i="1" s="1"/>
  <c r="AD766" i="1"/>
  <c r="AB766" i="1"/>
  <c r="AA766" i="1"/>
  <c r="Z766" i="1"/>
  <c r="V766" i="1"/>
  <c r="U766" i="1" a="1"/>
  <c r="U766" i="1" s="1"/>
  <c r="T766" i="1"/>
  <c r="S766" i="1"/>
  <c r="R766" i="1"/>
  <c r="Q766" i="1"/>
  <c r="K766" i="1"/>
  <c r="L766" i="1" s="1"/>
  <c r="C766" i="1"/>
  <c r="AE765" i="1"/>
  <c r="AF765" i="1" s="1"/>
  <c r="AD765" i="1"/>
  <c r="AB765" i="1"/>
  <c r="AA765" i="1"/>
  <c r="Z765" i="1"/>
  <c r="V765" i="1"/>
  <c r="U765" i="1" a="1"/>
  <c r="U765" i="1" s="1"/>
  <c r="T765" i="1"/>
  <c r="S765" i="1"/>
  <c r="R765" i="1"/>
  <c r="Q765" i="1"/>
  <c r="K765" i="1"/>
  <c r="L765" i="1" s="1"/>
  <c r="C765" i="1"/>
  <c r="AE764" i="1"/>
  <c r="AF764" i="1" s="1"/>
  <c r="AD764" i="1"/>
  <c r="AB764" i="1"/>
  <c r="AA764" i="1"/>
  <c r="Z764" i="1"/>
  <c r="V764" i="1"/>
  <c r="U764" i="1" a="1"/>
  <c r="U764" i="1" s="1"/>
  <c r="T764" i="1"/>
  <c r="S764" i="1"/>
  <c r="R764" i="1"/>
  <c r="Q764" i="1"/>
  <c r="K764" i="1"/>
  <c r="L764" i="1" s="1"/>
  <c r="C764" i="1"/>
  <c r="AE763" i="1"/>
  <c r="AF763" i="1" s="1"/>
  <c r="AD763" i="1"/>
  <c r="AB763" i="1"/>
  <c r="AA763" i="1"/>
  <c r="Z763" i="1"/>
  <c r="V763" i="1"/>
  <c r="U763" i="1" a="1"/>
  <c r="U763" i="1" s="1"/>
  <c r="T763" i="1"/>
  <c r="S763" i="1"/>
  <c r="R763" i="1"/>
  <c r="Q763" i="1"/>
  <c r="K763" i="1"/>
  <c r="L763" i="1" s="1"/>
  <c r="C763" i="1"/>
  <c r="AE762" i="1"/>
  <c r="AF762" i="1" s="1"/>
  <c r="AD762" i="1"/>
  <c r="AB762" i="1"/>
  <c r="AA762" i="1"/>
  <c r="Z762" i="1"/>
  <c r="V762" i="1"/>
  <c r="U762" i="1" a="1"/>
  <c r="U762" i="1" s="1"/>
  <c r="T762" i="1"/>
  <c r="S762" i="1"/>
  <c r="R762" i="1"/>
  <c r="Q762" i="1"/>
  <c r="K762" i="1"/>
  <c r="L762" i="1" s="1"/>
  <c r="C762" i="1"/>
  <c r="AE761" i="1"/>
  <c r="AF761" i="1" s="1"/>
  <c r="AD761" i="1"/>
  <c r="AB761" i="1"/>
  <c r="AA761" i="1"/>
  <c r="Z761" i="1"/>
  <c r="V761" i="1"/>
  <c r="U761" i="1" a="1"/>
  <c r="U761" i="1" s="1"/>
  <c r="T761" i="1"/>
  <c r="S761" i="1"/>
  <c r="R761" i="1"/>
  <c r="Q761" i="1"/>
  <c r="K761" i="1"/>
  <c r="L761" i="1" s="1"/>
  <c r="C761" i="1"/>
  <c r="AE760" i="1"/>
  <c r="AF760" i="1" s="1"/>
  <c r="AD760" i="1"/>
  <c r="AB760" i="1"/>
  <c r="AA760" i="1"/>
  <c r="Z760" i="1"/>
  <c r="V760" i="1"/>
  <c r="U760" i="1" a="1"/>
  <c r="U760" i="1" s="1"/>
  <c r="T760" i="1"/>
  <c r="S760" i="1"/>
  <c r="R760" i="1"/>
  <c r="Q760" i="1"/>
  <c r="K760" i="1"/>
  <c r="L760" i="1" s="1"/>
  <c r="C760" i="1"/>
  <c r="AE759" i="1"/>
  <c r="AF759" i="1" s="1"/>
  <c r="AD759" i="1"/>
  <c r="AB759" i="1"/>
  <c r="AA759" i="1"/>
  <c r="Z759" i="1"/>
  <c r="V759" i="1"/>
  <c r="U759" i="1"/>
  <c r="U759" i="1" a="1"/>
  <c r="T759" i="1"/>
  <c r="S759" i="1"/>
  <c r="R759" i="1"/>
  <c r="Q759" i="1"/>
  <c r="K759" i="1"/>
  <c r="L759" i="1" s="1"/>
  <c r="C759" i="1"/>
  <c r="AE758" i="1"/>
  <c r="AF758" i="1" s="1"/>
  <c r="AD758" i="1"/>
  <c r="AB758" i="1"/>
  <c r="AA758" i="1"/>
  <c r="Z758" i="1"/>
  <c r="V758" i="1"/>
  <c r="U758" i="1" a="1"/>
  <c r="U758" i="1" s="1"/>
  <c r="T758" i="1"/>
  <c r="S758" i="1"/>
  <c r="R758" i="1"/>
  <c r="Q758" i="1"/>
  <c r="K758" i="1"/>
  <c r="L758" i="1" s="1"/>
  <c r="C758" i="1"/>
  <c r="AE757" i="1"/>
  <c r="AF757" i="1" s="1"/>
  <c r="AD757" i="1"/>
  <c r="AB757" i="1"/>
  <c r="AA757" i="1"/>
  <c r="Z757" i="1"/>
  <c r="V757" i="1"/>
  <c r="U757" i="1" a="1"/>
  <c r="U757" i="1" s="1"/>
  <c r="T757" i="1"/>
  <c r="S757" i="1"/>
  <c r="R757" i="1"/>
  <c r="Q757" i="1"/>
  <c r="K757" i="1"/>
  <c r="L757" i="1" s="1"/>
  <c r="C757" i="1"/>
  <c r="AE756" i="1"/>
  <c r="AF756" i="1" s="1"/>
  <c r="AD756" i="1"/>
  <c r="AB756" i="1"/>
  <c r="AA756" i="1"/>
  <c r="Z756" i="1"/>
  <c r="V756" i="1"/>
  <c r="U756" i="1" a="1"/>
  <c r="U756" i="1" s="1"/>
  <c r="T756" i="1"/>
  <c r="S756" i="1"/>
  <c r="R756" i="1"/>
  <c r="Q756" i="1"/>
  <c r="K756" i="1"/>
  <c r="L756" i="1" s="1"/>
  <c r="C756" i="1"/>
  <c r="AE755" i="1"/>
  <c r="AF755" i="1" s="1"/>
  <c r="AD755" i="1"/>
  <c r="AB755" i="1"/>
  <c r="AA755" i="1"/>
  <c r="Z755" i="1"/>
  <c r="V755" i="1"/>
  <c r="U755" i="1" a="1"/>
  <c r="U755" i="1" s="1"/>
  <c r="T755" i="1"/>
  <c r="S755" i="1"/>
  <c r="R755" i="1"/>
  <c r="Q755" i="1"/>
  <c r="K755" i="1"/>
  <c r="L755" i="1" s="1"/>
  <c r="C755" i="1"/>
  <c r="AE754" i="1"/>
  <c r="AF754" i="1" s="1"/>
  <c r="AD754" i="1"/>
  <c r="AB754" i="1"/>
  <c r="AA754" i="1"/>
  <c r="Z754" i="1"/>
  <c r="V754" i="1"/>
  <c r="U754" i="1" a="1"/>
  <c r="U754" i="1" s="1"/>
  <c r="T754" i="1"/>
  <c r="S754" i="1"/>
  <c r="R754" i="1"/>
  <c r="Q754" i="1"/>
  <c r="K754" i="1"/>
  <c r="L754" i="1" s="1"/>
  <c r="C754" i="1"/>
  <c r="AE753" i="1"/>
  <c r="AF753" i="1" s="1"/>
  <c r="AD753" i="1"/>
  <c r="AB753" i="1"/>
  <c r="AA753" i="1"/>
  <c r="Z753" i="1"/>
  <c r="V753" i="1"/>
  <c r="U753" i="1" a="1"/>
  <c r="U753" i="1" s="1"/>
  <c r="T753" i="1"/>
  <c r="S753" i="1"/>
  <c r="R753" i="1"/>
  <c r="Q753" i="1"/>
  <c r="K753" i="1"/>
  <c r="L753" i="1" s="1"/>
  <c r="C753" i="1"/>
  <c r="AE752" i="1"/>
  <c r="AF752" i="1" s="1"/>
  <c r="AD752" i="1"/>
  <c r="AB752" i="1"/>
  <c r="AA752" i="1"/>
  <c r="Z752" i="1"/>
  <c r="V752" i="1"/>
  <c r="U752" i="1" a="1"/>
  <c r="U752" i="1" s="1"/>
  <c r="T752" i="1"/>
  <c r="S752" i="1"/>
  <c r="R752" i="1"/>
  <c r="Q752" i="1"/>
  <c r="K752" i="1"/>
  <c r="L752" i="1" s="1"/>
  <c r="C752" i="1"/>
  <c r="AE751" i="1"/>
  <c r="AF751" i="1" s="1"/>
  <c r="AD751" i="1"/>
  <c r="AB751" i="1"/>
  <c r="AA751" i="1"/>
  <c r="Z751" i="1"/>
  <c r="V751" i="1"/>
  <c r="U751" i="1" a="1"/>
  <c r="U751" i="1" s="1"/>
  <c r="T751" i="1"/>
  <c r="S751" i="1"/>
  <c r="R751" i="1"/>
  <c r="Q751" i="1"/>
  <c r="K751" i="1"/>
  <c r="L751" i="1" s="1"/>
  <c r="C751" i="1"/>
  <c r="AE750" i="1"/>
  <c r="AF750" i="1" s="1"/>
  <c r="AD750" i="1"/>
  <c r="AB750" i="1"/>
  <c r="AA750" i="1"/>
  <c r="Z750" i="1"/>
  <c r="V750" i="1"/>
  <c r="U750" i="1" a="1"/>
  <c r="U750" i="1" s="1"/>
  <c r="T750" i="1"/>
  <c r="S750" i="1"/>
  <c r="R750" i="1"/>
  <c r="Q750" i="1"/>
  <c r="K750" i="1"/>
  <c r="L750" i="1" s="1"/>
  <c r="C750" i="1"/>
  <c r="AE749" i="1"/>
  <c r="AF749" i="1" s="1"/>
  <c r="AD749" i="1"/>
  <c r="AB749" i="1"/>
  <c r="AA749" i="1"/>
  <c r="Z749" i="1"/>
  <c r="V749" i="1"/>
  <c r="U749" i="1" a="1"/>
  <c r="U749" i="1" s="1"/>
  <c r="T749" i="1"/>
  <c r="S749" i="1"/>
  <c r="R749" i="1"/>
  <c r="Q749" i="1"/>
  <c r="K749" i="1"/>
  <c r="L749" i="1" s="1"/>
  <c r="C749" i="1"/>
  <c r="AE748" i="1"/>
  <c r="AF748" i="1" s="1"/>
  <c r="AD748" i="1"/>
  <c r="AB748" i="1"/>
  <c r="AA748" i="1"/>
  <c r="Z748" i="1"/>
  <c r="V748" i="1"/>
  <c r="U748" i="1" a="1"/>
  <c r="U748" i="1" s="1"/>
  <c r="T748" i="1"/>
  <c r="S748" i="1"/>
  <c r="R748" i="1"/>
  <c r="Q748" i="1"/>
  <c r="K748" i="1"/>
  <c r="L748" i="1" s="1"/>
  <c r="C748" i="1"/>
  <c r="AE747" i="1"/>
  <c r="AF747" i="1" s="1"/>
  <c r="AD747" i="1"/>
  <c r="AB747" i="1"/>
  <c r="AA747" i="1"/>
  <c r="Z747" i="1"/>
  <c r="V747" i="1"/>
  <c r="U747" i="1" a="1"/>
  <c r="U747" i="1" s="1"/>
  <c r="T747" i="1"/>
  <c r="S747" i="1"/>
  <c r="R747" i="1"/>
  <c r="Q747" i="1"/>
  <c r="K747" i="1"/>
  <c r="L747" i="1" s="1"/>
  <c r="C747" i="1"/>
  <c r="AE746" i="1"/>
  <c r="AF746" i="1" s="1"/>
  <c r="AD746" i="1"/>
  <c r="AB746" i="1"/>
  <c r="AA746" i="1"/>
  <c r="Z746" i="1"/>
  <c r="V746" i="1"/>
  <c r="U746" i="1" a="1"/>
  <c r="U746" i="1" s="1"/>
  <c r="T746" i="1"/>
  <c r="S746" i="1"/>
  <c r="R746" i="1"/>
  <c r="Q746" i="1"/>
  <c r="K746" i="1"/>
  <c r="L746" i="1" s="1"/>
  <c r="C746" i="1"/>
  <c r="AE745" i="1"/>
  <c r="AF745" i="1" s="1"/>
  <c r="AD745" i="1"/>
  <c r="AB745" i="1"/>
  <c r="AA745" i="1"/>
  <c r="Z745" i="1"/>
  <c r="V745" i="1"/>
  <c r="U745" i="1" a="1"/>
  <c r="U745" i="1" s="1"/>
  <c r="T745" i="1"/>
  <c r="S745" i="1"/>
  <c r="R745" i="1"/>
  <c r="Q745" i="1"/>
  <c r="K745" i="1"/>
  <c r="L745" i="1" s="1"/>
  <c r="C745" i="1"/>
  <c r="AE744" i="1"/>
  <c r="AF744" i="1" s="1"/>
  <c r="AD744" i="1"/>
  <c r="AB744" i="1"/>
  <c r="AA744" i="1"/>
  <c r="Z744" i="1"/>
  <c r="V744" i="1"/>
  <c r="U744" i="1" a="1"/>
  <c r="U744" i="1" s="1"/>
  <c r="T744" i="1"/>
  <c r="S744" i="1"/>
  <c r="R744" i="1"/>
  <c r="Q744" i="1"/>
  <c r="K744" i="1"/>
  <c r="L744" i="1" s="1"/>
  <c r="C744" i="1"/>
  <c r="AE743" i="1"/>
  <c r="AF743" i="1" s="1"/>
  <c r="AD743" i="1"/>
  <c r="AB743" i="1"/>
  <c r="AA743" i="1"/>
  <c r="Z743" i="1"/>
  <c r="V743" i="1"/>
  <c r="U743" i="1" a="1"/>
  <c r="U743" i="1" s="1"/>
  <c r="T743" i="1"/>
  <c r="S743" i="1"/>
  <c r="R743" i="1"/>
  <c r="Q743" i="1"/>
  <c r="K743" i="1"/>
  <c r="L743" i="1" s="1"/>
  <c r="C743" i="1"/>
  <c r="AE742" i="1"/>
  <c r="AF742" i="1" s="1"/>
  <c r="AD742" i="1"/>
  <c r="AB742" i="1"/>
  <c r="AA742" i="1"/>
  <c r="Z742" i="1"/>
  <c r="V742" i="1"/>
  <c r="U742" i="1" a="1"/>
  <c r="U742" i="1" s="1"/>
  <c r="T742" i="1"/>
  <c r="S742" i="1"/>
  <c r="R742" i="1"/>
  <c r="Q742" i="1"/>
  <c r="K742" i="1"/>
  <c r="L742" i="1" s="1"/>
  <c r="C742" i="1"/>
  <c r="AE741" i="1"/>
  <c r="AF741" i="1" s="1"/>
  <c r="AD741" i="1"/>
  <c r="AB741" i="1"/>
  <c r="AA741" i="1"/>
  <c r="Z741" i="1"/>
  <c r="V741" i="1"/>
  <c r="U741" i="1" a="1"/>
  <c r="U741" i="1" s="1"/>
  <c r="T741" i="1"/>
  <c r="S741" i="1"/>
  <c r="R741" i="1"/>
  <c r="Q741" i="1"/>
  <c r="K741" i="1"/>
  <c r="L741" i="1" s="1"/>
  <c r="C741" i="1"/>
  <c r="AE740" i="1"/>
  <c r="AF740" i="1" s="1"/>
  <c r="AD740" i="1"/>
  <c r="AB740" i="1"/>
  <c r="AA740" i="1"/>
  <c r="Z740" i="1"/>
  <c r="V740" i="1"/>
  <c r="U740" i="1" a="1"/>
  <c r="U740" i="1" s="1"/>
  <c r="T740" i="1"/>
  <c r="S740" i="1"/>
  <c r="R740" i="1"/>
  <c r="Q740" i="1"/>
  <c r="K740" i="1"/>
  <c r="L740" i="1" s="1"/>
  <c r="C740" i="1"/>
  <c r="AE739" i="1"/>
  <c r="AF739" i="1" s="1"/>
  <c r="AD739" i="1"/>
  <c r="AB739" i="1"/>
  <c r="AA739" i="1"/>
  <c r="Z739" i="1"/>
  <c r="V739" i="1"/>
  <c r="U739" i="1" a="1"/>
  <c r="U739" i="1" s="1"/>
  <c r="T739" i="1"/>
  <c r="S739" i="1"/>
  <c r="R739" i="1"/>
  <c r="Q739" i="1"/>
  <c r="K739" i="1"/>
  <c r="L739" i="1" s="1"/>
  <c r="C739" i="1"/>
  <c r="AE738" i="1"/>
  <c r="AF738" i="1" s="1"/>
  <c r="AD738" i="1"/>
  <c r="AB738" i="1"/>
  <c r="AA738" i="1"/>
  <c r="Z738" i="1"/>
  <c r="V738" i="1"/>
  <c r="U738" i="1" a="1"/>
  <c r="U738" i="1" s="1"/>
  <c r="T738" i="1"/>
  <c r="S738" i="1"/>
  <c r="R738" i="1"/>
  <c r="Q738" i="1"/>
  <c r="K738" i="1"/>
  <c r="L738" i="1" s="1"/>
  <c r="C738" i="1"/>
  <c r="AE737" i="1"/>
  <c r="AF737" i="1" s="1"/>
  <c r="AD737" i="1"/>
  <c r="AB737" i="1"/>
  <c r="AA737" i="1"/>
  <c r="Z737" i="1"/>
  <c r="V737" i="1"/>
  <c r="U737" i="1" a="1"/>
  <c r="U737" i="1" s="1"/>
  <c r="T737" i="1"/>
  <c r="S737" i="1"/>
  <c r="R737" i="1"/>
  <c r="Q737" i="1"/>
  <c r="K737" i="1"/>
  <c r="L737" i="1" s="1"/>
  <c r="C737" i="1"/>
  <c r="AE736" i="1"/>
  <c r="AF736" i="1" s="1"/>
  <c r="AD736" i="1"/>
  <c r="AB736" i="1"/>
  <c r="AA736" i="1"/>
  <c r="Z736" i="1"/>
  <c r="V736" i="1"/>
  <c r="U736" i="1" a="1"/>
  <c r="U736" i="1" s="1"/>
  <c r="T736" i="1"/>
  <c r="S736" i="1"/>
  <c r="R736" i="1"/>
  <c r="Q736" i="1"/>
  <c r="K736" i="1"/>
  <c r="L736" i="1" s="1"/>
  <c r="C736" i="1"/>
  <c r="AE735" i="1"/>
  <c r="AF735" i="1" s="1"/>
  <c r="AD735" i="1"/>
  <c r="AB735" i="1"/>
  <c r="AA735" i="1"/>
  <c r="Z735" i="1"/>
  <c r="V735" i="1"/>
  <c r="U735" i="1" a="1"/>
  <c r="U735" i="1" s="1"/>
  <c r="T735" i="1"/>
  <c r="S735" i="1"/>
  <c r="R735" i="1"/>
  <c r="Q735" i="1"/>
  <c r="K735" i="1"/>
  <c r="L735" i="1" s="1"/>
  <c r="C735" i="1"/>
  <c r="AE734" i="1"/>
  <c r="AF734" i="1" s="1"/>
  <c r="AD734" i="1"/>
  <c r="AB734" i="1"/>
  <c r="AA734" i="1"/>
  <c r="Z734" i="1"/>
  <c r="V734" i="1"/>
  <c r="U734" i="1" a="1"/>
  <c r="U734" i="1" s="1"/>
  <c r="T734" i="1"/>
  <c r="S734" i="1"/>
  <c r="R734" i="1"/>
  <c r="Q734" i="1"/>
  <c r="K734" i="1"/>
  <c r="L734" i="1" s="1"/>
  <c r="C734" i="1"/>
  <c r="AE733" i="1"/>
  <c r="AF733" i="1" s="1"/>
  <c r="AD733" i="1"/>
  <c r="AB733" i="1"/>
  <c r="AA733" i="1"/>
  <c r="Z733" i="1"/>
  <c r="V733" i="1"/>
  <c r="U733" i="1" a="1"/>
  <c r="U733" i="1" s="1"/>
  <c r="T733" i="1"/>
  <c r="S733" i="1"/>
  <c r="R733" i="1"/>
  <c r="Q733" i="1"/>
  <c r="K733" i="1"/>
  <c r="L733" i="1" s="1"/>
  <c r="C733" i="1"/>
  <c r="AE732" i="1"/>
  <c r="AF732" i="1" s="1"/>
  <c r="AD732" i="1"/>
  <c r="AB732" i="1"/>
  <c r="AA732" i="1"/>
  <c r="Z732" i="1"/>
  <c r="V732" i="1"/>
  <c r="U732" i="1" a="1"/>
  <c r="U732" i="1" s="1"/>
  <c r="T732" i="1"/>
  <c r="S732" i="1"/>
  <c r="R732" i="1"/>
  <c r="Q732" i="1"/>
  <c r="K732" i="1"/>
  <c r="L732" i="1" s="1"/>
  <c r="C732" i="1"/>
  <c r="AE731" i="1"/>
  <c r="AF731" i="1" s="1"/>
  <c r="AD731" i="1"/>
  <c r="AB731" i="1"/>
  <c r="AA731" i="1"/>
  <c r="Z731" i="1"/>
  <c r="V731" i="1"/>
  <c r="U731" i="1" a="1"/>
  <c r="U731" i="1" s="1"/>
  <c r="T731" i="1"/>
  <c r="S731" i="1"/>
  <c r="R731" i="1"/>
  <c r="Q731" i="1"/>
  <c r="K731" i="1"/>
  <c r="L731" i="1" s="1"/>
  <c r="C731" i="1"/>
  <c r="AE730" i="1"/>
  <c r="AF730" i="1" s="1"/>
  <c r="AD730" i="1"/>
  <c r="AB730" i="1"/>
  <c r="AA730" i="1"/>
  <c r="Z730" i="1"/>
  <c r="V730" i="1"/>
  <c r="U730" i="1" a="1"/>
  <c r="U730" i="1" s="1"/>
  <c r="T730" i="1"/>
  <c r="S730" i="1"/>
  <c r="R730" i="1"/>
  <c r="Q730" i="1"/>
  <c r="K730" i="1"/>
  <c r="L730" i="1" s="1"/>
  <c r="C730" i="1"/>
  <c r="AE729" i="1"/>
  <c r="AF729" i="1" s="1"/>
  <c r="AD729" i="1"/>
  <c r="AB729" i="1"/>
  <c r="AA729" i="1"/>
  <c r="Z729" i="1"/>
  <c r="V729" i="1"/>
  <c r="U729" i="1" a="1"/>
  <c r="U729" i="1" s="1"/>
  <c r="T729" i="1"/>
  <c r="S729" i="1"/>
  <c r="R729" i="1"/>
  <c r="Q729" i="1"/>
  <c r="K729" i="1"/>
  <c r="L729" i="1" s="1"/>
  <c r="C729" i="1"/>
  <c r="AE728" i="1"/>
  <c r="AF728" i="1" s="1"/>
  <c r="AD728" i="1"/>
  <c r="AB728" i="1"/>
  <c r="AA728" i="1"/>
  <c r="Z728" i="1"/>
  <c r="V728" i="1"/>
  <c r="U728" i="1" a="1"/>
  <c r="U728" i="1" s="1"/>
  <c r="T728" i="1"/>
  <c r="S728" i="1"/>
  <c r="R728" i="1"/>
  <c r="Q728" i="1"/>
  <c r="K728" i="1"/>
  <c r="L728" i="1" s="1"/>
  <c r="C728" i="1"/>
  <c r="AE727" i="1"/>
  <c r="AF727" i="1" s="1"/>
  <c r="AD727" i="1"/>
  <c r="AB727" i="1"/>
  <c r="AA727" i="1"/>
  <c r="Z727" i="1"/>
  <c r="V727" i="1"/>
  <c r="U727" i="1" a="1"/>
  <c r="U727" i="1" s="1"/>
  <c r="T727" i="1"/>
  <c r="S727" i="1"/>
  <c r="R727" i="1"/>
  <c r="Q727" i="1"/>
  <c r="K727" i="1"/>
  <c r="L727" i="1" s="1"/>
  <c r="C727" i="1"/>
  <c r="AE726" i="1"/>
  <c r="AF726" i="1" s="1"/>
  <c r="AD726" i="1"/>
  <c r="AB726" i="1"/>
  <c r="AA726" i="1"/>
  <c r="Z726" i="1"/>
  <c r="V726" i="1"/>
  <c r="U726" i="1" a="1"/>
  <c r="U726" i="1" s="1"/>
  <c r="T726" i="1"/>
  <c r="S726" i="1"/>
  <c r="R726" i="1"/>
  <c r="Q726" i="1"/>
  <c r="K726" i="1"/>
  <c r="L726" i="1" s="1"/>
  <c r="C726" i="1"/>
  <c r="AE725" i="1"/>
  <c r="AF725" i="1" s="1"/>
  <c r="AD725" i="1"/>
  <c r="AB725" i="1"/>
  <c r="AA725" i="1"/>
  <c r="Z725" i="1"/>
  <c r="V725" i="1"/>
  <c r="U725" i="1" a="1"/>
  <c r="U725" i="1" s="1"/>
  <c r="T725" i="1"/>
  <c r="S725" i="1"/>
  <c r="R725" i="1"/>
  <c r="Q725" i="1"/>
  <c r="K725" i="1"/>
  <c r="L725" i="1" s="1"/>
  <c r="C725" i="1"/>
  <c r="AE724" i="1"/>
  <c r="AF724" i="1" s="1"/>
  <c r="AD724" i="1"/>
  <c r="AB724" i="1"/>
  <c r="AA724" i="1"/>
  <c r="Z724" i="1"/>
  <c r="V724" i="1"/>
  <c r="U724" i="1" a="1"/>
  <c r="U724" i="1" s="1"/>
  <c r="T724" i="1"/>
  <c r="S724" i="1"/>
  <c r="R724" i="1"/>
  <c r="Q724" i="1"/>
  <c r="K724" i="1"/>
  <c r="L724" i="1" s="1"/>
  <c r="C724" i="1"/>
  <c r="AE723" i="1"/>
  <c r="AF723" i="1" s="1"/>
  <c r="AD723" i="1"/>
  <c r="AB723" i="1"/>
  <c r="AA723" i="1"/>
  <c r="Z723" i="1"/>
  <c r="V723" i="1"/>
  <c r="U723" i="1" a="1"/>
  <c r="U723" i="1" s="1"/>
  <c r="T723" i="1"/>
  <c r="S723" i="1"/>
  <c r="R723" i="1"/>
  <c r="Q723" i="1"/>
  <c r="K723" i="1"/>
  <c r="L723" i="1" s="1"/>
  <c r="C723" i="1"/>
  <c r="AE722" i="1"/>
  <c r="AF722" i="1" s="1"/>
  <c r="AD722" i="1"/>
  <c r="AB722" i="1"/>
  <c r="AA722" i="1"/>
  <c r="Z722" i="1"/>
  <c r="V722" i="1"/>
  <c r="U722" i="1" a="1"/>
  <c r="U722" i="1" s="1"/>
  <c r="T722" i="1"/>
  <c r="S722" i="1"/>
  <c r="R722" i="1"/>
  <c r="Q722" i="1"/>
  <c r="K722" i="1"/>
  <c r="L722" i="1" s="1"/>
  <c r="C722" i="1"/>
  <c r="AE721" i="1"/>
  <c r="AF721" i="1" s="1"/>
  <c r="AD721" i="1"/>
  <c r="AB721" i="1"/>
  <c r="AA721" i="1"/>
  <c r="Z721" i="1"/>
  <c r="V721" i="1"/>
  <c r="U721" i="1" a="1"/>
  <c r="U721" i="1" s="1"/>
  <c r="T721" i="1"/>
  <c r="S721" i="1"/>
  <c r="R721" i="1"/>
  <c r="Q721" i="1"/>
  <c r="K721" i="1"/>
  <c r="L721" i="1" s="1"/>
  <c r="C721" i="1"/>
  <c r="AE720" i="1"/>
  <c r="AF720" i="1" s="1"/>
  <c r="AD720" i="1"/>
  <c r="AB720" i="1"/>
  <c r="AA720" i="1"/>
  <c r="Z720" i="1"/>
  <c r="V720" i="1"/>
  <c r="U720" i="1" a="1"/>
  <c r="U720" i="1" s="1"/>
  <c r="T720" i="1"/>
  <c r="S720" i="1"/>
  <c r="R720" i="1"/>
  <c r="Q720" i="1"/>
  <c r="K720" i="1"/>
  <c r="L720" i="1" s="1"/>
  <c r="C720" i="1"/>
  <c r="AE719" i="1"/>
  <c r="AF719" i="1" s="1"/>
  <c r="AD719" i="1"/>
  <c r="AB719" i="1"/>
  <c r="AA719" i="1"/>
  <c r="Z719" i="1"/>
  <c r="V719" i="1"/>
  <c r="U719" i="1" a="1"/>
  <c r="U719" i="1" s="1"/>
  <c r="T719" i="1"/>
  <c r="S719" i="1"/>
  <c r="R719" i="1"/>
  <c r="Q719" i="1"/>
  <c r="K719" i="1"/>
  <c r="L719" i="1" s="1"/>
  <c r="C719" i="1"/>
  <c r="AE718" i="1"/>
  <c r="AF718" i="1" s="1"/>
  <c r="AD718" i="1"/>
  <c r="AB718" i="1"/>
  <c r="AA718" i="1"/>
  <c r="Z718" i="1"/>
  <c r="V718" i="1"/>
  <c r="U718" i="1" a="1"/>
  <c r="U718" i="1" s="1"/>
  <c r="T718" i="1"/>
  <c r="S718" i="1"/>
  <c r="R718" i="1"/>
  <c r="Q718" i="1"/>
  <c r="K718" i="1"/>
  <c r="L718" i="1" s="1"/>
  <c r="C718" i="1"/>
  <c r="AE717" i="1"/>
  <c r="AF717" i="1" s="1"/>
  <c r="AD717" i="1"/>
  <c r="AB717" i="1"/>
  <c r="AA717" i="1"/>
  <c r="Z717" i="1"/>
  <c r="V717" i="1"/>
  <c r="U717" i="1" a="1"/>
  <c r="U717" i="1" s="1"/>
  <c r="T717" i="1"/>
  <c r="S717" i="1"/>
  <c r="R717" i="1"/>
  <c r="Q717" i="1"/>
  <c r="K717" i="1"/>
  <c r="L717" i="1" s="1"/>
  <c r="C717" i="1"/>
  <c r="AE716" i="1"/>
  <c r="AF716" i="1" s="1"/>
  <c r="AD716" i="1"/>
  <c r="AB716" i="1"/>
  <c r="AA716" i="1"/>
  <c r="Z716" i="1"/>
  <c r="V716" i="1"/>
  <c r="U716" i="1" a="1"/>
  <c r="U716" i="1" s="1"/>
  <c r="T716" i="1"/>
  <c r="S716" i="1"/>
  <c r="R716" i="1"/>
  <c r="Q716" i="1"/>
  <c r="K716" i="1"/>
  <c r="L716" i="1" s="1"/>
  <c r="C716" i="1"/>
  <c r="AE715" i="1"/>
  <c r="AF715" i="1" s="1"/>
  <c r="AD715" i="1"/>
  <c r="AB715" i="1"/>
  <c r="AA715" i="1"/>
  <c r="Z715" i="1"/>
  <c r="V715" i="1"/>
  <c r="U715" i="1" a="1"/>
  <c r="U715" i="1" s="1"/>
  <c r="T715" i="1"/>
  <c r="S715" i="1"/>
  <c r="R715" i="1"/>
  <c r="Q715" i="1"/>
  <c r="K715" i="1"/>
  <c r="L715" i="1" s="1"/>
  <c r="C715" i="1"/>
  <c r="AE714" i="1"/>
  <c r="AF714" i="1" s="1"/>
  <c r="AD714" i="1"/>
  <c r="AB714" i="1"/>
  <c r="AA714" i="1"/>
  <c r="Z714" i="1"/>
  <c r="V714" i="1"/>
  <c r="U714" i="1" a="1"/>
  <c r="U714" i="1" s="1"/>
  <c r="T714" i="1"/>
  <c r="S714" i="1"/>
  <c r="R714" i="1"/>
  <c r="Q714" i="1"/>
  <c r="K714" i="1"/>
  <c r="L714" i="1" s="1"/>
  <c r="C714" i="1"/>
  <c r="AE713" i="1"/>
  <c r="AF713" i="1" s="1"/>
  <c r="AD713" i="1"/>
  <c r="AB713" i="1"/>
  <c r="AA713" i="1"/>
  <c r="Z713" i="1"/>
  <c r="V713" i="1"/>
  <c r="U713" i="1" a="1"/>
  <c r="U713" i="1" s="1"/>
  <c r="T713" i="1"/>
  <c r="S713" i="1"/>
  <c r="R713" i="1"/>
  <c r="Q713" i="1"/>
  <c r="K713" i="1"/>
  <c r="L713" i="1" s="1"/>
  <c r="C713" i="1"/>
  <c r="AE712" i="1"/>
  <c r="AF712" i="1" s="1"/>
  <c r="AD712" i="1"/>
  <c r="AB712" i="1"/>
  <c r="AA712" i="1"/>
  <c r="Z712" i="1"/>
  <c r="V712" i="1"/>
  <c r="U712" i="1" a="1"/>
  <c r="U712" i="1" s="1"/>
  <c r="T712" i="1"/>
  <c r="S712" i="1"/>
  <c r="R712" i="1"/>
  <c r="Q712" i="1"/>
  <c r="K712" i="1"/>
  <c r="L712" i="1" s="1"/>
  <c r="C712" i="1"/>
  <c r="AE711" i="1"/>
  <c r="AF711" i="1" s="1"/>
  <c r="AD711" i="1"/>
  <c r="AB711" i="1"/>
  <c r="AA711" i="1"/>
  <c r="Z711" i="1"/>
  <c r="V711" i="1"/>
  <c r="U711" i="1" a="1"/>
  <c r="U711" i="1" s="1"/>
  <c r="T711" i="1"/>
  <c r="S711" i="1"/>
  <c r="R711" i="1"/>
  <c r="Q711" i="1"/>
  <c r="K711" i="1"/>
  <c r="L711" i="1" s="1"/>
  <c r="C711" i="1"/>
  <c r="AE710" i="1"/>
  <c r="AF710" i="1" s="1"/>
  <c r="AD710" i="1"/>
  <c r="AB710" i="1"/>
  <c r="AA710" i="1"/>
  <c r="Z710" i="1"/>
  <c r="V710" i="1"/>
  <c r="U710" i="1" a="1"/>
  <c r="U710" i="1" s="1"/>
  <c r="T710" i="1"/>
  <c r="S710" i="1"/>
  <c r="R710" i="1"/>
  <c r="Q710" i="1"/>
  <c r="K710" i="1"/>
  <c r="L710" i="1" s="1"/>
  <c r="C710" i="1"/>
  <c r="AE709" i="1"/>
  <c r="AF709" i="1" s="1"/>
  <c r="AD709" i="1"/>
  <c r="AB709" i="1"/>
  <c r="AA709" i="1"/>
  <c r="Z709" i="1"/>
  <c r="V709" i="1"/>
  <c r="U709" i="1" a="1"/>
  <c r="U709" i="1" s="1"/>
  <c r="T709" i="1"/>
  <c r="S709" i="1"/>
  <c r="R709" i="1"/>
  <c r="Q709" i="1"/>
  <c r="K709" i="1"/>
  <c r="L709" i="1" s="1"/>
  <c r="C709" i="1"/>
  <c r="AE708" i="1"/>
  <c r="AF708" i="1" s="1"/>
  <c r="AD708" i="1"/>
  <c r="AB708" i="1"/>
  <c r="AA708" i="1"/>
  <c r="Z708" i="1"/>
  <c r="V708" i="1"/>
  <c r="U708" i="1" a="1"/>
  <c r="U708" i="1" s="1"/>
  <c r="T708" i="1"/>
  <c r="S708" i="1"/>
  <c r="R708" i="1"/>
  <c r="Q708" i="1"/>
  <c r="K708" i="1"/>
  <c r="L708" i="1" s="1"/>
  <c r="C708" i="1"/>
  <c r="AE707" i="1"/>
  <c r="AF707" i="1" s="1"/>
  <c r="AD707" i="1"/>
  <c r="AB707" i="1"/>
  <c r="AA707" i="1"/>
  <c r="Z707" i="1"/>
  <c r="V707" i="1"/>
  <c r="U707" i="1" a="1"/>
  <c r="U707" i="1" s="1"/>
  <c r="T707" i="1"/>
  <c r="S707" i="1"/>
  <c r="R707" i="1"/>
  <c r="Q707" i="1"/>
  <c r="K707" i="1"/>
  <c r="L707" i="1" s="1"/>
  <c r="C707" i="1"/>
  <c r="AE706" i="1"/>
  <c r="AF706" i="1" s="1"/>
  <c r="AD706" i="1"/>
  <c r="AB706" i="1"/>
  <c r="AA706" i="1"/>
  <c r="Z706" i="1"/>
  <c r="V706" i="1"/>
  <c r="U706" i="1" a="1"/>
  <c r="U706" i="1" s="1"/>
  <c r="T706" i="1"/>
  <c r="S706" i="1"/>
  <c r="R706" i="1"/>
  <c r="Q706" i="1"/>
  <c r="K706" i="1"/>
  <c r="L706" i="1" s="1"/>
  <c r="C706" i="1"/>
  <c r="AE705" i="1"/>
  <c r="AF705" i="1" s="1"/>
  <c r="AD705" i="1"/>
  <c r="AB705" i="1"/>
  <c r="AA705" i="1"/>
  <c r="Z705" i="1"/>
  <c r="V705" i="1"/>
  <c r="U705" i="1" a="1"/>
  <c r="U705" i="1" s="1"/>
  <c r="T705" i="1"/>
  <c r="S705" i="1"/>
  <c r="R705" i="1"/>
  <c r="Q705" i="1"/>
  <c r="K705" i="1"/>
  <c r="L705" i="1" s="1"/>
  <c r="C705" i="1"/>
  <c r="AE704" i="1"/>
  <c r="AF704" i="1" s="1"/>
  <c r="AD704" i="1"/>
  <c r="AB704" i="1"/>
  <c r="AA704" i="1"/>
  <c r="Z704" i="1"/>
  <c r="V704" i="1"/>
  <c r="U704" i="1" a="1"/>
  <c r="U704" i="1" s="1"/>
  <c r="T704" i="1"/>
  <c r="S704" i="1"/>
  <c r="R704" i="1"/>
  <c r="Q704" i="1"/>
  <c r="K704" i="1"/>
  <c r="L704" i="1" s="1"/>
  <c r="C704" i="1"/>
  <c r="AE703" i="1"/>
  <c r="AF703" i="1" s="1"/>
  <c r="AD703" i="1"/>
  <c r="AB703" i="1"/>
  <c r="AA703" i="1"/>
  <c r="Z703" i="1"/>
  <c r="V703" i="1"/>
  <c r="U703" i="1" a="1"/>
  <c r="U703" i="1" s="1"/>
  <c r="T703" i="1"/>
  <c r="S703" i="1"/>
  <c r="R703" i="1"/>
  <c r="Q703" i="1"/>
  <c r="K703" i="1"/>
  <c r="L703" i="1" s="1"/>
  <c r="C703" i="1"/>
  <c r="AE702" i="1"/>
  <c r="AF702" i="1" s="1"/>
  <c r="AD702" i="1"/>
  <c r="AB702" i="1"/>
  <c r="AA702" i="1"/>
  <c r="Z702" i="1"/>
  <c r="V702" i="1"/>
  <c r="U702" i="1" a="1"/>
  <c r="U702" i="1" s="1"/>
  <c r="T702" i="1"/>
  <c r="S702" i="1"/>
  <c r="R702" i="1"/>
  <c r="Q702" i="1"/>
  <c r="K702" i="1"/>
  <c r="L702" i="1" s="1"/>
  <c r="C702" i="1"/>
  <c r="AE701" i="1"/>
  <c r="AF701" i="1" s="1"/>
  <c r="AD701" i="1"/>
  <c r="AB701" i="1"/>
  <c r="AA701" i="1"/>
  <c r="Z701" i="1"/>
  <c r="V701" i="1"/>
  <c r="U701" i="1" a="1"/>
  <c r="U701" i="1" s="1"/>
  <c r="T701" i="1"/>
  <c r="S701" i="1"/>
  <c r="R701" i="1"/>
  <c r="Q701" i="1"/>
  <c r="K701" i="1"/>
  <c r="L701" i="1" s="1"/>
  <c r="C701" i="1"/>
  <c r="AE700" i="1"/>
  <c r="AF700" i="1" s="1"/>
  <c r="AD700" i="1"/>
  <c r="AB700" i="1"/>
  <c r="AA700" i="1"/>
  <c r="Z700" i="1"/>
  <c r="V700" i="1"/>
  <c r="U700" i="1" a="1"/>
  <c r="U700" i="1" s="1"/>
  <c r="T700" i="1"/>
  <c r="S700" i="1"/>
  <c r="R700" i="1"/>
  <c r="Q700" i="1"/>
  <c r="K700" i="1"/>
  <c r="L700" i="1" s="1"/>
  <c r="C700" i="1"/>
  <c r="AE699" i="1"/>
  <c r="AF699" i="1" s="1"/>
  <c r="AD699" i="1"/>
  <c r="AB699" i="1"/>
  <c r="AA699" i="1"/>
  <c r="Z699" i="1"/>
  <c r="V699" i="1"/>
  <c r="U699" i="1" a="1"/>
  <c r="U699" i="1" s="1"/>
  <c r="T699" i="1"/>
  <c r="S699" i="1"/>
  <c r="R699" i="1"/>
  <c r="Q699" i="1"/>
  <c r="K699" i="1"/>
  <c r="L699" i="1" s="1"/>
  <c r="C699" i="1"/>
  <c r="AE698" i="1"/>
  <c r="AF698" i="1" s="1"/>
  <c r="AD698" i="1"/>
  <c r="AB698" i="1"/>
  <c r="AA698" i="1"/>
  <c r="Z698" i="1"/>
  <c r="V698" i="1"/>
  <c r="U698" i="1" a="1"/>
  <c r="U698" i="1" s="1"/>
  <c r="T698" i="1"/>
  <c r="S698" i="1"/>
  <c r="R698" i="1"/>
  <c r="Q698" i="1"/>
  <c r="K698" i="1"/>
  <c r="L698" i="1" s="1"/>
  <c r="C698" i="1"/>
  <c r="AE697" i="1"/>
  <c r="AF697" i="1" s="1"/>
  <c r="AD697" i="1"/>
  <c r="AB697" i="1"/>
  <c r="AA697" i="1"/>
  <c r="Z697" i="1"/>
  <c r="V697" i="1"/>
  <c r="U697" i="1" a="1"/>
  <c r="U697" i="1" s="1"/>
  <c r="T697" i="1"/>
  <c r="S697" i="1"/>
  <c r="R697" i="1"/>
  <c r="Q697" i="1"/>
  <c r="K697" i="1"/>
  <c r="L697" i="1" s="1"/>
  <c r="C697" i="1"/>
  <c r="AE696" i="1"/>
  <c r="AF696" i="1" s="1"/>
  <c r="AD696" i="1"/>
  <c r="AB696" i="1"/>
  <c r="AA696" i="1"/>
  <c r="Z696" i="1"/>
  <c r="V696" i="1"/>
  <c r="U696" i="1" a="1"/>
  <c r="U696" i="1" s="1"/>
  <c r="T696" i="1"/>
  <c r="S696" i="1"/>
  <c r="R696" i="1"/>
  <c r="Q696" i="1"/>
  <c r="K696" i="1"/>
  <c r="L696" i="1" s="1"/>
  <c r="C696" i="1"/>
  <c r="AE695" i="1"/>
  <c r="AF695" i="1" s="1"/>
  <c r="AD695" i="1"/>
  <c r="AB695" i="1"/>
  <c r="AA695" i="1"/>
  <c r="Z695" i="1"/>
  <c r="V695" i="1"/>
  <c r="U695" i="1" a="1"/>
  <c r="U695" i="1" s="1"/>
  <c r="T695" i="1"/>
  <c r="S695" i="1"/>
  <c r="R695" i="1"/>
  <c r="Q695" i="1"/>
  <c r="K695" i="1"/>
  <c r="L695" i="1" s="1"/>
  <c r="C695" i="1"/>
  <c r="AE694" i="1"/>
  <c r="AF694" i="1" s="1"/>
  <c r="AD694" i="1"/>
  <c r="AB694" i="1"/>
  <c r="AA694" i="1"/>
  <c r="Z694" i="1"/>
  <c r="V694" i="1"/>
  <c r="U694" i="1" a="1"/>
  <c r="U694" i="1" s="1"/>
  <c r="T694" i="1"/>
  <c r="S694" i="1"/>
  <c r="R694" i="1"/>
  <c r="Q694" i="1"/>
  <c r="K694" i="1"/>
  <c r="L694" i="1" s="1"/>
  <c r="C694" i="1"/>
  <c r="AE693" i="1"/>
  <c r="AF693" i="1" s="1"/>
  <c r="AD693" i="1"/>
  <c r="AB693" i="1"/>
  <c r="AA693" i="1"/>
  <c r="Z693" i="1"/>
  <c r="V693" i="1"/>
  <c r="U693" i="1" a="1"/>
  <c r="U693" i="1" s="1"/>
  <c r="T693" i="1"/>
  <c r="S693" i="1"/>
  <c r="R693" i="1"/>
  <c r="Q693" i="1"/>
  <c r="K693" i="1"/>
  <c r="L693" i="1" s="1"/>
  <c r="C693" i="1"/>
  <c r="AE692" i="1"/>
  <c r="AF692" i="1" s="1"/>
  <c r="AD692" i="1"/>
  <c r="AB692" i="1"/>
  <c r="AA692" i="1"/>
  <c r="Z692" i="1"/>
  <c r="V692" i="1"/>
  <c r="U692" i="1" a="1"/>
  <c r="U692" i="1" s="1"/>
  <c r="T692" i="1"/>
  <c r="S692" i="1"/>
  <c r="R692" i="1"/>
  <c r="Q692" i="1"/>
  <c r="K692" i="1"/>
  <c r="L692" i="1" s="1"/>
  <c r="C692" i="1"/>
  <c r="AE691" i="1"/>
  <c r="AF691" i="1" s="1"/>
  <c r="AD691" i="1"/>
  <c r="AB691" i="1"/>
  <c r="AA691" i="1"/>
  <c r="Z691" i="1"/>
  <c r="V691" i="1"/>
  <c r="U691" i="1" a="1"/>
  <c r="U691" i="1" s="1"/>
  <c r="T691" i="1"/>
  <c r="S691" i="1"/>
  <c r="R691" i="1"/>
  <c r="Q691" i="1"/>
  <c r="K691" i="1"/>
  <c r="L691" i="1" s="1"/>
  <c r="C691" i="1"/>
  <c r="AE690" i="1"/>
  <c r="AF690" i="1" s="1"/>
  <c r="AD690" i="1"/>
  <c r="AB690" i="1"/>
  <c r="AA690" i="1"/>
  <c r="Z690" i="1"/>
  <c r="V690" i="1"/>
  <c r="U690" i="1" a="1"/>
  <c r="U690" i="1" s="1"/>
  <c r="T690" i="1"/>
  <c r="S690" i="1"/>
  <c r="R690" i="1"/>
  <c r="Q690" i="1"/>
  <c r="K690" i="1"/>
  <c r="L690" i="1" s="1"/>
  <c r="C690" i="1"/>
  <c r="AE689" i="1"/>
  <c r="AF689" i="1" s="1"/>
  <c r="AD689" i="1"/>
  <c r="AB689" i="1"/>
  <c r="AA689" i="1"/>
  <c r="Z689" i="1"/>
  <c r="V689" i="1"/>
  <c r="U689" i="1" a="1"/>
  <c r="U689" i="1" s="1"/>
  <c r="T689" i="1"/>
  <c r="S689" i="1"/>
  <c r="R689" i="1"/>
  <c r="Q689" i="1"/>
  <c r="K689" i="1"/>
  <c r="L689" i="1" s="1"/>
  <c r="C689" i="1"/>
  <c r="AE688" i="1"/>
  <c r="AF688" i="1" s="1"/>
  <c r="AD688" i="1"/>
  <c r="AB688" i="1"/>
  <c r="AA688" i="1"/>
  <c r="Z688" i="1"/>
  <c r="V688" i="1"/>
  <c r="U688" i="1" a="1"/>
  <c r="U688" i="1" s="1"/>
  <c r="T688" i="1"/>
  <c r="S688" i="1"/>
  <c r="R688" i="1"/>
  <c r="Q688" i="1"/>
  <c r="K688" i="1"/>
  <c r="L688" i="1" s="1"/>
  <c r="C688" i="1"/>
  <c r="AE687" i="1"/>
  <c r="AF687" i="1" s="1"/>
  <c r="AD687" i="1"/>
  <c r="AB687" i="1"/>
  <c r="AA687" i="1"/>
  <c r="Z687" i="1"/>
  <c r="V687" i="1"/>
  <c r="U687" i="1" a="1"/>
  <c r="U687" i="1" s="1"/>
  <c r="T687" i="1"/>
  <c r="S687" i="1"/>
  <c r="R687" i="1"/>
  <c r="Q687" i="1"/>
  <c r="K687" i="1"/>
  <c r="L687" i="1" s="1"/>
  <c r="C687" i="1"/>
  <c r="AE686" i="1"/>
  <c r="AF686" i="1" s="1"/>
  <c r="AD686" i="1"/>
  <c r="AB686" i="1"/>
  <c r="AA686" i="1"/>
  <c r="Z686" i="1"/>
  <c r="V686" i="1"/>
  <c r="U686" i="1" a="1"/>
  <c r="U686" i="1" s="1"/>
  <c r="T686" i="1"/>
  <c r="S686" i="1"/>
  <c r="R686" i="1"/>
  <c r="Q686" i="1"/>
  <c r="K686" i="1"/>
  <c r="L686" i="1" s="1"/>
  <c r="C686" i="1"/>
  <c r="AE685" i="1"/>
  <c r="AF685" i="1" s="1"/>
  <c r="AD685" i="1"/>
  <c r="AB685" i="1"/>
  <c r="AA685" i="1"/>
  <c r="Z685" i="1"/>
  <c r="V685" i="1"/>
  <c r="U685" i="1" a="1"/>
  <c r="U685" i="1" s="1"/>
  <c r="T685" i="1"/>
  <c r="S685" i="1"/>
  <c r="R685" i="1"/>
  <c r="Q685" i="1"/>
  <c r="K685" i="1"/>
  <c r="L685" i="1" s="1"/>
  <c r="C685" i="1"/>
  <c r="AE684" i="1"/>
  <c r="AF684" i="1" s="1"/>
  <c r="AD684" i="1"/>
  <c r="AB684" i="1"/>
  <c r="AA684" i="1"/>
  <c r="Z684" i="1"/>
  <c r="V684" i="1"/>
  <c r="U684" i="1"/>
  <c r="U684" i="1" a="1"/>
  <c r="T684" i="1"/>
  <c r="S684" i="1"/>
  <c r="R684" i="1"/>
  <c r="Q684" i="1"/>
  <c r="K684" i="1"/>
  <c r="L684" i="1" s="1"/>
  <c r="C684" i="1"/>
  <c r="AE683" i="1"/>
  <c r="AF683" i="1" s="1"/>
  <c r="AD683" i="1"/>
  <c r="AB683" i="1"/>
  <c r="AA683" i="1"/>
  <c r="Z683" i="1"/>
  <c r="V683" i="1"/>
  <c r="U683" i="1" a="1"/>
  <c r="U683" i="1" s="1"/>
  <c r="T683" i="1"/>
  <c r="S683" i="1"/>
  <c r="R683" i="1"/>
  <c r="Q683" i="1"/>
  <c r="K683" i="1"/>
  <c r="L683" i="1" s="1"/>
  <c r="C683" i="1"/>
  <c r="AE682" i="1"/>
  <c r="AF682" i="1" s="1"/>
  <c r="AD682" i="1"/>
  <c r="AB682" i="1"/>
  <c r="AA682" i="1"/>
  <c r="Z682" i="1"/>
  <c r="V682" i="1"/>
  <c r="U682" i="1" a="1"/>
  <c r="U682" i="1" s="1"/>
  <c r="T682" i="1"/>
  <c r="S682" i="1"/>
  <c r="R682" i="1"/>
  <c r="Q682" i="1"/>
  <c r="K682" i="1"/>
  <c r="L682" i="1" s="1"/>
  <c r="C682" i="1"/>
  <c r="AE681" i="1"/>
  <c r="AF681" i="1" s="1"/>
  <c r="AD681" i="1"/>
  <c r="AB681" i="1"/>
  <c r="AA681" i="1"/>
  <c r="Z681" i="1"/>
  <c r="V681" i="1"/>
  <c r="U681" i="1" a="1"/>
  <c r="U681" i="1" s="1"/>
  <c r="T681" i="1"/>
  <c r="S681" i="1"/>
  <c r="R681" i="1"/>
  <c r="Q681" i="1"/>
  <c r="K681" i="1"/>
  <c r="L681" i="1" s="1"/>
  <c r="C681" i="1"/>
  <c r="AE680" i="1"/>
  <c r="AF680" i="1" s="1"/>
  <c r="AD680" i="1"/>
  <c r="AB680" i="1"/>
  <c r="AA680" i="1"/>
  <c r="Z680" i="1"/>
  <c r="V680" i="1"/>
  <c r="U680" i="1" a="1"/>
  <c r="U680" i="1" s="1"/>
  <c r="T680" i="1"/>
  <c r="S680" i="1"/>
  <c r="R680" i="1"/>
  <c r="Q680" i="1"/>
  <c r="K680" i="1"/>
  <c r="L680" i="1" s="1"/>
  <c r="C680" i="1"/>
  <c r="AE679" i="1"/>
  <c r="AF679" i="1" s="1"/>
  <c r="AD679" i="1"/>
  <c r="AB679" i="1"/>
  <c r="AA679" i="1"/>
  <c r="Z679" i="1"/>
  <c r="V679" i="1"/>
  <c r="U679" i="1" a="1"/>
  <c r="U679" i="1" s="1"/>
  <c r="T679" i="1"/>
  <c r="S679" i="1"/>
  <c r="R679" i="1"/>
  <c r="Q679" i="1"/>
  <c r="K679" i="1"/>
  <c r="L679" i="1" s="1"/>
  <c r="C679" i="1"/>
  <c r="AE678" i="1"/>
  <c r="AF678" i="1" s="1"/>
  <c r="AD678" i="1"/>
  <c r="AB678" i="1"/>
  <c r="AA678" i="1"/>
  <c r="Z678" i="1"/>
  <c r="V678" i="1"/>
  <c r="U678" i="1" a="1"/>
  <c r="U678" i="1" s="1"/>
  <c r="T678" i="1"/>
  <c r="S678" i="1"/>
  <c r="R678" i="1"/>
  <c r="Q678" i="1"/>
  <c r="K678" i="1"/>
  <c r="L678" i="1" s="1"/>
  <c r="C678" i="1"/>
  <c r="AE677" i="1"/>
  <c r="AF677" i="1" s="1"/>
  <c r="AD677" i="1"/>
  <c r="AB677" i="1"/>
  <c r="AA677" i="1"/>
  <c r="Z677" i="1"/>
  <c r="V677" i="1"/>
  <c r="U677" i="1" a="1"/>
  <c r="U677" i="1" s="1"/>
  <c r="T677" i="1"/>
  <c r="S677" i="1"/>
  <c r="R677" i="1"/>
  <c r="Q677" i="1"/>
  <c r="K677" i="1"/>
  <c r="L677" i="1" s="1"/>
  <c r="C677" i="1"/>
  <c r="AE676" i="1"/>
  <c r="AF676" i="1" s="1"/>
  <c r="AD676" i="1"/>
  <c r="AB676" i="1"/>
  <c r="AA676" i="1"/>
  <c r="Z676" i="1"/>
  <c r="V676" i="1"/>
  <c r="U676" i="1" a="1"/>
  <c r="U676" i="1" s="1"/>
  <c r="T676" i="1"/>
  <c r="S676" i="1"/>
  <c r="R676" i="1"/>
  <c r="Q676" i="1"/>
  <c r="K676" i="1"/>
  <c r="L676" i="1" s="1"/>
  <c r="C676" i="1"/>
  <c r="AE675" i="1"/>
  <c r="AF675" i="1" s="1"/>
  <c r="AD675" i="1"/>
  <c r="AB675" i="1"/>
  <c r="AA675" i="1"/>
  <c r="Z675" i="1"/>
  <c r="V675" i="1"/>
  <c r="U675" i="1" a="1"/>
  <c r="U675" i="1" s="1"/>
  <c r="T675" i="1"/>
  <c r="S675" i="1"/>
  <c r="R675" i="1"/>
  <c r="Q675" i="1"/>
  <c r="K675" i="1"/>
  <c r="L675" i="1" s="1"/>
  <c r="C675" i="1"/>
  <c r="AE674" i="1"/>
  <c r="AF674" i="1" s="1"/>
  <c r="AD674" i="1"/>
  <c r="AB674" i="1"/>
  <c r="AA674" i="1"/>
  <c r="Z674" i="1"/>
  <c r="V674" i="1"/>
  <c r="U674" i="1" a="1"/>
  <c r="U674" i="1" s="1"/>
  <c r="T674" i="1"/>
  <c r="S674" i="1"/>
  <c r="R674" i="1"/>
  <c r="Q674" i="1"/>
  <c r="K674" i="1"/>
  <c r="L674" i="1" s="1"/>
  <c r="C674" i="1"/>
  <c r="AE673" i="1"/>
  <c r="AF673" i="1" s="1"/>
  <c r="AD673" i="1"/>
  <c r="AB673" i="1"/>
  <c r="AA673" i="1"/>
  <c r="Z673" i="1"/>
  <c r="V673" i="1"/>
  <c r="U673" i="1" a="1"/>
  <c r="U673" i="1" s="1"/>
  <c r="T673" i="1"/>
  <c r="S673" i="1"/>
  <c r="R673" i="1"/>
  <c r="Q673" i="1"/>
  <c r="K673" i="1"/>
  <c r="L673" i="1" s="1"/>
  <c r="C673" i="1"/>
  <c r="AE672" i="1"/>
  <c r="AF672" i="1" s="1"/>
  <c r="AD672" i="1"/>
  <c r="AB672" i="1"/>
  <c r="AA672" i="1"/>
  <c r="Z672" i="1"/>
  <c r="V672" i="1"/>
  <c r="U672" i="1" a="1"/>
  <c r="U672" i="1" s="1"/>
  <c r="T672" i="1"/>
  <c r="S672" i="1"/>
  <c r="R672" i="1"/>
  <c r="Q672" i="1"/>
  <c r="K672" i="1"/>
  <c r="L672" i="1" s="1"/>
  <c r="C672" i="1"/>
  <c r="AE671" i="1"/>
  <c r="AF671" i="1" s="1"/>
  <c r="AD671" i="1"/>
  <c r="AB671" i="1"/>
  <c r="AA671" i="1"/>
  <c r="Z671" i="1"/>
  <c r="V671" i="1"/>
  <c r="U671" i="1" a="1"/>
  <c r="U671" i="1" s="1"/>
  <c r="T671" i="1"/>
  <c r="S671" i="1"/>
  <c r="R671" i="1"/>
  <c r="Q671" i="1"/>
  <c r="K671" i="1"/>
  <c r="L671" i="1" s="1"/>
  <c r="C671" i="1"/>
  <c r="AE670" i="1"/>
  <c r="AF670" i="1" s="1"/>
  <c r="AD670" i="1"/>
  <c r="AB670" i="1"/>
  <c r="AA670" i="1"/>
  <c r="Z670" i="1"/>
  <c r="V670" i="1"/>
  <c r="U670" i="1" a="1"/>
  <c r="U670" i="1" s="1"/>
  <c r="T670" i="1"/>
  <c r="S670" i="1"/>
  <c r="R670" i="1"/>
  <c r="Q670" i="1"/>
  <c r="K670" i="1"/>
  <c r="L670" i="1" s="1"/>
  <c r="C670" i="1"/>
  <c r="AE669" i="1"/>
  <c r="AF669" i="1" s="1"/>
  <c r="AD669" i="1"/>
  <c r="AB669" i="1"/>
  <c r="AA669" i="1"/>
  <c r="Z669" i="1"/>
  <c r="V669" i="1"/>
  <c r="U669" i="1" a="1"/>
  <c r="U669" i="1" s="1"/>
  <c r="T669" i="1"/>
  <c r="S669" i="1"/>
  <c r="R669" i="1"/>
  <c r="Q669" i="1"/>
  <c r="K669" i="1"/>
  <c r="L669" i="1" s="1"/>
  <c r="C669" i="1"/>
  <c r="AE668" i="1"/>
  <c r="AF668" i="1" s="1"/>
  <c r="AD668" i="1"/>
  <c r="AB668" i="1"/>
  <c r="AA668" i="1"/>
  <c r="Z668" i="1"/>
  <c r="V668" i="1"/>
  <c r="U668" i="1" a="1"/>
  <c r="U668" i="1" s="1"/>
  <c r="T668" i="1"/>
  <c r="S668" i="1"/>
  <c r="R668" i="1"/>
  <c r="Q668" i="1"/>
  <c r="K668" i="1"/>
  <c r="L668" i="1" s="1"/>
  <c r="C668" i="1"/>
  <c r="AE667" i="1"/>
  <c r="AF667" i="1" s="1"/>
  <c r="AD667" i="1"/>
  <c r="AB667" i="1"/>
  <c r="AA667" i="1"/>
  <c r="Z667" i="1"/>
  <c r="V667" i="1"/>
  <c r="U667" i="1" a="1"/>
  <c r="U667" i="1" s="1"/>
  <c r="T667" i="1"/>
  <c r="S667" i="1"/>
  <c r="R667" i="1"/>
  <c r="Q667" i="1"/>
  <c r="K667" i="1"/>
  <c r="L667" i="1" s="1"/>
  <c r="C667" i="1"/>
  <c r="AE666" i="1"/>
  <c r="AF666" i="1" s="1"/>
  <c r="AD666" i="1"/>
  <c r="AB666" i="1"/>
  <c r="AA666" i="1"/>
  <c r="Z666" i="1"/>
  <c r="V666" i="1"/>
  <c r="U666" i="1" a="1"/>
  <c r="U666" i="1" s="1"/>
  <c r="T666" i="1"/>
  <c r="S666" i="1"/>
  <c r="R666" i="1"/>
  <c r="Q666" i="1"/>
  <c r="K666" i="1"/>
  <c r="L666" i="1" s="1"/>
  <c r="C666" i="1"/>
  <c r="AE665" i="1"/>
  <c r="AF665" i="1" s="1"/>
  <c r="AD665" i="1"/>
  <c r="AB665" i="1"/>
  <c r="AA665" i="1"/>
  <c r="Z665" i="1"/>
  <c r="V665" i="1"/>
  <c r="U665" i="1" a="1"/>
  <c r="U665" i="1" s="1"/>
  <c r="T665" i="1"/>
  <c r="S665" i="1"/>
  <c r="R665" i="1"/>
  <c r="Q665" i="1"/>
  <c r="K665" i="1"/>
  <c r="L665" i="1" s="1"/>
  <c r="C665" i="1"/>
  <c r="AE664" i="1"/>
  <c r="AF664" i="1" s="1"/>
  <c r="AD664" i="1"/>
  <c r="AB664" i="1"/>
  <c r="AA664" i="1"/>
  <c r="Z664" i="1"/>
  <c r="V664" i="1"/>
  <c r="U664" i="1" a="1"/>
  <c r="U664" i="1" s="1"/>
  <c r="T664" i="1"/>
  <c r="S664" i="1"/>
  <c r="R664" i="1"/>
  <c r="Q664" i="1"/>
  <c r="K664" i="1"/>
  <c r="L664" i="1" s="1"/>
  <c r="C664" i="1"/>
  <c r="AE663" i="1"/>
  <c r="AF663" i="1" s="1"/>
  <c r="AD663" i="1"/>
  <c r="AB663" i="1"/>
  <c r="AA663" i="1"/>
  <c r="Z663" i="1"/>
  <c r="V663" i="1"/>
  <c r="U663" i="1" a="1"/>
  <c r="U663" i="1" s="1"/>
  <c r="T663" i="1"/>
  <c r="S663" i="1"/>
  <c r="R663" i="1"/>
  <c r="Q663" i="1"/>
  <c r="K663" i="1"/>
  <c r="L663" i="1" s="1"/>
  <c r="C663" i="1"/>
  <c r="AE662" i="1"/>
  <c r="AF662" i="1" s="1"/>
  <c r="AD662" i="1"/>
  <c r="AB662" i="1"/>
  <c r="AA662" i="1"/>
  <c r="Z662" i="1"/>
  <c r="V662" i="1"/>
  <c r="U662" i="1" a="1"/>
  <c r="U662" i="1" s="1"/>
  <c r="T662" i="1"/>
  <c r="S662" i="1"/>
  <c r="R662" i="1"/>
  <c r="Q662" i="1"/>
  <c r="K662" i="1"/>
  <c r="L662" i="1" s="1"/>
  <c r="C662" i="1"/>
  <c r="AE661" i="1"/>
  <c r="AF661" i="1" s="1"/>
  <c r="AD661" i="1"/>
  <c r="AB661" i="1"/>
  <c r="AA661" i="1"/>
  <c r="Z661" i="1"/>
  <c r="V661" i="1"/>
  <c r="U661" i="1" a="1"/>
  <c r="U661" i="1" s="1"/>
  <c r="T661" i="1"/>
  <c r="S661" i="1"/>
  <c r="R661" i="1"/>
  <c r="Q661" i="1"/>
  <c r="K661" i="1"/>
  <c r="L661" i="1" s="1"/>
  <c r="C661" i="1"/>
  <c r="AE660" i="1"/>
  <c r="AF660" i="1" s="1"/>
  <c r="AD660" i="1"/>
  <c r="AB660" i="1"/>
  <c r="AA660" i="1"/>
  <c r="Z660" i="1"/>
  <c r="V660" i="1"/>
  <c r="U660" i="1" a="1"/>
  <c r="U660" i="1" s="1"/>
  <c r="T660" i="1"/>
  <c r="S660" i="1"/>
  <c r="R660" i="1"/>
  <c r="Q660" i="1"/>
  <c r="K660" i="1"/>
  <c r="L660" i="1" s="1"/>
  <c r="C660" i="1"/>
  <c r="AE659" i="1"/>
  <c r="AF659" i="1" s="1"/>
  <c r="AD659" i="1"/>
  <c r="AB659" i="1"/>
  <c r="AA659" i="1"/>
  <c r="Z659" i="1"/>
  <c r="V659" i="1"/>
  <c r="U659" i="1" a="1"/>
  <c r="U659" i="1" s="1"/>
  <c r="T659" i="1"/>
  <c r="S659" i="1"/>
  <c r="R659" i="1"/>
  <c r="Q659" i="1"/>
  <c r="K659" i="1"/>
  <c r="L659" i="1" s="1"/>
  <c r="C659" i="1"/>
  <c r="AE658" i="1"/>
  <c r="AF658" i="1" s="1"/>
  <c r="AD658" i="1"/>
  <c r="AB658" i="1"/>
  <c r="AA658" i="1"/>
  <c r="Z658" i="1"/>
  <c r="V658" i="1"/>
  <c r="U658" i="1" a="1"/>
  <c r="U658" i="1" s="1"/>
  <c r="T658" i="1"/>
  <c r="S658" i="1"/>
  <c r="R658" i="1"/>
  <c r="Q658" i="1"/>
  <c r="K658" i="1"/>
  <c r="L658" i="1" s="1"/>
  <c r="C658" i="1"/>
  <c r="AE657" i="1"/>
  <c r="AF657" i="1" s="1"/>
  <c r="AD657" i="1"/>
  <c r="AB657" i="1"/>
  <c r="AA657" i="1"/>
  <c r="Z657" i="1"/>
  <c r="V657" i="1"/>
  <c r="U657" i="1" a="1"/>
  <c r="U657" i="1" s="1"/>
  <c r="T657" i="1"/>
  <c r="S657" i="1"/>
  <c r="R657" i="1"/>
  <c r="Q657" i="1"/>
  <c r="K657" i="1"/>
  <c r="L657" i="1" s="1"/>
  <c r="C657" i="1"/>
  <c r="AE656" i="1"/>
  <c r="AF656" i="1" s="1"/>
  <c r="AD656" i="1"/>
  <c r="AB656" i="1"/>
  <c r="AA656" i="1"/>
  <c r="Z656" i="1"/>
  <c r="V656" i="1"/>
  <c r="U656" i="1" a="1"/>
  <c r="U656" i="1" s="1"/>
  <c r="T656" i="1"/>
  <c r="S656" i="1"/>
  <c r="R656" i="1"/>
  <c r="Q656" i="1"/>
  <c r="K656" i="1"/>
  <c r="L656" i="1" s="1"/>
  <c r="C656" i="1"/>
  <c r="AE655" i="1"/>
  <c r="AF655" i="1" s="1"/>
  <c r="AD655" i="1"/>
  <c r="AB655" i="1"/>
  <c r="AA655" i="1"/>
  <c r="Z655" i="1"/>
  <c r="V655" i="1"/>
  <c r="U655" i="1" a="1"/>
  <c r="U655" i="1" s="1"/>
  <c r="T655" i="1"/>
  <c r="S655" i="1"/>
  <c r="R655" i="1"/>
  <c r="Q655" i="1"/>
  <c r="K655" i="1"/>
  <c r="L655" i="1" s="1"/>
  <c r="C655" i="1"/>
  <c r="AE654" i="1"/>
  <c r="AF654" i="1" s="1"/>
  <c r="AD654" i="1"/>
  <c r="AB654" i="1"/>
  <c r="AA654" i="1"/>
  <c r="Z654" i="1"/>
  <c r="V654" i="1"/>
  <c r="U654" i="1" a="1"/>
  <c r="U654" i="1" s="1"/>
  <c r="T654" i="1"/>
  <c r="S654" i="1"/>
  <c r="R654" i="1"/>
  <c r="Q654" i="1"/>
  <c r="K654" i="1"/>
  <c r="L654" i="1" s="1"/>
  <c r="C654" i="1"/>
  <c r="AE653" i="1"/>
  <c r="AF653" i="1" s="1"/>
  <c r="AD653" i="1"/>
  <c r="AB653" i="1"/>
  <c r="AA653" i="1"/>
  <c r="Z653" i="1"/>
  <c r="V653" i="1"/>
  <c r="U653" i="1" a="1"/>
  <c r="U653" i="1" s="1"/>
  <c r="T653" i="1"/>
  <c r="S653" i="1"/>
  <c r="R653" i="1"/>
  <c r="Q653" i="1"/>
  <c r="K653" i="1"/>
  <c r="L653" i="1" s="1"/>
  <c r="C653" i="1"/>
  <c r="AE652" i="1"/>
  <c r="AF652" i="1" s="1"/>
  <c r="AD652" i="1"/>
  <c r="AB652" i="1"/>
  <c r="AA652" i="1"/>
  <c r="Z652" i="1"/>
  <c r="V652" i="1"/>
  <c r="U652" i="1" a="1"/>
  <c r="U652" i="1" s="1"/>
  <c r="T652" i="1"/>
  <c r="S652" i="1"/>
  <c r="R652" i="1"/>
  <c r="Q652" i="1"/>
  <c r="K652" i="1"/>
  <c r="L652" i="1" s="1"/>
  <c r="C652" i="1"/>
  <c r="AE651" i="1"/>
  <c r="AF651" i="1" s="1"/>
  <c r="AD651" i="1"/>
  <c r="AB651" i="1"/>
  <c r="AA651" i="1"/>
  <c r="Z651" i="1"/>
  <c r="V651" i="1"/>
  <c r="U651" i="1" a="1"/>
  <c r="U651" i="1" s="1"/>
  <c r="T651" i="1"/>
  <c r="S651" i="1"/>
  <c r="R651" i="1"/>
  <c r="Q651" i="1"/>
  <c r="K651" i="1"/>
  <c r="L651" i="1" s="1"/>
  <c r="C651" i="1"/>
  <c r="AE650" i="1"/>
  <c r="AF650" i="1" s="1"/>
  <c r="AD650" i="1"/>
  <c r="AB650" i="1"/>
  <c r="AA650" i="1"/>
  <c r="Z650" i="1"/>
  <c r="V650" i="1"/>
  <c r="U650" i="1" a="1"/>
  <c r="U650" i="1" s="1"/>
  <c r="T650" i="1"/>
  <c r="S650" i="1"/>
  <c r="R650" i="1"/>
  <c r="Q650" i="1"/>
  <c r="K650" i="1"/>
  <c r="L650" i="1" s="1"/>
  <c r="C650" i="1"/>
  <c r="AE649" i="1"/>
  <c r="AF649" i="1" s="1"/>
  <c r="AD649" i="1"/>
  <c r="AB649" i="1"/>
  <c r="AA649" i="1"/>
  <c r="Z649" i="1"/>
  <c r="V649" i="1"/>
  <c r="U649" i="1" a="1"/>
  <c r="U649" i="1" s="1"/>
  <c r="T649" i="1"/>
  <c r="S649" i="1"/>
  <c r="R649" i="1"/>
  <c r="Q649" i="1"/>
  <c r="K649" i="1"/>
  <c r="L649" i="1" s="1"/>
  <c r="C649" i="1"/>
  <c r="AE648" i="1"/>
  <c r="AF648" i="1" s="1"/>
  <c r="AD648" i="1"/>
  <c r="AB648" i="1"/>
  <c r="AA648" i="1"/>
  <c r="Z648" i="1"/>
  <c r="V648" i="1"/>
  <c r="U648" i="1" a="1"/>
  <c r="U648" i="1" s="1"/>
  <c r="T648" i="1"/>
  <c r="S648" i="1"/>
  <c r="R648" i="1"/>
  <c r="Q648" i="1"/>
  <c r="K648" i="1"/>
  <c r="L648" i="1" s="1"/>
  <c r="C648" i="1"/>
  <c r="AE647" i="1"/>
  <c r="AF647" i="1" s="1"/>
  <c r="AD647" i="1"/>
  <c r="AB647" i="1"/>
  <c r="AA647" i="1"/>
  <c r="Z647" i="1"/>
  <c r="V647" i="1"/>
  <c r="U647" i="1" a="1"/>
  <c r="U647" i="1" s="1"/>
  <c r="T647" i="1"/>
  <c r="S647" i="1"/>
  <c r="R647" i="1"/>
  <c r="Q647" i="1"/>
  <c r="K647" i="1"/>
  <c r="L647" i="1" s="1"/>
  <c r="C647" i="1"/>
  <c r="AE646" i="1"/>
  <c r="AF646" i="1" s="1"/>
  <c r="AD646" i="1"/>
  <c r="AB646" i="1"/>
  <c r="AA646" i="1"/>
  <c r="Z646" i="1"/>
  <c r="V646" i="1"/>
  <c r="U646" i="1" a="1"/>
  <c r="U646" i="1" s="1"/>
  <c r="T646" i="1"/>
  <c r="S646" i="1"/>
  <c r="R646" i="1"/>
  <c r="Q646" i="1"/>
  <c r="K646" i="1"/>
  <c r="L646" i="1" s="1"/>
  <c r="C646" i="1"/>
  <c r="AE645" i="1"/>
  <c r="AF645" i="1" s="1"/>
  <c r="AD645" i="1"/>
  <c r="AB645" i="1"/>
  <c r="AA645" i="1"/>
  <c r="Z645" i="1"/>
  <c r="V645" i="1"/>
  <c r="U645" i="1" a="1"/>
  <c r="U645" i="1" s="1"/>
  <c r="T645" i="1"/>
  <c r="S645" i="1"/>
  <c r="R645" i="1"/>
  <c r="Q645" i="1"/>
  <c r="K645" i="1"/>
  <c r="L645" i="1" s="1"/>
  <c r="C645" i="1"/>
  <c r="AE644" i="1"/>
  <c r="AF644" i="1" s="1"/>
  <c r="AD644" i="1"/>
  <c r="AB644" i="1"/>
  <c r="AA644" i="1"/>
  <c r="Z644" i="1"/>
  <c r="V644" i="1"/>
  <c r="U644" i="1" a="1"/>
  <c r="U644" i="1" s="1"/>
  <c r="T644" i="1"/>
  <c r="S644" i="1"/>
  <c r="R644" i="1"/>
  <c r="Q644" i="1"/>
  <c r="K644" i="1"/>
  <c r="L644" i="1" s="1"/>
  <c r="C644" i="1"/>
  <c r="AE643" i="1"/>
  <c r="AF643" i="1" s="1"/>
  <c r="AD643" i="1"/>
  <c r="AB643" i="1"/>
  <c r="AA643" i="1"/>
  <c r="Z643" i="1"/>
  <c r="V643" i="1"/>
  <c r="U643" i="1" a="1"/>
  <c r="U643" i="1" s="1"/>
  <c r="T643" i="1"/>
  <c r="S643" i="1"/>
  <c r="R643" i="1"/>
  <c r="Q643" i="1"/>
  <c r="K643" i="1"/>
  <c r="L643" i="1" s="1"/>
  <c r="C643" i="1"/>
  <c r="AE642" i="1"/>
  <c r="AF642" i="1" s="1"/>
  <c r="AD642" i="1"/>
  <c r="AB642" i="1"/>
  <c r="AA642" i="1"/>
  <c r="Z642" i="1"/>
  <c r="V642" i="1"/>
  <c r="U642" i="1" a="1"/>
  <c r="U642" i="1" s="1"/>
  <c r="T642" i="1"/>
  <c r="S642" i="1"/>
  <c r="R642" i="1"/>
  <c r="Q642" i="1"/>
  <c r="K642" i="1"/>
  <c r="L642" i="1" s="1"/>
  <c r="C642" i="1"/>
  <c r="AE641" i="1"/>
  <c r="AF641" i="1" s="1"/>
  <c r="AD641" i="1"/>
  <c r="AB641" i="1"/>
  <c r="AA641" i="1"/>
  <c r="Z641" i="1"/>
  <c r="V641" i="1"/>
  <c r="U641" i="1" a="1"/>
  <c r="U641" i="1" s="1"/>
  <c r="T641" i="1"/>
  <c r="S641" i="1"/>
  <c r="R641" i="1"/>
  <c r="Q641" i="1"/>
  <c r="K641" i="1"/>
  <c r="L641" i="1" s="1"/>
  <c r="C641" i="1"/>
  <c r="AE640" i="1"/>
  <c r="AF640" i="1" s="1"/>
  <c r="AD640" i="1"/>
  <c r="AB640" i="1"/>
  <c r="AA640" i="1"/>
  <c r="Z640" i="1"/>
  <c r="V640" i="1"/>
  <c r="U640" i="1" a="1"/>
  <c r="U640" i="1" s="1"/>
  <c r="T640" i="1"/>
  <c r="S640" i="1"/>
  <c r="R640" i="1"/>
  <c r="Q640" i="1"/>
  <c r="K640" i="1"/>
  <c r="L640" i="1" s="1"/>
  <c r="C640" i="1"/>
  <c r="AE639" i="1"/>
  <c r="AF639" i="1" s="1"/>
  <c r="AD639" i="1"/>
  <c r="AB639" i="1"/>
  <c r="AA639" i="1"/>
  <c r="Z639" i="1"/>
  <c r="V639" i="1"/>
  <c r="U639" i="1" a="1"/>
  <c r="U639" i="1" s="1"/>
  <c r="T639" i="1"/>
  <c r="S639" i="1"/>
  <c r="R639" i="1"/>
  <c r="Q639" i="1"/>
  <c r="K639" i="1"/>
  <c r="L639" i="1" s="1"/>
  <c r="C639" i="1"/>
  <c r="AE638" i="1"/>
  <c r="AF638" i="1" s="1"/>
  <c r="AD638" i="1"/>
  <c r="AB638" i="1"/>
  <c r="AA638" i="1"/>
  <c r="Z638" i="1"/>
  <c r="V638" i="1"/>
  <c r="U638" i="1" a="1"/>
  <c r="U638" i="1" s="1"/>
  <c r="T638" i="1"/>
  <c r="S638" i="1"/>
  <c r="R638" i="1"/>
  <c r="Q638" i="1"/>
  <c r="K638" i="1"/>
  <c r="L638" i="1" s="1"/>
  <c r="C638" i="1"/>
  <c r="AE637" i="1"/>
  <c r="AF637" i="1" s="1"/>
  <c r="AD637" i="1"/>
  <c r="AB637" i="1"/>
  <c r="AA637" i="1"/>
  <c r="Z637" i="1"/>
  <c r="V637" i="1"/>
  <c r="U637" i="1" a="1"/>
  <c r="U637" i="1" s="1"/>
  <c r="T637" i="1"/>
  <c r="S637" i="1"/>
  <c r="R637" i="1"/>
  <c r="Q637" i="1"/>
  <c r="K637" i="1"/>
  <c r="L637" i="1" s="1"/>
  <c r="C637" i="1"/>
  <c r="AE636" i="1"/>
  <c r="AF636" i="1" s="1"/>
  <c r="AD636" i="1"/>
  <c r="AB636" i="1"/>
  <c r="AA636" i="1"/>
  <c r="Z636" i="1"/>
  <c r="V636" i="1"/>
  <c r="U636" i="1" a="1"/>
  <c r="U636" i="1" s="1"/>
  <c r="T636" i="1"/>
  <c r="S636" i="1"/>
  <c r="R636" i="1"/>
  <c r="Q636" i="1"/>
  <c r="K636" i="1"/>
  <c r="L636" i="1" s="1"/>
  <c r="C636" i="1"/>
  <c r="AE635" i="1"/>
  <c r="AF635" i="1" s="1"/>
  <c r="AD635" i="1"/>
  <c r="AB635" i="1"/>
  <c r="AA635" i="1"/>
  <c r="Z635" i="1"/>
  <c r="V635" i="1"/>
  <c r="U635" i="1" a="1"/>
  <c r="U635" i="1" s="1"/>
  <c r="T635" i="1"/>
  <c r="S635" i="1"/>
  <c r="R635" i="1"/>
  <c r="Q635" i="1"/>
  <c r="K635" i="1"/>
  <c r="L635" i="1" s="1"/>
  <c r="C635" i="1"/>
  <c r="AE634" i="1"/>
  <c r="AF634" i="1" s="1"/>
  <c r="AD634" i="1"/>
  <c r="AB634" i="1"/>
  <c r="AA634" i="1"/>
  <c r="Z634" i="1"/>
  <c r="V634" i="1"/>
  <c r="U634" i="1" a="1"/>
  <c r="U634" i="1" s="1"/>
  <c r="T634" i="1"/>
  <c r="S634" i="1"/>
  <c r="R634" i="1"/>
  <c r="Q634" i="1"/>
  <c r="K634" i="1"/>
  <c r="L634" i="1" s="1"/>
  <c r="C634" i="1"/>
  <c r="AE633" i="1"/>
  <c r="AF633" i="1" s="1"/>
  <c r="AD633" i="1"/>
  <c r="AB633" i="1"/>
  <c r="AA633" i="1"/>
  <c r="Z633" i="1"/>
  <c r="V633" i="1"/>
  <c r="U633" i="1" a="1"/>
  <c r="U633" i="1" s="1"/>
  <c r="T633" i="1"/>
  <c r="S633" i="1"/>
  <c r="R633" i="1"/>
  <c r="Q633" i="1"/>
  <c r="K633" i="1"/>
  <c r="L633" i="1" s="1"/>
  <c r="C633" i="1"/>
  <c r="AE632" i="1"/>
  <c r="AF632" i="1" s="1"/>
  <c r="AD632" i="1"/>
  <c r="AB632" i="1"/>
  <c r="AA632" i="1"/>
  <c r="Z632" i="1"/>
  <c r="V632" i="1"/>
  <c r="U632" i="1" a="1"/>
  <c r="U632" i="1" s="1"/>
  <c r="T632" i="1"/>
  <c r="S632" i="1"/>
  <c r="R632" i="1"/>
  <c r="Q632" i="1"/>
  <c r="K632" i="1"/>
  <c r="L632" i="1" s="1"/>
  <c r="C632" i="1"/>
  <c r="AE631" i="1"/>
  <c r="AF631" i="1" s="1"/>
  <c r="AD631" i="1"/>
  <c r="AB631" i="1"/>
  <c r="AA631" i="1"/>
  <c r="Z631" i="1"/>
  <c r="V631" i="1"/>
  <c r="U631" i="1" a="1"/>
  <c r="U631" i="1" s="1"/>
  <c r="T631" i="1"/>
  <c r="S631" i="1"/>
  <c r="R631" i="1"/>
  <c r="Q631" i="1"/>
  <c r="K631" i="1"/>
  <c r="L631" i="1" s="1"/>
  <c r="C631" i="1"/>
  <c r="AE630" i="1"/>
  <c r="AF630" i="1" s="1"/>
  <c r="AD630" i="1"/>
  <c r="AB630" i="1"/>
  <c r="AA630" i="1"/>
  <c r="Z630" i="1"/>
  <c r="V630" i="1"/>
  <c r="U630" i="1" a="1"/>
  <c r="U630" i="1" s="1"/>
  <c r="T630" i="1"/>
  <c r="S630" i="1"/>
  <c r="R630" i="1"/>
  <c r="Q630" i="1"/>
  <c r="K630" i="1"/>
  <c r="L630" i="1" s="1"/>
  <c r="C630" i="1"/>
  <c r="AE629" i="1"/>
  <c r="AF629" i="1" s="1"/>
  <c r="AD629" i="1"/>
  <c r="AB629" i="1"/>
  <c r="AA629" i="1"/>
  <c r="Z629" i="1"/>
  <c r="V629" i="1"/>
  <c r="U629" i="1" a="1"/>
  <c r="U629" i="1" s="1"/>
  <c r="T629" i="1"/>
  <c r="S629" i="1"/>
  <c r="R629" i="1"/>
  <c r="Q629" i="1"/>
  <c r="K629" i="1"/>
  <c r="L629" i="1" s="1"/>
  <c r="C629" i="1"/>
  <c r="AE628" i="1"/>
  <c r="AF628" i="1" s="1"/>
  <c r="AD628" i="1"/>
  <c r="AB628" i="1"/>
  <c r="AA628" i="1"/>
  <c r="Z628" i="1"/>
  <c r="V628" i="1"/>
  <c r="U628" i="1" a="1"/>
  <c r="U628" i="1" s="1"/>
  <c r="T628" i="1"/>
  <c r="S628" i="1"/>
  <c r="R628" i="1"/>
  <c r="Q628" i="1"/>
  <c r="K628" i="1"/>
  <c r="L628" i="1" s="1"/>
  <c r="C628" i="1"/>
  <c r="AE627" i="1"/>
  <c r="AF627" i="1" s="1"/>
  <c r="AD627" i="1"/>
  <c r="AB627" i="1"/>
  <c r="AA627" i="1"/>
  <c r="Z627" i="1"/>
  <c r="V627" i="1"/>
  <c r="U627" i="1" a="1"/>
  <c r="U627" i="1" s="1"/>
  <c r="T627" i="1"/>
  <c r="S627" i="1"/>
  <c r="R627" i="1"/>
  <c r="Q627" i="1"/>
  <c r="K627" i="1"/>
  <c r="L627" i="1" s="1"/>
  <c r="C627" i="1"/>
  <c r="AE626" i="1"/>
  <c r="AF626" i="1" s="1"/>
  <c r="AD626" i="1"/>
  <c r="AB626" i="1"/>
  <c r="AA626" i="1"/>
  <c r="Z626" i="1"/>
  <c r="V626" i="1"/>
  <c r="U626" i="1" a="1"/>
  <c r="U626" i="1" s="1"/>
  <c r="T626" i="1"/>
  <c r="S626" i="1"/>
  <c r="R626" i="1"/>
  <c r="Q626" i="1"/>
  <c r="K626" i="1"/>
  <c r="L626" i="1" s="1"/>
  <c r="C626" i="1"/>
  <c r="AE625" i="1"/>
  <c r="AF625" i="1" s="1"/>
  <c r="AD625" i="1"/>
  <c r="AB625" i="1"/>
  <c r="AA625" i="1"/>
  <c r="Z625" i="1"/>
  <c r="V625" i="1"/>
  <c r="U625" i="1" a="1"/>
  <c r="U625" i="1" s="1"/>
  <c r="T625" i="1"/>
  <c r="S625" i="1"/>
  <c r="R625" i="1"/>
  <c r="Q625" i="1"/>
  <c r="K625" i="1"/>
  <c r="L625" i="1" s="1"/>
  <c r="C625" i="1"/>
  <c r="AE624" i="1"/>
  <c r="AF624" i="1" s="1"/>
  <c r="AD624" i="1"/>
  <c r="AB624" i="1"/>
  <c r="AA624" i="1"/>
  <c r="Z624" i="1"/>
  <c r="V624" i="1"/>
  <c r="U624" i="1" a="1"/>
  <c r="U624" i="1" s="1"/>
  <c r="T624" i="1"/>
  <c r="S624" i="1"/>
  <c r="R624" i="1"/>
  <c r="Q624" i="1"/>
  <c r="K624" i="1"/>
  <c r="L624" i="1" s="1"/>
  <c r="C624" i="1"/>
  <c r="AE623" i="1"/>
  <c r="AF623" i="1" s="1"/>
  <c r="AD623" i="1"/>
  <c r="AB623" i="1"/>
  <c r="AA623" i="1"/>
  <c r="Z623" i="1"/>
  <c r="V623" i="1"/>
  <c r="U623" i="1" a="1"/>
  <c r="U623" i="1" s="1"/>
  <c r="T623" i="1"/>
  <c r="S623" i="1"/>
  <c r="R623" i="1"/>
  <c r="Q623" i="1"/>
  <c r="K623" i="1"/>
  <c r="L623" i="1" s="1"/>
  <c r="C623" i="1"/>
  <c r="AE622" i="1"/>
  <c r="AF622" i="1" s="1"/>
  <c r="AD622" i="1"/>
  <c r="AB622" i="1"/>
  <c r="AA622" i="1"/>
  <c r="Z622" i="1"/>
  <c r="V622" i="1"/>
  <c r="U622" i="1" a="1"/>
  <c r="U622" i="1" s="1"/>
  <c r="T622" i="1"/>
  <c r="S622" i="1"/>
  <c r="R622" i="1"/>
  <c r="Q622" i="1"/>
  <c r="K622" i="1"/>
  <c r="L622" i="1" s="1"/>
  <c r="C622" i="1"/>
  <c r="AE621" i="1"/>
  <c r="AF621" i="1" s="1"/>
  <c r="AD621" i="1"/>
  <c r="AB621" i="1"/>
  <c r="AA621" i="1"/>
  <c r="Z621" i="1"/>
  <c r="V621" i="1"/>
  <c r="U621" i="1" a="1"/>
  <c r="U621" i="1" s="1"/>
  <c r="T621" i="1"/>
  <c r="S621" i="1"/>
  <c r="R621" i="1"/>
  <c r="Q621" i="1"/>
  <c r="K621" i="1"/>
  <c r="L621" i="1" s="1"/>
  <c r="C621" i="1"/>
  <c r="AE620" i="1"/>
  <c r="AF620" i="1" s="1"/>
  <c r="AD620" i="1"/>
  <c r="AB620" i="1"/>
  <c r="AA620" i="1"/>
  <c r="Z620" i="1"/>
  <c r="V620" i="1"/>
  <c r="U620" i="1" a="1"/>
  <c r="U620" i="1" s="1"/>
  <c r="T620" i="1"/>
  <c r="S620" i="1"/>
  <c r="R620" i="1"/>
  <c r="Q620" i="1"/>
  <c r="K620" i="1"/>
  <c r="L620" i="1" s="1"/>
  <c r="C620" i="1"/>
  <c r="AE619" i="1"/>
  <c r="AF619" i="1" s="1"/>
  <c r="AD619" i="1"/>
  <c r="AB619" i="1"/>
  <c r="AA619" i="1"/>
  <c r="Z619" i="1"/>
  <c r="V619" i="1"/>
  <c r="U619" i="1" a="1"/>
  <c r="U619" i="1" s="1"/>
  <c r="T619" i="1"/>
  <c r="S619" i="1"/>
  <c r="R619" i="1"/>
  <c r="Q619" i="1"/>
  <c r="K619" i="1"/>
  <c r="L619" i="1" s="1"/>
  <c r="C619" i="1"/>
  <c r="AE618" i="1"/>
  <c r="AF618" i="1" s="1"/>
  <c r="AD618" i="1"/>
  <c r="AB618" i="1"/>
  <c r="AA618" i="1"/>
  <c r="Z618" i="1"/>
  <c r="V618" i="1"/>
  <c r="U618" i="1" a="1"/>
  <c r="U618" i="1" s="1"/>
  <c r="T618" i="1"/>
  <c r="S618" i="1"/>
  <c r="R618" i="1"/>
  <c r="Q618" i="1"/>
  <c r="K618" i="1"/>
  <c r="L618" i="1" s="1"/>
  <c r="C618" i="1"/>
  <c r="AE617" i="1"/>
  <c r="AF617" i="1" s="1"/>
  <c r="AD617" i="1"/>
  <c r="AB617" i="1"/>
  <c r="AA617" i="1"/>
  <c r="Z617" i="1"/>
  <c r="V617" i="1"/>
  <c r="U617" i="1" a="1"/>
  <c r="U617" i="1" s="1"/>
  <c r="T617" i="1"/>
  <c r="S617" i="1"/>
  <c r="R617" i="1"/>
  <c r="Q617" i="1"/>
  <c r="K617" i="1"/>
  <c r="L617" i="1" s="1"/>
  <c r="C617" i="1"/>
  <c r="AE616" i="1"/>
  <c r="AF616" i="1" s="1"/>
  <c r="AD616" i="1"/>
  <c r="AB616" i="1"/>
  <c r="AA616" i="1"/>
  <c r="Z616" i="1"/>
  <c r="V616" i="1"/>
  <c r="U616" i="1" a="1"/>
  <c r="U616" i="1" s="1"/>
  <c r="T616" i="1"/>
  <c r="S616" i="1"/>
  <c r="R616" i="1"/>
  <c r="Q616" i="1"/>
  <c r="K616" i="1"/>
  <c r="L616" i="1" s="1"/>
  <c r="C616" i="1"/>
  <c r="AE615" i="1"/>
  <c r="AF615" i="1" s="1"/>
  <c r="AD615" i="1"/>
  <c r="AB615" i="1"/>
  <c r="AA615" i="1"/>
  <c r="Z615" i="1"/>
  <c r="V615" i="1"/>
  <c r="U615" i="1" a="1"/>
  <c r="U615" i="1" s="1"/>
  <c r="T615" i="1"/>
  <c r="S615" i="1"/>
  <c r="R615" i="1"/>
  <c r="Q615" i="1"/>
  <c r="K615" i="1"/>
  <c r="L615" i="1" s="1"/>
  <c r="C615" i="1"/>
  <c r="AE614" i="1"/>
  <c r="AF614" i="1" s="1"/>
  <c r="AD614" i="1"/>
  <c r="AB614" i="1"/>
  <c r="AA614" i="1"/>
  <c r="Z614" i="1"/>
  <c r="V614" i="1"/>
  <c r="U614" i="1" a="1"/>
  <c r="U614" i="1" s="1"/>
  <c r="T614" i="1"/>
  <c r="S614" i="1"/>
  <c r="R614" i="1"/>
  <c r="Q614" i="1"/>
  <c r="K614" i="1"/>
  <c r="L614" i="1" s="1"/>
  <c r="C614" i="1"/>
  <c r="AE613" i="1"/>
  <c r="AF613" i="1" s="1"/>
  <c r="AD613" i="1"/>
  <c r="AB613" i="1"/>
  <c r="AA613" i="1"/>
  <c r="Z613" i="1"/>
  <c r="V613" i="1"/>
  <c r="U613" i="1" a="1"/>
  <c r="U613" i="1" s="1"/>
  <c r="T613" i="1"/>
  <c r="S613" i="1"/>
  <c r="R613" i="1"/>
  <c r="Q613" i="1"/>
  <c r="K613" i="1"/>
  <c r="L613" i="1" s="1"/>
  <c r="C613" i="1"/>
  <c r="AE612" i="1"/>
  <c r="AF612" i="1" s="1"/>
  <c r="AD612" i="1"/>
  <c r="AB612" i="1"/>
  <c r="AA612" i="1"/>
  <c r="Z612" i="1"/>
  <c r="V612" i="1"/>
  <c r="U612" i="1" a="1"/>
  <c r="U612" i="1" s="1"/>
  <c r="T612" i="1"/>
  <c r="S612" i="1"/>
  <c r="R612" i="1"/>
  <c r="Q612" i="1"/>
  <c r="K612" i="1"/>
  <c r="L612" i="1" s="1"/>
  <c r="C612" i="1"/>
  <c r="AE611" i="1"/>
  <c r="AF611" i="1" s="1"/>
  <c r="AD611" i="1"/>
  <c r="AB611" i="1"/>
  <c r="AA611" i="1"/>
  <c r="Z611" i="1"/>
  <c r="V611" i="1"/>
  <c r="U611" i="1" a="1"/>
  <c r="U611" i="1" s="1"/>
  <c r="T611" i="1"/>
  <c r="S611" i="1"/>
  <c r="R611" i="1"/>
  <c r="Q611" i="1"/>
  <c r="K611" i="1"/>
  <c r="L611" i="1" s="1"/>
  <c r="C611" i="1"/>
  <c r="AE610" i="1"/>
  <c r="AF610" i="1" s="1"/>
  <c r="AD610" i="1"/>
  <c r="AB610" i="1"/>
  <c r="AA610" i="1"/>
  <c r="Z610" i="1"/>
  <c r="V610" i="1"/>
  <c r="U610" i="1" a="1"/>
  <c r="U610" i="1" s="1"/>
  <c r="T610" i="1"/>
  <c r="S610" i="1"/>
  <c r="R610" i="1"/>
  <c r="Q610" i="1"/>
  <c r="K610" i="1"/>
  <c r="L610" i="1" s="1"/>
  <c r="C610" i="1"/>
  <c r="AE609" i="1"/>
  <c r="AF609" i="1" s="1"/>
  <c r="AD609" i="1"/>
  <c r="AB609" i="1"/>
  <c r="AA609" i="1"/>
  <c r="Z609" i="1"/>
  <c r="V609" i="1"/>
  <c r="U609" i="1" a="1"/>
  <c r="U609" i="1" s="1"/>
  <c r="T609" i="1"/>
  <c r="S609" i="1"/>
  <c r="R609" i="1"/>
  <c r="Q609" i="1"/>
  <c r="K609" i="1"/>
  <c r="L609" i="1" s="1"/>
  <c r="C609" i="1"/>
  <c r="AE608" i="1"/>
  <c r="AF608" i="1" s="1"/>
  <c r="AD608" i="1"/>
  <c r="AB608" i="1"/>
  <c r="AA608" i="1"/>
  <c r="Z608" i="1"/>
  <c r="V608" i="1"/>
  <c r="U608" i="1" a="1"/>
  <c r="U608" i="1" s="1"/>
  <c r="T608" i="1"/>
  <c r="S608" i="1"/>
  <c r="R608" i="1"/>
  <c r="Q608" i="1"/>
  <c r="K608" i="1"/>
  <c r="L608" i="1" s="1"/>
  <c r="C608" i="1"/>
  <c r="AE607" i="1"/>
  <c r="AF607" i="1" s="1"/>
  <c r="AD607" i="1"/>
  <c r="AB607" i="1"/>
  <c r="AA607" i="1"/>
  <c r="Z607" i="1"/>
  <c r="V607" i="1"/>
  <c r="U607" i="1" a="1"/>
  <c r="U607" i="1" s="1"/>
  <c r="T607" i="1"/>
  <c r="S607" i="1"/>
  <c r="R607" i="1"/>
  <c r="Q607" i="1"/>
  <c r="K607" i="1"/>
  <c r="L607" i="1" s="1"/>
  <c r="C607" i="1"/>
  <c r="AE606" i="1"/>
  <c r="AF606" i="1" s="1"/>
  <c r="AD606" i="1"/>
  <c r="AB606" i="1"/>
  <c r="AA606" i="1"/>
  <c r="Z606" i="1"/>
  <c r="V606" i="1"/>
  <c r="U606" i="1" a="1"/>
  <c r="U606" i="1" s="1"/>
  <c r="T606" i="1"/>
  <c r="S606" i="1"/>
  <c r="R606" i="1"/>
  <c r="Q606" i="1"/>
  <c r="K606" i="1"/>
  <c r="L606" i="1" s="1"/>
  <c r="C606" i="1"/>
  <c r="AE605" i="1"/>
  <c r="AF605" i="1" s="1"/>
  <c r="AD605" i="1"/>
  <c r="AB605" i="1"/>
  <c r="AA605" i="1"/>
  <c r="Z605" i="1"/>
  <c r="V605" i="1"/>
  <c r="U605" i="1" a="1"/>
  <c r="U605" i="1" s="1"/>
  <c r="T605" i="1"/>
  <c r="S605" i="1"/>
  <c r="R605" i="1"/>
  <c r="Q605" i="1"/>
  <c r="K605" i="1"/>
  <c r="L605" i="1" s="1"/>
  <c r="C605" i="1"/>
  <c r="AE604" i="1"/>
  <c r="AF604" i="1" s="1"/>
  <c r="AD604" i="1"/>
  <c r="AB604" i="1"/>
  <c r="AA604" i="1"/>
  <c r="Z604" i="1"/>
  <c r="V604" i="1"/>
  <c r="U604" i="1" a="1"/>
  <c r="U604" i="1" s="1"/>
  <c r="T604" i="1"/>
  <c r="S604" i="1"/>
  <c r="R604" i="1"/>
  <c r="Q604" i="1"/>
  <c r="K604" i="1"/>
  <c r="L604" i="1" s="1"/>
  <c r="C604" i="1"/>
  <c r="AE603" i="1"/>
  <c r="AF603" i="1" s="1"/>
  <c r="AD603" i="1"/>
  <c r="AB603" i="1"/>
  <c r="AA603" i="1"/>
  <c r="Z603" i="1"/>
  <c r="V603" i="1"/>
  <c r="U603" i="1" a="1"/>
  <c r="U603" i="1" s="1"/>
  <c r="T603" i="1"/>
  <c r="S603" i="1"/>
  <c r="R603" i="1"/>
  <c r="Q603" i="1"/>
  <c r="K603" i="1"/>
  <c r="L603" i="1" s="1"/>
  <c r="C603" i="1"/>
  <c r="AE602" i="1"/>
  <c r="AF602" i="1" s="1"/>
  <c r="AD602" i="1"/>
  <c r="AB602" i="1"/>
  <c r="AA602" i="1"/>
  <c r="Z602" i="1"/>
  <c r="V602" i="1"/>
  <c r="U602" i="1" a="1"/>
  <c r="U602" i="1" s="1"/>
  <c r="T602" i="1"/>
  <c r="S602" i="1"/>
  <c r="R602" i="1"/>
  <c r="Q602" i="1"/>
  <c r="K602" i="1"/>
  <c r="L602" i="1" s="1"/>
  <c r="C602" i="1"/>
  <c r="AE601" i="1"/>
  <c r="AF601" i="1" s="1"/>
  <c r="AD601" i="1"/>
  <c r="AB601" i="1"/>
  <c r="AA601" i="1"/>
  <c r="Z601" i="1"/>
  <c r="V601" i="1"/>
  <c r="U601" i="1" a="1"/>
  <c r="U601" i="1" s="1"/>
  <c r="T601" i="1"/>
  <c r="S601" i="1"/>
  <c r="R601" i="1"/>
  <c r="Q601" i="1"/>
  <c r="K601" i="1"/>
  <c r="L601" i="1" s="1"/>
  <c r="C601" i="1"/>
  <c r="AE600" i="1"/>
  <c r="AF600" i="1" s="1"/>
  <c r="AD600" i="1"/>
  <c r="AB600" i="1"/>
  <c r="AA600" i="1"/>
  <c r="Z600" i="1"/>
  <c r="V600" i="1"/>
  <c r="U600" i="1" a="1"/>
  <c r="U600" i="1" s="1"/>
  <c r="T600" i="1"/>
  <c r="S600" i="1"/>
  <c r="R600" i="1"/>
  <c r="Q600" i="1"/>
  <c r="K600" i="1"/>
  <c r="L600" i="1" s="1"/>
  <c r="C600" i="1"/>
  <c r="AE599" i="1"/>
  <c r="AF599" i="1" s="1"/>
  <c r="AD599" i="1"/>
  <c r="AB599" i="1"/>
  <c r="AA599" i="1"/>
  <c r="Z599" i="1"/>
  <c r="V599" i="1"/>
  <c r="U599" i="1" a="1"/>
  <c r="U599" i="1" s="1"/>
  <c r="T599" i="1"/>
  <c r="S599" i="1"/>
  <c r="R599" i="1"/>
  <c r="Q599" i="1"/>
  <c r="K599" i="1"/>
  <c r="L599" i="1" s="1"/>
  <c r="C599" i="1"/>
  <c r="AE598" i="1"/>
  <c r="AF598" i="1" s="1"/>
  <c r="AD598" i="1"/>
  <c r="AB598" i="1"/>
  <c r="AA598" i="1"/>
  <c r="Z598" i="1"/>
  <c r="V598" i="1"/>
  <c r="U598" i="1" a="1"/>
  <c r="U598" i="1" s="1"/>
  <c r="T598" i="1"/>
  <c r="S598" i="1"/>
  <c r="R598" i="1"/>
  <c r="Q598" i="1"/>
  <c r="K598" i="1"/>
  <c r="L598" i="1" s="1"/>
  <c r="C598" i="1"/>
  <c r="AE597" i="1"/>
  <c r="AF597" i="1" s="1"/>
  <c r="AD597" i="1"/>
  <c r="AB597" i="1"/>
  <c r="AA597" i="1"/>
  <c r="Z597" i="1"/>
  <c r="V597" i="1"/>
  <c r="U597" i="1" a="1"/>
  <c r="U597" i="1" s="1"/>
  <c r="T597" i="1"/>
  <c r="S597" i="1"/>
  <c r="R597" i="1"/>
  <c r="Q597" i="1"/>
  <c r="K597" i="1"/>
  <c r="L597" i="1" s="1"/>
  <c r="C597" i="1"/>
  <c r="AE596" i="1"/>
  <c r="AF596" i="1" s="1"/>
  <c r="AD596" i="1"/>
  <c r="AB596" i="1"/>
  <c r="AA596" i="1"/>
  <c r="Z596" i="1"/>
  <c r="V596" i="1"/>
  <c r="U596" i="1" a="1"/>
  <c r="U596" i="1" s="1"/>
  <c r="T596" i="1"/>
  <c r="S596" i="1"/>
  <c r="R596" i="1"/>
  <c r="Q596" i="1"/>
  <c r="K596" i="1"/>
  <c r="L596" i="1" s="1"/>
  <c r="C596" i="1"/>
  <c r="AE595" i="1"/>
  <c r="AF595" i="1" s="1"/>
  <c r="AD595" i="1"/>
  <c r="AB595" i="1"/>
  <c r="AA595" i="1"/>
  <c r="Z595" i="1"/>
  <c r="V595" i="1"/>
  <c r="U595" i="1" a="1"/>
  <c r="U595" i="1" s="1"/>
  <c r="T595" i="1"/>
  <c r="S595" i="1"/>
  <c r="R595" i="1"/>
  <c r="Q595" i="1"/>
  <c r="K595" i="1"/>
  <c r="L595" i="1" s="1"/>
  <c r="C595" i="1"/>
  <c r="AE594" i="1"/>
  <c r="AF594" i="1" s="1"/>
  <c r="AD594" i="1"/>
  <c r="AB594" i="1"/>
  <c r="AA594" i="1"/>
  <c r="Z594" i="1"/>
  <c r="V594" i="1"/>
  <c r="U594" i="1" a="1"/>
  <c r="U594" i="1" s="1"/>
  <c r="T594" i="1"/>
  <c r="S594" i="1"/>
  <c r="R594" i="1"/>
  <c r="Q594" i="1"/>
  <c r="K594" i="1"/>
  <c r="L594" i="1" s="1"/>
  <c r="C594" i="1"/>
  <c r="AE593" i="1"/>
  <c r="AF593" i="1" s="1"/>
  <c r="AD593" i="1"/>
  <c r="AB593" i="1"/>
  <c r="AA593" i="1"/>
  <c r="Z593" i="1"/>
  <c r="V593" i="1"/>
  <c r="U593" i="1" a="1"/>
  <c r="U593" i="1" s="1"/>
  <c r="T593" i="1"/>
  <c r="S593" i="1"/>
  <c r="R593" i="1"/>
  <c r="Q593" i="1"/>
  <c r="K593" i="1"/>
  <c r="L593" i="1" s="1"/>
  <c r="C593" i="1"/>
  <c r="AE592" i="1"/>
  <c r="AF592" i="1" s="1"/>
  <c r="AD592" i="1"/>
  <c r="AB592" i="1"/>
  <c r="AA592" i="1"/>
  <c r="Z592" i="1"/>
  <c r="V592" i="1"/>
  <c r="U592" i="1" a="1"/>
  <c r="U592" i="1" s="1"/>
  <c r="T592" i="1"/>
  <c r="S592" i="1"/>
  <c r="R592" i="1"/>
  <c r="Q592" i="1"/>
  <c r="K592" i="1"/>
  <c r="L592" i="1" s="1"/>
  <c r="C592" i="1"/>
  <c r="AE591" i="1"/>
  <c r="AF591" i="1" s="1"/>
  <c r="AD591" i="1"/>
  <c r="AB591" i="1"/>
  <c r="AA591" i="1"/>
  <c r="Z591" i="1"/>
  <c r="V591" i="1"/>
  <c r="U591" i="1" a="1"/>
  <c r="U591" i="1" s="1"/>
  <c r="T591" i="1"/>
  <c r="S591" i="1"/>
  <c r="R591" i="1"/>
  <c r="Q591" i="1"/>
  <c r="K591" i="1"/>
  <c r="L591" i="1" s="1"/>
  <c r="C591" i="1"/>
  <c r="AE590" i="1"/>
  <c r="AF590" i="1" s="1"/>
  <c r="AD590" i="1"/>
  <c r="AB590" i="1"/>
  <c r="AA590" i="1"/>
  <c r="Z590" i="1"/>
  <c r="V590" i="1"/>
  <c r="U590" i="1" a="1"/>
  <c r="U590" i="1" s="1"/>
  <c r="T590" i="1"/>
  <c r="S590" i="1"/>
  <c r="R590" i="1"/>
  <c r="Q590" i="1"/>
  <c r="K590" i="1"/>
  <c r="L590" i="1" s="1"/>
  <c r="C590" i="1"/>
  <c r="AE589" i="1"/>
  <c r="AF589" i="1" s="1"/>
  <c r="AD589" i="1"/>
  <c r="AB589" i="1"/>
  <c r="AA589" i="1"/>
  <c r="Z589" i="1"/>
  <c r="V589" i="1"/>
  <c r="U589" i="1" a="1"/>
  <c r="U589" i="1" s="1"/>
  <c r="T589" i="1"/>
  <c r="S589" i="1"/>
  <c r="R589" i="1"/>
  <c r="Q589" i="1"/>
  <c r="K589" i="1"/>
  <c r="L589" i="1" s="1"/>
  <c r="C589" i="1"/>
  <c r="AE588" i="1"/>
  <c r="AF588" i="1" s="1"/>
  <c r="AD588" i="1"/>
  <c r="AB588" i="1"/>
  <c r="AA588" i="1"/>
  <c r="Z588" i="1"/>
  <c r="V588" i="1"/>
  <c r="U588" i="1" a="1"/>
  <c r="U588" i="1" s="1"/>
  <c r="T588" i="1"/>
  <c r="S588" i="1"/>
  <c r="R588" i="1"/>
  <c r="Q588" i="1"/>
  <c r="K588" i="1"/>
  <c r="L588" i="1" s="1"/>
  <c r="C588" i="1"/>
  <c r="AE587" i="1"/>
  <c r="AF587" i="1" s="1"/>
  <c r="AD587" i="1"/>
  <c r="AB587" i="1"/>
  <c r="AA587" i="1"/>
  <c r="Z587" i="1"/>
  <c r="V587" i="1"/>
  <c r="U587" i="1" a="1"/>
  <c r="U587" i="1" s="1"/>
  <c r="T587" i="1"/>
  <c r="S587" i="1"/>
  <c r="R587" i="1"/>
  <c r="Q587" i="1"/>
  <c r="K587" i="1"/>
  <c r="L587" i="1" s="1"/>
  <c r="C587" i="1"/>
  <c r="AE586" i="1"/>
  <c r="AF586" i="1" s="1"/>
  <c r="AD586" i="1"/>
  <c r="AB586" i="1"/>
  <c r="AA586" i="1"/>
  <c r="Z586" i="1"/>
  <c r="V586" i="1"/>
  <c r="U586" i="1" a="1"/>
  <c r="U586" i="1" s="1"/>
  <c r="T586" i="1"/>
  <c r="S586" i="1"/>
  <c r="R586" i="1"/>
  <c r="Q586" i="1"/>
  <c r="K586" i="1"/>
  <c r="L586" i="1" s="1"/>
  <c r="C586" i="1"/>
  <c r="AE585" i="1"/>
  <c r="AF585" i="1" s="1"/>
  <c r="AD585" i="1"/>
  <c r="AB585" i="1"/>
  <c r="AA585" i="1"/>
  <c r="Z585" i="1"/>
  <c r="V585" i="1"/>
  <c r="U585" i="1" a="1"/>
  <c r="U585" i="1" s="1"/>
  <c r="T585" i="1"/>
  <c r="S585" i="1"/>
  <c r="R585" i="1"/>
  <c r="Q585" i="1"/>
  <c r="K585" i="1"/>
  <c r="L585" i="1" s="1"/>
  <c r="C585" i="1"/>
  <c r="AE584" i="1"/>
  <c r="AF584" i="1" s="1"/>
  <c r="AD584" i="1"/>
  <c r="AB584" i="1"/>
  <c r="AA584" i="1"/>
  <c r="Z584" i="1"/>
  <c r="V584" i="1"/>
  <c r="U584" i="1" a="1"/>
  <c r="U584" i="1" s="1"/>
  <c r="T584" i="1"/>
  <c r="S584" i="1"/>
  <c r="R584" i="1"/>
  <c r="Q584" i="1"/>
  <c r="K584" i="1"/>
  <c r="L584" i="1" s="1"/>
  <c r="C584" i="1"/>
  <c r="AE583" i="1"/>
  <c r="AF583" i="1" s="1"/>
  <c r="AD583" i="1"/>
  <c r="AB583" i="1"/>
  <c r="AA583" i="1"/>
  <c r="Z583" i="1"/>
  <c r="V583" i="1"/>
  <c r="U583" i="1" a="1"/>
  <c r="U583" i="1" s="1"/>
  <c r="T583" i="1"/>
  <c r="S583" i="1"/>
  <c r="R583" i="1"/>
  <c r="Q583" i="1"/>
  <c r="K583" i="1"/>
  <c r="L583" i="1" s="1"/>
  <c r="C583" i="1"/>
  <c r="AE582" i="1"/>
  <c r="AF582" i="1" s="1"/>
  <c r="AD582" i="1"/>
  <c r="AB582" i="1"/>
  <c r="AA582" i="1"/>
  <c r="Z582" i="1"/>
  <c r="V582" i="1"/>
  <c r="U582" i="1" a="1"/>
  <c r="U582" i="1" s="1"/>
  <c r="T582" i="1"/>
  <c r="S582" i="1"/>
  <c r="R582" i="1"/>
  <c r="Q582" i="1"/>
  <c r="K582" i="1"/>
  <c r="L582" i="1" s="1"/>
  <c r="C582" i="1"/>
  <c r="AE581" i="1"/>
  <c r="AF581" i="1" s="1"/>
  <c r="AD581" i="1"/>
  <c r="AB581" i="1"/>
  <c r="AA581" i="1"/>
  <c r="Z581" i="1"/>
  <c r="V581" i="1"/>
  <c r="U581" i="1" a="1"/>
  <c r="U581" i="1" s="1"/>
  <c r="T581" i="1"/>
  <c r="S581" i="1"/>
  <c r="R581" i="1"/>
  <c r="Q581" i="1"/>
  <c r="K581" i="1"/>
  <c r="L581" i="1" s="1"/>
  <c r="C581" i="1"/>
  <c r="AE580" i="1"/>
  <c r="AF580" i="1" s="1"/>
  <c r="AD580" i="1"/>
  <c r="AB580" i="1"/>
  <c r="AA580" i="1"/>
  <c r="Z580" i="1"/>
  <c r="V580" i="1"/>
  <c r="U580" i="1" a="1"/>
  <c r="U580" i="1" s="1"/>
  <c r="T580" i="1"/>
  <c r="S580" i="1"/>
  <c r="R580" i="1"/>
  <c r="Q580" i="1"/>
  <c r="K580" i="1"/>
  <c r="L580" i="1" s="1"/>
  <c r="C580" i="1"/>
  <c r="AE579" i="1"/>
  <c r="AF579" i="1" s="1"/>
  <c r="AD579" i="1"/>
  <c r="AB579" i="1"/>
  <c r="AA579" i="1"/>
  <c r="Z579" i="1"/>
  <c r="V579" i="1"/>
  <c r="U579" i="1" a="1"/>
  <c r="U579" i="1" s="1"/>
  <c r="T579" i="1"/>
  <c r="S579" i="1"/>
  <c r="R579" i="1"/>
  <c r="Q579" i="1"/>
  <c r="K579" i="1"/>
  <c r="L579" i="1" s="1"/>
  <c r="C579" i="1"/>
  <c r="AE578" i="1"/>
  <c r="AF578" i="1" s="1"/>
  <c r="AD578" i="1"/>
  <c r="AB578" i="1"/>
  <c r="AA578" i="1"/>
  <c r="Z578" i="1"/>
  <c r="V578" i="1"/>
  <c r="U578" i="1" a="1"/>
  <c r="U578" i="1" s="1"/>
  <c r="T578" i="1"/>
  <c r="S578" i="1"/>
  <c r="R578" i="1"/>
  <c r="Q578" i="1"/>
  <c r="K578" i="1"/>
  <c r="L578" i="1" s="1"/>
  <c r="C578" i="1"/>
  <c r="AE577" i="1"/>
  <c r="AF577" i="1" s="1"/>
  <c r="AD577" i="1"/>
  <c r="AB577" i="1"/>
  <c r="AA577" i="1"/>
  <c r="Z577" i="1"/>
  <c r="V577" i="1"/>
  <c r="U577" i="1" a="1"/>
  <c r="U577" i="1" s="1"/>
  <c r="T577" i="1"/>
  <c r="S577" i="1"/>
  <c r="R577" i="1"/>
  <c r="Q577" i="1"/>
  <c r="K577" i="1"/>
  <c r="L577" i="1" s="1"/>
  <c r="C577" i="1"/>
  <c r="AE576" i="1"/>
  <c r="AF576" i="1" s="1"/>
  <c r="AD576" i="1"/>
  <c r="AB576" i="1"/>
  <c r="AA576" i="1"/>
  <c r="Z576" i="1"/>
  <c r="V576" i="1"/>
  <c r="U576" i="1" a="1"/>
  <c r="U576" i="1" s="1"/>
  <c r="T576" i="1"/>
  <c r="S576" i="1"/>
  <c r="R576" i="1"/>
  <c r="Q576" i="1"/>
  <c r="K576" i="1"/>
  <c r="L576" i="1" s="1"/>
  <c r="C576" i="1"/>
  <c r="AE575" i="1"/>
  <c r="AF575" i="1" s="1"/>
  <c r="AD575" i="1"/>
  <c r="AB575" i="1"/>
  <c r="AA575" i="1"/>
  <c r="Z575" i="1"/>
  <c r="V575" i="1"/>
  <c r="U575" i="1" a="1"/>
  <c r="U575" i="1" s="1"/>
  <c r="T575" i="1"/>
  <c r="S575" i="1"/>
  <c r="R575" i="1"/>
  <c r="Q575" i="1"/>
  <c r="K575" i="1"/>
  <c r="L575" i="1" s="1"/>
  <c r="C575" i="1"/>
  <c r="AE574" i="1"/>
  <c r="AF574" i="1" s="1"/>
  <c r="AD574" i="1"/>
  <c r="AB574" i="1"/>
  <c r="AA574" i="1"/>
  <c r="Z574" i="1"/>
  <c r="V574" i="1"/>
  <c r="U574" i="1" a="1"/>
  <c r="U574" i="1" s="1"/>
  <c r="T574" i="1"/>
  <c r="S574" i="1"/>
  <c r="R574" i="1"/>
  <c r="Q574" i="1"/>
  <c r="K574" i="1"/>
  <c r="L574" i="1" s="1"/>
  <c r="C574" i="1"/>
  <c r="AE573" i="1"/>
  <c r="AF573" i="1" s="1"/>
  <c r="AD573" i="1"/>
  <c r="AB573" i="1"/>
  <c r="AA573" i="1"/>
  <c r="Z573" i="1"/>
  <c r="V573" i="1"/>
  <c r="U573" i="1" a="1"/>
  <c r="U573" i="1" s="1"/>
  <c r="T573" i="1"/>
  <c r="S573" i="1"/>
  <c r="R573" i="1"/>
  <c r="Q573" i="1"/>
  <c r="K573" i="1"/>
  <c r="L573" i="1" s="1"/>
  <c r="C573" i="1"/>
  <c r="AE572" i="1"/>
  <c r="AF572" i="1" s="1"/>
  <c r="AD572" i="1"/>
  <c r="AB572" i="1"/>
  <c r="AA572" i="1"/>
  <c r="Z572" i="1"/>
  <c r="V572" i="1"/>
  <c r="U572" i="1" a="1"/>
  <c r="U572" i="1" s="1"/>
  <c r="T572" i="1"/>
  <c r="S572" i="1"/>
  <c r="R572" i="1"/>
  <c r="Q572" i="1"/>
  <c r="K572" i="1"/>
  <c r="L572" i="1" s="1"/>
  <c r="C572" i="1"/>
  <c r="AE571" i="1"/>
  <c r="AF571" i="1" s="1"/>
  <c r="AD571" i="1"/>
  <c r="AB571" i="1"/>
  <c r="AA571" i="1"/>
  <c r="Z571" i="1"/>
  <c r="V571" i="1"/>
  <c r="U571" i="1" a="1"/>
  <c r="U571" i="1" s="1"/>
  <c r="T571" i="1"/>
  <c r="S571" i="1"/>
  <c r="R571" i="1"/>
  <c r="Q571" i="1"/>
  <c r="K571" i="1"/>
  <c r="L571" i="1" s="1"/>
  <c r="C571" i="1"/>
  <c r="AE570" i="1"/>
  <c r="AF570" i="1" s="1"/>
  <c r="AD570" i="1"/>
  <c r="AB570" i="1"/>
  <c r="AA570" i="1"/>
  <c r="Z570" i="1"/>
  <c r="V570" i="1"/>
  <c r="U570" i="1" a="1"/>
  <c r="U570" i="1" s="1"/>
  <c r="T570" i="1"/>
  <c r="S570" i="1"/>
  <c r="R570" i="1"/>
  <c r="Q570" i="1"/>
  <c r="K570" i="1"/>
  <c r="L570" i="1" s="1"/>
  <c r="C570" i="1"/>
  <c r="AE569" i="1"/>
  <c r="AF569" i="1" s="1"/>
  <c r="AD569" i="1"/>
  <c r="AB569" i="1"/>
  <c r="AA569" i="1"/>
  <c r="Z569" i="1"/>
  <c r="V569" i="1"/>
  <c r="U569" i="1" a="1"/>
  <c r="U569" i="1" s="1"/>
  <c r="T569" i="1"/>
  <c r="S569" i="1"/>
  <c r="R569" i="1"/>
  <c r="Q569" i="1"/>
  <c r="K569" i="1"/>
  <c r="L569" i="1" s="1"/>
  <c r="C569" i="1"/>
  <c r="AE568" i="1"/>
  <c r="AF568" i="1" s="1"/>
  <c r="AD568" i="1"/>
  <c r="AB568" i="1"/>
  <c r="AA568" i="1"/>
  <c r="Z568" i="1"/>
  <c r="V568" i="1"/>
  <c r="U568" i="1" a="1"/>
  <c r="U568" i="1" s="1"/>
  <c r="T568" i="1"/>
  <c r="S568" i="1"/>
  <c r="R568" i="1"/>
  <c r="Q568" i="1"/>
  <c r="K568" i="1"/>
  <c r="L568" i="1" s="1"/>
  <c r="C568" i="1"/>
  <c r="AE567" i="1"/>
  <c r="AF567" i="1" s="1"/>
  <c r="AD567" i="1"/>
  <c r="AB567" i="1"/>
  <c r="AA567" i="1"/>
  <c r="Z567" i="1"/>
  <c r="V567" i="1"/>
  <c r="U567" i="1" a="1"/>
  <c r="U567" i="1" s="1"/>
  <c r="T567" i="1"/>
  <c r="S567" i="1"/>
  <c r="R567" i="1"/>
  <c r="Q567" i="1"/>
  <c r="K567" i="1"/>
  <c r="L567" i="1" s="1"/>
  <c r="C567" i="1"/>
  <c r="AE566" i="1"/>
  <c r="AF566" i="1" s="1"/>
  <c r="AD566" i="1"/>
  <c r="AB566" i="1"/>
  <c r="AA566" i="1"/>
  <c r="Z566" i="1"/>
  <c r="V566" i="1"/>
  <c r="U566" i="1" a="1"/>
  <c r="U566" i="1" s="1"/>
  <c r="T566" i="1"/>
  <c r="S566" i="1"/>
  <c r="R566" i="1"/>
  <c r="Q566" i="1"/>
  <c r="K566" i="1"/>
  <c r="L566" i="1" s="1"/>
  <c r="C566" i="1"/>
  <c r="AE565" i="1"/>
  <c r="AF565" i="1" s="1"/>
  <c r="AD565" i="1"/>
  <c r="AB565" i="1"/>
  <c r="AA565" i="1"/>
  <c r="Z565" i="1"/>
  <c r="V565" i="1"/>
  <c r="U565" i="1" a="1"/>
  <c r="U565" i="1" s="1"/>
  <c r="T565" i="1"/>
  <c r="S565" i="1"/>
  <c r="R565" i="1"/>
  <c r="Q565" i="1"/>
  <c r="K565" i="1"/>
  <c r="L565" i="1" s="1"/>
  <c r="C565" i="1"/>
  <c r="AE564" i="1"/>
  <c r="AF564" i="1" s="1"/>
  <c r="AD564" i="1"/>
  <c r="AB564" i="1"/>
  <c r="AA564" i="1"/>
  <c r="Z564" i="1"/>
  <c r="V564" i="1"/>
  <c r="U564" i="1" a="1"/>
  <c r="U564" i="1" s="1"/>
  <c r="T564" i="1"/>
  <c r="S564" i="1"/>
  <c r="R564" i="1"/>
  <c r="Q564" i="1"/>
  <c r="K564" i="1"/>
  <c r="L564" i="1" s="1"/>
  <c r="C564" i="1"/>
  <c r="AE563" i="1"/>
  <c r="AF563" i="1" s="1"/>
  <c r="AD563" i="1"/>
  <c r="AB563" i="1"/>
  <c r="AA563" i="1"/>
  <c r="Z563" i="1"/>
  <c r="V563" i="1"/>
  <c r="U563" i="1" a="1"/>
  <c r="U563" i="1" s="1"/>
  <c r="T563" i="1"/>
  <c r="S563" i="1"/>
  <c r="R563" i="1"/>
  <c r="Q563" i="1"/>
  <c r="K563" i="1"/>
  <c r="L563" i="1" s="1"/>
  <c r="C563" i="1"/>
  <c r="AE562" i="1"/>
  <c r="AF562" i="1" s="1"/>
  <c r="AD562" i="1"/>
  <c r="AB562" i="1"/>
  <c r="AA562" i="1"/>
  <c r="Z562" i="1"/>
  <c r="V562" i="1"/>
  <c r="U562" i="1" a="1"/>
  <c r="U562" i="1" s="1"/>
  <c r="T562" i="1"/>
  <c r="S562" i="1"/>
  <c r="R562" i="1"/>
  <c r="Q562" i="1"/>
  <c r="K562" i="1"/>
  <c r="L562" i="1" s="1"/>
  <c r="C562" i="1"/>
  <c r="AE561" i="1"/>
  <c r="AF561" i="1" s="1"/>
  <c r="AD561" i="1"/>
  <c r="AB561" i="1"/>
  <c r="AA561" i="1"/>
  <c r="Z561" i="1"/>
  <c r="V561" i="1"/>
  <c r="U561" i="1" a="1"/>
  <c r="U561" i="1" s="1"/>
  <c r="T561" i="1"/>
  <c r="S561" i="1"/>
  <c r="R561" i="1"/>
  <c r="Q561" i="1"/>
  <c r="K561" i="1"/>
  <c r="L561" i="1" s="1"/>
  <c r="C561" i="1"/>
  <c r="AE560" i="1"/>
  <c r="AF560" i="1" s="1"/>
  <c r="AD560" i="1"/>
  <c r="AB560" i="1"/>
  <c r="AA560" i="1"/>
  <c r="Z560" i="1"/>
  <c r="V560" i="1"/>
  <c r="U560" i="1" a="1"/>
  <c r="U560" i="1" s="1"/>
  <c r="T560" i="1"/>
  <c r="S560" i="1"/>
  <c r="R560" i="1"/>
  <c r="Q560" i="1"/>
  <c r="K560" i="1"/>
  <c r="L560" i="1" s="1"/>
  <c r="C560" i="1"/>
  <c r="AE559" i="1"/>
  <c r="AF559" i="1" s="1"/>
  <c r="AD559" i="1"/>
  <c r="AB559" i="1"/>
  <c r="AA559" i="1"/>
  <c r="Z559" i="1"/>
  <c r="V559" i="1"/>
  <c r="U559" i="1" a="1"/>
  <c r="U559" i="1" s="1"/>
  <c r="T559" i="1"/>
  <c r="S559" i="1"/>
  <c r="R559" i="1"/>
  <c r="Q559" i="1"/>
  <c r="L559" i="1"/>
  <c r="K559" i="1"/>
  <c r="C559" i="1"/>
  <c r="AE558" i="1"/>
  <c r="AF558" i="1" s="1"/>
  <c r="AD558" i="1"/>
  <c r="AB558" i="1"/>
  <c r="AA558" i="1"/>
  <c r="Z558" i="1"/>
  <c r="V558" i="1"/>
  <c r="U558" i="1" a="1"/>
  <c r="U558" i="1" s="1"/>
  <c r="T558" i="1"/>
  <c r="S558" i="1"/>
  <c r="R558" i="1"/>
  <c r="Q558" i="1"/>
  <c r="K558" i="1"/>
  <c r="L558" i="1" s="1"/>
  <c r="C558" i="1"/>
  <c r="AE557" i="1"/>
  <c r="AF557" i="1" s="1"/>
  <c r="AD557" i="1"/>
  <c r="AB557" i="1"/>
  <c r="AA557" i="1"/>
  <c r="Z557" i="1"/>
  <c r="V557" i="1"/>
  <c r="U557" i="1" a="1"/>
  <c r="U557" i="1" s="1"/>
  <c r="T557" i="1"/>
  <c r="S557" i="1"/>
  <c r="R557" i="1"/>
  <c r="Q557" i="1"/>
  <c r="K557" i="1"/>
  <c r="L557" i="1" s="1"/>
  <c r="C557" i="1"/>
  <c r="AE556" i="1"/>
  <c r="AF556" i="1" s="1"/>
  <c r="AD556" i="1"/>
  <c r="AB556" i="1"/>
  <c r="AA556" i="1"/>
  <c r="Z556" i="1"/>
  <c r="V556" i="1"/>
  <c r="U556" i="1" a="1"/>
  <c r="U556" i="1" s="1"/>
  <c r="T556" i="1"/>
  <c r="S556" i="1"/>
  <c r="R556" i="1"/>
  <c r="Q556" i="1"/>
  <c r="K556" i="1"/>
  <c r="L556" i="1" s="1"/>
  <c r="C556" i="1"/>
  <c r="AE555" i="1"/>
  <c r="AF555" i="1" s="1"/>
  <c r="AD555" i="1"/>
  <c r="AB555" i="1"/>
  <c r="AA555" i="1"/>
  <c r="Z555" i="1"/>
  <c r="V555" i="1"/>
  <c r="U555" i="1" a="1"/>
  <c r="U555" i="1" s="1"/>
  <c r="T555" i="1"/>
  <c r="S555" i="1"/>
  <c r="R555" i="1"/>
  <c r="Q555" i="1"/>
  <c r="K555" i="1"/>
  <c r="L555" i="1" s="1"/>
  <c r="C555" i="1"/>
  <c r="AE554" i="1"/>
  <c r="AF554" i="1" s="1"/>
  <c r="AD554" i="1"/>
  <c r="AB554" i="1"/>
  <c r="AA554" i="1"/>
  <c r="Z554" i="1"/>
  <c r="V554" i="1"/>
  <c r="U554" i="1" a="1"/>
  <c r="U554" i="1" s="1"/>
  <c r="T554" i="1"/>
  <c r="S554" i="1"/>
  <c r="R554" i="1"/>
  <c r="Q554" i="1"/>
  <c r="K554" i="1"/>
  <c r="L554" i="1" s="1"/>
  <c r="C554" i="1"/>
  <c r="AE553" i="1"/>
  <c r="AF553" i="1" s="1"/>
  <c r="AD553" i="1"/>
  <c r="AB553" i="1"/>
  <c r="AA553" i="1"/>
  <c r="Z553" i="1"/>
  <c r="V553" i="1"/>
  <c r="U553" i="1" a="1"/>
  <c r="U553" i="1" s="1"/>
  <c r="T553" i="1"/>
  <c r="S553" i="1"/>
  <c r="R553" i="1"/>
  <c r="Q553" i="1"/>
  <c r="K553" i="1"/>
  <c r="L553" i="1" s="1"/>
  <c r="C553" i="1"/>
  <c r="AE552" i="1"/>
  <c r="AF552" i="1" s="1"/>
  <c r="AD552" i="1"/>
  <c r="AB552" i="1"/>
  <c r="AA552" i="1"/>
  <c r="Z552" i="1"/>
  <c r="V552" i="1"/>
  <c r="U552" i="1" a="1"/>
  <c r="U552" i="1" s="1"/>
  <c r="T552" i="1"/>
  <c r="S552" i="1"/>
  <c r="R552" i="1"/>
  <c r="Q552" i="1"/>
  <c r="K552" i="1"/>
  <c r="L552" i="1" s="1"/>
  <c r="C552" i="1"/>
  <c r="AE551" i="1"/>
  <c r="AF551" i="1" s="1"/>
  <c r="AD551" i="1"/>
  <c r="AB551" i="1"/>
  <c r="AA551" i="1"/>
  <c r="Z551" i="1"/>
  <c r="V551" i="1"/>
  <c r="U551" i="1" a="1"/>
  <c r="U551" i="1" s="1"/>
  <c r="T551" i="1"/>
  <c r="S551" i="1"/>
  <c r="R551" i="1"/>
  <c r="Q551" i="1"/>
  <c r="K551" i="1"/>
  <c r="L551" i="1" s="1"/>
  <c r="C551" i="1"/>
  <c r="AE550" i="1"/>
  <c r="AF550" i="1" s="1"/>
  <c r="AD550" i="1"/>
  <c r="AB550" i="1"/>
  <c r="AA550" i="1"/>
  <c r="Z550" i="1"/>
  <c r="V550" i="1"/>
  <c r="U550" i="1" a="1"/>
  <c r="U550" i="1" s="1"/>
  <c r="T550" i="1"/>
  <c r="S550" i="1"/>
  <c r="R550" i="1"/>
  <c r="Q550" i="1"/>
  <c r="K550" i="1"/>
  <c r="L550" i="1" s="1"/>
  <c r="C550" i="1"/>
  <c r="AE549" i="1"/>
  <c r="AF549" i="1" s="1"/>
  <c r="AD549" i="1"/>
  <c r="AB549" i="1"/>
  <c r="AA549" i="1"/>
  <c r="Z549" i="1"/>
  <c r="V549" i="1"/>
  <c r="U549" i="1"/>
  <c r="U549" i="1" a="1"/>
  <c r="T549" i="1"/>
  <c r="S549" i="1"/>
  <c r="R549" i="1"/>
  <c r="Q549" i="1"/>
  <c r="K549" i="1"/>
  <c r="L549" i="1" s="1"/>
  <c r="C549" i="1"/>
  <c r="AE548" i="1"/>
  <c r="AF548" i="1" s="1"/>
  <c r="AD548" i="1"/>
  <c r="AB548" i="1"/>
  <c r="AA548" i="1"/>
  <c r="Z548" i="1"/>
  <c r="V548" i="1"/>
  <c r="U548" i="1" a="1"/>
  <c r="U548" i="1" s="1"/>
  <c r="T548" i="1"/>
  <c r="S548" i="1"/>
  <c r="R548" i="1"/>
  <c r="Q548" i="1"/>
  <c r="K548" i="1"/>
  <c r="L548" i="1" s="1"/>
  <c r="C548" i="1"/>
  <c r="AE547" i="1"/>
  <c r="AF547" i="1" s="1"/>
  <c r="AD547" i="1"/>
  <c r="AB547" i="1"/>
  <c r="AA547" i="1"/>
  <c r="Z547" i="1"/>
  <c r="V547" i="1"/>
  <c r="U547" i="1" a="1"/>
  <c r="U547" i="1" s="1"/>
  <c r="T547" i="1"/>
  <c r="S547" i="1"/>
  <c r="R547" i="1"/>
  <c r="Q547" i="1"/>
  <c r="K547" i="1"/>
  <c r="L547" i="1" s="1"/>
  <c r="C547" i="1"/>
  <c r="AE546" i="1"/>
  <c r="AF546" i="1" s="1"/>
  <c r="AD546" i="1"/>
  <c r="AB546" i="1"/>
  <c r="AA546" i="1"/>
  <c r="Z546" i="1"/>
  <c r="V546" i="1"/>
  <c r="U546" i="1" a="1"/>
  <c r="U546" i="1" s="1"/>
  <c r="T546" i="1"/>
  <c r="S546" i="1"/>
  <c r="R546" i="1"/>
  <c r="Q546" i="1"/>
  <c r="K546" i="1"/>
  <c r="L546" i="1" s="1"/>
  <c r="C546" i="1"/>
  <c r="AE545" i="1"/>
  <c r="AF545" i="1" s="1"/>
  <c r="AD545" i="1"/>
  <c r="AB545" i="1"/>
  <c r="AA545" i="1"/>
  <c r="Z545" i="1"/>
  <c r="V545" i="1"/>
  <c r="U545" i="1" a="1"/>
  <c r="U545" i="1" s="1"/>
  <c r="T545" i="1"/>
  <c r="S545" i="1"/>
  <c r="R545" i="1"/>
  <c r="Q545" i="1"/>
  <c r="K545" i="1"/>
  <c r="L545" i="1" s="1"/>
  <c r="C545" i="1"/>
  <c r="AE544" i="1"/>
  <c r="AF544" i="1" s="1"/>
  <c r="AD544" i="1"/>
  <c r="AB544" i="1"/>
  <c r="AA544" i="1"/>
  <c r="Z544" i="1"/>
  <c r="V544" i="1"/>
  <c r="U544" i="1" a="1"/>
  <c r="U544" i="1" s="1"/>
  <c r="T544" i="1"/>
  <c r="S544" i="1"/>
  <c r="R544" i="1"/>
  <c r="Q544" i="1"/>
  <c r="K544" i="1"/>
  <c r="L544" i="1" s="1"/>
  <c r="C544" i="1"/>
  <c r="AE543" i="1"/>
  <c r="AF543" i="1" s="1"/>
  <c r="AD543" i="1"/>
  <c r="AB543" i="1"/>
  <c r="AA543" i="1"/>
  <c r="Z543" i="1"/>
  <c r="V543" i="1"/>
  <c r="U543" i="1" a="1"/>
  <c r="U543" i="1" s="1"/>
  <c r="T543" i="1"/>
  <c r="S543" i="1"/>
  <c r="R543" i="1"/>
  <c r="Q543" i="1"/>
  <c r="K543" i="1"/>
  <c r="L543" i="1" s="1"/>
  <c r="C543" i="1"/>
  <c r="AE542" i="1"/>
  <c r="AF542" i="1" s="1"/>
  <c r="AD542" i="1"/>
  <c r="AB542" i="1"/>
  <c r="AA542" i="1"/>
  <c r="Z542" i="1"/>
  <c r="V542" i="1"/>
  <c r="U542" i="1" a="1"/>
  <c r="U542" i="1" s="1"/>
  <c r="T542" i="1"/>
  <c r="S542" i="1"/>
  <c r="R542" i="1"/>
  <c r="Q542" i="1"/>
  <c r="K542" i="1"/>
  <c r="L542" i="1" s="1"/>
  <c r="C542" i="1"/>
  <c r="AE541" i="1"/>
  <c r="AF541" i="1" s="1"/>
  <c r="AD541" i="1"/>
  <c r="AB541" i="1"/>
  <c r="AA541" i="1"/>
  <c r="Z541" i="1"/>
  <c r="V541" i="1"/>
  <c r="U541" i="1" a="1"/>
  <c r="U541" i="1" s="1"/>
  <c r="T541" i="1"/>
  <c r="S541" i="1"/>
  <c r="R541" i="1"/>
  <c r="Q541" i="1"/>
  <c r="K541" i="1"/>
  <c r="L541" i="1" s="1"/>
  <c r="C541" i="1"/>
  <c r="AE540" i="1"/>
  <c r="AF540" i="1" s="1"/>
  <c r="AD540" i="1"/>
  <c r="AB540" i="1"/>
  <c r="AA540" i="1"/>
  <c r="Z540" i="1"/>
  <c r="V540" i="1"/>
  <c r="U540" i="1" a="1"/>
  <c r="U540" i="1" s="1"/>
  <c r="T540" i="1"/>
  <c r="S540" i="1"/>
  <c r="R540" i="1"/>
  <c r="Q540" i="1"/>
  <c r="K540" i="1"/>
  <c r="L540" i="1" s="1"/>
  <c r="C540" i="1"/>
  <c r="AE539" i="1"/>
  <c r="AF539" i="1" s="1"/>
  <c r="AD539" i="1"/>
  <c r="AB539" i="1"/>
  <c r="AA539" i="1"/>
  <c r="Z539" i="1"/>
  <c r="V539" i="1"/>
  <c r="U539" i="1" a="1"/>
  <c r="U539" i="1" s="1"/>
  <c r="T539" i="1"/>
  <c r="S539" i="1"/>
  <c r="R539" i="1"/>
  <c r="Q539" i="1"/>
  <c r="K539" i="1"/>
  <c r="L539" i="1" s="1"/>
  <c r="C539" i="1"/>
  <c r="AE538" i="1"/>
  <c r="AF538" i="1" s="1"/>
  <c r="AD538" i="1"/>
  <c r="AB538" i="1"/>
  <c r="AA538" i="1"/>
  <c r="Z538" i="1"/>
  <c r="V538" i="1"/>
  <c r="U538" i="1" a="1"/>
  <c r="U538" i="1" s="1"/>
  <c r="T538" i="1"/>
  <c r="S538" i="1"/>
  <c r="R538" i="1"/>
  <c r="Q538" i="1"/>
  <c r="K538" i="1"/>
  <c r="L538" i="1" s="1"/>
  <c r="C538" i="1"/>
  <c r="AE537" i="1"/>
  <c r="AF537" i="1" s="1"/>
  <c r="AD537" i="1"/>
  <c r="AB537" i="1"/>
  <c r="AA537" i="1"/>
  <c r="Z537" i="1"/>
  <c r="V537" i="1"/>
  <c r="U537" i="1" a="1"/>
  <c r="U537" i="1" s="1"/>
  <c r="T537" i="1"/>
  <c r="S537" i="1"/>
  <c r="R537" i="1"/>
  <c r="Q537" i="1"/>
  <c r="K537" i="1"/>
  <c r="L537" i="1" s="1"/>
  <c r="C537" i="1"/>
  <c r="AE536" i="1"/>
  <c r="AF536" i="1" s="1"/>
  <c r="AD536" i="1"/>
  <c r="AB536" i="1"/>
  <c r="AA536" i="1"/>
  <c r="Z536" i="1"/>
  <c r="V536" i="1"/>
  <c r="U536" i="1" a="1"/>
  <c r="U536" i="1" s="1"/>
  <c r="T536" i="1"/>
  <c r="S536" i="1"/>
  <c r="R536" i="1"/>
  <c r="Q536" i="1"/>
  <c r="K536" i="1"/>
  <c r="L536" i="1" s="1"/>
  <c r="C536" i="1"/>
  <c r="AE535" i="1"/>
  <c r="AF535" i="1" s="1"/>
  <c r="AD535" i="1"/>
  <c r="AB535" i="1"/>
  <c r="AA535" i="1"/>
  <c r="Z535" i="1"/>
  <c r="V535" i="1"/>
  <c r="U535" i="1" a="1"/>
  <c r="U535" i="1" s="1"/>
  <c r="T535" i="1"/>
  <c r="S535" i="1"/>
  <c r="R535" i="1"/>
  <c r="Q535" i="1"/>
  <c r="K535" i="1"/>
  <c r="L535" i="1" s="1"/>
  <c r="C535" i="1"/>
  <c r="AE534" i="1"/>
  <c r="AF534" i="1" s="1"/>
  <c r="AD534" i="1"/>
  <c r="AB534" i="1"/>
  <c r="AA534" i="1"/>
  <c r="Z534" i="1"/>
  <c r="V534" i="1"/>
  <c r="U534" i="1" a="1"/>
  <c r="U534" i="1" s="1"/>
  <c r="T534" i="1"/>
  <c r="S534" i="1"/>
  <c r="R534" i="1"/>
  <c r="Q534" i="1"/>
  <c r="K534" i="1"/>
  <c r="L534" i="1" s="1"/>
  <c r="C534" i="1"/>
  <c r="AE533" i="1"/>
  <c r="AF533" i="1" s="1"/>
  <c r="AD533" i="1"/>
  <c r="AB533" i="1"/>
  <c r="AA533" i="1"/>
  <c r="Z533" i="1"/>
  <c r="V533" i="1"/>
  <c r="U533" i="1" a="1"/>
  <c r="U533" i="1" s="1"/>
  <c r="T533" i="1"/>
  <c r="S533" i="1"/>
  <c r="R533" i="1"/>
  <c r="Q533" i="1"/>
  <c r="K533" i="1"/>
  <c r="L533" i="1" s="1"/>
  <c r="C533" i="1"/>
  <c r="AE532" i="1"/>
  <c r="AF532" i="1" s="1"/>
  <c r="AD532" i="1"/>
  <c r="AB532" i="1"/>
  <c r="AA532" i="1"/>
  <c r="Z532" i="1"/>
  <c r="V532" i="1"/>
  <c r="U532" i="1" a="1"/>
  <c r="U532" i="1" s="1"/>
  <c r="T532" i="1"/>
  <c r="S532" i="1"/>
  <c r="R532" i="1"/>
  <c r="Q532" i="1"/>
  <c r="K532" i="1"/>
  <c r="L532" i="1" s="1"/>
  <c r="C532" i="1"/>
  <c r="AE531" i="1"/>
  <c r="AF531" i="1" s="1"/>
  <c r="AD531" i="1"/>
  <c r="AB531" i="1"/>
  <c r="AA531" i="1"/>
  <c r="Z531" i="1"/>
  <c r="V531" i="1"/>
  <c r="U531" i="1" a="1"/>
  <c r="U531" i="1" s="1"/>
  <c r="T531" i="1"/>
  <c r="S531" i="1"/>
  <c r="R531" i="1"/>
  <c r="Q531" i="1"/>
  <c r="K531" i="1"/>
  <c r="L531" i="1" s="1"/>
  <c r="C531" i="1"/>
  <c r="AE530" i="1"/>
  <c r="AF530" i="1" s="1"/>
  <c r="AD530" i="1"/>
  <c r="AB530" i="1"/>
  <c r="AA530" i="1"/>
  <c r="Z530" i="1"/>
  <c r="V530" i="1"/>
  <c r="U530" i="1" a="1"/>
  <c r="U530" i="1" s="1"/>
  <c r="T530" i="1"/>
  <c r="S530" i="1"/>
  <c r="R530" i="1"/>
  <c r="Q530" i="1"/>
  <c r="K530" i="1"/>
  <c r="L530" i="1" s="1"/>
  <c r="C530" i="1"/>
  <c r="AE529" i="1"/>
  <c r="AF529" i="1" s="1"/>
  <c r="AD529" i="1"/>
  <c r="AB529" i="1"/>
  <c r="AA529" i="1"/>
  <c r="Z529" i="1"/>
  <c r="V529" i="1"/>
  <c r="U529" i="1"/>
  <c r="U529" i="1" a="1"/>
  <c r="T529" i="1"/>
  <c r="S529" i="1"/>
  <c r="R529" i="1"/>
  <c r="Q529" i="1"/>
  <c r="K529" i="1"/>
  <c r="L529" i="1" s="1"/>
  <c r="C529" i="1"/>
  <c r="AE528" i="1"/>
  <c r="AF528" i="1" s="1"/>
  <c r="AD528" i="1"/>
  <c r="AB528" i="1"/>
  <c r="AA528" i="1"/>
  <c r="Z528" i="1"/>
  <c r="V528" i="1"/>
  <c r="U528" i="1" a="1"/>
  <c r="U528" i="1" s="1"/>
  <c r="T528" i="1"/>
  <c r="S528" i="1"/>
  <c r="R528" i="1"/>
  <c r="Q528" i="1"/>
  <c r="K528" i="1"/>
  <c r="L528" i="1" s="1"/>
  <c r="C528" i="1"/>
  <c r="AE527" i="1"/>
  <c r="AF527" i="1" s="1"/>
  <c r="AD527" i="1"/>
  <c r="AB527" i="1"/>
  <c r="AA527" i="1"/>
  <c r="Z527" i="1"/>
  <c r="V527" i="1"/>
  <c r="U527" i="1" a="1"/>
  <c r="U527" i="1" s="1"/>
  <c r="T527" i="1"/>
  <c r="S527" i="1"/>
  <c r="R527" i="1"/>
  <c r="Q527" i="1"/>
  <c r="K527" i="1"/>
  <c r="L527" i="1" s="1"/>
  <c r="C527" i="1"/>
  <c r="AE526" i="1"/>
  <c r="AF526" i="1" s="1"/>
  <c r="AD526" i="1"/>
  <c r="AB526" i="1"/>
  <c r="AA526" i="1"/>
  <c r="Z526" i="1"/>
  <c r="V526" i="1"/>
  <c r="U526" i="1" a="1"/>
  <c r="U526" i="1" s="1"/>
  <c r="T526" i="1"/>
  <c r="S526" i="1"/>
  <c r="R526" i="1"/>
  <c r="Q526" i="1"/>
  <c r="K526" i="1"/>
  <c r="L526" i="1" s="1"/>
  <c r="C526" i="1"/>
  <c r="AE525" i="1"/>
  <c r="AF525" i="1" s="1"/>
  <c r="AD525" i="1"/>
  <c r="AB525" i="1"/>
  <c r="AA525" i="1"/>
  <c r="Z525" i="1"/>
  <c r="V525" i="1"/>
  <c r="U525" i="1" a="1"/>
  <c r="U525" i="1" s="1"/>
  <c r="T525" i="1"/>
  <c r="S525" i="1"/>
  <c r="R525" i="1"/>
  <c r="Q525" i="1"/>
  <c r="K525" i="1"/>
  <c r="L525" i="1" s="1"/>
  <c r="C525" i="1"/>
  <c r="AE524" i="1"/>
  <c r="AF524" i="1" s="1"/>
  <c r="AD524" i="1"/>
  <c r="AB524" i="1"/>
  <c r="AA524" i="1"/>
  <c r="Z524" i="1"/>
  <c r="V524" i="1"/>
  <c r="U524" i="1" a="1"/>
  <c r="U524" i="1" s="1"/>
  <c r="T524" i="1"/>
  <c r="S524" i="1"/>
  <c r="R524" i="1"/>
  <c r="Q524" i="1"/>
  <c r="K524" i="1"/>
  <c r="L524" i="1" s="1"/>
  <c r="C524" i="1"/>
  <c r="AE523" i="1"/>
  <c r="AF523" i="1" s="1"/>
  <c r="AD523" i="1"/>
  <c r="AB523" i="1"/>
  <c r="AA523" i="1"/>
  <c r="Z523" i="1"/>
  <c r="V523" i="1"/>
  <c r="U523" i="1" a="1"/>
  <c r="U523" i="1" s="1"/>
  <c r="T523" i="1"/>
  <c r="S523" i="1"/>
  <c r="R523" i="1"/>
  <c r="Q523" i="1"/>
  <c r="K523" i="1"/>
  <c r="L523" i="1" s="1"/>
  <c r="C523" i="1"/>
  <c r="AE522" i="1"/>
  <c r="AF522" i="1" s="1"/>
  <c r="AD522" i="1"/>
  <c r="AB522" i="1"/>
  <c r="AA522" i="1"/>
  <c r="Z522" i="1"/>
  <c r="V522" i="1"/>
  <c r="U522" i="1" a="1"/>
  <c r="U522" i="1" s="1"/>
  <c r="T522" i="1"/>
  <c r="S522" i="1"/>
  <c r="R522" i="1"/>
  <c r="Q522" i="1"/>
  <c r="K522" i="1"/>
  <c r="L522" i="1" s="1"/>
  <c r="C522" i="1"/>
  <c r="AE521" i="1"/>
  <c r="AF521" i="1" s="1"/>
  <c r="AD521" i="1"/>
  <c r="AB521" i="1"/>
  <c r="AA521" i="1"/>
  <c r="Z521" i="1"/>
  <c r="V521" i="1"/>
  <c r="U521" i="1" a="1"/>
  <c r="U521" i="1" s="1"/>
  <c r="T521" i="1"/>
  <c r="S521" i="1"/>
  <c r="R521" i="1"/>
  <c r="Q521" i="1"/>
  <c r="K521" i="1"/>
  <c r="L521" i="1" s="1"/>
  <c r="C521" i="1"/>
  <c r="AE520" i="1"/>
  <c r="AF520" i="1" s="1"/>
  <c r="AD520" i="1"/>
  <c r="AB520" i="1"/>
  <c r="AA520" i="1"/>
  <c r="Z520" i="1"/>
  <c r="V520" i="1"/>
  <c r="U520" i="1" a="1"/>
  <c r="U520" i="1" s="1"/>
  <c r="T520" i="1"/>
  <c r="S520" i="1"/>
  <c r="R520" i="1"/>
  <c r="Q520" i="1"/>
  <c r="K520" i="1"/>
  <c r="L520" i="1" s="1"/>
  <c r="C520" i="1"/>
  <c r="AE519" i="1"/>
  <c r="AF519" i="1" s="1"/>
  <c r="AD519" i="1"/>
  <c r="AB519" i="1"/>
  <c r="AA519" i="1"/>
  <c r="Z519" i="1"/>
  <c r="V519" i="1"/>
  <c r="U519" i="1" a="1"/>
  <c r="U519" i="1" s="1"/>
  <c r="T519" i="1"/>
  <c r="S519" i="1"/>
  <c r="R519" i="1"/>
  <c r="Q519" i="1"/>
  <c r="K519" i="1"/>
  <c r="L519" i="1" s="1"/>
  <c r="C519" i="1"/>
  <c r="AE518" i="1"/>
  <c r="AF518" i="1" s="1"/>
  <c r="AD518" i="1"/>
  <c r="AB518" i="1"/>
  <c r="AA518" i="1"/>
  <c r="Z518" i="1"/>
  <c r="V518" i="1"/>
  <c r="U518" i="1" a="1"/>
  <c r="U518" i="1" s="1"/>
  <c r="T518" i="1"/>
  <c r="S518" i="1"/>
  <c r="R518" i="1"/>
  <c r="Q518" i="1"/>
  <c r="K518" i="1"/>
  <c r="L518" i="1" s="1"/>
  <c r="C518" i="1"/>
  <c r="AE517" i="1"/>
  <c r="AF517" i="1" s="1"/>
  <c r="AD517" i="1"/>
  <c r="AB517" i="1"/>
  <c r="AA517" i="1"/>
  <c r="Z517" i="1"/>
  <c r="V517" i="1"/>
  <c r="U517" i="1" a="1"/>
  <c r="U517" i="1" s="1"/>
  <c r="T517" i="1"/>
  <c r="S517" i="1"/>
  <c r="R517" i="1"/>
  <c r="Q517" i="1"/>
  <c r="K517" i="1"/>
  <c r="L517" i="1" s="1"/>
  <c r="C517" i="1"/>
  <c r="AE516" i="1"/>
  <c r="AF516" i="1" s="1"/>
  <c r="AD516" i="1"/>
  <c r="AB516" i="1"/>
  <c r="AA516" i="1"/>
  <c r="Z516" i="1"/>
  <c r="V516" i="1"/>
  <c r="U516" i="1" a="1"/>
  <c r="U516" i="1" s="1"/>
  <c r="T516" i="1"/>
  <c r="S516" i="1"/>
  <c r="R516" i="1"/>
  <c r="Q516" i="1"/>
  <c r="K516" i="1"/>
  <c r="L516" i="1" s="1"/>
  <c r="C516" i="1"/>
  <c r="AE515" i="1"/>
  <c r="AF515" i="1" s="1"/>
  <c r="AD515" i="1"/>
  <c r="AB515" i="1"/>
  <c r="AA515" i="1"/>
  <c r="Z515" i="1"/>
  <c r="V515" i="1"/>
  <c r="U515" i="1" a="1"/>
  <c r="U515" i="1" s="1"/>
  <c r="T515" i="1"/>
  <c r="S515" i="1"/>
  <c r="R515" i="1"/>
  <c r="Q515" i="1"/>
  <c r="K515" i="1"/>
  <c r="L515" i="1" s="1"/>
  <c r="C515" i="1"/>
  <c r="AE514" i="1"/>
  <c r="AF514" i="1" s="1"/>
  <c r="AD514" i="1"/>
  <c r="AB514" i="1"/>
  <c r="AA514" i="1"/>
  <c r="Z514" i="1"/>
  <c r="V514" i="1"/>
  <c r="U514" i="1" a="1"/>
  <c r="U514" i="1" s="1"/>
  <c r="T514" i="1"/>
  <c r="S514" i="1"/>
  <c r="R514" i="1"/>
  <c r="Q514" i="1"/>
  <c r="K514" i="1"/>
  <c r="L514" i="1" s="1"/>
  <c r="C514" i="1"/>
  <c r="AE513" i="1"/>
  <c r="AF513" i="1" s="1"/>
  <c r="AD513" i="1"/>
  <c r="AB513" i="1"/>
  <c r="AA513" i="1"/>
  <c r="Z513" i="1"/>
  <c r="V513" i="1"/>
  <c r="U513" i="1" a="1"/>
  <c r="U513" i="1" s="1"/>
  <c r="T513" i="1"/>
  <c r="S513" i="1"/>
  <c r="R513" i="1"/>
  <c r="Q513" i="1"/>
  <c r="K513" i="1"/>
  <c r="L513" i="1" s="1"/>
  <c r="C513" i="1"/>
  <c r="AE512" i="1"/>
  <c r="AF512" i="1" s="1"/>
  <c r="AD512" i="1"/>
  <c r="AB512" i="1"/>
  <c r="AA512" i="1"/>
  <c r="Z512" i="1"/>
  <c r="V512" i="1"/>
  <c r="U512" i="1" a="1"/>
  <c r="U512" i="1" s="1"/>
  <c r="T512" i="1"/>
  <c r="S512" i="1"/>
  <c r="R512" i="1"/>
  <c r="Q512" i="1"/>
  <c r="K512" i="1"/>
  <c r="L512" i="1" s="1"/>
  <c r="C512" i="1"/>
  <c r="AE511" i="1"/>
  <c r="AF511" i="1" s="1"/>
  <c r="AD511" i="1"/>
  <c r="AB511" i="1"/>
  <c r="AA511" i="1"/>
  <c r="Z511" i="1"/>
  <c r="V511" i="1"/>
  <c r="U511" i="1" a="1"/>
  <c r="U511" i="1" s="1"/>
  <c r="T511" i="1"/>
  <c r="S511" i="1"/>
  <c r="R511" i="1"/>
  <c r="Q511" i="1"/>
  <c r="K511" i="1"/>
  <c r="L511" i="1" s="1"/>
  <c r="C511" i="1"/>
  <c r="AE510" i="1"/>
  <c r="AF510" i="1" s="1"/>
  <c r="AD510" i="1"/>
  <c r="AB510" i="1"/>
  <c r="AA510" i="1"/>
  <c r="Z510" i="1"/>
  <c r="V510" i="1"/>
  <c r="U510" i="1" a="1"/>
  <c r="U510" i="1" s="1"/>
  <c r="T510" i="1"/>
  <c r="S510" i="1"/>
  <c r="R510" i="1"/>
  <c r="Q510" i="1"/>
  <c r="K510" i="1"/>
  <c r="L510" i="1" s="1"/>
  <c r="C510" i="1"/>
  <c r="AE509" i="1"/>
  <c r="AF509" i="1" s="1"/>
  <c r="AD509" i="1"/>
  <c r="AB509" i="1"/>
  <c r="AA509" i="1"/>
  <c r="Z509" i="1"/>
  <c r="V509" i="1"/>
  <c r="U509" i="1" a="1"/>
  <c r="U509" i="1" s="1"/>
  <c r="T509" i="1"/>
  <c r="S509" i="1"/>
  <c r="R509" i="1"/>
  <c r="Q509" i="1"/>
  <c r="K509" i="1"/>
  <c r="L509" i="1" s="1"/>
  <c r="C509" i="1"/>
  <c r="AE508" i="1"/>
  <c r="AF508" i="1" s="1"/>
  <c r="AD508" i="1"/>
  <c r="AB508" i="1"/>
  <c r="AA508" i="1"/>
  <c r="Z508" i="1"/>
  <c r="V508" i="1"/>
  <c r="U508" i="1" a="1"/>
  <c r="U508" i="1" s="1"/>
  <c r="T508" i="1"/>
  <c r="S508" i="1"/>
  <c r="R508" i="1"/>
  <c r="Q508" i="1"/>
  <c r="K508" i="1"/>
  <c r="L508" i="1" s="1"/>
  <c r="C508" i="1"/>
  <c r="AE507" i="1"/>
  <c r="AF507" i="1" s="1"/>
  <c r="AD507" i="1"/>
  <c r="AB507" i="1"/>
  <c r="AA507" i="1"/>
  <c r="Z507" i="1"/>
  <c r="V507" i="1"/>
  <c r="U507" i="1" a="1"/>
  <c r="U507" i="1" s="1"/>
  <c r="T507" i="1"/>
  <c r="S507" i="1"/>
  <c r="R507" i="1"/>
  <c r="Q507" i="1"/>
  <c r="K507" i="1"/>
  <c r="L507" i="1" s="1"/>
  <c r="C507" i="1"/>
  <c r="AE506" i="1"/>
  <c r="AF506" i="1" s="1"/>
  <c r="AD506" i="1"/>
  <c r="AB506" i="1"/>
  <c r="AA506" i="1"/>
  <c r="Z506" i="1"/>
  <c r="V506" i="1"/>
  <c r="U506" i="1" a="1"/>
  <c r="U506" i="1" s="1"/>
  <c r="T506" i="1"/>
  <c r="S506" i="1"/>
  <c r="R506" i="1"/>
  <c r="Q506" i="1"/>
  <c r="K506" i="1"/>
  <c r="L506" i="1" s="1"/>
  <c r="C506" i="1"/>
  <c r="AE505" i="1"/>
  <c r="AF505" i="1" s="1"/>
  <c r="AD505" i="1"/>
  <c r="AB505" i="1"/>
  <c r="AA505" i="1"/>
  <c r="Z505" i="1"/>
  <c r="V505" i="1"/>
  <c r="U505" i="1" a="1"/>
  <c r="U505" i="1" s="1"/>
  <c r="T505" i="1"/>
  <c r="S505" i="1"/>
  <c r="R505" i="1"/>
  <c r="Q505" i="1"/>
  <c r="K505" i="1"/>
  <c r="L505" i="1" s="1"/>
  <c r="C505" i="1"/>
  <c r="AE504" i="1"/>
  <c r="AF504" i="1" s="1"/>
  <c r="AD504" i="1"/>
  <c r="AB504" i="1"/>
  <c r="AA504" i="1"/>
  <c r="Z504" i="1"/>
  <c r="V504" i="1"/>
  <c r="U504" i="1" a="1"/>
  <c r="U504" i="1" s="1"/>
  <c r="T504" i="1"/>
  <c r="S504" i="1"/>
  <c r="R504" i="1"/>
  <c r="Q504" i="1"/>
  <c r="K504" i="1"/>
  <c r="L504" i="1" s="1"/>
  <c r="C504" i="1"/>
  <c r="AE503" i="1"/>
  <c r="AF503" i="1" s="1"/>
  <c r="AD503" i="1"/>
  <c r="AB503" i="1"/>
  <c r="AA503" i="1"/>
  <c r="Z503" i="1"/>
  <c r="V503" i="1"/>
  <c r="U503" i="1" a="1"/>
  <c r="U503" i="1" s="1"/>
  <c r="T503" i="1"/>
  <c r="S503" i="1"/>
  <c r="R503" i="1"/>
  <c r="Q503" i="1"/>
  <c r="K503" i="1"/>
  <c r="L503" i="1" s="1"/>
  <c r="C503" i="1"/>
  <c r="AE502" i="1"/>
  <c r="AF502" i="1" s="1"/>
  <c r="AD502" i="1"/>
  <c r="AB502" i="1"/>
  <c r="AA502" i="1"/>
  <c r="Z502" i="1"/>
  <c r="V502" i="1"/>
  <c r="U502" i="1" a="1"/>
  <c r="U502" i="1" s="1"/>
  <c r="T502" i="1"/>
  <c r="S502" i="1"/>
  <c r="R502" i="1"/>
  <c r="Q502" i="1"/>
  <c r="K502" i="1"/>
  <c r="L502" i="1" s="1"/>
  <c r="C502" i="1"/>
  <c r="AE501" i="1"/>
  <c r="AF501" i="1" s="1"/>
  <c r="AD501" i="1"/>
  <c r="AB501" i="1"/>
  <c r="AA501" i="1"/>
  <c r="Z501" i="1"/>
  <c r="V501" i="1"/>
  <c r="U501" i="1" a="1"/>
  <c r="U501" i="1" s="1"/>
  <c r="T501" i="1"/>
  <c r="S501" i="1"/>
  <c r="R501" i="1"/>
  <c r="Q501" i="1"/>
  <c r="K501" i="1"/>
  <c r="L501" i="1" s="1"/>
  <c r="C501" i="1"/>
  <c r="AE500" i="1"/>
  <c r="AF500" i="1" s="1"/>
  <c r="AD500" i="1"/>
  <c r="AB500" i="1"/>
  <c r="AA500" i="1"/>
  <c r="Z500" i="1"/>
  <c r="V500" i="1"/>
  <c r="U500" i="1" a="1"/>
  <c r="U500" i="1" s="1"/>
  <c r="T500" i="1"/>
  <c r="S500" i="1"/>
  <c r="R500" i="1"/>
  <c r="Q500" i="1"/>
  <c r="K500" i="1"/>
  <c r="L500" i="1" s="1"/>
  <c r="C500" i="1"/>
  <c r="AE499" i="1"/>
  <c r="AF499" i="1" s="1"/>
  <c r="AD499" i="1"/>
  <c r="AB499" i="1"/>
  <c r="AA499" i="1"/>
  <c r="Z499" i="1"/>
  <c r="V499" i="1"/>
  <c r="U499" i="1" a="1"/>
  <c r="U499" i="1" s="1"/>
  <c r="T499" i="1"/>
  <c r="S499" i="1"/>
  <c r="R499" i="1"/>
  <c r="Q499" i="1"/>
  <c r="K499" i="1"/>
  <c r="L499" i="1" s="1"/>
  <c r="C499" i="1"/>
  <c r="AE498" i="1"/>
  <c r="AF498" i="1" s="1"/>
  <c r="AD498" i="1"/>
  <c r="AB498" i="1"/>
  <c r="AA498" i="1"/>
  <c r="Z498" i="1"/>
  <c r="V498" i="1"/>
  <c r="U498" i="1" a="1"/>
  <c r="U498" i="1" s="1"/>
  <c r="T498" i="1"/>
  <c r="S498" i="1"/>
  <c r="R498" i="1"/>
  <c r="Q498" i="1"/>
  <c r="K498" i="1"/>
  <c r="L498" i="1" s="1"/>
  <c r="C498" i="1"/>
  <c r="AE497" i="1"/>
  <c r="AF497" i="1" s="1"/>
  <c r="AD497" i="1"/>
  <c r="AB497" i="1"/>
  <c r="AA497" i="1"/>
  <c r="Z497" i="1"/>
  <c r="V497" i="1"/>
  <c r="U497" i="1" a="1"/>
  <c r="U497" i="1" s="1"/>
  <c r="T497" i="1"/>
  <c r="S497" i="1"/>
  <c r="R497" i="1"/>
  <c r="Q497" i="1"/>
  <c r="K497" i="1"/>
  <c r="L497" i="1" s="1"/>
  <c r="C497" i="1"/>
  <c r="AE496" i="1"/>
  <c r="AF496" i="1" s="1"/>
  <c r="AD496" i="1"/>
  <c r="AB496" i="1"/>
  <c r="AA496" i="1"/>
  <c r="Z496" i="1"/>
  <c r="V496" i="1"/>
  <c r="U496" i="1" a="1"/>
  <c r="U496" i="1" s="1"/>
  <c r="T496" i="1"/>
  <c r="S496" i="1"/>
  <c r="R496" i="1"/>
  <c r="Q496" i="1"/>
  <c r="L496" i="1"/>
  <c r="K496" i="1"/>
  <c r="C496" i="1"/>
  <c r="AE495" i="1"/>
  <c r="AF495" i="1" s="1"/>
  <c r="AD495" i="1"/>
  <c r="AB495" i="1"/>
  <c r="AA495" i="1"/>
  <c r="Z495" i="1"/>
  <c r="V495" i="1"/>
  <c r="U495" i="1" a="1"/>
  <c r="U495" i="1" s="1"/>
  <c r="T495" i="1"/>
  <c r="S495" i="1"/>
  <c r="R495" i="1"/>
  <c r="Q495" i="1"/>
  <c r="K495" i="1"/>
  <c r="L495" i="1" s="1"/>
  <c r="C495" i="1"/>
  <c r="AE494" i="1"/>
  <c r="AF494" i="1" s="1"/>
  <c r="AD494" i="1"/>
  <c r="AB494" i="1"/>
  <c r="AA494" i="1"/>
  <c r="Z494" i="1"/>
  <c r="V494" i="1"/>
  <c r="U494" i="1" a="1"/>
  <c r="U494" i="1" s="1"/>
  <c r="T494" i="1"/>
  <c r="S494" i="1"/>
  <c r="R494" i="1"/>
  <c r="Q494" i="1"/>
  <c r="K494" i="1"/>
  <c r="L494" i="1" s="1"/>
  <c r="C494" i="1"/>
  <c r="AE493" i="1"/>
  <c r="AF493" i="1" s="1"/>
  <c r="AD493" i="1"/>
  <c r="AB493" i="1"/>
  <c r="AA493" i="1"/>
  <c r="Z493" i="1"/>
  <c r="V493" i="1"/>
  <c r="U493" i="1" a="1"/>
  <c r="U493" i="1" s="1"/>
  <c r="T493" i="1"/>
  <c r="S493" i="1"/>
  <c r="R493" i="1"/>
  <c r="Q493" i="1"/>
  <c r="K493" i="1"/>
  <c r="L493" i="1" s="1"/>
  <c r="C493" i="1"/>
  <c r="AE492" i="1"/>
  <c r="AF492" i="1" s="1"/>
  <c r="AD492" i="1"/>
  <c r="AB492" i="1"/>
  <c r="AA492" i="1"/>
  <c r="Z492" i="1"/>
  <c r="V492" i="1"/>
  <c r="U492" i="1" a="1"/>
  <c r="U492" i="1" s="1"/>
  <c r="T492" i="1"/>
  <c r="S492" i="1"/>
  <c r="R492" i="1"/>
  <c r="Q492" i="1"/>
  <c r="K492" i="1"/>
  <c r="L492" i="1" s="1"/>
  <c r="C492" i="1"/>
  <c r="AE491" i="1"/>
  <c r="AF491" i="1" s="1"/>
  <c r="AD491" i="1"/>
  <c r="AB491" i="1"/>
  <c r="AA491" i="1"/>
  <c r="Z491" i="1"/>
  <c r="V491" i="1"/>
  <c r="U491" i="1" a="1"/>
  <c r="U491" i="1" s="1"/>
  <c r="T491" i="1"/>
  <c r="S491" i="1"/>
  <c r="R491" i="1"/>
  <c r="Q491" i="1"/>
  <c r="K491" i="1"/>
  <c r="L491" i="1" s="1"/>
  <c r="C491" i="1"/>
  <c r="AE490" i="1"/>
  <c r="AF490" i="1" s="1"/>
  <c r="AD490" i="1"/>
  <c r="AB490" i="1"/>
  <c r="AA490" i="1"/>
  <c r="Z490" i="1"/>
  <c r="V490" i="1"/>
  <c r="U490" i="1" a="1"/>
  <c r="U490" i="1" s="1"/>
  <c r="T490" i="1"/>
  <c r="S490" i="1"/>
  <c r="R490" i="1"/>
  <c r="Q490" i="1"/>
  <c r="K490" i="1"/>
  <c r="L490" i="1" s="1"/>
  <c r="C490" i="1"/>
  <c r="AE489" i="1"/>
  <c r="AF489" i="1" s="1"/>
  <c r="AD489" i="1"/>
  <c r="AB489" i="1"/>
  <c r="AA489" i="1"/>
  <c r="Z489" i="1"/>
  <c r="V489" i="1"/>
  <c r="U489" i="1" a="1"/>
  <c r="U489" i="1" s="1"/>
  <c r="T489" i="1"/>
  <c r="S489" i="1"/>
  <c r="R489" i="1"/>
  <c r="Q489" i="1"/>
  <c r="K489" i="1"/>
  <c r="L489" i="1" s="1"/>
  <c r="C489" i="1"/>
  <c r="AE488" i="1"/>
  <c r="AF488" i="1" s="1"/>
  <c r="AD488" i="1"/>
  <c r="AB488" i="1"/>
  <c r="AA488" i="1"/>
  <c r="Z488" i="1"/>
  <c r="V488" i="1"/>
  <c r="U488" i="1" a="1"/>
  <c r="U488" i="1" s="1"/>
  <c r="T488" i="1"/>
  <c r="S488" i="1"/>
  <c r="R488" i="1"/>
  <c r="Q488" i="1"/>
  <c r="K488" i="1"/>
  <c r="L488" i="1" s="1"/>
  <c r="C488" i="1"/>
  <c r="AE487" i="1"/>
  <c r="AF487" i="1" s="1"/>
  <c r="AD487" i="1"/>
  <c r="AB487" i="1"/>
  <c r="AA487" i="1"/>
  <c r="Z487" i="1"/>
  <c r="V487" i="1"/>
  <c r="U487" i="1" a="1"/>
  <c r="U487" i="1" s="1"/>
  <c r="T487" i="1"/>
  <c r="S487" i="1"/>
  <c r="R487" i="1"/>
  <c r="Q487" i="1"/>
  <c r="K487" i="1"/>
  <c r="L487" i="1" s="1"/>
  <c r="C487" i="1"/>
  <c r="AE486" i="1"/>
  <c r="AF486" i="1" s="1"/>
  <c r="AD486" i="1"/>
  <c r="AB486" i="1"/>
  <c r="AA486" i="1"/>
  <c r="Z486" i="1"/>
  <c r="V486" i="1"/>
  <c r="U486" i="1" a="1"/>
  <c r="U486" i="1" s="1"/>
  <c r="T486" i="1"/>
  <c r="S486" i="1"/>
  <c r="R486" i="1"/>
  <c r="Q486" i="1"/>
  <c r="K486" i="1"/>
  <c r="L486" i="1" s="1"/>
  <c r="C486" i="1"/>
  <c r="AE485" i="1"/>
  <c r="AF485" i="1" s="1"/>
  <c r="AD485" i="1"/>
  <c r="AB485" i="1"/>
  <c r="AA485" i="1"/>
  <c r="Z485" i="1"/>
  <c r="V485" i="1"/>
  <c r="U485" i="1" a="1"/>
  <c r="U485" i="1" s="1"/>
  <c r="T485" i="1"/>
  <c r="S485" i="1"/>
  <c r="R485" i="1"/>
  <c r="Q485" i="1"/>
  <c r="K485" i="1"/>
  <c r="L485" i="1" s="1"/>
  <c r="C485" i="1"/>
  <c r="AE484" i="1"/>
  <c r="AF484" i="1" s="1"/>
  <c r="AD484" i="1"/>
  <c r="AB484" i="1"/>
  <c r="AA484" i="1"/>
  <c r="Z484" i="1"/>
  <c r="V484" i="1"/>
  <c r="U484" i="1" a="1"/>
  <c r="U484" i="1" s="1"/>
  <c r="T484" i="1"/>
  <c r="S484" i="1"/>
  <c r="R484" i="1"/>
  <c r="Q484" i="1"/>
  <c r="K484" i="1"/>
  <c r="L484" i="1" s="1"/>
  <c r="C484" i="1"/>
  <c r="AE483" i="1"/>
  <c r="AF483" i="1" s="1"/>
  <c r="AD483" i="1"/>
  <c r="AB483" i="1"/>
  <c r="AA483" i="1"/>
  <c r="Z483" i="1"/>
  <c r="V483" i="1"/>
  <c r="U483" i="1" a="1"/>
  <c r="U483" i="1" s="1"/>
  <c r="T483" i="1"/>
  <c r="S483" i="1"/>
  <c r="R483" i="1"/>
  <c r="Q483" i="1"/>
  <c r="K483" i="1"/>
  <c r="L483" i="1" s="1"/>
  <c r="C483" i="1"/>
  <c r="AE482" i="1"/>
  <c r="AF482" i="1" s="1"/>
  <c r="AD482" i="1"/>
  <c r="AB482" i="1"/>
  <c r="AA482" i="1"/>
  <c r="Z482" i="1"/>
  <c r="V482" i="1"/>
  <c r="U482" i="1" a="1"/>
  <c r="U482" i="1" s="1"/>
  <c r="T482" i="1"/>
  <c r="S482" i="1"/>
  <c r="R482" i="1"/>
  <c r="Q482" i="1"/>
  <c r="K482" i="1"/>
  <c r="L482" i="1" s="1"/>
  <c r="C482" i="1"/>
  <c r="AE481" i="1"/>
  <c r="AF481" i="1" s="1"/>
  <c r="AD481" i="1"/>
  <c r="AB481" i="1"/>
  <c r="AA481" i="1"/>
  <c r="Z481" i="1"/>
  <c r="V481" i="1"/>
  <c r="U481" i="1" a="1"/>
  <c r="U481" i="1" s="1"/>
  <c r="T481" i="1"/>
  <c r="S481" i="1"/>
  <c r="R481" i="1"/>
  <c r="Q481" i="1"/>
  <c r="K481" i="1"/>
  <c r="L481" i="1" s="1"/>
  <c r="C481" i="1"/>
  <c r="AE480" i="1"/>
  <c r="AF480" i="1" s="1"/>
  <c r="AD480" i="1"/>
  <c r="AB480" i="1"/>
  <c r="AA480" i="1"/>
  <c r="Z480" i="1"/>
  <c r="V480" i="1"/>
  <c r="U480" i="1" a="1"/>
  <c r="U480" i="1" s="1"/>
  <c r="T480" i="1"/>
  <c r="S480" i="1"/>
  <c r="R480" i="1"/>
  <c r="Q480" i="1"/>
  <c r="K480" i="1"/>
  <c r="L480" i="1" s="1"/>
  <c r="C480" i="1"/>
  <c r="AE479" i="1"/>
  <c r="AF479" i="1" s="1"/>
  <c r="AD479" i="1"/>
  <c r="AB479" i="1"/>
  <c r="AA479" i="1"/>
  <c r="Z479" i="1"/>
  <c r="V479" i="1"/>
  <c r="U479" i="1" a="1"/>
  <c r="U479" i="1" s="1"/>
  <c r="T479" i="1"/>
  <c r="S479" i="1"/>
  <c r="R479" i="1"/>
  <c r="Q479" i="1"/>
  <c r="K479" i="1"/>
  <c r="L479" i="1" s="1"/>
  <c r="C479" i="1"/>
  <c r="AE478" i="1"/>
  <c r="AF478" i="1" s="1"/>
  <c r="AD478" i="1"/>
  <c r="AB478" i="1"/>
  <c r="AA478" i="1"/>
  <c r="Z478" i="1"/>
  <c r="V478" i="1"/>
  <c r="U478" i="1" a="1"/>
  <c r="U478" i="1" s="1"/>
  <c r="T478" i="1"/>
  <c r="S478" i="1"/>
  <c r="R478" i="1"/>
  <c r="Q478" i="1"/>
  <c r="K478" i="1"/>
  <c r="L478" i="1" s="1"/>
  <c r="C478" i="1"/>
  <c r="AE477" i="1"/>
  <c r="AF477" i="1" s="1"/>
  <c r="AD477" i="1"/>
  <c r="AB477" i="1"/>
  <c r="AA477" i="1"/>
  <c r="Z477" i="1"/>
  <c r="V477" i="1"/>
  <c r="U477" i="1" a="1"/>
  <c r="U477" i="1" s="1"/>
  <c r="T477" i="1"/>
  <c r="S477" i="1"/>
  <c r="R477" i="1"/>
  <c r="Q477" i="1"/>
  <c r="K477" i="1"/>
  <c r="L477" i="1" s="1"/>
  <c r="C477" i="1"/>
  <c r="AE476" i="1"/>
  <c r="AF476" i="1" s="1"/>
  <c r="AD476" i="1"/>
  <c r="AB476" i="1"/>
  <c r="AA476" i="1"/>
  <c r="Z476" i="1"/>
  <c r="V476" i="1"/>
  <c r="U476" i="1" a="1"/>
  <c r="U476" i="1" s="1"/>
  <c r="T476" i="1"/>
  <c r="S476" i="1"/>
  <c r="R476" i="1"/>
  <c r="Q476" i="1"/>
  <c r="K476" i="1"/>
  <c r="L476" i="1" s="1"/>
  <c r="C476" i="1"/>
  <c r="AE475" i="1"/>
  <c r="AF475" i="1" s="1"/>
  <c r="AD475" i="1"/>
  <c r="AB475" i="1"/>
  <c r="AA475" i="1"/>
  <c r="Z475" i="1"/>
  <c r="V475" i="1"/>
  <c r="U475" i="1" a="1"/>
  <c r="U475" i="1" s="1"/>
  <c r="T475" i="1"/>
  <c r="S475" i="1"/>
  <c r="R475" i="1"/>
  <c r="Q475" i="1"/>
  <c r="K475" i="1"/>
  <c r="L475" i="1" s="1"/>
  <c r="C475" i="1"/>
  <c r="AE474" i="1"/>
  <c r="AF474" i="1" s="1"/>
  <c r="AD474" i="1"/>
  <c r="AB474" i="1"/>
  <c r="AA474" i="1"/>
  <c r="Z474" i="1"/>
  <c r="V474" i="1"/>
  <c r="U474" i="1" a="1"/>
  <c r="U474" i="1" s="1"/>
  <c r="T474" i="1"/>
  <c r="S474" i="1"/>
  <c r="R474" i="1"/>
  <c r="Q474" i="1"/>
  <c r="K474" i="1"/>
  <c r="L474" i="1" s="1"/>
  <c r="C474" i="1"/>
  <c r="AE473" i="1"/>
  <c r="AF473" i="1" s="1"/>
  <c r="AD473" i="1"/>
  <c r="AB473" i="1"/>
  <c r="AA473" i="1"/>
  <c r="Z473" i="1"/>
  <c r="V473" i="1"/>
  <c r="U473" i="1" a="1"/>
  <c r="U473" i="1" s="1"/>
  <c r="T473" i="1"/>
  <c r="S473" i="1"/>
  <c r="R473" i="1"/>
  <c r="Q473" i="1"/>
  <c r="K473" i="1"/>
  <c r="L473" i="1" s="1"/>
  <c r="C473" i="1"/>
  <c r="AE472" i="1"/>
  <c r="AF472" i="1" s="1"/>
  <c r="AD472" i="1"/>
  <c r="AB472" i="1"/>
  <c r="AA472" i="1"/>
  <c r="Z472" i="1"/>
  <c r="V472" i="1"/>
  <c r="U472" i="1" a="1"/>
  <c r="U472" i="1" s="1"/>
  <c r="T472" i="1"/>
  <c r="S472" i="1"/>
  <c r="R472" i="1"/>
  <c r="Q472" i="1"/>
  <c r="K472" i="1"/>
  <c r="L472" i="1" s="1"/>
  <c r="C472" i="1"/>
  <c r="AE471" i="1"/>
  <c r="AF471" i="1" s="1"/>
  <c r="AD471" i="1"/>
  <c r="AB471" i="1"/>
  <c r="AA471" i="1"/>
  <c r="Z471" i="1"/>
  <c r="V471" i="1"/>
  <c r="U471" i="1" a="1"/>
  <c r="U471" i="1" s="1"/>
  <c r="T471" i="1"/>
  <c r="S471" i="1"/>
  <c r="R471" i="1"/>
  <c r="Q471" i="1"/>
  <c r="K471" i="1"/>
  <c r="L471" i="1" s="1"/>
  <c r="C471" i="1"/>
  <c r="AE470" i="1"/>
  <c r="AF470" i="1" s="1"/>
  <c r="AD470" i="1"/>
  <c r="AB470" i="1"/>
  <c r="AA470" i="1"/>
  <c r="Z470" i="1"/>
  <c r="V470" i="1"/>
  <c r="U470" i="1" a="1"/>
  <c r="U470" i="1" s="1"/>
  <c r="T470" i="1"/>
  <c r="S470" i="1"/>
  <c r="R470" i="1"/>
  <c r="Q470" i="1"/>
  <c r="K470" i="1"/>
  <c r="L470" i="1" s="1"/>
  <c r="C470" i="1"/>
  <c r="AE469" i="1"/>
  <c r="AF469" i="1" s="1"/>
  <c r="AD469" i="1"/>
  <c r="AB469" i="1"/>
  <c r="AA469" i="1"/>
  <c r="Z469" i="1"/>
  <c r="V469" i="1"/>
  <c r="U469" i="1" a="1"/>
  <c r="U469" i="1" s="1"/>
  <c r="T469" i="1"/>
  <c r="S469" i="1"/>
  <c r="R469" i="1"/>
  <c r="Q469" i="1"/>
  <c r="K469" i="1"/>
  <c r="L469" i="1" s="1"/>
  <c r="C469" i="1"/>
  <c r="AE468" i="1"/>
  <c r="AF468" i="1" s="1"/>
  <c r="AD468" i="1"/>
  <c r="AB468" i="1"/>
  <c r="AA468" i="1"/>
  <c r="Z468" i="1"/>
  <c r="V468" i="1"/>
  <c r="U468" i="1" a="1"/>
  <c r="U468" i="1" s="1"/>
  <c r="T468" i="1"/>
  <c r="S468" i="1"/>
  <c r="R468" i="1"/>
  <c r="Q468" i="1"/>
  <c r="K468" i="1"/>
  <c r="L468" i="1" s="1"/>
  <c r="C468" i="1"/>
  <c r="AE467" i="1"/>
  <c r="AF467" i="1" s="1"/>
  <c r="AD467" i="1"/>
  <c r="AB467" i="1"/>
  <c r="AA467" i="1"/>
  <c r="Z467" i="1"/>
  <c r="V467" i="1"/>
  <c r="U467" i="1" a="1"/>
  <c r="U467" i="1" s="1"/>
  <c r="T467" i="1"/>
  <c r="S467" i="1"/>
  <c r="R467" i="1"/>
  <c r="Q467" i="1"/>
  <c r="K467" i="1"/>
  <c r="L467" i="1" s="1"/>
  <c r="C467" i="1"/>
  <c r="AE466" i="1"/>
  <c r="AF466" i="1" s="1"/>
  <c r="AD466" i="1"/>
  <c r="AB466" i="1"/>
  <c r="AA466" i="1"/>
  <c r="Z466" i="1"/>
  <c r="V466" i="1"/>
  <c r="U466" i="1" a="1"/>
  <c r="U466" i="1" s="1"/>
  <c r="T466" i="1"/>
  <c r="S466" i="1"/>
  <c r="R466" i="1"/>
  <c r="Q466" i="1"/>
  <c r="K466" i="1"/>
  <c r="L466" i="1" s="1"/>
  <c r="C466" i="1"/>
  <c r="AE465" i="1"/>
  <c r="AF465" i="1" s="1"/>
  <c r="AD465" i="1"/>
  <c r="AB465" i="1"/>
  <c r="AA465" i="1"/>
  <c r="Z465" i="1"/>
  <c r="V465" i="1"/>
  <c r="U465" i="1" a="1"/>
  <c r="U465" i="1" s="1"/>
  <c r="T465" i="1"/>
  <c r="S465" i="1"/>
  <c r="R465" i="1"/>
  <c r="Q465" i="1"/>
  <c r="K465" i="1"/>
  <c r="L465" i="1" s="1"/>
  <c r="C465" i="1"/>
  <c r="AE464" i="1"/>
  <c r="AF464" i="1" s="1"/>
  <c r="AD464" i="1"/>
  <c r="AB464" i="1"/>
  <c r="AA464" i="1"/>
  <c r="Z464" i="1"/>
  <c r="V464" i="1"/>
  <c r="U464" i="1" a="1"/>
  <c r="U464" i="1" s="1"/>
  <c r="T464" i="1"/>
  <c r="S464" i="1"/>
  <c r="R464" i="1"/>
  <c r="Q464" i="1"/>
  <c r="K464" i="1"/>
  <c r="L464" i="1" s="1"/>
  <c r="C464" i="1"/>
  <c r="AE463" i="1"/>
  <c r="AF463" i="1" s="1"/>
  <c r="AD463" i="1"/>
  <c r="AB463" i="1"/>
  <c r="AA463" i="1"/>
  <c r="Z463" i="1"/>
  <c r="V463" i="1"/>
  <c r="U463" i="1" a="1"/>
  <c r="U463" i="1" s="1"/>
  <c r="T463" i="1"/>
  <c r="S463" i="1"/>
  <c r="R463" i="1"/>
  <c r="Q463" i="1"/>
  <c r="K463" i="1"/>
  <c r="L463" i="1" s="1"/>
  <c r="C463" i="1"/>
  <c r="AE462" i="1"/>
  <c r="AF462" i="1" s="1"/>
  <c r="AD462" i="1"/>
  <c r="AB462" i="1"/>
  <c r="AA462" i="1"/>
  <c r="Z462" i="1"/>
  <c r="V462" i="1"/>
  <c r="U462" i="1" a="1"/>
  <c r="U462" i="1" s="1"/>
  <c r="T462" i="1"/>
  <c r="S462" i="1"/>
  <c r="R462" i="1"/>
  <c r="Q462" i="1"/>
  <c r="K462" i="1"/>
  <c r="L462" i="1" s="1"/>
  <c r="C462" i="1"/>
  <c r="AE461" i="1"/>
  <c r="AF461" i="1" s="1"/>
  <c r="AD461" i="1"/>
  <c r="AB461" i="1"/>
  <c r="AA461" i="1"/>
  <c r="Z461" i="1"/>
  <c r="V461" i="1"/>
  <c r="U461" i="1" a="1"/>
  <c r="U461" i="1" s="1"/>
  <c r="T461" i="1"/>
  <c r="S461" i="1"/>
  <c r="R461" i="1"/>
  <c r="Q461" i="1"/>
  <c r="K461" i="1"/>
  <c r="L461" i="1" s="1"/>
  <c r="C461" i="1"/>
  <c r="AE460" i="1"/>
  <c r="AF460" i="1" s="1"/>
  <c r="AD460" i="1"/>
  <c r="AB460" i="1"/>
  <c r="AA460" i="1"/>
  <c r="Z460" i="1"/>
  <c r="V460" i="1"/>
  <c r="U460" i="1" a="1"/>
  <c r="U460" i="1" s="1"/>
  <c r="T460" i="1"/>
  <c r="S460" i="1"/>
  <c r="R460" i="1"/>
  <c r="Q460" i="1"/>
  <c r="K460" i="1"/>
  <c r="L460" i="1" s="1"/>
  <c r="C460" i="1"/>
  <c r="AE459" i="1"/>
  <c r="AF459" i="1" s="1"/>
  <c r="AD459" i="1"/>
  <c r="AB459" i="1"/>
  <c r="AA459" i="1"/>
  <c r="Z459" i="1"/>
  <c r="V459" i="1"/>
  <c r="U459" i="1" a="1"/>
  <c r="U459" i="1" s="1"/>
  <c r="T459" i="1"/>
  <c r="S459" i="1"/>
  <c r="R459" i="1"/>
  <c r="Q459" i="1"/>
  <c r="K459" i="1"/>
  <c r="L459" i="1" s="1"/>
  <c r="C459" i="1"/>
  <c r="AE458" i="1"/>
  <c r="AF458" i="1" s="1"/>
  <c r="AD458" i="1"/>
  <c r="AB458" i="1"/>
  <c r="AA458" i="1"/>
  <c r="Z458" i="1"/>
  <c r="V458" i="1"/>
  <c r="U458" i="1" a="1"/>
  <c r="U458" i="1" s="1"/>
  <c r="T458" i="1"/>
  <c r="S458" i="1"/>
  <c r="R458" i="1"/>
  <c r="Q458" i="1"/>
  <c r="K458" i="1"/>
  <c r="L458" i="1" s="1"/>
  <c r="C458" i="1"/>
  <c r="AE457" i="1"/>
  <c r="AF457" i="1" s="1"/>
  <c r="AD457" i="1"/>
  <c r="AB457" i="1"/>
  <c r="AA457" i="1"/>
  <c r="Z457" i="1"/>
  <c r="V457" i="1"/>
  <c r="U457" i="1" a="1"/>
  <c r="U457" i="1" s="1"/>
  <c r="T457" i="1"/>
  <c r="S457" i="1"/>
  <c r="R457" i="1"/>
  <c r="Q457" i="1"/>
  <c r="K457" i="1"/>
  <c r="L457" i="1" s="1"/>
  <c r="C457" i="1"/>
  <c r="AE456" i="1"/>
  <c r="AF456" i="1" s="1"/>
  <c r="AD456" i="1"/>
  <c r="AB456" i="1"/>
  <c r="AA456" i="1"/>
  <c r="Z456" i="1"/>
  <c r="V456" i="1"/>
  <c r="U456" i="1" a="1"/>
  <c r="U456" i="1" s="1"/>
  <c r="T456" i="1"/>
  <c r="S456" i="1"/>
  <c r="R456" i="1"/>
  <c r="Q456" i="1"/>
  <c r="K456" i="1"/>
  <c r="L456" i="1" s="1"/>
  <c r="C456" i="1"/>
  <c r="AE455" i="1"/>
  <c r="AF455" i="1" s="1"/>
  <c r="AD455" i="1"/>
  <c r="AB455" i="1"/>
  <c r="AA455" i="1"/>
  <c r="Z455" i="1"/>
  <c r="V455" i="1"/>
  <c r="U455" i="1" a="1"/>
  <c r="U455" i="1" s="1"/>
  <c r="T455" i="1"/>
  <c r="S455" i="1"/>
  <c r="R455" i="1"/>
  <c r="Q455" i="1"/>
  <c r="K455" i="1"/>
  <c r="L455" i="1" s="1"/>
  <c r="C455" i="1"/>
  <c r="AE454" i="1"/>
  <c r="AF454" i="1" s="1"/>
  <c r="AD454" i="1"/>
  <c r="AB454" i="1"/>
  <c r="AA454" i="1"/>
  <c r="Z454" i="1"/>
  <c r="V454" i="1"/>
  <c r="U454" i="1" a="1"/>
  <c r="U454" i="1" s="1"/>
  <c r="T454" i="1"/>
  <c r="S454" i="1"/>
  <c r="R454" i="1"/>
  <c r="Q454" i="1"/>
  <c r="K454" i="1"/>
  <c r="L454" i="1" s="1"/>
  <c r="C454" i="1"/>
  <c r="AE453" i="1"/>
  <c r="AF453" i="1" s="1"/>
  <c r="AD453" i="1"/>
  <c r="AB453" i="1"/>
  <c r="AA453" i="1"/>
  <c r="Z453" i="1"/>
  <c r="V453" i="1"/>
  <c r="U453" i="1" a="1"/>
  <c r="U453" i="1" s="1"/>
  <c r="T453" i="1"/>
  <c r="S453" i="1"/>
  <c r="R453" i="1"/>
  <c r="Q453" i="1"/>
  <c r="K453" i="1"/>
  <c r="L453" i="1" s="1"/>
  <c r="C453" i="1"/>
  <c r="AE452" i="1"/>
  <c r="AF452" i="1" s="1"/>
  <c r="AD452" i="1"/>
  <c r="AB452" i="1"/>
  <c r="AA452" i="1"/>
  <c r="Z452" i="1"/>
  <c r="V452" i="1"/>
  <c r="U452" i="1" a="1"/>
  <c r="U452" i="1" s="1"/>
  <c r="T452" i="1"/>
  <c r="S452" i="1"/>
  <c r="R452" i="1"/>
  <c r="Q452" i="1"/>
  <c r="K452" i="1"/>
  <c r="L452" i="1" s="1"/>
  <c r="C452" i="1"/>
  <c r="AE451" i="1"/>
  <c r="AF451" i="1" s="1"/>
  <c r="AD451" i="1"/>
  <c r="AB451" i="1"/>
  <c r="AA451" i="1"/>
  <c r="Z451" i="1"/>
  <c r="V451" i="1"/>
  <c r="U451" i="1" a="1"/>
  <c r="U451" i="1" s="1"/>
  <c r="T451" i="1"/>
  <c r="S451" i="1"/>
  <c r="R451" i="1"/>
  <c r="Q451" i="1"/>
  <c r="K451" i="1"/>
  <c r="L451" i="1" s="1"/>
  <c r="C451" i="1"/>
  <c r="AE450" i="1"/>
  <c r="AF450" i="1" s="1"/>
  <c r="AD450" i="1"/>
  <c r="AB450" i="1"/>
  <c r="AA450" i="1"/>
  <c r="Z450" i="1"/>
  <c r="V450" i="1"/>
  <c r="U450" i="1" a="1"/>
  <c r="U450" i="1" s="1"/>
  <c r="T450" i="1"/>
  <c r="S450" i="1"/>
  <c r="R450" i="1"/>
  <c r="Q450" i="1"/>
  <c r="K450" i="1"/>
  <c r="L450" i="1" s="1"/>
  <c r="C450" i="1"/>
  <c r="AE449" i="1"/>
  <c r="AF449" i="1" s="1"/>
  <c r="AD449" i="1"/>
  <c r="AB449" i="1"/>
  <c r="AA449" i="1"/>
  <c r="Z449" i="1"/>
  <c r="V449" i="1"/>
  <c r="U449" i="1" a="1"/>
  <c r="U449" i="1" s="1"/>
  <c r="T449" i="1"/>
  <c r="S449" i="1"/>
  <c r="R449" i="1"/>
  <c r="Q449" i="1"/>
  <c r="K449" i="1"/>
  <c r="L449" i="1" s="1"/>
  <c r="C449" i="1"/>
  <c r="AE448" i="1"/>
  <c r="AF448" i="1" s="1"/>
  <c r="AD448" i="1"/>
  <c r="AB448" i="1"/>
  <c r="AA448" i="1"/>
  <c r="Z448" i="1"/>
  <c r="V448" i="1"/>
  <c r="U448" i="1" a="1"/>
  <c r="U448" i="1" s="1"/>
  <c r="T448" i="1"/>
  <c r="S448" i="1"/>
  <c r="R448" i="1"/>
  <c r="Q448" i="1"/>
  <c r="K448" i="1"/>
  <c r="L448" i="1" s="1"/>
  <c r="C448" i="1"/>
  <c r="AE447" i="1"/>
  <c r="AF447" i="1" s="1"/>
  <c r="AD447" i="1"/>
  <c r="AB447" i="1"/>
  <c r="AA447" i="1"/>
  <c r="Z447" i="1"/>
  <c r="V447" i="1"/>
  <c r="U447" i="1" a="1"/>
  <c r="U447" i="1" s="1"/>
  <c r="T447" i="1"/>
  <c r="S447" i="1"/>
  <c r="R447" i="1"/>
  <c r="Q447" i="1"/>
  <c r="K447" i="1"/>
  <c r="L447" i="1" s="1"/>
  <c r="C447" i="1"/>
  <c r="AE446" i="1"/>
  <c r="AF446" i="1" s="1"/>
  <c r="AD446" i="1"/>
  <c r="AB446" i="1"/>
  <c r="AA446" i="1"/>
  <c r="Z446" i="1"/>
  <c r="V446" i="1"/>
  <c r="U446" i="1" a="1"/>
  <c r="U446" i="1" s="1"/>
  <c r="T446" i="1"/>
  <c r="S446" i="1"/>
  <c r="R446" i="1"/>
  <c r="Q446" i="1"/>
  <c r="K446" i="1"/>
  <c r="L446" i="1" s="1"/>
  <c r="C446" i="1"/>
  <c r="AE445" i="1"/>
  <c r="AF445" i="1" s="1"/>
  <c r="AD445" i="1"/>
  <c r="AB445" i="1"/>
  <c r="AA445" i="1"/>
  <c r="Z445" i="1"/>
  <c r="V445" i="1"/>
  <c r="U445" i="1" a="1"/>
  <c r="U445" i="1" s="1"/>
  <c r="T445" i="1"/>
  <c r="S445" i="1"/>
  <c r="R445" i="1"/>
  <c r="Q445" i="1"/>
  <c r="K445" i="1"/>
  <c r="L445" i="1" s="1"/>
  <c r="C445" i="1"/>
  <c r="AE444" i="1"/>
  <c r="AF444" i="1" s="1"/>
  <c r="AD444" i="1"/>
  <c r="AB444" i="1"/>
  <c r="AA444" i="1"/>
  <c r="Z444" i="1"/>
  <c r="V444" i="1"/>
  <c r="U444" i="1" a="1"/>
  <c r="U444" i="1" s="1"/>
  <c r="T444" i="1"/>
  <c r="S444" i="1"/>
  <c r="R444" i="1"/>
  <c r="Q444" i="1"/>
  <c r="K444" i="1"/>
  <c r="L444" i="1" s="1"/>
  <c r="C444" i="1"/>
  <c r="AE443" i="1"/>
  <c r="AF443" i="1" s="1"/>
  <c r="AD443" i="1"/>
  <c r="AB443" i="1"/>
  <c r="AA443" i="1"/>
  <c r="Z443" i="1"/>
  <c r="V443" i="1"/>
  <c r="U443" i="1" a="1"/>
  <c r="U443" i="1" s="1"/>
  <c r="T443" i="1"/>
  <c r="S443" i="1"/>
  <c r="R443" i="1"/>
  <c r="Q443" i="1"/>
  <c r="K443" i="1"/>
  <c r="L443" i="1" s="1"/>
  <c r="C443" i="1"/>
  <c r="AE442" i="1"/>
  <c r="AF442" i="1" s="1"/>
  <c r="AD442" i="1"/>
  <c r="AB442" i="1"/>
  <c r="AA442" i="1"/>
  <c r="Z442" i="1"/>
  <c r="V442" i="1"/>
  <c r="U442" i="1" a="1"/>
  <c r="U442" i="1" s="1"/>
  <c r="T442" i="1"/>
  <c r="S442" i="1"/>
  <c r="R442" i="1"/>
  <c r="Q442" i="1"/>
  <c r="K442" i="1"/>
  <c r="L442" i="1" s="1"/>
  <c r="C442" i="1"/>
  <c r="AE441" i="1"/>
  <c r="AF441" i="1" s="1"/>
  <c r="AD441" i="1"/>
  <c r="AB441" i="1"/>
  <c r="AA441" i="1"/>
  <c r="Z441" i="1"/>
  <c r="V441" i="1"/>
  <c r="U441" i="1" a="1"/>
  <c r="U441" i="1" s="1"/>
  <c r="T441" i="1"/>
  <c r="S441" i="1"/>
  <c r="R441" i="1"/>
  <c r="Q441" i="1"/>
  <c r="K441" i="1"/>
  <c r="L441" i="1" s="1"/>
  <c r="C441" i="1"/>
  <c r="AE440" i="1"/>
  <c r="AF440" i="1" s="1"/>
  <c r="AD440" i="1"/>
  <c r="AB440" i="1"/>
  <c r="AA440" i="1"/>
  <c r="Z440" i="1"/>
  <c r="V440" i="1"/>
  <c r="U440" i="1" a="1"/>
  <c r="U440" i="1" s="1"/>
  <c r="T440" i="1"/>
  <c r="S440" i="1"/>
  <c r="R440" i="1"/>
  <c r="Q440" i="1"/>
  <c r="K440" i="1"/>
  <c r="L440" i="1" s="1"/>
  <c r="C440" i="1"/>
  <c r="AE439" i="1"/>
  <c r="AF439" i="1" s="1"/>
  <c r="AD439" i="1"/>
  <c r="AB439" i="1"/>
  <c r="AA439" i="1"/>
  <c r="Z439" i="1"/>
  <c r="V439" i="1"/>
  <c r="U439" i="1" a="1"/>
  <c r="U439" i="1" s="1"/>
  <c r="T439" i="1"/>
  <c r="S439" i="1"/>
  <c r="R439" i="1"/>
  <c r="Q439" i="1"/>
  <c r="K439" i="1"/>
  <c r="L439" i="1" s="1"/>
  <c r="C439" i="1"/>
  <c r="AE438" i="1"/>
  <c r="AF438" i="1" s="1"/>
  <c r="AD438" i="1"/>
  <c r="AB438" i="1"/>
  <c r="AA438" i="1"/>
  <c r="Z438" i="1"/>
  <c r="V438" i="1"/>
  <c r="U438" i="1" a="1"/>
  <c r="U438" i="1" s="1"/>
  <c r="T438" i="1"/>
  <c r="S438" i="1"/>
  <c r="R438" i="1"/>
  <c r="Q438" i="1"/>
  <c r="K438" i="1"/>
  <c r="L438" i="1" s="1"/>
  <c r="C438" i="1"/>
  <c r="AE437" i="1"/>
  <c r="AF437" i="1" s="1"/>
  <c r="AD437" i="1"/>
  <c r="AB437" i="1"/>
  <c r="AA437" i="1"/>
  <c r="Z437" i="1"/>
  <c r="V437" i="1"/>
  <c r="U437" i="1" a="1"/>
  <c r="U437" i="1" s="1"/>
  <c r="T437" i="1"/>
  <c r="S437" i="1"/>
  <c r="R437" i="1"/>
  <c r="Q437" i="1"/>
  <c r="K437" i="1"/>
  <c r="L437" i="1" s="1"/>
  <c r="C437" i="1"/>
  <c r="AE436" i="1"/>
  <c r="AF436" i="1" s="1"/>
  <c r="AD436" i="1"/>
  <c r="AB436" i="1"/>
  <c r="AA436" i="1"/>
  <c r="Z436" i="1"/>
  <c r="V436" i="1"/>
  <c r="U436" i="1" a="1"/>
  <c r="U436" i="1" s="1"/>
  <c r="T436" i="1"/>
  <c r="S436" i="1"/>
  <c r="R436" i="1"/>
  <c r="Q436" i="1"/>
  <c r="K436" i="1"/>
  <c r="L436" i="1" s="1"/>
  <c r="C436" i="1"/>
  <c r="AE435" i="1"/>
  <c r="AF435" i="1" s="1"/>
  <c r="AD435" i="1"/>
  <c r="AB435" i="1"/>
  <c r="AA435" i="1"/>
  <c r="Z435" i="1"/>
  <c r="V435" i="1"/>
  <c r="U435" i="1" a="1"/>
  <c r="U435" i="1" s="1"/>
  <c r="T435" i="1"/>
  <c r="S435" i="1"/>
  <c r="R435" i="1"/>
  <c r="Q435" i="1"/>
  <c r="K435" i="1"/>
  <c r="L435" i="1" s="1"/>
  <c r="C435" i="1"/>
  <c r="AE434" i="1"/>
  <c r="AF434" i="1" s="1"/>
  <c r="AD434" i="1"/>
  <c r="AB434" i="1"/>
  <c r="AA434" i="1"/>
  <c r="Z434" i="1"/>
  <c r="V434" i="1"/>
  <c r="U434" i="1" a="1"/>
  <c r="U434" i="1" s="1"/>
  <c r="T434" i="1"/>
  <c r="S434" i="1"/>
  <c r="R434" i="1"/>
  <c r="Q434" i="1"/>
  <c r="K434" i="1"/>
  <c r="L434" i="1" s="1"/>
  <c r="C434" i="1"/>
  <c r="AE433" i="1"/>
  <c r="AF433" i="1" s="1"/>
  <c r="AD433" i="1"/>
  <c r="AB433" i="1"/>
  <c r="AA433" i="1"/>
  <c r="Z433" i="1"/>
  <c r="V433" i="1"/>
  <c r="U433" i="1" a="1"/>
  <c r="U433" i="1" s="1"/>
  <c r="T433" i="1"/>
  <c r="S433" i="1"/>
  <c r="R433" i="1"/>
  <c r="Q433" i="1"/>
  <c r="K433" i="1"/>
  <c r="L433" i="1" s="1"/>
  <c r="C433" i="1"/>
  <c r="AE432" i="1"/>
  <c r="AF432" i="1" s="1"/>
  <c r="AD432" i="1"/>
  <c r="AB432" i="1"/>
  <c r="AA432" i="1"/>
  <c r="Z432" i="1"/>
  <c r="V432" i="1"/>
  <c r="U432" i="1" a="1"/>
  <c r="U432" i="1" s="1"/>
  <c r="T432" i="1"/>
  <c r="S432" i="1"/>
  <c r="R432" i="1"/>
  <c r="Q432" i="1"/>
  <c r="K432" i="1"/>
  <c r="L432" i="1" s="1"/>
  <c r="C432" i="1"/>
  <c r="AE431" i="1"/>
  <c r="AF431" i="1" s="1"/>
  <c r="AD431" i="1"/>
  <c r="AB431" i="1"/>
  <c r="AA431" i="1"/>
  <c r="Z431" i="1"/>
  <c r="V431" i="1"/>
  <c r="U431" i="1" a="1"/>
  <c r="U431" i="1" s="1"/>
  <c r="T431" i="1"/>
  <c r="S431" i="1"/>
  <c r="R431" i="1"/>
  <c r="Q431" i="1"/>
  <c r="K431" i="1"/>
  <c r="L431" i="1" s="1"/>
  <c r="C431" i="1"/>
  <c r="AE430" i="1"/>
  <c r="AF430" i="1" s="1"/>
  <c r="AD430" i="1"/>
  <c r="AB430" i="1"/>
  <c r="AA430" i="1"/>
  <c r="Z430" i="1"/>
  <c r="V430" i="1"/>
  <c r="U430" i="1" a="1"/>
  <c r="U430" i="1" s="1"/>
  <c r="T430" i="1"/>
  <c r="S430" i="1"/>
  <c r="R430" i="1"/>
  <c r="Q430" i="1"/>
  <c r="K430" i="1"/>
  <c r="L430" i="1" s="1"/>
  <c r="C430" i="1"/>
  <c r="AE429" i="1"/>
  <c r="AF429" i="1" s="1"/>
  <c r="AD429" i="1"/>
  <c r="AB429" i="1"/>
  <c r="AA429" i="1"/>
  <c r="Z429" i="1"/>
  <c r="V429" i="1"/>
  <c r="U429" i="1" a="1"/>
  <c r="U429" i="1" s="1"/>
  <c r="T429" i="1"/>
  <c r="S429" i="1"/>
  <c r="R429" i="1"/>
  <c r="Q429" i="1"/>
  <c r="K429" i="1"/>
  <c r="L429" i="1" s="1"/>
  <c r="C429" i="1"/>
  <c r="AE428" i="1"/>
  <c r="AF428" i="1" s="1"/>
  <c r="AD428" i="1"/>
  <c r="AB428" i="1"/>
  <c r="AA428" i="1"/>
  <c r="Z428" i="1"/>
  <c r="V428" i="1"/>
  <c r="U428" i="1" a="1"/>
  <c r="U428" i="1" s="1"/>
  <c r="T428" i="1"/>
  <c r="S428" i="1"/>
  <c r="R428" i="1"/>
  <c r="Q428" i="1"/>
  <c r="K428" i="1"/>
  <c r="L428" i="1" s="1"/>
  <c r="C428" i="1"/>
  <c r="AE427" i="1"/>
  <c r="AF427" i="1" s="1"/>
  <c r="AD427" i="1"/>
  <c r="AB427" i="1"/>
  <c r="AA427" i="1"/>
  <c r="Z427" i="1"/>
  <c r="V427" i="1"/>
  <c r="U427" i="1" a="1"/>
  <c r="U427" i="1" s="1"/>
  <c r="T427" i="1"/>
  <c r="S427" i="1"/>
  <c r="R427" i="1"/>
  <c r="Q427" i="1"/>
  <c r="K427" i="1"/>
  <c r="L427" i="1" s="1"/>
  <c r="C427" i="1"/>
  <c r="AE426" i="1"/>
  <c r="AF426" i="1" s="1"/>
  <c r="AD426" i="1"/>
  <c r="AB426" i="1"/>
  <c r="AA426" i="1"/>
  <c r="Z426" i="1"/>
  <c r="V426" i="1"/>
  <c r="U426" i="1" a="1"/>
  <c r="U426" i="1" s="1"/>
  <c r="T426" i="1"/>
  <c r="S426" i="1"/>
  <c r="R426" i="1"/>
  <c r="Q426" i="1"/>
  <c r="K426" i="1"/>
  <c r="L426" i="1" s="1"/>
  <c r="C426" i="1"/>
  <c r="AE425" i="1"/>
  <c r="AF425" i="1" s="1"/>
  <c r="AD425" i="1"/>
  <c r="AB425" i="1"/>
  <c r="AA425" i="1"/>
  <c r="Z425" i="1"/>
  <c r="V425" i="1"/>
  <c r="U425" i="1" a="1"/>
  <c r="U425" i="1" s="1"/>
  <c r="T425" i="1"/>
  <c r="S425" i="1"/>
  <c r="R425" i="1"/>
  <c r="Q425" i="1"/>
  <c r="K425" i="1"/>
  <c r="L425" i="1" s="1"/>
  <c r="C425" i="1"/>
  <c r="AE424" i="1"/>
  <c r="AF424" i="1" s="1"/>
  <c r="AD424" i="1"/>
  <c r="AB424" i="1"/>
  <c r="AA424" i="1"/>
  <c r="Z424" i="1"/>
  <c r="V424" i="1"/>
  <c r="U424" i="1" a="1"/>
  <c r="U424" i="1" s="1"/>
  <c r="T424" i="1"/>
  <c r="S424" i="1"/>
  <c r="R424" i="1"/>
  <c r="Q424" i="1"/>
  <c r="K424" i="1"/>
  <c r="L424" i="1" s="1"/>
  <c r="C424" i="1"/>
  <c r="AE423" i="1"/>
  <c r="AF423" i="1" s="1"/>
  <c r="AD423" i="1"/>
  <c r="AB423" i="1"/>
  <c r="AA423" i="1"/>
  <c r="Z423" i="1"/>
  <c r="V423" i="1"/>
  <c r="U423" i="1" a="1"/>
  <c r="U423" i="1" s="1"/>
  <c r="T423" i="1"/>
  <c r="S423" i="1"/>
  <c r="R423" i="1"/>
  <c r="Q423" i="1"/>
  <c r="K423" i="1"/>
  <c r="L423" i="1" s="1"/>
  <c r="C423" i="1"/>
  <c r="AE422" i="1"/>
  <c r="AF422" i="1" s="1"/>
  <c r="AD422" i="1"/>
  <c r="AB422" i="1"/>
  <c r="AA422" i="1"/>
  <c r="Z422" i="1"/>
  <c r="V422" i="1"/>
  <c r="U422" i="1" a="1"/>
  <c r="U422" i="1" s="1"/>
  <c r="T422" i="1"/>
  <c r="S422" i="1"/>
  <c r="R422" i="1"/>
  <c r="Q422" i="1"/>
  <c r="K422" i="1"/>
  <c r="L422" i="1" s="1"/>
  <c r="C422" i="1"/>
  <c r="AE421" i="1"/>
  <c r="AF421" i="1" s="1"/>
  <c r="AD421" i="1"/>
  <c r="AB421" i="1"/>
  <c r="AA421" i="1"/>
  <c r="Z421" i="1"/>
  <c r="V421" i="1"/>
  <c r="U421" i="1" a="1"/>
  <c r="U421" i="1" s="1"/>
  <c r="T421" i="1"/>
  <c r="S421" i="1"/>
  <c r="R421" i="1"/>
  <c r="Q421" i="1"/>
  <c r="K421" i="1"/>
  <c r="L421" i="1" s="1"/>
  <c r="C421" i="1"/>
  <c r="AE420" i="1"/>
  <c r="AF420" i="1" s="1"/>
  <c r="AD420" i="1"/>
  <c r="AB420" i="1"/>
  <c r="AA420" i="1"/>
  <c r="Z420" i="1"/>
  <c r="V420" i="1"/>
  <c r="U420" i="1" a="1"/>
  <c r="U420" i="1" s="1"/>
  <c r="T420" i="1"/>
  <c r="S420" i="1"/>
  <c r="R420" i="1"/>
  <c r="Q420" i="1"/>
  <c r="K420" i="1"/>
  <c r="L420" i="1" s="1"/>
  <c r="C420" i="1"/>
  <c r="AE419" i="1"/>
  <c r="AF419" i="1" s="1"/>
  <c r="AD419" i="1"/>
  <c r="AB419" i="1"/>
  <c r="AA419" i="1"/>
  <c r="Z419" i="1"/>
  <c r="V419" i="1"/>
  <c r="U419" i="1" a="1"/>
  <c r="U419" i="1" s="1"/>
  <c r="T419" i="1"/>
  <c r="S419" i="1"/>
  <c r="R419" i="1"/>
  <c r="Q419" i="1"/>
  <c r="K419" i="1"/>
  <c r="L419" i="1" s="1"/>
  <c r="C419" i="1"/>
  <c r="AE418" i="1"/>
  <c r="AF418" i="1" s="1"/>
  <c r="AD418" i="1"/>
  <c r="AB418" i="1"/>
  <c r="AA418" i="1"/>
  <c r="Z418" i="1"/>
  <c r="V418" i="1"/>
  <c r="U418" i="1" a="1"/>
  <c r="U418" i="1" s="1"/>
  <c r="T418" i="1"/>
  <c r="S418" i="1"/>
  <c r="R418" i="1"/>
  <c r="Q418" i="1"/>
  <c r="K418" i="1"/>
  <c r="L418" i="1" s="1"/>
  <c r="C418" i="1"/>
  <c r="AE417" i="1"/>
  <c r="AF417" i="1" s="1"/>
  <c r="AD417" i="1"/>
  <c r="AB417" i="1"/>
  <c r="AA417" i="1"/>
  <c r="Z417" i="1"/>
  <c r="V417" i="1"/>
  <c r="U417" i="1" a="1"/>
  <c r="U417" i="1" s="1"/>
  <c r="T417" i="1"/>
  <c r="S417" i="1"/>
  <c r="R417" i="1"/>
  <c r="Q417" i="1"/>
  <c r="K417" i="1"/>
  <c r="L417" i="1" s="1"/>
  <c r="C417" i="1"/>
  <c r="AE416" i="1"/>
  <c r="AF416" i="1" s="1"/>
  <c r="AD416" i="1"/>
  <c r="AB416" i="1"/>
  <c r="AA416" i="1"/>
  <c r="Z416" i="1"/>
  <c r="V416" i="1"/>
  <c r="U416" i="1" a="1"/>
  <c r="U416" i="1" s="1"/>
  <c r="T416" i="1"/>
  <c r="S416" i="1"/>
  <c r="R416" i="1"/>
  <c r="Q416" i="1"/>
  <c r="K416" i="1"/>
  <c r="L416" i="1" s="1"/>
  <c r="C416" i="1"/>
  <c r="AE415" i="1"/>
  <c r="AF415" i="1" s="1"/>
  <c r="AD415" i="1"/>
  <c r="AB415" i="1"/>
  <c r="AA415" i="1"/>
  <c r="Z415" i="1"/>
  <c r="V415" i="1"/>
  <c r="U415" i="1" a="1"/>
  <c r="U415" i="1" s="1"/>
  <c r="T415" i="1"/>
  <c r="S415" i="1"/>
  <c r="R415" i="1"/>
  <c r="Q415" i="1"/>
  <c r="K415" i="1"/>
  <c r="L415" i="1" s="1"/>
  <c r="C415" i="1"/>
  <c r="AE414" i="1"/>
  <c r="AF414" i="1" s="1"/>
  <c r="AD414" i="1"/>
  <c r="AB414" i="1"/>
  <c r="AA414" i="1"/>
  <c r="Z414" i="1"/>
  <c r="V414" i="1"/>
  <c r="U414" i="1" a="1"/>
  <c r="U414" i="1" s="1"/>
  <c r="T414" i="1"/>
  <c r="S414" i="1"/>
  <c r="R414" i="1"/>
  <c r="Q414" i="1"/>
  <c r="K414" i="1"/>
  <c r="L414" i="1" s="1"/>
  <c r="C414" i="1"/>
  <c r="AE413" i="1"/>
  <c r="AF413" i="1" s="1"/>
  <c r="AD413" i="1"/>
  <c r="AB413" i="1"/>
  <c r="AA413" i="1"/>
  <c r="Z413" i="1"/>
  <c r="V413" i="1"/>
  <c r="U413" i="1" a="1"/>
  <c r="U413" i="1" s="1"/>
  <c r="T413" i="1"/>
  <c r="S413" i="1"/>
  <c r="R413" i="1"/>
  <c r="Q413" i="1"/>
  <c r="K413" i="1"/>
  <c r="L413" i="1" s="1"/>
  <c r="C413" i="1"/>
  <c r="AE412" i="1"/>
  <c r="AF412" i="1" s="1"/>
  <c r="AD412" i="1"/>
  <c r="AB412" i="1"/>
  <c r="AA412" i="1"/>
  <c r="Z412" i="1"/>
  <c r="V412" i="1"/>
  <c r="U412" i="1" a="1"/>
  <c r="U412" i="1" s="1"/>
  <c r="T412" i="1"/>
  <c r="S412" i="1"/>
  <c r="R412" i="1"/>
  <c r="Q412" i="1"/>
  <c r="K412" i="1"/>
  <c r="L412" i="1" s="1"/>
  <c r="C412" i="1"/>
  <c r="AE411" i="1"/>
  <c r="AF411" i="1" s="1"/>
  <c r="AD411" i="1"/>
  <c r="AB411" i="1"/>
  <c r="AA411" i="1"/>
  <c r="Z411" i="1"/>
  <c r="V411" i="1"/>
  <c r="U411" i="1" a="1"/>
  <c r="U411" i="1" s="1"/>
  <c r="T411" i="1"/>
  <c r="S411" i="1"/>
  <c r="R411" i="1"/>
  <c r="Q411" i="1"/>
  <c r="K411" i="1"/>
  <c r="L411" i="1" s="1"/>
  <c r="C411" i="1"/>
  <c r="AE410" i="1"/>
  <c r="AF410" i="1" s="1"/>
  <c r="AD410" i="1"/>
  <c r="AB410" i="1"/>
  <c r="AA410" i="1"/>
  <c r="Z410" i="1"/>
  <c r="V410" i="1"/>
  <c r="U410" i="1" a="1"/>
  <c r="U410" i="1" s="1"/>
  <c r="T410" i="1"/>
  <c r="S410" i="1"/>
  <c r="R410" i="1"/>
  <c r="Q410" i="1"/>
  <c r="K410" i="1"/>
  <c r="L410" i="1" s="1"/>
  <c r="C410" i="1"/>
  <c r="AE409" i="1"/>
  <c r="AF409" i="1" s="1"/>
  <c r="AD409" i="1"/>
  <c r="AB409" i="1"/>
  <c r="AA409" i="1"/>
  <c r="Z409" i="1"/>
  <c r="V409" i="1"/>
  <c r="U409" i="1" a="1"/>
  <c r="U409" i="1" s="1"/>
  <c r="T409" i="1"/>
  <c r="S409" i="1"/>
  <c r="R409" i="1"/>
  <c r="Q409" i="1"/>
  <c r="K409" i="1"/>
  <c r="L409" i="1" s="1"/>
  <c r="C409" i="1"/>
  <c r="AE408" i="1"/>
  <c r="AF408" i="1" s="1"/>
  <c r="AD408" i="1"/>
  <c r="AB408" i="1"/>
  <c r="AA408" i="1"/>
  <c r="Z408" i="1"/>
  <c r="V408" i="1"/>
  <c r="U408" i="1" a="1"/>
  <c r="U408" i="1" s="1"/>
  <c r="T408" i="1"/>
  <c r="S408" i="1"/>
  <c r="R408" i="1"/>
  <c r="Q408" i="1"/>
  <c r="K408" i="1"/>
  <c r="L408" i="1" s="1"/>
  <c r="C408" i="1"/>
  <c r="AE407" i="1"/>
  <c r="AF407" i="1" s="1"/>
  <c r="AD407" i="1"/>
  <c r="AB407" i="1"/>
  <c r="AA407" i="1"/>
  <c r="Z407" i="1"/>
  <c r="V407" i="1"/>
  <c r="U407" i="1" a="1"/>
  <c r="U407" i="1" s="1"/>
  <c r="T407" i="1"/>
  <c r="S407" i="1"/>
  <c r="R407" i="1"/>
  <c r="Q407" i="1"/>
  <c r="K407" i="1"/>
  <c r="L407" i="1" s="1"/>
  <c r="C407" i="1"/>
  <c r="AE406" i="1"/>
  <c r="AF406" i="1" s="1"/>
  <c r="AD406" i="1"/>
  <c r="AB406" i="1"/>
  <c r="AA406" i="1"/>
  <c r="Z406" i="1"/>
  <c r="V406" i="1"/>
  <c r="U406" i="1" a="1"/>
  <c r="U406" i="1" s="1"/>
  <c r="T406" i="1"/>
  <c r="S406" i="1"/>
  <c r="R406" i="1"/>
  <c r="Q406" i="1"/>
  <c r="K406" i="1"/>
  <c r="L406" i="1" s="1"/>
  <c r="C406" i="1"/>
  <c r="AE405" i="1"/>
  <c r="AF405" i="1" s="1"/>
  <c r="AD405" i="1"/>
  <c r="AB405" i="1"/>
  <c r="AA405" i="1"/>
  <c r="Z405" i="1"/>
  <c r="V405" i="1"/>
  <c r="U405" i="1" a="1"/>
  <c r="U405" i="1" s="1"/>
  <c r="T405" i="1"/>
  <c r="S405" i="1"/>
  <c r="R405" i="1"/>
  <c r="Q405" i="1"/>
  <c r="K405" i="1"/>
  <c r="L405" i="1" s="1"/>
  <c r="C405" i="1"/>
  <c r="AE404" i="1"/>
  <c r="AF404" i="1" s="1"/>
  <c r="AD404" i="1"/>
  <c r="AB404" i="1"/>
  <c r="AA404" i="1"/>
  <c r="Z404" i="1"/>
  <c r="V404" i="1"/>
  <c r="U404" i="1" a="1"/>
  <c r="U404" i="1" s="1"/>
  <c r="T404" i="1"/>
  <c r="S404" i="1"/>
  <c r="R404" i="1"/>
  <c r="Q404" i="1"/>
  <c r="K404" i="1"/>
  <c r="L404" i="1" s="1"/>
  <c r="C404" i="1"/>
  <c r="AE403" i="1"/>
  <c r="AF403" i="1" s="1"/>
  <c r="AD403" i="1"/>
  <c r="AB403" i="1"/>
  <c r="AA403" i="1"/>
  <c r="Z403" i="1"/>
  <c r="V403" i="1"/>
  <c r="U403" i="1" a="1"/>
  <c r="U403" i="1" s="1"/>
  <c r="T403" i="1"/>
  <c r="S403" i="1"/>
  <c r="R403" i="1"/>
  <c r="Q403" i="1"/>
  <c r="K403" i="1"/>
  <c r="L403" i="1" s="1"/>
  <c r="C403" i="1"/>
  <c r="AE402" i="1"/>
  <c r="AF402" i="1" s="1"/>
  <c r="AD402" i="1"/>
  <c r="AB402" i="1"/>
  <c r="AA402" i="1"/>
  <c r="Z402" i="1"/>
  <c r="V402" i="1"/>
  <c r="U402" i="1" a="1"/>
  <c r="U402" i="1" s="1"/>
  <c r="T402" i="1"/>
  <c r="S402" i="1"/>
  <c r="R402" i="1"/>
  <c r="Q402" i="1"/>
  <c r="K402" i="1"/>
  <c r="L402" i="1" s="1"/>
  <c r="C402" i="1"/>
  <c r="AE401" i="1"/>
  <c r="AF401" i="1" s="1"/>
  <c r="AD401" i="1"/>
  <c r="AB401" i="1"/>
  <c r="AA401" i="1"/>
  <c r="Z401" i="1"/>
  <c r="V401" i="1"/>
  <c r="U401" i="1" a="1"/>
  <c r="U401" i="1" s="1"/>
  <c r="T401" i="1"/>
  <c r="S401" i="1"/>
  <c r="R401" i="1"/>
  <c r="Q401" i="1"/>
  <c r="K401" i="1"/>
  <c r="L401" i="1" s="1"/>
  <c r="C401" i="1"/>
  <c r="AE400" i="1"/>
  <c r="AF400" i="1" s="1"/>
  <c r="AD400" i="1"/>
  <c r="AB400" i="1"/>
  <c r="AA400" i="1"/>
  <c r="Z400" i="1"/>
  <c r="V400" i="1"/>
  <c r="U400" i="1" a="1"/>
  <c r="U400" i="1" s="1"/>
  <c r="T400" i="1"/>
  <c r="S400" i="1"/>
  <c r="R400" i="1"/>
  <c r="Q400" i="1"/>
  <c r="K400" i="1"/>
  <c r="L400" i="1" s="1"/>
  <c r="C400" i="1"/>
  <c r="AE399" i="1"/>
  <c r="AF399" i="1" s="1"/>
  <c r="AD399" i="1"/>
  <c r="AB399" i="1"/>
  <c r="AA399" i="1"/>
  <c r="Z399" i="1"/>
  <c r="V399" i="1"/>
  <c r="U399" i="1" a="1"/>
  <c r="U399" i="1" s="1"/>
  <c r="T399" i="1"/>
  <c r="S399" i="1"/>
  <c r="R399" i="1"/>
  <c r="Q399" i="1"/>
  <c r="K399" i="1"/>
  <c r="L399" i="1" s="1"/>
  <c r="C399" i="1"/>
  <c r="AE398" i="1"/>
  <c r="AF398" i="1" s="1"/>
  <c r="AD398" i="1"/>
  <c r="AB398" i="1"/>
  <c r="AA398" i="1"/>
  <c r="Z398" i="1"/>
  <c r="V398" i="1"/>
  <c r="U398" i="1" a="1"/>
  <c r="U398" i="1" s="1"/>
  <c r="T398" i="1"/>
  <c r="S398" i="1"/>
  <c r="R398" i="1"/>
  <c r="Q398" i="1"/>
  <c r="K398" i="1"/>
  <c r="L398" i="1" s="1"/>
  <c r="C398" i="1"/>
  <c r="AE397" i="1"/>
  <c r="AF397" i="1" s="1"/>
  <c r="AD397" i="1"/>
  <c r="AB397" i="1"/>
  <c r="AA397" i="1"/>
  <c r="Z397" i="1"/>
  <c r="V397" i="1"/>
  <c r="U397" i="1" a="1"/>
  <c r="U397" i="1" s="1"/>
  <c r="T397" i="1"/>
  <c r="S397" i="1"/>
  <c r="R397" i="1"/>
  <c r="Q397" i="1"/>
  <c r="K397" i="1"/>
  <c r="L397" i="1" s="1"/>
  <c r="C397" i="1"/>
  <c r="AE396" i="1"/>
  <c r="AF396" i="1" s="1"/>
  <c r="AD396" i="1"/>
  <c r="AB396" i="1"/>
  <c r="AA396" i="1"/>
  <c r="Z396" i="1"/>
  <c r="V396" i="1"/>
  <c r="U396" i="1" a="1"/>
  <c r="U396" i="1" s="1"/>
  <c r="T396" i="1"/>
  <c r="S396" i="1"/>
  <c r="R396" i="1"/>
  <c r="Q396" i="1"/>
  <c r="K396" i="1"/>
  <c r="L396" i="1" s="1"/>
  <c r="C396" i="1"/>
  <c r="AE395" i="1"/>
  <c r="AF395" i="1" s="1"/>
  <c r="AD395" i="1"/>
  <c r="AB395" i="1"/>
  <c r="AA395" i="1"/>
  <c r="Z395" i="1"/>
  <c r="V395" i="1"/>
  <c r="U395" i="1" a="1"/>
  <c r="U395" i="1" s="1"/>
  <c r="T395" i="1"/>
  <c r="S395" i="1"/>
  <c r="R395" i="1"/>
  <c r="Q395" i="1"/>
  <c r="K395" i="1"/>
  <c r="L395" i="1" s="1"/>
  <c r="C395" i="1"/>
  <c r="AE394" i="1"/>
  <c r="AF394" i="1" s="1"/>
  <c r="AD394" i="1"/>
  <c r="AB394" i="1"/>
  <c r="AA394" i="1"/>
  <c r="Z394" i="1"/>
  <c r="V394" i="1"/>
  <c r="U394" i="1" a="1"/>
  <c r="U394" i="1" s="1"/>
  <c r="T394" i="1"/>
  <c r="S394" i="1"/>
  <c r="R394" i="1"/>
  <c r="Q394" i="1"/>
  <c r="K394" i="1"/>
  <c r="L394" i="1" s="1"/>
  <c r="C394" i="1"/>
  <c r="AE393" i="1"/>
  <c r="AF393" i="1" s="1"/>
  <c r="AD393" i="1"/>
  <c r="AB393" i="1"/>
  <c r="AA393" i="1"/>
  <c r="Z393" i="1"/>
  <c r="V393" i="1"/>
  <c r="U393" i="1" a="1"/>
  <c r="U393" i="1" s="1"/>
  <c r="T393" i="1"/>
  <c r="S393" i="1"/>
  <c r="R393" i="1"/>
  <c r="Q393" i="1"/>
  <c r="K393" i="1"/>
  <c r="L393" i="1" s="1"/>
  <c r="C393" i="1"/>
  <c r="AE392" i="1"/>
  <c r="AF392" i="1" s="1"/>
  <c r="AD392" i="1"/>
  <c r="AB392" i="1"/>
  <c r="AA392" i="1"/>
  <c r="Z392" i="1"/>
  <c r="V392" i="1"/>
  <c r="U392" i="1" a="1"/>
  <c r="U392" i="1" s="1"/>
  <c r="T392" i="1"/>
  <c r="S392" i="1"/>
  <c r="R392" i="1"/>
  <c r="Q392" i="1"/>
  <c r="K392" i="1"/>
  <c r="L392" i="1" s="1"/>
  <c r="C392" i="1"/>
  <c r="AE391" i="1"/>
  <c r="AF391" i="1" s="1"/>
  <c r="AD391" i="1"/>
  <c r="AB391" i="1"/>
  <c r="AA391" i="1"/>
  <c r="Z391" i="1"/>
  <c r="V391" i="1"/>
  <c r="U391" i="1" a="1"/>
  <c r="U391" i="1" s="1"/>
  <c r="T391" i="1"/>
  <c r="S391" i="1"/>
  <c r="R391" i="1"/>
  <c r="Q391" i="1"/>
  <c r="K391" i="1"/>
  <c r="L391" i="1" s="1"/>
  <c r="C391" i="1"/>
  <c r="AE390" i="1"/>
  <c r="AF390" i="1" s="1"/>
  <c r="AD390" i="1"/>
  <c r="AB390" i="1"/>
  <c r="AA390" i="1"/>
  <c r="Z390" i="1"/>
  <c r="V390" i="1"/>
  <c r="U390" i="1" a="1"/>
  <c r="U390" i="1" s="1"/>
  <c r="T390" i="1"/>
  <c r="S390" i="1"/>
  <c r="R390" i="1"/>
  <c r="Q390" i="1"/>
  <c r="K390" i="1"/>
  <c r="L390" i="1" s="1"/>
  <c r="C390" i="1"/>
  <c r="AE389" i="1"/>
  <c r="AF389" i="1" s="1"/>
  <c r="AD389" i="1"/>
  <c r="AB389" i="1"/>
  <c r="AA389" i="1"/>
  <c r="Z389" i="1"/>
  <c r="V389" i="1"/>
  <c r="U389" i="1" a="1"/>
  <c r="U389" i="1" s="1"/>
  <c r="T389" i="1"/>
  <c r="S389" i="1"/>
  <c r="R389" i="1"/>
  <c r="Q389" i="1"/>
  <c r="K389" i="1"/>
  <c r="L389" i="1" s="1"/>
  <c r="C389" i="1"/>
  <c r="AE388" i="1"/>
  <c r="AF388" i="1" s="1"/>
  <c r="AD388" i="1"/>
  <c r="AB388" i="1"/>
  <c r="AA388" i="1"/>
  <c r="Z388" i="1"/>
  <c r="V388" i="1"/>
  <c r="U388" i="1" a="1"/>
  <c r="U388" i="1" s="1"/>
  <c r="T388" i="1"/>
  <c r="S388" i="1"/>
  <c r="R388" i="1"/>
  <c r="Q388" i="1"/>
  <c r="K388" i="1"/>
  <c r="L388" i="1" s="1"/>
  <c r="C388" i="1"/>
  <c r="AE387" i="1"/>
  <c r="AF387" i="1" s="1"/>
  <c r="AD387" i="1"/>
  <c r="AB387" i="1"/>
  <c r="AA387" i="1"/>
  <c r="Z387" i="1"/>
  <c r="V387" i="1"/>
  <c r="U387" i="1" a="1"/>
  <c r="U387" i="1" s="1"/>
  <c r="T387" i="1"/>
  <c r="S387" i="1"/>
  <c r="R387" i="1"/>
  <c r="Q387" i="1"/>
  <c r="K387" i="1"/>
  <c r="L387" i="1" s="1"/>
  <c r="C387" i="1"/>
  <c r="AE386" i="1"/>
  <c r="AF386" i="1" s="1"/>
  <c r="AD386" i="1"/>
  <c r="AB386" i="1"/>
  <c r="AA386" i="1"/>
  <c r="Z386" i="1"/>
  <c r="V386" i="1"/>
  <c r="U386" i="1" a="1"/>
  <c r="U386" i="1" s="1"/>
  <c r="T386" i="1"/>
  <c r="S386" i="1"/>
  <c r="R386" i="1"/>
  <c r="Q386" i="1"/>
  <c r="K386" i="1"/>
  <c r="L386" i="1" s="1"/>
  <c r="C386" i="1"/>
  <c r="AE385" i="1"/>
  <c r="AF385" i="1" s="1"/>
  <c r="AD385" i="1"/>
  <c r="AB385" i="1"/>
  <c r="AA385" i="1"/>
  <c r="Z385" i="1"/>
  <c r="V385" i="1"/>
  <c r="U385" i="1" a="1"/>
  <c r="U385" i="1" s="1"/>
  <c r="T385" i="1"/>
  <c r="S385" i="1"/>
  <c r="R385" i="1"/>
  <c r="Q385" i="1"/>
  <c r="K385" i="1"/>
  <c r="L385" i="1" s="1"/>
  <c r="C385" i="1"/>
  <c r="AE384" i="1"/>
  <c r="AF384" i="1" s="1"/>
  <c r="AD384" i="1"/>
  <c r="AB384" i="1"/>
  <c r="AA384" i="1"/>
  <c r="Z384" i="1"/>
  <c r="V384" i="1"/>
  <c r="U384" i="1" a="1"/>
  <c r="U384" i="1" s="1"/>
  <c r="T384" i="1"/>
  <c r="S384" i="1"/>
  <c r="R384" i="1"/>
  <c r="Q384" i="1"/>
  <c r="K384" i="1"/>
  <c r="L384" i="1" s="1"/>
  <c r="C384" i="1"/>
  <c r="AE383" i="1"/>
  <c r="AF383" i="1" s="1"/>
  <c r="AD383" i="1"/>
  <c r="AB383" i="1"/>
  <c r="AA383" i="1"/>
  <c r="Z383" i="1"/>
  <c r="V383" i="1"/>
  <c r="U383" i="1" a="1"/>
  <c r="U383" i="1" s="1"/>
  <c r="T383" i="1"/>
  <c r="S383" i="1"/>
  <c r="R383" i="1"/>
  <c r="Q383" i="1"/>
  <c r="K383" i="1"/>
  <c r="L383" i="1" s="1"/>
  <c r="C383" i="1"/>
  <c r="AE382" i="1"/>
  <c r="AF382" i="1" s="1"/>
  <c r="AD382" i="1"/>
  <c r="AB382" i="1"/>
  <c r="AA382" i="1"/>
  <c r="Z382" i="1"/>
  <c r="V382" i="1"/>
  <c r="U382" i="1" a="1"/>
  <c r="U382" i="1" s="1"/>
  <c r="T382" i="1"/>
  <c r="S382" i="1"/>
  <c r="R382" i="1"/>
  <c r="Q382" i="1"/>
  <c r="K382" i="1"/>
  <c r="L382" i="1" s="1"/>
  <c r="C382" i="1"/>
  <c r="AE381" i="1"/>
  <c r="AF381" i="1" s="1"/>
  <c r="AD381" i="1"/>
  <c r="AB381" i="1"/>
  <c r="AA381" i="1"/>
  <c r="Z381" i="1"/>
  <c r="V381" i="1"/>
  <c r="U381" i="1" a="1"/>
  <c r="U381" i="1" s="1"/>
  <c r="T381" i="1"/>
  <c r="S381" i="1"/>
  <c r="R381" i="1"/>
  <c r="Q381" i="1"/>
  <c r="K381" i="1"/>
  <c r="L381" i="1" s="1"/>
  <c r="C381" i="1"/>
  <c r="AE380" i="1"/>
  <c r="AF380" i="1" s="1"/>
  <c r="AD380" i="1"/>
  <c r="AB380" i="1"/>
  <c r="AA380" i="1"/>
  <c r="Z380" i="1"/>
  <c r="V380" i="1"/>
  <c r="U380" i="1" a="1"/>
  <c r="U380" i="1" s="1"/>
  <c r="T380" i="1"/>
  <c r="S380" i="1"/>
  <c r="R380" i="1"/>
  <c r="Q380" i="1"/>
  <c r="K380" i="1"/>
  <c r="L380" i="1" s="1"/>
  <c r="C380" i="1"/>
  <c r="AE379" i="1"/>
  <c r="AF379" i="1" s="1"/>
  <c r="AD379" i="1"/>
  <c r="AB379" i="1"/>
  <c r="AA379" i="1"/>
  <c r="Z379" i="1"/>
  <c r="V379" i="1"/>
  <c r="U379" i="1" a="1"/>
  <c r="U379" i="1" s="1"/>
  <c r="T379" i="1"/>
  <c r="S379" i="1"/>
  <c r="R379" i="1"/>
  <c r="Q379" i="1"/>
  <c r="K379" i="1"/>
  <c r="L379" i="1" s="1"/>
  <c r="C379" i="1"/>
  <c r="AE378" i="1"/>
  <c r="AF378" i="1" s="1"/>
  <c r="AD378" i="1"/>
  <c r="AB378" i="1"/>
  <c r="AA378" i="1"/>
  <c r="Z378" i="1"/>
  <c r="V378" i="1"/>
  <c r="U378" i="1" a="1"/>
  <c r="U378" i="1" s="1"/>
  <c r="T378" i="1"/>
  <c r="S378" i="1"/>
  <c r="R378" i="1"/>
  <c r="Q378" i="1"/>
  <c r="K378" i="1"/>
  <c r="L378" i="1" s="1"/>
  <c r="C378" i="1"/>
  <c r="AE377" i="1"/>
  <c r="AF377" i="1" s="1"/>
  <c r="AD377" i="1"/>
  <c r="AB377" i="1"/>
  <c r="AA377" i="1"/>
  <c r="Z377" i="1"/>
  <c r="V377" i="1"/>
  <c r="U377" i="1" a="1"/>
  <c r="U377" i="1" s="1"/>
  <c r="T377" i="1"/>
  <c r="S377" i="1"/>
  <c r="R377" i="1"/>
  <c r="Q377" i="1"/>
  <c r="K377" i="1"/>
  <c r="L377" i="1" s="1"/>
  <c r="C377" i="1"/>
  <c r="AE376" i="1"/>
  <c r="AF376" i="1" s="1"/>
  <c r="AD376" i="1"/>
  <c r="AB376" i="1"/>
  <c r="AA376" i="1"/>
  <c r="Z376" i="1"/>
  <c r="V376" i="1"/>
  <c r="U376" i="1" a="1"/>
  <c r="U376" i="1" s="1"/>
  <c r="T376" i="1"/>
  <c r="S376" i="1"/>
  <c r="R376" i="1"/>
  <c r="Q376" i="1"/>
  <c r="K376" i="1"/>
  <c r="L376" i="1" s="1"/>
  <c r="C376" i="1"/>
  <c r="AE375" i="1"/>
  <c r="AF375" i="1" s="1"/>
  <c r="AD375" i="1"/>
  <c r="AB375" i="1"/>
  <c r="AA375" i="1"/>
  <c r="Z375" i="1"/>
  <c r="V375" i="1"/>
  <c r="U375" i="1" a="1"/>
  <c r="U375" i="1" s="1"/>
  <c r="T375" i="1"/>
  <c r="S375" i="1"/>
  <c r="R375" i="1"/>
  <c r="Q375" i="1"/>
  <c r="K375" i="1"/>
  <c r="L375" i="1" s="1"/>
  <c r="C375" i="1"/>
  <c r="AE374" i="1"/>
  <c r="AF374" i="1" s="1"/>
  <c r="AD374" i="1"/>
  <c r="AB374" i="1"/>
  <c r="AA374" i="1"/>
  <c r="Z374" i="1"/>
  <c r="V374" i="1"/>
  <c r="U374" i="1" a="1"/>
  <c r="U374" i="1" s="1"/>
  <c r="T374" i="1"/>
  <c r="S374" i="1"/>
  <c r="R374" i="1"/>
  <c r="Q374" i="1"/>
  <c r="K374" i="1"/>
  <c r="L374" i="1" s="1"/>
  <c r="C374" i="1"/>
  <c r="AE373" i="1"/>
  <c r="AF373" i="1" s="1"/>
  <c r="AD373" i="1"/>
  <c r="AB373" i="1"/>
  <c r="AA373" i="1"/>
  <c r="Z373" i="1"/>
  <c r="V373" i="1"/>
  <c r="U373" i="1" a="1"/>
  <c r="U373" i="1" s="1"/>
  <c r="T373" i="1"/>
  <c r="S373" i="1"/>
  <c r="R373" i="1"/>
  <c r="Q373" i="1"/>
  <c r="K373" i="1"/>
  <c r="L373" i="1" s="1"/>
  <c r="C373" i="1"/>
  <c r="AE372" i="1"/>
  <c r="AF372" i="1" s="1"/>
  <c r="AD372" i="1"/>
  <c r="AB372" i="1"/>
  <c r="AA372" i="1"/>
  <c r="Z372" i="1"/>
  <c r="V372" i="1"/>
  <c r="U372" i="1" a="1"/>
  <c r="U372" i="1" s="1"/>
  <c r="T372" i="1"/>
  <c r="S372" i="1"/>
  <c r="R372" i="1"/>
  <c r="Q372" i="1"/>
  <c r="K372" i="1"/>
  <c r="L372" i="1" s="1"/>
  <c r="C372" i="1"/>
  <c r="AE371" i="1"/>
  <c r="AF371" i="1" s="1"/>
  <c r="AD371" i="1"/>
  <c r="AB371" i="1"/>
  <c r="AA371" i="1"/>
  <c r="Z371" i="1"/>
  <c r="V371" i="1"/>
  <c r="U371" i="1" a="1"/>
  <c r="U371" i="1" s="1"/>
  <c r="T371" i="1"/>
  <c r="S371" i="1"/>
  <c r="R371" i="1"/>
  <c r="Q371" i="1"/>
  <c r="K371" i="1"/>
  <c r="L371" i="1" s="1"/>
  <c r="C371" i="1"/>
  <c r="AE370" i="1"/>
  <c r="AF370" i="1" s="1"/>
  <c r="AD370" i="1"/>
  <c r="AB370" i="1"/>
  <c r="AA370" i="1"/>
  <c r="Z370" i="1"/>
  <c r="V370" i="1"/>
  <c r="U370" i="1" a="1"/>
  <c r="U370" i="1" s="1"/>
  <c r="T370" i="1"/>
  <c r="S370" i="1"/>
  <c r="R370" i="1"/>
  <c r="Q370" i="1"/>
  <c r="K370" i="1"/>
  <c r="L370" i="1" s="1"/>
  <c r="C370" i="1"/>
  <c r="AE369" i="1"/>
  <c r="AF369" i="1" s="1"/>
  <c r="AD369" i="1"/>
  <c r="AB369" i="1"/>
  <c r="AA369" i="1"/>
  <c r="Z369" i="1"/>
  <c r="V369" i="1"/>
  <c r="U369" i="1" a="1"/>
  <c r="U369" i="1" s="1"/>
  <c r="T369" i="1"/>
  <c r="S369" i="1"/>
  <c r="R369" i="1"/>
  <c r="Q369" i="1"/>
  <c r="K369" i="1"/>
  <c r="L369" i="1" s="1"/>
  <c r="C369" i="1"/>
  <c r="AE368" i="1"/>
  <c r="AF368" i="1" s="1"/>
  <c r="AD368" i="1"/>
  <c r="AB368" i="1"/>
  <c r="AA368" i="1"/>
  <c r="Z368" i="1"/>
  <c r="V368" i="1"/>
  <c r="U368" i="1" a="1"/>
  <c r="U368" i="1" s="1"/>
  <c r="T368" i="1"/>
  <c r="S368" i="1"/>
  <c r="R368" i="1"/>
  <c r="Q368" i="1"/>
  <c r="K368" i="1"/>
  <c r="L368" i="1" s="1"/>
  <c r="C368" i="1"/>
  <c r="AE367" i="1"/>
  <c r="AF367" i="1" s="1"/>
  <c r="AD367" i="1"/>
  <c r="AB367" i="1"/>
  <c r="AA367" i="1"/>
  <c r="Z367" i="1"/>
  <c r="V367" i="1"/>
  <c r="U367" i="1" a="1"/>
  <c r="U367" i="1" s="1"/>
  <c r="T367" i="1"/>
  <c r="S367" i="1"/>
  <c r="R367" i="1"/>
  <c r="Q367" i="1"/>
  <c r="K367" i="1"/>
  <c r="L367" i="1" s="1"/>
  <c r="C367" i="1"/>
  <c r="AE366" i="1"/>
  <c r="AF366" i="1" s="1"/>
  <c r="AD366" i="1"/>
  <c r="AB366" i="1"/>
  <c r="AA366" i="1"/>
  <c r="Z366" i="1"/>
  <c r="V366" i="1"/>
  <c r="U366" i="1" a="1"/>
  <c r="U366" i="1" s="1"/>
  <c r="T366" i="1"/>
  <c r="S366" i="1"/>
  <c r="R366" i="1"/>
  <c r="Q366" i="1"/>
  <c r="K366" i="1"/>
  <c r="L366" i="1" s="1"/>
  <c r="C366" i="1"/>
  <c r="AE365" i="1"/>
  <c r="AF365" i="1" s="1"/>
  <c r="AD365" i="1"/>
  <c r="AB365" i="1"/>
  <c r="AA365" i="1"/>
  <c r="Z365" i="1"/>
  <c r="V365" i="1"/>
  <c r="U365" i="1" a="1"/>
  <c r="U365" i="1" s="1"/>
  <c r="T365" i="1"/>
  <c r="S365" i="1"/>
  <c r="R365" i="1"/>
  <c r="Q365" i="1"/>
  <c r="K365" i="1"/>
  <c r="L365" i="1" s="1"/>
  <c r="C365" i="1"/>
  <c r="AE364" i="1"/>
  <c r="AF364" i="1" s="1"/>
  <c r="AD364" i="1"/>
  <c r="AB364" i="1"/>
  <c r="AA364" i="1"/>
  <c r="Z364" i="1"/>
  <c r="V364" i="1"/>
  <c r="U364" i="1" a="1"/>
  <c r="U364" i="1" s="1"/>
  <c r="T364" i="1"/>
  <c r="S364" i="1"/>
  <c r="R364" i="1"/>
  <c r="Q364" i="1"/>
  <c r="K364" i="1"/>
  <c r="L364" i="1" s="1"/>
  <c r="C364" i="1"/>
  <c r="AE363" i="1"/>
  <c r="AF363" i="1" s="1"/>
  <c r="AD363" i="1"/>
  <c r="AB363" i="1"/>
  <c r="AA363" i="1"/>
  <c r="Z363" i="1"/>
  <c r="V363" i="1"/>
  <c r="U363" i="1" a="1"/>
  <c r="U363" i="1" s="1"/>
  <c r="T363" i="1"/>
  <c r="S363" i="1"/>
  <c r="R363" i="1"/>
  <c r="Q363" i="1"/>
  <c r="K363" i="1"/>
  <c r="L363" i="1" s="1"/>
  <c r="C363" i="1"/>
  <c r="AE362" i="1"/>
  <c r="AF362" i="1" s="1"/>
  <c r="AD362" i="1"/>
  <c r="AB362" i="1"/>
  <c r="AA362" i="1"/>
  <c r="Z362" i="1"/>
  <c r="V362" i="1"/>
  <c r="U362" i="1" a="1"/>
  <c r="U362" i="1" s="1"/>
  <c r="T362" i="1"/>
  <c r="S362" i="1"/>
  <c r="R362" i="1"/>
  <c r="Q362" i="1"/>
  <c r="K362" i="1"/>
  <c r="L362" i="1" s="1"/>
  <c r="C362" i="1"/>
  <c r="AE361" i="1"/>
  <c r="AF361" i="1" s="1"/>
  <c r="AD361" i="1"/>
  <c r="AB361" i="1"/>
  <c r="AA361" i="1"/>
  <c r="Z361" i="1"/>
  <c r="V361" i="1"/>
  <c r="U361" i="1" a="1"/>
  <c r="U361" i="1" s="1"/>
  <c r="T361" i="1"/>
  <c r="S361" i="1"/>
  <c r="R361" i="1"/>
  <c r="Q361" i="1"/>
  <c r="K361" i="1"/>
  <c r="L361" i="1" s="1"/>
  <c r="C361" i="1"/>
  <c r="AE360" i="1"/>
  <c r="AF360" i="1" s="1"/>
  <c r="AD360" i="1"/>
  <c r="AB360" i="1"/>
  <c r="AA360" i="1"/>
  <c r="Z360" i="1"/>
  <c r="V360" i="1"/>
  <c r="U360" i="1" a="1"/>
  <c r="U360" i="1" s="1"/>
  <c r="T360" i="1"/>
  <c r="S360" i="1"/>
  <c r="R360" i="1"/>
  <c r="Q360" i="1"/>
  <c r="K360" i="1"/>
  <c r="L360" i="1" s="1"/>
  <c r="C360" i="1"/>
  <c r="AE359" i="1"/>
  <c r="AF359" i="1" s="1"/>
  <c r="AD359" i="1"/>
  <c r="AB359" i="1"/>
  <c r="AA359" i="1"/>
  <c r="Z359" i="1"/>
  <c r="V359" i="1"/>
  <c r="U359" i="1" a="1"/>
  <c r="U359" i="1" s="1"/>
  <c r="T359" i="1"/>
  <c r="S359" i="1"/>
  <c r="R359" i="1"/>
  <c r="Q359" i="1"/>
  <c r="K359" i="1"/>
  <c r="L359" i="1" s="1"/>
  <c r="C359" i="1"/>
  <c r="AE358" i="1"/>
  <c r="AF358" i="1" s="1"/>
  <c r="AD358" i="1"/>
  <c r="AB358" i="1"/>
  <c r="AA358" i="1"/>
  <c r="Z358" i="1"/>
  <c r="V358" i="1"/>
  <c r="U358" i="1" a="1"/>
  <c r="U358" i="1" s="1"/>
  <c r="T358" i="1"/>
  <c r="S358" i="1"/>
  <c r="R358" i="1"/>
  <c r="Q358" i="1"/>
  <c r="K358" i="1"/>
  <c r="L358" i="1" s="1"/>
  <c r="C358" i="1"/>
  <c r="AE357" i="1"/>
  <c r="AF357" i="1" s="1"/>
  <c r="AD357" i="1"/>
  <c r="AB357" i="1"/>
  <c r="AA357" i="1"/>
  <c r="Z357" i="1"/>
  <c r="V357" i="1"/>
  <c r="U357" i="1" a="1"/>
  <c r="U357" i="1" s="1"/>
  <c r="T357" i="1"/>
  <c r="S357" i="1"/>
  <c r="R357" i="1"/>
  <c r="Q357" i="1"/>
  <c r="K357" i="1"/>
  <c r="L357" i="1" s="1"/>
  <c r="C357" i="1"/>
  <c r="AE356" i="1"/>
  <c r="AF356" i="1" s="1"/>
  <c r="AD356" i="1"/>
  <c r="AB356" i="1"/>
  <c r="AA356" i="1"/>
  <c r="Z356" i="1"/>
  <c r="V356" i="1"/>
  <c r="U356" i="1" a="1"/>
  <c r="U356" i="1" s="1"/>
  <c r="T356" i="1"/>
  <c r="S356" i="1"/>
  <c r="R356" i="1"/>
  <c r="Q356" i="1"/>
  <c r="K356" i="1"/>
  <c r="L356" i="1" s="1"/>
  <c r="C356" i="1"/>
  <c r="AE355" i="1"/>
  <c r="AF355" i="1" s="1"/>
  <c r="AD355" i="1"/>
  <c r="AB355" i="1"/>
  <c r="AA355" i="1"/>
  <c r="Z355" i="1"/>
  <c r="V355" i="1"/>
  <c r="U355" i="1" a="1"/>
  <c r="U355" i="1" s="1"/>
  <c r="T355" i="1"/>
  <c r="S355" i="1"/>
  <c r="R355" i="1"/>
  <c r="Q355" i="1"/>
  <c r="K355" i="1"/>
  <c r="L355" i="1" s="1"/>
  <c r="C355" i="1"/>
  <c r="AE354" i="1"/>
  <c r="AF354" i="1" s="1"/>
  <c r="AD354" i="1"/>
  <c r="AB354" i="1"/>
  <c r="AA354" i="1"/>
  <c r="Z354" i="1"/>
  <c r="V354" i="1"/>
  <c r="U354" i="1" a="1"/>
  <c r="U354" i="1" s="1"/>
  <c r="T354" i="1"/>
  <c r="S354" i="1"/>
  <c r="R354" i="1"/>
  <c r="Q354" i="1"/>
  <c r="K354" i="1"/>
  <c r="L354" i="1" s="1"/>
  <c r="C354" i="1"/>
  <c r="AE353" i="1"/>
  <c r="AF353" i="1" s="1"/>
  <c r="AD353" i="1"/>
  <c r="AB353" i="1"/>
  <c r="AA353" i="1"/>
  <c r="Z353" i="1"/>
  <c r="V353" i="1"/>
  <c r="U353" i="1" a="1"/>
  <c r="U353" i="1" s="1"/>
  <c r="T353" i="1"/>
  <c r="S353" i="1"/>
  <c r="R353" i="1"/>
  <c r="Q353" i="1"/>
  <c r="K353" i="1"/>
  <c r="L353" i="1" s="1"/>
  <c r="C353" i="1"/>
  <c r="AE352" i="1"/>
  <c r="AF352" i="1" s="1"/>
  <c r="AD352" i="1"/>
  <c r="AB352" i="1"/>
  <c r="AA352" i="1"/>
  <c r="Z352" i="1"/>
  <c r="V352" i="1"/>
  <c r="U352" i="1" a="1"/>
  <c r="U352" i="1" s="1"/>
  <c r="T352" i="1"/>
  <c r="S352" i="1"/>
  <c r="R352" i="1"/>
  <c r="Q352" i="1"/>
  <c r="K352" i="1"/>
  <c r="L352" i="1" s="1"/>
  <c r="C352" i="1"/>
  <c r="AE351" i="1"/>
  <c r="AF351" i="1" s="1"/>
  <c r="AD351" i="1"/>
  <c r="AB351" i="1"/>
  <c r="AA351" i="1"/>
  <c r="Z351" i="1"/>
  <c r="V351" i="1"/>
  <c r="U351" i="1" a="1"/>
  <c r="U351" i="1" s="1"/>
  <c r="T351" i="1"/>
  <c r="S351" i="1"/>
  <c r="R351" i="1"/>
  <c r="Q351" i="1"/>
  <c r="K351" i="1"/>
  <c r="L351" i="1" s="1"/>
  <c r="C351" i="1"/>
  <c r="AE350" i="1"/>
  <c r="AF350" i="1" s="1"/>
  <c r="AD350" i="1"/>
  <c r="AB350" i="1"/>
  <c r="AA350" i="1"/>
  <c r="Z350" i="1"/>
  <c r="V350" i="1"/>
  <c r="U350" i="1" a="1"/>
  <c r="U350" i="1" s="1"/>
  <c r="T350" i="1"/>
  <c r="S350" i="1"/>
  <c r="R350" i="1"/>
  <c r="Q350" i="1"/>
  <c r="K350" i="1"/>
  <c r="L350" i="1" s="1"/>
  <c r="C350" i="1"/>
  <c r="AE349" i="1"/>
  <c r="AF349" i="1" s="1"/>
  <c r="AD349" i="1"/>
  <c r="AB349" i="1"/>
  <c r="AA349" i="1"/>
  <c r="Z349" i="1"/>
  <c r="V349" i="1"/>
  <c r="U349" i="1" a="1"/>
  <c r="U349" i="1" s="1"/>
  <c r="T349" i="1"/>
  <c r="S349" i="1"/>
  <c r="R349" i="1"/>
  <c r="Q349" i="1"/>
  <c r="K349" i="1"/>
  <c r="L349" i="1" s="1"/>
  <c r="C349" i="1"/>
  <c r="AE348" i="1"/>
  <c r="AF348" i="1" s="1"/>
  <c r="AD348" i="1"/>
  <c r="AB348" i="1"/>
  <c r="AA348" i="1"/>
  <c r="Z348" i="1"/>
  <c r="V348" i="1"/>
  <c r="U348" i="1" a="1"/>
  <c r="U348" i="1" s="1"/>
  <c r="T348" i="1"/>
  <c r="S348" i="1"/>
  <c r="R348" i="1"/>
  <c r="Q348" i="1"/>
  <c r="K348" i="1"/>
  <c r="L348" i="1" s="1"/>
  <c r="C348" i="1"/>
  <c r="AE347" i="1"/>
  <c r="AF347" i="1" s="1"/>
  <c r="AD347" i="1"/>
  <c r="AB347" i="1"/>
  <c r="AA347" i="1"/>
  <c r="Z347" i="1"/>
  <c r="V347" i="1"/>
  <c r="U347" i="1" a="1"/>
  <c r="U347" i="1" s="1"/>
  <c r="T347" i="1"/>
  <c r="S347" i="1"/>
  <c r="R347" i="1"/>
  <c r="Q347" i="1"/>
  <c r="K347" i="1"/>
  <c r="L347" i="1" s="1"/>
  <c r="C347" i="1"/>
  <c r="AE346" i="1"/>
  <c r="AF346" i="1" s="1"/>
  <c r="AD346" i="1"/>
  <c r="AB346" i="1"/>
  <c r="AA346" i="1"/>
  <c r="Z346" i="1"/>
  <c r="V346" i="1"/>
  <c r="U346" i="1" a="1"/>
  <c r="U346" i="1" s="1"/>
  <c r="T346" i="1"/>
  <c r="S346" i="1"/>
  <c r="R346" i="1"/>
  <c r="Q346" i="1"/>
  <c r="K346" i="1"/>
  <c r="L346" i="1" s="1"/>
  <c r="C346" i="1"/>
  <c r="AE345" i="1"/>
  <c r="AF345" i="1" s="1"/>
  <c r="AD345" i="1"/>
  <c r="AB345" i="1"/>
  <c r="AA345" i="1"/>
  <c r="Z345" i="1"/>
  <c r="V345" i="1"/>
  <c r="U345" i="1" a="1"/>
  <c r="U345" i="1" s="1"/>
  <c r="T345" i="1"/>
  <c r="S345" i="1"/>
  <c r="R345" i="1"/>
  <c r="Q345" i="1"/>
  <c r="K345" i="1"/>
  <c r="L345" i="1" s="1"/>
  <c r="C345" i="1"/>
  <c r="AE344" i="1"/>
  <c r="AF344" i="1" s="1"/>
  <c r="AD344" i="1"/>
  <c r="AB344" i="1"/>
  <c r="AA344" i="1"/>
  <c r="Z344" i="1"/>
  <c r="V344" i="1"/>
  <c r="U344" i="1" a="1"/>
  <c r="U344" i="1" s="1"/>
  <c r="T344" i="1"/>
  <c r="S344" i="1"/>
  <c r="R344" i="1"/>
  <c r="Q344" i="1"/>
  <c r="K344" i="1"/>
  <c r="L344" i="1" s="1"/>
  <c r="C344" i="1"/>
  <c r="AE343" i="1"/>
  <c r="AF343" i="1" s="1"/>
  <c r="AD343" i="1"/>
  <c r="AB343" i="1"/>
  <c r="AA343" i="1"/>
  <c r="Z343" i="1"/>
  <c r="V343" i="1"/>
  <c r="U343" i="1" a="1"/>
  <c r="U343" i="1" s="1"/>
  <c r="T343" i="1"/>
  <c r="S343" i="1"/>
  <c r="R343" i="1"/>
  <c r="Q343" i="1"/>
  <c r="K343" i="1"/>
  <c r="L343" i="1" s="1"/>
  <c r="C343" i="1"/>
  <c r="AE342" i="1"/>
  <c r="AF342" i="1" s="1"/>
  <c r="AD342" i="1"/>
  <c r="AB342" i="1"/>
  <c r="AA342" i="1"/>
  <c r="Z342" i="1"/>
  <c r="V342" i="1"/>
  <c r="U342" i="1" a="1"/>
  <c r="U342" i="1" s="1"/>
  <c r="T342" i="1"/>
  <c r="S342" i="1"/>
  <c r="R342" i="1"/>
  <c r="Q342" i="1"/>
  <c r="K342" i="1"/>
  <c r="L342" i="1" s="1"/>
  <c r="C342" i="1"/>
  <c r="AE341" i="1"/>
  <c r="AF341" i="1" s="1"/>
  <c r="AD341" i="1"/>
  <c r="AB341" i="1"/>
  <c r="AA341" i="1"/>
  <c r="Z341" i="1"/>
  <c r="V341" i="1"/>
  <c r="U341" i="1" a="1"/>
  <c r="U341" i="1" s="1"/>
  <c r="T341" i="1"/>
  <c r="S341" i="1"/>
  <c r="R341" i="1"/>
  <c r="Q341" i="1"/>
  <c r="K341" i="1"/>
  <c r="L341" i="1" s="1"/>
  <c r="C341" i="1"/>
  <c r="AE340" i="1"/>
  <c r="AF340" i="1" s="1"/>
  <c r="AD340" i="1"/>
  <c r="AB340" i="1"/>
  <c r="AA340" i="1"/>
  <c r="Z340" i="1"/>
  <c r="V340" i="1"/>
  <c r="U340" i="1" a="1"/>
  <c r="U340" i="1" s="1"/>
  <c r="T340" i="1"/>
  <c r="S340" i="1"/>
  <c r="R340" i="1"/>
  <c r="Q340" i="1"/>
  <c r="K340" i="1"/>
  <c r="L340" i="1" s="1"/>
  <c r="C340" i="1"/>
  <c r="AE339" i="1"/>
  <c r="AF339" i="1" s="1"/>
  <c r="AD339" i="1"/>
  <c r="AB339" i="1"/>
  <c r="AA339" i="1"/>
  <c r="Z339" i="1"/>
  <c r="V339" i="1"/>
  <c r="U339" i="1" a="1"/>
  <c r="U339" i="1" s="1"/>
  <c r="T339" i="1"/>
  <c r="S339" i="1"/>
  <c r="R339" i="1"/>
  <c r="Q339" i="1"/>
  <c r="K339" i="1"/>
  <c r="L339" i="1" s="1"/>
  <c r="C339" i="1"/>
  <c r="AE338" i="1"/>
  <c r="AF338" i="1" s="1"/>
  <c r="AD338" i="1"/>
  <c r="AB338" i="1"/>
  <c r="AA338" i="1"/>
  <c r="Z338" i="1"/>
  <c r="V338" i="1"/>
  <c r="U338" i="1" a="1"/>
  <c r="U338" i="1" s="1"/>
  <c r="T338" i="1"/>
  <c r="S338" i="1"/>
  <c r="R338" i="1"/>
  <c r="Q338" i="1"/>
  <c r="K338" i="1"/>
  <c r="L338" i="1" s="1"/>
  <c r="C338" i="1"/>
  <c r="AE337" i="1"/>
  <c r="AF337" i="1" s="1"/>
  <c r="AD337" i="1"/>
  <c r="AB337" i="1"/>
  <c r="AA337" i="1"/>
  <c r="Z337" i="1"/>
  <c r="V337" i="1"/>
  <c r="U337" i="1" a="1"/>
  <c r="U337" i="1" s="1"/>
  <c r="T337" i="1"/>
  <c r="S337" i="1"/>
  <c r="R337" i="1"/>
  <c r="Q337" i="1"/>
  <c r="K337" i="1"/>
  <c r="L337" i="1" s="1"/>
  <c r="C337" i="1"/>
  <c r="AE336" i="1"/>
  <c r="AF336" i="1" s="1"/>
  <c r="AD336" i="1"/>
  <c r="AB336" i="1"/>
  <c r="AA336" i="1"/>
  <c r="Z336" i="1"/>
  <c r="V336" i="1"/>
  <c r="U336" i="1" a="1"/>
  <c r="U336" i="1" s="1"/>
  <c r="T336" i="1"/>
  <c r="S336" i="1"/>
  <c r="R336" i="1"/>
  <c r="Q336" i="1"/>
  <c r="K336" i="1"/>
  <c r="L336" i="1" s="1"/>
  <c r="C336" i="1"/>
  <c r="AE335" i="1"/>
  <c r="AF335" i="1" s="1"/>
  <c r="AD335" i="1"/>
  <c r="AB335" i="1"/>
  <c r="AA335" i="1"/>
  <c r="Z335" i="1"/>
  <c r="V335" i="1"/>
  <c r="U335" i="1" a="1"/>
  <c r="U335" i="1" s="1"/>
  <c r="T335" i="1"/>
  <c r="S335" i="1"/>
  <c r="R335" i="1"/>
  <c r="Q335" i="1"/>
  <c r="K335" i="1"/>
  <c r="L335" i="1" s="1"/>
  <c r="C335" i="1"/>
  <c r="AE334" i="1"/>
  <c r="AF334" i="1" s="1"/>
  <c r="AD334" i="1"/>
  <c r="AB334" i="1"/>
  <c r="AA334" i="1"/>
  <c r="Z334" i="1"/>
  <c r="V334" i="1"/>
  <c r="U334" i="1" a="1"/>
  <c r="U334" i="1" s="1"/>
  <c r="T334" i="1"/>
  <c r="S334" i="1"/>
  <c r="R334" i="1"/>
  <c r="Q334" i="1"/>
  <c r="K334" i="1"/>
  <c r="L334" i="1" s="1"/>
  <c r="C334" i="1"/>
  <c r="AE333" i="1"/>
  <c r="AF333" i="1" s="1"/>
  <c r="AD333" i="1"/>
  <c r="AB333" i="1"/>
  <c r="AA333" i="1"/>
  <c r="Z333" i="1"/>
  <c r="V333" i="1"/>
  <c r="U333" i="1" a="1"/>
  <c r="U333" i="1" s="1"/>
  <c r="T333" i="1"/>
  <c r="S333" i="1"/>
  <c r="R333" i="1"/>
  <c r="Q333" i="1"/>
  <c r="K333" i="1"/>
  <c r="L333" i="1" s="1"/>
  <c r="C333" i="1"/>
  <c r="AE332" i="1"/>
  <c r="AF332" i="1" s="1"/>
  <c r="AD332" i="1"/>
  <c r="AB332" i="1"/>
  <c r="AA332" i="1"/>
  <c r="Z332" i="1"/>
  <c r="V332" i="1"/>
  <c r="U332" i="1" a="1"/>
  <c r="U332" i="1" s="1"/>
  <c r="T332" i="1"/>
  <c r="S332" i="1"/>
  <c r="R332" i="1"/>
  <c r="Q332" i="1"/>
  <c r="K332" i="1"/>
  <c r="L332" i="1" s="1"/>
  <c r="C332" i="1"/>
  <c r="AE331" i="1"/>
  <c r="AF331" i="1" s="1"/>
  <c r="AD331" i="1"/>
  <c r="AB331" i="1"/>
  <c r="AA331" i="1"/>
  <c r="Z331" i="1"/>
  <c r="V331" i="1"/>
  <c r="U331" i="1" a="1"/>
  <c r="U331" i="1" s="1"/>
  <c r="T331" i="1"/>
  <c r="S331" i="1"/>
  <c r="R331" i="1"/>
  <c r="Q331" i="1"/>
  <c r="K331" i="1"/>
  <c r="L331" i="1" s="1"/>
  <c r="C331" i="1"/>
  <c r="AE330" i="1"/>
  <c r="AF330" i="1" s="1"/>
  <c r="AD330" i="1"/>
  <c r="AB330" i="1"/>
  <c r="AA330" i="1"/>
  <c r="Z330" i="1"/>
  <c r="V330" i="1"/>
  <c r="U330" i="1" a="1"/>
  <c r="U330" i="1" s="1"/>
  <c r="T330" i="1"/>
  <c r="S330" i="1"/>
  <c r="R330" i="1"/>
  <c r="Q330" i="1"/>
  <c r="K330" i="1"/>
  <c r="L330" i="1" s="1"/>
  <c r="C330" i="1"/>
  <c r="AE329" i="1"/>
  <c r="AF329" i="1" s="1"/>
  <c r="AD329" i="1"/>
  <c r="AB329" i="1"/>
  <c r="AA329" i="1"/>
  <c r="Z329" i="1"/>
  <c r="V329" i="1"/>
  <c r="U329" i="1" a="1"/>
  <c r="U329" i="1" s="1"/>
  <c r="T329" i="1"/>
  <c r="S329" i="1"/>
  <c r="R329" i="1"/>
  <c r="Q329" i="1"/>
  <c r="K329" i="1"/>
  <c r="L329" i="1" s="1"/>
  <c r="C329" i="1"/>
  <c r="AE328" i="1"/>
  <c r="AF328" i="1" s="1"/>
  <c r="AD328" i="1"/>
  <c r="AB328" i="1"/>
  <c r="AA328" i="1"/>
  <c r="Z328" i="1"/>
  <c r="V328" i="1"/>
  <c r="U328" i="1" a="1"/>
  <c r="U328" i="1" s="1"/>
  <c r="T328" i="1"/>
  <c r="S328" i="1"/>
  <c r="R328" i="1"/>
  <c r="Q328" i="1"/>
  <c r="K328" i="1"/>
  <c r="L328" i="1" s="1"/>
  <c r="C328" i="1"/>
  <c r="AE327" i="1"/>
  <c r="AF327" i="1" s="1"/>
  <c r="AD327" i="1"/>
  <c r="AB327" i="1"/>
  <c r="AA327" i="1"/>
  <c r="Z327" i="1"/>
  <c r="V327" i="1"/>
  <c r="U327" i="1" a="1"/>
  <c r="U327" i="1" s="1"/>
  <c r="T327" i="1"/>
  <c r="S327" i="1"/>
  <c r="R327" i="1"/>
  <c r="Q327" i="1"/>
  <c r="K327" i="1"/>
  <c r="L327" i="1" s="1"/>
  <c r="C327" i="1"/>
  <c r="AE326" i="1"/>
  <c r="AF326" i="1" s="1"/>
  <c r="AD326" i="1"/>
  <c r="AB326" i="1"/>
  <c r="AA326" i="1"/>
  <c r="Z326" i="1"/>
  <c r="V326" i="1"/>
  <c r="U326" i="1" a="1"/>
  <c r="U326" i="1" s="1"/>
  <c r="T326" i="1"/>
  <c r="S326" i="1"/>
  <c r="R326" i="1"/>
  <c r="Q326" i="1"/>
  <c r="K326" i="1"/>
  <c r="L326" i="1" s="1"/>
  <c r="C326" i="1"/>
  <c r="AE325" i="1"/>
  <c r="AF325" i="1" s="1"/>
  <c r="AD325" i="1"/>
  <c r="AB325" i="1"/>
  <c r="AA325" i="1"/>
  <c r="Z325" i="1"/>
  <c r="V325" i="1"/>
  <c r="U325" i="1" a="1"/>
  <c r="U325" i="1" s="1"/>
  <c r="T325" i="1"/>
  <c r="S325" i="1"/>
  <c r="R325" i="1"/>
  <c r="Q325" i="1"/>
  <c r="K325" i="1"/>
  <c r="L325" i="1" s="1"/>
  <c r="C325" i="1"/>
  <c r="AE324" i="1"/>
  <c r="AF324" i="1" s="1"/>
  <c r="AD324" i="1"/>
  <c r="AB324" i="1"/>
  <c r="AA324" i="1"/>
  <c r="Z324" i="1"/>
  <c r="V324" i="1"/>
  <c r="U324" i="1" a="1"/>
  <c r="U324" i="1" s="1"/>
  <c r="T324" i="1"/>
  <c r="S324" i="1"/>
  <c r="R324" i="1"/>
  <c r="Q324" i="1"/>
  <c r="K324" i="1"/>
  <c r="L324" i="1" s="1"/>
  <c r="C324" i="1"/>
  <c r="AE323" i="1"/>
  <c r="AF323" i="1" s="1"/>
  <c r="AD323" i="1"/>
  <c r="AB323" i="1"/>
  <c r="AA323" i="1"/>
  <c r="Z323" i="1"/>
  <c r="V323" i="1"/>
  <c r="U323" i="1" a="1"/>
  <c r="U323" i="1" s="1"/>
  <c r="T323" i="1"/>
  <c r="S323" i="1"/>
  <c r="R323" i="1"/>
  <c r="Q323" i="1"/>
  <c r="K323" i="1"/>
  <c r="L323" i="1" s="1"/>
  <c r="C323" i="1"/>
  <c r="AE322" i="1"/>
  <c r="AF322" i="1" s="1"/>
  <c r="AD322" i="1"/>
  <c r="AB322" i="1"/>
  <c r="AA322" i="1"/>
  <c r="Z322" i="1"/>
  <c r="V322" i="1"/>
  <c r="U322" i="1" a="1"/>
  <c r="U322" i="1" s="1"/>
  <c r="T322" i="1"/>
  <c r="S322" i="1"/>
  <c r="R322" i="1"/>
  <c r="Q322" i="1"/>
  <c r="K322" i="1"/>
  <c r="L322" i="1" s="1"/>
  <c r="C322" i="1"/>
  <c r="AE321" i="1"/>
  <c r="AF321" i="1" s="1"/>
  <c r="AD321" i="1"/>
  <c r="AB321" i="1"/>
  <c r="AA321" i="1"/>
  <c r="Z321" i="1"/>
  <c r="V321" i="1"/>
  <c r="U321" i="1" a="1"/>
  <c r="U321" i="1" s="1"/>
  <c r="T321" i="1"/>
  <c r="S321" i="1"/>
  <c r="R321" i="1"/>
  <c r="Q321" i="1"/>
  <c r="K321" i="1"/>
  <c r="L321" i="1" s="1"/>
  <c r="C321" i="1"/>
  <c r="AE320" i="1"/>
  <c r="AF320" i="1" s="1"/>
  <c r="AD320" i="1"/>
  <c r="AB320" i="1"/>
  <c r="AA320" i="1"/>
  <c r="Z320" i="1"/>
  <c r="V320" i="1"/>
  <c r="U320" i="1" a="1"/>
  <c r="U320" i="1" s="1"/>
  <c r="T320" i="1"/>
  <c r="S320" i="1"/>
  <c r="R320" i="1"/>
  <c r="Q320" i="1"/>
  <c r="K320" i="1"/>
  <c r="L320" i="1" s="1"/>
  <c r="C320" i="1"/>
  <c r="AE319" i="1"/>
  <c r="AF319" i="1" s="1"/>
  <c r="AD319" i="1"/>
  <c r="AB319" i="1"/>
  <c r="AA319" i="1"/>
  <c r="Z319" i="1"/>
  <c r="V319" i="1"/>
  <c r="U319" i="1" a="1"/>
  <c r="U319" i="1" s="1"/>
  <c r="T319" i="1"/>
  <c r="S319" i="1"/>
  <c r="R319" i="1"/>
  <c r="Q319" i="1"/>
  <c r="K319" i="1"/>
  <c r="L319" i="1" s="1"/>
  <c r="C319" i="1"/>
  <c r="AE318" i="1"/>
  <c r="AF318" i="1" s="1"/>
  <c r="AD318" i="1"/>
  <c r="AB318" i="1"/>
  <c r="AA318" i="1"/>
  <c r="Z318" i="1"/>
  <c r="V318" i="1"/>
  <c r="U318" i="1" a="1"/>
  <c r="U318" i="1" s="1"/>
  <c r="T318" i="1"/>
  <c r="S318" i="1"/>
  <c r="R318" i="1"/>
  <c r="Q318" i="1"/>
  <c r="K318" i="1"/>
  <c r="L318" i="1" s="1"/>
  <c r="C318" i="1"/>
  <c r="AE317" i="1"/>
  <c r="AF317" i="1" s="1"/>
  <c r="AD317" i="1"/>
  <c r="AB317" i="1"/>
  <c r="AA317" i="1"/>
  <c r="Z317" i="1"/>
  <c r="V317" i="1"/>
  <c r="U317" i="1" a="1"/>
  <c r="U317" i="1" s="1"/>
  <c r="T317" i="1"/>
  <c r="S317" i="1"/>
  <c r="R317" i="1"/>
  <c r="Q317" i="1"/>
  <c r="K317" i="1"/>
  <c r="L317" i="1" s="1"/>
  <c r="C317" i="1"/>
  <c r="AE316" i="1"/>
  <c r="AF316" i="1" s="1"/>
  <c r="AD316" i="1"/>
  <c r="AB316" i="1"/>
  <c r="AA316" i="1"/>
  <c r="Z316" i="1"/>
  <c r="V316" i="1"/>
  <c r="U316" i="1" a="1"/>
  <c r="U316" i="1" s="1"/>
  <c r="T316" i="1"/>
  <c r="S316" i="1"/>
  <c r="R316" i="1"/>
  <c r="Q316" i="1"/>
  <c r="K316" i="1"/>
  <c r="L316" i="1" s="1"/>
  <c r="C316" i="1"/>
  <c r="AE315" i="1"/>
  <c r="AF315" i="1" s="1"/>
  <c r="AD315" i="1"/>
  <c r="AB315" i="1"/>
  <c r="AA315" i="1"/>
  <c r="Z315" i="1"/>
  <c r="V315" i="1"/>
  <c r="U315" i="1" a="1"/>
  <c r="U315" i="1" s="1"/>
  <c r="T315" i="1"/>
  <c r="S315" i="1"/>
  <c r="R315" i="1"/>
  <c r="Q315" i="1"/>
  <c r="K315" i="1"/>
  <c r="L315" i="1" s="1"/>
  <c r="C315" i="1"/>
  <c r="AE314" i="1"/>
  <c r="AF314" i="1" s="1"/>
  <c r="AD314" i="1"/>
  <c r="AB314" i="1"/>
  <c r="AA314" i="1"/>
  <c r="Z314" i="1"/>
  <c r="V314" i="1"/>
  <c r="U314" i="1" a="1"/>
  <c r="U314" i="1" s="1"/>
  <c r="T314" i="1"/>
  <c r="S314" i="1"/>
  <c r="R314" i="1"/>
  <c r="Q314" i="1"/>
  <c r="K314" i="1"/>
  <c r="L314" i="1" s="1"/>
  <c r="C314" i="1"/>
  <c r="AE313" i="1"/>
  <c r="AF313" i="1" s="1"/>
  <c r="AD313" i="1"/>
  <c r="AB313" i="1"/>
  <c r="AA313" i="1"/>
  <c r="Z313" i="1"/>
  <c r="V313" i="1"/>
  <c r="U313" i="1" a="1"/>
  <c r="U313" i="1" s="1"/>
  <c r="T313" i="1"/>
  <c r="S313" i="1"/>
  <c r="R313" i="1"/>
  <c r="Q313" i="1"/>
  <c r="K313" i="1"/>
  <c r="L313" i="1" s="1"/>
  <c r="C313" i="1"/>
  <c r="AE312" i="1"/>
  <c r="AF312" i="1" s="1"/>
  <c r="AD312" i="1"/>
  <c r="AB312" i="1"/>
  <c r="AA312" i="1"/>
  <c r="Z312" i="1"/>
  <c r="V312" i="1"/>
  <c r="U312" i="1" a="1"/>
  <c r="U312" i="1" s="1"/>
  <c r="T312" i="1"/>
  <c r="S312" i="1"/>
  <c r="R312" i="1"/>
  <c r="Q312" i="1"/>
  <c r="K312" i="1"/>
  <c r="L312" i="1" s="1"/>
  <c r="C312" i="1"/>
  <c r="AE311" i="1"/>
  <c r="AF311" i="1" s="1"/>
  <c r="AD311" i="1"/>
  <c r="AB311" i="1"/>
  <c r="AA311" i="1"/>
  <c r="Z311" i="1"/>
  <c r="V311" i="1"/>
  <c r="U311" i="1" a="1"/>
  <c r="U311" i="1" s="1"/>
  <c r="T311" i="1"/>
  <c r="S311" i="1"/>
  <c r="R311" i="1"/>
  <c r="Q311" i="1"/>
  <c r="K311" i="1"/>
  <c r="L311" i="1" s="1"/>
  <c r="C311" i="1"/>
  <c r="AE310" i="1"/>
  <c r="AF310" i="1" s="1"/>
  <c r="AD310" i="1"/>
  <c r="AB310" i="1"/>
  <c r="AA310" i="1"/>
  <c r="Z310" i="1"/>
  <c r="V310" i="1"/>
  <c r="U310" i="1" a="1"/>
  <c r="U310" i="1" s="1"/>
  <c r="T310" i="1"/>
  <c r="S310" i="1"/>
  <c r="R310" i="1"/>
  <c r="Q310" i="1"/>
  <c r="K310" i="1"/>
  <c r="L310" i="1" s="1"/>
  <c r="C310" i="1"/>
  <c r="AE309" i="1"/>
  <c r="AF309" i="1" s="1"/>
  <c r="AD309" i="1"/>
  <c r="AB309" i="1"/>
  <c r="AA309" i="1"/>
  <c r="Z309" i="1"/>
  <c r="V309" i="1"/>
  <c r="U309" i="1" a="1"/>
  <c r="U309" i="1" s="1"/>
  <c r="T309" i="1"/>
  <c r="S309" i="1"/>
  <c r="R309" i="1"/>
  <c r="Q309" i="1"/>
  <c r="K309" i="1"/>
  <c r="L309" i="1" s="1"/>
  <c r="C309" i="1"/>
  <c r="AE308" i="1"/>
  <c r="AF308" i="1" s="1"/>
  <c r="AD308" i="1"/>
  <c r="AB308" i="1"/>
  <c r="AA308" i="1"/>
  <c r="Z308" i="1"/>
  <c r="V308" i="1"/>
  <c r="U308" i="1" a="1"/>
  <c r="U308" i="1" s="1"/>
  <c r="T308" i="1"/>
  <c r="S308" i="1"/>
  <c r="R308" i="1"/>
  <c r="Q308" i="1"/>
  <c r="K308" i="1"/>
  <c r="L308" i="1" s="1"/>
  <c r="C308" i="1"/>
  <c r="AE307" i="1"/>
  <c r="AF307" i="1" s="1"/>
  <c r="AD307" i="1"/>
  <c r="AB307" i="1"/>
  <c r="AA307" i="1"/>
  <c r="Z307" i="1"/>
  <c r="V307" i="1"/>
  <c r="U307" i="1" a="1"/>
  <c r="U307" i="1" s="1"/>
  <c r="T307" i="1"/>
  <c r="S307" i="1"/>
  <c r="R307" i="1"/>
  <c r="Q307" i="1"/>
  <c r="K307" i="1"/>
  <c r="L307" i="1" s="1"/>
  <c r="C307" i="1"/>
  <c r="AE306" i="1"/>
  <c r="AF306" i="1" s="1"/>
  <c r="AD306" i="1"/>
  <c r="AB306" i="1"/>
  <c r="AA306" i="1"/>
  <c r="Z306" i="1"/>
  <c r="V306" i="1"/>
  <c r="U306" i="1" a="1"/>
  <c r="U306" i="1" s="1"/>
  <c r="T306" i="1"/>
  <c r="S306" i="1"/>
  <c r="R306" i="1"/>
  <c r="Q306" i="1"/>
  <c r="K306" i="1"/>
  <c r="L306" i="1" s="1"/>
  <c r="C306" i="1"/>
  <c r="AE305" i="1"/>
  <c r="AF305" i="1" s="1"/>
  <c r="AD305" i="1"/>
  <c r="AB305" i="1"/>
  <c r="AA305" i="1"/>
  <c r="Z305" i="1"/>
  <c r="V305" i="1"/>
  <c r="U305" i="1" a="1"/>
  <c r="U305" i="1" s="1"/>
  <c r="T305" i="1"/>
  <c r="S305" i="1"/>
  <c r="R305" i="1"/>
  <c r="Q305" i="1"/>
  <c r="K305" i="1"/>
  <c r="L305" i="1" s="1"/>
  <c r="C305" i="1"/>
  <c r="AE304" i="1"/>
  <c r="AF304" i="1" s="1"/>
  <c r="AD304" i="1"/>
  <c r="AB304" i="1"/>
  <c r="AA304" i="1"/>
  <c r="Z304" i="1"/>
  <c r="V304" i="1"/>
  <c r="U304" i="1" a="1"/>
  <c r="U304" i="1" s="1"/>
  <c r="T304" i="1"/>
  <c r="S304" i="1"/>
  <c r="R304" i="1"/>
  <c r="Q304" i="1"/>
  <c r="K304" i="1"/>
  <c r="L304" i="1" s="1"/>
  <c r="C304" i="1"/>
  <c r="AE303" i="1"/>
  <c r="AF303" i="1" s="1"/>
  <c r="AD303" i="1"/>
  <c r="AB303" i="1"/>
  <c r="AA303" i="1"/>
  <c r="Z303" i="1"/>
  <c r="V303" i="1"/>
  <c r="U303" i="1" a="1"/>
  <c r="U303" i="1" s="1"/>
  <c r="T303" i="1"/>
  <c r="S303" i="1"/>
  <c r="R303" i="1"/>
  <c r="Q303" i="1"/>
  <c r="K303" i="1"/>
  <c r="L303" i="1" s="1"/>
  <c r="C303" i="1"/>
  <c r="AE302" i="1"/>
  <c r="AF302" i="1" s="1"/>
  <c r="AD302" i="1"/>
  <c r="AB302" i="1"/>
  <c r="AA302" i="1"/>
  <c r="Z302" i="1"/>
  <c r="V302" i="1"/>
  <c r="U302" i="1" a="1"/>
  <c r="U302" i="1" s="1"/>
  <c r="T302" i="1"/>
  <c r="S302" i="1"/>
  <c r="R302" i="1"/>
  <c r="Q302" i="1"/>
  <c r="K302" i="1"/>
  <c r="L302" i="1" s="1"/>
  <c r="C302" i="1"/>
  <c r="AE301" i="1"/>
  <c r="AF301" i="1" s="1"/>
  <c r="AD301" i="1"/>
  <c r="AB301" i="1"/>
  <c r="AA301" i="1"/>
  <c r="Z301" i="1"/>
  <c r="V301" i="1"/>
  <c r="U301" i="1" a="1"/>
  <c r="U301" i="1" s="1"/>
  <c r="T301" i="1"/>
  <c r="S301" i="1"/>
  <c r="R301" i="1"/>
  <c r="Q301" i="1"/>
  <c r="K301" i="1"/>
  <c r="L301" i="1" s="1"/>
  <c r="C301" i="1"/>
  <c r="AE300" i="1"/>
  <c r="AF300" i="1" s="1"/>
  <c r="AD300" i="1"/>
  <c r="AB300" i="1"/>
  <c r="AA300" i="1"/>
  <c r="Z300" i="1"/>
  <c r="V300" i="1"/>
  <c r="U300" i="1" a="1"/>
  <c r="U300" i="1" s="1"/>
  <c r="T300" i="1"/>
  <c r="S300" i="1"/>
  <c r="R300" i="1"/>
  <c r="Q300" i="1"/>
  <c r="K300" i="1"/>
  <c r="L300" i="1" s="1"/>
  <c r="C300" i="1"/>
  <c r="AE299" i="1"/>
  <c r="AF299" i="1" s="1"/>
  <c r="AD299" i="1"/>
  <c r="AB299" i="1"/>
  <c r="AA299" i="1"/>
  <c r="Z299" i="1"/>
  <c r="V299" i="1"/>
  <c r="U299" i="1" a="1"/>
  <c r="U299" i="1" s="1"/>
  <c r="T299" i="1"/>
  <c r="S299" i="1"/>
  <c r="R299" i="1"/>
  <c r="Q299" i="1"/>
  <c r="K299" i="1"/>
  <c r="L299" i="1" s="1"/>
  <c r="C299" i="1"/>
  <c r="AE298" i="1"/>
  <c r="AF298" i="1" s="1"/>
  <c r="AD298" i="1"/>
  <c r="AB298" i="1"/>
  <c r="AA298" i="1"/>
  <c r="Z298" i="1"/>
  <c r="V298" i="1"/>
  <c r="U298" i="1" a="1"/>
  <c r="U298" i="1" s="1"/>
  <c r="T298" i="1"/>
  <c r="S298" i="1"/>
  <c r="R298" i="1"/>
  <c r="Q298" i="1"/>
  <c r="K298" i="1"/>
  <c r="L298" i="1" s="1"/>
  <c r="C298" i="1"/>
  <c r="AE297" i="1"/>
  <c r="AF297" i="1" s="1"/>
  <c r="AD297" i="1"/>
  <c r="AB297" i="1"/>
  <c r="AA297" i="1"/>
  <c r="Z297" i="1"/>
  <c r="V297" i="1"/>
  <c r="U297" i="1" a="1"/>
  <c r="U297" i="1" s="1"/>
  <c r="T297" i="1"/>
  <c r="S297" i="1"/>
  <c r="R297" i="1"/>
  <c r="Q297" i="1"/>
  <c r="K297" i="1"/>
  <c r="L297" i="1" s="1"/>
  <c r="C297" i="1"/>
  <c r="AE296" i="1"/>
  <c r="AF296" i="1" s="1"/>
  <c r="AD296" i="1"/>
  <c r="AB296" i="1"/>
  <c r="AA296" i="1"/>
  <c r="Z296" i="1"/>
  <c r="V296" i="1"/>
  <c r="U296" i="1" a="1"/>
  <c r="U296" i="1" s="1"/>
  <c r="T296" i="1"/>
  <c r="S296" i="1"/>
  <c r="R296" i="1"/>
  <c r="Q296" i="1"/>
  <c r="K296" i="1"/>
  <c r="L296" i="1" s="1"/>
  <c r="C296" i="1"/>
  <c r="AE295" i="1"/>
  <c r="AF295" i="1" s="1"/>
  <c r="AD295" i="1"/>
  <c r="AB295" i="1"/>
  <c r="AA295" i="1"/>
  <c r="Z295" i="1"/>
  <c r="V295" i="1"/>
  <c r="U295" i="1" a="1"/>
  <c r="U295" i="1" s="1"/>
  <c r="T295" i="1"/>
  <c r="S295" i="1"/>
  <c r="R295" i="1"/>
  <c r="Q295" i="1"/>
  <c r="K295" i="1"/>
  <c r="L295" i="1" s="1"/>
  <c r="C295" i="1"/>
  <c r="AE294" i="1"/>
  <c r="AF294" i="1" s="1"/>
  <c r="AD294" i="1"/>
  <c r="AB294" i="1"/>
  <c r="AA294" i="1"/>
  <c r="Z294" i="1"/>
  <c r="V294" i="1"/>
  <c r="U294" i="1" a="1"/>
  <c r="U294" i="1" s="1"/>
  <c r="T294" i="1"/>
  <c r="S294" i="1"/>
  <c r="R294" i="1"/>
  <c r="Q294" i="1"/>
  <c r="K294" i="1"/>
  <c r="L294" i="1" s="1"/>
  <c r="C294" i="1"/>
  <c r="AE293" i="1"/>
  <c r="AF293" i="1" s="1"/>
  <c r="AD293" i="1"/>
  <c r="AB293" i="1"/>
  <c r="AA293" i="1"/>
  <c r="Z293" i="1"/>
  <c r="V293" i="1"/>
  <c r="U293" i="1" a="1"/>
  <c r="U293" i="1" s="1"/>
  <c r="T293" i="1"/>
  <c r="S293" i="1"/>
  <c r="R293" i="1"/>
  <c r="Q293" i="1"/>
  <c r="K293" i="1"/>
  <c r="L293" i="1" s="1"/>
  <c r="C293" i="1"/>
  <c r="AE292" i="1"/>
  <c r="AF292" i="1" s="1"/>
  <c r="AD292" i="1"/>
  <c r="AB292" i="1"/>
  <c r="AA292" i="1"/>
  <c r="Z292" i="1"/>
  <c r="V292" i="1"/>
  <c r="U292" i="1" a="1"/>
  <c r="U292" i="1" s="1"/>
  <c r="T292" i="1"/>
  <c r="S292" i="1"/>
  <c r="R292" i="1"/>
  <c r="Q292" i="1"/>
  <c r="K292" i="1"/>
  <c r="L292" i="1" s="1"/>
  <c r="C292" i="1"/>
  <c r="AE291" i="1"/>
  <c r="AF291" i="1" s="1"/>
  <c r="AD291" i="1"/>
  <c r="AB291" i="1"/>
  <c r="AA291" i="1"/>
  <c r="Z291" i="1"/>
  <c r="V291" i="1"/>
  <c r="U291" i="1" a="1"/>
  <c r="U291" i="1" s="1"/>
  <c r="T291" i="1"/>
  <c r="S291" i="1"/>
  <c r="R291" i="1"/>
  <c r="Q291" i="1"/>
  <c r="K291" i="1"/>
  <c r="L291" i="1" s="1"/>
  <c r="C291" i="1"/>
  <c r="AE290" i="1"/>
  <c r="AF290" i="1" s="1"/>
  <c r="AD290" i="1"/>
  <c r="AB290" i="1"/>
  <c r="AA290" i="1"/>
  <c r="Z290" i="1"/>
  <c r="V290" i="1"/>
  <c r="U290" i="1" a="1"/>
  <c r="U290" i="1" s="1"/>
  <c r="T290" i="1"/>
  <c r="S290" i="1"/>
  <c r="R290" i="1"/>
  <c r="Q290" i="1"/>
  <c r="K290" i="1"/>
  <c r="L290" i="1" s="1"/>
  <c r="C290" i="1"/>
  <c r="AE289" i="1"/>
  <c r="AF289" i="1" s="1"/>
  <c r="AD289" i="1"/>
  <c r="AB289" i="1"/>
  <c r="AA289" i="1"/>
  <c r="Z289" i="1"/>
  <c r="V289" i="1"/>
  <c r="U289" i="1" a="1"/>
  <c r="U289" i="1" s="1"/>
  <c r="T289" i="1"/>
  <c r="S289" i="1"/>
  <c r="R289" i="1"/>
  <c r="Q289" i="1"/>
  <c r="K289" i="1"/>
  <c r="L289" i="1" s="1"/>
  <c r="C289" i="1"/>
  <c r="AE288" i="1"/>
  <c r="AF288" i="1" s="1"/>
  <c r="AD288" i="1"/>
  <c r="AB288" i="1"/>
  <c r="AA288" i="1"/>
  <c r="Z288" i="1"/>
  <c r="V288" i="1"/>
  <c r="U288" i="1" a="1"/>
  <c r="U288" i="1" s="1"/>
  <c r="T288" i="1"/>
  <c r="S288" i="1"/>
  <c r="R288" i="1"/>
  <c r="Q288" i="1"/>
  <c r="K288" i="1"/>
  <c r="L288" i="1" s="1"/>
  <c r="C288" i="1"/>
  <c r="AE287" i="1"/>
  <c r="AF287" i="1" s="1"/>
  <c r="AD287" i="1"/>
  <c r="AB287" i="1"/>
  <c r="AA287" i="1"/>
  <c r="Z287" i="1"/>
  <c r="V287" i="1"/>
  <c r="U287" i="1" a="1"/>
  <c r="U287" i="1" s="1"/>
  <c r="T287" i="1"/>
  <c r="S287" i="1"/>
  <c r="R287" i="1"/>
  <c r="Q287" i="1"/>
  <c r="K287" i="1"/>
  <c r="L287" i="1" s="1"/>
  <c r="C287" i="1"/>
  <c r="AE286" i="1"/>
  <c r="AF286" i="1" s="1"/>
  <c r="AD286" i="1"/>
  <c r="AB286" i="1"/>
  <c r="AA286" i="1"/>
  <c r="Z286" i="1"/>
  <c r="V286" i="1"/>
  <c r="U286" i="1" a="1"/>
  <c r="U286" i="1" s="1"/>
  <c r="T286" i="1"/>
  <c r="S286" i="1"/>
  <c r="R286" i="1"/>
  <c r="Q286" i="1"/>
  <c r="K286" i="1"/>
  <c r="L286" i="1" s="1"/>
  <c r="C286" i="1"/>
  <c r="AE285" i="1"/>
  <c r="AF285" i="1" s="1"/>
  <c r="AD285" i="1"/>
  <c r="AB285" i="1"/>
  <c r="AA285" i="1"/>
  <c r="Z285" i="1"/>
  <c r="V285" i="1"/>
  <c r="U285" i="1" a="1"/>
  <c r="U285" i="1" s="1"/>
  <c r="T285" i="1"/>
  <c r="S285" i="1"/>
  <c r="R285" i="1"/>
  <c r="Q285" i="1"/>
  <c r="K285" i="1"/>
  <c r="L285" i="1" s="1"/>
  <c r="C285" i="1"/>
  <c r="AE284" i="1"/>
  <c r="AF284" i="1" s="1"/>
  <c r="AD284" i="1"/>
  <c r="AB284" i="1"/>
  <c r="AA284" i="1"/>
  <c r="Z284" i="1"/>
  <c r="V284" i="1"/>
  <c r="U284" i="1" a="1"/>
  <c r="U284" i="1" s="1"/>
  <c r="T284" i="1"/>
  <c r="S284" i="1"/>
  <c r="R284" i="1"/>
  <c r="Q284" i="1"/>
  <c r="K284" i="1"/>
  <c r="L284" i="1" s="1"/>
  <c r="C284" i="1"/>
  <c r="AE283" i="1"/>
  <c r="AF283" i="1" s="1"/>
  <c r="AD283" i="1"/>
  <c r="AB283" i="1"/>
  <c r="AA283" i="1"/>
  <c r="Z283" i="1"/>
  <c r="V283" i="1"/>
  <c r="U283" i="1" a="1"/>
  <c r="U283" i="1" s="1"/>
  <c r="T283" i="1"/>
  <c r="S283" i="1"/>
  <c r="R283" i="1"/>
  <c r="Q283" i="1"/>
  <c r="K283" i="1"/>
  <c r="L283" i="1" s="1"/>
  <c r="C283" i="1"/>
  <c r="AE282" i="1"/>
  <c r="AF282" i="1" s="1"/>
  <c r="AD282" i="1"/>
  <c r="AB282" i="1"/>
  <c r="AA282" i="1"/>
  <c r="Z282" i="1"/>
  <c r="V282" i="1"/>
  <c r="U282" i="1" a="1"/>
  <c r="U282" i="1" s="1"/>
  <c r="T282" i="1"/>
  <c r="S282" i="1"/>
  <c r="R282" i="1"/>
  <c r="Q282" i="1"/>
  <c r="K282" i="1"/>
  <c r="L282" i="1" s="1"/>
  <c r="C282" i="1"/>
  <c r="AE281" i="1"/>
  <c r="AF281" i="1" s="1"/>
  <c r="AD281" i="1"/>
  <c r="AB281" i="1"/>
  <c r="AA281" i="1"/>
  <c r="Z281" i="1"/>
  <c r="V281" i="1"/>
  <c r="U281" i="1" a="1"/>
  <c r="U281" i="1" s="1"/>
  <c r="T281" i="1"/>
  <c r="S281" i="1"/>
  <c r="R281" i="1"/>
  <c r="Q281" i="1"/>
  <c r="K281" i="1"/>
  <c r="L281" i="1" s="1"/>
  <c r="C281" i="1"/>
  <c r="AE280" i="1"/>
  <c r="AF280" i="1" s="1"/>
  <c r="AD280" i="1"/>
  <c r="AB280" i="1"/>
  <c r="AA280" i="1"/>
  <c r="Z280" i="1"/>
  <c r="V280" i="1"/>
  <c r="U280" i="1" a="1"/>
  <c r="U280" i="1" s="1"/>
  <c r="T280" i="1"/>
  <c r="S280" i="1"/>
  <c r="R280" i="1"/>
  <c r="Q280" i="1"/>
  <c r="K280" i="1"/>
  <c r="L280" i="1" s="1"/>
  <c r="C280" i="1"/>
  <c r="AE279" i="1"/>
  <c r="AF279" i="1" s="1"/>
  <c r="AD279" i="1"/>
  <c r="AB279" i="1"/>
  <c r="AA279" i="1"/>
  <c r="Z279" i="1"/>
  <c r="V279" i="1"/>
  <c r="U279" i="1" a="1"/>
  <c r="U279" i="1" s="1"/>
  <c r="T279" i="1"/>
  <c r="S279" i="1"/>
  <c r="R279" i="1"/>
  <c r="Q279" i="1"/>
  <c r="K279" i="1"/>
  <c r="L279" i="1" s="1"/>
  <c r="C279" i="1"/>
  <c r="AE278" i="1"/>
  <c r="AF278" i="1" s="1"/>
  <c r="AD278" i="1"/>
  <c r="AB278" i="1"/>
  <c r="AA278" i="1"/>
  <c r="Z278" i="1"/>
  <c r="V278" i="1"/>
  <c r="U278" i="1" a="1"/>
  <c r="U278" i="1" s="1"/>
  <c r="T278" i="1"/>
  <c r="S278" i="1"/>
  <c r="R278" i="1"/>
  <c r="Q278" i="1"/>
  <c r="K278" i="1"/>
  <c r="L278" i="1" s="1"/>
  <c r="C278" i="1"/>
  <c r="AE277" i="1"/>
  <c r="AF277" i="1" s="1"/>
  <c r="AD277" i="1"/>
  <c r="AB277" i="1"/>
  <c r="AA277" i="1"/>
  <c r="Z277" i="1"/>
  <c r="V277" i="1"/>
  <c r="U277" i="1" a="1"/>
  <c r="U277" i="1" s="1"/>
  <c r="T277" i="1"/>
  <c r="S277" i="1"/>
  <c r="R277" i="1"/>
  <c r="Q277" i="1"/>
  <c r="K277" i="1"/>
  <c r="L277" i="1" s="1"/>
  <c r="C277" i="1"/>
  <c r="AE276" i="1"/>
  <c r="AF276" i="1" s="1"/>
  <c r="AD276" i="1"/>
  <c r="AB276" i="1"/>
  <c r="AA276" i="1"/>
  <c r="Z276" i="1"/>
  <c r="V276" i="1"/>
  <c r="U276" i="1" a="1"/>
  <c r="U276" i="1" s="1"/>
  <c r="T276" i="1"/>
  <c r="S276" i="1"/>
  <c r="R276" i="1"/>
  <c r="Q276" i="1"/>
  <c r="K276" i="1"/>
  <c r="L276" i="1" s="1"/>
  <c r="C276" i="1"/>
  <c r="AE275" i="1"/>
  <c r="AF275" i="1" s="1"/>
  <c r="AD275" i="1"/>
  <c r="AB275" i="1"/>
  <c r="AA275" i="1"/>
  <c r="Z275" i="1"/>
  <c r="V275" i="1"/>
  <c r="U275" i="1" a="1"/>
  <c r="U275" i="1" s="1"/>
  <c r="T275" i="1"/>
  <c r="S275" i="1"/>
  <c r="R275" i="1"/>
  <c r="Q275" i="1"/>
  <c r="K275" i="1"/>
  <c r="L275" i="1" s="1"/>
  <c r="C275" i="1"/>
  <c r="AE274" i="1"/>
  <c r="AF274" i="1" s="1"/>
  <c r="AD274" i="1"/>
  <c r="AB274" i="1"/>
  <c r="AA274" i="1"/>
  <c r="Z274" i="1"/>
  <c r="V274" i="1"/>
  <c r="U274" i="1" a="1"/>
  <c r="U274" i="1" s="1"/>
  <c r="T274" i="1"/>
  <c r="S274" i="1"/>
  <c r="R274" i="1"/>
  <c r="Q274" i="1"/>
  <c r="K274" i="1"/>
  <c r="L274" i="1" s="1"/>
  <c r="C274" i="1"/>
  <c r="AE273" i="1"/>
  <c r="AF273" i="1" s="1"/>
  <c r="AD273" i="1"/>
  <c r="AB273" i="1"/>
  <c r="AA273" i="1"/>
  <c r="Z273" i="1"/>
  <c r="V273" i="1"/>
  <c r="U273" i="1" a="1"/>
  <c r="U273" i="1" s="1"/>
  <c r="T273" i="1"/>
  <c r="S273" i="1"/>
  <c r="R273" i="1"/>
  <c r="Q273" i="1"/>
  <c r="K273" i="1"/>
  <c r="L273" i="1" s="1"/>
  <c r="C273" i="1"/>
  <c r="AE272" i="1"/>
  <c r="AF272" i="1" s="1"/>
  <c r="AD272" i="1"/>
  <c r="AB272" i="1"/>
  <c r="AA272" i="1"/>
  <c r="Z272" i="1"/>
  <c r="V272" i="1"/>
  <c r="U272" i="1" a="1"/>
  <c r="U272" i="1" s="1"/>
  <c r="T272" i="1"/>
  <c r="S272" i="1"/>
  <c r="R272" i="1"/>
  <c r="Q272" i="1"/>
  <c r="K272" i="1"/>
  <c r="L272" i="1" s="1"/>
  <c r="C272" i="1"/>
  <c r="AE271" i="1"/>
  <c r="AF271" i="1" s="1"/>
  <c r="AD271" i="1"/>
  <c r="AB271" i="1"/>
  <c r="AA271" i="1"/>
  <c r="Z271" i="1"/>
  <c r="V271" i="1"/>
  <c r="U271" i="1" a="1"/>
  <c r="U271" i="1" s="1"/>
  <c r="T271" i="1"/>
  <c r="S271" i="1"/>
  <c r="R271" i="1"/>
  <c r="Q271" i="1"/>
  <c r="K271" i="1"/>
  <c r="L271" i="1" s="1"/>
  <c r="C271" i="1"/>
  <c r="AE270" i="1"/>
  <c r="AF270" i="1" s="1"/>
  <c r="AD270" i="1"/>
  <c r="AB270" i="1"/>
  <c r="AA270" i="1"/>
  <c r="Z270" i="1"/>
  <c r="V270" i="1"/>
  <c r="U270" i="1" a="1"/>
  <c r="U270" i="1" s="1"/>
  <c r="T270" i="1"/>
  <c r="S270" i="1"/>
  <c r="R270" i="1"/>
  <c r="Q270" i="1"/>
  <c r="K270" i="1"/>
  <c r="L270" i="1" s="1"/>
  <c r="C270" i="1"/>
  <c r="AE269" i="1"/>
  <c r="AF269" i="1" s="1"/>
  <c r="AD269" i="1"/>
  <c r="AB269" i="1"/>
  <c r="AA269" i="1"/>
  <c r="Z269" i="1"/>
  <c r="V269" i="1"/>
  <c r="U269" i="1" a="1"/>
  <c r="U269" i="1" s="1"/>
  <c r="T269" i="1"/>
  <c r="S269" i="1"/>
  <c r="R269" i="1"/>
  <c r="Q269" i="1"/>
  <c r="K269" i="1"/>
  <c r="L269" i="1" s="1"/>
  <c r="C269" i="1"/>
  <c r="AE268" i="1"/>
  <c r="AF268" i="1" s="1"/>
  <c r="AD268" i="1"/>
  <c r="AB268" i="1"/>
  <c r="AA268" i="1"/>
  <c r="Z268" i="1"/>
  <c r="V268" i="1"/>
  <c r="U268" i="1"/>
  <c r="U268" i="1" a="1"/>
  <c r="T268" i="1"/>
  <c r="S268" i="1"/>
  <c r="R268" i="1"/>
  <c r="Q268" i="1"/>
  <c r="K268" i="1"/>
  <c r="L268" i="1" s="1"/>
  <c r="C268" i="1"/>
  <c r="AE267" i="1"/>
  <c r="AF267" i="1" s="1"/>
  <c r="AD267" i="1"/>
  <c r="AB267" i="1"/>
  <c r="AA267" i="1"/>
  <c r="Z267" i="1"/>
  <c r="V267" i="1"/>
  <c r="U267" i="1" a="1"/>
  <c r="U267" i="1" s="1"/>
  <c r="T267" i="1"/>
  <c r="S267" i="1"/>
  <c r="R267" i="1"/>
  <c r="Q267" i="1"/>
  <c r="K267" i="1"/>
  <c r="L267" i="1" s="1"/>
  <c r="C267" i="1"/>
  <c r="AE266" i="1"/>
  <c r="AF266" i="1" s="1"/>
  <c r="AD266" i="1"/>
  <c r="AB266" i="1"/>
  <c r="AA266" i="1"/>
  <c r="Z266" i="1"/>
  <c r="V266" i="1"/>
  <c r="U266" i="1" a="1"/>
  <c r="U266" i="1" s="1"/>
  <c r="T266" i="1"/>
  <c r="S266" i="1"/>
  <c r="R266" i="1"/>
  <c r="Q266" i="1"/>
  <c r="K266" i="1"/>
  <c r="L266" i="1" s="1"/>
  <c r="C266" i="1"/>
  <c r="AE265" i="1"/>
  <c r="AF265" i="1" s="1"/>
  <c r="AD265" i="1"/>
  <c r="AB265" i="1"/>
  <c r="AA265" i="1"/>
  <c r="Z265" i="1"/>
  <c r="V265" i="1"/>
  <c r="U265" i="1" a="1"/>
  <c r="U265" i="1" s="1"/>
  <c r="T265" i="1"/>
  <c r="S265" i="1"/>
  <c r="R265" i="1"/>
  <c r="Q265" i="1"/>
  <c r="K265" i="1"/>
  <c r="L265" i="1" s="1"/>
  <c r="C265" i="1"/>
  <c r="AE264" i="1"/>
  <c r="AF264" i="1" s="1"/>
  <c r="AD264" i="1"/>
  <c r="AB264" i="1"/>
  <c r="AA264" i="1"/>
  <c r="Z264" i="1"/>
  <c r="V264" i="1"/>
  <c r="U264" i="1" a="1"/>
  <c r="U264" i="1" s="1"/>
  <c r="T264" i="1"/>
  <c r="S264" i="1"/>
  <c r="R264" i="1"/>
  <c r="Q264" i="1"/>
  <c r="K264" i="1"/>
  <c r="L264" i="1" s="1"/>
  <c r="C264" i="1"/>
  <c r="AE263" i="1"/>
  <c r="AF263" i="1" s="1"/>
  <c r="AD263" i="1"/>
  <c r="AB263" i="1"/>
  <c r="AA263" i="1"/>
  <c r="Z263" i="1"/>
  <c r="V263" i="1"/>
  <c r="U263" i="1" a="1"/>
  <c r="U263" i="1" s="1"/>
  <c r="T263" i="1"/>
  <c r="S263" i="1"/>
  <c r="R263" i="1"/>
  <c r="Q263" i="1"/>
  <c r="K263" i="1"/>
  <c r="L263" i="1" s="1"/>
  <c r="C263" i="1"/>
  <c r="AE262" i="1"/>
  <c r="AF262" i="1" s="1"/>
  <c r="AD262" i="1"/>
  <c r="AB262" i="1"/>
  <c r="AA262" i="1"/>
  <c r="Z262" i="1"/>
  <c r="V262" i="1"/>
  <c r="U262" i="1" a="1"/>
  <c r="U262" i="1" s="1"/>
  <c r="T262" i="1"/>
  <c r="S262" i="1"/>
  <c r="R262" i="1"/>
  <c r="Q262" i="1"/>
  <c r="K262" i="1"/>
  <c r="L262" i="1" s="1"/>
  <c r="C262" i="1"/>
  <c r="AE261" i="1"/>
  <c r="AF261" i="1" s="1"/>
  <c r="AD261" i="1"/>
  <c r="AB261" i="1"/>
  <c r="AA261" i="1"/>
  <c r="Z261" i="1"/>
  <c r="V261" i="1"/>
  <c r="U261" i="1" a="1"/>
  <c r="U261" i="1" s="1"/>
  <c r="T261" i="1"/>
  <c r="S261" i="1"/>
  <c r="R261" i="1"/>
  <c r="Q261" i="1"/>
  <c r="K261" i="1"/>
  <c r="L261" i="1" s="1"/>
  <c r="C261" i="1"/>
  <c r="AE260" i="1"/>
  <c r="AF260" i="1" s="1"/>
  <c r="AD260" i="1"/>
  <c r="AB260" i="1"/>
  <c r="AA260" i="1"/>
  <c r="Z260" i="1"/>
  <c r="V260" i="1"/>
  <c r="U260" i="1" a="1"/>
  <c r="U260" i="1" s="1"/>
  <c r="T260" i="1"/>
  <c r="S260" i="1"/>
  <c r="R260" i="1"/>
  <c r="Q260" i="1"/>
  <c r="K260" i="1"/>
  <c r="L260" i="1" s="1"/>
  <c r="C260" i="1"/>
  <c r="AE259" i="1"/>
  <c r="AF259" i="1" s="1"/>
  <c r="AD259" i="1"/>
  <c r="AB259" i="1"/>
  <c r="AA259" i="1"/>
  <c r="Z259" i="1"/>
  <c r="V259" i="1"/>
  <c r="U259" i="1" a="1"/>
  <c r="U259" i="1" s="1"/>
  <c r="T259" i="1"/>
  <c r="S259" i="1"/>
  <c r="R259" i="1"/>
  <c r="Q259" i="1"/>
  <c r="K259" i="1"/>
  <c r="L259" i="1" s="1"/>
  <c r="C259" i="1"/>
  <c r="AE258" i="1"/>
  <c r="AF258" i="1" s="1"/>
  <c r="AD258" i="1"/>
  <c r="AB258" i="1"/>
  <c r="AA258" i="1"/>
  <c r="Z258" i="1"/>
  <c r="V258" i="1"/>
  <c r="U258" i="1" a="1"/>
  <c r="U258" i="1" s="1"/>
  <c r="T258" i="1"/>
  <c r="S258" i="1"/>
  <c r="R258" i="1"/>
  <c r="Q258" i="1"/>
  <c r="K258" i="1"/>
  <c r="L258" i="1" s="1"/>
  <c r="C258" i="1"/>
  <c r="AE257" i="1"/>
  <c r="AF257" i="1" s="1"/>
  <c r="AD257" i="1"/>
  <c r="AB257" i="1"/>
  <c r="AA257" i="1"/>
  <c r="Z257" i="1"/>
  <c r="V257" i="1"/>
  <c r="U257" i="1" a="1"/>
  <c r="U257" i="1" s="1"/>
  <c r="T257" i="1"/>
  <c r="S257" i="1"/>
  <c r="R257" i="1"/>
  <c r="Q257" i="1"/>
  <c r="K257" i="1"/>
  <c r="L257" i="1" s="1"/>
  <c r="C257" i="1"/>
  <c r="AE256" i="1"/>
  <c r="AF256" i="1" s="1"/>
  <c r="AD256" i="1"/>
  <c r="AB256" i="1"/>
  <c r="AA256" i="1"/>
  <c r="Z256" i="1"/>
  <c r="V256" i="1"/>
  <c r="U256" i="1" a="1"/>
  <c r="U256" i="1" s="1"/>
  <c r="T256" i="1"/>
  <c r="S256" i="1"/>
  <c r="R256" i="1"/>
  <c r="Q256" i="1"/>
  <c r="K256" i="1"/>
  <c r="L256" i="1" s="1"/>
  <c r="C256" i="1"/>
  <c r="AE255" i="1"/>
  <c r="AF255" i="1" s="1"/>
  <c r="AD255" i="1"/>
  <c r="AB255" i="1"/>
  <c r="AA255" i="1"/>
  <c r="Z255" i="1"/>
  <c r="V255" i="1"/>
  <c r="U255" i="1" a="1"/>
  <c r="U255" i="1" s="1"/>
  <c r="T255" i="1"/>
  <c r="S255" i="1"/>
  <c r="R255" i="1"/>
  <c r="Q255" i="1"/>
  <c r="K255" i="1"/>
  <c r="L255" i="1" s="1"/>
  <c r="C255" i="1"/>
  <c r="AE254" i="1"/>
  <c r="AF254" i="1" s="1"/>
  <c r="AD254" i="1"/>
  <c r="AB254" i="1"/>
  <c r="AA254" i="1"/>
  <c r="Z254" i="1"/>
  <c r="V254" i="1"/>
  <c r="U254" i="1" a="1"/>
  <c r="U254" i="1" s="1"/>
  <c r="T254" i="1"/>
  <c r="S254" i="1"/>
  <c r="R254" i="1"/>
  <c r="Q254" i="1"/>
  <c r="K254" i="1"/>
  <c r="L254" i="1" s="1"/>
  <c r="C254" i="1"/>
  <c r="AE253" i="1"/>
  <c r="AF253" i="1" s="1"/>
  <c r="AD253" i="1"/>
  <c r="AB253" i="1"/>
  <c r="AA253" i="1"/>
  <c r="Z253" i="1"/>
  <c r="V253" i="1"/>
  <c r="U253" i="1" a="1"/>
  <c r="U253" i="1" s="1"/>
  <c r="T253" i="1"/>
  <c r="S253" i="1"/>
  <c r="R253" i="1"/>
  <c r="Q253" i="1"/>
  <c r="K253" i="1"/>
  <c r="L253" i="1" s="1"/>
  <c r="C253" i="1"/>
  <c r="AE252" i="1"/>
  <c r="AF252" i="1" s="1"/>
  <c r="AD252" i="1"/>
  <c r="AB252" i="1"/>
  <c r="AA252" i="1"/>
  <c r="Z252" i="1"/>
  <c r="V252" i="1"/>
  <c r="U252" i="1" a="1"/>
  <c r="U252" i="1" s="1"/>
  <c r="T252" i="1"/>
  <c r="S252" i="1"/>
  <c r="R252" i="1"/>
  <c r="Q252" i="1"/>
  <c r="K252" i="1"/>
  <c r="L252" i="1" s="1"/>
  <c r="C252" i="1"/>
  <c r="AE251" i="1"/>
  <c r="AF251" i="1" s="1"/>
  <c r="AD251" i="1"/>
  <c r="AB251" i="1"/>
  <c r="AA251" i="1"/>
  <c r="Z251" i="1"/>
  <c r="V251" i="1"/>
  <c r="U251" i="1" a="1"/>
  <c r="U251" i="1" s="1"/>
  <c r="T251" i="1"/>
  <c r="S251" i="1"/>
  <c r="R251" i="1"/>
  <c r="Q251" i="1"/>
  <c r="K251" i="1"/>
  <c r="L251" i="1" s="1"/>
  <c r="C251" i="1"/>
  <c r="AE250" i="1"/>
  <c r="AF250" i="1" s="1"/>
  <c r="AD250" i="1"/>
  <c r="AB250" i="1"/>
  <c r="AA250" i="1"/>
  <c r="Z250" i="1"/>
  <c r="V250" i="1"/>
  <c r="U250" i="1" a="1"/>
  <c r="U250" i="1" s="1"/>
  <c r="T250" i="1"/>
  <c r="S250" i="1"/>
  <c r="R250" i="1"/>
  <c r="Q250" i="1"/>
  <c r="K250" i="1"/>
  <c r="L250" i="1" s="1"/>
  <c r="C250" i="1"/>
  <c r="AE249" i="1"/>
  <c r="AF249" i="1" s="1"/>
  <c r="AD249" i="1"/>
  <c r="AB249" i="1"/>
  <c r="AA249" i="1"/>
  <c r="Z249" i="1"/>
  <c r="V249" i="1"/>
  <c r="U249" i="1" a="1"/>
  <c r="U249" i="1" s="1"/>
  <c r="T249" i="1"/>
  <c r="S249" i="1"/>
  <c r="R249" i="1"/>
  <c r="Q249" i="1"/>
  <c r="K249" i="1"/>
  <c r="L249" i="1" s="1"/>
  <c r="C249" i="1"/>
  <c r="AE248" i="1"/>
  <c r="AF248" i="1" s="1"/>
  <c r="AD248" i="1"/>
  <c r="AB248" i="1"/>
  <c r="AA248" i="1"/>
  <c r="Z248" i="1"/>
  <c r="V248" i="1"/>
  <c r="U248" i="1" a="1"/>
  <c r="U248" i="1" s="1"/>
  <c r="T248" i="1"/>
  <c r="S248" i="1"/>
  <c r="R248" i="1"/>
  <c r="Q248" i="1"/>
  <c r="K248" i="1"/>
  <c r="L248" i="1" s="1"/>
  <c r="C248" i="1"/>
  <c r="AE247" i="1"/>
  <c r="AF247" i="1" s="1"/>
  <c r="AD247" i="1"/>
  <c r="AB247" i="1"/>
  <c r="AA247" i="1"/>
  <c r="Z247" i="1"/>
  <c r="V247" i="1"/>
  <c r="U247" i="1" a="1"/>
  <c r="U247" i="1" s="1"/>
  <c r="T247" i="1"/>
  <c r="S247" i="1"/>
  <c r="R247" i="1"/>
  <c r="Q247" i="1"/>
  <c r="K247" i="1"/>
  <c r="L247" i="1" s="1"/>
  <c r="C247" i="1"/>
  <c r="AE246" i="1"/>
  <c r="AF246" i="1" s="1"/>
  <c r="AD246" i="1"/>
  <c r="AB246" i="1"/>
  <c r="AA246" i="1"/>
  <c r="Z246" i="1"/>
  <c r="V246" i="1"/>
  <c r="U246" i="1" a="1"/>
  <c r="U246" i="1" s="1"/>
  <c r="T246" i="1"/>
  <c r="S246" i="1"/>
  <c r="R246" i="1"/>
  <c r="Q246" i="1"/>
  <c r="K246" i="1"/>
  <c r="L246" i="1" s="1"/>
  <c r="C246" i="1"/>
  <c r="AE245" i="1"/>
  <c r="AF245" i="1" s="1"/>
  <c r="AD245" i="1"/>
  <c r="AB245" i="1"/>
  <c r="AA245" i="1"/>
  <c r="Z245" i="1"/>
  <c r="V245" i="1"/>
  <c r="U245" i="1" a="1"/>
  <c r="U245" i="1" s="1"/>
  <c r="T245" i="1"/>
  <c r="S245" i="1"/>
  <c r="R245" i="1"/>
  <c r="Q245" i="1"/>
  <c r="K245" i="1"/>
  <c r="L245" i="1" s="1"/>
  <c r="C245" i="1"/>
  <c r="AE244" i="1"/>
  <c r="AF244" i="1" s="1"/>
  <c r="AD244" i="1"/>
  <c r="AB244" i="1"/>
  <c r="AA244" i="1"/>
  <c r="Z244" i="1"/>
  <c r="V244" i="1"/>
  <c r="U244" i="1" a="1"/>
  <c r="U244" i="1" s="1"/>
  <c r="T244" i="1"/>
  <c r="S244" i="1"/>
  <c r="R244" i="1"/>
  <c r="Q244" i="1"/>
  <c r="K244" i="1"/>
  <c r="L244" i="1" s="1"/>
  <c r="C244" i="1"/>
  <c r="AE243" i="1"/>
  <c r="AF243" i="1" s="1"/>
  <c r="AD243" i="1"/>
  <c r="AB243" i="1"/>
  <c r="AA243" i="1"/>
  <c r="Z243" i="1"/>
  <c r="V243" i="1"/>
  <c r="U243" i="1" a="1"/>
  <c r="U243" i="1" s="1"/>
  <c r="T243" i="1"/>
  <c r="S243" i="1"/>
  <c r="R243" i="1"/>
  <c r="Q243" i="1"/>
  <c r="K243" i="1"/>
  <c r="L243" i="1" s="1"/>
  <c r="C243" i="1"/>
  <c r="AE242" i="1"/>
  <c r="AF242" i="1" s="1"/>
  <c r="AD242" i="1"/>
  <c r="AB242" i="1"/>
  <c r="AA242" i="1"/>
  <c r="Z242" i="1"/>
  <c r="V242" i="1"/>
  <c r="U242" i="1" a="1"/>
  <c r="U242" i="1" s="1"/>
  <c r="T242" i="1"/>
  <c r="S242" i="1"/>
  <c r="R242" i="1"/>
  <c r="Q242" i="1"/>
  <c r="K242" i="1"/>
  <c r="L242" i="1" s="1"/>
  <c r="C242" i="1"/>
  <c r="AE241" i="1"/>
  <c r="AF241" i="1" s="1"/>
  <c r="AD241" i="1"/>
  <c r="AB241" i="1"/>
  <c r="AA241" i="1"/>
  <c r="Z241" i="1"/>
  <c r="V241" i="1"/>
  <c r="U241" i="1" a="1"/>
  <c r="U241" i="1" s="1"/>
  <c r="T241" i="1"/>
  <c r="S241" i="1"/>
  <c r="R241" i="1"/>
  <c r="Q241" i="1"/>
  <c r="K241" i="1"/>
  <c r="L241" i="1" s="1"/>
  <c r="C241" i="1"/>
  <c r="AE240" i="1"/>
  <c r="AF240" i="1" s="1"/>
  <c r="AD240" i="1"/>
  <c r="AB240" i="1"/>
  <c r="AA240" i="1"/>
  <c r="Z240" i="1"/>
  <c r="V240" i="1"/>
  <c r="U240" i="1" a="1"/>
  <c r="U240" i="1" s="1"/>
  <c r="T240" i="1"/>
  <c r="S240" i="1"/>
  <c r="R240" i="1"/>
  <c r="Q240" i="1"/>
  <c r="K240" i="1"/>
  <c r="L240" i="1" s="1"/>
  <c r="C240" i="1"/>
  <c r="AE239" i="1"/>
  <c r="AF239" i="1" s="1"/>
  <c r="AD239" i="1"/>
  <c r="AB239" i="1"/>
  <c r="AA239" i="1"/>
  <c r="Z239" i="1"/>
  <c r="V239" i="1"/>
  <c r="U239" i="1" a="1"/>
  <c r="U239" i="1" s="1"/>
  <c r="T239" i="1"/>
  <c r="S239" i="1"/>
  <c r="R239" i="1"/>
  <c r="Q239" i="1"/>
  <c r="K239" i="1"/>
  <c r="L239" i="1" s="1"/>
  <c r="C239" i="1"/>
  <c r="AE238" i="1"/>
  <c r="AF238" i="1" s="1"/>
  <c r="AD238" i="1"/>
  <c r="AB238" i="1"/>
  <c r="AA238" i="1"/>
  <c r="Z238" i="1"/>
  <c r="V238" i="1"/>
  <c r="U238" i="1" a="1"/>
  <c r="U238" i="1" s="1"/>
  <c r="T238" i="1"/>
  <c r="S238" i="1"/>
  <c r="R238" i="1"/>
  <c r="Q238" i="1"/>
  <c r="K238" i="1"/>
  <c r="L238" i="1" s="1"/>
  <c r="C238" i="1"/>
  <c r="AE237" i="1"/>
  <c r="AF237" i="1" s="1"/>
  <c r="AD237" i="1"/>
  <c r="AB237" i="1"/>
  <c r="AA237" i="1"/>
  <c r="Z237" i="1"/>
  <c r="V237" i="1"/>
  <c r="U237" i="1" a="1"/>
  <c r="U237" i="1" s="1"/>
  <c r="T237" i="1"/>
  <c r="S237" i="1"/>
  <c r="R237" i="1"/>
  <c r="Q237" i="1"/>
  <c r="K237" i="1"/>
  <c r="L237" i="1" s="1"/>
  <c r="C237" i="1"/>
  <c r="AE236" i="1"/>
  <c r="AF236" i="1" s="1"/>
  <c r="AD236" i="1"/>
  <c r="AB236" i="1"/>
  <c r="AA236" i="1"/>
  <c r="Z236" i="1"/>
  <c r="V236" i="1"/>
  <c r="U236" i="1" a="1"/>
  <c r="U236" i="1" s="1"/>
  <c r="T236" i="1"/>
  <c r="S236" i="1"/>
  <c r="R236" i="1"/>
  <c r="Q236" i="1"/>
  <c r="K236" i="1"/>
  <c r="L236" i="1" s="1"/>
  <c r="C236" i="1"/>
  <c r="AE235" i="1"/>
  <c r="AF235" i="1" s="1"/>
  <c r="AD235" i="1"/>
  <c r="AB235" i="1"/>
  <c r="AA235" i="1"/>
  <c r="Z235" i="1"/>
  <c r="V235" i="1"/>
  <c r="U235" i="1" a="1"/>
  <c r="U235" i="1" s="1"/>
  <c r="T235" i="1"/>
  <c r="S235" i="1"/>
  <c r="R235" i="1"/>
  <c r="Q235" i="1"/>
  <c r="K235" i="1"/>
  <c r="L235" i="1" s="1"/>
  <c r="C235" i="1"/>
  <c r="AE234" i="1"/>
  <c r="AF234" i="1" s="1"/>
  <c r="AD234" i="1"/>
  <c r="AB234" i="1"/>
  <c r="AA234" i="1"/>
  <c r="Z234" i="1"/>
  <c r="V234" i="1"/>
  <c r="U234" i="1" a="1"/>
  <c r="U234" i="1" s="1"/>
  <c r="T234" i="1"/>
  <c r="S234" i="1"/>
  <c r="R234" i="1"/>
  <c r="Q234" i="1"/>
  <c r="K234" i="1"/>
  <c r="L234" i="1" s="1"/>
  <c r="C234" i="1"/>
  <c r="AE233" i="1"/>
  <c r="AF233" i="1" s="1"/>
  <c r="AD233" i="1"/>
  <c r="AB233" i="1"/>
  <c r="AA233" i="1"/>
  <c r="Z233" i="1"/>
  <c r="V233" i="1"/>
  <c r="U233" i="1" a="1"/>
  <c r="U233" i="1" s="1"/>
  <c r="T233" i="1"/>
  <c r="S233" i="1"/>
  <c r="R233" i="1"/>
  <c r="Q233" i="1"/>
  <c r="K233" i="1"/>
  <c r="L233" i="1" s="1"/>
  <c r="C233" i="1"/>
  <c r="AE232" i="1"/>
  <c r="AF232" i="1" s="1"/>
  <c r="AD232" i="1"/>
  <c r="AB232" i="1"/>
  <c r="AA232" i="1"/>
  <c r="Z232" i="1"/>
  <c r="V232" i="1"/>
  <c r="U232" i="1" a="1"/>
  <c r="U232" i="1" s="1"/>
  <c r="T232" i="1"/>
  <c r="S232" i="1"/>
  <c r="R232" i="1"/>
  <c r="Q232" i="1"/>
  <c r="K232" i="1"/>
  <c r="L232" i="1" s="1"/>
  <c r="C232" i="1"/>
  <c r="AE231" i="1"/>
  <c r="AF231" i="1" s="1"/>
  <c r="AD231" i="1"/>
  <c r="AB231" i="1"/>
  <c r="AA231" i="1"/>
  <c r="Z231" i="1"/>
  <c r="V231" i="1"/>
  <c r="U231" i="1" a="1"/>
  <c r="U231" i="1" s="1"/>
  <c r="T231" i="1"/>
  <c r="S231" i="1"/>
  <c r="R231" i="1"/>
  <c r="Q231" i="1"/>
  <c r="K231" i="1"/>
  <c r="L231" i="1" s="1"/>
  <c r="C231" i="1"/>
  <c r="AE230" i="1"/>
  <c r="AF230" i="1" s="1"/>
  <c r="AD230" i="1"/>
  <c r="AB230" i="1"/>
  <c r="AA230" i="1"/>
  <c r="Z230" i="1"/>
  <c r="V230" i="1"/>
  <c r="U230" i="1" a="1"/>
  <c r="U230" i="1" s="1"/>
  <c r="T230" i="1"/>
  <c r="S230" i="1"/>
  <c r="R230" i="1"/>
  <c r="Q230" i="1"/>
  <c r="K230" i="1"/>
  <c r="L230" i="1" s="1"/>
  <c r="C230" i="1"/>
  <c r="AE229" i="1"/>
  <c r="AF229" i="1" s="1"/>
  <c r="AD229" i="1"/>
  <c r="AB229" i="1"/>
  <c r="AA229" i="1"/>
  <c r="Z229" i="1"/>
  <c r="V229" i="1"/>
  <c r="U229" i="1" a="1"/>
  <c r="U229" i="1" s="1"/>
  <c r="T229" i="1"/>
  <c r="S229" i="1"/>
  <c r="R229" i="1"/>
  <c r="Q229" i="1"/>
  <c r="K229" i="1"/>
  <c r="L229" i="1" s="1"/>
  <c r="C229" i="1"/>
  <c r="AE228" i="1"/>
  <c r="AF228" i="1" s="1"/>
  <c r="AD228" i="1"/>
  <c r="AB228" i="1"/>
  <c r="AA228" i="1"/>
  <c r="Z228" i="1"/>
  <c r="V228" i="1"/>
  <c r="U228" i="1" a="1"/>
  <c r="U228" i="1" s="1"/>
  <c r="T228" i="1"/>
  <c r="S228" i="1"/>
  <c r="R228" i="1"/>
  <c r="Q228" i="1"/>
  <c r="K228" i="1"/>
  <c r="L228" i="1" s="1"/>
  <c r="C228" i="1"/>
  <c r="AE227" i="1"/>
  <c r="AF227" i="1" s="1"/>
  <c r="AD227" i="1"/>
  <c r="AB227" i="1"/>
  <c r="AA227" i="1"/>
  <c r="Z227" i="1"/>
  <c r="V227" i="1"/>
  <c r="U227" i="1" a="1"/>
  <c r="U227" i="1" s="1"/>
  <c r="T227" i="1"/>
  <c r="S227" i="1"/>
  <c r="R227" i="1"/>
  <c r="Q227" i="1"/>
  <c r="K227" i="1"/>
  <c r="L227" i="1" s="1"/>
  <c r="C227" i="1"/>
  <c r="AE226" i="1"/>
  <c r="AF226" i="1" s="1"/>
  <c r="AD226" i="1"/>
  <c r="AB226" i="1"/>
  <c r="AA226" i="1"/>
  <c r="Z226" i="1"/>
  <c r="V226" i="1"/>
  <c r="U226" i="1" a="1"/>
  <c r="U226" i="1" s="1"/>
  <c r="T226" i="1"/>
  <c r="S226" i="1"/>
  <c r="R226" i="1"/>
  <c r="Q226" i="1"/>
  <c r="K226" i="1"/>
  <c r="L226" i="1" s="1"/>
  <c r="C226" i="1"/>
  <c r="AE225" i="1"/>
  <c r="AF225" i="1" s="1"/>
  <c r="AD225" i="1"/>
  <c r="AB225" i="1"/>
  <c r="AA225" i="1"/>
  <c r="Z225" i="1"/>
  <c r="V225" i="1"/>
  <c r="U225" i="1" a="1"/>
  <c r="U225" i="1" s="1"/>
  <c r="T225" i="1"/>
  <c r="S225" i="1"/>
  <c r="R225" i="1"/>
  <c r="Q225" i="1"/>
  <c r="K225" i="1"/>
  <c r="L225" i="1" s="1"/>
  <c r="C225" i="1"/>
  <c r="AE224" i="1"/>
  <c r="AF224" i="1" s="1"/>
  <c r="AD224" i="1"/>
  <c r="AB224" i="1"/>
  <c r="AA224" i="1"/>
  <c r="Z224" i="1"/>
  <c r="V224" i="1"/>
  <c r="U224" i="1" a="1"/>
  <c r="U224" i="1" s="1"/>
  <c r="T224" i="1"/>
  <c r="S224" i="1"/>
  <c r="R224" i="1"/>
  <c r="Q224" i="1"/>
  <c r="K224" i="1"/>
  <c r="L224" i="1" s="1"/>
  <c r="C224" i="1"/>
  <c r="AE223" i="1"/>
  <c r="AF223" i="1" s="1"/>
  <c r="AD223" i="1"/>
  <c r="AB223" i="1"/>
  <c r="AA223" i="1"/>
  <c r="Z223" i="1"/>
  <c r="V223" i="1"/>
  <c r="U223" i="1" a="1"/>
  <c r="U223" i="1" s="1"/>
  <c r="T223" i="1"/>
  <c r="S223" i="1"/>
  <c r="R223" i="1"/>
  <c r="Q223" i="1"/>
  <c r="K223" i="1"/>
  <c r="L223" i="1" s="1"/>
  <c r="C223" i="1"/>
  <c r="AE222" i="1"/>
  <c r="AF222" i="1" s="1"/>
  <c r="AD222" i="1"/>
  <c r="AB222" i="1"/>
  <c r="AA222" i="1"/>
  <c r="Z222" i="1"/>
  <c r="V222" i="1"/>
  <c r="U222" i="1" a="1"/>
  <c r="U222" i="1" s="1"/>
  <c r="T222" i="1"/>
  <c r="S222" i="1"/>
  <c r="R222" i="1"/>
  <c r="Q222" i="1"/>
  <c r="K222" i="1"/>
  <c r="L222" i="1" s="1"/>
  <c r="C222" i="1"/>
  <c r="AE221" i="1"/>
  <c r="AF221" i="1" s="1"/>
  <c r="AD221" i="1"/>
  <c r="AB221" i="1"/>
  <c r="AA221" i="1"/>
  <c r="Z221" i="1"/>
  <c r="V221" i="1"/>
  <c r="U221" i="1" a="1"/>
  <c r="U221" i="1" s="1"/>
  <c r="T221" i="1"/>
  <c r="S221" i="1"/>
  <c r="R221" i="1"/>
  <c r="Q221" i="1"/>
  <c r="K221" i="1"/>
  <c r="L221" i="1" s="1"/>
  <c r="C221" i="1"/>
  <c r="AE220" i="1"/>
  <c r="AF220" i="1" s="1"/>
  <c r="AD220" i="1"/>
  <c r="AB220" i="1"/>
  <c r="AA220" i="1"/>
  <c r="Z220" i="1"/>
  <c r="V220" i="1"/>
  <c r="U220" i="1" a="1"/>
  <c r="U220" i="1" s="1"/>
  <c r="T220" i="1"/>
  <c r="S220" i="1"/>
  <c r="R220" i="1"/>
  <c r="Q220" i="1"/>
  <c r="K220" i="1"/>
  <c r="L220" i="1" s="1"/>
  <c r="C220" i="1"/>
  <c r="AE219" i="1"/>
  <c r="AF219" i="1" s="1"/>
  <c r="AD219" i="1"/>
  <c r="AB219" i="1"/>
  <c r="AA219" i="1"/>
  <c r="Z219" i="1"/>
  <c r="V219" i="1"/>
  <c r="U219" i="1" a="1"/>
  <c r="U219" i="1" s="1"/>
  <c r="T219" i="1"/>
  <c r="S219" i="1"/>
  <c r="R219" i="1"/>
  <c r="Q219" i="1"/>
  <c r="K219" i="1"/>
  <c r="L219" i="1" s="1"/>
  <c r="C219" i="1"/>
  <c r="AE218" i="1"/>
  <c r="AF218" i="1" s="1"/>
  <c r="AD218" i="1"/>
  <c r="AB218" i="1"/>
  <c r="AA218" i="1"/>
  <c r="Z218" i="1"/>
  <c r="V218" i="1"/>
  <c r="U218" i="1" a="1"/>
  <c r="U218" i="1" s="1"/>
  <c r="T218" i="1"/>
  <c r="S218" i="1"/>
  <c r="R218" i="1"/>
  <c r="Q218" i="1"/>
  <c r="K218" i="1"/>
  <c r="L218" i="1" s="1"/>
  <c r="C218" i="1"/>
  <c r="AE217" i="1"/>
  <c r="AF217" i="1" s="1"/>
  <c r="AD217" i="1"/>
  <c r="AB217" i="1"/>
  <c r="AA217" i="1"/>
  <c r="Z217" i="1"/>
  <c r="V217" i="1"/>
  <c r="U217" i="1" a="1"/>
  <c r="U217" i="1" s="1"/>
  <c r="T217" i="1"/>
  <c r="S217" i="1"/>
  <c r="R217" i="1"/>
  <c r="Q217" i="1"/>
  <c r="K217" i="1"/>
  <c r="L217" i="1" s="1"/>
  <c r="C217" i="1"/>
  <c r="AE216" i="1"/>
  <c r="AF216" i="1" s="1"/>
  <c r="AD216" i="1"/>
  <c r="AB216" i="1"/>
  <c r="AA216" i="1"/>
  <c r="Z216" i="1"/>
  <c r="V216" i="1"/>
  <c r="U216" i="1"/>
  <c r="U216" i="1" a="1"/>
  <c r="T216" i="1"/>
  <c r="S216" i="1"/>
  <c r="R216" i="1"/>
  <c r="Q216" i="1"/>
  <c r="K216" i="1"/>
  <c r="L216" i="1" s="1"/>
  <c r="C216" i="1"/>
  <c r="AE215" i="1"/>
  <c r="AF215" i="1" s="1"/>
  <c r="AD215" i="1"/>
  <c r="AB215" i="1"/>
  <c r="AA215" i="1"/>
  <c r="Z215" i="1"/>
  <c r="V215" i="1"/>
  <c r="U215" i="1" a="1"/>
  <c r="U215" i="1" s="1"/>
  <c r="T215" i="1"/>
  <c r="S215" i="1"/>
  <c r="R215" i="1"/>
  <c r="Q215" i="1"/>
  <c r="K215" i="1"/>
  <c r="L215" i="1" s="1"/>
  <c r="C215" i="1"/>
  <c r="AE214" i="1"/>
  <c r="AF214" i="1" s="1"/>
  <c r="AD214" i="1"/>
  <c r="AB214" i="1"/>
  <c r="AA214" i="1"/>
  <c r="Z214" i="1"/>
  <c r="V214" i="1"/>
  <c r="U214" i="1" a="1"/>
  <c r="U214" i="1" s="1"/>
  <c r="T214" i="1"/>
  <c r="S214" i="1"/>
  <c r="R214" i="1"/>
  <c r="Q214" i="1"/>
  <c r="K214" i="1"/>
  <c r="L214" i="1" s="1"/>
  <c r="C214" i="1"/>
  <c r="AE213" i="1"/>
  <c r="AF213" i="1" s="1"/>
  <c r="AD213" i="1"/>
  <c r="AB213" i="1"/>
  <c r="AA213" i="1"/>
  <c r="Z213" i="1"/>
  <c r="V213" i="1"/>
  <c r="U213" i="1" a="1"/>
  <c r="U213" i="1" s="1"/>
  <c r="T213" i="1"/>
  <c r="S213" i="1"/>
  <c r="R213" i="1"/>
  <c r="Q213" i="1"/>
  <c r="K213" i="1"/>
  <c r="L213" i="1" s="1"/>
  <c r="C213" i="1"/>
  <c r="AE212" i="1"/>
  <c r="AF212" i="1" s="1"/>
  <c r="AD212" i="1"/>
  <c r="AB212" i="1"/>
  <c r="AA212" i="1"/>
  <c r="Z212" i="1"/>
  <c r="V212" i="1"/>
  <c r="U212" i="1" a="1"/>
  <c r="U212" i="1" s="1"/>
  <c r="T212" i="1"/>
  <c r="S212" i="1"/>
  <c r="R212" i="1"/>
  <c r="Q212" i="1"/>
  <c r="K212" i="1"/>
  <c r="L212" i="1" s="1"/>
  <c r="C212" i="1"/>
  <c r="AE211" i="1"/>
  <c r="AF211" i="1" s="1"/>
  <c r="AD211" i="1"/>
  <c r="AB211" i="1"/>
  <c r="AA211" i="1"/>
  <c r="Z211" i="1"/>
  <c r="V211" i="1"/>
  <c r="U211" i="1" a="1"/>
  <c r="U211" i="1" s="1"/>
  <c r="T211" i="1"/>
  <c r="S211" i="1"/>
  <c r="R211" i="1"/>
  <c r="Q211" i="1"/>
  <c r="K211" i="1"/>
  <c r="L211" i="1" s="1"/>
  <c r="C211" i="1"/>
  <c r="AE210" i="1"/>
  <c r="AF210" i="1" s="1"/>
  <c r="AD210" i="1"/>
  <c r="AB210" i="1"/>
  <c r="AA210" i="1"/>
  <c r="Z210" i="1"/>
  <c r="V210" i="1"/>
  <c r="U210" i="1" a="1"/>
  <c r="U210" i="1" s="1"/>
  <c r="T210" i="1"/>
  <c r="S210" i="1"/>
  <c r="R210" i="1"/>
  <c r="Q210" i="1"/>
  <c r="K210" i="1"/>
  <c r="L210" i="1" s="1"/>
  <c r="C210" i="1"/>
  <c r="AE209" i="1"/>
  <c r="AF209" i="1" s="1"/>
  <c r="AD209" i="1"/>
  <c r="AB209" i="1"/>
  <c r="AA209" i="1"/>
  <c r="Z209" i="1"/>
  <c r="V209" i="1"/>
  <c r="U209" i="1" a="1"/>
  <c r="U209" i="1" s="1"/>
  <c r="T209" i="1"/>
  <c r="S209" i="1"/>
  <c r="R209" i="1"/>
  <c r="Q209" i="1"/>
  <c r="K209" i="1"/>
  <c r="L209" i="1" s="1"/>
  <c r="C209" i="1"/>
  <c r="AE208" i="1"/>
  <c r="AF208" i="1" s="1"/>
  <c r="AD208" i="1"/>
  <c r="AB208" i="1"/>
  <c r="AA208" i="1"/>
  <c r="Z208" i="1"/>
  <c r="V208" i="1"/>
  <c r="U208" i="1" a="1"/>
  <c r="U208" i="1" s="1"/>
  <c r="T208" i="1"/>
  <c r="S208" i="1"/>
  <c r="R208" i="1"/>
  <c r="Q208" i="1"/>
  <c r="K208" i="1"/>
  <c r="L208" i="1" s="1"/>
  <c r="C208" i="1"/>
  <c r="AE207" i="1"/>
  <c r="AF207" i="1" s="1"/>
  <c r="AD207" i="1"/>
  <c r="AB207" i="1"/>
  <c r="AA207" i="1"/>
  <c r="Z207" i="1"/>
  <c r="V207" i="1"/>
  <c r="U207" i="1" a="1"/>
  <c r="U207" i="1" s="1"/>
  <c r="T207" i="1"/>
  <c r="S207" i="1"/>
  <c r="R207" i="1"/>
  <c r="Q207" i="1"/>
  <c r="K207" i="1"/>
  <c r="L207" i="1" s="1"/>
  <c r="C207" i="1"/>
  <c r="AE206" i="1"/>
  <c r="AF206" i="1" s="1"/>
  <c r="AD206" i="1"/>
  <c r="AB206" i="1"/>
  <c r="AA206" i="1"/>
  <c r="Z206" i="1"/>
  <c r="V206" i="1"/>
  <c r="U206" i="1" a="1"/>
  <c r="U206" i="1" s="1"/>
  <c r="T206" i="1"/>
  <c r="S206" i="1"/>
  <c r="R206" i="1"/>
  <c r="Q206" i="1"/>
  <c r="K206" i="1"/>
  <c r="L206" i="1" s="1"/>
  <c r="C206" i="1"/>
  <c r="AE205" i="1"/>
  <c r="AF205" i="1" s="1"/>
  <c r="AD205" i="1"/>
  <c r="AB205" i="1"/>
  <c r="AA205" i="1"/>
  <c r="Z205" i="1"/>
  <c r="V205" i="1"/>
  <c r="U205" i="1" a="1"/>
  <c r="U205" i="1" s="1"/>
  <c r="T205" i="1"/>
  <c r="S205" i="1"/>
  <c r="R205" i="1"/>
  <c r="Q205" i="1"/>
  <c r="K205" i="1"/>
  <c r="L205" i="1" s="1"/>
  <c r="C205" i="1"/>
  <c r="AE204" i="1"/>
  <c r="AF204" i="1" s="1"/>
  <c r="AD204" i="1"/>
  <c r="AB204" i="1"/>
  <c r="AA204" i="1"/>
  <c r="Z204" i="1"/>
  <c r="V204" i="1"/>
  <c r="U204" i="1" a="1"/>
  <c r="U204" i="1" s="1"/>
  <c r="T204" i="1"/>
  <c r="S204" i="1"/>
  <c r="R204" i="1"/>
  <c r="Q204" i="1"/>
  <c r="K204" i="1"/>
  <c r="L204" i="1" s="1"/>
  <c r="C204" i="1"/>
  <c r="AE203" i="1"/>
  <c r="AF203" i="1" s="1"/>
  <c r="AD203" i="1"/>
  <c r="AB203" i="1"/>
  <c r="AA203" i="1"/>
  <c r="Z203" i="1"/>
  <c r="V203" i="1"/>
  <c r="U203" i="1" a="1"/>
  <c r="U203" i="1" s="1"/>
  <c r="T203" i="1"/>
  <c r="S203" i="1"/>
  <c r="R203" i="1"/>
  <c r="Q203" i="1"/>
  <c r="K203" i="1"/>
  <c r="L203" i="1" s="1"/>
  <c r="C203" i="1"/>
  <c r="AE202" i="1"/>
  <c r="AF202" i="1" s="1"/>
  <c r="AD202" i="1"/>
  <c r="AB202" i="1"/>
  <c r="AA202" i="1"/>
  <c r="Z202" i="1"/>
  <c r="V202" i="1"/>
  <c r="U202" i="1" a="1"/>
  <c r="U202" i="1" s="1"/>
  <c r="T202" i="1"/>
  <c r="S202" i="1"/>
  <c r="R202" i="1"/>
  <c r="Q202" i="1"/>
  <c r="K202" i="1"/>
  <c r="L202" i="1" s="1"/>
  <c r="C202" i="1"/>
  <c r="AE201" i="1"/>
  <c r="AF201" i="1" s="1"/>
  <c r="AD201" i="1"/>
  <c r="AB201" i="1"/>
  <c r="AA201" i="1"/>
  <c r="Z201" i="1"/>
  <c r="V201" i="1"/>
  <c r="U201" i="1" a="1"/>
  <c r="U201" i="1" s="1"/>
  <c r="T201" i="1"/>
  <c r="S201" i="1"/>
  <c r="R201" i="1"/>
  <c r="Q201" i="1"/>
  <c r="K201" i="1"/>
  <c r="L201" i="1" s="1"/>
  <c r="C201" i="1"/>
  <c r="AE200" i="1"/>
  <c r="AF200" i="1" s="1"/>
  <c r="AD200" i="1"/>
  <c r="AB200" i="1"/>
  <c r="AA200" i="1"/>
  <c r="Z200" i="1"/>
  <c r="V200" i="1"/>
  <c r="U200" i="1" a="1"/>
  <c r="U200" i="1" s="1"/>
  <c r="T200" i="1"/>
  <c r="S200" i="1"/>
  <c r="R200" i="1"/>
  <c r="Q200" i="1"/>
  <c r="K200" i="1"/>
  <c r="L200" i="1" s="1"/>
  <c r="C200" i="1"/>
  <c r="AE199" i="1"/>
  <c r="AF199" i="1" s="1"/>
  <c r="AD199" i="1"/>
  <c r="AB199" i="1"/>
  <c r="AA199" i="1"/>
  <c r="Z199" i="1"/>
  <c r="V199" i="1"/>
  <c r="U199" i="1" a="1"/>
  <c r="U199" i="1" s="1"/>
  <c r="T199" i="1"/>
  <c r="S199" i="1"/>
  <c r="R199" i="1"/>
  <c r="Q199" i="1"/>
  <c r="K199" i="1"/>
  <c r="L199" i="1" s="1"/>
  <c r="C199" i="1"/>
  <c r="AE198" i="1"/>
  <c r="AF198" i="1" s="1"/>
  <c r="AD198" i="1"/>
  <c r="AB198" i="1"/>
  <c r="AA198" i="1"/>
  <c r="Z198" i="1"/>
  <c r="V198" i="1"/>
  <c r="U198" i="1" a="1"/>
  <c r="U198" i="1" s="1"/>
  <c r="T198" i="1"/>
  <c r="S198" i="1"/>
  <c r="R198" i="1"/>
  <c r="Q198" i="1"/>
  <c r="K198" i="1"/>
  <c r="L198" i="1" s="1"/>
  <c r="C198" i="1"/>
  <c r="AE197" i="1"/>
  <c r="AF197" i="1" s="1"/>
  <c r="AD197" i="1"/>
  <c r="AB197" i="1"/>
  <c r="AA197" i="1"/>
  <c r="Z197" i="1"/>
  <c r="V197" i="1"/>
  <c r="U197" i="1" a="1"/>
  <c r="U197" i="1" s="1"/>
  <c r="T197" i="1"/>
  <c r="S197" i="1"/>
  <c r="R197" i="1"/>
  <c r="Q197" i="1"/>
  <c r="K197" i="1"/>
  <c r="L197" i="1" s="1"/>
  <c r="C197" i="1"/>
  <c r="AE196" i="1"/>
  <c r="AF196" i="1" s="1"/>
  <c r="AD196" i="1"/>
  <c r="AB196" i="1"/>
  <c r="AA196" i="1"/>
  <c r="Z196" i="1"/>
  <c r="V196" i="1"/>
  <c r="U196" i="1" a="1"/>
  <c r="U196" i="1" s="1"/>
  <c r="T196" i="1"/>
  <c r="S196" i="1"/>
  <c r="R196" i="1"/>
  <c r="Q196" i="1"/>
  <c r="K196" i="1"/>
  <c r="L196" i="1" s="1"/>
  <c r="C196" i="1"/>
  <c r="AE195" i="1"/>
  <c r="AF195" i="1" s="1"/>
  <c r="AD195" i="1"/>
  <c r="AB195" i="1"/>
  <c r="AA195" i="1"/>
  <c r="Z195" i="1"/>
  <c r="V195" i="1"/>
  <c r="U195" i="1" a="1"/>
  <c r="U195" i="1" s="1"/>
  <c r="T195" i="1"/>
  <c r="S195" i="1"/>
  <c r="R195" i="1"/>
  <c r="Q195" i="1"/>
  <c r="K195" i="1"/>
  <c r="L195" i="1" s="1"/>
  <c r="C195" i="1"/>
  <c r="AE194" i="1"/>
  <c r="AF194" i="1" s="1"/>
  <c r="AD194" i="1"/>
  <c r="AB194" i="1"/>
  <c r="AA194" i="1"/>
  <c r="Z194" i="1"/>
  <c r="V194" i="1"/>
  <c r="U194" i="1" a="1"/>
  <c r="U194" i="1" s="1"/>
  <c r="T194" i="1"/>
  <c r="S194" i="1"/>
  <c r="R194" i="1"/>
  <c r="Q194" i="1"/>
  <c r="K194" i="1"/>
  <c r="L194" i="1" s="1"/>
  <c r="C194" i="1"/>
  <c r="AE193" i="1"/>
  <c r="AF193" i="1" s="1"/>
  <c r="AD193" i="1"/>
  <c r="AB193" i="1"/>
  <c r="AA193" i="1"/>
  <c r="Z193" i="1"/>
  <c r="V193" i="1"/>
  <c r="U193" i="1" a="1"/>
  <c r="U193" i="1" s="1"/>
  <c r="T193" i="1"/>
  <c r="S193" i="1"/>
  <c r="R193" i="1"/>
  <c r="Q193" i="1"/>
  <c r="K193" i="1"/>
  <c r="L193" i="1" s="1"/>
  <c r="C193" i="1"/>
  <c r="AE192" i="1"/>
  <c r="AF192" i="1" s="1"/>
  <c r="AD192" i="1"/>
  <c r="AB192" i="1"/>
  <c r="AA192" i="1"/>
  <c r="Z192" i="1"/>
  <c r="V192" i="1"/>
  <c r="U192" i="1" a="1"/>
  <c r="U192" i="1" s="1"/>
  <c r="T192" i="1"/>
  <c r="S192" i="1"/>
  <c r="R192" i="1"/>
  <c r="Q192" i="1"/>
  <c r="K192" i="1"/>
  <c r="L192" i="1" s="1"/>
  <c r="C192" i="1"/>
  <c r="AE191" i="1"/>
  <c r="AF191" i="1" s="1"/>
  <c r="AD191" i="1"/>
  <c r="AB191" i="1"/>
  <c r="AA191" i="1"/>
  <c r="Z191" i="1"/>
  <c r="V191" i="1"/>
  <c r="U191" i="1" a="1"/>
  <c r="U191" i="1" s="1"/>
  <c r="T191" i="1"/>
  <c r="S191" i="1"/>
  <c r="R191" i="1"/>
  <c r="Q191" i="1"/>
  <c r="K191" i="1"/>
  <c r="L191" i="1" s="1"/>
  <c r="C191" i="1"/>
  <c r="AE190" i="1"/>
  <c r="AF190" i="1" s="1"/>
  <c r="AD190" i="1"/>
  <c r="AB190" i="1"/>
  <c r="AA190" i="1"/>
  <c r="Z190" i="1"/>
  <c r="V190" i="1"/>
  <c r="U190" i="1" a="1"/>
  <c r="U190" i="1" s="1"/>
  <c r="T190" i="1"/>
  <c r="S190" i="1"/>
  <c r="R190" i="1"/>
  <c r="Q190" i="1"/>
  <c r="K190" i="1"/>
  <c r="L190" i="1" s="1"/>
  <c r="C190" i="1"/>
  <c r="AE189" i="1"/>
  <c r="AF189" i="1" s="1"/>
  <c r="AD189" i="1"/>
  <c r="AB189" i="1"/>
  <c r="AA189" i="1"/>
  <c r="Z189" i="1"/>
  <c r="V189" i="1"/>
  <c r="U189" i="1" a="1"/>
  <c r="U189" i="1" s="1"/>
  <c r="T189" i="1"/>
  <c r="S189" i="1"/>
  <c r="R189" i="1"/>
  <c r="Q189" i="1"/>
  <c r="K189" i="1"/>
  <c r="L189" i="1" s="1"/>
  <c r="C189" i="1"/>
  <c r="AE188" i="1"/>
  <c r="AF188" i="1" s="1"/>
  <c r="AD188" i="1"/>
  <c r="AB188" i="1"/>
  <c r="AA188" i="1"/>
  <c r="Z188" i="1"/>
  <c r="V188" i="1"/>
  <c r="U188" i="1" a="1"/>
  <c r="U188" i="1" s="1"/>
  <c r="T188" i="1"/>
  <c r="S188" i="1"/>
  <c r="R188" i="1"/>
  <c r="Q188" i="1"/>
  <c r="K188" i="1"/>
  <c r="L188" i="1" s="1"/>
  <c r="C188" i="1"/>
  <c r="AE187" i="1"/>
  <c r="AF187" i="1" s="1"/>
  <c r="AD187" i="1"/>
  <c r="AB187" i="1"/>
  <c r="AA187" i="1"/>
  <c r="Z187" i="1"/>
  <c r="V187" i="1"/>
  <c r="U187" i="1" a="1"/>
  <c r="U187" i="1" s="1"/>
  <c r="T187" i="1"/>
  <c r="S187" i="1"/>
  <c r="R187" i="1"/>
  <c r="Q187" i="1"/>
  <c r="K187" i="1"/>
  <c r="L187" i="1" s="1"/>
  <c r="C187" i="1"/>
  <c r="AE186" i="1"/>
  <c r="AF186" i="1" s="1"/>
  <c r="AD186" i="1"/>
  <c r="AB186" i="1"/>
  <c r="AA186" i="1"/>
  <c r="Z186" i="1"/>
  <c r="V186" i="1"/>
  <c r="U186" i="1" a="1"/>
  <c r="U186" i="1" s="1"/>
  <c r="T186" i="1"/>
  <c r="S186" i="1"/>
  <c r="R186" i="1"/>
  <c r="Q186" i="1"/>
  <c r="K186" i="1"/>
  <c r="L186" i="1" s="1"/>
  <c r="C186" i="1"/>
  <c r="AE185" i="1"/>
  <c r="AF185" i="1" s="1"/>
  <c r="AD185" i="1"/>
  <c r="AB185" i="1"/>
  <c r="AA185" i="1"/>
  <c r="Z185" i="1"/>
  <c r="V185" i="1"/>
  <c r="U185" i="1" a="1"/>
  <c r="U185" i="1" s="1"/>
  <c r="T185" i="1"/>
  <c r="S185" i="1"/>
  <c r="R185" i="1"/>
  <c r="Q185" i="1"/>
  <c r="K185" i="1"/>
  <c r="L185" i="1" s="1"/>
  <c r="C185" i="1"/>
  <c r="AE184" i="1"/>
  <c r="AF184" i="1" s="1"/>
  <c r="AD184" i="1"/>
  <c r="AB184" i="1"/>
  <c r="AA184" i="1"/>
  <c r="Z184" i="1"/>
  <c r="V184" i="1"/>
  <c r="U184" i="1" a="1"/>
  <c r="U184" i="1" s="1"/>
  <c r="T184" i="1"/>
  <c r="S184" i="1"/>
  <c r="R184" i="1"/>
  <c r="Q184" i="1"/>
  <c r="K184" i="1"/>
  <c r="L184" i="1" s="1"/>
  <c r="C184" i="1"/>
  <c r="AE183" i="1"/>
  <c r="AF183" i="1" s="1"/>
  <c r="AD183" i="1"/>
  <c r="AB183" i="1"/>
  <c r="AA183" i="1"/>
  <c r="Z183" i="1"/>
  <c r="V183" i="1"/>
  <c r="U183" i="1" a="1"/>
  <c r="U183" i="1" s="1"/>
  <c r="T183" i="1"/>
  <c r="S183" i="1"/>
  <c r="R183" i="1"/>
  <c r="Q183" i="1"/>
  <c r="K183" i="1"/>
  <c r="L183" i="1" s="1"/>
  <c r="C183" i="1"/>
  <c r="AE182" i="1"/>
  <c r="AF182" i="1" s="1"/>
  <c r="AD182" i="1"/>
  <c r="AB182" i="1"/>
  <c r="AA182" i="1"/>
  <c r="Z182" i="1"/>
  <c r="V182" i="1"/>
  <c r="U182" i="1" a="1"/>
  <c r="U182" i="1" s="1"/>
  <c r="T182" i="1"/>
  <c r="S182" i="1"/>
  <c r="R182" i="1"/>
  <c r="Q182" i="1"/>
  <c r="K182" i="1"/>
  <c r="L182" i="1" s="1"/>
  <c r="C182" i="1"/>
  <c r="AE181" i="1"/>
  <c r="AF181" i="1" s="1"/>
  <c r="AD181" i="1"/>
  <c r="AB181" i="1"/>
  <c r="AA181" i="1"/>
  <c r="Z181" i="1"/>
  <c r="V181" i="1"/>
  <c r="U181" i="1" a="1"/>
  <c r="U181" i="1" s="1"/>
  <c r="T181" i="1"/>
  <c r="S181" i="1"/>
  <c r="R181" i="1"/>
  <c r="Q181" i="1"/>
  <c r="K181" i="1"/>
  <c r="L181" i="1" s="1"/>
  <c r="C181" i="1"/>
  <c r="AE180" i="1"/>
  <c r="AF180" i="1" s="1"/>
  <c r="AD180" i="1"/>
  <c r="AB180" i="1"/>
  <c r="AA180" i="1"/>
  <c r="Z180" i="1"/>
  <c r="V180" i="1"/>
  <c r="U180" i="1" a="1"/>
  <c r="U180" i="1" s="1"/>
  <c r="T180" i="1"/>
  <c r="S180" i="1"/>
  <c r="R180" i="1"/>
  <c r="Q180" i="1"/>
  <c r="K180" i="1"/>
  <c r="L180" i="1" s="1"/>
  <c r="C180" i="1"/>
  <c r="AE179" i="1"/>
  <c r="AF179" i="1" s="1"/>
  <c r="AD179" i="1"/>
  <c r="AB179" i="1"/>
  <c r="AA179" i="1"/>
  <c r="Z179" i="1"/>
  <c r="V179" i="1"/>
  <c r="U179" i="1" a="1"/>
  <c r="U179" i="1" s="1"/>
  <c r="T179" i="1"/>
  <c r="S179" i="1"/>
  <c r="R179" i="1"/>
  <c r="Q179" i="1"/>
  <c r="K179" i="1"/>
  <c r="L179" i="1" s="1"/>
  <c r="C179" i="1"/>
  <c r="AE178" i="1"/>
  <c r="AF178" i="1" s="1"/>
  <c r="AD178" i="1"/>
  <c r="AB178" i="1"/>
  <c r="AA178" i="1"/>
  <c r="Z178" i="1"/>
  <c r="V178" i="1"/>
  <c r="U178" i="1" a="1"/>
  <c r="U178" i="1" s="1"/>
  <c r="T178" i="1"/>
  <c r="S178" i="1"/>
  <c r="R178" i="1"/>
  <c r="Q178" i="1"/>
  <c r="K178" i="1"/>
  <c r="L178" i="1" s="1"/>
  <c r="C178" i="1"/>
  <c r="AE177" i="1"/>
  <c r="AF177" i="1" s="1"/>
  <c r="AD177" i="1"/>
  <c r="AB177" i="1"/>
  <c r="AA177" i="1"/>
  <c r="Z177" i="1"/>
  <c r="V177" i="1"/>
  <c r="U177" i="1" a="1"/>
  <c r="U177" i="1" s="1"/>
  <c r="T177" i="1"/>
  <c r="S177" i="1"/>
  <c r="R177" i="1"/>
  <c r="Q177" i="1"/>
  <c r="K177" i="1"/>
  <c r="L177" i="1" s="1"/>
  <c r="C177" i="1"/>
  <c r="AE176" i="1"/>
  <c r="AF176" i="1" s="1"/>
  <c r="AD176" i="1"/>
  <c r="AB176" i="1"/>
  <c r="AA176" i="1"/>
  <c r="Z176" i="1"/>
  <c r="V176" i="1"/>
  <c r="U176" i="1" a="1"/>
  <c r="U176" i="1" s="1"/>
  <c r="T176" i="1"/>
  <c r="S176" i="1"/>
  <c r="R176" i="1"/>
  <c r="Q176" i="1"/>
  <c r="K176" i="1"/>
  <c r="L176" i="1" s="1"/>
  <c r="C176" i="1"/>
  <c r="AE175" i="1"/>
  <c r="AF175" i="1" s="1"/>
  <c r="AD175" i="1"/>
  <c r="AB175" i="1"/>
  <c r="AA175" i="1"/>
  <c r="Z175" i="1"/>
  <c r="V175" i="1"/>
  <c r="U175" i="1" a="1"/>
  <c r="U175" i="1" s="1"/>
  <c r="T175" i="1"/>
  <c r="S175" i="1"/>
  <c r="R175" i="1"/>
  <c r="Q175" i="1"/>
  <c r="K175" i="1"/>
  <c r="L175" i="1" s="1"/>
  <c r="C175" i="1"/>
  <c r="AE174" i="1"/>
  <c r="AF174" i="1" s="1"/>
  <c r="AD174" i="1"/>
  <c r="AB174" i="1"/>
  <c r="AA174" i="1"/>
  <c r="Z174" i="1"/>
  <c r="V174" i="1"/>
  <c r="U174" i="1" a="1"/>
  <c r="U174" i="1" s="1"/>
  <c r="T174" i="1"/>
  <c r="S174" i="1"/>
  <c r="R174" i="1"/>
  <c r="Q174" i="1"/>
  <c r="K174" i="1"/>
  <c r="L174" i="1" s="1"/>
  <c r="C174" i="1"/>
  <c r="AE173" i="1"/>
  <c r="AF173" i="1" s="1"/>
  <c r="AD173" i="1"/>
  <c r="AB173" i="1"/>
  <c r="AA173" i="1"/>
  <c r="Z173" i="1"/>
  <c r="V173" i="1"/>
  <c r="U173" i="1" a="1"/>
  <c r="U173" i="1" s="1"/>
  <c r="T173" i="1"/>
  <c r="S173" i="1"/>
  <c r="R173" i="1"/>
  <c r="Q173" i="1"/>
  <c r="K173" i="1"/>
  <c r="L173" i="1" s="1"/>
  <c r="C173" i="1"/>
  <c r="AE172" i="1"/>
  <c r="AF172" i="1" s="1"/>
  <c r="AD172" i="1"/>
  <c r="AB172" i="1"/>
  <c r="AA172" i="1"/>
  <c r="Z172" i="1"/>
  <c r="V172" i="1"/>
  <c r="U172" i="1" a="1"/>
  <c r="U172" i="1" s="1"/>
  <c r="T172" i="1"/>
  <c r="S172" i="1"/>
  <c r="R172" i="1"/>
  <c r="Q172" i="1"/>
  <c r="K172" i="1"/>
  <c r="L172" i="1" s="1"/>
  <c r="C172" i="1"/>
  <c r="AE171" i="1"/>
  <c r="AF171" i="1" s="1"/>
  <c r="AD171" i="1"/>
  <c r="AB171" i="1"/>
  <c r="AA171" i="1"/>
  <c r="Z171" i="1"/>
  <c r="V171" i="1"/>
  <c r="U171" i="1" a="1"/>
  <c r="U171" i="1" s="1"/>
  <c r="T171" i="1"/>
  <c r="S171" i="1"/>
  <c r="R171" i="1"/>
  <c r="Q171" i="1"/>
  <c r="K171" i="1"/>
  <c r="L171" i="1" s="1"/>
  <c r="C171" i="1"/>
  <c r="AE170" i="1"/>
  <c r="AF170" i="1" s="1"/>
  <c r="AD170" i="1"/>
  <c r="AB170" i="1"/>
  <c r="AA170" i="1"/>
  <c r="Z170" i="1"/>
  <c r="V170" i="1"/>
  <c r="U170" i="1" a="1"/>
  <c r="U170" i="1" s="1"/>
  <c r="T170" i="1"/>
  <c r="S170" i="1"/>
  <c r="R170" i="1"/>
  <c r="Q170" i="1"/>
  <c r="K170" i="1"/>
  <c r="L170" i="1" s="1"/>
  <c r="C170" i="1"/>
  <c r="AE169" i="1"/>
  <c r="AF169" i="1" s="1"/>
  <c r="AD169" i="1"/>
  <c r="AB169" i="1"/>
  <c r="AA169" i="1"/>
  <c r="Z169" i="1"/>
  <c r="V169" i="1"/>
  <c r="U169" i="1" a="1"/>
  <c r="U169" i="1" s="1"/>
  <c r="T169" i="1"/>
  <c r="S169" i="1"/>
  <c r="R169" i="1"/>
  <c r="Q169" i="1"/>
  <c r="K169" i="1"/>
  <c r="L169" i="1" s="1"/>
  <c r="C169" i="1"/>
  <c r="AE168" i="1"/>
  <c r="AF168" i="1" s="1"/>
  <c r="AD168" i="1"/>
  <c r="AB168" i="1"/>
  <c r="AA168" i="1"/>
  <c r="Z168" i="1"/>
  <c r="V168" i="1"/>
  <c r="U168" i="1" a="1"/>
  <c r="U168" i="1" s="1"/>
  <c r="T168" i="1"/>
  <c r="S168" i="1"/>
  <c r="R168" i="1"/>
  <c r="Q168" i="1"/>
  <c r="K168" i="1"/>
  <c r="L168" i="1" s="1"/>
  <c r="C168" i="1"/>
  <c r="AE167" i="1"/>
  <c r="AF167" i="1" s="1"/>
  <c r="AD167" i="1"/>
  <c r="AB167" i="1"/>
  <c r="AA167" i="1"/>
  <c r="Z167" i="1"/>
  <c r="V167" i="1"/>
  <c r="U167" i="1" a="1"/>
  <c r="U167" i="1" s="1"/>
  <c r="T167" i="1"/>
  <c r="S167" i="1"/>
  <c r="R167" i="1"/>
  <c r="Q167" i="1"/>
  <c r="K167" i="1"/>
  <c r="L167" i="1" s="1"/>
  <c r="C167" i="1"/>
  <c r="AE166" i="1"/>
  <c r="AF166" i="1" s="1"/>
  <c r="AD166" i="1"/>
  <c r="AB166" i="1"/>
  <c r="AA166" i="1"/>
  <c r="Z166" i="1"/>
  <c r="V166" i="1"/>
  <c r="U166" i="1" a="1"/>
  <c r="U166" i="1" s="1"/>
  <c r="T166" i="1"/>
  <c r="S166" i="1"/>
  <c r="R166" i="1"/>
  <c r="Q166" i="1"/>
  <c r="K166" i="1"/>
  <c r="L166" i="1" s="1"/>
  <c r="C166" i="1"/>
  <c r="AE165" i="1"/>
  <c r="AF165" i="1" s="1"/>
  <c r="AD165" i="1"/>
  <c r="AB165" i="1"/>
  <c r="AA165" i="1"/>
  <c r="Z165" i="1"/>
  <c r="V165" i="1"/>
  <c r="U165" i="1" a="1"/>
  <c r="U165" i="1" s="1"/>
  <c r="T165" i="1"/>
  <c r="S165" i="1"/>
  <c r="R165" i="1"/>
  <c r="Q165" i="1"/>
  <c r="K165" i="1"/>
  <c r="L165" i="1" s="1"/>
  <c r="C165" i="1"/>
  <c r="AE164" i="1"/>
  <c r="AF164" i="1" s="1"/>
  <c r="AD164" i="1"/>
  <c r="AB164" i="1"/>
  <c r="AA164" i="1"/>
  <c r="Z164" i="1"/>
  <c r="V164" i="1"/>
  <c r="U164" i="1" a="1"/>
  <c r="U164" i="1" s="1"/>
  <c r="T164" i="1"/>
  <c r="S164" i="1"/>
  <c r="R164" i="1"/>
  <c r="Q164" i="1"/>
  <c r="K164" i="1"/>
  <c r="L164" i="1" s="1"/>
  <c r="C164" i="1"/>
  <c r="AE163" i="1"/>
  <c r="AF163" i="1" s="1"/>
  <c r="AD163" i="1"/>
  <c r="AB163" i="1"/>
  <c r="AA163" i="1"/>
  <c r="Z163" i="1"/>
  <c r="V163" i="1"/>
  <c r="U163" i="1" a="1"/>
  <c r="U163" i="1" s="1"/>
  <c r="T163" i="1"/>
  <c r="S163" i="1"/>
  <c r="R163" i="1"/>
  <c r="Q163" i="1"/>
  <c r="K163" i="1"/>
  <c r="L163" i="1" s="1"/>
  <c r="C163" i="1"/>
  <c r="AE162" i="1"/>
  <c r="AF162" i="1" s="1"/>
  <c r="AD162" i="1"/>
  <c r="AB162" i="1"/>
  <c r="AA162" i="1"/>
  <c r="Z162" i="1"/>
  <c r="V162" i="1"/>
  <c r="U162" i="1" a="1"/>
  <c r="U162" i="1" s="1"/>
  <c r="T162" i="1"/>
  <c r="S162" i="1"/>
  <c r="R162" i="1"/>
  <c r="Q162" i="1"/>
  <c r="K162" i="1"/>
  <c r="L162" i="1" s="1"/>
  <c r="C162" i="1"/>
  <c r="AE161" i="1"/>
  <c r="AF161" i="1" s="1"/>
  <c r="AD161" i="1"/>
  <c r="AB161" i="1"/>
  <c r="AA161" i="1"/>
  <c r="Z161" i="1"/>
  <c r="V161" i="1"/>
  <c r="U161" i="1" a="1"/>
  <c r="U161" i="1" s="1"/>
  <c r="T161" i="1"/>
  <c r="S161" i="1"/>
  <c r="R161" i="1"/>
  <c r="Q161" i="1"/>
  <c r="K161" i="1"/>
  <c r="L161" i="1" s="1"/>
  <c r="C161" i="1"/>
  <c r="AE160" i="1"/>
  <c r="AF160" i="1" s="1"/>
  <c r="AD160" i="1"/>
  <c r="AB160" i="1"/>
  <c r="AA160" i="1"/>
  <c r="Z160" i="1"/>
  <c r="V160" i="1"/>
  <c r="U160" i="1" a="1"/>
  <c r="U160" i="1" s="1"/>
  <c r="T160" i="1"/>
  <c r="S160" i="1"/>
  <c r="R160" i="1"/>
  <c r="Q160" i="1"/>
  <c r="K160" i="1"/>
  <c r="L160" i="1" s="1"/>
  <c r="C160" i="1"/>
  <c r="AE159" i="1"/>
  <c r="AF159" i="1" s="1"/>
  <c r="AD159" i="1"/>
  <c r="AB159" i="1"/>
  <c r="AA159" i="1"/>
  <c r="Z159" i="1"/>
  <c r="V159" i="1"/>
  <c r="U159" i="1" a="1"/>
  <c r="U159" i="1" s="1"/>
  <c r="T159" i="1"/>
  <c r="S159" i="1"/>
  <c r="R159" i="1"/>
  <c r="Q159" i="1"/>
  <c r="K159" i="1"/>
  <c r="L159" i="1" s="1"/>
  <c r="C159" i="1"/>
  <c r="AE158" i="1"/>
  <c r="AF158" i="1" s="1"/>
  <c r="AD158" i="1"/>
  <c r="AB158" i="1"/>
  <c r="AA158" i="1"/>
  <c r="Z158" i="1"/>
  <c r="V158" i="1"/>
  <c r="U158" i="1" a="1"/>
  <c r="U158" i="1" s="1"/>
  <c r="T158" i="1"/>
  <c r="S158" i="1"/>
  <c r="R158" i="1"/>
  <c r="Q158" i="1"/>
  <c r="K158" i="1"/>
  <c r="L158" i="1" s="1"/>
  <c r="C158" i="1"/>
  <c r="AE157" i="1"/>
  <c r="AF157" i="1" s="1"/>
  <c r="AD157" i="1"/>
  <c r="AB157" i="1"/>
  <c r="AA157" i="1"/>
  <c r="Z157" i="1"/>
  <c r="V157" i="1"/>
  <c r="U157" i="1" a="1"/>
  <c r="U157" i="1" s="1"/>
  <c r="T157" i="1"/>
  <c r="S157" i="1"/>
  <c r="R157" i="1"/>
  <c r="Q157" i="1"/>
  <c r="K157" i="1"/>
  <c r="L157" i="1" s="1"/>
  <c r="C157" i="1"/>
  <c r="AE156" i="1"/>
  <c r="AF156" i="1" s="1"/>
  <c r="AD156" i="1"/>
  <c r="AB156" i="1"/>
  <c r="AA156" i="1"/>
  <c r="Z156" i="1"/>
  <c r="V156" i="1"/>
  <c r="U156" i="1" a="1"/>
  <c r="U156" i="1" s="1"/>
  <c r="T156" i="1"/>
  <c r="S156" i="1"/>
  <c r="R156" i="1"/>
  <c r="Q156" i="1"/>
  <c r="K156" i="1"/>
  <c r="L156" i="1" s="1"/>
  <c r="C156" i="1"/>
  <c r="AE155" i="1"/>
  <c r="AF155" i="1" s="1"/>
  <c r="AD155" i="1"/>
  <c r="AB155" i="1"/>
  <c r="AA155" i="1"/>
  <c r="Z155" i="1"/>
  <c r="V155" i="1"/>
  <c r="U155" i="1" a="1"/>
  <c r="U155" i="1" s="1"/>
  <c r="T155" i="1"/>
  <c r="S155" i="1"/>
  <c r="R155" i="1"/>
  <c r="Q155" i="1"/>
  <c r="K155" i="1"/>
  <c r="L155" i="1" s="1"/>
  <c r="C155" i="1"/>
  <c r="AE154" i="1"/>
  <c r="AF154" i="1" s="1"/>
  <c r="AD154" i="1"/>
  <c r="AB154" i="1"/>
  <c r="AA154" i="1"/>
  <c r="Z154" i="1"/>
  <c r="V154" i="1"/>
  <c r="U154" i="1" a="1"/>
  <c r="U154" i="1" s="1"/>
  <c r="T154" i="1"/>
  <c r="S154" i="1"/>
  <c r="R154" i="1"/>
  <c r="Q154" i="1"/>
  <c r="K154" i="1"/>
  <c r="L154" i="1" s="1"/>
  <c r="C154" i="1"/>
  <c r="AE153" i="1"/>
  <c r="AF153" i="1" s="1"/>
  <c r="AD153" i="1"/>
  <c r="AB153" i="1"/>
  <c r="AA153" i="1"/>
  <c r="Z153" i="1"/>
  <c r="V153" i="1"/>
  <c r="U153" i="1" a="1"/>
  <c r="U153" i="1" s="1"/>
  <c r="T153" i="1"/>
  <c r="S153" i="1"/>
  <c r="R153" i="1"/>
  <c r="Q153" i="1"/>
  <c r="K153" i="1"/>
  <c r="L153" i="1" s="1"/>
  <c r="C153" i="1"/>
  <c r="AE152" i="1"/>
  <c r="AF152" i="1" s="1"/>
  <c r="AD152" i="1"/>
  <c r="AB152" i="1"/>
  <c r="AA152" i="1"/>
  <c r="Z152" i="1"/>
  <c r="V152" i="1"/>
  <c r="U152" i="1" a="1"/>
  <c r="U152" i="1" s="1"/>
  <c r="T152" i="1"/>
  <c r="S152" i="1"/>
  <c r="R152" i="1"/>
  <c r="Q152" i="1"/>
  <c r="K152" i="1"/>
  <c r="L152" i="1" s="1"/>
  <c r="C152" i="1"/>
  <c r="AE151" i="1"/>
  <c r="AF151" i="1" s="1"/>
  <c r="AD151" i="1"/>
  <c r="AB151" i="1"/>
  <c r="AA151" i="1"/>
  <c r="Z151" i="1"/>
  <c r="V151" i="1"/>
  <c r="U151" i="1" a="1"/>
  <c r="U151" i="1" s="1"/>
  <c r="T151" i="1"/>
  <c r="S151" i="1"/>
  <c r="R151" i="1"/>
  <c r="Q151" i="1"/>
  <c r="K151" i="1"/>
  <c r="L151" i="1" s="1"/>
  <c r="C151" i="1"/>
  <c r="AE150" i="1"/>
  <c r="AF150" i="1" s="1"/>
  <c r="AD150" i="1"/>
  <c r="AB150" i="1"/>
  <c r="AA150" i="1"/>
  <c r="Z150" i="1"/>
  <c r="V150" i="1"/>
  <c r="U150" i="1" a="1"/>
  <c r="U150" i="1" s="1"/>
  <c r="T150" i="1"/>
  <c r="S150" i="1"/>
  <c r="R150" i="1"/>
  <c r="Q150" i="1"/>
  <c r="K150" i="1"/>
  <c r="L150" i="1" s="1"/>
  <c r="C150" i="1"/>
  <c r="AE149" i="1"/>
  <c r="AF149" i="1" s="1"/>
  <c r="AD149" i="1"/>
  <c r="AB149" i="1"/>
  <c r="AA149" i="1"/>
  <c r="Z149" i="1"/>
  <c r="V149" i="1"/>
  <c r="U149" i="1" a="1"/>
  <c r="U149" i="1" s="1"/>
  <c r="T149" i="1"/>
  <c r="S149" i="1"/>
  <c r="R149" i="1"/>
  <c r="Q149" i="1"/>
  <c r="K149" i="1"/>
  <c r="L149" i="1" s="1"/>
  <c r="C149" i="1"/>
  <c r="AE148" i="1"/>
  <c r="AF148" i="1" s="1"/>
  <c r="AD148" i="1"/>
  <c r="AB148" i="1"/>
  <c r="AA148" i="1"/>
  <c r="Z148" i="1"/>
  <c r="V148" i="1"/>
  <c r="U148" i="1" a="1"/>
  <c r="U148" i="1" s="1"/>
  <c r="T148" i="1"/>
  <c r="S148" i="1"/>
  <c r="R148" i="1"/>
  <c r="Q148" i="1"/>
  <c r="K148" i="1"/>
  <c r="L148" i="1" s="1"/>
  <c r="C148" i="1"/>
  <c r="AE147" i="1"/>
  <c r="AF147" i="1" s="1"/>
  <c r="AD147" i="1"/>
  <c r="AB147" i="1"/>
  <c r="AA147" i="1"/>
  <c r="Z147" i="1"/>
  <c r="V147" i="1"/>
  <c r="U147" i="1" a="1"/>
  <c r="U147" i="1" s="1"/>
  <c r="T147" i="1"/>
  <c r="S147" i="1"/>
  <c r="R147" i="1"/>
  <c r="Q147" i="1"/>
  <c r="K147" i="1"/>
  <c r="L147" i="1" s="1"/>
  <c r="C147" i="1"/>
  <c r="AE146" i="1"/>
  <c r="AF146" i="1" s="1"/>
  <c r="AD146" i="1"/>
  <c r="AB146" i="1"/>
  <c r="AA146" i="1"/>
  <c r="Z146" i="1"/>
  <c r="V146" i="1"/>
  <c r="U146" i="1" a="1"/>
  <c r="U146" i="1" s="1"/>
  <c r="T146" i="1"/>
  <c r="S146" i="1"/>
  <c r="R146" i="1"/>
  <c r="Q146" i="1"/>
  <c r="K146" i="1"/>
  <c r="L146" i="1" s="1"/>
  <c r="C146" i="1"/>
  <c r="AE145" i="1"/>
  <c r="AF145" i="1" s="1"/>
  <c r="AD145" i="1"/>
  <c r="AB145" i="1"/>
  <c r="AA145" i="1"/>
  <c r="Z145" i="1"/>
  <c r="V145" i="1"/>
  <c r="U145" i="1" a="1"/>
  <c r="U145" i="1" s="1"/>
  <c r="T145" i="1"/>
  <c r="S145" i="1"/>
  <c r="R145" i="1"/>
  <c r="Q145" i="1"/>
  <c r="K145" i="1"/>
  <c r="L145" i="1" s="1"/>
  <c r="C145" i="1"/>
  <c r="AE144" i="1"/>
  <c r="AF144" i="1" s="1"/>
  <c r="AD144" i="1"/>
  <c r="AB144" i="1"/>
  <c r="AA144" i="1"/>
  <c r="Z144" i="1"/>
  <c r="V144" i="1"/>
  <c r="U144" i="1" a="1"/>
  <c r="U144" i="1" s="1"/>
  <c r="T144" i="1"/>
  <c r="S144" i="1"/>
  <c r="R144" i="1"/>
  <c r="Q144" i="1"/>
  <c r="K144" i="1"/>
  <c r="L144" i="1" s="1"/>
  <c r="C144" i="1"/>
  <c r="AE143" i="1"/>
  <c r="AF143" i="1" s="1"/>
  <c r="AD143" i="1"/>
  <c r="AB143" i="1"/>
  <c r="AA143" i="1"/>
  <c r="Z143" i="1"/>
  <c r="V143" i="1"/>
  <c r="U143" i="1" a="1"/>
  <c r="U143" i="1" s="1"/>
  <c r="T143" i="1"/>
  <c r="S143" i="1"/>
  <c r="R143" i="1"/>
  <c r="Q143" i="1"/>
  <c r="K143" i="1"/>
  <c r="L143" i="1" s="1"/>
  <c r="C143" i="1"/>
  <c r="AE142" i="1"/>
  <c r="AF142" i="1" s="1"/>
  <c r="AD142" i="1"/>
  <c r="AB142" i="1"/>
  <c r="AA142" i="1"/>
  <c r="Z142" i="1"/>
  <c r="V142" i="1"/>
  <c r="U142" i="1" a="1"/>
  <c r="U142" i="1" s="1"/>
  <c r="T142" i="1"/>
  <c r="S142" i="1"/>
  <c r="R142" i="1"/>
  <c r="Q142" i="1"/>
  <c r="K142" i="1"/>
  <c r="L142" i="1" s="1"/>
  <c r="C142" i="1"/>
  <c r="AE141" i="1"/>
  <c r="AF141" i="1" s="1"/>
  <c r="AD141" i="1"/>
  <c r="AB141" i="1"/>
  <c r="AA141" i="1"/>
  <c r="Z141" i="1"/>
  <c r="V141" i="1"/>
  <c r="U141" i="1" a="1"/>
  <c r="U141" i="1" s="1"/>
  <c r="T141" i="1"/>
  <c r="S141" i="1"/>
  <c r="R141" i="1"/>
  <c r="Q141" i="1"/>
  <c r="K141" i="1"/>
  <c r="L141" i="1" s="1"/>
  <c r="C141" i="1"/>
  <c r="AE140" i="1"/>
  <c r="AF140" i="1" s="1"/>
  <c r="AD140" i="1"/>
  <c r="AB140" i="1"/>
  <c r="AA140" i="1"/>
  <c r="Z140" i="1"/>
  <c r="V140" i="1"/>
  <c r="U140" i="1" a="1"/>
  <c r="U140" i="1" s="1"/>
  <c r="T140" i="1"/>
  <c r="S140" i="1"/>
  <c r="R140" i="1"/>
  <c r="Q140" i="1"/>
  <c r="K140" i="1"/>
  <c r="L140" i="1" s="1"/>
  <c r="C140" i="1"/>
  <c r="AE139" i="1"/>
  <c r="AF139" i="1" s="1"/>
  <c r="AD139" i="1"/>
  <c r="AB139" i="1"/>
  <c r="AA139" i="1"/>
  <c r="Z139" i="1"/>
  <c r="V139" i="1"/>
  <c r="U139" i="1" a="1"/>
  <c r="U139" i="1" s="1"/>
  <c r="T139" i="1"/>
  <c r="S139" i="1"/>
  <c r="R139" i="1"/>
  <c r="Q139" i="1"/>
  <c r="K139" i="1"/>
  <c r="L139" i="1" s="1"/>
  <c r="C139" i="1"/>
  <c r="AE138" i="1"/>
  <c r="AF138" i="1" s="1"/>
  <c r="AD138" i="1"/>
  <c r="AB138" i="1"/>
  <c r="AA138" i="1"/>
  <c r="Z138" i="1"/>
  <c r="V138" i="1"/>
  <c r="U138" i="1" a="1"/>
  <c r="U138" i="1" s="1"/>
  <c r="T138" i="1"/>
  <c r="S138" i="1"/>
  <c r="R138" i="1"/>
  <c r="Q138" i="1"/>
  <c r="K138" i="1"/>
  <c r="L138" i="1" s="1"/>
  <c r="C138" i="1"/>
  <c r="AE137" i="1"/>
  <c r="AF137" i="1" s="1"/>
  <c r="AD137" i="1"/>
  <c r="AB137" i="1"/>
  <c r="AA137" i="1"/>
  <c r="Z137" i="1"/>
  <c r="V137" i="1"/>
  <c r="U137" i="1" a="1"/>
  <c r="U137" i="1" s="1"/>
  <c r="T137" i="1"/>
  <c r="S137" i="1"/>
  <c r="R137" i="1"/>
  <c r="Q137" i="1"/>
  <c r="K137" i="1"/>
  <c r="L137" i="1" s="1"/>
  <c r="C137" i="1"/>
  <c r="AE136" i="1"/>
  <c r="AF136" i="1" s="1"/>
  <c r="AD136" i="1"/>
  <c r="AB136" i="1"/>
  <c r="AA136" i="1"/>
  <c r="Z136" i="1"/>
  <c r="V136" i="1"/>
  <c r="U136" i="1" a="1"/>
  <c r="U136" i="1" s="1"/>
  <c r="T136" i="1"/>
  <c r="S136" i="1"/>
  <c r="R136" i="1"/>
  <c r="Q136" i="1"/>
  <c r="K136" i="1"/>
  <c r="L136" i="1" s="1"/>
  <c r="C136" i="1"/>
  <c r="AE135" i="1"/>
  <c r="AF135" i="1" s="1"/>
  <c r="AD135" i="1"/>
  <c r="AB135" i="1"/>
  <c r="AA135" i="1"/>
  <c r="Z135" i="1"/>
  <c r="V135" i="1"/>
  <c r="U135" i="1" a="1"/>
  <c r="U135" i="1" s="1"/>
  <c r="T135" i="1"/>
  <c r="S135" i="1"/>
  <c r="R135" i="1"/>
  <c r="Q135" i="1"/>
  <c r="K135" i="1"/>
  <c r="L135" i="1" s="1"/>
  <c r="C135" i="1"/>
  <c r="AE134" i="1"/>
  <c r="AF134" i="1" s="1"/>
  <c r="AD134" i="1"/>
  <c r="AB134" i="1"/>
  <c r="AA134" i="1"/>
  <c r="Z134" i="1"/>
  <c r="V134" i="1"/>
  <c r="U134" i="1" a="1"/>
  <c r="U134" i="1" s="1"/>
  <c r="T134" i="1"/>
  <c r="S134" i="1"/>
  <c r="R134" i="1"/>
  <c r="Q134" i="1"/>
  <c r="K134" i="1"/>
  <c r="L134" i="1" s="1"/>
  <c r="C134" i="1"/>
  <c r="AE133" i="1"/>
  <c r="AF133" i="1" s="1"/>
  <c r="AD133" i="1"/>
  <c r="AB133" i="1"/>
  <c r="AA133" i="1"/>
  <c r="Z133" i="1"/>
  <c r="V133" i="1"/>
  <c r="U133" i="1" a="1"/>
  <c r="U133" i="1" s="1"/>
  <c r="T133" i="1"/>
  <c r="S133" i="1"/>
  <c r="R133" i="1"/>
  <c r="Q133" i="1"/>
  <c r="K133" i="1"/>
  <c r="L133" i="1" s="1"/>
  <c r="C133" i="1"/>
  <c r="AE132" i="1"/>
  <c r="AF132" i="1" s="1"/>
  <c r="AD132" i="1"/>
  <c r="AB132" i="1"/>
  <c r="AA132" i="1"/>
  <c r="Z132" i="1"/>
  <c r="V132" i="1"/>
  <c r="U132" i="1" a="1"/>
  <c r="U132" i="1" s="1"/>
  <c r="T132" i="1"/>
  <c r="S132" i="1"/>
  <c r="R132" i="1"/>
  <c r="Q132" i="1"/>
  <c r="K132" i="1"/>
  <c r="L132" i="1" s="1"/>
  <c r="C132" i="1"/>
  <c r="AE131" i="1"/>
  <c r="AF131" i="1" s="1"/>
  <c r="AD131" i="1"/>
  <c r="AB131" i="1"/>
  <c r="AA131" i="1"/>
  <c r="Z131" i="1"/>
  <c r="V131" i="1"/>
  <c r="U131" i="1" a="1"/>
  <c r="U131" i="1" s="1"/>
  <c r="T131" i="1"/>
  <c r="S131" i="1"/>
  <c r="R131" i="1"/>
  <c r="Q131" i="1"/>
  <c r="K131" i="1"/>
  <c r="L131" i="1" s="1"/>
  <c r="C131" i="1"/>
  <c r="AE130" i="1"/>
  <c r="AF130" i="1" s="1"/>
  <c r="AD130" i="1"/>
  <c r="AB130" i="1"/>
  <c r="AA130" i="1"/>
  <c r="Z130" i="1"/>
  <c r="V130" i="1"/>
  <c r="U130" i="1" a="1"/>
  <c r="U130" i="1" s="1"/>
  <c r="T130" i="1"/>
  <c r="S130" i="1"/>
  <c r="R130" i="1"/>
  <c r="Q130" i="1"/>
  <c r="K130" i="1"/>
  <c r="L130" i="1" s="1"/>
  <c r="C130" i="1"/>
  <c r="AE129" i="1"/>
  <c r="AF129" i="1" s="1"/>
  <c r="AD129" i="1"/>
  <c r="AB129" i="1"/>
  <c r="AA129" i="1"/>
  <c r="Z129" i="1"/>
  <c r="V129" i="1"/>
  <c r="U129" i="1" a="1"/>
  <c r="U129" i="1" s="1"/>
  <c r="T129" i="1"/>
  <c r="S129" i="1"/>
  <c r="R129" i="1"/>
  <c r="Q129" i="1"/>
  <c r="K129" i="1"/>
  <c r="L129" i="1" s="1"/>
  <c r="C129" i="1"/>
  <c r="AE128" i="1"/>
  <c r="AF128" i="1" s="1"/>
  <c r="AD128" i="1"/>
  <c r="AB128" i="1"/>
  <c r="AA128" i="1"/>
  <c r="Z128" i="1"/>
  <c r="V128" i="1"/>
  <c r="U128" i="1" a="1"/>
  <c r="U128" i="1" s="1"/>
  <c r="T128" i="1"/>
  <c r="S128" i="1"/>
  <c r="R128" i="1"/>
  <c r="Q128" i="1"/>
  <c r="K128" i="1"/>
  <c r="L128" i="1" s="1"/>
  <c r="C128" i="1"/>
  <c r="AE127" i="1"/>
  <c r="AF127" i="1" s="1"/>
  <c r="AD127" i="1"/>
  <c r="AB127" i="1"/>
  <c r="AA127" i="1"/>
  <c r="Z127" i="1"/>
  <c r="V127" i="1"/>
  <c r="U127" i="1" a="1"/>
  <c r="U127" i="1" s="1"/>
  <c r="T127" i="1"/>
  <c r="S127" i="1"/>
  <c r="R127" i="1"/>
  <c r="Q127" i="1"/>
  <c r="K127" i="1"/>
  <c r="L127" i="1" s="1"/>
  <c r="C127" i="1"/>
  <c r="AE126" i="1"/>
  <c r="AF126" i="1" s="1"/>
  <c r="AD126" i="1"/>
  <c r="AB126" i="1"/>
  <c r="AA126" i="1"/>
  <c r="Z126" i="1"/>
  <c r="V126" i="1"/>
  <c r="U126" i="1" a="1"/>
  <c r="U126" i="1" s="1"/>
  <c r="T126" i="1"/>
  <c r="S126" i="1"/>
  <c r="R126" i="1"/>
  <c r="Q126" i="1"/>
  <c r="K126" i="1"/>
  <c r="L126" i="1" s="1"/>
  <c r="C126" i="1"/>
  <c r="AE125" i="1"/>
  <c r="AF125" i="1" s="1"/>
  <c r="AD125" i="1"/>
  <c r="AB125" i="1"/>
  <c r="AA125" i="1"/>
  <c r="Z125" i="1"/>
  <c r="V125" i="1"/>
  <c r="U125" i="1" a="1"/>
  <c r="U125" i="1" s="1"/>
  <c r="T125" i="1"/>
  <c r="S125" i="1"/>
  <c r="R125" i="1"/>
  <c r="Q125" i="1"/>
  <c r="K125" i="1"/>
  <c r="L125" i="1" s="1"/>
  <c r="C125" i="1"/>
  <c r="AE124" i="1"/>
  <c r="AF124" i="1" s="1"/>
  <c r="AD124" i="1"/>
  <c r="AB124" i="1"/>
  <c r="AA124" i="1"/>
  <c r="Z124" i="1"/>
  <c r="V124" i="1"/>
  <c r="U124" i="1" a="1"/>
  <c r="U124" i="1" s="1"/>
  <c r="T124" i="1"/>
  <c r="S124" i="1"/>
  <c r="R124" i="1"/>
  <c r="Q124" i="1"/>
  <c r="K124" i="1"/>
  <c r="L124" i="1" s="1"/>
  <c r="C124" i="1"/>
  <c r="AE123" i="1"/>
  <c r="AF123" i="1" s="1"/>
  <c r="AD123" i="1"/>
  <c r="AB123" i="1"/>
  <c r="AA123" i="1"/>
  <c r="Z123" i="1"/>
  <c r="V123" i="1"/>
  <c r="U123" i="1" a="1"/>
  <c r="U123" i="1" s="1"/>
  <c r="T123" i="1"/>
  <c r="S123" i="1"/>
  <c r="R123" i="1"/>
  <c r="Q123" i="1"/>
  <c r="K123" i="1"/>
  <c r="L123" i="1" s="1"/>
  <c r="C123" i="1"/>
  <c r="AE122" i="1"/>
  <c r="AF122" i="1" s="1"/>
  <c r="AD122" i="1"/>
  <c r="AB122" i="1"/>
  <c r="AA122" i="1"/>
  <c r="Z122" i="1"/>
  <c r="V122" i="1"/>
  <c r="U122" i="1" a="1"/>
  <c r="U122" i="1" s="1"/>
  <c r="T122" i="1"/>
  <c r="S122" i="1"/>
  <c r="R122" i="1"/>
  <c r="Q122" i="1"/>
  <c r="K122" i="1"/>
  <c r="L122" i="1" s="1"/>
  <c r="C122" i="1"/>
  <c r="AE121" i="1"/>
  <c r="AF121" i="1" s="1"/>
  <c r="AD121" i="1"/>
  <c r="AB121" i="1"/>
  <c r="AA121" i="1"/>
  <c r="Z121" i="1"/>
  <c r="V121" i="1"/>
  <c r="U121" i="1" a="1"/>
  <c r="U121" i="1" s="1"/>
  <c r="T121" i="1"/>
  <c r="S121" i="1"/>
  <c r="R121" i="1"/>
  <c r="Q121" i="1"/>
  <c r="K121" i="1"/>
  <c r="L121" i="1" s="1"/>
  <c r="C121" i="1"/>
  <c r="AE120" i="1"/>
  <c r="AF120" i="1" s="1"/>
  <c r="AD120" i="1"/>
  <c r="AB120" i="1"/>
  <c r="AA120" i="1"/>
  <c r="Z120" i="1"/>
  <c r="V120" i="1"/>
  <c r="U120" i="1" a="1"/>
  <c r="U120" i="1" s="1"/>
  <c r="T120" i="1"/>
  <c r="S120" i="1"/>
  <c r="R120" i="1"/>
  <c r="Q120" i="1"/>
  <c r="K120" i="1"/>
  <c r="L120" i="1" s="1"/>
  <c r="C120" i="1"/>
  <c r="AE119" i="1"/>
  <c r="AF119" i="1" s="1"/>
  <c r="AD119" i="1"/>
  <c r="AB119" i="1"/>
  <c r="AA119" i="1"/>
  <c r="Z119" i="1"/>
  <c r="V119" i="1"/>
  <c r="U119" i="1" a="1"/>
  <c r="U119" i="1" s="1"/>
  <c r="T119" i="1"/>
  <c r="S119" i="1"/>
  <c r="R119" i="1"/>
  <c r="Q119" i="1"/>
  <c r="K119" i="1"/>
  <c r="L119" i="1" s="1"/>
  <c r="C119" i="1"/>
  <c r="AE118" i="1"/>
  <c r="AF118" i="1" s="1"/>
  <c r="AD118" i="1"/>
  <c r="AB118" i="1"/>
  <c r="AA118" i="1"/>
  <c r="Z118" i="1"/>
  <c r="V118" i="1"/>
  <c r="U118" i="1" a="1"/>
  <c r="U118" i="1" s="1"/>
  <c r="T118" i="1"/>
  <c r="S118" i="1"/>
  <c r="R118" i="1"/>
  <c r="Q118" i="1"/>
  <c r="K118" i="1"/>
  <c r="L118" i="1" s="1"/>
  <c r="C118" i="1"/>
  <c r="AE117" i="1"/>
  <c r="AF117" i="1" s="1"/>
  <c r="AD117" i="1"/>
  <c r="AB117" i="1"/>
  <c r="AA117" i="1"/>
  <c r="Z117" i="1"/>
  <c r="V117" i="1"/>
  <c r="U117" i="1" a="1"/>
  <c r="U117" i="1" s="1"/>
  <c r="T117" i="1"/>
  <c r="S117" i="1"/>
  <c r="R117" i="1"/>
  <c r="Q117" i="1"/>
  <c r="K117" i="1"/>
  <c r="L117" i="1" s="1"/>
  <c r="C117" i="1"/>
  <c r="AE116" i="1"/>
  <c r="AF116" i="1" s="1"/>
  <c r="AD116" i="1"/>
  <c r="AB116" i="1"/>
  <c r="AA116" i="1"/>
  <c r="Z116" i="1"/>
  <c r="V116" i="1"/>
  <c r="U116" i="1" a="1"/>
  <c r="U116" i="1" s="1"/>
  <c r="T116" i="1"/>
  <c r="S116" i="1"/>
  <c r="R116" i="1"/>
  <c r="Q116" i="1"/>
  <c r="K116" i="1"/>
  <c r="L116" i="1" s="1"/>
  <c r="C116" i="1"/>
  <c r="AE115" i="1"/>
  <c r="AF115" i="1" s="1"/>
  <c r="AD115" i="1"/>
  <c r="AB115" i="1"/>
  <c r="AA115" i="1"/>
  <c r="Z115" i="1"/>
  <c r="V115" i="1"/>
  <c r="U115" i="1" a="1"/>
  <c r="U115" i="1" s="1"/>
  <c r="T115" i="1"/>
  <c r="S115" i="1"/>
  <c r="R115" i="1"/>
  <c r="Q115" i="1"/>
  <c r="K115" i="1"/>
  <c r="L115" i="1" s="1"/>
  <c r="C115" i="1"/>
  <c r="AE114" i="1"/>
  <c r="AF114" i="1" s="1"/>
  <c r="AD114" i="1"/>
  <c r="AB114" i="1"/>
  <c r="AA114" i="1"/>
  <c r="Z114" i="1"/>
  <c r="V114" i="1"/>
  <c r="U114" i="1" a="1"/>
  <c r="U114" i="1" s="1"/>
  <c r="T114" i="1"/>
  <c r="S114" i="1"/>
  <c r="R114" i="1"/>
  <c r="Q114" i="1"/>
  <c r="K114" i="1"/>
  <c r="L114" i="1" s="1"/>
  <c r="C114" i="1"/>
  <c r="AE113" i="1"/>
  <c r="AF113" i="1" s="1"/>
  <c r="AD113" i="1"/>
  <c r="AB113" i="1"/>
  <c r="AA113" i="1"/>
  <c r="Z113" i="1"/>
  <c r="V113" i="1"/>
  <c r="U113" i="1" a="1"/>
  <c r="U113" i="1" s="1"/>
  <c r="T113" i="1"/>
  <c r="S113" i="1"/>
  <c r="R113" i="1"/>
  <c r="Q113" i="1"/>
  <c r="K113" i="1"/>
  <c r="L113" i="1" s="1"/>
  <c r="C113" i="1"/>
  <c r="AE112" i="1"/>
  <c r="AF112" i="1" s="1"/>
  <c r="AD112" i="1"/>
  <c r="AB112" i="1"/>
  <c r="AA112" i="1"/>
  <c r="Z112" i="1"/>
  <c r="V112" i="1"/>
  <c r="U112" i="1" a="1"/>
  <c r="U112" i="1" s="1"/>
  <c r="T112" i="1"/>
  <c r="S112" i="1"/>
  <c r="R112" i="1"/>
  <c r="Q112" i="1"/>
  <c r="K112" i="1"/>
  <c r="L112" i="1" s="1"/>
  <c r="C112" i="1"/>
  <c r="AE111" i="1"/>
  <c r="AF111" i="1" s="1"/>
  <c r="AD111" i="1"/>
  <c r="AB111" i="1"/>
  <c r="AA111" i="1"/>
  <c r="Z111" i="1"/>
  <c r="V111" i="1"/>
  <c r="U111" i="1" a="1"/>
  <c r="U111" i="1" s="1"/>
  <c r="T111" i="1"/>
  <c r="S111" i="1"/>
  <c r="R111" i="1"/>
  <c r="Q111" i="1"/>
  <c r="K111" i="1"/>
  <c r="L111" i="1" s="1"/>
  <c r="C111" i="1"/>
  <c r="AE110" i="1"/>
  <c r="AF110" i="1" s="1"/>
  <c r="AD110" i="1"/>
  <c r="AB110" i="1"/>
  <c r="AA110" i="1"/>
  <c r="Z110" i="1"/>
  <c r="V110" i="1"/>
  <c r="U110" i="1" a="1"/>
  <c r="U110" i="1" s="1"/>
  <c r="T110" i="1"/>
  <c r="S110" i="1"/>
  <c r="R110" i="1"/>
  <c r="Q110" i="1"/>
  <c r="K110" i="1"/>
  <c r="L110" i="1" s="1"/>
  <c r="C110" i="1"/>
  <c r="AE109" i="1"/>
  <c r="AF109" i="1" s="1"/>
  <c r="AD109" i="1"/>
  <c r="AB109" i="1"/>
  <c r="AA109" i="1"/>
  <c r="Z109" i="1"/>
  <c r="V109" i="1"/>
  <c r="U109" i="1" a="1"/>
  <c r="U109" i="1" s="1"/>
  <c r="T109" i="1"/>
  <c r="S109" i="1"/>
  <c r="R109" i="1"/>
  <c r="Q109" i="1"/>
  <c r="K109" i="1"/>
  <c r="L109" i="1" s="1"/>
  <c r="C109" i="1"/>
  <c r="AE108" i="1"/>
  <c r="AF108" i="1" s="1"/>
  <c r="AD108" i="1"/>
  <c r="AB108" i="1"/>
  <c r="AA108" i="1"/>
  <c r="Z108" i="1"/>
  <c r="V108" i="1"/>
  <c r="U108" i="1" a="1"/>
  <c r="U108" i="1" s="1"/>
  <c r="T108" i="1"/>
  <c r="S108" i="1"/>
  <c r="R108" i="1"/>
  <c r="Q108" i="1"/>
  <c r="K108" i="1"/>
  <c r="L108" i="1" s="1"/>
  <c r="C108" i="1"/>
  <c r="AE107" i="1"/>
  <c r="AF107" i="1" s="1"/>
  <c r="AD107" i="1"/>
  <c r="AB107" i="1"/>
  <c r="AA107" i="1"/>
  <c r="Z107" i="1"/>
  <c r="V107" i="1"/>
  <c r="U107" i="1" a="1"/>
  <c r="U107" i="1" s="1"/>
  <c r="T107" i="1"/>
  <c r="S107" i="1"/>
  <c r="R107" i="1"/>
  <c r="Q107" i="1"/>
  <c r="K107" i="1"/>
  <c r="L107" i="1" s="1"/>
  <c r="C107" i="1"/>
  <c r="AE106" i="1"/>
  <c r="AF106" i="1" s="1"/>
  <c r="AD106" i="1"/>
  <c r="AB106" i="1"/>
  <c r="AA106" i="1"/>
  <c r="Z106" i="1"/>
  <c r="V106" i="1"/>
  <c r="U106" i="1" a="1"/>
  <c r="U106" i="1" s="1"/>
  <c r="T106" i="1"/>
  <c r="S106" i="1"/>
  <c r="R106" i="1"/>
  <c r="Q106" i="1"/>
  <c r="K106" i="1"/>
  <c r="L106" i="1" s="1"/>
  <c r="C106" i="1"/>
  <c r="AE105" i="1"/>
  <c r="AF105" i="1" s="1"/>
  <c r="AD105" i="1"/>
  <c r="AB105" i="1"/>
  <c r="AA105" i="1"/>
  <c r="Z105" i="1"/>
  <c r="V105" i="1"/>
  <c r="U105" i="1" a="1"/>
  <c r="U105" i="1" s="1"/>
  <c r="T105" i="1"/>
  <c r="S105" i="1"/>
  <c r="R105" i="1"/>
  <c r="Q105" i="1"/>
  <c r="K105" i="1"/>
  <c r="L105" i="1" s="1"/>
  <c r="C105" i="1"/>
  <c r="AE104" i="1"/>
  <c r="AF104" i="1" s="1"/>
  <c r="AD104" i="1"/>
  <c r="AB104" i="1"/>
  <c r="AA104" i="1"/>
  <c r="Z104" i="1"/>
  <c r="V104" i="1"/>
  <c r="U104" i="1" a="1"/>
  <c r="U104" i="1" s="1"/>
  <c r="T104" i="1"/>
  <c r="S104" i="1"/>
  <c r="R104" i="1"/>
  <c r="Q104" i="1"/>
  <c r="K104" i="1"/>
  <c r="L104" i="1" s="1"/>
  <c r="C104" i="1"/>
  <c r="AE103" i="1"/>
  <c r="AF103" i="1" s="1"/>
  <c r="AD103" i="1"/>
  <c r="AB103" i="1"/>
  <c r="AA103" i="1"/>
  <c r="Z103" i="1"/>
  <c r="V103" i="1"/>
  <c r="U103" i="1" a="1"/>
  <c r="U103" i="1" s="1"/>
  <c r="T103" i="1"/>
  <c r="S103" i="1"/>
  <c r="R103" i="1"/>
  <c r="Q103" i="1"/>
  <c r="K103" i="1"/>
  <c r="L103" i="1" s="1"/>
  <c r="C103" i="1"/>
  <c r="AE102" i="1"/>
  <c r="AF102" i="1" s="1"/>
  <c r="AD102" i="1"/>
  <c r="AB102" i="1"/>
  <c r="AA102" i="1"/>
  <c r="Z102" i="1"/>
  <c r="V102" i="1"/>
  <c r="U102" i="1" a="1"/>
  <c r="U102" i="1" s="1"/>
  <c r="T102" i="1"/>
  <c r="S102" i="1"/>
  <c r="R102" i="1"/>
  <c r="Q102" i="1"/>
  <c r="K102" i="1"/>
  <c r="L102" i="1" s="1"/>
  <c r="C102" i="1"/>
  <c r="AE101" i="1"/>
  <c r="AF101" i="1" s="1"/>
  <c r="AD101" i="1"/>
  <c r="AB101" i="1"/>
  <c r="AA101" i="1"/>
  <c r="Z101" i="1"/>
  <c r="V101" i="1"/>
  <c r="U101" i="1" a="1"/>
  <c r="U101" i="1" s="1"/>
  <c r="T101" i="1"/>
  <c r="S101" i="1"/>
  <c r="R101" i="1"/>
  <c r="Q101" i="1"/>
  <c r="K101" i="1"/>
  <c r="L101" i="1" s="1"/>
  <c r="C101" i="1"/>
  <c r="AE100" i="1"/>
  <c r="AF100" i="1" s="1"/>
  <c r="AD100" i="1"/>
  <c r="AB100" i="1"/>
  <c r="AA100" i="1"/>
  <c r="Z100" i="1"/>
  <c r="V100" i="1"/>
  <c r="U100" i="1" a="1"/>
  <c r="U100" i="1" s="1"/>
  <c r="T100" i="1"/>
  <c r="S100" i="1"/>
  <c r="R100" i="1"/>
  <c r="Q100" i="1"/>
  <c r="K100" i="1"/>
  <c r="L100" i="1" s="1"/>
  <c r="C100" i="1"/>
  <c r="AE99" i="1"/>
  <c r="AF99" i="1" s="1"/>
  <c r="AD99" i="1"/>
  <c r="AB99" i="1"/>
  <c r="AA99" i="1"/>
  <c r="Z99" i="1"/>
  <c r="V99" i="1"/>
  <c r="U99" i="1" a="1"/>
  <c r="U99" i="1" s="1"/>
  <c r="T99" i="1"/>
  <c r="S99" i="1"/>
  <c r="R99" i="1"/>
  <c r="Q99" i="1"/>
  <c r="K99" i="1"/>
  <c r="L99" i="1" s="1"/>
  <c r="C99" i="1"/>
  <c r="AE98" i="1"/>
  <c r="AF98" i="1" s="1"/>
  <c r="AD98" i="1"/>
  <c r="AB98" i="1"/>
  <c r="AA98" i="1"/>
  <c r="Z98" i="1"/>
  <c r="V98" i="1"/>
  <c r="U98" i="1" a="1"/>
  <c r="U98" i="1" s="1"/>
  <c r="T98" i="1"/>
  <c r="S98" i="1"/>
  <c r="R98" i="1"/>
  <c r="Q98" i="1"/>
  <c r="K98" i="1"/>
  <c r="L98" i="1" s="1"/>
  <c r="C98" i="1"/>
  <c r="AE97" i="1"/>
  <c r="AF97" i="1" s="1"/>
  <c r="AD97" i="1"/>
  <c r="AB97" i="1"/>
  <c r="AA97" i="1"/>
  <c r="Z97" i="1"/>
  <c r="V97" i="1"/>
  <c r="U97" i="1" a="1"/>
  <c r="U97" i="1" s="1"/>
  <c r="T97" i="1"/>
  <c r="S97" i="1"/>
  <c r="R97" i="1"/>
  <c r="Q97" i="1"/>
  <c r="K97" i="1"/>
  <c r="L97" i="1" s="1"/>
  <c r="C97" i="1"/>
  <c r="AE96" i="1"/>
  <c r="AF96" i="1" s="1"/>
  <c r="AD96" i="1"/>
  <c r="AB96" i="1"/>
  <c r="AA96" i="1"/>
  <c r="Z96" i="1"/>
  <c r="V96" i="1"/>
  <c r="U96" i="1" a="1"/>
  <c r="U96" i="1" s="1"/>
  <c r="T96" i="1"/>
  <c r="S96" i="1"/>
  <c r="R96" i="1"/>
  <c r="Q96" i="1"/>
  <c r="K96" i="1"/>
  <c r="L96" i="1" s="1"/>
  <c r="C96" i="1"/>
  <c r="AE95" i="1"/>
  <c r="AF95" i="1" s="1"/>
  <c r="AD95" i="1"/>
  <c r="AB95" i="1"/>
  <c r="AA95" i="1"/>
  <c r="Z95" i="1"/>
  <c r="V95" i="1"/>
  <c r="U95" i="1" a="1"/>
  <c r="U95" i="1" s="1"/>
  <c r="T95" i="1"/>
  <c r="S95" i="1"/>
  <c r="R95" i="1"/>
  <c r="Q95" i="1"/>
  <c r="K95" i="1"/>
  <c r="L95" i="1" s="1"/>
  <c r="C95" i="1"/>
  <c r="AE94" i="1"/>
  <c r="AF94" i="1" s="1"/>
  <c r="AD94" i="1"/>
  <c r="AB94" i="1"/>
  <c r="AA94" i="1"/>
  <c r="Z94" i="1"/>
  <c r="V94" i="1"/>
  <c r="U94" i="1" a="1"/>
  <c r="U94" i="1" s="1"/>
  <c r="T94" i="1"/>
  <c r="S94" i="1"/>
  <c r="R94" i="1"/>
  <c r="Q94" i="1"/>
  <c r="K94" i="1"/>
  <c r="L94" i="1" s="1"/>
  <c r="C94" i="1"/>
  <c r="AE93" i="1"/>
  <c r="AF93" i="1" s="1"/>
  <c r="AD93" i="1"/>
  <c r="AB93" i="1"/>
  <c r="AA93" i="1"/>
  <c r="Z93" i="1"/>
  <c r="V93" i="1"/>
  <c r="U93" i="1" a="1"/>
  <c r="U93" i="1" s="1"/>
  <c r="T93" i="1"/>
  <c r="S93" i="1"/>
  <c r="R93" i="1"/>
  <c r="Q93" i="1"/>
  <c r="K93" i="1"/>
  <c r="L93" i="1" s="1"/>
  <c r="C93" i="1"/>
  <c r="AE92" i="1"/>
  <c r="AF92" i="1" s="1"/>
  <c r="AD92" i="1"/>
  <c r="AB92" i="1"/>
  <c r="AA92" i="1"/>
  <c r="Z92" i="1"/>
  <c r="V92" i="1"/>
  <c r="U92" i="1" a="1"/>
  <c r="U92" i="1" s="1"/>
  <c r="T92" i="1"/>
  <c r="S92" i="1"/>
  <c r="R92" i="1"/>
  <c r="Q92" i="1"/>
  <c r="K92" i="1"/>
  <c r="L92" i="1" s="1"/>
  <c r="C92" i="1"/>
  <c r="AE91" i="1"/>
  <c r="AF91" i="1" s="1"/>
  <c r="AD91" i="1"/>
  <c r="AB91" i="1"/>
  <c r="AA91" i="1"/>
  <c r="Z91" i="1"/>
  <c r="V91" i="1"/>
  <c r="U91" i="1" a="1"/>
  <c r="U91" i="1" s="1"/>
  <c r="T91" i="1"/>
  <c r="S91" i="1"/>
  <c r="R91" i="1"/>
  <c r="Q91" i="1"/>
  <c r="K91" i="1"/>
  <c r="L91" i="1" s="1"/>
  <c r="C91" i="1"/>
  <c r="AE90" i="1"/>
  <c r="AF90" i="1" s="1"/>
  <c r="AD90" i="1"/>
  <c r="AB90" i="1"/>
  <c r="AA90" i="1"/>
  <c r="Z90" i="1"/>
  <c r="V90" i="1"/>
  <c r="U90" i="1" a="1"/>
  <c r="U90" i="1" s="1"/>
  <c r="T90" i="1"/>
  <c r="S90" i="1"/>
  <c r="R90" i="1"/>
  <c r="Q90" i="1"/>
  <c r="K90" i="1"/>
  <c r="L90" i="1" s="1"/>
  <c r="C90" i="1"/>
  <c r="AE89" i="1"/>
  <c r="AF89" i="1" s="1"/>
  <c r="AD89" i="1"/>
  <c r="AB89" i="1"/>
  <c r="AA89" i="1"/>
  <c r="Z89" i="1"/>
  <c r="V89" i="1"/>
  <c r="U89" i="1" a="1"/>
  <c r="U89" i="1" s="1"/>
  <c r="T89" i="1"/>
  <c r="S89" i="1"/>
  <c r="R89" i="1"/>
  <c r="Q89" i="1"/>
  <c r="K89" i="1"/>
  <c r="L89" i="1" s="1"/>
  <c r="C89" i="1"/>
  <c r="AE88" i="1"/>
  <c r="AF88" i="1" s="1"/>
  <c r="AD88" i="1"/>
  <c r="AB88" i="1"/>
  <c r="AA88" i="1"/>
  <c r="Z88" i="1"/>
  <c r="V88" i="1"/>
  <c r="U88" i="1" a="1"/>
  <c r="U88" i="1" s="1"/>
  <c r="T88" i="1"/>
  <c r="S88" i="1"/>
  <c r="R88" i="1"/>
  <c r="Q88" i="1"/>
  <c r="K88" i="1"/>
  <c r="L88" i="1" s="1"/>
  <c r="C88" i="1"/>
  <c r="AE87" i="1"/>
  <c r="AF87" i="1" s="1"/>
  <c r="AD87" i="1"/>
  <c r="AB87" i="1"/>
  <c r="AA87" i="1"/>
  <c r="Z87" i="1"/>
  <c r="V87" i="1"/>
  <c r="U87" i="1" a="1"/>
  <c r="U87" i="1" s="1"/>
  <c r="T87" i="1"/>
  <c r="S87" i="1"/>
  <c r="R87" i="1"/>
  <c r="Q87" i="1"/>
  <c r="K87" i="1"/>
  <c r="L87" i="1" s="1"/>
  <c r="C87" i="1"/>
  <c r="AE86" i="1"/>
  <c r="AF86" i="1" s="1"/>
  <c r="AD86" i="1"/>
  <c r="AB86" i="1"/>
  <c r="AA86" i="1"/>
  <c r="Z86" i="1"/>
  <c r="V86" i="1"/>
  <c r="U86" i="1" a="1"/>
  <c r="U86" i="1" s="1"/>
  <c r="T86" i="1"/>
  <c r="S86" i="1"/>
  <c r="R86" i="1"/>
  <c r="Q86" i="1"/>
  <c r="K86" i="1"/>
  <c r="L86" i="1" s="1"/>
  <c r="C86" i="1"/>
  <c r="AE85" i="1"/>
  <c r="AF85" i="1" s="1"/>
  <c r="AD85" i="1"/>
  <c r="AB85" i="1"/>
  <c r="AA85" i="1"/>
  <c r="Z85" i="1"/>
  <c r="V85" i="1"/>
  <c r="U85" i="1" a="1"/>
  <c r="U85" i="1" s="1"/>
  <c r="T85" i="1"/>
  <c r="S85" i="1"/>
  <c r="R85" i="1"/>
  <c r="Q85" i="1"/>
  <c r="K85" i="1"/>
  <c r="L85" i="1" s="1"/>
  <c r="C85" i="1"/>
  <c r="AE84" i="1"/>
  <c r="AF84" i="1" s="1"/>
  <c r="AD84" i="1"/>
  <c r="AB84" i="1"/>
  <c r="AA84" i="1"/>
  <c r="Z84" i="1"/>
  <c r="V84" i="1"/>
  <c r="U84" i="1" a="1"/>
  <c r="U84" i="1" s="1"/>
  <c r="T84" i="1"/>
  <c r="S84" i="1"/>
  <c r="R84" i="1"/>
  <c r="Q84" i="1"/>
  <c r="K84" i="1"/>
  <c r="L84" i="1" s="1"/>
  <c r="C84" i="1"/>
  <c r="AE83" i="1"/>
  <c r="AF83" i="1" s="1"/>
  <c r="AD83" i="1"/>
  <c r="AB83" i="1"/>
  <c r="AA83" i="1"/>
  <c r="Z83" i="1"/>
  <c r="V83" i="1"/>
  <c r="U83" i="1" a="1"/>
  <c r="U83" i="1" s="1"/>
  <c r="T83" i="1"/>
  <c r="S83" i="1"/>
  <c r="R83" i="1"/>
  <c r="Q83" i="1"/>
  <c r="K83" i="1"/>
  <c r="L83" i="1" s="1"/>
  <c r="C83" i="1"/>
  <c r="AE82" i="1"/>
  <c r="AF82" i="1" s="1"/>
  <c r="AD82" i="1"/>
  <c r="AB82" i="1"/>
  <c r="AA82" i="1"/>
  <c r="Z82" i="1"/>
  <c r="V82" i="1"/>
  <c r="U82" i="1" a="1"/>
  <c r="U82" i="1" s="1"/>
  <c r="T82" i="1"/>
  <c r="S82" i="1"/>
  <c r="R82" i="1"/>
  <c r="Q82" i="1"/>
  <c r="K82" i="1"/>
  <c r="L82" i="1" s="1"/>
  <c r="C82" i="1"/>
  <c r="AE81" i="1"/>
  <c r="AF81" i="1" s="1"/>
  <c r="AD81" i="1"/>
  <c r="AB81" i="1"/>
  <c r="AA81" i="1"/>
  <c r="Z81" i="1"/>
  <c r="V81" i="1"/>
  <c r="U81" i="1" a="1"/>
  <c r="U81" i="1" s="1"/>
  <c r="T81" i="1"/>
  <c r="S81" i="1"/>
  <c r="R81" i="1"/>
  <c r="Q81" i="1"/>
  <c r="K81" i="1"/>
  <c r="L81" i="1" s="1"/>
  <c r="C81" i="1"/>
  <c r="AE80" i="1"/>
  <c r="AF80" i="1" s="1"/>
  <c r="AD80" i="1"/>
  <c r="AB80" i="1"/>
  <c r="AA80" i="1"/>
  <c r="Z80" i="1"/>
  <c r="V80" i="1"/>
  <c r="U80" i="1" a="1"/>
  <c r="U80" i="1" s="1"/>
  <c r="T80" i="1"/>
  <c r="S80" i="1"/>
  <c r="R80" i="1"/>
  <c r="Q80" i="1"/>
  <c r="K80" i="1"/>
  <c r="L80" i="1" s="1"/>
  <c r="C80" i="1"/>
  <c r="AE79" i="1"/>
  <c r="AF79" i="1" s="1"/>
  <c r="AD79" i="1"/>
  <c r="AB79" i="1"/>
  <c r="AA79" i="1"/>
  <c r="Z79" i="1"/>
  <c r="V79" i="1"/>
  <c r="U79" i="1" a="1"/>
  <c r="U79" i="1" s="1"/>
  <c r="T79" i="1"/>
  <c r="S79" i="1"/>
  <c r="R79" i="1"/>
  <c r="Q79" i="1"/>
  <c r="K79" i="1"/>
  <c r="L79" i="1" s="1"/>
  <c r="C79" i="1"/>
  <c r="AE78" i="1"/>
  <c r="AF78" i="1" s="1"/>
  <c r="AD78" i="1"/>
  <c r="AB78" i="1"/>
  <c r="AA78" i="1"/>
  <c r="Z78" i="1"/>
  <c r="V78" i="1"/>
  <c r="U78" i="1" a="1"/>
  <c r="U78" i="1" s="1"/>
  <c r="T78" i="1"/>
  <c r="S78" i="1"/>
  <c r="R78" i="1"/>
  <c r="Q78" i="1"/>
  <c r="K78" i="1"/>
  <c r="L78" i="1" s="1"/>
  <c r="C78" i="1"/>
  <c r="AE77" i="1"/>
  <c r="AF77" i="1" s="1"/>
  <c r="AD77" i="1"/>
  <c r="AB77" i="1"/>
  <c r="AA77" i="1"/>
  <c r="Z77" i="1"/>
  <c r="V77" i="1"/>
  <c r="U77" i="1" a="1"/>
  <c r="U77" i="1" s="1"/>
  <c r="T77" i="1"/>
  <c r="S77" i="1"/>
  <c r="R77" i="1"/>
  <c r="Q77" i="1"/>
  <c r="K77" i="1"/>
  <c r="L77" i="1" s="1"/>
  <c r="C77" i="1"/>
  <c r="AE76" i="1"/>
  <c r="AF76" i="1" s="1"/>
  <c r="AD76" i="1"/>
  <c r="AB76" i="1"/>
  <c r="AA76" i="1"/>
  <c r="Z76" i="1"/>
  <c r="V76" i="1"/>
  <c r="U76" i="1" a="1"/>
  <c r="U76" i="1" s="1"/>
  <c r="T76" i="1"/>
  <c r="S76" i="1"/>
  <c r="R76" i="1"/>
  <c r="Q76" i="1"/>
  <c r="K76" i="1"/>
  <c r="L76" i="1" s="1"/>
  <c r="C76" i="1"/>
  <c r="AE75" i="1"/>
  <c r="AF75" i="1" s="1"/>
  <c r="AD75" i="1"/>
  <c r="AB75" i="1"/>
  <c r="AA75" i="1"/>
  <c r="Z75" i="1"/>
  <c r="V75" i="1"/>
  <c r="U75" i="1" a="1"/>
  <c r="U75" i="1" s="1"/>
  <c r="T75" i="1"/>
  <c r="S75" i="1"/>
  <c r="R75" i="1"/>
  <c r="Q75" i="1"/>
  <c r="K75" i="1"/>
  <c r="L75" i="1" s="1"/>
  <c r="C75" i="1"/>
  <c r="AE74" i="1"/>
  <c r="AF74" i="1" s="1"/>
  <c r="AD74" i="1"/>
  <c r="AB74" i="1"/>
  <c r="AA74" i="1"/>
  <c r="Z74" i="1"/>
  <c r="V74" i="1"/>
  <c r="U74" i="1" a="1"/>
  <c r="U74" i="1" s="1"/>
  <c r="T74" i="1"/>
  <c r="S74" i="1"/>
  <c r="R74" i="1"/>
  <c r="Q74" i="1"/>
  <c r="K74" i="1"/>
  <c r="L74" i="1" s="1"/>
  <c r="C74" i="1"/>
  <c r="AE73" i="1"/>
  <c r="AF73" i="1" s="1"/>
  <c r="AD73" i="1"/>
  <c r="AB73" i="1"/>
  <c r="AA73" i="1"/>
  <c r="Z73" i="1"/>
  <c r="V73" i="1"/>
  <c r="U73" i="1" a="1"/>
  <c r="U73" i="1" s="1"/>
  <c r="T73" i="1"/>
  <c r="S73" i="1"/>
  <c r="R73" i="1"/>
  <c r="Q73" i="1"/>
  <c r="K73" i="1"/>
  <c r="L73" i="1" s="1"/>
  <c r="C73" i="1"/>
  <c r="AE72" i="1"/>
  <c r="AF72" i="1" s="1"/>
  <c r="AD72" i="1"/>
  <c r="AB72" i="1"/>
  <c r="AA72" i="1"/>
  <c r="Z72" i="1"/>
  <c r="V72" i="1"/>
  <c r="U72" i="1" a="1"/>
  <c r="U72" i="1" s="1"/>
  <c r="T72" i="1"/>
  <c r="S72" i="1"/>
  <c r="R72" i="1"/>
  <c r="Q72" i="1"/>
  <c r="K72" i="1"/>
  <c r="L72" i="1" s="1"/>
  <c r="C72" i="1"/>
  <c r="AE71" i="1"/>
  <c r="AF71" i="1" s="1"/>
  <c r="AD71" i="1"/>
  <c r="AB71" i="1"/>
  <c r="AA71" i="1"/>
  <c r="Z71" i="1"/>
  <c r="V71" i="1"/>
  <c r="U71" i="1" a="1"/>
  <c r="U71" i="1" s="1"/>
  <c r="T71" i="1"/>
  <c r="S71" i="1"/>
  <c r="R71" i="1"/>
  <c r="Q71" i="1"/>
  <c r="K71" i="1"/>
  <c r="L71" i="1" s="1"/>
  <c r="C71" i="1"/>
  <c r="AE70" i="1"/>
  <c r="AF70" i="1" s="1"/>
  <c r="AD70" i="1"/>
  <c r="AB70" i="1"/>
  <c r="AA70" i="1"/>
  <c r="Z70" i="1"/>
  <c r="V70" i="1"/>
  <c r="U70" i="1" a="1"/>
  <c r="U70" i="1" s="1"/>
  <c r="T70" i="1"/>
  <c r="S70" i="1"/>
  <c r="R70" i="1"/>
  <c r="Q70" i="1"/>
  <c r="K70" i="1"/>
  <c r="L70" i="1" s="1"/>
  <c r="C70" i="1"/>
  <c r="AE69" i="1"/>
  <c r="AF69" i="1" s="1"/>
  <c r="AD69" i="1"/>
  <c r="AB69" i="1"/>
  <c r="AA69" i="1"/>
  <c r="Z69" i="1"/>
  <c r="V69" i="1"/>
  <c r="U69" i="1" a="1"/>
  <c r="U69" i="1" s="1"/>
  <c r="T69" i="1"/>
  <c r="S69" i="1"/>
  <c r="R69" i="1"/>
  <c r="Q69" i="1"/>
  <c r="K69" i="1"/>
  <c r="L69" i="1" s="1"/>
  <c r="C69" i="1"/>
  <c r="AE68" i="1"/>
  <c r="AF68" i="1" s="1"/>
  <c r="AD68" i="1"/>
  <c r="AB68" i="1"/>
  <c r="AA68" i="1"/>
  <c r="Z68" i="1"/>
  <c r="V68" i="1"/>
  <c r="U68" i="1" a="1"/>
  <c r="U68" i="1" s="1"/>
  <c r="T68" i="1"/>
  <c r="S68" i="1"/>
  <c r="R68" i="1"/>
  <c r="Q68" i="1"/>
  <c r="K68" i="1"/>
  <c r="L68" i="1" s="1"/>
  <c r="C68" i="1"/>
  <c r="AE67" i="1"/>
  <c r="AF67" i="1" s="1"/>
  <c r="AD67" i="1"/>
  <c r="AB67" i="1"/>
  <c r="AA67" i="1"/>
  <c r="Z67" i="1"/>
  <c r="V67" i="1"/>
  <c r="U67" i="1" a="1"/>
  <c r="U67" i="1" s="1"/>
  <c r="T67" i="1"/>
  <c r="S67" i="1"/>
  <c r="R67" i="1"/>
  <c r="Q67" i="1"/>
  <c r="K67" i="1"/>
  <c r="L67" i="1" s="1"/>
  <c r="C67" i="1"/>
  <c r="AE66" i="1"/>
  <c r="AF66" i="1" s="1"/>
  <c r="AD66" i="1"/>
  <c r="AB66" i="1"/>
  <c r="AA66" i="1"/>
  <c r="Z66" i="1"/>
  <c r="V66" i="1"/>
  <c r="U66" i="1" a="1"/>
  <c r="U66" i="1" s="1"/>
  <c r="T66" i="1"/>
  <c r="S66" i="1"/>
  <c r="R66" i="1"/>
  <c r="Q66" i="1"/>
  <c r="K66" i="1"/>
  <c r="L66" i="1" s="1"/>
  <c r="C66" i="1"/>
  <c r="AE65" i="1"/>
  <c r="AF65" i="1" s="1"/>
  <c r="AD65" i="1"/>
  <c r="AB65" i="1"/>
  <c r="AA65" i="1"/>
  <c r="Z65" i="1"/>
  <c r="V65" i="1"/>
  <c r="U65" i="1" a="1"/>
  <c r="U65" i="1" s="1"/>
  <c r="T65" i="1"/>
  <c r="S65" i="1"/>
  <c r="R65" i="1"/>
  <c r="Q65" i="1"/>
  <c r="K65" i="1"/>
  <c r="L65" i="1" s="1"/>
  <c r="C65" i="1"/>
  <c r="AE64" i="1"/>
  <c r="AF64" i="1" s="1"/>
  <c r="AD64" i="1"/>
  <c r="AB64" i="1"/>
  <c r="AA64" i="1"/>
  <c r="Z64" i="1"/>
  <c r="V64" i="1"/>
  <c r="U64" i="1" a="1"/>
  <c r="U64" i="1" s="1"/>
  <c r="T64" i="1"/>
  <c r="S64" i="1"/>
  <c r="R64" i="1"/>
  <c r="Q64" i="1"/>
  <c r="K64" i="1"/>
  <c r="L64" i="1" s="1"/>
  <c r="C64" i="1"/>
  <c r="AE63" i="1"/>
  <c r="AF63" i="1" s="1"/>
  <c r="AD63" i="1"/>
  <c r="AB63" i="1"/>
  <c r="AA63" i="1"/>
  <c r="Z63" i="1"/>
  <c r="V63" i="1"/>
  <c r="U63" i="1" a="1"/>
  <c r="U63" i="1" s="1"/>
  <c r="T63" i="1"/>
  <c r="S63" i="1"/>
  <c r="R63" i="1"/>
  <c r="Q63" i="1"/>
  <c r="K63" i="1"/>
  <c r="L63" i="1" s="1"/>
  <c r="C63" i="1"/>
  <c r="AE62" i="1"/>
  <c r="AF62" i="1" s="1"/>
  <c r="AD62" i="1"/>
  <c r="AB62" i="1"/>
  <c r="AA62" i="1"/>
  <c r="Z62" i="1"/>
  <c r="V62" i="1"/>
  <c r="U62" i="1" a="1"/>
  <c r="U62" i="1" s="1"/>
  <c r="T62" i="1"/>
  <c r="S62" i="1"/>
  <c r="R62" i="1"/>
  <c r="Q62" i="1"/>
  <c r="K62" i="1"/>
  <c r="L62" i="1" s="1"/>
  <c r="C62" i="1"/>
  <c r="AE61" i="1"/>
  <c r="AF61" i="1" s="1"/>
  <c r="AD61" i="1"/>
  <c r="AB61" i="1"/>
  <c r="AA61" i="1"/>
  <c r="Z61" i="1"/>
  <c r="V61" i="1"/>
  <c r="U61" i="1" a="1"/>
  <c r="U61" i="1" s="1"/>
  <c r="T61" i="1"/>
  <c r="S61" i="1"/>
  <c r="R61" i="1"/>
  <c r="Q61" i="1"/>
  <c r="K61" i="1"/>
  <c r="L61" i="1" s="1"/>
  <c r="C61" i="1"/>
  <c r="AE60" i="1"/>
  <c r="AF60" i="1" s="1"/>
  <c r="AD60" i="1"/>
  <c r="AB60" i="1"/>
  <c r="AA60" i="1"/>
  <c r="Z60" i="1"/>
  <c r="V60" i="1"/>
  <c r="U60" i="1" a="1"/>
  <c r="U60" i="1" s="1"/>
  <c r="T60" i="1"/>
  <c r="S60" i="1"/>
  <c r="R60" i="1"/>
  <c r="Q60" i="1"/>
  <c r="K60" i="1"/>
  <c r="L60" i="1" s="1"/>
  <c r="C60" i="1"/>
  <c r="AE59" i="1"/>
  <c r="AF59" i="1" s="1"/>
  <c r="AD59" i="1"/>
  <c r="AB59" i="1"/>
  <c r="AA59" i="1"/>
  <c r="Z59" i="1"/>
  <c r="V59" i="1"/>
  <c r="U59" i="1" a="1"/>
  <c r="U59" i="1" s="1"/>
  <c r="T59" i="1"/>
  <c r="S59" i="1"/>
  <c r="R59" i="1"/>
  <c r="Q59" i="1"/>
  <c r="K59" i="1"/>
  <c r="L59" i="1" s="1"/>
  <c r="C59" i="1"/>
  <c r="AE58" i="1"/>
  <c r="AF58" i="1" s="1"/>
  <c r="AD58" i="1"/>
  <c r="AB58" i="1"/>
  <c r="AA58" i="1"/>
  <c r="Z58" i="1"/>
  <c r="V58" i="1"/>
  <c r="U58" i="1" a="1"/>
  <c r="U58" i="1" s="1"/>
  <c r="T58" i="1"/>
  <c r="S58" i="1"/>
  <c r="R58" i="1"/>
  <c r="Q58" i="1"/>
  <c r="K58" i="1"/>
  <c r="L58" i="1" s="1"/>
  <c r="C58" i="1"/>
  <c r="AE57" i="1"/>
  <c r="AF57" i="1" s="1"/>
  <c r="AD57" i="1"/>
  <c r="AB57" i="1"/>
  <c r="AA57" i="1"/>
  <c r="Z57" i="1"/>
  <c r="V57" i="1"/>
  <c r="U57" i="1" a="1"/>
  <c r="U57" i="1" s="1"/>
  <c r="T57" i="1"/>
  <c r="S57" i="1"/>
  <c r="R57" i="1"/>
  <c r="Q57" i="1"/>
  <c r="K57" i="1"/>
  <c r="L57" i="1" s="1"/>
  <c r="C57" i="1"/>
  <c r="AE56" i="1"/>
  <c r="AF56" i="1" s="1"/>
  <c r="AD56" i="1"/>
  <c r="AB56" i="1"/>
  <c r="AA56" i="1"/>
  <c r="Z56" i="1"/>
  <c r="V56" i="1"/>
  <c r="U56" i="1" a="1"/>
  <c r="U56" i="1" s="1"/>
  <c r="T56" i="1"/>
  <c r="S56" i="1"/>
  <c r="R56" i="1"/>
  <c r="Q56" i="1"/>
  <c r="K56" i="1"/>
  <c r="L56" i="1" s="1"/>
  <c r="C56" i="1"/>
  <c r="AE55" i="1"/>
  <c r="AF55" i="1" s="1"/>
  <c r="AD55" i="1"/>
  <c r="AB55" i="1"/>
  <c r="AA55" i="1"/>
  <c r="Z55" i="1"/>
  <c r="V55" i="1"/>
  <c r="U55" i="1" a="1"/>
  <c r="U55" i="1" s="1"/>
  <c r="T55" i="1"/>
  <c r="S55" i="1"/>
  <c r="R55" i="1"/>
  <c r="Q55" i="1"/>
  <c r="K55" i="1"/>
  <c r="L55" i="1" s="1"/>
  <c r="C55" i="1"/>
  <c r="AE54" i="1"/>
  <c r="AF54" i="1" s="1"/>
  <c r="AD54" i="1"/>
  <c r="AB54" i="1"/>
  <c r="AA54" i="1"/>
  <c r="Z54" i="1"/>
  <c r="V54" i="1"/>
  <c r="U54" i="1" a="1"/>
  <c r="U54" i="1" s="1"/>
  <c r="T54" i="1"/>
  <c r="S54" i="1"/>
  <c r="R54" i="1"/>
  <c r="Q54" i="1"/>
  <c r="K54" i="1"/>
  <c r="L54" i="1" s="1"/>
  <c r="C54" i="1"/>
  <c r="AE53" i="1"/>
  <c r="AF53" i="1" s="1"/>
  <c r="AD53" i="1"/>
  <c r="AB53" i="1"/>
  <c r="AA53" i="1"/>
  <c r="Z53" i="1"/>
  <c r="V53" i="1"/>
  <c r="U53" i="1" a="1"/>
  <c r="U53" i="1" s="1"/>
  <c r="T53" i="1"/>
  <c r="S53" i="1"/>
  <c r="R53" i="1"/>
  <c r="Q53" i="1"/>
  <c r="K53" i="1"/>
  <c r="L53" i="1" s="1"/>
  <c r="C53" i="1"/>
  <c r="AE52" i="1"/>
  <c r="AF52" i="1" s="1"/>
  <c r="AD52" i="1"/>
  <c r="AB52" i="1"/>
  <c r="AA52" i="1"/>
  <c r="Z52" i="1"/>
  <c r="V52" i="1"/>
  <c r="U52" i="1" a="1"/>
  <c r="U52" i="1" s="1"/>
  <c r="T52" i="1"/>
  <c r="S52" i="1"/>
  <c r="R52" i="1"/>
  <c r="Q52" i="1"/>
  <c r="K52" i="1"/>
  <c r="L52" i="1" s="1"/>
  <c r="C52" i="1"/>
  <c r="AE51" i="1"/>
  <c r="AF51" i="1" s="1"/>
  <c r="AD51" i="1"/>
  <c r="AB51" i="1"/>
  <c r="AA51" i="1"/>
  <c r="Z51" i="1"/>
  <c r="V51" i="1"/>
  <c r="U51" i="1" a="1"/>
  <c r="U51" i="1" s="1"/>
  <c r="T51" i="1"/>
  <c r="S51" i="1"/>
  <c r="R51" i="1"/>
  <c r="Q51" i="1"/>
  <c r="K51" i="1"/>
  <c r="L51" i="1" s="1"/>
  <c r="C51" i="1"/>
  <c r="AE50" i="1"/>
  <c r="AF50" i="1" s="1"/>
  <c r="AD50" i="1"/>
  <c r="AB50" i="1"/>
  <c r="AA50" i="1"/>
  <c r="Z50" i="1"/>
  <c r="V50" i="1"/>
  <c r="U50" i="1" a="1"/>
  <c r="U50" i="1" s="1"/>
  <c r="T50" i="1"/>
  <c r="S50" i="1"/>
  <c r="R50" i="1"/>
  <c r="Q50" i="1"/>
  <c r="K50" i="1"/>
  <c r="L50" i="1" s="1"/>
  <c r="C50" i="1"/>
  <c r="AE49" i="1"/>
  <c r="AF49" i="1" s="1"/>
  <c r="AD49" i="1"/>
  <c r="AB49" i="1"/>
  <c r="AA49" i="1"/>
  <c r="Z49" i="1"/>
  <c r="V49" i="1"/>
  <c r="U49" i="1" a="1"/>
  <c r="U49" i="1" s="1"/>
  <c r="T49" i="1"/>
  <c r="S49" i="1"/>
  <c r="R49" i="1"/>
  <c r="Q49" i="1"/>
  <c r="K49" i="1"/>
  <c r="L49" i="1" s="1"/>
  <c r="C49" i="1"/>
  <c r="AE48" i="1"/>
  <c r="AF48" i="1" s="1"/>
  <c r="AD48" i="1"/>
  <c r="AB48" i="1"/>
  <c r="AA48" i="1"/>
  <c r="Z48" i="1"/>
  <c r="V48" i="1"/>
  <c r="U48" i="1" a="1"/>
  <c r="U48" i="1" s="1"/>
  <c r="T48" i="1"/>
  <c r="S48" i="1"/>
  <c r="R48" i="1"/>
  <c r="Q48" i="1"/>
  <c r="K48" i="1"/>
  <c r="L48" i="1" s="1"/>
  <c r="C48" i="1"/>
  <c r="AE47" i="1"/>
  <c r="AF47" i="1" s="1"/>
  <c r="AD47" i="1"/>
  <c r="AB47" i="1"/>
  <c r="AA47" i="1"/>
  <c r="Z47" i="1"/>
  <c r="V47" i="1"/>
  <c r="U47" i="1" a="1"/>
  <c r="U47" i="1" s="1"/>
  <c r="T47" i="1"/>
  <c r="S47" i="1"/>
  <c r="R47" i="1"/>
  <c r="Q47" i="1"/>
  <c r="K47" i="1"/>
  <c r="L47" i="1" s="1"/>
  <c r="C47" i="1"/>
  <c r="AE46" i="1"/>
  <c r="AF46" i="1" s="1"/>
  <c r="AD46" i="1"/>
  <c r="AB46" i="1"/>
  <c r="AA46" i="1"/>
  <c r="Z46" i="1"/>
  <c r="V46" i="1"/>
  <c r="U46" i="1" a="1"/>
  <c r="U46" i="1" s="1"/>
  <c r="T46" i="1"/>
  <c r="S46" i="1"/>
  <c r="R46" i="1"/>
  <c r="Q46" i="1"/>
  <c r="K46" i="1"/>
  <c r="L46" i="1" s="1"/>
  <c r="C46" i="1"/>
  <c r="AE45" i="1"/>
  <c r="AF45" i="1" s="1"/>
  <c r="AD45" i="1"/>
  <c r="AB45" i="1"/>
  <c r="AA45" i="1"/>
  <c r="Z45" i="1"/>
  <c r="V45" i="1"/>
  <c r="U45" i="1" a="1"/>
  <c r="U45" i="1" s="1"/>
  <c r="T45" i="1"/>
  <c r="S45" i="1"/>
  <c r="R45" i="1"/>
  <c r="Q45" i="1"/>
  <c r="K45" i="1"/>
  <c r="L45" i="1" s="1"/>
  <c r="C45" i="1"/>
  <c r="AE44" i="1"/>
  <c r="AF44" i="1" s="1"/>
  <c r="AD44" i="1"/>
  <c r="AB44" i="1"/>
  <c r="AA44" i="1"/>
  <c r="Z44" i="1"/>
  <c r="V44" i="1"/>
  <c r="U44" i="1" a="1"/>
  <c r="U44" i="1" s="1"/>
  <c r="T44" i="1"/>
  <c r="S44" i="1"/>
  <c r="R44" i="1"/>
  <c r="Q44" i="1"/>
  <c r="K44" i="1"/>
  <c r="L44" i="1" s="1"/>
  <c r="C44" i="1"/>
  <c r="AE43" i="1"/>
  <c r="AF43" i="1" s="1"/>
  <c r="AD43" i="1"/>
  <c r="AB43" i="1"/>
  <c r="AA43" i="1"/>
  <c r="Z43" i="1"/>
  <c r="V43" i="1"/>
  <c r="U43" i="1" a="1"/>
  <c r="U43" i="1" s="1"/>
  <c r="T43" i="1"/>
  <c r="S43" i="1"/>
  <c r="R43" i="1"/>
  <c r="Q43" i="1"/>
  <c r="K43" i="1"/>
  <c r="L43" i="1" s="1"/>
  <c r="C43" i="1"/>
  <c r="AE42" i="1"/>
  <c r="AF42" i="1" s="1"/>
  <c r="AD42" i="1"/>
  <c r="AB42" i="1"/>
  <c r="AA42" i="1"/>
  <c r="Z42" i="1"/>
  <c r="V42" i="1"/>
  <c r="U42" i="1" a="1"/>
  <c r="U42" i="1" s="1"/>
  <c r="T42" i="1"/>
  <c r="S42" i="1"/>
  <c r="R42" i="1"/>
  <c r="Q42" i="1"/>
  <c r="K42" i="1"/>
  <c r="L42" i="1" s="1"/>
  <c r="C42" i="1"/>
  <c r="AE41" i="1"/>
  <c r="AF41" i="1" s="1"/>
  <c r="AD41" i="1"/>
  <c r="AB41" i="1"/>
  <c r="AA41" i="1"/>
  <c r="Z41" i="1"/>
  <c r="V41" i="1"/>
  <c r="U41" i="1" a="1"/>
  <c r="U41" i="1" s="1"/>
  <c r="T41" i="1"/>
  <c r="S41" i="1"/>
  <c r="R41" i="1"/>
  <c r="Q41" i="1"/>
  <c r="K41" i="1"/>
  <c r="L41" i="1" s="1"/>
  <c r="C41" i="1"/>
  <c r="AE40" i="1"/>
  <c r="AF40" i="1" s="1"/>
  <c r="AD40" i="1"/>
  <c r="AB40" i="1"/>
  <c r="AA40" i="1"/>
  <c r="Z40" i="1"/>
  <c r="V40" i="1"/>
  <c r="U40" i="1" a="1"/>
  <c r="U40" i="1" s="1"/>
  <c r="T40" i="1"/>
  <c r="S40" i="1"/>
  <c r="R40" i="1"/>
  <c r="Q40" i="1"/>
  <c r="K40" i="1"/>
  <c r="L40" i="1" s="1"/>
  <c r="C40" i="1"/>
  <c r="AE39" i="1"/>
  <c r="AF39" i="1" s="1"/>
  <c r="AD39" i="1"/>
  <c r="AB39" i="1"/>
  <c r="AA39" i="1"/>
  <c r="Z39" i="1"/>
  <c r="V39" i="1"/>
  <c r="U39" i="1" a="1"/>
  <c r="U39" i="1" s="1"/>
  <c r="T39" i="1"/>
  <c r="S39" i="1"/>
  <c r="R39" i="1"/>
  <c r="Q39" i="1"/>
  <c r="K39" i="1"/>
  <c r="L39" i="1" s="1"/>
  <c r="C39" i="1"/>
  <c r="AE38" i="1"/>
  <c r="AF38" i="1" s="1"/>
  <c r="AD38" i="1"/>
  <c r="AB38" i="1"/>
  <c r="AA38" i="1"/>
  <c r="Z38" i="1"/>
  <c r="V38" i="1"/>
  <c r="U38" i="1" a="1"/>
  <c r="U38" i="1" s="1"/>
  <c r="T38" i="1"/>
  <c r="S38" i="1"/>
  <c r="R38" i="1"/>
  <c r="Q38" i="1"/>
  <c r="K38" i="1"/>
  <c r="L38" i="1" s="1"/>
  <c r="C38" i="1"/>
  <c r="AE37" i="1"/>
  <c r="AF37" i="1" s="1"/>
  <c r="AD37" i="1"/>
  <c r="AB37" i="1"/>
  <c r="AA37" i="1"/>
  <c r="Z37" i="1"/>
  <c r="V37" i="1"/>
  <c r="U37" i="1" a="1"/>
  <c r="U37" i="1" s="1"/>
  <c r="T37" i="1"/>
  <c r="S37" i="1"/>
  <c r="R37" i="1"/>
  <c r="Q37" i="1"/>
  <c r="K37" i="1"/>
  <c r="L37" i="1" s="1"/>
  <c r="C37" i="1"/>
  <c r="AE36" i="1"/>
  <c r="AF36" i="1" s="1"/>
  <c r="AD36" i="1"/>
  <c r="AB36" i="1"/>
  <c r="AA36" i="1"/>
  <c r="Z36" i="1"/>
  <c r="V36" i="1"/>
  <c r="U36" i="1" a="1"/>
  <c r="U36" i="1" s="1"/>
  <c r="T36" i="1"/>
  <c r="S36" i="1"/>
  <c r="R36" i="1"/>
  <c r="Q36" i="1"/>
  <c r="K36" i="1"/>
  <c r="L36" i="1" s="1"/>
  <c r="C36" i="1"/>
  <c r="AE35" i="1"/>
  <c r="AF35" i="1" s="1"/>
  <c r="AD35" i="1"/>
  <c r="AB35" i="1"/>
  <c r="AA35" i="1"/>
  <c r="Z35" i="1"/>
  <c r="V35" i="1"/>
  <c r="U35" i="1" a="1"/>
  <c r="U35" i="1" s="1"/>
  <c r="T35" i="1"/>
  <c r="S35" i="1"/>
  <c r="R35" i="1"/>
  <c r="Q35" i="1"/>
  <c r="K35" i="1"/>
  <c r="L35" i="1" s="1"/>
  <c r="C35" i="1"/>
  <c r="AE34" i="1"/>
  <c r="AF34" i="1" s="1"/>
  <c r="AD34" i="1"/>
  <c r="AB34" i="1"/>
  <c r="AA34" i="1"/>
  <c r="Z34" i="1"/>
  <c r="V34" i="1"/>
  <c r="U34" i="1" a="1"/>
  <c r="U34" i="1" s="1"/>
  <c r="T34" i="1"/>
  <c r="S34" i="1"/>
  <c r="R34" i="1"/>
  <c r="Q34" i="1"/>
  <c r="K34" i="1"/>
  <c r="L34" i="1" s="1"/>
  <c r="C34" i="1"/>
  <c r="AE33" i="1"/>
  <c r="AF33" i="1" s="1"/>
  <c r="AD33" i="1"/>
  <c r="AB33" i="1"/>
  <c r="AA33" i="1"/>
  <c r="Z33" i="1"/>
  <c r="V33" i="1"/>
  <c r="U33" i="1" a="1"/>
  <c r="U33" i="1" s="1"/>
  <c r="T33" i="1"/>
  <c r="S33" i="1"/>
  <c r="R33" i="1"/>
  <c r="Q33" i="1"/>
  <c r="K33" i="1"/>
  <c r="L33" i="1" s="1"/>
  <c r="C33" i="1"/>
  <c r="AE32" i="1"/>
  <c r="AF32" i="1" s="1"/>
  <c r="AD32" i="1"/>
  <c r="AB32" i="1"/>
  <c r="AA32" i="1"/>
  <c r="Z32" i="1"/>
  <c r="V32" i="1"/>
  <c r="U32" i="1" a="1"/>
  <c r="U32" i="1" s="1"/>
  <c r="T32" i="1"/>
  <c r="S32" i="1"/>
  <c r="R32" i="1"/>
  <c r="Q32" i="1"/>
  <c r="K32" i="1"/>
  <c r="L32" i="1" s="1"/>
  <c r="C32" i="1"/>
  <c r="AE31" i="1"/>
  <c r="AF31" i="1" s="1"/>
  <c r="AD31" i="1"/>
  <c r="AB31" i="1"/>
  <c r="AA31" i="1"/>
  <c r="Z31" i="1"/>
  <c r="V31" i="1"/>
  <c r="U31" i="1" a="1"/>
  <c r="U31" i="1" s="1"/>
  <c r="T31" i="1"/>
  <c r="S31" i="1"/>
  <c r="R31" i="1"/>
  <c r="Q31" i="1"/>
  <c r="K31" i="1"/>
  <c r="L31" i="1" s="1"/>
  <c r="C31" i="1"/>
  <c r="AE30" i="1"/>
  <c r="AF30" i="1" s="1"/>
  <c r="AD30" i="1"/>
  <c r="AB30" i="1"/>
  <c r="AA30" i="1"/>
  <c r="Z30" i="1"/>
  <c r="V30" i="1"/>
  <c r="U30" i="1" a="1"/>
  <c r="U30" i="1" s="1"/>
  <c r="T30" i="1"/>
  <c r="S30" i="1"/>
  <c r="R30" i="1"/>
  <c r="Q30" i="1"/>
  <c r="K30" i="1"/>
  <c r="L30" i="1" s="1"/>
  <c r="C30" i="1"/>
  <c r="AE29" i="1"/>
  <c r="AF29" i="1" s="1"/>
  <c r="AD29" i="1"/>
  <c r="AB29" i="1"/>
  <c r="AA29" i="1"/>
  <c r="Z29" i="1"/>
  <c r="V29" i="1"/>
  <c r="U29" i="1" a="1"/>
  <c r="U29" i="1" s="1"/>
  <c r="T29" i="1"/>
  <c r="S29" i="1"/>
  <c r="R29" i="1"/>
  <c r="Q29" i="1"/>
  <c r="K29" i="1"/>
  <c r="L29" i="1" s="1"/>
  <c r="C29" i="1"/>
  <c r="AE28" i="1"/>
  <c r="AF28" i="1" s="1"/>
  <c r="AD28" i="1"/>
  <c r="AB28" i="1"/>
  <c r="AA28" i="1"/>
  <c r="Z28" i="1"/>
  <c r="V28" i="1"/>
  <c r="U28" i="1" a="1"/>
  <c r="U28" i="1" s="1"/>
  <c r="T28" i="1"/>
  <c r="S28" i="1"/>
  <c r="R28" i="1"/>
  <c r="Q28" i="1"/>
  <c r="K28" i="1"/>
  <c r="L28" i="1" s="1"/>
  <c r="C28" i="1"/>
  <c r="AE27" i="1"/>
  <c r="AF27" i="1" s="1"/>
  <c r="AD27" i="1"/>
  <c r="AB27" i="1"/>
  <c r="AA27" i="1"/>
  <c r="Z27" i="1"/>
  <c r="V27" i="1"/>
  <c r="U27" i="1" a="1"/>
  <c r="U27" i="1" s="1"/>
  <c r="T27" i="1"/>
  <c r="S27" i="1"/>
  <c r="R27" i="1"/>
  <c r="Q27" i="1"/>
  <c r="K27" i="1"/>
  <c r="L27" i="1" s="1"/>
  <c r="C27" i="1"/>
  <c r="AE26" i="1"/>
  <c r="AF26" i="1" s="1"/>
  <c r="AD26" i="1"/>
  <c r="AB26" i="1"/>
  <c r="AA26" i="1"/>
  <c r="Z26" i="1"/>
  <c r="V26" i="1"/>
  <c r="U26" i="1" a="1"/>
  <c r="U26" i="1" s="1"/>
  <c r="T26" i="1"/>
  <c r="S26" i="1"/>
  <c r="R26" i="1"/>
  <c r="Q26" i="1"/>
  <c r="K26" i="1"/>
  <c r="L26" i="1" s="1"/>
  <c r="C26" i="1"/>
  <c r="AE25" i="1"/>
  <c r="AF25" i="1" s="1"/>
  <c r="AD25" i="1"/>
  <c r="AB25" i="1"/>
  <c r="AA25" i="1"/>
  <c r="Z25" i="1"/>
  <c r="V25" i="1"/>
  <c r="U25" i="1" a="1"/>
  <c r="U25" i="1" s="1"/>
  <c r="T25" i="1"/>
  <c r="S25" i="1"/>
  <c r="R25" i="1"/>
  <c r="Q25" i="1"/>
  <c r="K25" i="1"/>
  <c r="L25" i="1" s="1"/>
  <c r="C25" i="1"/>
  <c r="AE24" i="1"/>
  <c r="AF24" i="1" s="1"/>
  <c r="AD24" i="1"/>
  <c r="AB24" i="1"/>
  <c r="AA24" i="1"/>
  <c r="Z24" i="1"/>
  <c r="V24" i="1"/>
  <c r="U24" i="1" a="1"/>
  <c r="U24" i="1" s="1"/>
  <c r="T24" i="1"/>
  <c r="S24" i="1"/>
  <c r="R24" i="1"/>
  <c r="Q24" i="1"/>
  <c r="K24" i="1"/>
  <c r="L24" i="1" s="1"/>
  <c r="C24" i="1"/>
  <c r="AE23" i="1"/>
  <c r="AF23" i="1" s="1"/>
  <c r="AD23" i="1"/>
  <c r="AB23" i="1"/>
  <c r="AA23" i="1"/>
  <c r="Z23" i="1"/>
  <c r="V23" i="1"/>
  <c r="U23" i="1" a="1"/>
  <c r="U23" i="1" s="1"/>
  <c r="T23" i="1"/>
  <c r="S23" i="1"/>
  <c r="R23" i="1"/>
  <c r="Q23" i="1"/>
  <c r="K23" i="1"/>
  <c r="L23" i="1" s="1"/>
  <c r="C23" i="1"/>
  <c r="AE22" i="1"/>
  <c r="AF22" i="1" s="1"/>
  <c r="AD22" i="1"/>
  <c r="AB22" i="1"/>
  <c r="AA22" i="1"/>
  <c r="Z22" i="1"/>
  <c r="V22" i="1"/>
  <c r="U22" i="1" a="1"/>
  <c r="U22" i="1" s="1"/>
  <c r="T22" i="1"/>
  <c r="S22" i="1"/>
  <c r="R22" i="1"/>
  <c r="Q22" i="1"/>
  <c r="K22" i="1"/>
  <c r="L22" i="1" s="1"/>
  <c r="C22" i="1"/>
  <c r="AE21" i="1"/>
  <c r="AF21" i="1" s="1"/>
  <c r="AD21" i="1"/>
  <c r="AB21" i="1"/>
  <c r="AA21" i="1"/>
  <c r="Z21" i="1"/>
  <c r="V21" i="1"/>
  <c r="U21" i="1" a="1"/>
  <c r="U21" i="1" s="1"/>
  <c r="T21" i="1"/>
  <c r="S21" i="1"/>
  <c r="R21" i="1"/>
  <c r="Q21" i="1"/>
  <c r="K21" i="1"/>
  <c r="L21" i="1" s="1"/>
  <c r="C21" i="1"/>
  <c r="AE20" i="1"/>
  <c r="AF20" i="1" s="1"/>
  <c r="AD20" i="1"/>
  <c r="AB20" i="1"/>
  <c r="AA20" i="1"/>
  <c r="Z20" i="1"/>
  <c r="V20" i="1"/>
  <c r="U20" i="1" a="1"/>
  <c r="U20" i="1" s="1"/>
  <c r="T20" i="1"/>
  <c r="S20" i="1"/>
  <c r="R20" i="1"/>
  <c r="Q20" i="1"/>
  <c r="K20" i="1"/>
  <c r="L20" i="1" s="1"/>
  <c r="C20" i="1"/>
  <c r="AE19" i="1"/>
  <c r="AF19" i="1" s="1"/>
  <c r="AD19" i="1"/>
  <c r="AB19" i="1"/>
  <c r="AA19" i="1"/>
  <c r="Z19" i="1"/>
  <c r="V19" i="1"/>
  <c r="U19" i="1" a="1"/>
  <c r="U19" i="1" s="1"/>
  <c r="T19" i="1"/>
  <c r="S19" i="1"/>
  <c r="R19" i="1"/>
  <c r="Q19" i="1"/>
  <c r="K19" i="1"/>
  <c r="L19" i="1" s="1"/>
  <c r="C19" i="1"/>
  <c r="AE18" i="1"/>
  <c r="AF18" i="1" s="1"/>
  <c r="AD18" i="1"/>
  <c r="AB18" i="1"/>
  <c r="AA18" i="1"/>
  <c r="Z18" i="1"/>
  <c r="V18" i="1"/>
  <c r="U18" i="1" a="1"/>
  <c r="U18" i="1" s="1"/>
  <c r="T18" i="1"/>
  <c r="S18" i="1"/>
  <c r="R18" i="1"/>
  <c r="Q18" i="1"/>
  <c r="K18" i="1"/>
  <c r="L18" i="1" s="1"/>
  <c r="C18" i="1"/>
  <c r="AE17" i="1"/>
  <c r="AF17" i="1" s="1"/>
  <c r="AD17" i="1"/>
  <c r="AB17" i="1"/>
  <c r="AA17" i="1"/>
  <c r="Z17" i="1"/>
  <c r="V17" i="1"/>
  <c r="U17" i="1" a="1"/>
  <c r="U17" i="1" s="1"/>
  <c r="T17" i="1"/>
  <c r="S17" i="1"/>
  <c r="R17" i="1"/>
  <c r="Q17" i="1"/>
  <c r="K17" i="1"/>
  <c r="L17" i="1" s="1"/>
  <c r="C17" i="1"/>
  <c r="AE16" i="1"/>
  <c r="AF16" i="1" s="1"/>
  <c r="AD16" i="1"/>
  <c r="AB16" i="1"/>
  <c r="AA16" i="1"/>
  <c r="Z16" i="1"/>
  <c r="V16" i="1"/>
  <c r="U16" i="1" a="1"/>
  <c r="U16" i="1" s="1"/>
  <c r="T16" i="1"/>
  <c r="S16" i="1"/>
  <c r="R16" i="1"/>
  <c r="Q16" i="1"/>
  <c r="K16" i="1"/>
  <c r="L16" i="1" s="1"/>
  <c r="C16" i="1"/>
  <c r="AE15" i="1"/>
  <c r="AF15" i="1" s="1"/>
  <c r="AD15" i="1"/>
  <c r="AB15" i="1"/>
  <c r="AA15" i="1"/>
  <c r="Z15" i="1"/>
  <c r="V15" i="1"/>
  <c r="U15" i="1" a="1"/>
  <c r="U15" i="1" s="1"/>
  <c r="T15" i="1"/>
  <c r="S15" i="1"/>
  <c r="R15" i="1"/>
  <c r="Q15" i="1"/>
  <c r="K15" i="1"/>
  <c r="L15" i="1" s="1"/>
  <c r="C15" i="1"/>
  <c r="AE14" i="1"/>
  <c r="AF14" i="1" s="1"/>
  <c r="AD14" i="1"/>
  <c r="AB14" i="1"/>
  <c r="AA14" i="1"/>
  <c r="Z14" i="1"/>
  <c r="V14" i="1"/>
  <c r="U14" i="1" a="1"/>
  <c r="U14" i="1" s="1"/>
  <c r="T14" i="1"/>
  <c r="S14" i="1"/>
  <c r="R14" i="1"/>
  <c r="Q14" i="1"/>
  <c r="K14" i="1"/>
  <c r="L14" i="1" s="1"/>
  <c r="C14" i="1"/>
  <c r="AE13" i="1"/>
  <c r="AF13" i="1" s="1"/>
  <c r="AD13" i="1"/>
  <c r="AB13" i="1"/>
  <c r="AA13" i="1"/>
  <c r="Z13" i="1"/>
  <c r="V13" i="1"/>
  <c r="U13" i="1" a="1"/>
  <c r="U13" i="1" s="1"/>
  <c r="T13" i="1"/>
  <c r="S13" i="1"/>
  <c r="R13" i="1"/>
  <c r="Q13" i="1"/>
  <c r="K13" i="1"/>
  <c r="L13" i="1" s="1"/>
  <c r="C13" i="1"/>
  <c r="AE12" i="1"/>
  <c r="AF12" i="1" s="1"/>
  <c r="AD12" i="1"/>
  <c r="AB12" i="1"/>
  <c r="AA12" i="1"/>
  <c r="Z12" i="1"/>
  <c r="V12" i="1"/>
  <c r="U12" i="1" a="1"/>
  <c r="U12" i="1" s="1"/>
  <c r="T12" i="1"/>
  <c r="S12" i="1"/>
  <c r="R12" i="1"/>
  <c r="Q12" i="1"/>
  <c r="K12" i="1"/>
  <c r="L12" i="1" s="1"/>
  <c r="C12" i="1"/>
  <c r="AE11" i="1"/>
  <c r="AF11" i="1" s="1"/>
  <c r="AD11" i="1"/>
  <c r="AB11" i="1"/>
  <c r="AA11" i="1"/>
  <c r="Z11" i="1"/>
  <c r="V11" i="1"/>
  <c r="U11" i="1" a="1"/>
  <c r="U11" i="1" s="1"/>
  <c r="T11" i="1"/>
  <c r="S11" i="1"/>
  <c r="R11" i="1"/>
  <c r="Q11" i="1"/>
  <c r="K11" i="1"/>
  <c r="L11" i="1" s="1"/>
  <c r="C11" i="1"/>
  <c r="AE10" i="1"/>
  <c r="AF10" i="1" s="1"/>
  <c r="AD10" i="1"/>
  <c r="AB10" i="1"/>
  <c r="AA10" i="1"/>
  <c r="Z10" i="1"/>
  <c r="V10" i="1"/>
  <c r="U10" i="1" a="1"/>
  <c r="U10" i="1" s="1"/>
  <c r="T10" i="1"/>
  <c r="S10" i="1"/>
  <c r="R10" i="1"/>
  <c r="Q10" i="1"/>
  <c r="K10" i="1"/>
  <c r="L10" i="1" s="1"/>
  <c r="C10" i="1"/>
  <c r="AE9" i="1"/>
  <c r="AF9" i="1" s="1"/>
  <c r="AD9" i="1"/>
  <c r="AB9" i="1"/>
  <c r="AA9" i="1"/>
  <c r="Z9" i="1"/>
  <c r="V9" i="1"/>
  <c r="U9" i="1" a="1"/>
  <c r="U9" i="1" s="1"/>
  <c r="T9" i="1"/>
  <c r="S9" i="1"/>
  <c r="R9" i="1"/>
  <c r="Q9" i="1"/>
  <c r="K9" i="1"/>
  <c r="L9" i="1" s="1"/>
  <c r="C9" i="1"/>
  <c r="AE8" i="1"/>
  <c r="AF8" i="1" s="1"/>
  <c r="AD8" i="1"/>
  <c r="AB8" i="1"/>
  <c r="AA8" i="1"/>
  <c r="Z8" i="1"/>
  <c r="V8" i="1"/>
  <c r="U8" i="1" a="1"/>
  <c r="U8" i="1" s="1"/>
  <c r="T8" i="1"/>
  <c r="S8" i="1"/>
  <c r="R8" i="1"/>
  <c r="Q8" i="1"/>
  <c r="K8" i="1"/>
  <c r="L8" i="1" s="1"/>
  <c r="C8" i="1"/>
  <c r="AE7" i="1"/>
  <c r="AF7" i="1" s="1"/>
  <c r="AD7" i="1"/>
  <c r="AB7" i="1"/>
  <c r="AA7" i="1"/>
  <c r="Z7" i="1"/>
  <c r="V7" i="1"/>
  <c r="U7" i="1" a="1"/>
  <c r="U7" i="1" s="1"/>
  <c r="T7" i="1"/>
  <c r="S7" i="1"/>
  <c r="R7" i="1"/>
  <c r="Q7" i="1"/>
  <c r="K7" i="1"/>
  <c r="L7" i="1" s="1"/>
  <c r="C7" i="1"/>
  <c r="C3" i="1" s="1"/>
  <c r="AE6" i="1"/>
  <c r="AF6" i="1" s="1"/>
  <c r="AD6" i="1"/>
  <c r="AB6" i="1"/>
  <c r="AA6" i="1"/>
  <c r="Z6" i="1"/>
  <c r="V6" i="1"/>
  <c r="U6" i="1" a="1"/>
  <c r="U6" i="1" s="1"/>
  <c r="T6" i="1"/>
  <c r="S6" i="1"/>
  <c r="R6" i="1"/>
  <c r="Q6" i="1"/>
  <c r="K6" i="1"/>
  <c r="L6" i="1" s="1"/>
  <c r="C6" i="1"/>
  <c r="AE5" i="1"/>
  <c r="AF5" i="1" s="1"/>
  <c r="AD5" i="1"/>
  <c r="AB5" i="1"/>
  <c r="AA5" i="1"/>
  <c r="Z5" i="1"/>
  <c r="V5" i="1"/>
  <c r="U5" i="1" a="1"/>
  <c r="U5" i="1" s="1"/>
  <c r="T5" i="1"/>
  <c r="S5" i="1"/>
  <c r="R5" i="1"/>
  <c r="Q5" i="1"/>
  <c r="K5" i="1"/>
  <c r="L5" i="1" s="1"/>
  <c r="C5" i="1"/>
  <c r="AE4" i="1"/>
  <c r="AF4" i="1" s="1"/>
  <c r="AD4" i="1"/>
  <c r="AB4" i="1"/>
  <c r="AA4" i="1"/>
  <c r="Z4" i="1"/>
  <c r="V4" i="1"/>
  <c r="U4" i="1" a="1"/>
  <c r="U4" i="1" s="1"/>
  <c r="T4" i="1"/>
  <c r="S4" i="1"/>
  <c r="R4" i="1"/>
  <c r="Q4" i="1"/>
  <c r="K4" i="1"/>
  <c r="L4" i="1" s="1"/>
  <c r="C4" i="1"/>
  <c r="AE3" i="1"/>
  <c r="AF3" i="1" s="1"/>
  <c r="AD3" i="1"/>
  <c r="AB3" i="1"/>
  <c r="AA3" i="1"/>
  <c r="Z3" i="1"/>
  <c r="V3" i="1"/>
  <c r="U3" i="1" a="1"/>
  <c r="U3" i="1" s="1"/>
  <c r="T3" i="1"/>
  <c r="S3" i="1"/>
  <c r="R3" i="1"/>
  <c r="Q3" i="1"/>
  <c r="K3" i="1"/>
  <c r="L3" i="1" s="1"/>
  <c r="AE2" i="1"/>
  <c r="AF2" i="1" s="1"/>
  <c r="AD2" i="1"/>
  <c r="AB2" i="1"/>
  <c r="AA2" i="1"/>
  <c r="Z2" i="1"/>
  <c r="V2" i="1"/>
  <c r="U2" i="1" a="1"/>
  <c r="U2" i="1" s="1"/>
  <c r="T2" i="1"/>
  <c r="S2" i="1"/>
  <c r="R2" i="1"/>
  <c r="Q2" i="1"/>
  <c r="K2" i="1"/>
  <c r="C2" i="1"/>
  <c r="A4" i="4"/>
  <c r="B24" i="20" l="1"/>
  <c r="B22" i="20"/>
  <c r="B23" i="20"/>
  <c r="B18" i="20"/>
  <c r="B33" i="20" a="1"/>
  <c r="B33" i="20" s="1"/>
  <c r="B32" i="20"/>
  <c r="D2" i="20" a="1"/>
  <c r="D2" i="20" s="1"/>
  <c r="L2" i="1"/>
  <c r="B26" i="20"/>
  <c r="B25" i="20"/>
  <c r="B31" i="20"/>
  <c r="B30" i="20"/>
  <c r="B29" i="20"/>
  <c r="B28" i="20"/>
  <c r="B27"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465C39-F6EE-43E6-A2D4-38E4648D0F21}" keepAlive="1" name="Query - CMP summary" description="Connection to the 'CMP summary' query in the workbook." type="5" refreshedVersion="8" background="1" saveData="1">
    <dbPr connection="Provider=Microsoft.Mashup.OleDb.1;Data Source=$Workbook$;Location=&quot;CMP summary&quot;;Extended Properties=&quot;&quot;" command="SELECT * FROM [CMP summary]"/>
  </connection>
  <connection id="2" xr16:uid="{DA507AEE-51D5-4615-966D-DDB27A59320C}" keepAlive="1" name="Query - cmp_tech_summary" description="Connection to the 'cmp_tech_summary' query in the workbook." type="5" refreshedVersion="8" background="1" saveData="1">
    <dbPr connection="Provider=Microsoft.Mashup.OleDb.1;Data Source=$Workbook$;Location=cmp_tech_summary;Extended Properties=&quot;&quot;" command="SELECT * FROM [cmp_tech_summary]"/>
  </connection>
  <connection id="3" xr16:uid="{A7BEA5B2-8062-447A-90B6-023C6198D239}" keepAlive="1" name="Query - DFR_Clean" description="Connection to the 'DFR_Clean' query in the workbook." type="5" refreshedVersion="8" background="1" saveData="1">
    <dbPr connection="Provider=Microsoft.Mashup.OleDb.1;Data Source=$Workbook$;Location=DFR_Clean;Extended Properties=&quot;&quot;" command="SELECT * FROM [DFR_Clean]"/>
  </connection>
  <connection id="4" xr16:uid="{8637FB76-A095-4F56-B91F-05F96B9A1596}" keepAlive="1" name="Query - Site_master" description="Connection to the 'Site_master' query in the workbook." type="5" refreshedVersion="8" background="1" saveData="1">
    <dbPr connection="Provider=Microsoft.Mashup.OleDb.1;Data Source=$Workbook$;Location=Site_master;Extended Properties=&quot;&quot;" command="SELECT * FROM [Site_master]"/>
  </connection>
  <connection id="5" xr16:uid="{74EEB08E-4296-4F7B-A367-02C539D6025B}" keepAlive="1" name="Query - Site_master (2)" description="Connection to the 'Site_master (2)' query in the workbook." type="5" refreshedVersion="8" background="1" saveData="1">
    <dbPr connection="Provider=Microsoft.Mashup.OleDb.1;Data Source=$Workbook$;Location=&quot;Site_master (2)&quot;;Extended Properties=&quot;&quot;" command="SELECT * FROM [Site_master (2)]"/>
  </connection>
  <connection id="6" xr16:uid="{FEE47756-5B46-4241-9BF8-67E97F83D893}" keepAlive="1" name="Query - TECH_summary" description="Connection to the 'TECH_summary' query in the workbook." type="5" refreshedVersion="8" background="1" saveData="1">
    <dbPr connection="Provider=Microsoft.Mashup.OleDb.1;Data Source=$Workbook$;Location=TECH_summary;Extended Properties=&quot;&quot;" command="SELECT * FROM [TECH_summary]"/>
  </connection>
  <connection id="7" xr16:uid="{B5195BE9-462D-4896-B159-7DD6A061A60E}" keepAlive="1" name="Query - Unmapped sites" description="Connection to the 'Unmapped sites' query in the workbook." type="5" refreshedVersion="8" background="1" saveData="1">
    <dbPr connection="Provider=Microsoft.Mashup.OleDb.1;Data Source=$Workbook$;Location=&quot;Unmapped sites&quot;;Extended Properties=&quot;&quot;" command="SELECT * FROM [Unmapped sites]"/>
  </connection>
  <connection id="8" xr16:uid="{6471F54E-5B91-41AC-9980-53611C97F234}" keepAlive="1" name="Query - Unmapped sites (2)" description="Connection to the 'Unmapped sites (2)' query in the workbook." type="5" refreshedVersion="8" background="1" saveData="1">
    <dbPr connection="Provider=Microsoft.Mashup.OleDb.1;Data Source=$Workbook$;Location=&quot;Unmapped sites (2)&quot;;Extended Properties=&quot;&quot;" command="SELECT * FROM [Unmapped sites (2)]"/>
  </connection>
  <connection id="9" xr16:uid="{965356B3-5C7A-4E03-85F9-9181DE574F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8F6E0F76-2EAD-494B-B692-ED1805AB322E}" name="WorksheetConnection_Telecom_Fuel_Excel_Project.xlsx!Tbl_DFR" type="102" refreshedVersion="8" minRefreshableVersion="5">
    <extLst>
      <ext xmlns:x15="http://schemas.microsoft.com/office/spreadsheetml/2010/11/main" uri="{DE250136-89BD-433C-8126-D09CA5730AF9}">
        <x15:connection id="Tbl_DFR" autoDelete="1">
          <x15:rangePr sourceName="_xlcn.WorksheetConnection_Telecom_Fuel_Excel_Project.xlsxTbl_DFR1"/>
        </x15:connection>
      </ext>
    </extLst>
  </connection>
  <connection id="11" xr16:uid="{3B590173-9CB6-41D4-9ED3-842673470AC6}" name="WorksheetConnection_Telecom_Fuel_PQ_test.xlsx!DFR_Clean" type="102" refreshedVersion="8" minRefreshableVersion="5">
    <extLst>
      <ext xmlns:x15="http://schemas.microsoft.com/office/spreadsheetml/2010/11/main" uri="{DE250136-89BD-433C-8126-D09CA5730AF9}">
        <x15:connection id="DFR_Clean">
          <x15:rangePr sourceName="_xlcn.WorksheetConnection_Telecom_Fuel_PQ_test.xlsxDFR_Clean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<sst xmlns="http://schemas.openxmlformats.org/spreadsheetml/2006/main" count="67816" uniqueCount="2973">
  <si>
    <t>DATE</t>
  </si>
  <si>
    <t>Aashish Rai</t>
  </si>
  <si>
    <t>Amit Singh</t>
  </si>
  <si>
    <t>Grand Total</t>
  </si>
  <si>
    <t>Swapping</t>
  </si>
  <si>
    <t>DFR</t>
  </si>
  <si>
    <t>Pending QTY</t>
  </si>
  <si>
    <t>Pending</t>
  </si>
  <si>
    <t>ASHISH SIR</t>
  </si>
  <si>
    <t>AMIT SIR</t>
  </si>
  <si>
    <t>Date</t>
  </si>
  <si>
    <t>Swapping Qty</t>
  </si>
  <si>
    <t>GRAND TOTAL</t>
  </si>
  <si>
    <t>S.R</t>
  </si>
  <si>
    <t>CMP</t>
  </si>
  <si>
    <t>IE Name</t>
  </si>
  <si>
    <t>Vehcile Number</t>
  </si>
  <si>
    <t xml:space="preserve">Filler Name </t>
  </si>
  <si>
    <t>SAP</t>
  </si>
  <si>
    <t>Invoice Number</t>
  </si>
  <si>
    <t xml:space="preserve">Date of Invoice </t>
  </si>
  <si>
    <t>Date of filling</t>
  </si>
  <si>
    <t>Fule filling DG Kwh</t>
  </si>
  <si>
    <t xml:space="preserve">Fuel filling DG Hrs </t>
  </si>
  <si>
    <t>Before filling Fuel level</t>
  </si>
  <si>
    <t>Filling Qty</t>
  </si>
  <si>
    <t>Total fuel Balance</t>
  </si>
  <si>
    <t>Site Entry date in DFR</t>
  </si>
  <si>
    <t>Fuel Filling Timing</t>
  </si>
  <si>
    <t>Month</t>
  </si>
  <si>
    <t>Handover to Technician - Name</t>
  </si>
  <si>
    <t>HALDWANI</t>
  </si>
  <si>
    <t>I-UW-BRIG-ENB-9002</t>
  </si>
  <si>
    <t>TXN100125947379</t>
  </si>
  <si>
    <t>WIP</t>
  </si>
  <si>
    <t>I-UW-BRIG-ENB-9011</t>
  </si>
  <si>
    <t>TXN100125947615</t>
  </si>
  <si>
    <t>I-UW-BRIG-ENB-9016</t>
  </si>
  <si>
    <t>TXN100125951772</t>
  </si>
  <si>
    <t>I-UW-BRIG-ENB-9018</t>
  </si>
  <si>
    <t>I-UW-BRIG-ENB-9019</t>
  </si>
  <si>
    <t>I-UW-BRIG-ENB-9024</t>
  </si>
  <si>
    <t>I-UW-BRIG-ENB-9028</t>
  </si>
  <si>
    <t>I-UW-BRIG-ILA-0001</t>
  </si>
  <si>
    <t>TXN100125947268</t>
  </si>
  <si>
    <t>I-UW-BZPR-ENB-9018</t>
  </si>
  <si>
    <t>I-UW-BZPR-ENB-9022</t>
  </si>
  <si>
    <t>I-UW-BZPR-ENB-9025</t>
  </si>
  <si>
    <t>I-UW-BZPR-ENB-9026</t>
  </si>
  <si>
    <t>I-UW-BZPR-ENB-9040</t>
  </si>
  <si>
    <t>I-UW-BZPR-ENB-9041</t>
  </si>
  <si>
    <t>I-UW-BZPR-ENB-9042</t>
  </si>
  <si>
    <t>I-UW-BZPR-ENB-9048</t>
  </si>
  <si>
    <t>I-UW-BZPR-ENB-9053</t>
  </si>
  <si>
    <t>I-UW-CPWT-ENB-9021</t>
  </si>
  <si>
    <t>TXN100125969053</t>
  </si>
  <si>
    <t>I-UW-CPWT-ENB-9030</t>
  </si>
  <si>
    <t>I-UW-CPWT-ENB-9043</t>
  </si>
  <si>
    <t>I-UW-CPWT-ENB-9045</t>
  </si>
  <si>
    <t>I-UW-CPWT-ENB-9046</t>
  </si>
  <si>
    <t>I-UW-CPWT-ENB-9060</t>
  </si>
  <si>
    <t>I-UW-DDHT-ILA-0001</t>
  </si>
  <si>
    <t>I-UW-GGLT-ENB-9005</t>
  </si>
  <si>
    <t>TXN100125947482</t>
  </si>
  <si>
    <t>I-UW-GGLT-ENB-9023</t>
  </si>
  <si>
    <t>I-UW-GGLT-ENB-9029</t>
  </si>
  <si>
    <t>I-UW-GGLT-ENB-9030</t>
  </si>
  <si>
    <t>I-UW-GGLT-ENB-9032</t>
  </si>
  <si>
    <t>I-UW-HKGM-ENB-0014</t>
  </si>
  <si>
    <t>I-UW-HKGM-ENB-0123</t>
  </si>
  <si>
    <t>I-UW-HKGM-ENB-9042</t>
  </si>
  <si>
    <t>I-UW-HKGM-ENB-9044</t>
  </si>
  <si>
    <t>I-UW-HKGM-ENB-9053</t>
  </si>
  <si>
    <t>I-UW-HKGM-ENB-9084</t>
  </si>
  <si>
    <t>I-UW-HKGM-ENB-9087</t>
  </si>
  <si>
    <t>I-UW-KELK-ENB-9001</t>
  </si>
  <si>
    <t>I-UW-KHJS-ENB-9003</t>
  </si>
  <si>
    <t>I-UW-KHJS-ENB-9004</t>
  </si>
  <si>
    <t>I-UW-KHJS-ENB-9015</t>
  </si>
  <si>
    <t>I-UW-KHJS-ENB-9033</t>
  </si>
  <si>
    <t>I-UW-KHJS-ENB-9037</t>
  </si>
  <si>
    <t>I-UW-KHJS-ENB-9038</t>
  </si>
  <si>
    <t>I-UW-KHJS-ENB-9043</t>
  </si>
  <si>
    <t>I-UW-KHJS-ENB-9068</t>
  </si>
  <si>
    <t>I-UW-KHJS-ENB-9073</t>
  </si>
  <si>
    <t>I-UW-KHJS-ENB-9088</t>
  </si>
  <si>
    <t>I-UW-KHJS-ENB-9021</t>
  </si>
  <si>
    <t>I-UW-KHTM-ENB-9063</t>
  </si>
  <si>
    <t>I-UW-KHTM-ENB-9094</t>
  </si>
  <si>
    <t>I-UW-KLDG-ENB-9022</t>
  </si>
  <si>
    <t>I-UW-KSPR-ENB-9008</t>
  </si>
  <si>
    <t>I-UW-KSPR-ENB-9009</t>
  </si>
  <si>
    <t>I-UW-LLKN-ENB-9005</t>
  </si>
  <si>
    <t>I-UW-LLKN-ENB-9013</t>
  </si>
  <si>
    <t>I-UW-RMNA-ENB-9004</t>
  </si>
  <si>
    <t>I-UW-RMNA-ENB-9008</t>
  </si>
  <si>
    <t>I-UW-RMNA-ENB-9019</t>
  </si>
  <si>
    <t>I-UW-RMNA-ENB-9032</t>
  </si>
  <si>
    <t>I-UW-RMNA-ENB-9034</t>
  </si>
  <si>
    <t>I-UW-RMNA-ENB-9035</t>
  </si>
  <si>
    <t>I-UW-RMNA-ENB-9036</t>
  </si>
  <si>
    <t>I-UW-RMNA-ENB-9037</t>
  </si>
  <si>
    <t>I-UW-SUTR-ENB-9003</t>
  </si>
  <si>
    <t>I-UW-SUTR-ENB-9004</t>
  </si>
  <si>
    <t>AMIT SINGH</t>
  </si>
  <si>
    <t>UK05CA2368</t>
  </si>
  <si>
    <t>GANESH</t>
  </si>
  <si>
    <t>UP21ET8573</t>
  </si>
  <si>
    <t>AMAN</t>
  </si>
  <si>
    <t>UK03CA2120</t>
  </si>
  <si>
    <t>DEEPAK</t>
  </si>
  <si>
    <t>JAVED</t>
  </si>
  <si>
    <t>UP21FT5612</t>
  </si>
  <si>
    <t>KAMLESH SINGH MEHRA</t>
  </si>
  <si>
    <t>Ankit Kumar</t>
  </si>
  <si>
    <t xml:space="preserve">Ankit </t>
  </si>
  <si>
    <t>Kapil Pal</t>
  </si>
  <si>
    <t>Ankit</t>
  </si>
  <si>
    <t>Deepak Chandra Joshi</t>
  </si>
  <si>
    <t>DHARMEDRA SINGH</t>
  </si>
  <si>
    <t>Madan Lal</t>
  </si>
  <si>
    <t>Bhupendra Singh</t>
  </si>
  <si>
    <t>RAJKUMAR</t>
  </si>
  <si>
    <t>Rajkumar Trt</t>
  </si>
  <si>
    <t>Devendra Negi</t>
  </si>
  <si>
    <t>Deepak Kumar</t>
  </si>
  <si>
    <t>HARI</t>
  </si>
  <si>
    <t>UK02CA0769</t>
  </si>
  <si>
    <t>MUSTAKEEM</t>
  </si>
  <si>
    <t>UP20BT0504</t>
  </si>
  <si>
    <t>I-UW-BZPR-ENB-9033</t>
  </si>
  <si>
    <t>I-UW-KCHA-ENB-6005</t>
  </si>
  <si>
    <t>I-UW-KHJS-ILA-0001</t>
  </si>
  <si>
    <t>I-UW-RMNA-ENB-9046</t>
  </si>
  <si>
    <t>I-UW-RMNA-ENB-9047</t>
  </si>
  <si>
    <t>I-UW-LHGT-ENB-9023</t>
  </si>
  <si>
    <t>I-UW-LHGT-ENB-9022</t>
  </si>
  <si>
    <t>I-UW-LHGT-ENB-9029</t>
  </si>
  <si>
    <t>I-UW-LHGT-ENB-9027</t>
  </si>
  <si>
    <t>I-UW-PULL-ENB-9020</t>
  </si>
  <si>
    <t>I-UW-PTIA-ENB-9017</t>
  </si>
  <si>
    <t>I-UW-PTIA-ENB-9019</t>
  </si>
  <si>
    <t>I-UW-KHJS-ENB-9063</t>
  </si>
  <si>
    <t>UP21CT3979</t>
  </si>
  <si>
    <t>I-UW-KHJS-ENB-9070</t>
  </si>
  <si>
    <t>I-UW-KHJS-ENB-9097</t>
  </si>
  <si>
    <t>I-UW-KHJS-ENB-9024</t>
  </si>
  <si>
    <t>I-UW-SKTG-ENB-9003</t>
  </si>
  <si>
    <t>I-UW-HKGM-ENB-9066</t>
  </si>
  <si>
    <t>I-UW-KHJS-ENB-9093</t>
  </si>
  <si>
    <t>I-UW-KHJS-ENB-9026</t>
  </si>
  <si>
    <t>I-UW-KHJS-ENB-9080</t>
  </si>
  <si>
    <t>I-UW-KHJS-ENB-9064</t>
  </si>
  <si>
    <t>I-UW-KHJS-ENB-9092</t>
  </si>
  <si>
    <t>I-UW-KHJS-ENB-9019</t>
  </si>
  <si>
    <t>I-UW-HKGM-ENB-0038</t>
  </si>
  <si>
    <t>I-UW-HKGM-ENB-0111</t>
  </si>
  <si>
    <t>I-UW-HKGM-ENB-9041</t>
  </si>
  <si>
    <t>I-UW-HKGM-ENB-9016</t>
  </si>
  <si>
    <t>I-UW-HKGM-ENB-9083</t>
  </si>
  <si>
    <t>I-UW-LLKN-ENB-9002</t>
  </si>
  <si>
    <t>I-UW-LLKN-ENB-9006</t>
  </si>
  <si>
    <t>I-UW-LLKN-ENB-9011</t>
  </si>
  <si>
    <t>I-UW-HKGM-ENB-9069</t>
  </si>
  <si>
    <t>I-UW-HKGM-ENB-9111</t>
  </si>
  <si>
    <t>I-UW-HKGM-ENB-9077</t>
  </si>
  <si>
    <t>I-UW-BZPR-ENB-9047</t>
  </si>
  <si>
    <t>I-UW-BZPR-ENB-9014</t>
  </si>
  <si>
    <t>I-UW-GDRP-ENB-9041</t>
  </si>
  <si>
    <t>I-UW-BZPR-ENB-9043</t>
  </si>
  <si>
    <t>I-UW-BZPR-ENB-9009</t>
  </si>
  <si>
    <t>I-UW-BZPR-ENB-9050</t>
  </si>
  <si>
    <t>I-UW-BZPR-ENB-9051</t>
  </si>
  <si>
    <t>I-UW-KLDG-ENB-9040</t>
  </si>
  <si>
    <t>I-UW-BZPR-ENB-9020</t>
  </si>
  <si>
    <t>I-UW-BZPR-ENB-9054</t>
  </si>
  <si>
    <t>I-UW-RMNA-ENB-9058</t>
  </si>
  <si>
    <t>I-UW-RMNA-ENB-9066</t>
  </si>
  <si>
    <t>I-UW-RMNA-ENB-9074</t>
  </si>
  <si>
    <t>I-UW-RMNA-ENB-0009</t>
  </si>
  <si>
    <t>I-UW-RMNA-ENB-9050</t>
  </si>
  <si>
    <t>I-UW-RMNA-ENB-9054</t>
  </si>
  <si>
    <t>TXN100126125933</t>
  </si>
  <si>
    <t>TXN100126126079</t>
  </si>
  <si>
    <t>I-UW-BZPR-ENB-9035</t>
  </si>
  <si>
    <t>I-UW-HKGM-ENB-G009</t>
  </si>
  <si>
    <t>I-UW-LLKN-ENB-G001</t>
  </si>
  <si>
    <t>I-UW-KLDG-ENB-G001</t>
  </si>
  <si>
    <t>I-UW-BGSW-ENB-9050</t>
  </si>
  <si>
    <t>UK02CA0988</t>
  </si>
  <si>
    <t>KUNDAN</t>
  </si>
  <si>
    <t>I-UW-BGSW-ENB-9051</t>
  </si>
  <si>
    <t>I-UW-SMER-ENB-9002</t>
  </si>
  <si>
    <t>I-UW-SMER-ENB-9006</t>
  </si>
  <si>
    <t>I-UW-GRUD-ENB-9013</t>
  </si>
  <si>
    <t>I-UW-GRUD-ENB-9034</t>
  </si>
  <si>
    <t>I-UW-KCHA-ENB-9036</t>
  </si>
  <si>
    <t>I-UW-KCHA-ENB-0018</t>
  </si>
  <si>
    <t>I-UW-KCHA-ENB-0019</t>
  </si>
  <si>
    <t>I-UW-KCHA-ENB-9046</t>
  </si>
  <si>
    <t>I-UW-KCHA-ENB-9025</t>
  </si>
  <si>
    <t>I-UW-KCHA-ENB-9042</t>
  </si>
  <si>
    <t>I-UW-KCHA-ENB-9067</t>
  </si>
  <si>
    <t>I-UW-RDPR-ENB-9005</t>
  </si>
  <si>
    <t>I-UW-RDPR-ENB-0004</t>
  </si>
  <si>
    <t>I-UW-RDPR-ENB-9001</t>
  </si>
  <si>
    <t>I-UW-RDPR-ENB-0057</t>
  </si>
  <si>
    <t>I-UW-GDRP-ENB-9036</t>
  </si>
  <si>
    <t>I-UW-NGLA-ENB-9004</t>
  </si>
  <si>
    <t>I-UW-KSPR-ENB-9035</t>
  </si>
  <si>
    <t>I-UW-KSPR-ENB-0038</t>
  </si>
  <si>
    <t>I-UW-KSPR-ENB-9067</t>
  </si>
  <si>
    <t>I-UW-KSPR-ENB-9063</t>
  </si>
  <si>
    <t>I-UW-KSPR-ENB-0042</t>
  </si>
  <si>
    <t>I-UW-KSPR-ENB-9061</t>
  </si>
  <si>
    <t>I-UW-HKGM-ENB-0036</t>
  </si>
  <si>
    <t>I-UW-HKGM-ENB-9046</t>
  </si>
  <si>
    <t>I-UW-HKGM-ENB-9055</t>
  </si>
  <si>
    <t>I-UW-NNTL-ENB-9082</t>
  </si>
  <si>
    <t>I-UW-HKGM-ENB-9047</t>
  </si>
  <si>
    <t>I-UW-HKGM-ENB-9050</t>
  </si>
  <si>
    <t>I-UW-HKGM-ENB-9099</t>
  </si>
  <si>
    <t>I-UW-PRGR-ILA-0001</t>
  </si>
  <si>
    <t>I-UW-PRGR-ENB-9014</t>
  </si>
  <si>
    <t>I-UW-PRGR-ENB-9003</t>
  </si>
  <si>
    <t>I-UW-PRGR-ENB-9004</t>
  </si>
  <si>
    <t>I-UW-PRGR-ENB-9026</t>
  </si>
  <si>
    <t>I-UW-CPWT-ENB-9031</t>
  </si>
  <si>
    <t>I-UW-CPWT-ENB-9055</t>
  </si>
  <si>
    <t>I-UW-DWRH-ENB-9016</t>
  </si>
  <si>
    <t>UK05CA2504</t>
  </si>
  <si>
    <t>GOKUL</t>
  </si>
  <si>
    <t>I-UW-DWRH-ENB-9012</t>
  </si>
  <si>
    <t>I-UW-JLAL-ENB-9003</t>
  </si>
  <si>
    <t>I-UW-DWRH-ENB-9003</t>
  </si>
  <si>
    <t>I-UW-JLAL-ENB-9005</t>
  </si>
  <si>
    <t>I-UW-DWRH-ENB-9029</t>
  </si>
  <si>
    <t>I-UW-RAWR-ENB-9002</t>
  </si>
  <si>
    <t>I-UW-RAWR-ENB-9004</t>
  </si>
  <si>
    <t>I-UW-CKTA-ENB-9025</t>
  </si>
  <si>
    <t>I-UW-DWRH-ENB-9025</t>
  </si>
  <si>
    <t>TXN100126268539</t>
  </si>
  <si>
    <t>TXN100126227213</t>
  </si>
  <si>
    <t>TXN100126227029</t>
  </si>
  <si>
    <t>TXN100126229842</t>
  </si>
  <si>
    <t>TXN100126229568</t>
  </si>
  <si>
    <t>TXN100126229403</t>
  </si>
  <si>
    <t>I-UW-KSPR-ENB-0077</t>
  </si>
  <si>
    <t>I-UW-KSPR-ENB-0081</t>
  </si>
  <si>
    <t>I-UW-KSPR-ENB-9024</t>
  </si>
  <si>
    <t>I-UW-KSPR-ENB-9033</t>
  </si>
  <si>
    <t>I-UW-KSPR-ENB-9068</t>
  </si>
  <si>
    <t>I-UW-HKGM-ENB-6005</t>
  </si>
  <si>
    <t>I-UW-HKGM-ENB-6010</t>
  </si>
  <si>
    <t>I-UW-HKGM-JCN-6000</t>
  </si>
  <si>
    <t>I-UW-HKGM-ENB-0044</t>
  </si>
  <si>
    <t>I-UW-NNTL-ENB-9014</t>
  </si>
  <si>
    <t>I-UW-NNTL-ENB-9058</t>
  </si>
  <si>
    <t>I-UW-NNTL-ENB-9074</t>
  </si>
  <si>
    <t>I-UW-NNTL-ENB-9077</t>
  </si>
  <si>
    <t>I-UW-NNTL-ENB-9080</t>
  </si>
  <si>
    <t>I-UW-HKGM-ENB-9060</t>
  </si>
  <si>
    <t>I-UW-BGSW-ENB-9001</t>
  </si>
  <si>
    <t>I-UW-BGSW-ENB-9055</t>
  </si>
  <si>
    <t>I-UW-BGSW-ENB-9059</t>
  </si>
  <si>
    <t>I-UW-KADA-ENB-9001</t>
  </si>
  <si>
    <t>I-UW-KADA-ENB-9007</t>
  </si>
  <si>
    <t>I-UW-KADA-ENB-9012</t>
  </si>
  <si>
    <t>I-UW-PTHG-ENB-9008</t>
  </si>
  <si>
    <t>I-UW-PTHG-ENB-9080</t>
  </si>
  <si>
    <t>I-UW-PTHG-ENB-9012</t>
  </si>
  <si>
    <t>I-UW-DHLA-ENB-9027</t>
  </si>
  <si>
    <t>I-UW-KLDG-ENB-9006</t>
  </si>
  <si>
    <t>I-UW-KLDG-ENB-9019</t>
  </si>
  <si>
    <t>I-UW-KLDG-ENB-9026</t>
  </si>
  <si>
    <t>I-UW-RMNA-ENB-9033</t>
  </si>
  <si>
    <t>I-UW-RMNA-ENB-9038</t>
  </si>
  <si>
    <t>I-UW-RMNA-ENB-9043</t>
  </si>
  <si>
    <t>I-UW-RMNA-ENB-9014</t>
  </si>
  <si>
    <t>I-UW-LHGT-ENB-9031</t>
  </si>
  <si>
    <t>I-UW-LHGT-ENB-9007</t>
  </si>
  <si>
    <t>I-UW-LHGT-ENB-9006</t>
  </si>
  <si>
    <t>I-UW-BRAK-ENB-9004</t>
  </si>
  <si>
    <t>I-UW-DHYR-ENB-9002</t>
  </si>
  <si>
    <t>I-UW-KCHA-ENB-9060</t>
  </si>
  <si>
    <t>I-UW-KCHA-ENB-9045</t>
  </si>
  <si>
    <t>I-UW-KCHA-ENB-9099</t>
  </si>
  <si>
    <t>I-UW-PBSK-ENB-9001</t>
  </si>
  <si>
    <t>I-UW-KCHA-ENB-9085</t>
  </si>
  <si>
    <t>I-UW-KCHA-ENB-9049</t>
  </si>
  <si>
    <t>I-UW-KCHA-ENB-9016</t>
  </si>
  <si>
    <t>I-UW-KCHA-ENB-9038</t>
  </si>
  <si>
    <t>I-UW-NGLA-ENB-9009</t>
  </si>
  <si>
    <t>I-UW-RDPR-ENB-9017</t>
  </si>
  <si>
    <t>I-UW-RMNA-ENB-9021</t>
  </si>
  <si>
    <t>I-UW-RMNA-ENB-9031</t>
  </si>
  <si>
    <t>I-UW-HKGM-ENB-9018</t>
  </si>
  <si>
    <t>I-UW-HKGM-ENB-6000</t>
  </si>
  <si>
    <t>I-UW-RMNA-ENB-6000</t>
  </si>
  <si>
    <t>I-UW-RMNA-ENB-9068</t>
  </si>
  <si>
    <t>I-UW-RMNA-ENB-9059</t>
  </si>
  <si>
    <t>I-UW-RMNA-ENB-9048</t>
  </si>
  <si>
    <t>I-UW-SULT-ENB-9010</t>
  </si>
  <si>
    <t>TXN100126469614</t>
  </si>
  <si>
    <t>TXN100126518250</t>
  </si>
  <si>
    <t>TXN100126571043</t>
  </si>
  <si>
    <t>I-UW-NNTL-ENB-9089</t>
  </si>
  <si>
    <t>TXN100126622320</t>
  </si>
  <si>
    <t>I-UW-PTHG-ENB-9067</t>
  </si>
  <si>
    <t>I-UW-PTHG-ENB-9037</t>
  </si>
  <si>
    <t>I-UW-PTHG-ENB-9114</t>
  </si>
  <si>
    <t>I-UW-PTHG-ENB-9069</t>
  </si>
  <si>
    <t>I-UW-PTHG-ENB-9020</t>
  </si>
  <si>
    <t>I-UW-PTHG-ENB-9113</t>
  </si>
  <si>
    <t>I-UW-TJAM-ENB-9024</t>
  </si>
  <si>
    <t>I-UW-KCHA-ENB-0001</t>
  </si>
  <si>
    <t>I-UW-KCHA-ENB-0011</t>
  </si>
  <si>
    <t>I-UW-KCHA-ENB-0020</t>
  </si>
  <si>
    <t>I-UW-KCHA-ENB-0003</t>
  </si>
  <si>
    <t>I-UW-RDPR-ENB-9012</t>
  </si>
  <si>
    <t>I-UW-RDPR-ENB-0094</t>
  </si>
  <si>
    <t>I-UW-RDPR-ENB-0063</t>
  </si>
  <si>
    <t>I-UW-RDPR-ENB-9021</t>
  </si>
  <si>
    <t>I-UW-KCHA-ENB-9054</t>
  </si>
  <si>
    <t>I-UW-RDPR-ENB-6000</t>
  </si>
  <si>
    <t>I-UW-KSPR-ENB-6011</t>
  </si>
  <si>
    <t>I-UW-BZPR-ENB-9011</t>
  </si>
  <si>
    <t>I-UW-KSPR-ENB-9065</t>
  </si>
  <si>
    <t>I-UW-KSPR-ENB-9072</t>
  </si>
  <si>
    <t>I-UW-KSPR-ENB-9027</t>
  </si>
  <si>
    <t>I-UW-KSPR-ENB-9064</t>
  </si>
  <si>
    <t>I-UW-KSPR-ENB-9031</t>
  </si>
  <si>
    <t>I-UW-KSPR-ENB-9010</t>
  </si>
  <si>
    <t>I-UW-JSPU-ENB-9047</t>
  </si>
  <si>
    <t>I-UW-JSPU-ENB-9018</t>
  </si>
  <si>
    <t>I-UW-ALMR-ILA-0001</t>
  </si>
  <si>
    <t>I-UW-PRGR-ENB-9029</t>
  </si>
  <si>
    <t>I-UW-CPWT-ILA-0001</t>
  </si>
  <si>
    <t>I-UW-BGSW-ENB-9037</t>
  </si>
  <si>
    <t>I-UW-BGSW-ENB-9042</t>
  </si>
  <si>
    <t>ISLAMUDDIN</t>
  </si>
  <si>
    <t>I-UW-KLDG-ENB-9003</t>
  </si>
  <si>
    <t>I-UW-RMNA-ENB-9045</t>
  </si>
  <si>
    <t>I-UW-HKGM-ENB-9002</t>
  </si>
  <si>
    <t>I-UW-MUSI-ENB-9009</t>
  </si>
  <si>
    <t>I-UW-MUSI-ENB-9008</t>
  </si>
  <si>
    <t>I-UW-TJAM-ENB-9010</t>
  </si>
  <si>
    <t>I-UW-DDHT-ENB-9053</t>
  </si>
  <si>
    <t>I-UW-DDHT-ENB-9055</t>
  </si>
  <si>
    <t>I-UW-DDHT-ENB-9007</t>
  </si>
  <si>
    <t>I-UW-KLDG-ILA-9036</t>
  </si>
  <si>
    <t>I-UW-RMNA-ENB-9055</t>
  </si>
  <si>
    <t>I-UW-SULT-ENB-9015</t>
  </si>
  <si>
    <t>I-UW-BRSL-ENB-9006</t>
  </si>
  <si>
    <t>I-UW-MCHH-ENB-9002</t>
  </si>
  <si>
    <t>I-UW-GDRP-ENB-9004</t>
  </si>
  <si>
    <t>I-UW-GDRP-ENB-9012</t>
  </si>
  <si>
    <t>I-UW-GDRP-ENB-9028</t>
  </si>
  <si>
    <t>I-UW-GDRP-ENB-9033</t>
  </si>
  <si>
    <t>I-UW-GDRP-ENB-9035</t>
  </si>
  <si>
    <t>I-UW-GDRP-ENB-9043</t>
  </si>
  <si>
    <t>I-UW-GDRP-ENB-9044</t>
  </si>
  <si>
    <t>I-UW-GDRP-ENB-9050</t>
  </si>
  <si>
    <t>I-UW-GDRP-ENB-9054</t>
  </si>
  <si>
    <t>I-UW-GDRP-ENB-9062</t>
  </si>
  <si>
    <t>I-UW-GDRP-ENB-9063</t>
  </si>
  <si>
    <t>I-UW-HKGM-ENB-9092</t>
  </si>
  <si>
    <t>I-UW-HKGM-ENB-0100</t>
  </si>
  <si>
    <t>I-UW-HKGM-ENB-0112</t>
  </si>
  <si>
    <t>I-UW-HKGM-ENB-9051</t>
  </si>
  <si>
    <t>I-UW-HKGM-ENB-0022</t>
  </si>
  <si>
    <t>I-UW-HKGM-ENB-9024</t>
  </si>
  <si>
    <t>I-UW-NNTL-ENB-9015</t>
  </si>
  <si>
    <t>I-UW-NNTL-ENB-9088</t>
  </si>
  <si>
    <t>I-UW-NNTL-ENB-9101</t>
  </si>
  <si>
    <t>I-UW-NNTL-ENB-9104</t>
  </si>
  <si>
    <t>I-UW-BGSW-ENB-9017</t>
  </si>
  <si>
    <t>I-UW-BGSW-ENB-9018</t>
  </si>
  <si>
    <t>I-UW-BGSW-ENB-9027</t>
  </si>
  <si>
    <t>I-UW-BGSW-ENB-9038</t>
  </si>
  <si>
    <t>I-UW-KSPR-ENB-0039</t>
  </si>
  <si>
    <t>I-UW-KSPR-ENB-0041</t>
  </si>
  <si>
    <t>I-UW-KSPR-ENB-0049</t>
  </si>
  <si>
    <t>I-UW-KSPR-ENB-6002</t>
  </si>
  <si>
    <t>I-UW-KSPR-ENB-9016</t>
  </si>
  <si>
    <t>I-UW-KSPR-ENB-9025</t>
  </si>
  <si>
    <t>I-UW-KSPR-ENB-9037</t>
  </si>
  <si>
    <t>I-UW-KSPR-ENB-9060</t>
  </si>
  <si>
    <t>I-UW-MUKR-ENB-9002</t>
  </si>
  <si>
    <t>I-UW-ALMR-ENB-9032</t>
  </si>
  <si>
    <t>I-UW-ALMR-ENB-9039</t>
  </si>
  <si>
    <t>I-UW-BAOI-ENB-9017</t>
  </si>
  <si>
    <t>I-UW-KOKU-ENB-9014</t>
  </si>
  <si>
    <t>I-UW-NGAO-ENB-9005</t>
  </si>
  <si>
    <t>I-UW-SULT-ENB-9018</t>
  </si>
  <si>
    <t>I-UW-DOMK-ILA-9011</t>
  </si>
  <si>
    <t>I-UW-SULT-ENB-9013</t>
  </si>
  <si>
    <t>I-UW-SULT-ENB-9025</t>
  </si>
  <si>
    <t>I-UW-SULT-ENB-9020</t>
  </si>
  <si>
    <t>I-UW-THLS-ENB-9047</t>
  </si>
  <si>
    <t>I-UW-RMNA-ENB-9010</t>
  </si>
  <si>
    <t>TXN100126788559</t>
  </si>
  <si>
    <t>TXN100126788639</t>
  </si>
  <si>
    <t>TXN100126788494</t>
  </si>
  <si>
    <t>TXN100126815970</t>
  </si>
  <si>
    <t>TXN100126859766</t>
  </si>
  <si>
    <t>TXN100126851326</t>
  </si>
  <si>
    <t>TXN100126882785</t>
  </si>
  <si>
    <t>TXN100126917438</t>
  </si>
  <si>
    <t>TXN100126917607</t>
  </si>
  <si>
    <t>I-UW-SLML-ENB-9025</t>
  </si>
  <si>
    <t>TXN100126885238</t>
  </si>
  <si>
    <t>TXN100126963950</t>
  </si>
  <si>
    <t>I-UW-KCHA-ENB-9018</t>
  </si>
  <si>
    <t>I-UW-HKGM-ENB-6004</t>
  </si>
  <si>
    <t>I-UW-KLDG-ENB-9032</t>
  </si>
  <si>
    <t>I-UW-KLDG-ENB-9030</t>
  </si>
  <si>
    <t>I-UW-NNTL-ENB-9085</t>
  </si>
  <si>
    <t>I-UW-KLDG-ENB-9031</t>
  </si>
  <si>
    <t>I-UW-DOMK-ENB-9018</t>
  </si>
  <si>
    <t>I-UW-KLDG-ENB-9025</t>
  </si>
  <si>
    <t>I-UW-JSPU-ENB-9003</t>
  </si>
  <si>
    <t>I-UW-JSPU-ENB-9020</t>
  </si>
  <si>
    <t>I-UW-JSPU-ENB-9026</t>
  </si>
  <si>
    <t>I-UW-JSPU-ENB-9028</t>
  </si>
  <si>
    <t>I-UW-JSPU-ENB-9032</t>
  </si>
  <si>
    <t>I-UW-JSPU-ENB-9035</t>
  </si>
  <si>
    <t>I-UW-JSPU-ENB-9036</t>
  </si>
  <si>
    <t>I-UW-JSPU-ENB-9037</t>
  </si>
  <si>
    <t>I-UW-JSPU-ENB-9038</t>
  </si>
  <si>
    <t>I-UW-JSPU-ENB-9039</t>
  </si>
  <si>
    <t>I-UW-KPKT-ENB-9010</t>
  </si>
  <si>
    <t>I-UW-KPKT-ENB-9013</t>
  </si>
  <si>
    <t>I-UW-KPKT-ENB-9024</t>
  </si>
  <si>
    <t>I-UW-KPKT-ENB-9033</t>
  </si>
  <si>
    <t>I-UW-KPKT-MWR-8005</t>
  </si>
  <si>
    <t>I-UW-BGSW-ILA-0001</t>
  </si>
  <si>
    <t>I-UW-GRUD-ENB-9012</t>
  </si>
  <si>
    <t>I-UW-GRUD-ENB-9014</t>
  </si>
  <si>
    <t>I-UW-GRUD-ENB-9016</t>
  </si>
  <si>
    <t>I-UW-GRUD-ENB-9023</t>
  </si>
  <si>
    <t>I-UW-GRUD-ILA-0001</t>
  </si>
  <si>
    <t>I-UW-KCHA-ENB-9048</t>
  </si>
  <si>
    <t>I-UW-KHJS-ENB-9086</t>
  </si>
  <si>
    <t>I-UW-SBAV-ENB-9002</t>
  </si>
  <si>
    <t>I-UW-KCHA-ENB-9013</t>
  </si>
  <si>
    <t>I-UW-KCHA-ENB-9044</t>
  </si>
  <si>
    <t>I-UW-KCHA-ENB-9061</t>
  </si>
  <si>
    <t>UK18CA1006</t>
  </si>
  <si>
    <t>FAISAL</t>
  </si>
  <si>
    <t>I-UW-GDRP-ENB-9052</t>
  </si>
  <si>
    <t>I-UW-GDRP-ENB-9031</t>
  </si>
  <si>
    <t>I-UW-RDPR-AG1-4400</t>
  </si>
  <si>
    <t>I-UW-ALMR-ENB-9084</t>
  </si>
  <si>
    <t>I-UW-JLAL-ENB-9004</t>
  </si>
  <si>
    <t>I-UW-REKT-ENB-9044</t>
  </si>
  <si>
    <t>I-UW-REKT-ENB-9057</t>
  </si>
  <si>
    <t>I-UW-REKT-ILA-9034</t>
  </si>
  <si>
    <t>I-UW-BASN-ENB-9042</t>
  </si>
  <si>
    <t>I-UW-BASN-ENB-9040</t>
  </si>
  <si>
    <t>I-UW-CKTA-ENB-9038</t>
  </si>
  <si>
    <t>I-UW-XXXX-COW-0665</t>
  </si>
  <si>
    <t>I-UW-NNTL-ENB-G001</t>
  </si>
  <si>
    <t>I-UW-NNTL-ENB-6006</t>
  </si>
  <si>
    <t>I-UW-NNTL-ENB-6008</t>
  </si>
  <si>
    <t>I-UW-KSPR-ENB-9011</t>
  </si>
  <si>
    <t>I-UW-HKGM-ENB-9017</t>
  </si>
  <si>
    <t>I-UW-KSPR-ENB-9057</t>
  </si>
  <si>
    <t>I-UW-KSPR-ENB-0015</t>
  </si>
  <si>
    <t>I-UW-KSPR-ENB-0021</t>
  </si>
  <si>
    <t>I-UW-KSPR-ENB-9074</t>
  </si>
  <si>
    <t>I-UW-KSPR-ENB-9034</t>
  </si>
  <si>
    <t>I-UW-KBGJ-ENB-0001</t>
  </si>
  <si>
    <t>I-UW-RMNA-ENB-9042</t>
  </si>
  <si>
    <t>I-UW-KSPR-ENB-9075</t>
  </si>
  <si>
    <t>I-UW-KSPR-ENB-9036</t>
  </si>
  <si>
    <t>I-UW-KCGS-ENB-9001</t>
  </si>
  <si>
    <t>I-UW-KHJS-ENB-9023</t>
  </si>
  <si>
    <t>I-UW-KHTM-ENB-9015</t>
  </si>
  <si>
    <t>I-UW-KHTM-ENB-9048</t>
  </si>
  <si>
    <t>I-UW-KHTM-ENB-9079</t>
  </si>
  <si>
    <t>I-UW-KHTM-ENB-9065</t>
  </si>
  <si>
    <t>I-UW-KHTM-ENB-9080</t>
  </si>
  <si>
    <t>I-UW-KHTM-ENB-9085</t>
  </si>
  <si>
    <t>I-UW-KHTM-ENB-9069</t>
  </si>
  <si>
    <t>I-UW-MHLY-ILA-0001</t>
  </si>
  <si>
    <t>I-UW-KHTM-ENB-9013</t>
  </si>
  <si>
    <t>I-UW-KHTM-ENB-9068</t>
  </si>
  <si>
    <t>I-UW-KCHA-ENB-9004</t>
  </si>
  <si>
    <t>TXN100127116998</t>
  </si>
  <si>
    <t>TXN100127116435</t>
  </si>
  <si>
    <t>I-UW-RDPR-ENB-0014</t>
  </si>
  <si>
    <t>I-UW-KSPR-ENB-0019</t>
  </si>
  <si>
    <t>TXN100127312589</t>
  </si>
  <si>
    <t>TXN100127313065</t>
  </si>
  <si>
    <t>TXN100127312402</t>
  </si>
  <si>
    <t>TXN100127312894</t>
  </si>
  <si>
    <t>I-UW-RMNA-ENB-9061</t>
  </si>
  <si>
    <t>I-UW-KSPR-ENB-0076</t>
  </si>
  <si>
    <t>I-UW-KHTM-ENB-9064</t>
  </si>
  <si>
    <t>I-UW-MHLY-ENB-9002</t>
  </si>
  <si>
    <t>I-UW-KHTM-ENB-9081</t>
  </si>
  <si>
    <t>I-UW-KHTM-ENB-9042</t>
  </si>
  <si>
    <t>I-UW-KHTM-ENB-9083</t>
  </si>
  <si>
    <t>I-UW-KHTM-ENB-9067</t>
  </si>
  <si>
    <t>I-UW-KHTM-ENB-9061</t>
  </si>
  <si>
    <t>I-UW-KHTM-ENB-9095</t>
  </si>
  <si>
    <t>I-UW-KHTM-ENB-9096</t>
  </si>
  <si>
    <t>I-UW-PTHG-ENB-9022</t>
  </si>
  <si>
    <t>I-UW-PTHG-ENB-9028</t>
  </si>
  <si>
    <t>I-UW-PTHG-ENB-9070</t>
  </si>
  <si>
    <t>I-UW-PTHG-ENB-9017</t>
  </si>
  <si>
    <t>I-UW-GDRP-ENB-9061</t>
  </si>
  <si>
    <t>I-UW-GDRP-ENB-9059</t>
  </si>
  <si>
    <t>I-UW-RDPR-ENB-0065</t>
  </si>
  <si>
    <t>I-UW-GDRP-ENB-9013</t>
  </si>
  <si>
    <t>I-UW-GDRP-ENB-9026</t>
  </si>
  <si>
    <t>I-UW-GDRP-ENB-9027</t>
  </si>
  <si>
    <t>I-UW-GDRP-ENB-9042</t>
  </si>
  <si>
    <t>I-UW-GDRP-ENB-9002</t>
  </si>
  <si>
    <t>I-UW-KCHA-ENB-9081</t>
  </si>
  <si>
    <t>I-UW-KCHA-ENB-9072</t>
  </si>
  <si>
    <t>I-UW-GDRP-ENB-9001</t>
  </si>
  <si>
    <t>I-UW-KCHA-ENB-0021</t>
  </si>
  <si>
    <t>I-UW-RDPR-ENB-6001</t>
  </si>
  <si>
    <t>I-UW-GDRP-AG1-0003</t>
  </si>
  <si>
    <t>I-UW-BMTL-AG1-9006</t>
  </si>
  <si>
    <t>I-UW-KOKU-AG1-9010</t>
  </si>
  <si>
    <t>I-UW-KHTM-ENB-6002</t>
  </si>
  <si>
    <t>I-UW-KHTM-ENB-6001</t>
  </si>
  <si>
    <t>TXN100127625200</t>
  </si>
  <si>
    <t>I-UW-CKTA-ENB-9003</t>
  </si>
  <si>
    <t>I-UW-GDRP-ENB-9049</t>
  </si>
  <si>
    <t>I-UW-GDRP-ENB-9051</t>
  </si>
  <si>
    <t>I-UW-GDRP-ENB-9029</t>
  </si>
  <si>
    <t>I-UW-GDRP-ENB-9055</t>
  </si>
  <si>
    <t>I-UW-DNSH-ENB-9004</t>
  </si>
  <si>
    <t>I-UW-GDRP-ENB-9060</t>
  </si>
  <si>
    <t>I-UW-MUSI-ENB-9048</t>
  </si>
  <si>
    <t>I-UW-HKGM-ENB-6009</t>
  </si>
  <si>
    <t>I-UW-HKGM-ENB-6014</t>
  </si>
  <si>
    <t>I-UW-HKGM-ENB-6015</t>
  </si>
  <si>
    <t>I-UW-HKGM-ENB-9096</t>
  </si>
  <si>
    <t>I-UW-PTHG-ENB-9009</t>
  </si>
  <si>
    <t>I-UW-PTHG-ENB-9010</t>
  </si>
  <si>
    <t>I-UW-DDHT-ENB-9025</t>
  </si>
  <si>
    <t>I-UW-BRIG-ENB-9014</t>
  </si>
  <si>
    <t>I-UW-PTHG-ENB-9006</t>
  </si>
  <si>
    <t>TXN100127839257</t>
  </si>
  <si>
    <t>I-UW-PTHG-ILA-0001</t>
  </si>
  <si>
    <t>TXN100127839458</t>
  </si>
  <si>
    <t>I-UW-DHAI-ENB-9028</t>
  </si>
  <si>
    <t>I-UW-PTIA-ENB-9009</t>
  </si>
  <si>
    <t>I-UW-PTIA-ENB-9015</t>
  </si>
  <si>
    <t>I-UW-PTIA-ENB-9016</t>
  </si>
  <si>
    <t>I-UW-PTIA-ENB-9008</t>
  </si>
  <si>
    <t>TXN100127779527</t>
  </si>
  <si>
    <t>I-UW-KHJS-ENB-9052</t>
  </si>
  <si>
    <t>I-UW-KHJS-ENB-9022</t>
  </si>
  <si>
    <t>I-UW-KHJS-ENB-9060</t>
  </si>
  <si>
    <t>I-UW-KHJS-ENB-9005</t>
  </si>
  <si>
    <t>I-UW-KHJS-ENB-9011</t>
  </si>
  <si>
    <t>TXN100127883932</t>
  </si>
  <si>
    <t>I-UW-XXXX-COW-0518</t>
  </si>
  <si>
    <t>I-UW-KCHA-ENB-9069</t>
  </si>
  <si>
    <t>I-UW-KCHA-ENB-9071</t>
  </si>
  <si>
    <t>I-UW-KCHA-ENB-9062</t>
  </si>
  <si>
    <t>I-UW-KCHA-ENB-9010</t>
  </si>
  <si>
    <t>I-UW-RDPR-ENB-0051</t>
  </si>
  <si>
    <t>NA</t>
  </si>
  <si>
    <t>I-UW-KHTM-ENB-9055</t>
  </si>
  <si>
    <t>I-UW-RDPR-ENB-0076</t>
  </si>
  <si>
    <t>I-UW-RDPR-ENB-9014</t>
  </si>
  <si>
    <t>I-UW-RDPR-ENB-0029</t>
  </si>
  <si>
    <t>Day wise DFR of OCT-25 Month</t>
  </si>
  <si>
    <t>I-UW-REKT-ENB-9063</t>
  </si>
  <si>
    <t>TXN100127970644</t>
  </si>
  <si>
    <t>I-UW-BGSW-ENB-9025</t>
  </si>
  <si>
    <t>TXN100128083490</t>
  </si>
  <si>
    <t>I-UW-PRGR-ENB-9002</t>
  </si>
  <si>
    <t>I-UW-PRGR-ENB-9006</t>
  </si>
  <si>
    <t>I-UW-PRGR-ENB-9019</t>
  </si>
  <si>
    <t>I-UW-TANK-ENB-9005</t>
  </si>
  <si>
    <t>I-UW-DHLA-ENB-9058</t>
  </si>
  <si>
    <t>I-UW-DHLA-ENB-9059</t>
  </si>
  <si>
    <t>I-UW-DHLA-ENB-9068</t>
  </si>
  <si>
    <t>TXN100128333941</t>
  </si>
  <si>
    <t>TXN100128290386</t>
  </si>
  <si>
    <t>I-UW-DHLA-ENB-9065</t>
  </si>
  <si>
    <t>I-UW-DHLA-ENB-9026</t>
  </si>
  <si>
    <t>I-UW-LHGT-ENB-9003</t>
  </si>
  <si>
    <t>I-UW-LHGT-ENB-9004</t>
  </si>
  <si>
    <t>I-UW-LHGT-ENB-9005</t>
  </si>
  <si>
    <t>I-UW-LHGT-ENB-9038</t>
  </si>
  <si>
    <t>I-UW-LHGT-ILA-0001</t>
  </si>
  <si>
    <t>I-UW-JLAL-ENB-9006</t>
  </si>
  <si>
    <t>I-UW-GDRP-ENB-9016</t>
  </si>
  <si>
    <t>I-UW-GDRP-ENB-9048</t>
  </si>
  <si>
    <t>I-UW-GDRP-ENB-9030</t>
  </si>
  <si>
    <t>I-UW-GDRP-ENB-9057</t>
  </si>
  <si>
    <t>I-UW-GDRP-ENB-9023</t>
  </si>
  <si>
    <t>I-UW-GDRP-ENB-9005</t>
  </si>
  <si>
    <t>I-UW-GDRP-ENB-9025</t>
  </si>
  <si>
    <t>I-UW-GDRP-ENB-9045</t>
  </si>
  <si>
    <t>I-UW-GDRP-ENB-9047</t>
  </si>
  <si>
    <t>I-UW-GDRP-ENB-9065</t>
  </si>
  <si>
    <t>I-UW-GDRP-ENB-9032</t>
  </si>
  <si>
    <t>I-UW-GDRP-ENB-9007</t>
  </si>
  <si>
    <t>I-UW-GDRP-ENB-9053</t>
  </si>
  <si>
    <t>I-UW-GDRP-ENB-9034</t>
  </si>
  <si>
    <t>I-UW-KCHA-ENB-0004</t>
  </si>
  <si>
    <t>I-UW-BGSW-ENB-9004</t>
  </si>
  <si>
    <t>I-UW-LLKN-ENB-9019</t>
  </si>
  <si>
    <t>I-UW-HKGM-ENB-9038</t>
  </si>
  <si>
    <t>I-UW-HKGM-ENB-9074</t>
  </si>
  <si>
    <t>I-UW-DHAI-ENB-9010</t>
  </si>
  <si>
    <t>I-UW-DHAI-ENB-9026</t>
  </si>
  <si>
    <t>I-UW-KOKU-ENB-6001</t>
  </si>
  <si>
    <t>I-UW-HKGM-ENB-G007</t>
  </si>
  <si>
    <t>I-UW-RMNA-ENB-9065</t>
  </si>
  <si>
    <t>I-UW-RMNA-AG1-9003</t>
  </si>
  <si>
    <t>I-UW-RMNA-ENB-9053</t>
  </si>
  <si>
    <t>TXN100128383707</t>
  </si>
  <si>
    <t>TXN100128383807</t>
  </si>
  <si>
    <t>TXN100128415401</t>
  </si>
  <si>
    <t>TXN100128415076</t>
  </si>
  <si>
    <t>TXN100128616994</t>
  </si>
  <si>
    <t>TXN100128667270</t>
  </si>
  <si>
    <t>I-UW-KLDG-ENB-9036</t>
  </si>
  <si>
    <t>I-UW-RDPR-ENB-0044</t>
  </si>
  <si>
    <t>I-UW-DWRH-AG1-9003</t>
  </si>
  <si>
    <t>TXN100128879513</t>
  </si>
  <si>
    <t>I-UW-KSPR-ENB-9039</t>
  </si>
  <si>
    <t>I-UW-KSPR-ENB-9040</t>
  </si>
  <si>
    <t>I-UW-KSPR-ENB-0025</t>
  </si>
  <si>
    <t>I-UW-KSPR-ENB-9042</t>
  </si>
  <si>
    <t>I-UW-KSPR-ENB-9056</t>
  </si>
  <si>
    <t>I-UW-SACL-ENB-9001</t>
  </si>
  <si>
    <t>I-UW-JSPU-ENB-9046</t>
  </si>
  <si>
    <t>I-UW-HKGM-ENB-G002</t>
  </si>
  <si>
    <t>I-UW-HKGM-AG2-6000</t>
  </si>
  <si>
    <t>I-UW-PRGR-ENB-9028</t>
  </si>
  <si>
    <t>I-UW-BNSS-ENB-9002</t>
  </si>
  <si>
    <t>I-UW-PRGR-ENB-9001</t>
  </si>
  <si>
    <t>I-UW-HKGM-ENB-0011</t>
  </si>
  <si>
    <t>I-UW-KHJS-ENB-9065</t>
  </si>
  <si>
    <t>I-UW-KHJS-ENB-9081</t>
  </si>
  <si>
    <t>I-UW-JSPU-AG1-4400</t>
  </si>
  <si>
    <t>I-UW-NNTL-ENB-6003</t>
  </si>
  <si>
    <t>I-UW-KSPR-ENB-0022</t>
  </si>
  <si>
    <t>I-UW-KSPR-ENB-6005</t>
  </si>
  <si>
    <t>I-UW-KSPR-ENB-9030</t>
  </si>
  <si>
    <t>I-UW-KSPR-ENB-9058</t>
  </si>
  <si>
    <t>I-UW-JSPU-ENB-9002</t>
  </si>
  <si>
    <t>I-UW-GONA-ENB-9002</t>
  </si>
  <si>
    <t>I-UW-NGLA-AG1-9009</t>
  </si>
  <si>
    <t>TXN100129781290</t>
  </si>
  <si>
    <t>I-UW-KCHA-ENB-6004</t>
  </si>
  <si>
    <t>I-UW-KCHA-ENB-9043</t>
  </si>
  <si>
    <t>I-UW-XXXX-COW-0522</t>
  </si>
  <si>
    <t>TXN100129924280</t>
  </si>
  <si>
    <t>I-UW-KCHA-ENB-9053</t>
  </si>
  <si>
    <t>I-UW-KCHA-ENB-9074</t>
  </si>
  <si>
    <t>I-UW-KCHA-ENB-9041</t>
  </si>
  <si>
    <t>I-UW-KCHA-ENB-9011</t>
  </si>
  <si>
    <t>I-UW-BNDY-ENB-0001</t>
  </si>
  <si>
    <t>I-UW-KCHA-ENB-9035</t>
  </si>
  <si>
    <t>I-UW-HKGM-ENB-0120</t>
  </si>
  <si>
    <t>I-UW-RMNA-ENB-9026</t>
  </si>
  <si>
    <t>I-UW-KSPR-AG1-0001</t>
  </si>
  <si>
    <t>I-UW-KSPR-ENB-6007</t>
  </si>
  <si>
    <t>I-UW-KSPR-ENB-6009</t>
  </si>
  <si>
    <t>TXN100131201039</t>
  </si>
  <si>
    <t>TXN100131289959</t>
  </si>
  <si>
    <t>N</t>
  </si>
  <si>
    <t>I-UW-KCHA-ENB-9001</t>
  </si>
  <si>
    <t>I-UW-RDPR-ENB-0026</t>
  </si>
  <si>
    <t>I-UW-KCHA-ENB-9039</t>
  </si>
  <si>
    <t>I-UW-KSPR-ENB-0033</t>
  </si>
  <si>
    <t>I-UW-KSPR-ENB-9059</t>
  </si>
  <si>
    <t>I-UW-BZPR-ENB-9046</t>
  </si>
  <si>
    <t>I-UW-KSPR-ENB-9045</t>
  </si>
  <si>
    <t>I-UW-KSPR-ENB-9026</t>
  </si>
  <si>
    <t>I-UW-KSPR-ENB-9018</t>
  </si>
  <si>
    <t>I-UW-KSPR-ENB-9073</t>
  </si>
  <si>
    <t>I-UW-KSPR-ENB-6004</t>
  </si>
  <si>
    <t>TXN100128008426</t>
  </si>
  <si>
    <t>I-UW-BETH-ENB-9006</t>
  </si>
  <si>
    <t>UP22BT4792</t>
  </si>
  <si>
    <t>PARMOD</t>
  </si>
  <si>
    <t>TXN100131610164</t>
  </si>
  <si>
    <t>I-UW-CPWT-ENB-9044</t>
  </si>
  <si>
    <t>I-UW-CPWT-ENB-9063</t>
  </si>
  <si>
    <t>I-UW-LHGT-ENB-9001</t>
  </si>
  <si>
    <t>I-UW-NNTL-ENB-6010</t>
  </si>
  <si>
    <t>TXN100132077529</t>
  </si>
  <si>
    <t>I-UW-BRAK-ENB-9010</t>
  </si>
  <si>
    <t>TXN100131957630</t>
  </si>
  <si>
    <t>Row Labels</t>
  </si>
  <si>
    <t>Sum of Filling Qty</t>
  </si>
  <si>
    <t>Tower Command Operations Dashboard</t>
  </si>
  <si>
    <t>Total Fuel Filled</t>
  </si>
  <si>
    <t>Total Vehicles</t>
  </si>
  <si>
    <t>Total Towers</t>
  </si>
  <si>
    <t>Total Clusters</t>
  </si>
  <si>
    <t>DEHRADUN</t>
  </si>
  <si>
    <t>Vivek Kumar</t>
  </si>
  <si>
    <t>UK17CA5176</t>
  </si>
  <si>
    <t>ASHISH</t>
  </si>
  <si>
    <t>I-UW-VKSN-ENB-9097</t>
  </si>
  <si>
    <t>I-UW-VKSN-ENB-9164</t>
  </si>
  <si>
    <t>I-UW-DRDN-ENB-9009</t>
  </si>
  <si>
    <t>I-UW-VKSN-ENB-9145</t>
  </si>
  <si>
    <t>I-UW-VKSN-ENB-9074</t>
  </si>
  <si>
    <t>I-UW-DRDN-ENB-0612</t>
  </si>
  <si>
    <t>I-UW-XXXX-COW-0535</t>
  </si>
  <si>
    <t>UK17CA5597</t>
  </si>
  <si>
    <t>ANIL</t>
  </si>
  <si>
    <t>I-UW-GSLI-ENB-9038</t>
  </si>
  <si>
    <t>TXN100126016825</t>
  </si>
  <si>
    <t>I-UW-GSLI-ENB-9076</t>
  </si>
  <si>
    <t>I-UW-BLRN-ENB-9002</t>
  </si>
  <si>
    <t>I-UW-JHDR-ENB-9002</t>
  </si>
  <si>
    <t>TXN100126016826</t>
  </si>
  <si>
    <t>UK17CA 5823</t>
  </si>
  <si>
    <t>VINAY</t>
  </si>
  <si>
    <t>I-UW-CHRD-ENB-9038</t>
  </si>
  <si>
    <t>TXN100126168123</t>
  </si>
  <si>
    <t>I-UW-MORI-ENB-9004</t>
  </si>
  <si>
    <t>TXN100126168017</t>
  </si>
  <si>
    <t>I-UW-MORI-ENB-9009</t>
  </si>
  <si>
    <t>TXN100126172174</t>
  </si>
  <si>
    <t>I-UW-SAKI-ENB-9008</t>
  </si>
  <si>
    <t>I-UW-MORI-ENB-9018</t>
  </si>
  <si>
    <t>I-UW-JWGH-ENB-9001</t>
  </si>
  <si>
    <t>I-UW-DRDN-ENB-0582</t>
  </si>
  <si>
    <t>I-UW-DRDN-ENB-0400</t>
  </si>
  <si>
    <t>I-UW-DNUI-ENB-9040</t>
  </si>
  <si>
    <t>TXN100126290150</t>
  </si>
  <si>
    <t>I-UW-DRDN-ENB-9047</t>
  </si>
  <si>
    <t>I-UW-DNUI-ENB-9042</t>
  </si>
  <si>
    <t>TXN100126290513</t>
  </si>
  <si>
    <t>I-UW-CYSR-ENB-9013</t>
  </si>
  <si>
    <t>I-UW-CYSR-ENB-9015</t>
  </si>
  <si>
    <t>I-UW-CYSR-ENB-9011</t>
  </si>
  <si>
    <t>TXN100126290338</t>
  </si>
  <si>
    <t>I-UW-CYSR-ENB-9021</t>
  </si>
  <si>
    <t>I-UW-KLSI-ENB-9025</t>
  </si>
  <si>
    <t>TXN100126547267</t>
  </si>
  <si>
    <t>I-UW-KLSI-ENB-9031</t>
  </si>
  <si>
    <t>I-UW-KLSI-ENB-9013</t>
  </si>
  <si>
    <t>I-UW-KLSI-ENB-9001</t>
  </si>
  <si>
    <t>I-UW-CHRD-ENB-9025</t>
  </si>
  <si>
    <t>I-UW-CHRD-ENB-9041</t>
  </si>
  <si>
    <t>I-UW-CHRD-ENB-9032</t>
  </si>
  <si>
    <t>TXN100126546332</t>
  </si>
  <si>
    <t>I-UW-KLSI-ENB-9022</t>
  </si>
  <si>
    <t>I-UW-KLSI-ENB-9034</t>
  </si>
  <si>
    <t>I-UW-DNUI-ENB-9001</t>
  </si>
  <si>
    <t>I-UW-TATR-ENB-9001</t>
  </si>
  <si>
    <t>I-UW-CHRD-ENB-9036</t>
  </si>
  <si>
    <t>UK08CB0821</t>
  </si>
  <si>
    <t>SURENDRA</t>
  </si>
  <si>
    <t>I-UW-VKSN-ENB-9082</t>
  </si>
  <si>
    <t>TXN100126582100</t>
  </si>
  <si>
    <t>I-UW-DRDN-ENB-0196</t>
  </si>
  <si>
    <t>I-UW-VKSN-ENB-9012</t>
  </si>
  <si>
    <t>TXN100126581691</t>
  </si>
  <si>
    <t>I-UW-VKSN-ENB-9070</t>
  </si>
  <si>
    <t>I-UW-DRDN-ENB-0217</t>
  </si>
  <si>
    <t>I-UW-VKSN-ENB-9083</t>
  </si>
  <si>
    <t>I-UW-VKSN-ENB-9140</t>
  </si>
  <si>
    <t>MANISH</t>
  </si>
  <si>
    <t>I-UW-DRDN-ENB-0416</t>
  </si>
  <si>
    <t>I-UW-DRDN-ENB-9134</t>
  </si>
  <si>
    <t>I-UW-DRDN-ENB-0338</t>
  </si>
  <si>
    <t>I-UW-DRDN-ENB-9119</t>
  </si>
  <si>
    <t>I-UW-DRDN-ENB-0332</t>
  </si>
  <si>
    <t>UK10CA1340</t>
  </si>
  <si>
    <t>AKHILESH</t>
  </si>
  <si>
    <t>I-UW-JSYA-ENB-9006</t>
  </si>
  <si>
    <t>TXN100126784841</t>
  </si>
  <si>
    <t>I-UW-UTKS-ENB-9007</t>
  </si>
  <si>
    <t>I-UW-VKSN-ENB-9155</t>
  </si>
  <si>
    <t>TXN100126952758</t>
  </si>
  <si>
    <t>I-UW-VKSN-ENB-9104</t>
  </si>
  <si>
    <t>I-UW-DRDN-ENB-9026</t>
  </si>
  <si>
    <t>I-UW-DRDN-ENB-9116</t>
  </si>
  <si>
    <t>I-UW-DRDN-ENB-9111</t>
  </si>
  <si>
    <t>I-UW-VKSN-ENB-9138</t>
  </si>
  <si>
    <t>I-UW-VKSN-ENB-9091</t>
  </si>
  <si>
    <t>I-UW-VKSN-ENB-9139</t>
  </si>
  <si>
    <t>TXN100126952961</t>
  </si>
  <si>
    <t>I-UW-VKSN-ENB-9135</t>
  </si>
  <si>
    <t>I-UW-DRDN-ENB-0333</t>
  </si>
  <si>
    <t>TXN100126953124</t>
  </si>
  <si>
    <t>I-UW-CNTA-ENB-9002</t>
  </si>
  <si>
    <t>I-UW-VKSN-ENB-0002</t>
  </si>
  <si>
    <t>I-UW-VKSN-ENB-9023</t>
  </si>
  <si>
    <t>I-UW-VKSN-ENB-9076</t>
  </si>
  <si>
    <t>I-UW-DRDN-ENB-0219</t>
  </si>
  <si>
    <t>I-UW-RAHI-ENB-9023</t>
  </si>
  <si>
    <t>TXN100126968430</t>
  </si>
  <si>
    <t>I-UW-PULA-ENB-9013</t>
  </si>
  <si>
    <t>I-UW-PULA-ENB-9009</t>
  </si>
  <si>
    <t>I-UW-PULA-ENB-9002</t>
  </si>
  <si>
    <t>I-UW-PULA-ENB-9008</t>
  </si>
  <si>
    <t>I-UW-CHRD-ENB-9048</t>
  </si>
  <si>
    <t>TXN100126968779</t>
  </si>
  <si>
    <t>UK12CA2223</t>
  </si>
  <si>
    <t>AKASH</t>
  </si>
  <si>
    <t>I-UW-DRDN-ENB-9050</t>
  </si>
  <si>
    <t>I-UW-DRDN-ENB-0082</t>
  </si>
  <si>
    <t>I-UW-DRDN-ENB-0091</t>
  </si>
  <si>
    <t>I-UW-DRDN-ENB-0508</t>
  </si>
  <si>
    <t>I-UW-DRDN-ENB-0132</t>
  </si>
  <si>
    <t>I-UW-DRDN-ENB-0392</t>
  </si>
  <si>
    <t>I-UW-DRDN-ENB-0334</t>
  </si>
  <si>
    <t>I-UW-VKSN-ENB-9095</t>
  </si>
  <si>
    <t>TXN100127164489</t>
  </si>
  <si>
    <t>I-UW-VKSN-ENB-9170</t>
  </si>
  <si>
    <t>TXN100127164685</t>
  </si>
  <si>
    <t>I-UW-VKSN-ENB-9148</t>
  </si>
  <si>
    <t>I-UW-VKSN-ENB-0001</t>
  </si>
  <si>
    <t>I-UW-VKSN-ENB-G001</t>
  </si>
  <si>
    <t>I-UW-VKSN-ENB-9086</t>
  </si>
  <si>
    <t>I-UW-VKSN-ENB-9174</t>
  </si>
  <si>
    <t>I-UW-VKSN-ENB-9101</t>
  </si>
  <si>
    <t>I-UW-VKSN-ENB-9152</t>
  </si>
  <si>
    <t>I-UW-DRDN-ENB-9123</t>
  </si>
  <si>
    <t>I-UW-VKSN-ENB-9085</t>
  </si>
  <si>
    <t>I-UW-DRDN-ENB-0411</t>
  </si>
  <si>
    <t>I-UW-DRDN-ENB-9114</t>
  </si>
  <si>
    <t>I-UW-SLQU-ENB-9005</t>
  </si>
  <si>
    <t>I-UW-VKSN-ENB-9153</t>
  </si>
  <si>
    <t>I-UW-JWGH-ENB-9005</t>
  </si>
  <si>
    <t>TRT</t>
  </si>
  <si>
    <t>I-UW-DNUI-ILA-0001</t>
  </si>
  <si>
    <t>TXN100127415193</t>
  </si>
  <si>
    <t>TXN100127414257</t>
  </si>
  <si>
    <t>I-UW-VKSN-ENB-6002</t>
  </si>
  <si>
    <t>I-UW-DRDN-ENB-6006</t>
  </si>
  <si>
    <t>I-UW-DRDN-ENB-6007</t>
  </si>
  <si>
    <t>I-UW-DRDN-AG1-6022</t>
  </si>
  <si>
    <t>I-UW-DRDN-ENB-6048</t>
  </si>
  <si>
    <t>I-UW-DRDN-ENB-6003</t>
  </si>
  <si>
    <t>I-UW-DRDN-ENB-6053</t>
  </si>
  <si>
    <t>I-UW-THRI-ENB-9045</t>
  </si>
  <si>
    <t>TXN100127684079</t>
  </si>
  <si>
    <t>I-UW-THRI-ENB-9063</t>
  </si>
  <si>
    <t>I-UW-JHDR-ENB-9012</t>
  </si>
  <si>
    <t>I-UW-PAAR-ENB-9016</t>
  </si>
  <si>
    <t>TXN100127683983</t>
  </si>
  <si>
    <t>I-UW-THRI-ENB-9056</t>
  </si>
  <si>
    <t>I-UW-THRI-ENB-9062</t>
  </si>
  <si>
    <t>I-UW-CHMB-ILA-0001</t>
  </si>
  <si>
    <t>TXN100127683811</t>
  </si>
  <si>
    <t>I-UW-PAAR-ILA-0001</t>
  </si>
  <si>
    <t>I-UW-DRDN-ENB-0083</t>
  </si>
  <si>
    <t>I-UW-DRDN-ENB-0341</t>
  </si>
  <si>
    <t>I-UW-DRDN-ENB-0084</t>
  </si>
  <si>
    <t>I-UW-DRDN-ENB-6008</t>
  </si>
  <si>
    <t>I-UW-DRDN-ENB-0294</t>
  </si>
  <si>
    <t>I-UW-DRDN-ENB-0314</t>
  </si>
  <si>
    <t>I-UW-DRDN-AG2-0002</t>
  </si>
  <si>
    <t>BALLU</t>
  </si>
  <si>
    <t>TXN100128019690</t>
  </si>
  <si>
    <t>TXN100128019989</t>
  </si>
  <si>
    <t>I-UW-TYNI-ENB-9001</t>
  </si>
  <si>
    <t>I-UW-TYNI-ENB-9034</t>
  </si>
  <si>
    <t>I-UW-MORI-ENB-9017</t>
  </si>
  <si>
    <t>I-UW-MORI-ENB-9023</t>
  </si>
  <si>
    <t>I-UW-PULA-ENB-9017</t>
  </si>
  <si>
    <t>TXN100128428907</t>
  </si>
  <si>
    <t>I-UW-RAHI-ENB-9043</t>
  </si>
  <si>
    <t>I-UW-RAHI-ENB-9045</t>
  </si>
  <si>
    <t>I-UW-BTWR-ENB-9035</t>
  </si>
  <si>
    <t>TXN100128416839</t>
  </si>
  <si>
    <t>I-UW-BTWR-ENB-9054</t>
  </si>
  <si>
    <t>I-UW-DRDN-ENB-6010</t>
  </si>
  <si>
    <t>I-UW-DRDN-ENB-6021</t>
  </si>
  <si>
    <t>I-UW-DRDN-ENB-6032</t>
  </si>
  <si>
    <t>I-UW-HRBT-ENB-6000</t>
  </si>
  <si>
    <t>I-UW-SLQU-ENB-6000</t>
  </si>
  <si>
    <t>I-UW-VKSN-ENB-6005</t>
  </si>
  <si>
    <t>I-UW-VKSN-ENB-6004</t>
  </si>
  <si>
    <t>I-UW-VKSN-ENB-9110</t>
  </si>
  <si>
    <t>TXN100129359287</t>
  </si>
  <si>
    <t>I-UW-VKSN-ENB-9010</t>
  </si>
  <si>
    <t>I-UW-VKSN-ENB-9020</t>
  </si>
  <si>
    <t>I-UW-VKSN-ENB-9165</t>
  </si>
  <si>
    <t>I-UW-VKSN-ENB-9078</t>
  </si>
  <si>
    <t>I-UW-DRDN-ENB-0330</t>
  </si>
  <si>
    <t>I-UW-DRDN-ENB-0130</t>
  </si>
  <si>
    <t>I-UW-DRDN-ENB-9166</t>
  </si>
  <si>
    <t>I-UW-DRDN-ENB-0124</t>
  </si>
  <si>
    <t>I-UW-JWGH-ENB-9007</t>
  </si>
  <si>
    <t>TXN100129359636</t>
  </si>
  <si>
    <t>I-UW-VKSN-ENB-9115</t>
  </si>
  <si>
    <t>I-UW-VKSN-ENB-9011</t>
  </si>
  <si>
    <t>I-UW-VKSN-ENB-9161</t>
  </si>
  <si>
    <t>TXN100129359826</t>
  </si>
  <si>
    <t>I-UW-VKSN-ENB-9084</t>
  </si>
  <si>
    <t>I-UW-VKSN-ENB-9122</t>
  </si>
  <si>
    <t>I-UW-VKSN-ENB-9124</t>
  </si>
  <si>
    <t>I-UW-VKSN-ENB-9099</t>
  </si>
  <si>
    <t>I-UW-VKSN-ENB-G003</t>
  </si>
  <si>
    <t>UP11CT5505</t>
  </si>
  <si>
    <t>I-UW-CHMB-ENB-9001</t>
  </si>
  <si>
    <t>TXN100129652477</t>
  </si>
  <si>
    <t>TXN100129248491</t>
  </si>
  <si>
    <t>I-UW-JHDR-ENB-9016</t>
  </si>
  <si>
    <t>I-UW-GSLI-ENB-9056</t>
  </si>
  <si>
    <t>I-UW-GSLI-ENB-9033</t>
  </si>
  <si>
    <t>I-UW-GSLI-ENB-9019</t>
  </si>
  <si>
    <t>I-UW-GSLI-ILA-0001</t>
  </si>
  <si>
    <t>TXN100129249142</t>
  </si>
  <si>
    <t>TXN100129374614</t>
  </si>
  <si>
    <t>I-UW-DUNA-ENB-9020</t>
  </si>
  <si>
    <t>TXN100129540069</t>
  </si>
  <si>
    <t>I-UW-DUNA-ENB-9027</t>
  </si>
  <si>
    <t>I-UW-DUNA-ENB-9028</t>
  </si>
  <si>
    <t>I-UW-DUNA-ENB-9021</t>
  </si>
  <si>
    <t>TXN100129119589</t>
  </si>
  <si>
    <t>I-UW-DRDN-ENB-9113</t>
  </si>
  <si>
    <t>TXN100129248922</t>
  </si>
  <si>
    <t>I-UW-DDUN-ENB-9006</t>
  </si>
  <si>
    <t>I-UW-KLSI-ILA-0001</t>
  </si>
  <si>
    <t>TXN100129125464</t>
  </si>
  <si>
    <t>I-UW-KLSI-ENB-9024</t>
  </si>
  <si>
    <t>TXN100129360575</t>
  </si>
  <si>
    <t>I-UW-KLSI-ENB-9010</t>
  </si>
  <si>
    <t>I-UW-CHRD-ENB-9024</t>
  </si>
  <si>
    <t>I-UW-KLSI-ENB-9016</t>
  </si>
  <si>
    <t>I-UW-CHRD-ENB-9033</t>
  </si>
  <si>
    <t>TXN100129360316</t>
  </si>
  <si>
    <t>I-UW-CHRD-ENB-9030</t>
  </si>
  <si>
    <t>I-UW-KLSI-ENB-9002</t>
  </si>
  <si>
    <t>I-UW-KLSI-ENB-9006</t>
  </si>
  <si>
    <t>I-UW-DRDN-ENB-0448</t>
  </si>
  <si>
    <t>I-UW-DRDN-ENB-6015</t>
  </si>
  <si>
    <t>I-UW-DRDN-ENB-6047</t>
  </si>
  <si>
    <t>I-UW-DRDN-ENB-6027</t>
  </si>
  <si>
    <t>I-UW-DRDN-ENB-6026</t>
  </si>
  <si>
    <t>I-UW-DRDN-ENB-6023</t>
  </si>
  <si>
    <t>I-UW-DRDN-ENB-0598</t>
  </si>
  <si>
    <t>I-UW-DRDN-ENB-0086</t>
  </si>
  <si>
    <t>TXN100130008839</t>
  </si>
  <si>
    <t>I-UW-GSLI-ENB-6000</t>
  </si>
  <si>
    <t>I-UW-VKSN-ENB-0612</t>
  </si>
  <si>
    <t>I-UW-DRDN-ENB-9018</t>
  </si>
  <si>
    <t>I-UW-HRBT-ENB-9010</t>
  </si>
  <si>
    <t>I-UW-VKSN-ILA-9139</t>
  </si>
  <si>
    <t>I-UW-DRDN-ENB-6001</t>
  </si>
  <si>
    <t>I-UW-DRDN-AG2-0003</t>
  </si>
  <si>
    <t>I-UW-DRDN-ENB-6004</t>
  </si>
  <si>
    <t>I-UW-DRDN-ENB-6049</t>
  </si>
  <si>
    <t>I-UW-DRDN-ENB-6002</t>
  </si>
  <si>
    <t>I-UW-DRDN-ENB-6046</t>
  </si>
  <si>
    <t>I-UW-DRDN-ENB-6039</t>
  </si>
  <si>
    <t>I-UW-DRDN-ENB-6041</t>
  </si>
  <si>
    <t>I-UW-DRDN-ENB-6028</t>
  </si>
  <si>
    <t>I-UW-DRDN-ENB-6000</t>
  </si>
  <si>
    <t>I-UW-DRDN-ENB-6014</t>
  </si>
  <si>
    <t>Reporting Month: October 2025</t>
  </si>
  <si>
    <t>Haldwani</t>
  </si>
  <si>
    <t>Dehradun</t>
  </si>
  <si>
    <t>Total fuel filled</t>
  </si>
  <si>
    <t>total records</t>
  </si>
  <si>
    <t>Average filling qty</t>
  </si>
  <si>
    <t>max filling qty</t>
  </si>
  <si>
    <t>min filling qty</t>
  </si>
  <si>
    <t>Unique sites</t>
  </si>
  <si>
    <t>haldwani records</t>
  </si>
  <si>
    <t>dehradun records</t>
  </si>
  <si>
    <t>Haldwani total fuel</t>
  </si>
  <si>
    <t>dehradun total fuel</t>
  </si>
  <si>
    <t>Haldwani average filling</t>
  </si>
  <si>
    <t>Dehradun average filling</t>
  </si>
  <si>
    <t>Haldwani high filling records</t>
  </si>
  <si>
    <t>Haldwani high filling fuel</t>
  </si>
  <si>
    <t>Haldwani high filling average</t>
  </si>
  <si>
    <t>Filling category</t>
  </si>
  <si>
    <t>Column1</t>
  </si>
  <si>
    <t>IF (filling category)</t>
  </si>
  <si>
    <t>Nested IF (filling category)</t>
  </si>
  <si>
    <t>IF AND(High Haldwani flag)</t>
  </si>
  <si>
    <t>IFS (filling category)</t>
  </si>
  <si>
    <t>IF OR(priority cluster flag)</t>
  </si>
  <si>
    <t>TRIM/UPPER(Clean CMP)</t>
  </si>
  <si>
    <t>Clean Haldwani Records</t>
  </si>
  <si>
    <t>SAP  LENGTH</t>
  </si>
  <si>
    <t>SAP LENGTH</t>
  </si>
  <si>
    <t>SAP VALIDATION</t>
  </si>
  <si>
    <t>UNIQUE SAP  LENGTH</t>
  </si>
  <si>
    <t>TEXT(Filling month)</t>
  </si>
  <si>
    <t>filling year</t>
  </si>
  <si>
    <t>Invoice filling gape</t>
  </si>
  <si>
    <t>negative date gap record</t>
  </si>
  <si>
    <t>same day invoice and filling</t>
  </si>
  <si>
    <t>positive date gap record</t>
  </si>
  <si>
    <t>gap validation</t>
  </si>
  <si>
    <t>Filling day</t>
  </si>
  <si>
    <t>Mon</t>
  </si>
  <si>
    <t>tue</t>
  </si>
  <si>
    <t>wed</t>
  </si>
  <si>
    <t>thu</t>
  </si>
  <si>
    <t>fri</t>
  </si>
  <si>
    <t>sat</t>
  </si>
  <si>
    <t>sun</t>
  </si>
  <si>
    <t>Header</t>
  </si>
  <si>
    <t>Value</t>
  </si>
  <si>
    <t>Filter</t>
  </si>
  <si>
    <t>COUNT</t>
  </si>
  <si>
    <t>QTY</t>
  </si>
  <si>
    <t>SORT</t>
  </si>
  <si>
    <t>sortby</t>
  </si>
  <si>
    <t>State</t>
  </si>
  <si>
    <t>Cluster</t>
  </si>
  <si>
    <t>SAP ID</t>
  </si>
  <si>
    <t>Tech PPRJ CODE</t>
  </si>
  <si>
    <t xml:space="preserve"> TECHNICIAN Name</t>
  </si>
  <si>
    <t xml:space="preserve">FILLER NAME </t>
  </si>
  <si>
    <t>VEHCILE NO</t>
  </si>
  <si>
    <t>AREA</t>
  </si>
  <si>
    <t>Uttarakhand</t>
  </si>
  <si>
    <t>I-UW-BHIG-ENB-9004</t>
  </si>
  <si>
    <t>PPRJ00094583</t>
  </si>
  <si>
    <t>Ajay   Rawat</t>
  </si>
  <si>
    <t>UTTARKASHI</t>
  </si>
  <si>
    <t>I-UW-BKOT-ENB-9001</t>
  </si>
  <si>
    <t>PPRJ00126974</t>
  </si>
  <si>
    <t>Kapil  Singh</t>
  </si>
  <si>
    <t>SURAJ</t>
  </si>
  <si>
    <t>UK17CA4922</t>
  </si>
  <si>
    <t>TUNI MORI</t>
  </si>
  <si>
    <t>I-UW-BKOT-ILA-0001</t>
  </si>
  <si>
    <t>PPRJ00142701</t>
  </si>
  <si>
    <t>Ankit  Lasiyal</t>
  </si>
  <si>
    <t>VINIT</t>
  </si>
  <si>
    <t>UP11CT5597</t>
  </si>
  <si>
    <t>CHAMBA</t>
  </si>
  <si>
    <t>I-UW-BLRN-ENB-9005</t>
  </si>
  <si>
    <t>I-UW-BLRN-ENB-9006</t>
  </si>
  <si>
    <t>I-UW-BTWR-ENB-9024</t>
  </si>
  <si>
    <t>PPRJ00094593</t>
  </si>
  <si>
    <t>Krishna Negi</t>
  </si>
  <si>
    <t>I-UW-BTWR-ENB-9025</t>
  </si>
  <si>
    <t>I-UW-BTWR-ENB-9026</t>
  </si>
  <si>
    <t>PPRJ00092935</t>
  </si>
  <si>
    <t>Amresh Uniyal</t>
  </si>
  <si>
    <t>I-UW-BTWR-ENB-9027</t>
  </si>
  <si>
    <t>I-UW-BTWR-ENB-9032</t>
  </si>
  <si>
    <t>I-UW-BTWR-ENB-9033</t>
  </si>
  <si>
    <t>I-UW-BTWR-ENB-9034</t>
  </si>
  <si>
    <t>I-UW-BTWR-ENB-9038</t>
  </si>
  <si>
    <t>I-UW-BTWR-ENB-9039</t>
  </si>
  <si>
    <t>PPRJ00165520</t>
  </si>
  <si>
    <t>Rajesh  Nautiyal</t>
  </si>
  <si>
    <t>I-UW-BTWR-ENB-9044</t>
  </si>
  <si>
    <t>I-UW-BTWR-ENB-9046</t>
  </si>
  <si>
    <t>I-UW-BTWR-ENB-9047</t>
  </si>
  <si>
    <t>I-UW-BTWR-ENB-9051</t>
  </si>
  <si>
    <t>I-UW-BTWR-ENB-9057</t>
  </si>
  <si>
    <t>I-UW-BTWR-ENB-9059</t>
  </si>
  <si>
    <t>I-UW-CHHB-ENB-6000</t>
  </si>
  <si>
    <t>PPRJ00176769</t>
  </si>
  <si>
    <t>Rohit Thakur SLQU</t>
  </si>
  <si>
    <t>PPRJ00178267</t>
  </si>
  <si>
    <t>Kishan Singh Rawat</t>
  </si>
  <si>
    <t>PPRJ00166731</t>
  </si>
  <si>
    <t>Anup  Singh KLSI</t>
  </si>
  <si>
    <t>PPRJ00085090</t>
  </si>
  <si>
    <t>Shyam Singh Rana</t>
  </si>
  <si>
    <t>PPRJ00101538</t>
  </si>
  <si>
    <t>Jagat Singh Chauhan</t>
  </si>
  <si>
    <t>I-UW-CHRD-ENB-9039</t>
  </si>
  <si>
    <t>I-UW-CHRD-ENB-9045</t>
  </si>
  <si>
    <t>PPRJ00101536</t>
  </si>
  <si>
    <t>Vijay Singh Kaintura</t>
  </si>
  <si>
    <t>I-UW-CHRD-ENB-9050</t>
  </si>
  <si>
    <t>I-UW-CHRD-ENB-9051</t>
  </si>
  <si>
    <t>PPRJ00128703</t>
  </si>
  <si>
    <t>Naman   Singh</t>
  </si>
  <si>
    <t>I-UW-CHRD-ENB-9060</t>
  </si>
  <si>
    <t>PPRJ00139125</t>
  </si>
  <si>
    <t>Bhagat  Ram</t>
  </si>
  <si>
    <t>I-UW-CHRD-ENB-9061</t>
  </si>
  <si>
    <t>I-UW-CHRD-ENB-9062</t>
  </si>
  <si>
    <t>I-UW-CYSR-ENB-9008</t>
  </si>
  <si>
    <t>PPRJ00128030</t>
  </si>
  <si>
    <t>Praveen  Singh</t>
  </si>
  <si>
    <t>I-UW-THRI-ENB-9024</t>
  </si>
  <si>
    <t>I-UW-THRI-ENB-9044</t>
  </si>
  <si>
    <t>I-UW-THRI-ENB-9061</t>
  </si>
  <si>
    <t>I-UW-CYSR-ENB-9001</t>
  </si>
  <si>
    <t>PPRJ00071470</t>
  </si>
  <si>
    <t>Shayam  Lal</t>
  </si>
  <si>
    <t>I-UW-CYSR-ENB-9005</t>
  </si>
  <si>
    <t>I-UW-CYSR-ENB-9019</t>
  </si>
  <si>
    <t>PPRJ00107611</t>
  </si>
  <si>
    <t>Ankit  Sajwan</t>
  </si>
  <si>
    <t>I-UW-CYSR-ENB-9012</t>
  </si>
  <si>
    <t>I-UW-DUNA-ENB-9017</t>
  </si>
  <si>
    <t>PPRJ00064366</t>
  </si>
  <si>
    <t>Suresh Ramola</t>
  </si>
  <si>
    <t>I-UW-DUNA-ENB-9019</t>
  </si>
  <si>
    <t>I-UW-DUNA-ENB-9022</t>
  </si>
  <si>
    <t>I-UW-DUNA-ENB-9023</t>
  </si>
  <si>
    <t>I-UW-DUNA-ENB-9024</t>
  </si>
  <si>
    <t>I-UW-DANC-ENB-9001</t>
  </si>
  <si>
    <t>PPRJ00151945</t>
  </si>
  <si>
    <t>Amit Sharma VKSN</t>
  </si>
  <si>
    <t>I-UW-DDUN-ENB-6008</t>
  </si>
  <si>
    <t>PPRJ00069842</t>
  </si>
  <si>
    <t>Manoj  Dabral</t>
  </si>
  <si>
    <t>I-UW-DNUI-AG1-4400</t>
  </si>
  <si>
    <t>PPRJ00175781</t>
  </si>
  <si>
    <t>Gaurav  Kamboj</t>
  </si>
  <si>
    <t>I-UW-DNUI-ENB-9005</t>
  </si>
  <si>
    <t>PPRJ00140190</t>
  </si>
  <si>
    <t>Gagan  Kashyap</t>
  </si>
  <si>
    <t>I-UW-DNUI-ENB-9011</t>
  </si>
  <si>
    <t>PPRJ00071715</t>
  </si>
  <si>
    <t>Vinod  Uniyal</t>
  </si>
  <si>
    <t>I-UW-DNUI-ENB-9022</t>
  </si>
  <si>
    <t>PPRJ00116192</t>
  </si>
  <si>
    <t>Amit  Badiyadee</t>
  </si>
  <si>
    <t>I-UW-DNUI-ENB-9025</t>
  </si>
  <si>
    <t>I-UW-DNUI-ENB-9028</t>
  </si>
  <si>
    <t>I-UW-DNUI-ENB-9024</t>
  </si>
  <si>
    <t>I-UW-DNUI-ENB-9031</t>
  </si>
  <si>
    <t>I-UW-DNUI-ENB-9033</t>
  </si>
  <si>
    <t>I-UW-DNUI-ENB-9035</t>
  </si>
  <si>
    <t>I-UW-DNUI-ENB-9036</t>
  </si>
  <si>
    <t>I-UW-DNUI-ENB-9041</t>
  </si>
  <si>
    <t>I-UW-DNUI-ENB-9047</t>
  </si>
  <si>
    <t>I-UW-DNUI-ENB-9048</t>
  </si>
  <si>
    <t>I-UW-DNUI-ENB-9030</t>
  </si>
  <si>
    <t>PPRJ00117144</t>
  </si>
  <si>
    <t>Sandeep Pal</t>
  </si>
  <si>
    <t>I-UW-DRDN-AG1-4415</t>
  </si>
  <si>
    <t>PPRJ00000166</t>
  </si>
  <si>
    <t>Rajesh  Kumar</t>
  </si>
  <si>
    <t>I-UW-DRDN-AG1-4416</t>
  </si>
  <si>
    <t>PPRJ00019595</t>
  </si>
  <si>
    <t>Sanish  PAL</t>
  </si>
  <si>
    <t>I-UW-DRDN-ENB-6033</t>
  </si>
  <si>
    <t>PPRJ00122628</t>
  </si>
  <si>
    <t>VINAY PANDEY</t>
  </si>
  <si>
    <t>I-UW-DRDN-ENB-0061</t>
  </si>
  <si>
    <t>PPRJ00097031</t>
  </si>
  <si>
    <t>Pankaj  Kashyap</t>
  </si>
  <si>
    <t>I-UW-DRDN-ENB-0078</t>
  </si>
  <si>
    <t>I-UW-DRDN-ENB-0087</t>
  </si>
  <si>
    <t>I-UW-DRDN-ENB-0116</t>
  </si>
  <si>
    <t>PPRJ00104451</t>
  </si>
  <si>
    <t>Avinav  Singh</t>
  </si>
  <si>
    <t>PPRJ00150699</t>
  </si>
  <si>
    <t>Amit  Kumar DRDN</t>
  </si>
  <si>
    <t>I-UW-DRDN-ENB-0125</t>
  </si>
  <si>
    <t>I-UW-DRDN-ENB-0009</t>
  </si>
  <si>
    <t>PPRJ00000241</t>
  </si>
  <si>
    <t>Rajiv  Kumar</t>
  </si>
  <si>
    <t>I-UW-DRDN-ENB-0207</t>
  </si>
  <si>
    <t>I-UW-DRDN-ENB-0388</t>
  </si>
  <si>
    <t>I-UW-DRDN-ENB-0439</t>
  </si>
  <si>
    <t>I-UW-DRDN-AG1-4410</t>
  </si>
  <si>
    <t>I-UW-DRDN-ENB-0370</t>
  </si>
  <si>
    <t>PPRJ00065556</t>
  </si>
  <si>
    <t>Gaurav  Saini</t>
  </si>
  <si>
    <t>PPRJ00160652</t>
  </si>
  <si>
    <t>Santosh  Kumar VKSN</t>
  </si>
  <si>
    <t>I-UW-DRDN-ENB-0237</t>
  </si>
  <si>
    <t>PPRJ00066676</t>
  </si>
  <si>
    <t>Banwari  Lal</t>
  </si>
  <si>
    <t>I-UW-DRDN-ENB-0282</t>
  </si>
  <si>
    <t>I-UW-DRDN-ENB-0283</t>
  </si>
  <si>
    <t>I-UW-DRDN-ENB-9062</t>
  </si>
  <si>
    <t>I-UW-DRDN-ENB-0288</t>
  </si>
  <si>
    <t>I-UW-DRDN-AG1-4407</t>
  </si>
  <si>
    <t>I-UW-DRDN-ENB-9167</t>
  </si>
  <si>
    <t>I-UW-DRDN-ENB-0354</t>
  </si>
  <si>
    <t>PPRJ00171092</t>
  </si>
  <si>
    <t>Sandeep  Kumar  Saini</t>
  </si>
  <si>
    <t>I-UW-DRDN-ENB-0347</t>
  </si>
  <si>
    <t>PPRJ00166756</t>
  </si>
  <si>
    <t>Amit  Saini</t>
  </si>
  <si>
    <t>I-UW-DRDN-ENB-G007</t>
  </si>
  <si>
    <t>PPRJ00005149</t>
  </si>
  <si>
    <t>Jitendra  Negi</t>
  </si>
  <si>
    <t>I-UW-DRDN-ENB-0434</t>
  </si>
  <si>
    <t>I-UW-DRDN-ENB-0408</t>
  </si>
  <si>
    <t>Nitin  Singh</t>
  </si>
  <si>
    <t>I-UW-DRDN-ENB-0431</t>
  </si>
  <si>
    <t>I-UW-XXXX-COW-0544</t>
  </si>
  <si>
    <t>I-UW-DRDN-ENB-0436</t>
  </si>
  <si>
    <t>I-UW-DRDN-ENB-0532</t>
  </si>
  <si>
    <t>I-UW-DRDN-ENB-0591</t>
  </si>
  <si>
    <t>I-UW-DRDN-ENB-0630</t>
  </si>
  <si>
    <t>I-UW-DRDN-ENB-0651</t>
  </si>
  <si>
    <t>I-UW-DRDN-ENB-0662</t>
  </si>
  <si>
    <t>I-UW-XXXX-COW-0511</t>
  </si>
  <si>
    <t>PPRJ00082404</t>
  </si>
  <si>
    <t>Rohit  Kedwal</t>
  </si>
  <si>
    <t>PPRJ00122618</t>
  </si>
  <si>
    <t>SUBHASH KUMAR</t>
  </si>
  <si>
    <t>I-UW-DRDN-ENB-6055</t>
  </si>
  <si>
    <t>I-UW-DRDN-ENB-9008</t>
  </si>
  <si>
    <t>I-UW-DRDN-ENB-9039</t>
  </si>
  <si>
    <t>PPRJ00178207</t>
  </si>
  <si>
    <t>Ankur  Khatana</t>
  </si>
  <si>
    <t>I-UW-DRDN-ENB-9112</t>
  </si>
  <si>
    <t>I-UW-DRDN-ENB-9044</t>
  </si>
  <si>
    <t>I-UW-DRDN-ENB-9108</t>
  </si>
  <si>
    <t>I-UW-DRDN-ENB-9118</t>
  </si>
  <si>
    <t>PPRJ00144573</t>
  </si>
  <si>
    <t>Sanjeev  Chauhan</t>
  </si>
  <si>
    <t>I-UW-DRDN-ENB-9168</t>
  </si>
  <si>
    <t>I-UW-DRDN-ENB-9136</t>
  </si>
  <si>
    <t>I-UW-DRDN-ENB-0072</t>
  </si>
  <si>
    <t>PPRJ00068688</t>
  </si>
  <si>
    <t>Umesh  Kumar</t>
  </si>
  <si>
    <t>I-UW-DRDN-ENB-6029</t>
  </si>
  <si>
    <t>I-UW-DRDN-ENB-0792</t>
  </si>
  <si>
    <t>I-UW-DRDN-ENB-G014</t>
  </si>
  <si>
    <t>I-UW-DRDN-ENB-6011</t>
  </si>
  <si>
    <t>I-UW-DRDN-ENB-6018</t>
  </si>
  <si>
    <t>I-UW-DRDN-ENB-0292</t>
  </si>
  <si>
    <t>I-UW-DRDN-ENB-0426</t>
  </si>
  <si>
    <t>I-UW-DRDN-ENB-6017</t>
  </si>
  <si>
    <t>PPRJ00128708</t>
  </si>
  <si>
    <t>Rahul  Kumar DRDN</t>
  </si>
  <si>
    <t>I-UW-CYSR-ENB-9007</t>
  </si>
  <si>
    <t>PPRJ00126422</t>
  </si>
  <si>
    <t>Vijay  Chauhan</t>
  </si>
  <si>
    <t>I-UW-DUNA-ENB-9018</t>
  </si>
  <si>
    <t>PPRJ00094592</t>
  </si>
  <si>
    <t>Pramod  Rana</t>
  </si>
  <si>
    <t>I-UW-CYSR-ENB-9014</t>
  </si>
  <si>
    <t>I-UW-CYSR-ENB-9018</t>
  </si>
  <si>
    <t>I-UW-CYSR-ENB-9022</t>
  </si>
  <si>
    <t>I-UW-CYSR-ENB-9023</t>
  </si>
  <si>
    <t>I-UW-DUNA-ENB-9032</t>
  </si>
  <si>
    <t>I-UW-DUNA-ENB-9035</t>
  </si>
  <si>
    <t>I-UW-DUNA-ENB-9036</t>
  </si>
  <si>
    <t>I-UW-DUNA-ENB-9038</t>
  </si>
  <si>
    <t>I-UW-DUNA-ENB-9039</t>
  </si>
  <si>
    <t>PPRJ00165516</t>
  </si>
  <si>
    <t>Pawan  Kumar</t>
  </si>
  <si>
    <t>I-UW-GSLI-ENB-9018</t>
  </si>
  <si>
    <t>PPRJ00108986</t>
  </si>
  <si>
    <t>Amit  Pal Singh</t>
  </si>
  <si>
    <t>I-UW-GSLI-ENB-9028</t>
  </si>
  <si>
    <t>I-UW-GSLI-ENB-9037</t>
  </si>
  <si>
    <t>I-UW-GSLI-ENB-9039</t>
  </si>
  <si>
    <t>I-UW-GSLI-ENB-9042</t>
  </si>
  <si>
    <t>I-UW-GSLI-ENB-9043</t>
  </si>
  <si>
    <t>PPRJ00144616</t>
  </si>
  <si>
    <t>Ashok Singh Ramola</t>
  </si>
  <si>
    <t>I-UW-GSLI-ENB-9044</t>
  </si>
  <si>
    <t>I-UW-GSLI-ENB-9047</t>
  </si>
  <si>
    <t>I-UW-GSLI-ENB-9051</t>
  </si>
  <si>
    <t>I-UW-GSLI-ENB-9053</t>
  </si>
  <si>
    <t>I-UW-GSLI-ENB-9061</t>
  </si>
  <si>
    <t>I-UW-GSLI-ENB-9062</t>
  </si>
  <si>
    <t>I-UW-GSLI-ENB-9064</t>
  </si>
  <si>
    <t>I-UW-GSLI-ENB-9077</t>
  </si>
  <si>
    <t>I-UW-GSLI-ENB-9078</t>
  </si>
  <si>
    <t>I-UW-HRBT-ENB-9004</t>
  </si>
  <si>
    <t>I-UW-JHDR-ENB-9010</t>
  </si>
  <si>
    <t>I-UW-JHDR-ENB-9014</t>
  </si>
  <si>
    <t>I-UW-JHDR-ENB-9015</t>
  </si>
  <si>
    <t>I-UW-JHDR-ENB-9017</t>
  </si>
  <si>
    <t>I-UW-JHDR-ENB-9018</t>
  </si>
  <si>
    <t>I-UW-JSYA-ENB-9003</t>
  </si>
  <si>
    <t>I-UW-JSYA-ENB-9007</t>
  </si>
  <si>
    <t>I-UW-KLSI-ENB-9021</t>
  </si>
  <si>
    <t>I-UW-KLSI-ENB-9030</t>
  </si>
  <si>
    <t>I-UW-KLSI-ENB-9023</t>
  </si>
  <si>
    <t>PPRJ00071522</t>
  </si>
  <si>
    <t>Rohit  Saini</t>
  </si>
  <si>
    <t>I-UW-CHRD-ENB-9043</t>
  </si>
  <si>
    <t>I-UW-KLSI-ENB-9019</t>
  </si>
  <si>
    <t>I-UW-KNRD-ENB-9005</t>
  </si>
  <si>
    <t>PPRJ00066678</t>
  </si>
  <si>
    <t>Naresh  Prasad</t>
  </si>
  <si>
    <t>I-UW-CYSR-ENB-9024</t>
  </si>
  <si>
    <t>PPRJ00171082</t>
  </si>
  <si>
    <t>Sandeep   Kumar MORI</t>
  </si>
  <si>
    <t>PPRJ00157236</t>
  </si>
  <si>
    <t>Yashpal  Bhandari</t>
  </si>
  <si>
    <t>I-UW-MORI-ENB-9026</t>
  </si>
  <si>
    <t>I-UW-MORI-ENB-9033</t>
  </si>
  <si>
    <t>I-UW-MORI-ENB-9034</t>
  </si>
  <si>
    <t>I-UW-MSSR-ENB-6000</t>
  </si>
  <si>
    <t>I-UW-NAON-ENB-9000</t>
  </si>
  <si>
    <t>I-UW-OKHL-ENB-9001</t>
  </si>
  <si>
    <t>PPRJ00142708</t>
  </si>
  <si>
    <t>Deepak   Singh</t>
  </si>
  <si>
    <t>I-UW-PAAR-ENB-9008</t>
  </si>
  <si>
    <t>I-UW-PAAR-ENB-9010</t>
  </si>
  <si>
    <t>I-UW-PAAR-ENB-9012</t>
  </si>
  <si>
    <t>I-UW-PAAR-ENB-9013</t>
  </si>
  <si>
    <t>I-UW-PAAR-ENB-9017</t>
  </si>
  <si>
    <t>I-UW-PAAR-ENB-9018</t>
  </si>
  <si>
    <t>I-UW-PAAR-ENB-9019</t>
  </si>
  <si>
    <t>I-UW-PAAR-ENB-9020</t>
  </si>
  <si>
    <t>I-UW-PAAR-ENB-9022</t>
  </si>
  <si>
    <t>I-UW-PAAR-ENB-9023</t>
  </si>
  <si>
    <t>I-UW-PULA-ENB-6000</t>
  </si>
  <si>
    <t>PPRJ00173866</t>
  </si>
  <si>
    <t>Utsav  Panwar</t>
  </si>
  <si>
    <t>I-UW-PULA-ENB-9019</t>
  </si>
  <si>
    <t>I-UW-RAHI-ENB-9033</t>
  </si>
  <si>
    <t>I-UW-RAHI-ENB-9034</t>
  </si>
  <si>
    <t>PPRJ00136201</t>
  </si>
  <si>
    <t>Ajay  Singh</t>
  </si>
  <si>
    <t>I-UW-RAHI-ENB-9036</t>
  </si>
  <si>
    <t>I-UW-RAHI-ENB-9037</t>
  </si>
  <si>
    <t>I-UW-RAHI-ENB-9039</t>
  </si>
  <si>
    <t>I-UW-RAHI-ENB-9040</t>
  </si>
  <si>
    <t>I-UW-RAHI-ENB-9042</t>
  </si>
  <si>
    <t>I-UW-RAHI-ENB-9044</t>
  </si>
  <si>
    <t>I-UW-RAHI-ENB-9046</t>
  </si>
  <si>
    <t>I-UW-RAHI-ENB-9047</t>
  </si>
  <si>
    <t>I-UW-RAHI-ENB-9069</t>
  </si>
  <si>
    <t>I-UW-SHBA-ENB-9000</t>
  </si>
  <si>
    <t>I-UW-TATR-ENB-9002</t>
  </si>
  <si>
    <t>I-UW-TATR-ENB-9005</t>
  </si>
  <si>
    <t>I-UW-THRI-ENB-9019</t>
  </si>
  <si>
    <t>I-UW-THRI-ENB-9020</t>
  </si>
  <si>
    <t>I-UW-THRI-ENB-9021</t>
  </si>
  <si>
    <t>I-UW-CYSR-ENB-9036</t>
  </si>
  <si>
    <t>I-UW-THRI-ENB-9025</t>
  </si>
  <si>
    <t>PPRJ00072925</t>
  </si>
  <si>
    <t>Shubham  Semwal</t>
  </si>
  <si>
    <t>I-UW-THRI-ENB-9026</t>
  </si>
  <si>
    <t>I-UW-THRI-ENB-9027</t>
  </si>
  <si>
    <t>I-UW-THRI-ENB-9039</t>
  </si>
  <si>
    <t>I-UW-THRI-ENB-9047</t>
  </si>
  <si>
    <t>I-UW-THRI-ENB-9050</t>
  </si>
  <si>
    <t>I-UW-THRI-ENB-9051</t>
  </si>
  <si>
    <t>I-UW-THRI-ENB-9055</t>
  </si>
  <si>
    <t>I-UW-THRI-ENB-9060</t>
  </si>
  <si>
    <t>I-UW-THRI-ENB-9064</t>
  </si>
  <si>
    <t>I-UW-THRI-ENB-9066</t>
  </si>
  <si>
    <t>I-UW-THRI-ENB-9070</t>
  </si>
  <si>
    <t>I-UW-THRI-ENB-9072</t>
  </si>
  <si>
    <t>PPRJ00094885</t>
  </si>
  <si>
    <t>Vinod  Thakur</t>
  </si>
  <si>
    <t>I-UW-TYNI-ENB-9004</t>
  </si>
  <si>
    <t>I-UW-TYNI-ENB-9009</t>
  </si>
  <si>
    <t>I-UW-TYNI-ENB-9014</t>
  </si>
  <si>
    <t>I-UW-TYNI-ENB-9019</t>
  </si>
  <si>
    <t>I-UW-TYNI-ENB-9020</t>
  </si>
  <si>
    <t>I-UW-TYNI-ENB-9023</t>
  </si>
  <si>
    <t>I-UW-TYNI-ENB-9026</t>
  </si>
  <si>
    <t>I-UW-TYNI-ENB-9035</t>
  </si>
  <si>
    <t>I-UW-VKSN-AG1-4400</t>
  </si>
  <si>
    <t>I-UW-VKSN-ENB-0006</t>
  </si>
  <si>
    <t>I-UW-VKSN-ENB-6001</t>
  </si>
  <si>
    <t>I-UW-VKSN-ENB-9013</t>
  </si>
  <si>
    <t>I-UW-VKSN-ENB-9014</t>
  </si>
  <si>
    <t>I-UW-VKSN-ENB-9021</t>
  </si>
  <si>
    <t>I-UW-VKSN-ENB-9025</t>
  </si>
  <si>
    <t>I-UW-VKSN-ENB-9064</t>
  </si>
  <si>
    <t>I-UW-VKSN-ENB-9075</t>
  </si>
  <si>
    <t>I-UW-VKSN-ENB-9079</t>
  </si>
  <si>
    <t>I-UW-VKSN-ENB-9080</t>
  </si>
  <si>
    <t>I-UW-VKSN-ENB-9092</t>
  </si>
  <si>
    <t>I-UW-VKSN-ENB-9098</t>
  </si>
  <si>
    <t>I-UW-VKSN-ENB-9105</t>
  </si>
  <si>
    <t>I-UW-VKSN-ENB-9106</t>
  </si>
  <si>
    <t>I-UW-VKSN-ENB-9111</t>
  </si>
  <si>
    <t>I-UW-VKSN-ENB-9113</t>
  </si>
  <si>
    <t>I-UW-VKSN-ENB-9114</t>
  </si>
  <si>
    <t>I-UW-VKSN-ENB-9116</t>
  </si>
  <si>
    <t>I-UW-VKSN-ENB-9136</t>
  </si>
  <si>
    <t>I-UW-VKSN-ENB-9141</t>
  </si>
  <si>
    <t>I-UW-VKSN-ENB-9142</t>
  </si>
  <si>
    <t>I-UW-VKSN-ENB-9147</t>
  </si>
  <si>
    <t>I-UW-VKSN-ENB-9172</t>
  </si>
  <si>
    <t>I-UW-VKSN-ENB-9175</t>
  </si>
  <si>
    <t>I-UW-VKSN-ENB-9180</t>
  </si>
  <si>
    <t>I-UW-XXXX-COW-0513</t>
  </si>
  <si>
    <t>I-UW-ALMR-ENB-6007</t>
  </si>
  <si>
    <t>PPRJ00168993</t>
  </si>
  <si>
    <t>Pawan shankar Singh</t>
  </si>
  <si>
    <t>BAGESHWAR</t>
  </si>
  <si>
    <t>I-UW-ALMR-ENB-9025</t>
  </si>
  <si>
    <t>PPRJ00153887</t>
  </si>
  <si>
    <t>Jeevan  Singh</t>
  </si>
  <si>
    <t>ASIF</t>
  </si>
  <si>
    <t>UP21AN5783</t>
  </si>
  <si>
    <t>ALMORA 1</t>
  </si>
  <si>
    <t>I-UW-ALMR-ENB-9027</t>
  </si>
  <si>
    <t>PPRJ00139161</t>
  </si>
  <si>
    <t>Bhupesh Kumar</t>
  </si>
  <si>
    <t>PPRJ00082456</t>
  </si>
  <si>
    <t>Santosh Lal Saha</t>
  </si>
  <si>
    <t>I-UW-ALMR-ENB-9042</t>
  </si>
  <si>
    <t>PPRJ00104955</t>
  </si>
  <si>
    <t>Suresh   pal BAOI</t>
  </si>
  <si>
    <t>I-UW-ALMR-ENB-9051</t>
  </si>
  <si>
    <t>PPRJ00126074</t>
  </si>
  <si>
    <t>Anil  Pandey</t>
  </si>
  <si>
    <t xml:space="preserve">HARI SINGH </t>
  </si>
  <si>
    <t>ALMORA 2</t>
  </si>
  <si>
    <t>I-UW-ALMR-ENB-9059</t>
  </si>
  <si>
    <t>I-UW-ALMR-ENB-9062</t>
  </si>
  <si>
    <t>PPRJ00113630</t>
  </si>
  <si>
    <t>Amit  Dangi</t>
  </si>
  <si>
    <t>I-UW-ALMR-ENB-9063</t>
  </si>
  <si>
    <t>I-UW-ALMR-ENB-9067</t>
  </si>
  <si>
    <t>I-UW-ALMR-ENB-9074</t>
  </si>
  <si>
    <t>PPRJ00175735</t>
  </si>
  <si>
    <t>Jagdish   Singh</t>
  </si>
  <si>
    <t>I-UW-ALMR-ENB-9082</t>
  </si>
  <si>
    <t>I-UW-ALMR-ENB-9087</t>
  </si>
  <si>
    <t>I-UW-ALMR-ENB-9088</t>
  </si>
  <si>
    <t>I-UW-ALMR-ENB-9089</t>
  </si>
  <si>
    <t>I-UW-ALMR-ENB-9090</t>
  </si>
  <si>
    <t>I-UW-ALMR-ENB-9091</t>
  </si>
  <si>
    <t>I-UW-ALMR-ENB-9093</t>
  </si>
  <si>
    <t>I-UW-ASON-ENB-9007</t>
  </si>
  <si>
    <t>Lokesh  Tiwari</t>
  </si>
  <si>
    <t>I-UW-ASON-ENB-9008</t>
  </si>
  <si>
    <t>I-UW-BAOI-ENB-9002</t>
  </si>
  <si>
    <t>I-UW-BAOI-ENB-9004</t>
  </si>
  <si>
    <t>I-UW-BAOI-ENB-9011</t>
  </si>
  <si>
    <t>I-UW-BAOI-ENB-9015</t>
  </si>
  <si>
    <t>I-UW-BAOI-ENB-9018</t>
  </si>
  <si>
    <t>I-UW-BAOI-ENB-9019</t>
  </si>
  <si>
    <t>I-UW-BAOI-ENB-9020</t>
  </si>
  <si>
    <t>I-UW-BAOI-ENB-9021</t>
  </si>
  <si>
    <t>I-UW-BAOI-ENB-9022</t>
  </si>
  <si>
    <t>I-UW-BAOI-ENB-9023</t>
  </si>
  <si>
    <t>I-UW-BAPI-ENB-9004</t>
  </si>
  <si>
    <t>PPRJ00084295</t>
  </si>
  <si>
    <t>Deepak Khatri</t>
  </si>
  <si>
    <t>MUKESH</t>
  </si>
  <si>
    <t>PITHORAGARH</t>
  </si>
  <si>
    <t>I-UW-BASN-ENB-9012</t>
  </si>
  <si>
    <t>Anand  Singh BASN</t>
  </si>
  <si>
    <t>I-UW-BASN-ENB-9020</t>
  </si>
  <si>
    <t>Jagat Singh  Rana</t>
  </si>
  <si>
    <t>I-UW-BASN-ENB-9016</t>
  </si>
  <si>
    <t>PPRJ00104399</t>
  </si>
  <si>
    <t xml:space="preserve">Ranjeet  Singh  kathayat </t>
  </si>
  <si>
    <t>I-UW-BASN-ENB-9041</t>
  </si>
  <si>
    <t>I-UW-BASN-ENB-9022</t>
  </si>
  <si>
    <t>I-UW-BASN-ENB-9023</t>
  </si>
  <si>
    <t>I-UW-BASN-ENB-9027</t>
  </si>
  <si>
    <t>I-UW-BASN-ENB-9029</t>
  </si>
  <si>
    <t>PPRJ00166547</t>
  </si>
  <si>
    <t>Indra Singh Dangi</t>
  </si>
  <si>
    <t>I-UW-BASN-ENB-9035</t>
  </si>
  <si>
    <t>PPRJ00076411</t>
  </si>
  <si>
    <t>Dhirendra Rawat</t>
  </si>
  <si>
    <t>I-UW-BASN-ENB-9032</t>
  </si>
  <si>
    <t>I-UW-BASN-ENB-9013</t>
  </si>
  <si>
    <t>I-UW-BASN-ENB-9031</t>
  </si>
  <si>
    <t>I-UW-BASN-ENB-9037</t>
  </si>
  <si>
    <t>I-UW-BASN-ENB-9043</t>
  </si>
  <si>
    <t>PPRJ00178181</t>
  </si>
  <si>
    <t>Amit  Bhandari BETH</t>
  </si>
  <si>
    <t>RAMNAGAR</t>
  </si>
  <si>
    <t>I-UW-BETH-ENB-9007</t>
  </si>
  <si>
    <t>I-UW-BETH-ENB-9017</t>
  </si>
  <si>
    <t>PPRJ00150613</t>
  </si>
  <si>
    <t>Ramesh  Kumar</t>
  </si>
  <si>
    <t>I-UW-BGSW-ENB-9002</t>
  </si>
  <si>
    <t>PPRJ00160125</t>
  </si>
  <si>
    <t>Dheeraj  Mishra</t>
  </si>
  <si>
    <t>I-UW-BGSW-ENB-9009</t>
  </si>
  <si>
    <t>I-UW-BGSW-ENB-9022</t>
  </si>
  <si>
    <t>I-UW-BGSW-ENB-9033</t>
  </si>
  <si>
    <t>I-UW-BGSW-ENB-9043</t>
  </si>
  <si>
    <t>I-UW-BGSW-ENB-9044</t>
  </si>
  <si>
    <t>I-UW-BGSW-ENB-9045</t>
  </si>
  <si>
    <t>I-UW-BGSW-ENB-9046</t>
  </si>
  <si>
    <t>I-UW-BGSW-ENB-9047</t>
  </si>
  <si>
    <t>PPRJ00156100</t>
  </si>
  <si>
    <t>Tejpal  Singh  Takuli</t>
  </si>
  <si>
    <t>I-UW-BGSW-ENB-9048</t>
  </si>
  <si>
    <t>PPRJ00091719</t>
  </si>
  <si>
    <t>Kundan Matyani</t>
  </si>
  <si>
    <t>I-UW-BGSW-ENB-9049</t>
  </si>
  <si>
    <t>I-UW-BGSW-ENB-9052</t>
  </si>
  <si>
    <t>I-UW-BGSW-ENB-9058</t>
  </si>
  <si>
    <t>I-UW-BGSW-ENB-9060</t>
  </si>
  <si>
    <t>I-UW-BGSW-ENB-9071</t>
  </si>
  <si>
    <t>I-UW-BINL-AG1-4400</t>
  </si>
  <si>
    <t>PPRJ00167401</t>
  </si>
  <si>
    <t>Shivam  Sharma</t>
  </si>
  <si>
    <t>I-UW-BMTL-ENB-9004</t>
  </si>
  <si>
    <t>PPRJ00015256</t>
  </si>
  <si>
    <t>Radhe  singh</t>
  </si>
  <si>
    <t>PPRJ00178275</t>
  </si>
  <si>
    <t>Indrajeet  Sagar</t>
  </si>
  <si>
    <t>RUDRAPUR</t>
  </si>
  <si>
    <t>PPRJ00077739</t>
  </si>
  <si>
    <t>Deepak Chandra Jukariya</t>
  </si>
  <si>
    <t>CHAMPAWAT</t>
  </si>
  <si>
    <t>I-UW-PRGR-ENB-9018</t>
  </si>
  <si>
    <t>I-UW-PRGR-ENB-9020</t>
  </si>
  <si>
    <t>I-UW-PRGR-ENB-9021</t>
  </si>
  <si>
    <t>I-UW-PRGR-ENB-9022</t>
  </si>
  <si>
    <t>I-UW-PRGR-ENB-9025</t>
  </si>
  <si>
    <t>PPRJ00127947</t>
  </si>
  <si>
    <t>Kamlesh Mahra</t>
  </si>
  <si>
    <t>I-UW-BRIG-ENB-9005</t>
  </si>
  <si>
    <t>PPRJ00117005</t>
  </si>
  <si>
    <t>Bhupesh  Singh</t>
  </si>
  <si>
    <t>I-UW-BRIG-ENB-9008</t>
  </si>
  <si>
    <t>PPRJ00165512</t>
  </si>
  <si>
    <t>Kuwar Singh Mehra</t>
  </si>
  <si>
    <t>I-UW-BRIG-ENB-9012</t>
  </si>
  <si>
    <t>PPRJ00178264</t>
  </si>
  <si>
    <t>Ranjeet  Gautam</t>
  </si>
  <si>
    <t>PPRJ00137665</t>
  </si>
  <si>
    <t>Bhagwat  Chandra  Joshi</t>
  </si>
  <si>
    <t>I-UW-BRIG-ENB-9020</t>
  </si>
  <si>
    <t>I-UW-BRIG-ENB-9030</t>
  </si>
  <si>
    <t>I-UW-BRIG-ENB-9031</t>
  </si>
  <si>
    <t>I-UW-BRSL-ENB-9004</t>
  </si>
  <si>
    <t>PPRJ00175804</t>
  </si>
  <si>
    <t>Pradeep  Tomar</t>
  </si>
  <si>
    <t>I-UW-BRSL-ENB-9007</t>
  </si>
  <si>
    <t>I-UW-BRSL-ENB-9008</t>
  </si>
  <si>
    <t>I-UW-BRSL-ENB-9009</t>
  </si>
  <si>
    <t>I-UW-BTGT-ENB-9007</t>
  </si>
  <si>
    <t>PPRJ00161093</t>
  </si>
  <si>
    <t>Shoban  Singh</t>
  </si>
  <si>
    <t>I-UW-BTGT-ENB-9008</t>
  </si>
  <si>
    <t>I-UW-BTGT-ENB-9010</t>
  </si>
  <si>
    <t>I-UW-BTGT-ENB-9013</t>
  </si>
  <si>
    <t>I-UW-BTGT-ENB-9014</t>
  </si>
  <si>
    <t>I-UW-BTKT-ILA-0001</t>
  </si>
  <si>
    <t>I-UW-BWLI-ENB-9003</t>
  </si>
  <si>
    <t>PPRJ00098982</t>
  </si>
  <si>
    <t>Kuldeep  Singh</t>
  </si>
  <si>
    <t>KASHIPUR</t>
  </si>
  <si>
    <t>Kapil  Pal</t>
  </si>
  <si>
    <t>I-UW-BZPR-ENB-9055</t>
  </si>
  <si>
    <t>I-UW-BZPR-ENB-9056</t>
  </si>
  <si>
    <t>I-UW-BZPR-ENB-9057</t>
  </si>
  <si>
    <t>I-UW-BZPR-ENB-G001</t>
  </si>
  <si>
    <t>I-UW-CKTA-ENB-9001</t>
  </si>
  <si>
    <t>PPRJ00096130</t>
  </si>
  <si>
    <t>Heera  Singh</t>
  </si>
  <si>
    <t>I-UW-CKTA-ENB-9006</t>
  </si>
  <si>
    <t>I-UW-CKTA-ENB-9009</t>
  </si>
  <si>
    <t>I-UW-CKTA-ENB-9010</t>
  </si>
  <si>
    <t>I-UW-CKTA-ENB-9013</t>
  </si>
  <si>
    <t>I-UW-CKTA-ENB-9014</t>
  </si>
  <si>
    <t>I-UW-CKTA-ENB-9015</t>
  </si>
  <si>
    <t>I-UW-CKTA-ENB-9016</t>
  </si>
  <si>
    <t>I-UW-CKTA-ENB-9017</t>
  </si>
  <si>
    <t>I-UW-CKTA-ENB-9018</t>
  </si>
  <si>
    <t>I-UW-CKTA-ENB-9019</t>
  </si>
  <si>
    <t>I-UW-CKTA-ENB-9021</t>
  </si>
  <si>
    <t>I-UW-CKTA-ENB-9023</t>
  </si>
  <si>
    <t>PPRJ00076641</t>
  </si>
  <si>
    <t>Surendra  Singh</t>
  </si>
  <si>
    <t>I-UW-CKTA-ENB-9028</t>
  </si>
  <si>
    <t>I-UW-CKTA-ENB-9039</t>
  </si>
  <si>
    <t>I-UW-TANK-ENB-9001</t>
  </si>
  <si>
    <t>I-UW-TANK-ENB-9006</t>
  </si>
  <si>
    <t>I-UW-TANK-ENB-9008</t>
  </si>
  <si>
    <t>I-UW-TANK-ENB-9014</t>
  </si>
  <si>
    <t>PPRJ00072855</t>
  </si>
  <si>
    <t>Deepak Joshi</t>
  </si>
  <si>
    <t>I-UW-CPWT-ENB-9067</t>
  </si>
  <si>
    <t>PPRJ00085735</t>
  </si>
  <si>
    <t>Suresh  Chandra PTIA</t>
  </si>
  <si>
    <t>PPRJ00169818</t>
  </si>
  <si>
    <t>Diwan   Singh</t>
  </si>
  <si>
    <t>PPRJ00085142</t>
  </si>
  <si>
    <t>Tribhuwan  Singh</t>
  </si>
  <si>
    <t>I-UW-DDHT-ENB-9018</t>
  </si>
  <si>
    <t>PPRJ00104843</t>
  </si>
  <si>
    <t>Surendra  Singh Chaisir</t>
  </si>
  <si>
    <t>I-UW-DDHT-ENB-9021</t>
  </si>
  <si>
    <t>I-UW-DDHT-ENB-9024</t>
  </si>
  <si>
    <t>I-UW-DDHT-ENB-9026</t>
  </si>
  <si>
    <t>I-UW-DDHT-ENB-9028</t>
  </si>
  <si>
    <t>I-UW-DDHT-ENB-9029</t>
  </si>
  <si>
    <t>I-UW-DDHT-ENB-9031</t>
  </si>
  <si>
    <t>I-UW-DDHT-ENB-9046</t>
  </si>
  <si>
    <t>I-UW-DGRA-ENB-9001</t>
  </si>
  <si>
    <t>I-UW-DGRA-ENB-9002</t>
  </si>
  <si>
    <t>I-UW-DHAI-ENB-9008</t>
  </si>
  <si>
    <t>PPRJ00168019</t>
  </si>
  <si>
    <t>Kamal  Singh</t>
  </si>
  <si>
    <t>I-UW-DHAI-ENB-9017</t>
  </si>
  <si>
    <t>I-UW-OKHM-ENB-9002</t>
  </si>
  <si>
    <t>I-UW-DHAI-ENB-9035</t>
  </si>
  <si>
    <t>I-UW-DHAI-ENB-9041</t>
  </si>
  <si>
    <t>I-UW-DHAI-ENB-9042</t>
  </si>
  <si>
    <t>I-UW-DHAI-ENB-9043</t>
  </si>
  <si>
    <t>PPRJ00108877</t>
  </si>
  <si>
    <t>Vikram   Singh JITI</t>
  </si>
  <si>
    <t>I-UW-OKHM-ENB-9003</t>
  </si>
  <si>
    <t>I-UW-DHAI-ENB-9045</t>
  </si>
  <si>
    <t>I-UW-OKHM-ENB-9004</t>
  </si>
  <si>
    <t>PPRJ00175091</t>
  </si>
  <si>
    <t>Pankaj  Bargali</t>
  </si>
  <si>
    <t>I-UW-DHAI-ENB-9011</t>
  </si>
  <si>
    <t>I-UW-DHAI-ENB-9015</t>
  </si>
  <si>
    <t>I-UW-DHAI-ENB-9044</t>
  </si>
  <si>
    <t>PPRJ00165509</t>
  </si>
  <si>
    <t>Akash   Singh</t>
  </si>
  <si>
    <t>I-UW-DHLA-ENB-9005</t>
  </si>
  <si>
    <t>I-UW-DHLA-ENB-9006</t>
  </si>
  <si>
    <t>I-UW-DHLA-ENB-9061</t>
  </si>
  <si>
    <t>I-UW-DHLA-ENB-9030</t>
  </si>
  <si>
    <t>I-UW-DHLA-ENB-9066</t>
  </si>
  <si>
    <t>I-UW-DHLA-ENB-9004</t>
  </si>
  <si>
    <t>PPRJ00156088</t>
  </si>
  <si>
    <t>Santosh  Kumar</t>
  </si>
  <si>
    <t>I-UW-DHLA-ENB-9028</t>
  </si>
  <si>
    <t>I-UW-DHYR-ENB-9003</t>
  </si>
  <si>
    <t>PPRJ00175820</t>
  </si>
  <si>
    <t>Chandr Kishor Tiwari</t>
  </si>
  <si>
    <t>I-UW-DOAL-ENB-9002</t>
  </si>
  <si>
    <t>I-UW-DOMK-ENB-9012</t>
  </si>
  <si>
    <t>PPRJ00150709</t>
  </si>
  <si>
    <t>Dhanpal   Singh</t>
  </si>
  <si>
    <t>I-UW-DOMK-ENB-9013</t>
  </si>
  <si>
    <t>PPRJ00172940</t>
  </si>
  <si>
    <t>Deepak  Kumar RMNA</t>
  </si>
  <si>
    <t>PPRJ00171201</t>
  </si>
  <si>
    <t>Ajay  Kumar  Singh</t>
  </si>
  <si>
    <t>I-UW-DOMK-ENB-9019</t>
  </si>
  <si>
    <t>I-UW-DOMK-ENB-9024</t>
  </si>
  <si>
    <t>I-UW-DOMK-ENB-9025</t>
  </si>
  <si>
    <t>I-UW-DOMK-ENB-9028</t>
  </si>
  <si>
    <t>I-UW-DOMK-ENB-9029</t>
  </si>
  <si>
    <t>I-UW-DOMK-ENB-9034</t>
  </si>
  <si>
    <t>I-UW-DOMK-ENB-9039</t>
  </si>
  <si>
    <t>I-UW-DOMK-ENB-9041</t>
  </si>
  <si>
    <t>I-UW-DRIM-ENB-9001</t>
  </si>
  <si>
    <t>I-UW-DWRH-ENB-9001</t>
  </si>
  <si>
    <t>PPRJ00128014</t>
  </si>
  <si>
    <t>Kripal  Bajetha</t>
  </si>
  <si>
    <t>I-UW-DWRH-ENB-9002</t>
  </si>
  <si>
    <t>I-UW-DWRH-ENB-9005</t>
  </si>
  <si>
    <t>I-UW-DWRH-ENB-9007</t>
  </si>
  <si>
    <t>PPRJ00116436</t>
  </si>
  <si>
    <t>Harsharan  Pandey</t>
  </si>
  <si>
    <t>I-UW-DWRH-ENB-9013</t>
  </si>
  <si>
    <t>I-UW-DWRH-ENB-9014</t>
  </si>
  <si>
    <t>I-UW-DWRH-ENB-9023</t>
  </si>
  <si>
    <t>I-UW-DWRH-ENB-9024</t>
  </si>
  <si>
    <t>I-UW-DWRH-ENB-9026</t>
  </si>
  <si>
    <t>I-UW-DWRH-ENB-9030</t>
  </si>
  <si>
    <t>I-UW-DWRH-ENB-9032</t>
  </si>
  <si>
    <t>PPRJ00033458</t>
  </si>
  <si>
    <t>Narayan  Singh</t>
  </si>
  <si>
    <t>I-UW-GDRP-ENB-9003</t>
  </si>
  <si>
    <t>I-UW-GDRP-ENB-9046</t>
  </si>
  <si>
    <t>I-UW-GDRP-ENB-9056</t>
  </si>
  <si>
    <t>PPRJ00142140</t>
  </si>
  <si>
    <t>Teeka  Ram</t>
  </si>
  <si>
    <t>PPRJ00164330</t>
  </si>
  <si>
    <t>Durvesh  Kumar</t>
  </si>
  <si>
    <t>I-UW-GGLT-ENB-9004</t>
  </si>
  <si>
    <t>I-UW-GGLT-ENB-9027</t>
  </si>
  <si>
    <t>I-UW-GGLT-ENB-9028</t>
  </si>
  <si>
    <t>I-UW-GGLT-ENB-9038</t>
  </si>
  <si>
    <t>I-UW-GGLT-ENB-9039</t>
  </si>
  <si>
    <t>I-UW-GGLT-ENB-9067</t>
  </si>
  <si>
    <t>PPRJ00168851</t>
  </si>
  <si>
    <t>Ajay  singh  Bisht</t>
  </si>
  <si>
    <t>I-UW-GRUD-ENB-9028</t>
  </si>
  <si>
    <t>I-UW-GRUD-ENB-9032</t>
  </si>
  <si>
    <t>I-UW-GRUD-ENB-9035</t>
  </si>
  <si>
    <t>I-UW-GRUD-ENB-9036</t>
  </si>
  <si>
    <t>I-UW-GRUD-ENB-9038</t>
  </si>
  <si>
    <t>PPRJ00097691</t>
  </si>
  <si>
    <t>Jitendra  Kumar HKGM</t>
  </si>
  <si>
    <t>PPRJ00119909</t>
  </si>
  <si>
    <t>Dharmendra  Singh</t>
  </si>
  <si>
    <t>I-UW-HKGM-ENB-0015</t>
  </si>
  <si>
    <t>I-UW-HKGM-ENB-0035</t>
  </si>
  <si>
    <t>PPRJ00002903</t>
  </si>
  <si>
    <t>Madan  Lal</t>
  </si>
  <si>
    <t>PPRJ00064348</t>
  </si>
  <si>
    <t>Bhupendra  Singh</t>
  </si>
  <si>
    <t>I-UW-HKGM-ENB-9026</t>
  </si>
  <si>
    <t>I-UW-HKGM-ENB-9049</t>
  </si>
  <si>
    <t>I-UW-HKGM-ENB-0127</t>
  </si>
  <si>
    <t>PPRJ00159384</t>
  </si>
  <si>
    <t>Rakesh  Kumar</t>
  </si>
  <si>
    <t>I-UW-HKGM-ENB-0143</t>
  </si>
  <si>
    <t>I-UW-HKGM-ENB-0008</t>
  </si>
  <si>
    <t>PPRJ00178171</t>
  </si>
  <si>
    <t>Aakash  Prajapati</t>
  </si>
  <si>
    <t>PPRJ00144557</t>
  </si>
  <si>
    <t>Devendra Singh Negi</t>
  </si>
  <si>
    <t>PPRJ00093120</t>
  </si>
  <si>
    <t>Veer  Pal</t>
  </si>
  <si>
    <t>I-UW-HKGM-ENB-9088</t>
  </si>
  <si>
    <t>I-UW-HKGM-ENB-9116</t>
  </si>
  <si>
    <t>I-UW-HKGM-ENB-9117</t>
  </si>
  <si>
    <t>I-UW-HKGM-ENB-9004</t>
  </si>
  <si>
    <t>PPRJ00088813</t>
  </si>
  <si>
    <t>Rajendra  Kumar</t>
  </si>
  <si>
    <t>PPRJ00142717</t>
  </si>
  <si>
    <t>Mithun  Kumar</t>
  </si>
  <si>
    <t>I-UW-HKGM-ENB-9025</t>
  </si>
  <si>
    <t>I-UW-HKGM-ENB-9030</t>
  </si>
  <si>
    <t>I-UW-HKGM-ENB-9040</t>
  </si>
  <si>
    <t>I-UW-HKGM-ENB-9052</t>
  </si>
  <si>
    <t>I-UW-HKGM-ENB-9054</t>
  </si>
  <si>
    <t>I-UW-HKGM-ENB-9056</t>
  </si>
  <si>
    <t>I-UW-HKGM-ENB-9057</t>
  </si>
  <si>
    <t>PPRJ00178227</t>
  </si>
  <si>
    <t>Navnish Kumar Singh</t>
  </si>
  <si>
    <t>I-UW-HKGM-ENB-9073</t>
  </si>
  <si>
    <t>I-UW-HKGM-ENB-9075</t>
  </si>
  <si>
    <t>I-UW-HKGM-ENB-9076</t>
  </si>
  <si>
    <t>I-UW-HKGM-ENB-9081</t>
  </si>
  <si>
    <t>I-UW-HKGM-ENB-9082</t>
  </si>
  <si>
    <t>I-UW-HKGM-ENB-9090</t>
  </si>
  <si>
    <t>I-UW-HKGM-ENB-9094</t>
  </si>
  <si>
    <t>PPRJ00175052</t>
  </si>
  <si>
    <t>Munendra  singh</t>
  </si>
  <si>
    <t>I-UW-HKGM-ENB-0094</t>
  </si>
  <si>
    <t>I-UW-HKGM-ENB-0053</t>
  </si>
  <si>
    <t>I-UW-HKGM-ENB-0134</t>
  </si>
  <si>
    <t>I-UW-HKGM-ENB-6011</t>
  </si>
  <si>
    <t>I-UW-LLKN-ENB-9007</t>
  </si>
  <si>
    <t>I-UW-XXXX-COW-0661</t>
  </si>
  <si>
    <t>I-UW-HKGM-ENB-0037</t>
  </si>
  <si>
    <t>I-UW-HKGM-ENB-G001</t>
  </si>
  <si>
    <t>I-UW-HKGM-ENB-6007</t>
  </si>
  <si>
    <t>I-UW-HKGM-ENB-6012</t>
  </si>
  <si>
    <t>I-UW-HKGM-ENB-9043</t>
  </si>
  <si>
    <t>PPRJ00136107</t>
  </si>
  <si>
    <t>Kalyan Singh Rana</t>
  </si>
  <si>
    <t>PPRJ00060928</t>
  </si>
  <si>
    <t>Ayush  Dubey</t>
  </si>
  <si>
    <t>I-UW-KLDG-ENB-9005</t>
  </si>
  <si>
    <t>I-UW-JITI-ENB-9001</t>
  </si>
  <si>
    <t>I-UW-JITI-ENB-9004</t>
  </si>
  <si>
    <t>I-UW-JITI-ENB-9008</t>
  </si>
  <si>
    <t>I-UW-JITI-ENB-9010</t>
  </si>
  <si>
    <t>I-UW-JITI-ENB-9011</t>
  </si>
  <si>
    <t>I-UW-JITI-ENB-9012</t>
  </si>
  <si>
    <t>I-UW-JITI-ENB-9013</t>
  </si>
  <si>
    <t>I-UW-JITI-ENB-9017</t>
  </si>
  <si>
    <t>I-UW-JITI-ENB-9018</t>
  </si>
  <si>
    <t>I-UW-JLAL-ENB-9007</t>
  </si>
  <si>
    <t>I-UW-JOTH-ENB-9001</t>
  </si>
  <si>
    <t>PPRJ00019564</t>
  </si>
  <si>
    <t>Satyavir  yadav</t>
  </si>
  <si>
    <t>PPRJ00137884</t>
  </si>
  <si>
    <t>Somit  Kumar</t>
  </si>
  <si>
    <t>I-UW-JSPU-ENB-9050</t>
  </si>
  <si>
    <t>I-UW-JSPU-ENB-9058</t>
  </si>
  <si>
    <t>I-UW-JSPU-ENB-9062</t>
  </si>
  <si>
    <t>I-UW-JTHA-ILA-0001</t>
  </si>
  <si>
    <t>PPRJ00020835</t>
  </si>
  <si>
    <t>Vinod  Yadav</t>
  </si>
  <si>
    <t>I-UW-KBGJ-ENB-0002</t>
  </si>
  <si>
    <t>PPRJ00088765</t>
  </si>
  <si>
    <t>Shahwaz  Hussain</t>
  </si>
  <si>
    <t>I-UW-KCHA-ENB-9012</t>
  </si>
  <si>
    <t>PPRJ00142755</t>
  </si>
  <si>
    <t>Ravindra  Singh Rawat</t>
  </si>
  <si>
    <t>I-UW-KCHA-ENB-9047</t>
  </si>
  <si>
    <t>I-UW-KCHA-ENB-9075</t>
  </si>
  <si>
    <t>I-UW-KCHA-ENB-9097</t>
  </si>
  <si>
    <t>I-UW-PRGR-ENB-9012</t>
  </si>
  <si>
    <t>I-UW-SBAV-ENB-9001</t>
  </si>
  <si>
    <t>I-UW-NGLA-ENB-9007</t>
  </si>
  <si>
    <t>PPRJ00164088</t>
  </si>
  <si>
    <t>Rakesh   Kumar KCHA</t>
  </si>
  <si>
    <t>I-UW-NGLA-ENB-9008</t>
  </si>
  <si>
    <t>I-UW-KCHA-ENB-9033</t>
  </si>
  <si>
    <t>I-UW-KCHA-ENB-9088</t>
  </si>
  <si>
    <t>I-UW-KHJS-ENB-6000</t>
  </si>
  <si>
    <t>I-UW-KHTM-ENB-9004</t>
  </si>
  <si>
    <t>I-UW-KHTM-ENB-9009</t>
  </si>
  <si>
    <t>PPRJ00164717</t>
  </si>
  <si>
    <t>Raj  Kumar</t>
  </si>
  <si>
    <t>I-UW-KHTM-ENB-9021</t>
  </si>
  <si>
    <t>PPRJ00066959</t>
  </si>
  <si>
    <t>Satish  Chandra</t>
  </si>
  <si>
    <t>PPRJ00129214</t>
  </si>
  <si>
    <t>Ramesh Chandra Pachouli</t>
  </si>
  <si>
    <t>I-UW-KHTM-ENB-9078</t>
  </si>
  <si>
    <t>I-UW-KHTM-ENB-9092</t>
  </si>
  <si>
    <t>I-UW-KHJS-ENB-9045</t>
  </si>
  <si>
    <t>I-UW-KHJS-ENB-9062</t>
  </si>
  <si>
    <t>I-UW-KHJS-ENB-9072</t>
  </si>
  <si>
    <t>I-UW-KHJS-ENB-9074</t>
  </si>
  <si>
    <t>I-UW-KHJS-ENB-9087</t>
  </si>
  <si>
    <t>I-UW-NKTA-ENB-9005</t>
  </si>
  <si>
    <t>I-UW-KHTM-ENB-9057</t>
  </si>
  <si>
    <t>PPRJ00064170</t>
  </si>
  <si>
    <t>Lalit Pawar</t>
  </si>
  <si>
    <t>I-UW-KHTM-ENB-9091</t>
  </si>
  <si>
    <t>I-UW-KHTM-ENB-9010</t>
  </si>
  <si>
    <t>PPRJ00064149</t>
  </si>
  <si>
    <t>Bhupesh Upadhyay</t>
  </si>
  <si>
    <t>I-UW-KHTM-ENB-9023</t>
  </si>
  <si>
    <t>I-UW-KHTM-ENB-9027</t>
  </si>
  <si>
    <t>I-UW-KHTM-ENB-9075</t>
  </si>
  <si>
    <t>I-UW-KHTM-ENB-9011</t>
  </si>
  <si>
    <t>I-UW-KHTM-ENB-9028</t>
  </si>
  <si>
    <t>I-UW-KHTM-ENB-9054</t>
  </si>
  <si>
    <t>I-UW-KHTM-ENB-9070</t>
  </si>
  <si>
    <t>I-UW-KHTM-ENB-9046</t>
  </si>
  <si>
    <t>I-UW-KHTM-ENB-9059</t>
  </si>
  <si>
    <t>I-UW-KHTM-ENB-9073</t>
  </si>
  <si>
    <t>I-UW-KHTM-ENB-9106</t>
  </si>
  <si>
    <t>I-UW-PTIA-ENB-9038</t>
  </si>
  <si>
    <t>I-UW-CPWT-ENB-9022</t>
  </si>
  <si>
    <t>PPRJ00015961</t>
  </si>
  <si>
    <t>Bhuwan Joshi</t>
  </si>
  <si>
    <t>I-UW-CPWT-ENB-9026</t>
  </si>
  <si>
    <t>I-UW-KLDG-ENB-9001</t>
  </si>
  <si>
    <t>PPRJ00173862</t>
  </si>
  <si>
    <t>Mohit  Kumar</t>
  </si>
  <si>
    <t>I-UW-KLDG-ENB-9024</t>
  </si>
  <si>
    <t>I-UW-KLDG-ENB-9027</t>
  </si>
  <si>
    <t>I-UW-KLDG-ENB-9037</t>
  </si>
  <si>
    <t>I-UW-KLDG-ENB-9039</t>
  </si>
  <si>
    <t>I-UW-KLDG-ENB-9043</t>
  </si>
  <si>
    <t>I-UW-KOKU-ENB-9010</t>
  </si>
  <si>
    <t>PPRJ00079559</t>
  </si>
  <si>
    <t>Gautam  Kumar</t>
  </si>
  <si>
    <t>I-UW-KOKU-ENB-9015</t>
  </si>
  <si>
    <t>I-UW-KOKU-ENB-9018</t>
  </si>
  <si>
    <t>I-UW-KOKU-ENB-9020</t>
  </si>
  <si>
    <t>I-UW-KOKU-ENB-9022</t>
  </si>
  <si>
    <t>I-UW-KOKU-ENB-9024</t>
  </si>
  <si>
    <t>I-UW-KOKU-ENB-9028</t>
  </si>
  <si>
    <t>I-UW-KPKT-ENB-9006</t>
  </si>
  <si>
    <t>I-UW-KPKT-ENB-9011</t>
  </si>
  <si>
    <t>I-UW-KPKT-ENB-9012</t>
  </si>
  <si>
    <t>I-UW-KPKT-ENB-9017</t>
  </si>
  <si>
    <t>I-UW-KPRO-ENB-9001</t>
  </si>
  <si>
    <t>PPRJ00157488</t>
  </si>
  <si>
    <t>Sandeep  Singh THLS</t>
  </si>
  <si>
    <t>I-UW-KPRO-ILA-0001</t>
  </si>
  <si>
    <t>I-UW-KSPR-ENB-0017</t>
  </si>
  <si>
    <t>I-UW-KSPR-ENB-0020</t>
  </si>
  <si>
    <t>I-UW-KSPR-ENB-0034</t>
  </si>
  <si>
    <t>PPRJ00142758</t>
  </si>
  <si>
    <t>Rajveer  Singh</t>
  </si>
  <si>
    <t>Ashish Rai</t>
  </si>
  <si>
    <t>I-UW-KSPR-ENB-9038</t>
  </si>
  <si>
    <t>I-UW-KSPR-ENB-9062</t>
  </si>
  <si>
    <t>I-UW-KSPR-ENB-9069</t>
  </si>
  <si>
    <t>I-UW-KSPR-ENB-G002</t>
  </si>
  <si>
    <t>I-UW-KSPR-ESC-0017</t>
  </si>
  <si>
    <t>PPRJ00104857</t>
  </si>
  <si>
    <t>Suresh   Chandra LHGT</t>
  </si>
  <si>
    <t>PPRJ00144641</t>
  </si>
  <si>
    <t>Neeraj   Chandra</t>
  </si>
  <si>
    <t>I-UW-BRAK-ENB-9009</t>
  </si>
  <si>
    <t>I-UW-LHGT-ENB-9015</t>
  </si>
  <si>
    <t>PPRJ00098393</t>
  </si>
  <si>
    <t>Lalit Mohan  Singh Samant</t>
  </si>
  <si>
    <t>I-UW-LHGT-ENB-9025</t>
  </si>
  <si>
    <t>I-UW-LHGT-ENB-9026</t>
  </si>
  <si>
    <t>I-UW-LHGT-ENB-9028</t>
  </si>
  <si>
    <t>I-UW-LHGT-ENB-9032</t>
  </si>
  <si>
    <t>PPRJ00144622</t>
  </si>
  <si>
    <t>Mr  Ghanshyam</t>
  </si>
  <si>
    <t>I-UW-LHGT-ENB-9033</t>
  </si>
  <si>
    <t>I-UW-MCHH-ENB-9001</t>
  </si>
  <si>
    <t>Pramod   Singh</t>
  </si>
  <si>
    <t>I-UW-MCHH-ENB-9003</t>
  </si>
  <si>
    <t>I-UW-CPWT-ENB-9062</t>
  </si>
  <si>
    <t>PPRJ00101537</t>
  </si>
  <si>
    <t>Neeraj  Singh</t>
  </si>
  <si>
    <t>I-UW-MUSI-ENB-9012</t>
  </si>
  <si>
    <t>I-UW-MUSI-ENB-9013</t>
  </si>
  <si>
    <t>I-UW-MUSI-ENB-9025</t>
  </si>
  <si>
    <t>PPRJ00085095</t>
  </si>
  <si>
    <t>Jaywant Brijwal</t>
  </si>
  <si>
    <t>I-UW-MUSI-ENB-9026</t>
  </si>
  <si>
    <t>I-UW-MUSI-ENB-9027</t>
  </si>
  <si>
    <t>I-UW-MUSI-ENB-9049</t>
  </si>
  <si>
    <t>I-UW-MUSI-ENB-9050</t>
  </si>
  <si>
    <t>I-UW-MUSI-ENB-9051</t>
  </si>
  <si>
    <t>I-UW-MUSI-ENB-9052</t>
  </si>
  <si>
    <t>I-UW-NGAO-ENB-9006</t>
  </si>
  <si>
    <t>I-UW-NGAO-ENB-9007</t>
  </si>
  <si>
    <t>I-UW-KHTM-ENB-9099</t>
  </si>
  <si>
    <t>I-UW-NKTA-ENB-9004</t>
  </si>
  <si>
    <t>I-UW-NNTL-AG1-4400</t>
  </si>
  <si>
    <t>PPRJ00144646</t>
  </si>
  <si>
    <t>Sumit  kumar  singh</t>
  </si>
  <si>
    <t>I-UW-NNTL-ENB-6009</t>
  </si>
  <si>
    <t>I-UW-NNTL-ENB-9043</t>
  </si>
  <si>
    <t>I-UW-NNTL-ENB-9044</t>
  </si>
  <si>
    <t>I-UW-NNTL-ENB-9062</t>
  </si>
  <si>
    <t>I-UW-HKGM-ENB-6013</t>
  </si>
  <si>
    <t>I-UW-HLDW-ENB-6000</t>
  </si>
  <si>
    <t>I-UW-NNTL-ENB-9078</t>
  </si>
  <si>
    <t>I-UW-NNTL-ENB-9083</t>
  </si>
  <si>
    <t>I-UW-HKGM-ENB-6008</t>
  </si>
  <si>
    <t>I-UW-NNTL-ENB-9090</t>
  </si>
  <si>
    <t>I-UW-NNTL-ENB-9094</t>
  </si>
  <si>
    <t>I-UW-NNTL-ENB-9097</t>
  </si>
  <si>
    <t>I-UW-NNTL-ENB-9105</t>
  </si>
  <si>
    <t>I-UW-NNTL-ENB-9106</t>
  </si>
  <si>
    <t>I-UW-NNTL-ENB-9112</t>
  </si>
  <si>
    <t>I-UW-NNTL-ENB-9120</t>
  </si>
  <si>
    <t>I-UW-NNTL-ENB-9122</t>
  </si>
  <si>
    <t>I-UW-NNTL-ENB-9138</t>
  </si>
  <si>
    <t>I-UW-NNTL-ENB-9142</t>
  </si>
  <si>
    <t>I-UW-DRIM-ENB-9005</t>
  </si>
  <si>
    <t>I-UW-NNTL-ENB-9052</t>
  </si>
  <si>
    <t>I-UW-NNTL-ENB-9069</t>
  </si>
  <si>
    <t>I-UW-NNTL-ENB-9073</t>
  </si>
  <si>
    <t>I-UW-NNTL-ENB-9079</t>
  </si>
  <si>
    <t>I-UW-PTHG-ENB-9007</t>
  </si>
  <si>
    <t>PPRJ00066083</t>
  </si>
  <si>
    <t>Naresh  Pal</t>
  </si>
  <si>
    <t>PPRJ00178258</t>
  </si>
  <si>
    <t>Sikandar   Singh</t>
  </si>
  <si>
    <t>I-UW-PTHG-ENB-9035</t>
  </si>
  <si>
    <t>PPRJ00099593</t>
  </si>
  <si>
    <t>Nishant  Bisht</t>
  </si>
  <si>
    <t>I-UW-PTHG-ENB-9045</t>
  </si>
  <si>
    <t>I-UW-PTHG-ENB-9046</t>
  </si>
  <si>
    <t>I-UW-PTHG-ENB-9047</t>
  </si>
  <si>
    <t>I-UW-PTHG-ENB-9052</t>
  </si>
  <si>
    <t>I-UW-PTHG-ENB-9058</t>
  </si>
  <si>
    <t>I-UW-PTHG-ENB-9065</t>
  </si>
  <si>
    <t>I-UW-PTHG-ENB-9066</t>
  </si>
  <si>
    <t>I-UW-PTHG-ENB-9072</t>
  </si>
  <si>
    <t>I-UW-PTHG-ENB-9116</t>
  </si>
  <si>
    <t>I-UW-PTHG-ENB-9117</t>
  </si>
  <si>
    <t>I-UW-PTHG-ESC-0010</t>
  </si>
  <si>
    <t>I-UW-PTIA-ENB-9018</t>
  </si>
  <si>
    <t>I-UW-MNAH-ENB-9006</t>
  </si>
  <si>
    <t>PPRJ00096510</t>
  </si>
  <si>
    <t>Vinod Uriyal</t>
  </si>
  <si>
    <t>I-UW-MNAH-ENB-9007</t>
  </si>
  <si>
    <t>I-UW-PULL-ENB-9004</t>
  </si>
  <si>
    <t>I-UW-RAWR-ENB-9003</t>
  </si>
  <si>
    <t>Anil  Kumar RDPR</t>
  </si>
  <si>
    <t>I-UW-RDPR-ENB-0047</t>
  </si>
  <si>
    <t>I-UW-REKT-ENB-9021</t>
  </si>
  <si>
    <t>I-UW-REKT-ENB-9024</t>
  </si>
  <si>
    <t>I-UW-REKT-ENB-9030</t>
  </si>
  <si>
    <t>I-UW-REKT-ENB-9042</t>
  </si>
  <si>
    <t>I-UW-REKT-ENB-9043</t>
  </si>
  <si>
    <t>I-UW-REKT-ENB-9047</t>
  </si>
  <si>
    <t>I-UW-REKT-ENB-9049</t>
  </si>
  <si>
    <t>I-UW-REKT-ENB-9052</t>
  </si>
  <si>
    <t>I-UW-REKT-ENB-9053</t>
  </si>
  <si>
    <t>I-UW-REKT-ENB-9054</t>
  </si>
  <si>
    <t>I-UW-REKT-ENB-9055</t>
  </si>
  <si>
    <t>I-UW-REKT-ENB-9056</t>
  </si>
  <si>
    <t>I-UW-REKT-ENB-9066</t>
  </si>
  <si>
    <t>I-UW-REKT-ENB-9067</t>
  </si>
  <si>
    <t>I-UW-REKT-ENB-9068</t>
  </si>
  <si>
    <t>I-UW-REKT-ENB-9069</t>
  </si>
  <si>
    <t>I-UW-REKT-ENB-9074</t>
  </si>
  <si>
    <t>I-UW-RMNA-ENB-9028</t>
  </si>
  <si>
    <t>I-UW-RMNA-ENB-9040</t>
  </si>
  <si>
    <t>I-UW-RMNA-ENB-9044</t>
  </si>
  <si>
    <t>I-UW-RMNA-ENB-9064</t>
  </si>
  <si>
    <t>I-UW-DOMK-ENB-9014</t>
  </si>
  <si>
    <t>I-UW-RMNA-ENB-9083</t>
  </si>
  <si>
    <t>I-UW-KLDG-ENB-9028</t>
  </si>
  <si>
    <t>I-UW-KLDG-ENB-9038</t>
  </si>
  <si>
    <t>I-UW-NNTL-ENB-9086</t>
  </si>
  <si>
    <t>I-UW-RMNA-ENB-0004</t>
  </si>
  <si>
    <t>I-UW-SLML-ENB-9005</t>
  </si>
  <si>
    <t>I-UW-SLML-ENB-9008</t>
  </si>
  <si>
    <t>PPRJ00150791</t>
  </si>
  <si>
    <t>Mr  Pankaj</t>
  </si>
  <si>
    <t>I-UW-SLML-ENB-9011</t>
  </si>
  <si>
    <t>I-UW-SLML-ENB-9012</t>
  </si>
  <si>
    <t>I-UW-SLML-ENB-9017</t>
  </si>
  <si>
    <t>I-UW-SLML-ENB-9019</t>
  </si>
  <si>
    <t>PPRJ00073728</t>
  </si>
  <si>
    <t>Shankar  Singh THLS</t>
  </si>
  <si>
    <t>I-UW-SLML-ENB-9020</t>
  </si>
  <si>
    <t>I-UW-SLML-ENB-9023</t>
  </si>
  <si>
    <t>I-UW-SLML-ENB-9026</t>
  </si>
  <si>
    <t>I-UW-SLML-ENB-9027</t>
  </si>
  <si>
    <t>I-UW-SLML-ENB-9028</t>
  </si>
  <si>
    <t>I-UW-SLML-ENB-9029</t>
  </si>
  <si>
    <t>I-UW-SLML-ENB-9030</t>
  </si>
  <si>
    <t>I-UW-SLML-ENB-9031</t>
  </si>
  <si>
    <t>I-UW-SMHR-ENB-9002</t>
  </si>
  <si>
    <t>I-UW-SMHR-ENB-9004</t>
  </si>
  <si>
    <t>I-UW-SMHR-ENB-9006</t>
  </si>
  <si>
    <t>I-UW-SMHR-ENB-9007</t>
  </si>
  <si>
    <t>I-UW-SMHR-ENB-9018</t>
  </si>
  <si>
    <t>I-UW-SMHR-ENB-9020</t>
  </si>
  <si>
    <t>PPRJ00162261</t>
  </si>
  <si>
    <t>Dhirendra   Bisht</t>
  </si>
  <si>
    <t>I-UW-SULT-ENB-9016</t>
  </si>
  <si>
    <t>I-UW-SULT-ENB-9023</t>
  </si>
  <si>
    <t>I-UW-SULT-ENB-9024</t>
  </si>
  <si>
    <t>I-UW-SULT-ENB-9026</t>
  </si>
  <si>
    <t>I-UW-SULT-ENB-9029</t>
  </si>
  <si>
    <t>I-UW-SULT-ENB-9030</t>
  </si>
  <si>
    <t>I-UW-SULT-ENB-9031</t>
  </si>
  <si>
    <t>I-UW-SULT-ENB-9032</t>
  </si>
  <si>
    <t>I-UW-SULT-ENB-9037</t>
  </si>
  <si>
    <t>I-UW-MNAH-ENB-9008</t>
  </si>
  <si>
    <t>I-UW-PRGR-ENB-9023</t>
  </si>
  <si>
    <t>I-UW-THLS-AG1-4400</t>
  </si>
  <si>
    <t>I-UW-THLS-ENB-9021</t>
  </si>
  <si>
    <t>I-UW-THLS-ENB-9022</t>
  </si>
  <si>
    <t>I-UW-THLS-ENB-9023</t>
  </si>
  <si>
    <t>I-UW-THLS-ENB-9027</t>
  </si>
  <si>
    <t>I-UW-THLS-ENB-9036</t>
  </si>
  <si>
    <t>PPRJ00087366</t>
  </si>
  <si>
    <t>Rudra  Singh</t>
  </si>
  <si>
    <t>I-UW-THLS-ENB-9039</t>
  </si>
  <si>
    <t>I-UW-THLS-ENB-9050</t>
  </si>
  <si>
    <t>I-UW-THLS-ENB-9051</t>
  </si>
  <si>
    <t>I-UW-THLS-ENB-9056</t>
  </si>
  <si>
    <t>I-UW-THLS-ENB-9057</t>
  </si>
  <si>
    <t>I-UW-THLS-ENB-9060</t>
  </si>
  <si>
    <t>I-UW-THLS-ENB-9061</t>
  </si>
  <si>
    <t>I-UW-THLS-ENB-9062</t>
  </si>
  <si>
    <t>I-UW-THLS-ENB-9066</t>
  </si>
  <si>
    <t>I-UW-THLS-ENB-9071</t>
  </si>
  <si>
    <t>I-UW-THLS-ENB-9073</t>
  </si>
  <si>
    <t>I-UW-THLS-ENB-9074</t>
  </si>
  <si>
    <t>I-UW-TJAM-ENB-9007</t>
  </si>
  <si>
    <t>I-UW-TJAM-ENB-9009</t>
  </si>
  <si>
    <t>I-UW-TLRU-ILA-0001</t>
  </si>
  <si>
    <t>I-UW-XXXX-COW-0508</t>
  </si>
  <si>
    <t>I-UW-XXXX-COW-0664</t>
  </si>
  <si>
    <t>I-UW-XXXX-COW-0666</t>
  </si>
  <si>
    <t>Haridwar</t>
  </si>
  <si>
    <t>I-UW-BART-ENB-9001</t>
  </si>
  <si>
    <t>PPRJ00148360</t>
  </si>
  <si>
    <t>Pradeep  Kumar</t>
  </si>
  <si>
    <t>Pradeep Chandra Bhatt</t>
  </si>
  <si>
    <t xml:space="preserve">ANIL </t>
  </si>
  <si>
    <t>UK17CA4771</t>
  </si>
  <si>
    <t>HARIDWAR/RISHIKESH</t>
  </si>
  <si>
    <t>I-UW-BAVL-ENB-9001</t>
  </si>
  <si>
    <t>PPRJ00109191</t>
  </si>
  <si>
    <t>Sagar   Singh</t>
  </si>
  <si>
    <t>MUBARIK</t>
  </si>
  <si>
    <t>UP21DT5806</t>
  </si>
  <si>
    <t>ROORKEE</t>
  </si>
  <si>
    <t>I-UW-BAVL-ENB-9002</t>
  </si>
  <si>
    <t>PPRJ00019599</t>
  </si>
  <si>
    <t>Vivek  Saini</t>
  </si>
  <si>
    <t>I-UW-BDJW-ENB-9001</t>
  </si>
  <si>
    <t>PPRJ00107700</t>
  </si>
  <si>
    <t>Anuj  Chaudhary</t>
  </si>
  <si>
    <t>I-UW-BDMW-ENB-9001</t>
  </si>
  <si>
    <t>PPRJ00128037</t>
  </si>
  <si>
    <t>Waseem  Rao</t>
  </si>
  <si>
    <t>I-UW-BDMW-ENB-9002</t>
  </si>
  <si>
    <t>I-UW-BGHN-ENB-9003</t>
  </si>
  <si>
    <t>PPRJ00016686</t>
  </si>
  <si>
    <t>Shoyab  Ali</t>
  </si>
  <si>
    <t>I-UW-BGHN-ENB-9004</t>
  </si>
  <si>
    <t>I-UW-BGHN-ENB-9005</t>
  </si>
  <si>
    <t>PPRJ00104360</t>
  </si>
  <si>
    <t>Sachin  Nautiyal</t>
  </si>
  <si>
    <t>I-UW-BGHN-ENB-9006</t>
  </si>
  <si>
    <t>PPRJ00178192</t>
  </si>
  <si>
    <t>Amit  Saini BGHN</t>
  </si>
  <si>
    <t>I-UW-BGHN-ENB-9007</t>
  </si>
  <si>
    <t>I-UW-BGHN-ENB-9008</t>
  </si>
  <si>
    <t>I-UW-BGHN-ENB-9009</t>
  </si>
  <si>
    <t>PPRJ00076839</t>
  </si>
  <si>
    <t>Gourav  Bharadwaj</t>
  </si>
  <si>
    <t>I-UW-BGHN-ENB-9010</t>
  </si>
  <si>
    <t>I-UW-BGHN-ENB-9011</t>
  </si>
  <si>
    <t>PPRJ00022179</t>
  </si>
  <si>
    <t>Ankur  Kapil</t>
  </si>
  <si>
    <t>I-UW-BGHN-ENB-9012</t>
  </si>
  <si>
    <t>I-UW-BGHN-ENB-9013</t>
  </si>
  <si>
    <t>I-UW-BGHN-ENB-9014</t>
  </si>
  <si>
    <t>I-UW-BGHN-ENB-9015</t>
  </si>
  <si>
    <t>I-UW-BGHN-ENB-9016</t>
  </si>
  <si>
    <t>I-UW-BGHN-ENB-9018</t>
  </si>
  <si>
    <t>I-UW-BGHN-ENB-9019</t>
  </si>
  <si>
    <t>I-UW-BGHN-ENB-9022</t>
  </si>
  <si>
    <t>I-UW-HRDR-ENB-0017</t>
  </si>
  <si>
    <t>PPRJ00016685</t>
  </si>
  <si>
    <t>Nirdesh  Kumar</t>
  </si>
  <si>
    <t>I-UW-HRDR-ENB-0018</t>
  </si>
  <si>
    <t>I-UW-BHIN-ENB-9004</t>
  </si>
  <si>
    <t>PPRJ00117736</t>
  </si>
  <si>
    <t>Rahul  Bisht</t>
  </si>
  <si>
    <t>Amit Tiwari</t>
  </si>
  <si>
    <t>CHAMOLI</t>
  </si>
  <si>
    <t>I-UW-CAGJ-ENB-G001</t>
  </si>
  <si>
    <t>I-UW-CAJM-ENB-9002</t>
  </si>
  <si>
    <t>I-UW-CBTL-ENB-9005</t>
  </si>
  <si>
    <t>PPRJ00096945</t>
  </si>
  <si>
    <t>Naresh Jakhmola</t>
  </si>
  <si>
    <t>NARENDRA</t>
  </si>
  <si>
    <t>UK06CB8869</t>
  </si>
  <si>
    <t>PAURI/SRINAGAR</t>
  </si>
  <si>
    <t>PPRJ00126967</t>
  </si>
  <si>
    <t>Kamal  Tiwari</t>
  </si>
  <si>
    <t>I-UW-CBTL-ENB-9009</t>
  </si>
  <si>
    <t>I-UW-CBTL-ENB-9013</t>
  </si>
  <si>
    <t>I-UW-CBTL-ENB-9014</t>
  </si>
  <si>
    <t>I-UW-CBTL-ENB-9024</t>
  </si>
  <si>
    <t>I-UW-CBTL-ENB-9027</t>
  </si>
  <si>
    <t>I-UW-CBTL-ENB-9028</t>
  </si>
  <si>
    <t>I-UW-CHLI-ENB-9010</t>
  </si>
  <si>
    <t>PPRJ00164099</t>
  </si>
  <si>
    <t>Ashutosh   Rana</t>
  </si>
  <si>
    <t>I-UW-CHLI-ENB-9011</t>
  </si>
  <si>
    <t>PPRJ00107518</t>
  </si>
  <si>
    <t>Amit   Bhartwal</t>
  </si>
  <si>
    <t>I-UW-CHLI-ENB-9012</t>
  </si>
  <si>
    <t>I-UW-CHLI-ENB-9014</t>
  </si>
  <si>
    <t>I-UW-CHLI-ENB-9015</t>
  </si>
  <si>
    <t>I-UW-CHLI-ENB-9017</t>
  </si>
  <si>
    <t>I-UW-CHLI-ENB-9018</t>
  </si>
  <si>
    <t>I-UW-CHLI-ENB-9020</t>
  </si>
  <si>
    <t>I-UW-CHLI-ENB-9028</t>
  </si>
  <si>
    <t>I-UW-CHLI-ENB-9029</t>
  </si>
  <si>
    <t>I-UW-CHLI-ENB-9030</t>
  </si>
  <si>
    <t>I-UW-CHLI-ENB-9032</t>
  </si>
  <si>
    <t>I-UW-CHLI-ENB-9033</t>
  </si>
  <si>
    <t>I-UW-CHLI-ENB-9034</t>
  </si>
  <si>
    <t>I-UW-CHLI-ENB-9038</t>
  </si>
  <si>
    <t>I-UW-CHLI-ENB-9042</t>
  </si>
  <si>
    <t>I-UW-CHLI-ENB-9044</t>
  </si>
  <si>
    <t>I-UW-CHLI-ENB-9045</t>
  </si>
  <si>
    <t>I-UW-CHLI-ENB-9047</t>
  </si>
  <si>
    <t>I-UW-CHLI-ENB-9053</t>
  </si>
  <si>
    <t>I-UW-DDUN-ENB-9005</t>
  </si>
  <si>
    <t>PPRJ00088616</t>
  </si>
  <si>
    <t>Ankush  Kumar</t>
  </si>
  <si>
    <t>I-UW-LADN-ENB-9038</t>
  </si>
  <si>
    <t>PPRJ00110524</t>
  </si>
  <si>
    <t>Deepak  Negi PARI</t>
  </si>
  <si>
    <t>I-UW-LADN-ENB-9047</t>
  </si>
  <si>
    <t>PPRJ00069845</t>
  </si>
  <si>
    <t>Amit Pokhariyal</t>
  </si>
  <si>
    <t>I-UW-LADN-ENB-9076</t>
  </si>
  <si>
    <t>I-UW-PARI-AG1-4400</t>
  </si>
  <si>
    <t>PPRJ00076357</t>
  </si>
  <si>
    <t>Vikas  Aswal</t>
  </si>
  <si>
    <t>I-UW-PARI-ENB-9032</t>
  </si>
  <si>
    <t>I-UW-PARI-ENB-9033</t>
  </si>
  <si>
    <t>I-UW-PARI-ENB-9034</t>
  </si>
  <si>
    <t>I-UW-PARI-ENB-9035</t>
  </si>
  <si>
    <t>PPRJ00175734</t>
  </si>
  <si>
    <t>Bhairav   Khankriyal</t>
  </si>
  <si>
    <t>I-UW-PARI-ENB-9036</t>
  </si>
  <si>
    <t>PPRJ00140719</t>
  </si>
  <si>
    <t>Mandeep  Singh</t>
  </si>
  <si>
    <t>I-UW-PARI-ENB-9037</t>
  </si>
  <si>
    <t>I-UW-PARI-ENB-9050</t>
  </si>
  <si>
    <t>I-UW-PARI-ENB-9062</t>
  </si>
  <si>
    <t>I-UW-PARI-ENB-9064</t>
  </si>
  <si>
    <t>I-UW-PARI-ENB-9065</t>
  </si>
  <si>
    <t>I-UW-PARI-ENB-9067</t>
  </si>
  <si>
    <t>I-UW-PARI-ENB-9080</t>
  </si>
  <si>
    <t>I-UW-PARI-ENB-9081</t>
  </si>
  <si>
    <t>I-UW-PARI-ENB-9082</t>
  </si>
  <si>
    <t>I-UW-PARI-ENB-9083</t>
  </si>
  <si>
    <t>I-UW-PARI-ENB-9084</t>
  </si>
  <si>
    <t>I-UW-PARI-ENB-9087</t>
  </si>
  <si>
    <t>I-UW-PARI-ENB-9088</t>
  </si>
  <si>
    <t>I-UW-PARI-ENB-9090</t>
  </si>
  <si>
    <t>I-UW-PARI-ENB-9091</t>
  </si>
  <si>
    <t>I-UW-PARI-ENB-9093</t>
  </si>
  <si>
    <t>I-UW-PARI-ENB-9094</t>
  </si>
  <si>
    <t>I-UW-PARI-ENB-9105</t>
  </si>
  <si>
    <t>I-UW-PARI-ENB-9106</t>
  </si>
  <si>
    <t>I-UW-PARI-ENB-9107</t>
  </si>
  <si>
    <t>I-UW-PARI-ENB-9112</t>
  </si>
  <si>
    <t>I-UW-PARI-ENB-9114</t>
  </si>
  <si>
    <t>I-UW-PARI-ENB-9124</t>
  </si>
  <si>
    <t>I-UW-DGDD-ENB-9001</t>
  </si>
  <si>
    <t>PPRJ00067744</t>
  </si>
  <si>
    <t>Vipin  Kumar DGDD</t>
  </si>
  <si>
    <t>DEVENDRA(VACANT)</t>
  </si>
  <si>
    <t>UK17CA5505</t>
  </si>
  <si>
    <t>KOTDWARA</t>
  </si>
  <si>
    <t>I-UW-GNSI-ENB-9001</t>
  </si>
  <si>
    <t>PPRJ00113677</t>
  </si>
  <si>
    <t>Mehar  Singh</t>
  </si>
  <si>
    <t>I-UW-GPWR-ESC-0001</t>
  </si>
  <si>
    <t>I-UW-HRDR-ENB-0052</t>
  </si>
  <si>
    <t>I-UW-HRDR-ENB-0056</t>
  </si>
  <si>
    <t>I-UW-GRSN-ENB-9009</t>
  </si>
  <si>
    <t>PPRJ00111701</t>
  </si>
  <si>
    <t>Dilwar   Singh</t>
  </si>
  <si>
    <t>I-UW-GRSN-ENB-9010</t>
  </si>
  <si>
    <t>PPRJ00091556</t>
  </si>
  <si>
    <t>SUBHASH NAINWAL</t>
  </si>
  <si>
    <t>I-UW-GRSN-ENB-9011</t>
  </si>
  <si>
    <t>PPRJ00089492</t>
  </si>
  <si>
    <t>Kailash  Singh</t>
  </si>
  <si>
    <t>I-UW-GRSN-ENB-9012</t>
  </si>
  <si>
    <t>PPRJ00069857</t>
  </si>
  <si>
    <t>Manvar  Singh</t>
  </si>
  <si>
    <t>I-UW-GRSN-ENB-9026</t>
  </si>
  <si>
    <t>I-UW-GRSN-ENB-9030</t>
  </si>
  <si>
    <t>I-UW-GRSN-ENB-9031</t>
  </si>
  <si>
    <t>I-UW-GRSN-ENB-9033</t>
  </si>
  <si>
    <t>I-UW-GRSN-ENB-9034</t>
  </si>
  <si>
    <t>I-UW-GRSN-ENB-9035</t>
  </si>
  <si>
    <t>I-UW-GRSN-ENB-9036</t>
  </si>
  <si>
    <t>I-UW-GRSN-ENB-9037</t>
  </si>
  <si>
    <t>I-UW-GRSN-ENB-9039</t>
  </si>
  <si>
    <t>I-UW-GRSN-ENB-9043</t>
  </si>
  <si>
    <t>I-UW-GRSN-ENB-9044</t>
  </si>
  <si>
    <t>I-UW-GRSN-ENB-9045</t>
  </si>
  <si>
    <t>I-UW-GRSN-ENB-9046</t>
  </si>
  <si>
    <t>I-UW-GRSN-ILA-0001</t>
  </si>
  <si>
    <t>I-UW-GWDM-ENB-9001</t>
  </si>
  <si>
    <t>PPRJ00178214</t>
  </si>
  <si>
    <t>Tarun Singh Rawat</t>
  </si>
  <si>
    <t>I-UW-GWDM-ENB-9003</t>
  </si>
  <si>
    <t>I-UW-GWDM-ENB-9019</t>
  </si>
  <si>
    <t>I-UW-GWDM-ENB-9020</t>
  </si>
  <si>
    <t>I-UW-GWDM-ENB-9021</t>
  </si>
  <si>
    <t>I-UW-HRDR-ENB-9083</t>
  </si>
  <si>
    <t>PPRJ00164090</t>
  </si>
  <si>
    <t>Kavendra  Pal</t>
  </si>
  <si>
    <t>I-UW-HRDR-ENB-9002</t>
  </si>
  <si>
    <t>PPRJ00144631</t>
  </si>
  <si>
    <t>Mr  Ayush</t>
  </si>
  <si>
    <t>I-UW-HRDR-ENB-9033</t>
  </si>
  <si>
    <t>I-UW-HRDR-ENB-9063</t>
  </si>
  <si>
    <t>I-UW-HRDR-ENB-9064</t>
  </si>
  <si>
    <t>I-UW-HRDR-ENB-9065</t>
  </si>
  <si>
    <t>I-UW-RWLI-ENB-0004</t>
  </si>
  <si>
    <t>I-UW-HRDR-ENB-9069</t>
  </si>
  <si>
    <t>I-UW-HRDR-ENB-G005</t>
  </si>
  <si>
    <t>I-UW-RRKH-ENB-6017</t>
  </si>
  <si>
    <t>I-UW-HRDR-ENB-9076</t>
  </si>
  <si>
    <t>I-UW-HRDR-ENB-0067</t>
  </si>
  <si>
    <t>I-UW-HRDR-ENB-0070</t>
  </si>
  <si>
    <t>PPRJ00169157</t>
  </si>
  <si>
    <t>Rohit  Bisht</t>
  </si>
  <si>
    <t>I-UW-HRDR-ENB-0072</t>
  </si>
  <si>
    <t>I-UW-HRDR-ENB-9084</t>
  </si>
  <si>
    <t>I-UW-RRKH-ENB-6025</t>
  </si>
  <si>
    <t>I-UW-HRDR-ENB-9008</t>
  </si>
  <si>
    <t>PPRJ00104904</t>
  </si>
  <si>
    <t>Arvind   Saini</t>
  </si>
  <si>
    <t>I-UW-HRDR-ENB-9046</t>
  </si>
  <si>
    <t>I-UW-HRDR-ENB-9014</t>
  </si>
  <si>
    <t>PPRJ00064142</t>
  </si>
  <si>
    <t>Monu  Kumar</t>
  </si>
  <si>
    <t>I-UW-RRKH-ENB-6009</t>
  </si>
  <si>
    <t>I-UW-HRDR-ENB-9042</t>
  </si>
  <si>
    <t>I-UW-HRDR-ENB-9073</t>
  </si>
  <si>
    <t>I-UW-HRDR-ENB-9078</t>
  </si>
  <si>
    <t>I-UW-RWLI-ENB-9001</t>
  </si>
  <si>
    <t>I-UW-HRDR-ENB-9066</t>
  </si>
  <si>
    <t>I-UW-HRDR-ENB-9071</t>
  </si>
  <si>
    <t>PPRJ00016907</t>
  </si>
  <si>
    <t>Waseem  Ahmad</t>
  </si>
  <si>
    <t>I-UW-HRDR-ENB-9094</t>
  </si>
  <si>
    <t>I-UW-HRDR-ENB-9105</t>
  </si>
  <si>
    <t>I-UW-HRDR-ENB-9082</t>
  </si>
  <si>
    <t>Rahul  Dhawan</t>
  </si>
  <si>
    <t>I-UW-HRDR-ENB-9085</t>
  </si>
  <si>
    <t>I-UW-HRDR-ENB-9086</t>
  </si>
  <si>
    <t>I-UW-HRDR-ENB-9100</t>
  </si>
  <si>
    <t>I-UW-RRKH-ENB-6001</t>
  </si>
  <si>
    <t>I-UW-RRKH-ENB-6002</t>
  </si>
  <si>
    <t>I-UW-RRKH-ENB-6019</t>
  </si>
  <si>
    <t>I-UW-RRKH-ENB-6022</t>
  </si>
  <si>
    <t>I-UW-RRKH-ENB-6027</t>
  </si>
  <si>
    <t>I-UW-HRDR-ENB-0045</t>
  </si>
  <si>
    <t>PPRJ00053503</t>
  </si>
  <si>
    <t>Rahul  Kumar HRDR</t>
  </si>
  <si>
    <t>I-UW-HRDR-ENB-0048</t>
  </si>
  <si>
    <t>I-UW-HRDR-ENB-0136</t>
  </si>
  <si>
    <t>I-UW-HRDR-ENB-9027</t>
  </si>
  <si>
    <t>I-UW-HRDR-ENB-9075</t>
  </si>
  <si>
    <t>I-UW-GRBP-ENB-6000</t>
  </si>
  <si>
    <t>PPRJ00007233</t>
  </si>
  <si>
    <t>Aman  Saini</t>
  </si>
  <si>
    <t>I-UW-GRBP-ENB-9002</t>
  </si>
  <si>
    <t>I-UW-GRBP-ENB-9004</t>
  </si>
  <si>
    <t>I-UW-HRDR-ENB-9001</t>
  </si>
  <si>
    <t>PPRJ00083462</t>
  </si>
  <si>
    <t>Sanjeev  Kumar</t>
  </si>
  <si>
    <t>I-UW-HRDR-ENB-9003</t>
  </si>
  <si>
    <t>I-UW-HRDR-ENB-9045</t>
  </si>
  <si>
    <t>I-UW-JBNT-ENB-9002</t>
  </si>
  <si>
    <t>PPRJ00079556</t>
  </si>
  <si>
    <t>Ajay  Singh JOMT</t>
  </si>
  <si>
    <t>I-UW-JBNT-ENB-9005</t>
  </si>
  <si>
    <t>I-UW-JHBR-ENB-9001</t>
  </si>
  <si>
    <t>I-UW-PARI-ENB-9125</t>
  </si>
  <si>
    <t>I-UW-PARI-ENB-9126</t>
  </si>
  <si>
    <t>I-UW-PARI-ENB-9129</t>
  </si>
  <si>
    <t>I-UW-PARI-ENB-9135</t>
  </si>
  <si>
    <t>I-UW-PARI-ENB-9136</t>
  </si>
  <si>
    <t>I-UW-PARI-ENB-9138</t>
  </si>
  <si>
    <t>I-UW-PARI-ENB-9193</t>
  </si>
  <si>
    <t>I-UW-PARI-ENB-9194</t>
  </si>
  <si>
    <t>I-UW-PARI-ENB-9195</t>
  </si>
  <si>
    <t>I-UW-PARI-ENB-9196</t>
  </si>
  <si>
    <t>I-UW-PARI-ENB-9197</t>
  </si>
  <si>
    <t>I-UW-JLGR-ENB-9004</t>
  </si>
  <si>
    <t>I-UW-JLGR-ENB-9005</t>
  </si>
  <si>
    <t>I-UW-JLSU-ENB-9002</t>
  </si>
  <si>
    <t>PPRJ00089489</t>
  </si>
  <si>
    <t>Manoj Negi</t>
  </si>
  <si>
    <t>I-UW-JOMT-ENB-9010</t>
  </si>
  <si>
    <t>PPRJ00173879</t>
  </si>
  <si>
    <t>Om Deepak  Kumar</t>
  </si>
  <si>
    <t>I-UW-JOMT-ENB-9011</t>
  </si>
  <si>
    <t>I-UW-JOMT-ENB-9012</t>
  </si>
  <si>
    <t>I-UW-JOMT-ENB-9020</t>
  </si>
  <si>
    <t>I-UW-JOMT-ENB-9024</t>
  </si>
  <si>
    <t>I-UW-JOMT-ENB-9025</t>
  </si>
  <si>
    <t>I-UW-JOMT-ENB-9056</t>
  </si>
  <si>
    <t>I-UW-JOMT-ENB-9073</t>
  </si>
  <si>
    <t>PPRJ00080672</t>
  </si>
  <si>
    <t>Vinod  Bhootani</t>
  </si>
  <si>
    <t>I-UW-JOMT-ENB-9074</t>
  </si>
  <si>
    <t>I-UW-JOMT-ENB-9076</t>
  </si>
  <si>
    <t>I-UW-JOMT-ENB-9077</t>
  </si>
  <si>
    <t>PPRJ00090092</t>
  </si>
  <si>
    <t>Kapil   Dev</t>
  </si>
  <si>
    <t>I-UW-JOMT-ENB-9078</t>
  </si>
  <si>
    <t>I-UW-JOMT-ENB-9079</t>
  </si>
  <si>
    <t>I-UW-JOMT-ENB-9080</t>
  </si>
  <si>
    <t>I-UW-JOMT-ENB-9082</t>
  </si>
  <si>
    <t>I-UW-JOMT-ENB-9083</t>
  </si>
  <si>
    <t>I-UW-JOMT-ENB-9084</t>
  </si>
  <si>
    <t>I-UW-JOMT-ENB-9085</t>
  </si>
  <si>
    <t>I-UW-JOMT-ENB-9086</t>
  </si>
  <si>
    <t>I-UW-JOMT-ENB-9112</t>
  </si>
  <si>
    <t>I-UW-KAAG-AG1-4400</t>
  </si>
  <si>
    <t>I-UW-KAAG-ENB-9014</t>
  </si>
  <si>
    <t>I-UW-KAAG-ENB-9019</t>
  </si>
  <si>
    <t>I-UW-KAAG-ENB-9024</t>
  </si>
  <si>
    <t>I-UW-KAAG-ENB-9029</t>
  </si>
  <si>
    <t>I-UW-KAAG-ENB-9030</t>
  </si>
  <si>
    <t>I-UW-KAAG-ENB-9035</t>
  </si>
  <si>
    <t>I-UW-KAAG-ENB-9036</t>
  </si>
  <si>
    <t>I-UW-KAAG-ENB-9040</t>
  </si>
  <si>
    <t>I-UW-KAAG-ENB-9041</t>
  </si>
  <si>
    <t>I-UW-KAAG-ENB-9042</t>
  </si>
  <si>
    <t>I-UW-KAAG-ENB-9059</t>
  </si>
  <si>
    <t>I-UW-KBLH-ENB-9001</t>
  </si>
  <si>
    <t>I-UW-KCSR-ENB-9001</t>
  </si>
  <si>
    <t>I-UW-KRTI-ENB-9002</t>
  </si>
  <si>
    <t>PPRJ00169031</t>
  </si>
  <si>
    <t>Rahul  Kumar LADN</t>
  </si>
  <si>
    <t>I-UW-KRTI-ENB-9005</t>
  </si>
  <si>
    <t>I-UW-KRTI-ENB-9030</t>
  </si>
  <si>
    <t>I-UW-SRIN-ENB-9026</t>
  </si>
  <si>
    <t>I-UW-STPI-ENB-9003</t>
  </si>
  <si>
    <t>I-UW-STPI-ENB-9004</t>
  </si>
  <si>
    <t>I-UW-STPI-ENB-9005</t>
  </si>
  <si>
    <t>I-UW-STPI-ENB-9009</t>
  </si>
  <si>
    <t>I-UW-KSRM-ENB-9003</t>
  </si>
  <si>
    <t>I-UW-LADN-ENB-6000</t>
  </si>
  <si>
    <t>I-UW-LADN-ENB-9018</t>
  </si>
  <si>
    <t>I-UW-STPI-ENB-9012</t>
  </si>
  <si>
    <t>I-UW-LADN-ENB-9041</t>
  </si>
  <si>
    <t>PPRJ00171505</t>
  </si>
  <si>
    <t>Ankush  Negi</t>
  </si>
  <si>
    <t>I-UW-LADN-ENB-9043</t>
  </si>
  <si>
    <t>I-UW-LADN-ENB-9044</t>
  </si>
  <si>
    <t>I-UW-LADN-ENB-9046</t>
  </si>
  <si>
    <t>I-UW-STPI-ENB-9014</t>
  </si>
  <si>
    <t>I-UW-LADN-ENB-9049</t>
  </si>
  <si>
    <t>PPRJ00134163</t>
  </si>
  <si>
    <t>Vansi  Kumar</t>
  </si>
  <si>
    <t>I-UW-LADN-ENB-9053</t>
  </si>
  <si>
    <t>I-UW-LADN-ENB-9054</t>
  </si>
  <si>
    <t>I-UW-LADN-ENB-9055</t>
  </si>
  <si>
    <t>I-UW-LADN-ENB-9056</t>
  </si>
  <si>
    <t>I-UW-LADN-ENB-9060</t>
  </si>
  <si>
    <t>I-UW-LADN-ENB-9064</t>
  </si>
  <si>
    <t>I-UW-LADN-ENB-9071</t>
  </si>
  <si>
    <t>I-UW-LADN-ENB-9072</t>
  </si>
  <si>
    <t>I-UW-LADN-ENB-9075</t>
  </si>
  <si>
    <t>I-UW-STPI-ENB-9015</t>
  </si>
  <si>
    <t>I-UW-LADN-ENB-9087</t>
  </si>
  <si>
    <t>I-UW-LADN-ENB-9088</t>
  </si>
  <si>
    <t>I-UW-LAKR-ENB-6000</t>
  </si>
  <si>
    <t>I-UW-LAKR-ENB-9003</t>
  </si>
  <si>
    <t>I-UW-LAKR-ENB-9004</t>
  </si>
  <si>
    <t>I-UW-LAKR-ENB-9015</t>
  </si>
  <si>
    <t>PPRJ00019615</t>
  </si>
  <si>
    <t>Jagveer  Singh</t>
  </si>
  <si>
    <t>I-UW-LAKR-ENB-9023</t>
  </si>
  <si>
    <t>I-UW-LAKR-ENB-9024</t>
  </si>
  <si>
    <t>I-UW-LAKR-ENB-9026</t>
  </si>
  <si>
    <t>I-UW-LAKR-ENB-9027</t>
  </si>
  <si>
    <t>I-UW-LAKR-ENB-9029</t>
  </si>
  <si>
    <t>I-UW-LAKR-ENB-9030</t>
  </si>
  <si>
    <t>I-UW-LAKR-ENB-9037</t>
  </si>
  <si>
    <t>I-UW-LAKR-ENB-9038</t>
  </si>
  <si>
    <t>I-UW-LAKR-ENB-9041</t>
  </si>
  <si>
    <t>I-UW-LAKR-ENB-9047</t>
  </si>
  <si>
    <t>I-UW-LAKR-ENB-9050</t>
  </si>
  <si>
    <t>I-UW-LAKR-ENB-9051</t>
  </si>
  <si>
    <t>I-UW-LAKR-ENB-9053</t>
  </si>
  <si>
    <t>I-UW-LAKR-ENB-9059</t>
  </si>
  <si>
    <t>I-UW-LAKR-ENB-9060</t>
  </si>
  <si>
    <t>I-UW-LAKR-ENB-9061</t>
  </si>
  <si>
    <t>I-UW-LAKR-ENB-9062</t>
  </si>
  <si>
    <t>I-UW-LAKR-ENB-9064</t>
  </si>
  <si>
    <t>I-UW-LAKR-ENB-9065</t>
  </si>
  <si>
    <t>I-UW-LAKR-ENB-9066</t>
  </si>
  <si>
    <t>I-UW-LAKR-ENB-9067</t>
  </si>
  <si>
    <t>I-UW-LAKR-ENB-9068</t>
  </si>
  <si>
    <t>I-UW-LAKR-ENB-9069</t>
  </si>
  <si>
    <t>I-UW-LAKR-ENB-9071</t>
  </si>
  <si>
    <t>I-UW-LAKR-ENB-9073</t>
  </si>
  <si>
    <t>I-UW-LAKR-ENB-9074</t>
  </si>
  <si>
    <t>I-UW-LAKR-ENB-9077</t>
  </si>
  <si>
    <t>I-UW-LAKR-ENB-9079</t>
  </si>
  <si>
    <t>I-UW-LAKR-ENB-9081</t>
  </si>
  <si>
    <t>I-UW-LAKR-ENB-9082</t>
  </si>
  <si>
    <t>I-UW-LAKR-ENB-9083</t>
  </si>
  <si>
    <t>I-UW-LAKR-ENB-9085</t>
  </si>
  <si>
    <t>I-UW-LAKR-ENB-9086</t>
  </si>
  <si>
    <t>I-UW-LAKR-ENB-9087</t>
  </si>
  <si>
    <t>I-UW-LAKR-ENB-9089</t>
  </si>
  <si>
    <t>I-UW-LAKR-ENB-9090</t>
  </si>
  <si>
    <t>I-UW-LAKR-ENB-9091</t>
  </si>
  <si>
    <t>I-UW-LAKR-ENB-9092</t>
  </si>
  <si>
    <t>I-UW-LAKR-ENB-9093</t>
  </si>
  <si>
    <t>I-UW-LAKR-ENB-9094</t>
  </si>
  <si>
    <t>I-UW-LAKR-ENB-9099</t>
  </si>
  <si>
    <t>I-UW-LAKR-ENB-9101</t>
  </si>
  <si>
    <t>I-UW-LAKR-ENB-G001</t>
  </si>
  <si>
    <t>I-UW-HRDR-ENB-9079</t>
  </si>
  <si>
    <t>I-UW-LATX-ENB-9002</t>
  </si>
  <si>
    <t>I-UW-LATX-ENB-9007</t>
  </si>
  <si>
    <t>I-UW-LATX-ENB-9008</t>
  </si>
  <si>
    <t>I-UW-LAWY-ENB-9002</t>
  </si>
  <si>
    <t>PPRJ00104091</t>
  </si>
  <si>
    <t>Ashish  Rana</t>
  </si>
  <si>
    <t>I-UW-LNDU-ENB-9003</t>
  </si>
  <si>
    <t>I-UW-LNDU-ENB-9004</t>
  </si>
  <si>
    <t>I-UW-LNDU-ENB-G001</t>
  </si>
  <si>
    <t>I-UW-LNSK-ENB-6003</t>
  </si>
  <si>
    <t>I-UW-LNSK-ENB-6001</t>
  </si>
  <si>
    <t>I-UW-LNSK-ENB-6002</t>
  </si>
  <si>
    <t>I-UW-LNSK-ENB-9075</t>
  </si>
  <si>
    <t>I-UW-LNSK-ENB-6005</t>
  </si>
  <si>
    <t>PPRJ00019618</t>
  </si>
  <si>
    <t>Anil  Pal</t>
  </si>
  <si>
    <t>I-UW-LNSK-ENB-9034</t>
  </si>
  <si>
    <t>I-UW-LNSK-ENB-9041</t>
  </si>
  <si>
    <t>I-UW-LNSK-ENB-6000</t>
  </si>
  <si>
    <t>PPRJ00165526</t>
  </si>
  <si>
    <t>Satyendra  Singh</t>
  </si>
  <si>
    <t>I-UW-LNSK-ENB-9037</t>
  </si>
  <si>
    <t>I-UW-LNSK-ENB-9060</t>
  </si>
  <si>
    <t>I-UW-LNSK-ENB-9063</t>
  </si>
  <si>
    <t>I-UW-LNSK-ENB-9065</t>
  </si>
  <si>
    <t>I-UW-LNSK-ENB-9066</t>
  </si>
  <si>
    <t>I-UW-LNSK-ENB-9068</t>
  </si>
  <si>
    <t>I-UW-LNSK-ENB-9069</t>
  </si>
  <si>
    <t>I-UW-LNSK-ENB-9047</t>
  </si>
  <si>
    <t>I-UW-LNSK-ENB-9071</t>
  </si>
  <si>
    <t>I-UW-LNSK-ENB-9078</t>
  </si>
  <si>
    <t>I-UW-LNSK-ENB-9082</t>
  </si>
  <si>
    <t>I-UW-LNSK-ENB-9092</t>
  </si>
  <si>
    <t>I-UW-LNSK-ENB-9093</t>
  </si>
  <si>
    <t>I-UW-LNSK-ENB-9094</t>
  </si>
  <si>
    <t>I-UW-LNSK-ENB-9095</t>
  </si>
  <si>
    <t>I-UW-LNSK-ENB-9106</t>
  </si>
  <si>
    <t>I-UW-LNSK-ENB-9076</t>
  </si>
  <si>
    <t>I-UW-LNSK-ENB-9119</t>
  </si>
  <si>
    <t>I-UW-LNSK-ENB-9120</t>
  </si>
  <si>
    <t>I-UW-LNSK-ILA-0001</t>
  </si>
  <si>
    <t>I-UW-MALA-ENB-9002</t>
  </si>
  <si>
    <t>I-UW-MGUR-AG1-4400</t>
  </si>
  <si>
    <t>I-UW-MGUR-ENB-6000</t>
  </si>
  <si>
    <t>I-UW-MGUR-ENB-9003</t>
  </si>
  <si>
    <t>I-UW-MGUR-ENB-9006</t>
  </si>
  <si>
    <t>I-UW-MGUR-ENB-9011</t>
  </si>
  <si>
    <t>I-UW-MHMH-ENB-9001</t>
  </si>
  <si>
    <t>I-UW-MHUP-ENB-9001</t>
  </si>
  <si>
    <t>I-UW-LATX-ENB-9011</t>
  </si>
  <si>
    <t>I-UW-NAZB-ENB-9001</t>
  </si>
  <si>
    <t>I-UW-NAZB-ENB-9003</t>
  </si>
  <si>
    <t>I-UW-NAZB-ENB-9004</t>
  </si>
  <si>
    <t>I-UW-NAZB-ENB-9005</t>
  </si>
  <si>
    <t>I-UW-NAZB-ENB-9006</t>
  </si>
  <si>
    <t>I-UW-NAZB-ENB-9007</t>
  </si>
  <si>
    <t>I-UW-NAZB-ENB-9008</t>
  </si>
  <si>
    <t>I-UW-NAZB-ENB-9009</t>
  </si>
  <si>
    <t>I-UW-NAZB-ENB-9011</t>
  </si>
  <si>
    <t>I-UW-NAZB-ENB-9012</t>
  </si>
  <si>
    <t>I-UW-NAZB-ENB-9014</t>
  </si>
  <si>
    <t>I-UW-NAZB-ENB-9015</t>
  </si>
  <si>
    <t>I-UW-NDPY-ENB-9002</t>
  </si>
  <si>
    <t>PPRJ00071714</t>
  </si>
  <si>
    <t>I-UW-NGAA-ENB-9002</t>
  </si>
  <si>
    <t>I-UW-NRBG-ENB-9001</t>
  </si>
  <si>
    <t>PPRJ00097283</t>
  </si>
  <si>
    <t>Dhanveer  Lal</t>
  </si>
  <si>
    <t>I-UW-NRBG-ENB-9002</t>
  </si>
  <si>
    <t>I-UW-NRBG-ENB-9003</t>
  </si>
  <si>
    <t>I-UW-NRBG-ENB-9004</t>
  </si>
  <si>
    <t>I-UW-NRDN-ENB-9011</t>
  </si>
  <si>
    <t>PPRJ00076559</t>
  </si>
  <si>
    <t>Suraj  Shahi</t>
  </si>
  <si>
    <t>I-UW-NRDN-ENB-9012</t>
  </si>
  <si>
    <t>I-UW-NRDN-ENB-9014</t>
  </si>
  <si>
    <t>I-UW-NRDN-ENB-9020</t>
  </si>
  <si>
    <t>I-UW-NRDN-ENB-9023</t>
  </si>
  <si>
    <t>I-UW-NRDN-ENB-9028</t>
  </si>
  <si>
    <t>I-UW-NRDN-ENB-9040</t>
  </si>
  <si>
    <t>I-UW-NRDN-ENB-9042</t>
  </si>
  <si>
    <t>I-UW-NRDN-ENB-9043</t>
  </si>
  <si>
    <t>I-UW-NRDN-ENB-9044</t>
  </si>
  <si>
    <t>I-UW-NRDN-ENB-9046</t>
  </si>
  <si>
    <t>I-UW-STPI-ENB-9016</t>
  </si>
  <si>
    <t>I-UW-STPI-ENB-9017</t>
  </si>
  <si>
    <t>I-UW-STPI-ENB-9018</t>
  </si>
  <si>
    <t>I-UW-STPI-ENB-9019</t>
  </si>
  <si>
    <t>I-UW-STPI-ENB-9025</t>
  </si>
  <si>
    <t>I-UW-STPI-ENB-9026</t>
  </si>
  <si>
    <t>I-UW-STPI-ENB-9027</t>
  </si>
  <si>
    <t>I-UW-STPI-ENB-9044</t>
  </si>
  <si>
    <t>I-UW-STPI-ILA-0001</t>
  </si>
  <si>
    <t>I-UW-DERY-ENB-9007</t>
  </si>
  <si>
    <t>PPRJ00128954</t>
  </si>
  <si>
    <t>Sandeep  Kukreti</t>
  </si>
  <si>
    <t>I-UW-DERY-ENB-9008</t>
  </si>
  <si>
    <t>AJEET</t>
  </si>
  <si>
    <t>UK17CA2729</t>
  </si>
  <si>
    <t>KARNPRAYAG</t>
  </si>
  <si>
    <t>I-UW-DERY-ENB-9009</t>
  </si>
  <si>
    <t>I-UW-DERY-ENB-9019</t>
  </si>
  <si>
    <t>I-UW-DERY-ENB-9022</t>
  </si>
  <si>
    <t>PPRJ00160540</t>
  </si>
  <si>
    <t>Suraj  Prakash</t>
  </si>
  <si>
    <t>I-UW-DERY-ENB-9025</t>
  </si>
  <si>
    <t>I-UW-DERY-ENB-9032</t>
  </si>
  <si>
    <t>I-UW-DERY-ENB-9036</t>
  </si>
  <si>
    <t>PPRJ00166166</t>
  </si>
  <si>
    <t>Ayush  Rawat</t>
  </si>
  <si>
    <t>I-UW-DERY-ENB-9039</t>
  </si>
  <si>
    <t>I-UW-DERY-ENB-9041</t>
  </si>
  <si>
    <t>I-UW-DERY-ENB-9043</t>
  </si>
  <si>
    <t>I-UW-DERY-ENB-9044</t>
  </si>
  <si>
    <t>I-UW-DERY-ENB-9046</t>
  </si>
  <si>
    <t>I-UW-DERY-ENB-9047</t>
  </si>
  <si>
    <t>I-UW-DERY-ENB-9049</t>
  </si>
  <si>
    <t>I-UW-DERY-ENB-9050</t>
  </si>
  <si>
    <t>I-UW-DERY-ENB-9051</t>
  </si>
  <si>
    <t>I-UW-DERY-ENB-9052</t>
  </si>
  <si>
    <t>I-UW-DERY-ENB-9053</t>
  </si>
  <si>
    <t>I-UW-DERY-ENB-9054</t>
  </si>
  <si>
    <t>I-UW-DERY-ILA-0001</t>
  </si>
  <si>
    <t>I-UW-JHDR-ENB-9007</t>
  </si>
  <si>
    <t>I-UW-JKOI-ENB-9003</t>
  </si>
  <si>
    <t>PPRJ00010483</t>
  </si>
  <si>
    <t>Hayat  Singh</t>
  </si>
  <si>
    <t>I-UW-JKOI-ENB-9004</t>
  </si>
  <si>
    <t>I-UW-JKOI-ENB-9024</t>
  </si>
  <si>
    <t>I-UW-JKOI-ENB-9012</t>
  </si>
  <si>
    <t>Hardeep  Singh</t>
  </si>
  <si>
    <t>I-UW-RUPY-ENB-9018</t>
  </si>
  <si>
    <t>I-UW-RUPY-ENB-9020</t>
  </si>
  <si>
    <t>I-UW-RUPY-ENB-9049</t>
  </si>
  <si>
    <t>I-UW-JKOI-ENB-9026</t>
  </si>
  <si>
    <t>I-UW-RUPY-ENB-9038</t>
  </si>
  <si>
    <t>I-UW-PDMU-ENB-0001</t>
  </si>
  <si>
    <t>I-UW-PDMU-ENB-9004</t>
  </si>
  <si>
    <t>I-UW-PDMU-ENB-9006</t>
  </si>
  <si>
    <t>I-UW-PDMU-ENB-9007</t>
  </si>
  <si>
    <t>I-UW-PDWL-ENB-9004</t>
  </si>
  <si>
    <t>I-UW-PIRN-ENB-9002</t>
  </si>
  <si>
    <t>I-UW-POKR-ENB-9008</t>
  </si>
  <si>
    <t>I-UW-POKR-ENB-9009</t>
  </si>
  <si>
    <t>I-UW-POKR-ENB-9011</t>
  </si>
  <si>
    <t>I-UW-POKR-ENB-9012</t>
  </si>
  <si>
    <t>I-UW-POKR-ENB-9013</t>
  </si>
  <si>
    <t>I-UW-POKR-ENB-9015</t>
  </si>
  <si>
    <t>I-UW-POKR-ENB-9017</t>
  </si>
  <si>
    <t>I-UW-POKR-ENB-9020</t>
  </si>
  <si>
    <t>I-UW-POKR-ENB-9021</t>
  </si>
  <si>
    <t>I-UW-PRTT-ENB-0001</t>
  </si>
  <si>
    <t>PPRJ00009211</t>
  </si>
  <si>
    <t>Vipin  Kumar RSKS</t>
  </si>
  <si>
    <t>I-UW-PRTT-ENB-9008</t>
  </si>
  <si>
    <t>I-UW-PRTT-ENB-9009</t>
  </si>
  <si>
    <t>I-UW-RRKE-ENB-0008</t>
  </si>
  <si>
    <t>PPRJ00169110</t>
  </si>
  <si>
    <t>Karan  Singh</t>
  </si>
  <si>
    <t>I-UW-RRKE-ENB-0010</t>
  </si>
  <si>
    <t>I-UW-RRKE-ENB-0036</t>
  </si>
  <si>
    <t>I-UW-RRKE-ENB-0037</t>
  </si>
  <si>
    <t>I-UW-RRKE-ENB-0040</t>
  </si>
  <si>
    <t>I-UW-RRKE-ENB-0041</t>
  </si>
  <si>
    <t>I-UW-RRKE-ENB-0046</t>
  </si>
  <si>
    <t>I-UW-RRKE-ENB-0047</t>
  </si>
  <si>
    <t>I-UW-RRKE-ENB-0048</t>
  </si>
  <si>
    <t>I-UW-RRKE-ENB-0050</t>
  </si>
  <si>
    <t>I-UW-RRKE-ENB-0053</t>
  </si>
  <si>
    <t>I-UW-RRKE-ENB-0054</t>
  </si>
  <si>
    <t>I-UW-RRKE-ENB-0057</t>
  </si>
  <si>
    <t>I-UW-RRKE-ENB-0058</t>
  </si>
  <si>
    <t>I-UW-RRKE-ENB-0065</t>
  </si>
  <si>
    <t>I-UW-RRKE-ENB-0066</t>
  </si>
  <si>
    <t>I-UW-RRKE-ENB-0068</t>
  </si>
  <si>
    <t>I-UW-RRKE-ENB-0073</t>
  </si>
  <si>
    <t>I-UW-RRKE-ENB-0084</t>
  </si>
  <si>
    <t>I-UW-RRKE-ENB-0091</t>
  </si>
  <si>
    <t>I-UW-RRKE-ENB-0096</t>
  </si>
  <si>
    <t>I-UW-RRKE-ENB-0102</t>
  </si>
  <si>
    <t>I-UW-RRKE-ENB-0110</t>
  </si>
  <si>
    <t>I-UW-RRKE-ENB-0115</t>
  </si>
  <si>
    <t>I-UW-RRKE-ENB-0119</t>
  </si>
  <si>
    <t>I-UW-RRKE-ENB-0129</t>
  </si>
  <si>
    <t>I-UW-RRKE-ENB-0139</t>
  </si>
  <si>
    <t>PPRJ00066956</t>
  </si>
  <si>
    <t>Manish  Kumar</t>
  </si>
  <si>
    <t>I-UW-RRKE-ENB-6000</t>
  </si>
  <si>
    <t>PPRJ00134419</t>
  </si>
  <si>
    <t>Ashish  Saini</t>
  </si>
  <si>
    <t>I-UW-RRKE-ENB-6002</t>
  </si>
  <si>
    <t>I-UW-RRKE-ENB-6003</t>
  </si>
  <si>
    <t>I-UW-RRKE-ENB-6007</t>
  </si>
  <si>
    <t>I-UW-RRKE-ENB-6009</t>
  </si>
  <si>
    <t>I-UW-RRKE-ENB-6010</t>
  </si>
  <si>
    <t>I-UW-RRKE-ENB-6012</t>
  </si>
  <si>
    <t>I-UW-RRKE-ENB-6013</t>
  </si>
  <si>
    <t>I-UW-RRKE-ENB-6014</t>
  </si>
  <si>
    <t>I-UW-RRKE-ENB-6015</t>
  </si>
  <si>
    <t>I-UW-RRKE-ENB-6016</t>
  </si>
  <si>
    <t>I-UW-RRKE-ENB-6019</t>
  </si>
  <si>
    <t>I-UW-RRKE-ENB-6020</t>
  </si>
  <si>
    <t>I-UW-RRKE-ENB-6022</t>
  </si>
  <si>
    <t>I-UW-RRKE-ENB-6023</t>
  </si>
  <si>
    <t>I-UW-RRKE-ENB-6024</t>
  </si>
  <si>
    <t>I-UW-RRKE-ENB-6026</t>
  </si>
  <si>
    <t>I-UW-RRKE-ENB-9012</t>
  </si>
  <si>
    <t>I-UW-RRKE-ENB-9013</t>
  </si>
  <si>
    <t>I-UW-RRKE-ENB-9014</t>
  </si>
  <si>
    <t>I-UW-RRKE-ENB-9019</t>
  </si>
  <si>
    <t>I-UW-RRKE-ENB-9021</t>
  </si>
  <si>
    <t>I-UW-RRKE-ENB-9022</t>
  </si>
  <si>
    <t>I-UW-RRKE-ENB-9023</t>
  </si>
  <si>
    <t>I-UW-RRKE-ENB-9024</t>
  </si>
  <si>
    <t>I-UW-RRKE-ENB-9025</t>
  </si>
  <si>
    <t>I-UW-RRKE-ENB-9026</t>
  </si>
  <si>
    <t>I-UW-RRKE-ENB-9027</t>
  </si>
  <si>
    <t>I-UW-RRKE-ENB-9033</t>
  </si>
  <si>
    <t>I-UW-RRKE-ENB-9049</t>
  </si>
  <si>
    <t>I-UW-RRKE-ENB-9053</t>
  </si>
  <si>
    <t>I-UW-RRKE-ENB-9065</t>
  </si>
  <si>
    <t>I-UW-RRKE-ENB-9071</t>
  </si>
  <si>
    <t>I-UW-RRKE-ENB-9072</t>
  </si>
  <si>
    <t>I-UW-RRKE-ENB-9080</t>
  </si>
  <si>
    <t>I-UW-RRKE-ENB-9083</t>
  </si>
  <si>
    <t>I-UW-RRKE-ENB-9085</t>
  </si>
  <si>
    <t>I-UW-RRKE-ENB-9086</t>
  </si>
  <si>
    <t>I-UW-RRKE-ENB-9087</t>
  </si>
  <si>
    <t>I-UW-RRKE-ENB-9088</t>
  </si>
  <si>
    <t>I-UW-RRKE-ENB-9092</t>
  </si>
  <si>
    <t>I-UW-RRKE-ENB-9093</t>
  </si>
  <si>
    <t>I-UW-RRKE-ENB-9097</t>
  </si>
  <si>
    <t>I-UW-RRKE-ENB-9098</t>
  </si>
  <si>
    <t>I-UW-RRKE-ENB-9101</t>
  </si>
  <si>
    <t>I-UW-RRKE-ENB-9102</t>
  </si>
  <si>
    <t>I-UW-RRKE-ENB-9106</t>
  </si>
  <si>
    <t>I-UW-RRKE-ENB-9109</t>
  </si>
  <si>
    <t>I-UW-RRKE-ENB-9112</t>
  </si>
  <si>
    <t>I-UW-RRKE-ENB-9114</t>
  </si>
  <si>
    <t>I-UW-RRKE-ENB-9115</t>
  </si>
  <si>
    <t>I-UW-RRKE-ENB-9117</t>
  </si>
  <si>
    <t>I-UW-RRKE-ENB-9118</t>
  </si>
  <si>
    <t>I-UW-RRKE-ENB-9119</t>
  </si>
  <si>
    <t>I-UW-RRKE-ENB-9121</t>
  </si>
  <si>
    <t>I-UW-RRKE-ENB-9122</t>
  </si>
  <si>
    <t>I-UW-RRKE-ENB-9124</t>
  </si>
  <si>
    <t>I-UW-RRKE-ENB-9127</t>
  </si>
  <si>
    <t>I-UW-RRKE-ENB-9129</t>
  </si>
  <si>
    <t>I-UW-RRKE-ENB-9131</t>
  </si>
  <si>
    <t>I-UW-RRKE-ENB-9132</t>
  </si>
  <si>
    <t>I-UW-RRKE-ENB-9133</t>
  </si>
  <si>
    <t>I-UW-RRKE-ENB-9136</t>
  </si>
  <si>
    <t>I-UW-RRKE-ENB-9138</t>
  </si>
  <si>
    <t>I-UW-RRKE-ENB-9140</t>
  </si>
  <si>
    <t>I-UW-RRKE-ENB-9142</t>
  </si>
  <si>
    <t>I-UW-RRKE-ENB-9143</t>
  </si>
  <si>
    <t>I-UW-RRKE-ENB-9145</t>
  </si>
  <si>
    <t>I-UW-RRKE-ENB-9146</t>
  </si>
  <si>
    <t>I-UW-RRKE-ENB-9147</t>
  </si>
  <si>
    <t>I-UW-RRKE-ENB-9148</t>
  </si>
  <si>
    <t>I-UW-RRKE-ENB-9150</t>
  </si>
  <si>
    <t>I-UW-RRKE-ENB-9153</t>
  </si>
  <si>
    <t>I-UW-RRKE-ENB-9155</t>
  </si>
  <si>
    <t>I-UW-RRKE-ENB-9157</t>
  </si>
  <si>
    <t>I-UW-RRKE-ENB-9158</t>
  </si>
  <si>
    <t>I-UW-RRKE-ENB-9161</t>
  </si>
  <si>
    <t>I-UW-RRKE-ENB-9163</t>
  </si>
  <si>
    <t>I-UW-RRKE-ENB-9164</t>
  </si>
  <si>
    <t>I-UW-RRKE-ENB-9165</t>
  </si>
  <si>
    <t>I-UW-RRKE-ENB-9167</t>
  </si>
  <si>
    <t>I-UW-RRKE-ENB-9169</t>
  </si>
  <si>
    <t>I-UW-RRKE-ENB-9172</t>
  </si>
  <si>
    <t>I-UW-RRKE-ENB-9175</t>
  </si>
  <si>
    <t>I-UW-RRKE-ENB-G005</t>
  </si>
  <si>
    <t>I-UW-RRKE-ENB-G006</t>
  </si>
  <si>
    <t>I-UW-RRKE-ENB-G007</t>
  </si>
  <si>
    <t>I-UW-RRKE-ENB-G008</t>
  </si>
  <si>
    <t>I-UW-RRKE-ENB-G009</t>
  </si>
  <si>
    <t>I-UW-RRKH-ENB-6006</t>
  </si>
  <si>
    <t>I-UW-HRDR-ENB-0049</t>
  </si>
  <si>
    <t>I-UW-HRDR-ENB-0074</t>
  </si>
  <si>
    <t>I-UW-HRDR-ENB-9032</t>
  </si>
  <si>
    <t>I-UW-RRKH-ENB-6014</t>
  </si>
  <si>
    <t>I-UW-RRKH-ENB-6028</t>
  </si>
  <si>
    <t>I-UW-RRKH-ENB-9013</t>
  </si>
  <si>
    <t>I-UW-RRKH-ENB-9015</t>
  </si>
  <si>
    <t>I-UW-RRKH-ENB-9017</t>
  </si>
  <si>
    <t>I-UW-HRDR-ENB-9041</t>
  </si>
  <si>
    <t>I-UW-RRKH-ENB-6012</t>
  </si>
  <si>
    <t>PPRJ00088993</t>
  </si>
  <si>
    <t>Nirankar  Singh</t>
  </si>
  <si>
    <t>I-UW-RSKS-ENB-0033</t>
  </si>
  <si>
    <t>I-UW-RSKS-ENB-0034</t>
  </si>
  <si>
    <t>I-UW-RSKS-ENB-0037</t>
  </si>
  <si>
    <t>I-UW-RSKS-ENB-0039</t>
  </si>
  <si>
    <t>I-UW-RSKS-ENB-0040</t>
  </si>
  <si>
    <t>I-UW-RSKS-ENB-0042</t>
  </si>
  <si>
    <t>I-UW-RSKS-ENB-0045</t>
  </si>
  <si>
    <t>PPRJ00153884</t>
  </si>
  <si>
    <t>Mr  Abhishek</t>
  </si>
  <si>
    <t>I-UW-RSKS-ENB-0048</t>
  </si>
  <si>
    <t>I-UW-RSKS-ENB-0050</t>
  </si>
  <si>
    <t>I-UW-RSKS-ENB-0051</t>
  </si>
  <si>
    <t>I-UW-RSKS-ENB-0053</t>
  </si>
  <si>
    <t>I-UW-RSKS-ENB-0068</t>
  </si>
  <si>
    <t>I-UW-RSKS-ENB-0083</t>
  </si>
  <si>
    <t>I-UW-RSKS-ENB-0088</t>
  </si>
  <si>
    <t>I-UW-RSKS-ENB-0094</t>
  </si>
  <si>
    <t>PPRJ00090511</t>
  </si>
  <si>
    <t>Ashu  Saini</t>
  </si>
  <si>
    <t>I-UW-RSKS-ENB-0100</t>
  </si>
  <si>
    <t>I-UW-RSKS-ENB-0114</t>
  </si>
  <si>
    <t>I-UW-RSKS-ENB-6000</t>
  </si>
  <si>
    <t>I-UW-RRKH-ENB-6013</t>
  </si>
  <si>
    <t>I-UW-RSKS-ENB-6002</t>
  </si>
  <si>
    <t>I-UW-RSKS-ENB-6003</t>
  </si>
  <si>
    <t>I-UW-RSKS-ENB-6004</t>
  </si>
  <si>
    <t>I-UW-RSKS-ENB-6005</t>
  </si>
  <si>
    <t>I-UW-RSKS-ENB-6007</t>
  </si>
  <si>
    <t>I-UW-RSKS-ENB-6008</t>
  </si>
  <si>
    <t>I-UW-RSKS-ENB-6009</t>
  </si>
  <si>
    <t>I-UW-RSKS-ENB-6011</t>
  </si>
  <si>
    <t>I-UW-RSKS-ENB-6013</t>
  </si>
  <si>
    <t>I-UW-RSKS-ENB-6014</t>
  </si>
  <si>
    <t>I-UW-RSKS-ENB-9007</t>
  </si>
  <si>
    <t>I-UW-RSKS-ENB-9008</t>
  </si>
  <si>
    <t>I-UW-RSKS-ENB-9011</t>
  </si>
  <si>
    <t>I-UW-RSKS-ENB-9012</t>
  </si>
  <si>
    <t>PPRJ00150616</t>
  </si>
  <si>
    <t>Satbir  Singh</t>
  </si>
  <si>
    <t>I-UW-RSKS-ENB-9015</t>
  </si>
  <si>
    <t>I-UW-RSKS-ENB-9018</t>
  </si>
  <si>
    <t>I-UW-RSKS-ENB-9020</t>
  </si>
  <si>
    <t>I-UW-RSKS-ENB-9034</t>
  </si>
  <si>
    <t>I-UW-RSKS-ENB-9044</t>
  </si>
  <si>
    <t>I-UW-RRKH-ENB-6026</t>
  </si>
  <si>
    <t>I-UW-RSKS-ENB-G002</t>
  </si>
  <si>
    <t>I-UW-RSKS-ENB-G003</t>
  </si>
  <si>
    <t>I-UW-RSKS-ENB-G005</t>
  </si>
  <si>
    <t>I-UW-RSKS-ENB-6001</t>
  </si>
  <si>
    <t>I-UW-RUPY-ENB-9041</t>
  </si>
  <si>
    <t>I-UW-SBGO-ENB-9003</t>
  </si>
  <si>
    <t>I-UW-SBGO-ILA-0001</t>
  </si>
  <si>
    <t>I-UW-UKIG-ENB-9007</t>
  </si>
  <si>
    <t>I-UW-UKIG-ENB-9029</t>
  </si>
  <si>
    <t>I-UW-UKIG-ENB-9032</t>
  </si>
  <si>
    <t>I-UW-UKIG-ENB-9033</t>
  </si>
  <si>
    <t>I-UW-RUPY-AG1-4401</t>
  </si>
  <si>
    <t>PPRJ00156296</t>
  </si>
  <si>
    <t>Himanshu  Panwar</t>
  </si>
  <si>
    <t>I-UW-KRTN-ENB-9003</t>
  </si>
  <si>
    <t>I-UW-KRTN-ENB-9004</t>
  </si>
  <si>
    <t>I-UW-KRTN-ENB-9007</t>
  </si>
  <si>
    <t>I-UW-KRTN-ENB-9009</t>
  </si>
  <si>
    <t>I-UW-PARI-ENB-9052</t>
  </si>
  <si>
    <t>PPRJ00160544</t>
  </si>
  <si>
    <t>Parmanand  Singh</t>
  </si>
  <si>
    <t>I-UW-RUPY-ENB-9014</t>
  </si>
  <si>
    <t>I-UW-RUPY-ENB-9015</t>
  </si>
  <si>
    <t>I-UW-RUPY-ENB-9013</t>
  </si>
  <si>
    <t>I-UW-RUPY-ENB-9016</t>
  </si>
  <si>
    <t>I-UW-RUPY-ENB-9017</t>
  </si>
  <si>
    <t>I-UW-RUPY-ENB-9019</t>
  </si>
  <si>
    <t>I-UW-RUPY-ENB-9021</t>
  </si>
  <si>
    <t>I-UW-HRDR-ENB-9047</t>
  </si>
  <si>
    <t>I-UW-HRDR-ENB-9051</t>
  </si>
  <si>
    <t>I-UW-HRDR-ENB-9052</t>
  </si>
  <si>
    <t>I-UW-HRDR-ENB-9054</t>
  </si>
  <si>
    <t>I-UW-HRDR-ENB-9061</t>
  </si>
  <si>
    <t>I-UW-HRDR-ENB-9072</t>
  </si>
  <si>
    <t>I-UW-HRDR-ENB-9081</t>
  </si>
  <si>
    <t>I-UW-HRDR-ENB-9099</t>
  </si>
  <si>
    <t>I-UW-HRDR-ENB-9101</t>
  </si>
  <si>
    <t>I-UW-RRKH-ENB-6003</t>
  </si>
  <si>
    <t>I-UW-RRKH-ENB-6011</t>
  </si>
  <si>
    <t>I-UW-RRKH-ENB-6029</t>
  </si>
  <si>
    <t>I-UW-SAPN-ENB-0001</t>
  </si>
  <si>
    <t>I-UW-RUPY-ENB-9032</t>
  </si>
  <si>
    <t>I-UW-SBWT-ENB-9001</t>
  </si>
  <si>
    <t>I-UW-SIPR-ENB-9001</t>
  </si>
  <si>
    <t>I-UW-SIPR-ENB-9003</t>
  </si>
  <si>
    <t>I-UW-RUPY-ENB-9048</t>
  </si>
  <si>
    <t>I-UW-RUPY-ENB-9059</t>
  </si>
  <si>
    <t>I-UW-RUPY-ENB-9060</t>
  </si>
  <si>
    <t>I-UW-JKOI-ENB-9001</t>
  </si>
  <si>
    <t>PPRJ00091708</t>
  </si>
  <si>
    <t>Jagdish  Prasad</t>
  </si>
  <si>
    <t>I-UW-JKOI-ENB-9018</t>
  </si>
  <si>
    <t>I-UW-JKOI-ENB-9019</t>
  </si>
  <si>
    <t>I-UW-JKOI-ENB-9022</t>
  </si>
  <si>
    <t>I-UW-JKOI-ENB-9027</t>
  </si>
  <si>
    <t>I-UW-JKOI-ILA-0001</t>
  </si>
  <si>
    <t>I-UW-RUPY-ENB-9033</t>
  </si>
  <si>
    <t>PPRJ00096233</t>
  </si>
  <si>
    <t>Narendra  Singh RUPY</t>
  </si>
  <si>
    <t>I-UW-RUPY-ENB-9034</t>
  </si>
  <si>
    <t>I-UW-RUPY-ENB-9046</t>
  </si>
  <si>
    <t>I-UW-RUPY-ENB-9047</t>
  </si>
  <si>
    <t>I-UW-RUPY-ENB-9050</t>
  </si>
  <si>
    <t>I-UW-RUPY-ENB-9052</t>
  </si>
  <si>
    <t>I-UW-RUPY-ENB-9058</t>
  </si>
  <si>
    <t>I-UW-RUPY-ENB-9073</t>
  </si>
  <si>
    <t>I-UW-STPI-ENB-9010</t>
  </si>
  <si>
    <t>I-UW-SRIN-ENB-9008</t>
  </si>
  <si>
    <t>I-UW-SRIN-ENB-9010</t>
  </si>
  <si>
    <t>I-UW-SRIN-ENB-9020</t>
  </si>
  <si>
    <t>I-UW-SRIN-ENB-9021</t>
  </si>
  <si>
    <t>I-UW-SRIN-ENB-9027</t>
  </si>
  <si>
    <t>I-UW-SRIN-ENB-9028</t>
  </si>
  <si>
    <t>I-UW-SRIN-ENB-9034</t>
  </si>
  <si>
    <t>I-UW-SRIN-ENB-9041</t>
  </si>
  <si>
    <t>I-UW-SRIN-ENB-9046</t>
  </si>
  <si>
    <t>I-UW-TRLI-ENB-9011</t>
  </si>
  <si>
    <t>PPRJ00157446</t>
  </si>
  <si>
    <t>Digvijay  Singh</t>
  </si>
  <si>
    <t>I-UW-TRLI-ENB-9012</t>
  </si>
  <si>
    <t>I-UW-TRLI-ENB-9014</t>
  </si>
  <si>
    <t>I-UW-TRLI-ENB-9019</t>
  </si>
  <si>
    <t>I-UW-TRLI-ENB-9020</t>
  </si>
  <si>
    <t>I-UW-TRLI-ENB-9021</t>
  </si>
  <si>
    <t>I-UW-TRLI-ENB-9024</t>
  </si>
  <si>
    <t>I-UW-TRLI-ENB-9027</t>
  </si>
  <si>
    <t>I-UW-TRLI-ENB-9028</t>
  </si>
  <si>
    <t>I-UW-TRLI-ENB-9029</t>
  </si>
  <si>
    <t>I-UW-TRLI-ENB-9030</t>
  </si>
  <si>
    <t>I-UW-TRLI-ILA-0001</t>
  </si>
  <si>
    <t>I-UW-XXXX-COW-0515</t>
  </si>
  <si>
    <t>I-UW-KDRN-ENB-9001</t>
  </si>
  <si>
    <t>PPRJ00024274</t>
  </si>
  <si>
    <t>Prakash Bhandari</t>
  </si>
  <si>
    <t>I-UW-KDRN-ENB-9002</t>
  </si>
  <si>
    <t>I-UW-RUPY-ENB-9062</t>
  </si>
  <si>
    <t>I-UW-UKIG-ENB-9009</t>
  </si>
  <si>
    <t>I-UW-UKIG-ENB-9010</t>
  </si>
  <si>
    <t>I-UW-UKIG-ENB-9011</t>
  </si>
  <si>
    <t>I-UW-UKIG-ENB-9012</t>
  </si>
  <si>
    <t>I-UW-UKIG-ENB-9026</t>
  </si>
  <si>
    <t>I-UW-UKIG-ENB-9040</t>
  </si>
  <si>
    <t>I-UW-UKIG-ENB-9044</t>
  </si>
  <si>
    <t>I-UW-UKIG-ENB-9052</t>
  </si>
  <si>
    <t>I-UW-UKIG-AG1-4400</t>
  </si>
  <si>
    <t>PPRJ00105412</t>
  </si>
  <si>
    <t>Vikash  Bhandari</t>
  </si>
  <si>
    <t>I-UW-UKIG-ENB-9013</t>
  </si>
  <si>
    <t>I-UW-UKIG-ENB-9019</t>
  </si>
  <si>
    <t>I-UW-UKIG-ENB-9020</t>
  </si>
  <si>
    <t>I-UW-UKIG-ENB-9025</t>
  </si>
  <si>
    <t>I-UW-UKIG-ENB-9038</t>
  </si>
  <si>
    <t>I-UW-UKIG-ENB-9039</t>
  </si>
  <si>
    <t>I-UW-UKIG-ENB-9042</t>
  </si>
  <si>
    <t>I-UW-UKIG-ENB-9043</t>
  </si>
  <si>
    <t>I-UW-UKIG-ENB-9046</t>
  </si>
  <si>
    <t>I-UW-UKIG-ENB-9055</t>
  </si>
  <si>
    <t>I-UW-XXXX-COW-0509</t>
  </si>
  <si>
    <t>I-UW-XXXX-COW-0510</t>
  </si>
  <si>
    <t>I-UW-XXXX-COW-0512</t>
  </si>
  <si>
    <t>I-UW-XXXX-COW-0514</t>
  </si>
  <si>
    <t>I-UW-XXXX-COW-0516</t>
  </si>
  <si>
    <t>I-UW-XXXX-COW-0520</t>
  </si>
  <si>
    <t>I-UW-XXXX-COW-0539</t>
  </si>
  <si>
    <t>I-UW-XXXX-COW-0542</t>
  </si>
  <si>
    <t>I-UW-YKHR-ENB-9005</t>
  </si>
  <si>
    <t>I-UW-YKHR-ENB-9028</t>
  </si>
  <si>
    <t>I-UW-YKHR-ENB-9035</t>
  </si>
  <si>
    <t>I-UW-YKHR-ENB-9039</t>
  </si>
  <si>
    <t>I-UW-YKHR-ENB-9040</t>
  </si>
  <si>
    <t>I-UW-YKHR-ENB-9024</t>
  </si>
  <si>
    <t>I-UW-YKHR-ENB-9025</t>
  </si>
  <si>
    <t>I-UW-YKHR-ENB-9026</t>
  </si>
  <si>
    <t>I-UW-YKHR-ENB-9001</t>
  </si>
  <si>
    <t>I-UW-YKHR-ENB-9022</t>
  </si>
  <si>
    <t>I-UW-YKHR-ENB-9027</t>
  </si>
  <si>
    <t>I-UW-YKHR-ENB-9006</t>
  </si>
  <si>
    <t>PPRJ00088934</t>
  </si>
  <si>
    <t>Vineet  Kumar LNSK</t>
  </si>
  <si>
    <t>I-UW-YKHR-ENB-9007</t>
  </si>
  <si>
    <t>I-UW-YKHR-ENB-9016</t>
  </si>
  <si>
    <t>I-UW-YKHR-ENB-9018</t>
  </si>
  <si>
    <t>I-UW-YKHR-ENB-9020</t>
  </si>
  <si>
    <t>I-UW-YKHR-ENB-9023</t>
  </si>
  <si>
    <t>I-UW-YKHR-ENB-9030</t>
  </si>
  <si>
    <t>I-UW-XXXX-COW-0671</t>
  </si>
  <si>
    <t>I-UW-XXXX-COW-0674</t>
  </si>
  <si>
    <t>Mapped Technician</t>
  </si>
  <si>
    <t>Technician Mapping Missing</t>
  </si>
  <si>
    <t>unique missing sap</t>
  </si>
  <si>
    <t>sap Unmapped trt</t>
  </si>
  <si>
    <t>master total sap records</t>
  </si>
  <si>
    <t>master unique sap ids</t>
  </si>
  <si>
    <t>SAP Duplicate Check</t>
  </si>
  <si>
    <t>Not found</t>
  </si>
  <si>
    <t>valid</t>
  </si>
  <si>
    <t>high</t>
  </si>
  <si>
    <t>yes</t>
  </si>
  <si>
    <t>HIGH</t>
  </si>
  <si>
    <t>YES</t>
  </si>
  <si>
    <t>Oct</t>
  </si>
  <si>
    <t>Wed</t>
  </si>
  <si>
    <t>normal</t>
  </si>
  <si>
    <t>no</t>
  </si>
  <si>
    <t>low</t>
  </si>
  <si>
    <t>Sat</t>
  </si>
  <si>
    <t>medium</t>
  </si>
  <si>
    <t>Tue</t>
  </si>
  <si>
    <t>Sun</t>
  </si>
  <si>
    <t>Thu</t>
  </si>
  <si>
    <t>Fri</t>
  </si>
  <si>
    <t>check</t>
  </si>
  <si>
    <t>Nov</t>
  </si>
  <si>
    <t>unique</t>
  </si>
  <si>
    <t>Filling status</t>
  </si>
  <si>
    <t>completed</t>
  </si>
  <si>
    <t>wip</t>
  </si>
  <si>
    <t>Site_master. TECHNICIAN Name</t>
  </si>
  <si>
    <t>unmapped</t>
  </si>
  <si>
    <t>duplicate</t>
  </si>
  <si>
    <t>maste check</t>
  </si>
  <si>
    <t>I don't overwrite missing master data with assumptions; I flag it for master-data validation and refresh the mapping once the source is updated.”</t>
  </si>
  <si>
    <t>Total filling qty</t>
  </si>
  <si>
    <t>Telecom Fuel Operations Dashboard</t>
  </si>
  <si>
    <t>Total Filling Qty</t>
  </si>
  <si>
    <t>Total DFR Records</t>
  </si>
  <si>
    <t>Total Technicians</t>
  </si>
  <si>
    <t>Unmapped Records</t>
  </si>
  <si>
    <t>Column Labels</t>
  </si>
  <si>
    <t>Count of SAP</t>
  </si>
  <si>
    <t>Fuel Filling &amp; Operations Performance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</si>
</sst>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 &quot;L&quot;"/>
  </numFmts>
  <fonts count="16">
    <font>
      <sz val="11"/>
      <color theme="1"/>
      <name val="Calibri"/>
      <family val="2"/>
      <scheme val="minor"/>
    </font>
    <font>
      <b/>
      <sz val="11"/>
      <color theme="0"/>
      <name val="Calibri"/>
      <family val="2"/>
      <scheme val="minor"/>
    </font>
    <font>
      <b/>
      <i/>
      <u/>
      <sz val="11"/>
      <color theme="0"/>
      <name val="Calibri"/>
      <family val="2"/>
      <scheme val="minor"/>
    </font>
    <font>
      <sz val="8"/>
      <name val="Calibri"/>
      <family val="2"/>
      <scheme val="minor"/>
    </font>
    <font>
      <sz val="12"/>
      <color rgb="FF000000"/>
      <name val="Calibri"/>
      <family val="2"/>
      <scheme val="minor"/>
    </font>
    <font>
      <b/>
      <sz val="11"/>
      <color theme="1"/>
      <name val="Calibri"/>
      <family val="2"/>
      <scheme val="minor"/>
    </font>
    <font>
      <b/>
      <sz val="16"/>
      <color theme="0"/>
      <name val="Calibri"/>
      <family val="2"/>
      <scheme val="minor"/>
    </font>
    <font>
      <sz val="11"/>
      <color rgb="FF000000"/>
      <name val="Calibri"/>
      <family val="2"/>
      <scheme val="minor"/>
    </font>
    <font>
      <sz val="10"/>
      <color rgb="FF000000"/>
      <name val="Arial"/>
      <family val="2"/>
    </font>
    <font>
      <sz val="10"/>
      <color rgb="FF000000"/>
      <name val="Calibri"/>
      <family val="2"/>
      <scheme val="minor"/>
    </font>
    <font>
      <sz val="11"/>
      <color rgb="FF000000"/>
      <name val="Arial"/>
      <family val="2"/>
    </font>
    <font>
      <b/>
      <sz val="14"/>
      <color theme="0"/>
      <name val="Calibri"/>
      <family val="2"/>
      <scheme val="minor"/>
    </font>
    <font>
      <sz val="22"/>
      <color theme="0"/>
      <name val="Calibri"/>
      <family val="2"/>
      <scheme val="minor"/>
    </font>
    <font>
      <b/>
      <sz val="22"/>
      <color theme="0"/>
      <name val="Calibri"/>
      <family val="2"/>
      <scheme val="minor"/>
    </font>
    <font>
      <b/>
      <sz val="24"/>
      <color theme="0"/>
      <name val="Calibri"/>
      <family val="2"/>
      <scheme val="minor"/>
    </font>
    <font>
      <b/>
      <sz val="12"/>
      <color theme="0"/>
      <name val="Calibri"/>
      <family val="2"/>
      <scheme val="minor"/>
    </font>
  </fonts>
  <fills count="13">
    <fill>
      <patternFill patternType="none"/>
    </fill>
    <fill>
      <patternFill patternType="gray125"/>
    </fill>
    <fill>
      <patternFill patternType="solid">
        <fgColor rgb="FF0070C0"/>
        <bgColor indexed="64"/>
      </patternFill>
    </fill>
    <fill>
      <patternFill patternType="solid">
        <fgColor rgb="FF002060"/>
        <bgColor indexed="64"/>
      </patternFill>
    </fill>
    <fill>
      <patternFill patternType="solid">
        <fgColor theme="4" tint="-0.499984740745262"/>
        <bgColor indexed="64"/>
      </patternFill>
    </fill>
    <fill>
      <patternFill patternType="solid">
        <fgColor theme="8" tint="-0.249977111117893"/>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theme="4" tint="0.79998168889431442"/>
        <bgColor theme="4" tint="0.79998168889431442"/>
      </patternFill>
    </fill>
    <fill>
      <patternFill patternType="solid">
        <fgColor theme="8" tint="0.39997558519241921"/>
        <bgColor indexed="64"/>
      </patternFill>
    </fill>
    <fill>
      <patternFill patternType="solid">
        <fgColor theme="5" tint="0.59999389629810485"/>
        <bgColor indexed="64"/>
      </patternFill>
    </fill>
    <fill>
      <patternFill patternType="solid">
        <fgColor theme="7" tint="0.59999389629810485"/>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style="thin">
        <color auto="1"/>
      </top>
      <bottom/>
      <diagonal/>
    </border>
    <border>
      <left/>
      <right/>
      <top style="thin">
        <color theme="4" tint="0.39997558519241921"/>
      </top>
      <bottom/>
      <diagonal/>
    </border>
    <border>
      <left style="thin">
        <color auto="1"/>
      </left>
      <right/>
      <top style="thin">
        <color auto="1"/>
      </top>
      <bottom style="thin">
        <color auto="1"/>
      </bottom>
      <diagonal/>
    </border>
    <border>
      <left/>
      <right/>
      <top style="thin">
        <color indexed="64"/>
      </top>
      <bottom style="thin">
        <color indexed="64"/>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style="thin">
        <color auto="1"/>
      </left>
      <right/>
      <top style="thin">
        <color theme="4" tint="0.39997558519241921"/>
      </top>
      <bottom/>
      <diagonal/>
    </border>
    <border>
      <left/>
      <right style="thin">
        <color theme="4" tint="0.39997558519241921"/>
      </right>
      <top style="thin">
        <color auto="1"/>
      </top>
      <bottom/>
      <diagonal/>
    </border>
    <border>
      <left/>
      <right style="thin">
        <color theme="4" tint="0.39997558519241921"/>
      </right>
      <top style="thin">
        <color theme="4" tint="0.39997558519241921"/>
      </top>
      <bottom/>
      <diagonal/>
    </border>
    <border>
      <left style="thin">
        <color auto="1"/>
      </left>
      <right style="thin">
        <color theme="4" tint="0.39997558519241921"/>
      </right>
      <top style="thin">
        <color theme="4" tint="0.39997558519241921"/>
      </top>
      <bottom/>
      <diagonal/>
    </border>
    <border>
      <left style="medium">
        <color theme="0" tint="-0.249977111117893"/>
      </left>
      <right style="medium">
        <color theme="0" tint="-0.249977111117893"/>
      </right>
      <top style="medium">
        <color theme="0" tint="-0.249977111117893"/>
      </top>
      <bottom/>
      <diagonal/>
    </border>
    <border>
      <left style="medium">
        <color theme="0" tint="-0.249977111117893"/>
      </left>
      <right style="medium">
        <color theme="0" tint="-0.249977111117893"/>
      </right>
      <top/>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left>
      <right style="medium">
        <color theme="0"/>
      </right>
      <top style="medium">
        <color theme="0"/>
      </top>
      <bottom style="medium">
        <color theme="0"/>
      </bottom>
      <diagonal/>
    </border>
    <border>
      <left style="medium">
        <color theme="0"/>
      </left>
      <right style="thin">
        <color auto="1"/>
      </right>
      <top style="medium">
        <color theme="0"/>
      </top>
      <bottom style="medium">
        <color theme="0"/>
      </bottom>
      <diagonal/>
    </border>
    <border>
      <left style="thin">
        <color auto="1"/>
      </left>
      <right style="thin">
        <color auto="1"/>
      </right>
      <top style="medium">
        <color theme="0"/>
      </top>
      <bottom style="medium">
        <color theme="0"/>
      </bottom>
      <diagonal/>
    </border>
    <border>
      <left style="thin">
        <color auto="1"/>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0"/>
      </left>
      <right/>
      <top/>
      <bottom/>
      <diagonal/>
    </border>
  </borders>
  <cellStyleXfs count="1">
    <xf numFmtId="0" fontId="0" fillId="0" borderId="0"/>
  </cellStyleXfs>
  <cellXfs count="213">
    <xf numFmtId="0" fontId="0" fillId="0" borderId="0" xfId="0"/>
    <xf numFmtId="0" fontId="1" fillId="3" borderId="1" xfId="0" applyFont="1" applyFill="1" applyBorder="1" applyAlignment="1">
      <alignment horizontal="center" vertical="center" wrapText="1"/>
    </xf>
    <xf numFmtId="0" fontId="1" fillId="3" borderId="1" xfId="0" applyFont="1" applyFill="1" applyBorder="1" applyAlignment="1">
      <alignment vertical="center"/>
    </xf>
    <xf numFmtId="0" fontId="1" fillId="3" borderId="1" xfId="0" applyFont="1" applyFill="1" applyBorder="1" applyAlignment="1">
      <alignment horizontal="center" vertical="center"/>
    </xf>
    <xf numFmtId="1" fontId="1" fillId="4" borderId="1" xfId="0" applyNumberFormat="1"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14" fontId="0" fillId="0" borderId="0" xfId="0" applyNumberFormat="1"/>
    <xf numFmtId="14" fontId="0" fillId="0" borderId="1" xfId="0" applyNumberFormat="1" applyBorder="1"/>
    <xf numFmtId="0" fontId="0" fillId="0" borderId="0" xfId="0" applyAlignment="1">
      <alignment horizontal="center" vertical="center"/>
    </xf>
    <xf numFmtId="14" fontId="0" fillId="0" borderId="1" xfId="0" applyNumberFormat="1" applyBorder="1" applyAlignment="1">
      <alignment horizontal="center"/>
    </xf>
    <xf numFmtId="0" fontId="0" fillId="0" borderId="1" xfId="0" applyBorder="1"/>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0" fontId="0" fillId="0" borderId="12" xfId="0" applyBorder="1" applyAlignment="1">
      <alignment horizontal="center" vertical="center"/>
    </xf>
    <xf numFmtId="0" fontId="0" fillId="0" borderId="2" xfId="0" applyBorder="1" applyAlignment="1">
      <alignment horizontal="center"/>
    </xf>
    <xf numFmtId="0" fontId="0" fillId="9" borderId="8" xfId="0" applyFont="1" applyFill="1" applyBorder="1" applyAlignment="1">
      <alignment horizontal="center" vertical="center"/>
    </xf>
    <xf numFmtId="0" fontId="0" fillId="9" borderId="8" xfId="0" applyFont="1" applyFill="1" applyBorder="1" applyAlignment="1">
      <alignment horizontal="center"/>
    </xf>
    <xf numFmtId="0" fontId="0" fillId="6" borderId="8" xfId="0" applyFont="1" applyFill="1" applyBorder="1" applyAlignment="1">
      <alignment horizontal="center" vertical="center"/>
    </xf>
    <xf numFmtId="15" fontId="0" fillId="9" borderId="8" xfId="0" applyNumberFormat="1" applyFont="1" applyFill="1" applyBorder="1" applyAlignment="1">
      <alignment horizontal="center"/>
    </xf>
    <xf numFmtId="17" fontId="0" fillId="9" borderId="8" xfId="0" applyNumberFormat="1" applyFont="1" applyFill="1" applyBorder="1" applyAlignment="1">
      <alignment horizontal="center"/>
    </xf>
    <xf numFmtId="0" fontId="0" fillId="9" borderId="3" xfId="0" applyFont="1" applyFill="1" applyBorder="1" applyAlignment="1">
      <alignment horizontal="center" vertical="center"/>
    </xf>
    <xf numFmtId="0" fontId="0" fillId="0" borderId="8" xfId="0" applyFont="1" applyBorder="1" applyAlignment="1">
      <alignment horizontal="center" vertical="center"/>
    </xf>
    <xf numFmtId="0" fontId="0" fillId="0" borderId="14" xfId="0" applyFont="1" applyBorder="1" applyAlignment="1">
      <alignment horizontal="center"/>
    </xf>
    <xf numFmtId="0" fontId="0" fillId="0" borderId="8" xfId="0" applyFont="1" applyBorder="1" applyAlignment="1">
      <alignment horizontal="center"/>
    </xf>
    <xf numFmtId="15" fontId="0" fillId="0" borderId="8" xfId="0" applyNumberFormat="1" applyFont="1" applyBorder="1" applyAlignment="1">
      <alignment horizontal="center"/>
    </xf>
    <xf numFmtId="14" fontId="0" fillId="0" borderId="8" xfId="0" applyNumberFormat="1" applyFont="1" applyBorder="1" applyAlignment="1">
      <alignment horizontal="center" vertical="center"/>
    </xf>
    <xf numFmtId="17" fontId="0" fillId="0" borderId="14" xfId="0" applyNumberFormat="1" applyFont="1" applyBorder="1" applyAlignment="1">
      <alignment horizontal="center"/>
    </xf>
    <xf numFmtId="0" fontId="0" fillId="0" borderId="3" xfId="0" applyFont="1" applyBorder="1" applyAlignment="1">
      <alignment horizontal="center" vertical="center"/>
    </xf>
    <xf numFmtId="0" fontId="0" fillId="9" borderId="14" xfId="0" applyFont="1" applyFill="1" applyBorder="1" applyAlignment="1">
      <alignment horizontal="center"/>
    </xf>
    <xf numFmtId="17" fontId="0" fillId="9" borderId="14" xfId="0" applyNumberFormat="1" applyFont="1" applyFill="1" applyBorder="1" applyAlignment="1">
      <alignment horizontal="center"/>
    </xf>
    <xf numFmtId="20" fontId="0" fillId="0" borderId="8" xfId="0" applyNumberFormat="1" applyFont="1" applyBorder="1" applyAlignment="1">
      <alignment horizontal="center" vertical="center"/>
    </xf>
    <xf numFmtId="20" fontId="0" fillId="9" borderId="8" xfId="0" applyNumberFormat="1" applyFont="1" applyFill="1" applyBorder="1" applyAlignment="1">
      <alignment horizontal="center" vertical="center"/>
    </xf>
    <xf numFmtId="0" fontId="0" fillId="9" borderId="3" xfId="0" applyFont="1" applyFill="1" applyBorder="1" applyAlignment="1">
      <alignment horizontal="center"/>
    </xf>
    <xf numFmtId="14" fontId="0" fillId="9" borderId="8" xfId="0" applyNumberFormat="1" applyFont="1" applyFill="1" applyBorder="1" applyAlignment="1">
      <alignment horizontal="center" vertical="center"/>
    </xf>
    <xf numFmtId="0" fontId="0" fillId="6" borderId="14" xfId="0" applyFont="1" applyFill="1" applyBorder="1" applyAlignment="1">
      <alignment horizontal="center" vertical="center"/>
    </xf>
    <xf numFmtId="0" fontId="0" fillId="0" borderId="3" xfId="0" applyFont="1" applyBorder="1" applyAlignment="1">
      <alignment horizontal="center"/>
    </xf>
    <xf numFmtId="0" fontId="0" fillId="0" borderId="9" xfId="0" applyFont="1" applyBorder="1" applyAlignment="1">
      <alignment horizontal="center"/>
    </xf>
    <xf numFmtId="17" fontId="0" fillId="0" borderId="9" xfId="0" applyNumberFormat="1" applyFont="1" applyBorder="1" applyAlignment="1">
      <alignment horizontal="center"/>
    </xf>
    <xf numFmtId="0" fontId="0" fillId="0" borderId="15" xfId="0" applyFont="1" applyBorder="1" applyAlignment="1">
      <alignment horizontal="center"/>
    </xf>
    <xf numFmtId="0" fontId="0" fillId="9" borderId="14" xfId="0" applyFont="1" applyFill="1" applyBorder="1" applyAlignment="1">
      <alignment horizontal="center" vertical="center"/>
    </xf>
    <xf numFmtId="0" fontId="0" fillId="9" borderId="9" xfId="0" applyFont="1" applyFill="1" applyBorder="1" applyAlignment="1">
      <alignment horizontal="center"/>
    </xf>
    <xf numFmtId="17" fontId="0" fillId="9" borderId="9" xfId="0" applyNumberFormat="1" applyFont="1" applyFill="1" applyBorder="1" applyAlignment="1">
      <alignment horizontal="center"/>
    </xf>
    <xf numFmtId="0" fontId="0" fillId="9" borderId="16" xfId="0" applyFont="1" applyFill="1" applyBorder="1" applyAlignment="1">
      <alignment horizontal="center"/>
    </xf>
    <xf numFmtId="0" fontId="0" fillId="0" borderId="14" xfId="0" applyFont="1" applyBorder="1" applyAlignment="1">
      <alignment horizontal="center" vertical="center"/>
    </xf>
    <xf numFmtId="0" fontId="0" fillId="0" borderId="16" xfId="0" applyFont="1" applyBorder="1" applyAlignment="1">
      <alignment horizontal="center"/>
    </xf>
    <xf numFmtId="0" fontId="0" fillId="0" borderId="9" xfId="0" applyFont="1" applyBorder="1" applyAlignment="1">
      <alignment horizontal="center" vertical="center"/>
    </xf>
    <xf numFmtId="0" fontId="0" fillId="9" borderId="9" xfId="0" applyFont="1" applyFill="1" applyBorder="1" applyAlignment="1">
      <alignment horizontal="center" vertical="center"/>
    </xf>
    <xf numFmtId="15" fontId="0" fillId="0" borderId="8" xfId="0" applyNumberFormat="1" applyFont="1" applyBorder="1" applyAlignment="1">
      <alignment horizontal="center" vertical="center"/>
    </xf>
    <xf numFmtId="15" fontId="0" fillId="9" borderId="8" xfId="0" applyNumberFormat="1" applyFont="1" applyFill="1" applyBorder="1" applyAlignment="1">
      <alignment horizontal="center" vertical="center"/>
    </xf>
    <xf numFmtId="0" fontId="0" fillId="7" borderId="8" xfId="0" applyFont="1" applyFill="1" applyBorder="1" applyAlignment="1">
      <alignment horizontal="center" vertical="center"/>
    </xf>
    <xf numFmtId="0" fontId="0" fillId="0" borderId="7" xfId="0" applyFont="1" applyBorder="1" applyAlignment="1">
      <alignment horizontal="center" vertical="center"/>
    </xf>
    <xf numFmtId="14" fontId="0" fillId="9" borderId="7" xfId="0" applyNumberFormat="1" applyFont="1" applyFill="1" applyBorder="1" applyAlignment="1">
      <alignment horizontal="center"/>
    </xf>
    <xf numFmtId="14" fontId="0" fillId="0" borderId="9" xfId="0" applyNumberFormat="1" applyFont="1" applyBorder="1" applyAlignment="1">
      <alignment horizontal="center"/>
    </xf>
    <xf numFmtId="14" fontId="0" fillId="9" borderId="9" xfId="0" applyNumberFormat="1" applyFont="1" applyFill="1" applyBorder="1" applyAlignment="1">
      <alignment horizontal="center"/>
    </xf>
    <xf numFmtId="14" fontId="0" fillId="9" borderId="14" xfId="0" applyNumberFormat="1" applyFont="1" applyFill="1" applyBorder="1" applyAlignment="1">
      <alignment horizontal="center"/>
    </xf>
    <xf numFmtId="14" fontId="0" fillId="0" borderId="14" xfId="0" applyNumberFormat="1" applyFont="1" applyBorder="1" applyAlignment="1">
      <alignment horizontal="center"/>
    </xf>
    <xf numFmtId="14" fontId="0" fillId="0" borderId="9" xfId="0" applyNumberFormat="1" applyFont="1" applyBorder="1" applyAlignment="1">
      <alignment horizontal="center" vertical="center"/>
    </xf>
    <xf numFmtId="14" fontId="0" fillId="9" borderId="9" xfId="0" applyNumberFormat="1" applyFont="1" applyFill="1" applyBorder="1" applyAlignment="1">
      <alignment horizontal="center" vertical="center"/>
    </xf>
    <xf numFmtId="0" fontId="0" fillId="7" borderId="14" xfId="0" applyFont="1" applyFill="1" applyBorder="1" applyAlignment="1">
      <alignment horizontal="center"/>
    </xf>
    <xf numFmtId="14" fontId="0" fillId="9" borderId="8" xfId="0" applyNumberFormat="1" applyFont="1" applyFill="1" applyBorder="1" applyAlignment="1">
      <alignment horizontal="center"/>
    </xf>
    <xf numFmtId="0" fontId="0" fillId="9" borderId="17" xfId="0" applyFont="1" applyFill="1" applyBorder="1" applyAlignment="1">
      <alignment horizontal="center"/>
    </xf>
    <xf numFmtId="14" fontId="0" fillId="0" borderId="8" xfId="0" applyNumberFormat="1" applyFont="1" applyBorder="1" applyAlignment="1">
      <alignment horizontal="center"/>
    </xf>
    <xf numFmtId="17" fontId="0" fillId="0" borderId="8" xfId="0" applyNumberFormat="1" applyFont="1" applyBorder="1" applyAlignment="1">
      <alignment horizontal="center"/>
    </xf>
    <xf numFmtId="0" fontId="0" fillId="0" borderId="17" xfId="0" applyFont="1" applyBorder="1" applyAlignment="1">
      <alignment horizontal="center"/>
    </xf>
    <xf numFmtId="0" fontId="0" fillId="9" borderId="7" xfId="0" applyFont="1" applyFill="1" applyBorder="1" applyAlignment="1">
      <alignment horizontal="center" vertical="center"/>
    </xf>
    <xf numFmtId="17" fontId="0" fillId="9" borderId="7" xfId="0" applyNumberFormat="1" applyFont="1" applyFill="1" applyBorder="1" applyAlignment="1">
      <alignment horizontal="center"/>
    </xf>
    <xf numFmtId="0" fontId="0" fillId="9" borderId="7" xfId="0" applyFont="1" applyFill="1" applyBorder="1" applyAlignment="1">
      <alignment horizontal="center"/>
    </xf>
    <xf numFmtId="0" fontId="0" fillId="0" borderId="7" xfId="0" applyFont="1" applyBorder="1" applyAlignment="1">
      <alignment horizontal="center"/>
    </xf>
    <xf numFmtId="14" fontId="0" fillId="0" borderId="7" xfId="0" applyNumberFormat="1" applyFont="1" applyBorder="1" applyAlignment="1">
      <alignment horizontal="center"/>
    </xf>
    <xf numFmtId="17" fontId="0" fillId="0" borderId="7" xfId="0" applyNumberFormat="1" applyFont="1" applyBorder="1" applyAlignment="1">
      <alignment horizontal="center"/>
    </xf>
    <xf numFmtId="14" fontId="0" fillId="0" borderId="14" xfId="0" applyNumberFormat="1" applyFont="1" applyBorder="1" applyAlignment="1">
      <alignment horizontal="center" vertical="center"/>
    </xf>
    <xf numFmtId="14" fontId="0" fillId="9" borderId="14" xfId="0" applyNumberFormat="1" applyFont="1" applyFill="1" applyBorder="1" applyAlignment="1">
      <alignment horizontal="center" vertical="center"/>
    </xf>
    <xf numFmtId="0" fontId="4" fillId="8" borderId="9" xfId="0" applyFont="1" applyFill="1" applyBorder="1" applyAlignment="1">
      <alignment horizontal="center" vertical="center"/>
    </xf>
    <xf numFmtId="14" fontId="0" fillId="9" borderId="9" xfId="0" applyNumberFormat="1" applyFont="1" applyFill="1" applyBorder="1"/>
    <xf numFmtId="14" fontId="0" fillId="0" borderId="9" xfId="0" applyNumberFormat="1" applyFont="1" applyBorder="1"/>
    <xf numFmtId="0" fontId="7" fillId="7" borderId="8" xfId="0" applyFont="1" applyFill="1" applyBorder="1" applyAlignment="1">
      <alignment horizontal="center" vertical="center"/>
    </xf>
    <xf numFmtId="0" fontId="4" fillId="8" borderId="8" xfId="0" applyFont="1" applyFill="1" applyBorder="1" applyAlignment="1">
      <alignment horizontal="center"/>
    </xf>
    <xf numFmtId="0" fontId="7" fillId="6" borderId="8"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8" xfId="0" applyFont="1" applyFill="1" applyBorder="1" applyAlignment="1">
      <alignment horizontal="center"/>
    </xf>
    <xf numFmtId="0" fontId="8" fillId="8" borderId="8" xfId="0" applyFont="1" applyFill="1" applyBorder="1" applyAlignment="1">
      <alignment horizontal="center" vertical="center"/>
    </xf>
    <xf numFmtId="0" fontId="8" fillId="6" borderId="8" xfId="0" applyFont="1" applyFill="1" applyBorder="1" applyAlignment="1">
      <alignment horizontal="center" vertical="center"/>
    </xf>
    <xf numFmtId="0" fontId="0" fillId="6" borderId="14" xfId="0" applyFont="1" applyFill="1" applyBorder="1" applyAlignment="1">
      <alignment horizontal="center"/>
    </xf>
    <xf numFmtId="0" fontId="8" fillId="7" borderId="8" xfId="0" applyFont="1" applyFill="1" applyBorder="1" applyAlignment="1">
      <alignment horizontal="center" vertical="center"/>
    </xf>
    <xf numFmtId="0" fontId="9" fillId="6" borderId="8" xfId="0" applyFont="1" applyFill="1" applyBorder="1" applyAlignment="1">
      <alignment horizontal="center" vertical="center"/>
    </xf>
    <xf numFmtId="0" fontId="9" fillId="0" borderId="8" xfId="0" applyFont="1" applyBorder="1" applyAlignment="1">
      <alignment horizontal="center" vertical="center"/>
    </xf>
    <xf numFmtId="0" fontId="9" fillId="9" borderId="8" xfId="0" applyFont="1" applyFill="1" applyBorder="1" applyAlignment="1">
      <alignment horizontal="center" vertical="center"/>
    </xf>
    <xf numFmtId="0" fontId="9" fillId="8" borderId="8" xfId="0" applyFont="1" applyFill="1" applyBorder="1" applyAlignment="1">
      <alignment horizontal="center" vertical="center"/>
    </xf>
    <xf numFmtId="0" fontId="7" fillId="8" borderId="14" xfId="0" applyFont="1" applyFill="1" applyBorder="1" applyAlignment="1">
      <alignment horizontal="center"/>
    </xf>
    <xf numFmtId="0" fontId="7" fillId="8" borderId="9" xfId="0" applyFont="1" applyFill="1" applyBorder="1" applyAlignment="1">
      <alignment horizontal="center"/>
    </xf>
    <xf numFmtId="0" fontId="1" fillId="5" borderId="0" xfId="0" applyFont="1" applyFill="1" applyBorder="1" applyAlignment="1">
      <alignment horizontal="center" vertical="center" wrapText="1"/>
    </xf>
    <xf numFmtId="0" fontId="1" fillId="5" borderId="4" xfId="0" applyFont="1" applyFill="1" applyBorder="1" applyAlignment="1">
      <alignment horizontal="center" vertical="center" wrapText="1"/>
    </xf>
    <xf numFmtId="164" fontId="1" fillId="5" borderId="4"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0" fillId="0" borderId="0" xfId="0" applyBorder="1"/>
    <xf numFmtId="1" fontId="1" fillId="3" borderId="1" xfId="0" applyNumberFormat="1" applyFont="1" applyFill="1" applyBorder="1" applyAlignment="1">
      <alignment horizontal="center" vertical="center"/>
    </xf>
    <xf numFmtId="0" fontId="5" fillId="0" borderId="1" xfId="0" applyFont="1" applyBorder="1" applyAlignment="1">
      <alignment horizontal="center"/>
    </xf>
    <xf numFmtId="0" fontId="5" fillId="0" borderId="1" xfId="0" applyFont="1" applyBorder="1" applyAlignment="1">
      <alignment horizontal="center" vertical="center"/>
    </xf>
    <xf numFmtId="0" fontId="5" fillId="0" borderId="2" xfId="0" applyFont="1" applyBorder="1" applyAlignment="1">
      <alignment horizontal="center"/>
    </xf>
    <xf numFmtId="14" fontId="0" fillId="0" borderId="5" xfId="0" applyNumberFormat="1" applyBorder="1"/>
    <xf numFmtId="0" fontId="1" fillId="3" borderId="21" xfId="0" applyFont="1" applyFill="1" applyBorder="1" applyAlignment="1">
      <alignment horizontal="center"/>
    </xf>
    <xf numFmtId="0" fontId="0" fillId="0" borderId="5" xfId="0" applyBorder="1" applyAlignment="1">
      <alignment horizontal="center"/>
    </xf>
    <xf numFmtId="0" fontId="5" fillId="0" borderId="5" xfId="0" applyFont="1" applyBorder="1" applyAlignment="1">
      <alignment horizontal="center"/>
    </xf>
    <xf numFmtId="0" fontId="1" fillId="3" borderId="13" xfId="0" applyFont="1" applyFill="1" applyBorder="1" applyAlignment="1">
      <alignment horizontal="center" vertical="center"/>
    </xf>
    <xf numFmtId="0" fontId="0" fillId="6" borderId="9" xfId="0" applyFont="1" applyFill="1" applyBorder="1" applyAlignment="1">
      <alignment horizontal="center" vertical="center"/>
    </xf>
    <xf numFmtId="15" fontId="0" fillId="0" borderId="14" xfId="0" applyNumberFormat="1" applyFont="1" applyBorder="1" applyAlignment="1">
      <alignment horizontal="center"/>
    </xf>
    <xf numFmtId="15" fontId="0" fillId="9" borderId="9" xfId="0" applyNumberFormat="1" applyFont="1" applyFill="1" applyBorder="1" applyAlignment="1">
      <alignment horizontal="center"/>
    </xf>
    <xf numFmtId="15" fontId="0" fillId="0" borderId="9" xfId="0" applyNumberFormat="1" applyFont="1" applyBorder="1" applyAlignment="1">
      <alignment horizontal="center"/>
    </xf>
    <xf numFmtId="15" fontId="0" fillId="9" borderId="14" xfId="0" applyNumberFormat="1" applyFont="1" applyFill="1" applyBorder="1" applyAlignment="1">
      <alignment horizontal="center"/>
    </xf>
    <xf numFmtId="15" fontId="0" fillId="0" borderId="14" xfId="0" applyNumberFormat="1" applyFont="1" applyBorder="1" applyAlignment="1">
      <alignment horizontal="center" vertical="center"/>
    </xf>
    <xf numFmtId="15" fontId="0" fillId="9" borderId="9" xfId="0" applyNumberFormat="1" applyFont="1" applyFill="1" applyBorder="1" applyAlignment="1">
      <alignment horizontal="center" vertical="center"/>
    </xf>
    <xf numFmtId="15" fontId="0" fillId="0" borderId="9" xfId="0" applyNumberFormat="1" applyFont="1" applyBorder="1" applyAlignment="1">
      <alignment horizontal="center" vertical="center"/>
    </xf>
    <xf numFmtId="15" fontId="0" fillId="9" borderId="7" xfId="0" applyNumberFormat="1" applyFont="1" applyFill="1" applyBorder="1" applyAlignment="1">
      <alignment horizontal="center"/>
    </xf>
    <xf numFmtId="15" fontId="0" fillId="0" borderId="7" xfId="0" applyNumberFormat="1" applyFont="1" applyBorder="1" applyAlignment="1">
      <alignment horizontal="center"/>
    </xf>
    <xf numFmtId="0" fontId="10" fillId="9" borderId="9" xfId="0" applyFont="1" applyFill="1" applyBorder="1" applyAlignment="1">
      <alignment horizontal="center"/>
    </xf>
    <xf numFmtId="0" fontId="10" fillId="0" borderId="9" xfId="0" applyFont="1" applyBorder="1" applyAlignment="1">
      <alignment horizontal="center"/>
    </xf>
    <xf numFmtId="0" fontId="4" fillId="8" borderId="9" xfId="0" applyFont="1" applyFill="1" applyBorder="1" applyAlignment="1">
      <alignment horizontal="center"/>
    </xf>
    <xf numFmtId="0" fontId="7" fillId="8" borderId="7" xfId="0" applyFont="1" applyFill="1" applyBorder="1" applyAlignment="1">
      <alignment horizontal="center"/>
    </xf>
    <xf numFmtId="20" fontId="0" fillId="9" borderId="14" xfId="0" applyNumberFormat="1" applyFont="1" applyFill="1" applyBorder="1" applyAlignment="1">
      <alignment horizontal="center" vertical="center"/>
    </xf>
    <xf numFmtId="20" fontId="0" fillId="0" borderId="14" xfId="0" applyNumberFormat="1" applyFont="1" applyBorder="1" applyAlignment="1">
      <alignment horizontal="center" vertical="center"/>
    </xf>
    <xf numFmtId="0" fontId="0" fillId="0" borderId="16" xfId="0" applyFont="1" applyBorder="1" applyAlignment="1">
      <alignment horizontal="center" vertical="center"/>
    </xf>
    <xf numFmtId="0" fontId="0" fillId="9" borderId="16" xfId="0" applyFont="1" applyFill="1" applyBorder="1" applyAlignment="1">
      <alignment horizontal="center" vertical="center"/>
    </xf>
    <xf numFmtId="15" fontId="0" fillId="9" borderId="14" xfId="0" applyNumberFormat="1" applyFont="1" applyFill="1" applyBorder="1" applyAlignment="1">
      <alignment horizontal="center" vertical="center"/>
    </xf>
    <xf numFmtId="0" fontId="0" fillId="0" borderId="0" xfId="0" applyFont="1" applyBorder="1" applyAlignment="1">
      <alignment horizontal="center"/>
    </xf>
    <xf numFmtId="0" fontId="0" fillId="9" borderId="0" xfId="0" applyFont="1" applyFill="1" applyBorder="1" applyAlignment="1">
      <alignment horizontal="center"/>
    </xf>
    <xf numFmtId="0" fontId="0" fillId="0" borderId="0" xfId="0" applyFont="1" applyBorder="1" applyAlignment="1">
      <alignment horizontal="center" vertical="center"/>
    </xf>
    <xf numFmtId="0" fontId="0" fillId="9" borderId="0" xfId="0" applyFont="1" applyFill="1" applyBorder="1" applyAlignment="1">
      <alignment horizontal="center" vertical="center"/>
    </xf>
    <xf numFmtId="0" fontId="0" fillId="0" borderId="4" xfId="0" applyFont="1" applyBorder="1" applyAlignment="1">
      <alignment horizontal="center" vertical="center"/>
    </xf>
    <xf numFmtId="0" fontId="0" fillId="9" borderId="4" xfId="0" applyFont="1" applyFill="1" applyBorder="1" applyAlignment="1">
      <alignment horizontal="center"/>
    </xf>
    <xf numFmtId="0" fontId="0" fillId="9" borderId="4" xfId="0" applyFont="1" applyFill="1" applyBorder="1" applyAlignment="1">
      <alignment horizontal="center" vertical="center"/>
    </xf>
    <xf numFmtId="0" fontId="4" fillId="8" borderId="4" xfId="0" applyFont="1" applyFill="1" applyBorder="1" applyAlignment="1">
      <alignment horizontal="center"/>
    </xf>
    <xf numFmtId="0" fontId="0" fillId="0" borderId="4" xfId="0" applyFont="1" applyBorder="1" applyAlignment="1">
      <alignment horizontal="center"/>
    </xf>
    <xf numFmtId="0" fontId="7" fillId="8" borderId="4" xfId="0" applyFont="1" applyFill="1" applyBorder="1" applyAlignment="1">
      <alignment horizontal="center"/>
    </xf>
    <xf numFmtId="0" fontId="7" fillId="8" borderId="0" xfId="0" applyFont="1" applyFill="1" applyBorder="1" applyAlignment="1">
      <alignment horizontal="center"/>
    </xf>
    <xf numFmtId="0" fontId="8" fillId="8" borderId="4" xfId="0" applyFont="1" applyFill="1" applyBorder="1" applyAlignment="1">
      <alignment horizontal="center" vertical="center"/>
    </xf>
    <xf numFmtId="0" fontId="8" fillId="6" borderId="4" xfId="0" applyFont="1" applyFill="1" applyBorder="1" applyAlignment="1">
      <alignment horizontal="center" vertical="center"/>
    </xf>
    <xf numFmtId="0" fontId="8" fillId="7" borderId="4" xfId="0" applyFont="1" applyFill="1" applyBorder="1" applyAlignment="1">
      <alignment horizontal="center" vertical="center"/>
    </xf>
    <xf numFmtId="0" fontId="7" fillId="8" borderId="4" xfId="0" applyFont="1" applyFill="1" applyBorder="1" applyAlignment="1">
      <alignment horizontal="center" vertical="center"/>
    </xf>
    <xf numFmtId="0" fontId="7" fillId="6" borderId="4"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4" xfId="0" applyFont="1" applyBorder="1" applyAlignment="1">
      <alignment horizontal="center" vertical="center"/>
    </xf>
    <xf numFmtId="0" fontId="9" fillId="9" borderId="4" xfId="0" applyFont="1" applyFill="1" applyBorder="1" applyAlignment="1">
      <alignment horizontal="center" vertical="center"/>
    </xf>
    <xf numFmtId="0" fontId="9" fillId="8" borderId="4" xfId="0" applyFont="1" applyFill="1" applyBorder="1" applyAlignment="1">
      <alignment horizontal="center" vertical="center"/>
    </xf>
    <xf numFmtId="0" fontId="0" fillId="7" borderId="4" xfId="0" applyFont="1" applyFill="1" applyBorder="1" applyAlignment="1">
      <alignment horizontal="center" vertical="center"/>
    </xf>
    <xf numFmtId="0" fontId="0" fillId="6" borderId="4" xfId="0" applyFont="1" applyFill="1" applyBorder="1" applyAlignment="1">
      <alignment horizontal="center" vertical="center"/>
    </xf>
    <xf numFmtId="0" fontId="0" fillId="0" borderId="0" xfId="0" applyFont="1" applyAlignment="1">
      <alignment horizontal="center"/>
    </xf>
    <xf numFmtId="0" fontId="1" fillId="5" borderId="0" xfId="0" applyFont="1" applyFill="1" applyAlignment="1">
      <alignment horizontal="center" vertical="center" wrapText="1"/>
    </xf>
    <xf numFmtId="2" fontId="0" fillId="0" borderId="0" xfId="0" applyNumberFormat="1" applyAlignment="1">
      <alignment horizontal="center"/>
    </xf>
    <xf numFmtId="0" fontId="0" fillId="7" borderId="0" xfId="0" applyFill="1" applyAlignment="1">
      <alignment horizontal="center"/>
    </xf>
    <xf numFmtId="17" fontId="0" fillId="0" borderId="4" xfId="0" applyNumberFormat="1" applyFont="1" applyBorder="1" applyAlignment="1">
      <alignment horizontal="center"/>
    </xf>
    <xf numFmtId="17" fontId="0" fillId="9" borderId="4" xfId="0" applyNumberFormat="1" applyFont="1" applyFill="1" applyBorder="1" applyAlignment="1">
      <alignment horizontal="center"/>
    </xf>
    <xf numFmtId="17" fontId="0" fillId="0" borderId="0" xfId="0" applyNumberFormat="1" applyFont="1" applyBorder="1" applyAlignment="1">
      <alignment horizontal="center"/>
    </xf>
    <xf numFmtId="17" fontId="0" fillId="9" borderId="0" xfId="0" applyNumberFormat="1" applyFont="1" applyFill="1" applyBorder="1" applyAlignment="1">
      <alignment horizontal="center"/>
    </xf>
    <xf numFmtId="0" fontId="0" fillId="9" borderId="8" xfId="0" applyNumberFormat="1" applyFont="1" applyFill="1" applyBorder="1" applyAlignment="1">
      <alignment horizontal="center"/>
    </xf>
    <xf numFmtId="0" fontId="0" fillId="9" borderId="4" xfId="0" applyNumberFormat="1" applyFont="1" applyFill="1" applyBorder="1" applyAlignment="1">
      <alignment horizontal="center"/>
    </xf>
    <xf numFmtId="0" fontId="0" fillId="9" borderId="0" xfId="0" applyNumberFormat="1" applyFont="1" applyFill="1" applyBorder="1" applyAlignment="1">
      <alignment horizontal="center"/>
    </xf>
    <xf numFmtId="0" fontId="0" fillId="9" borderId="7" xfId="0" applyNumberFormat="1" applyFont="1" applyFill="1" applyBorder="1" applyAlignment="1">
      <alignment horizontal="center"/>
    </xf>
    <xf numFmtId="0" fontId="5" fillId="10" borderId="1" xfId="0" applyFont="1" applyFill="1" applyBorder="1" applyAlignment="1">
      <alignment horizontal="center" vertical="center"/>
    </xf>
    <xf numFmtId="0" fontId="5" fillId="11"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12" borderId="2" xfId="0" applyFont="1" applyFill="1" applyBorder="1" applyAlignment="1">
      <alignment horizontal="center" vertical="center"/>
    </xf>
    <xf numFmtId="0" fontId="0" fillId="6" borderId="1" xfId="0" applyFill="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5" fillId="10" borderId="6" xfId="0" applyFont="1" applyFill="1" applyBorder="1" applyAlignment="1">
      <alignment horizontal="center" vertical="center"/>
    </xf>
    <xf numFmtId="0" fontId="0" fillId="0" borderId="6" xfId="0" applyBorder="1" applyAlignment="1">
      <alignment horizontal="center" vertical="center"/>
    </xf>
    <xf numFmtId="22" fontId="0" fillId="0" borderId="0" xfId="0" applyNumberFormat="1"/>
    <xf numFmtId="0" fontId="0" fillId="0" borderId="0" xfId="0" applyAlignment="1">
      <alignment horizontal="left" indent="1"/>
    </xf>
    <xf numFmtId="0" fontId="14" fillId="3" borderId="23" xfId="0" applyFont="1" applyFill="1" applyBorder="1" applyAlignment="1">
      <alignment horizontal="center" vertical="center"/>
    </xf>
    <xf numFmtId="0" fontId="6" fillId="3" borderId="0" xfId="0" applyFont="1" applyFill="1" applyAlignment="1">
      <alignment horizontal="center"/>
    </xf>
    <xf numFmtId="0" fontId="15" fillId="3" borderId="23" xfId="0" applyFont="1" applyFill="1" applyBorder="1" applyAlignment="1">
      <alignment horizontal="center" vertical="center"/>
    </xf>
    <xf numFmtId="0" fontId="6" fillId="3" borderId="23" xfId="0" applyFont="1" applyFill="1" applyBorder="1" applyAlignment="1">
      <alignment horizontal="center"/>
    </xf>
    <xf numFmtId="0" fontId="14" fillId="3" borderId="27" xfId="0" applyFont="1" applyFill="1" applyBorder="1" applyAlignment="1">
      <alignment horizontal="center" vertical="center"/>
    </xf>
    <xf numFmtId="0" fontId="14" fillId="3" borderId="28" xfId="0" applyFont="1" applyFill="1" applyBorder="1" applyAlignment="1">
      <alignment horizontal="center" vertical="center"/>
    </xf>
    <xf numFmtId="0" fontId="14" fillId="3" borderId="29" xfId="0" applyFont="1" applyFill="1" applyBorder="1" applyAlignment="1">
      <alignment horizontal="center" vertical="center"/>
    </xf>
    <xf numFmtId="0" fontId="11" fillId="3" borderId="27" xfId="0" applyFont="1" applyFill="1" applyBorder="1" applyAlignment="1">
      <alignment horizontal="center" vertical="center"/>
    </xf>
    <xf numFmtId="0" fontId="11" fillId="3" borderId="28" xfId="0" applyFont="1" applyFill="1" applyBorder="1" applyAlignment="1">
      <alignment horizontal="center" vertical="center"/>
    </xf>
    <xf numFmtId="0" fontId="11" fillId="3" borderId="29"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0" xfId="0" applyFont="1" applyFill="1" applyBorder="1" applyAlignment="1">
      <alignment horizontal="center" vertical="center"/>
    </xf>
    <xf numFmtId="0" fontId="12" fillId="3" borderId="30" xfId="0" applyFont="1" applyFill="1" applyBorder="1" applyAlignment="1">
      <alignment horizontal="center" vertical="center"/>
    </xf>
    <xf numFmtId="0" fontId="12" fillId="3" borderId="31" xfId="0" applyFont="1" applyFill="1" applyBorder="1" applyAlignment="1">
      <alignment horizontal="center" vertical="center"/>
    </xf>
    <xf numFmtId="0" fontId="12" fillId="3" borderId="32" xfId="0" applyFont="1" applyFill="1" applyBorder="1" applyAlignment="1">
      <alignment horizontal="center" vertical="center"/>
    </xf>
    <xf numFmtId="0" fontId="12" fillId="3" borderId="33" xfId="0" applyFont="1" applyFill="1" applyBorder="1" applyAlignment="1">
      <alignment horizontal="center" vertical="center"/>
    </xf>
    <xf numFmtId="0" fontId="12" fillId="3" borderId="34" xfId="0" applyFont="1" applyFill="1" applyBorder="1" applyAlignment="1">
      <alignment horizontal="center" vertical="center"/>
    </xf>
    <xf numFmtId="0" fontId="12" fillId="3" borderId="35" xfId="0" applyFont="1" applyFill="1" applyBorder="1" applyAlignment="1">
      <alignment horizontal="center" vertical="center"/>
    </xf>
    <xf numFmtId="165" fontId="12" fillId="3" borderId="30" xfId="0" applyNumberFormat="1" applyFont="1" applyFill="1" applyBorder="1" applyAlignment="1">
      <alignment horizontal="center" vertical="center"/>
    </xf>
    <xf numFmtId="165" fontId="12" fillId="3" borderId="31" xfId="0" applyNumberFormat="1" applyFont="1" applyFill="1" applyBorder="1" applyAlignment="1">
      <alignment horizontal="center" vertical="center"/>
    </xf>
    <xf numFmtId="165" fontId="12" fillId="3" borderId="32" xfId="0" applyNumberFormat="1" applyFont="1" applyFill="1" applyBorder="1" applyAlignment="1">
      <alignment horizontal="center" vertical="center"/>
    </xf>
    <xf numFmtId="165" fontId="12" fillId="3" borderId="33" xfId="0" applyNumberFormat="1" applyFont="1" applyFill="1" applyBorder="1" applyAlignment="1">
      <alignment horizontal="center" vertical="center"/>
    </xf>
    <xf numFmtId="165" fontId="12" fillId="3" borderId="34" xfId="0" applyNumberFormat="1" applyFont="1" applyFill="1" applyBorder="1" applyAlignment="1">
      <alignment horizontal="center" vertical="center"/>
    </xf>
    <xf numFmtId="165" fontId="12" fillId="3" borderId="35" xfId="0" applyNumberFormat="1" applyFont="1" applyFill="1" applyBorder="1" applyAlignment="1">
      <alignment horizontal="center" vertical="center"/>
    </xf>
    <xf numFmtId="0" fontId="11" fillId="3" borderId="24" xfId="0" applyFont="1" applyFill="1" applyBorder="1" applyAlignment="1">
      <alignment horizontal="center" vertical="center"/>
    </xf>
    <xf numFmtId="0" fontId="11" fillId="3" borderId="25" xfId="0" applyFont="1" applyFill="1" applyBorder="1" applyAlignment="1">
      <alignment horizontal="center" vertical="center"/>
    </xf>
    <xf numFmtId="0" fontId="11" fillId="3" borderId="26" xfId="0" applyFont="1" applyFill="1" applyBorder="1" applyAlignment="1">
      <alignment horizontal="center" vertical="center"/>
    </xf>
    <xf numFmtId="0" fontId="1" fillId="3" borderId="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6"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1" xfId="0" applyFont="1" applyFill="1" applyBorder="1" applyAlignment="1">
      <alignment horizontal="center"/>
    </xf>
    <xf numFmtId="0" fontId="1" fillId="3" borderId="22" xfId="0" applyFont="1" applyFill="1" applyBorder="1" applyAlignment="1">
      <alignment horizontal="center"/>
    </xf>
    <xf numFmtId="0" fontId="1" fillId="3" borderId="18" xfId="0" applyFont="1" applyFill="1" applyBorder="1" applyAlignment="1">
      <alignment horizontal="center" vertical="center"/>
    </xf>
    <xf numFmtId="0" fontId="1" fillId="3" borderId="19" xfId="0" applyFont="1" applyFill="1" applyBorder="1" applyAlignment="1">
      <alignment horizontal="center" vertical="center"/>
    </xf>
    <xf numFmtId="0" fontId="1" fillId="3" borderId="20" xfId="0" applyFont="1" applyFill="1" applyBorder="1" applyAlignment="1">
      <alignment horizontal="center" vertical="center"/>
    </xf>
  </cellXfs>
  <cellStyles count="1">
    <cellStyle name="Normal" xfId="0" builtinId="0"/>
  </cellStyles>
  <dxfs count="96">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border diagonalUp="0" diagonalDown="0">
        <left style="thin">
          <color auto="1"/>
        </left>
        <right style="thin">
          <color auto="1"/>
        </right>
        <top/>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0"/>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border>
    </dxf>
    <dxf>
      <font>
        <b/>
        <i val="0"/>
        <strike val="0"/>
        <condense val="0"/>
        <extend val="0"/>
        <outline val="0"/>
        <shadow val="0"/>
        <u val="none"/>
        <vertAlign val="baseline"/>
        <sz val="11"/>
        <color theme="1"/>
        <name val="Calibri"/>
        <family val="2"/>
        <scheme val="minor"/>
      </font>
      <fill>
        <patternFill patternType="solid">
          <fgColor indexed="64"/>
          <bgColor theme="7" tint="0.59999389629810485"/>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2" formatCode="mmm/yy"/>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2" formatCode="mmm/yy"/>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2" formatCode="mmm/yy"/>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auto="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auto="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auto="1"/>
        </left>
        <right/>
        <top style="thin">
          <color theme="4" tint="0.39997558519241921"/>
        </top>
        <bottom/>
        <vertical/>
        <horizontal/>
      </border>
    </dxf>
    <dxf>
      <font>
        <b val="0"/>
        <i val="0"/>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9" formatCode="dd/mm/yyyy"/>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top style="thin">
          <color theme="4" tint="0.39997558519241921"/>
        </top>
        <bottom/>
        <vertical/>
        <horizontal/>
      </border>
    </dxf>
    <dxf>
      <font>
        <b val="0"/>
        <i val="0"/>
        <strike val="0"/>
        <condense val="0"/>
        <extend val="0"/>
        <outline val="0"/>
        <shadow val="0"/>
        <u val="none"/>
        <vertAlign val="baseline"/>
        <sz val="11"/>
        <color rgb="FF000000"/>
        <name val="Calibri"/>
        <family val="2"/>
        <scheme val="minor"/>
      </font>
      <fill>
        <patternFill patternType="solid">
          <fgColor indexed="64"/>
          <bgColor rgb="FFFFFFFF"/>
        </patternFill>
      </fill>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left style="thin">
          <color auto="1"/>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auto="1"/>
        </left>
        <right/>
        <top style="thin">
          <color auto="1"/>
        </top>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auto="1"/>
        </top>
        <bottom/>
        <vertical/>
        <horizontal/>
      </border>
    </dxf>
    <dxf>
      <border outline="0">
        <left style="thin">
          <color auto="1"/>
        </left>
        <top style="thin">
          <color auto="1"/>
        </top>
        <bottom style="thin">
          <color theme="4" tint="0.39997558519241921"/>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8" tint="-0.249977111117893"/>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5.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pivotCacheDefinition" Target="pivotCache/pivotCacheDefinition8.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1.xml"/><Relationship Id="rId41"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32" Type="http://schemas.microsoft.com/office/2007/relationships/slicerCache" Target="slicerCaches/slicerCache4.xml"/><Relationship Id="rId37" Type="http://schemas.openxmlformats.org/officeDocument/2006/relationships/connections" Target="connections.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pivotCacheDefinition" Target="pivotCache/pivotCacheDefinition7.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pivotCacheDefinition" Target="pivotCache/pivotCacheDefinition6.xml"/><Relationship Id="rId30" Type="http://schemas.microsoft.com/office/2007/relationships/slicerCache" Target="slicerCaches/slicerCache2.xml"/><Relationship Id="rId35" Type="http://schemas.microsoft.com/office/2011/relationships/timelineCache" Target="timelineCaches/timelineCache1.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4.xml"/><Relationship Id="rId33" Type="http://schemas.microsoft.com/office/2007/relationships/slicerCache" Target="slicerCaches/slicerCache5.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Top 5 Technicians by Filling Quantity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025371828521428E-2"/>
          <c:y val="0.17634259259259263"/>
          <c:w val="0.87753018372703417"/>
          <c:h val="0.67003098571011954"/>
        </c:manualLayout>
      </c:layout>
      <c:barChart>
        <c:barDir val="col"/>
        <c:grouping val="clustered"/>
        <c:varyColors val="0"/>
        <c:ser>
          <c:idx val="0"/>
          <c:order val="0"/>
          <c:tx>
            <c:strRef>
              <c:f>TECH_summary!$B$1</c:f>
              <c:strCache>
                <c:ptCount val="1"/>
                <c:pt idx="0">
                  <c:v>Total filling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TECH_summary!$A$2:$A$6</c:f>
              <c:strCache>
                <c:ptCount val="5"/>
                <c:pt idx="0">
                  <c:v>Durvesh  Kumar</c:v>
                </c:pt>
                <c:pt idx="1">
                  <c:v>Ayush  Dubey</c:v>
                </c:pt>
                <c:pt idx="2">
                  <c:v>Narayan  Singh</c:v>
                </c:pt>
                <c:pt idx="3">
                  <c:v>Rohit Thakur SLQU</c:v>
                </c:pt>
                <c:pt idx="4">
                  <c:v>Mohit  Kumar</c:v>
                </c:pt>
              </c:strCache>
            </c:strRef>
          </c:cat>
          <c:val>
            <c:numRef>
              <c:f>TECH_summary!$B$2:$B$6</c:f>
              <c:numCache>
                <c:formatCode>General</c:formatCode>
                <c:ptCount val="5"/>
                <c:pt idx="0">
                  <c:v>1580</c:v>
                </c:pt>
                <c:pt idx="1">
                  <c:v>1380</c:v>
                </c:pt>
                <c:pt idx="2">
                  <c:v>1360</c:v>
                </c:pt>
                <c:pt idx="3">
                  <c:v>1360</c:v>
                </c:pt>
                <c:pt idx="4">
                  <c:v>1320</c:v>
                </c:pt>
              </c:numCache>
            </c:numRef>
          </c:val>
          <c:extLst>
            <c:ext xmlns:c16="http://schemas.microsoft.com/office/drawing/2014/chart" uri="{C3380CC4-5D6E-409C-BE32-E72D297353CC}">
              <c16:uniqueId val="{00000000-3FA2-4A94-AD31-0CE3895A981C}"/>
            </c:ext>
          </c:extLst>
        </c:ser>
        <c:dLbls>
          <c:dLblPos val="outEnd"/>
          <c:showLegendKey val="0"/>
          <c:showVal val="1"/>
          <c:showCatName val="0"/>
          <c:showSerName val="0"/>
          <c:showPercent val="0"/>
          <c:showBubbleSize val="0"/>
        </c:dLbls>
        <c:gapWidth val="219"/>
        <c:overlap val="-27"/>
        <c:axId val="1293666208"/>
        <c:axId val="1293671968"/>
      </c:barChart>
      <c:catAx>
        <c:axId val="129366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71968"/>
        <c:crosses val="autoZero"/>
        <c:auto val="1"/>
        <c:lblAlgn val="ctr"/>
        <c:lblOffset val="100"/>
        <c:noMultiLvlLbl val="0"/>
      </c:catAx>
      <c:valAx>
        <c:axId val="129367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666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[Telecom_Fuel_Operations_Dashboard.xlsx]IE wise filling qty pivot !PivotTable6</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t>IE-wise CMP Filling Quantity</a:t>
            </a:r>
            <a:endParaRPr lang="en-US" sz="1600" b="1"/>
          </a:p>
        </c:rich>
      </c:tx>
      <c:layout>
        <c:manualLayout>
          <c:xMode val="edge"/>
          <c:yMode val="edge"/>
          <c:x val="0.24917770680545698"/>
          <c:y val="4.764568236714976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5870516185476"/>
          <c:y val="0.16708333333333336"/>
          <c:w val="0.83087138238309277"/>
          <c:h val="0.72088764946048411"/>
        </c:manualLayout>
      </c:layout>
      <c:barChart>
        <c:barDir val="col"/>
        <c:grouping val="clustered"/>
        <c:varyColors val="0"/>
        <c:ser>
          <c:idx val="0"/>
          <c:order val="0"/>
          <c:tx>
            <c:strRef>
              <c:f>'IE wise filling qty pivot '!$B$3:$B$4</c:f>
              <c:strCache>
                <c:ptCount val="1"/>
                <c:pt idx="0">
                  <c:v>Aashish Rai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'IE wise filling qty pivot '!$A$5:$A$7</c:f>
              <c:strCache>
                <c:ptCount val="2"/>
                <c:pt idx="0">
                  <c:v>DEHRADUN</c:v>
                </c:pt>
                <c:pt idx="1">
                  <c:v>HALDWANI</c:v>
                </c:pt>
              </c:strCache>
            </c:strRef>
          </c:cat>
          <c:val>
            <c:numRef>
              <c:f>'IE wise filling qty pivot '!$B$5:$B$7</c:f>
              <c:numCache>
                <c:formatCode>General</c:formatCode>
                <c:ptCount val="2"/>
                <c:pt idx="1">
                  <c:v>30280</c:v>
                </c:pt>
              </c:numCache>
            </c:numRef>
          </c:val>
          <c:extLst>
            <c:ext xmlns:c16="http://schemas.microsoft.com/office/drawing/2014/chart" uri="{C3380CC4-5D6E-409C-BE32-E72D297353CC}">
              <c16:uniqueId val="{00000000-9D75-4560-A70F-DC5E8A047F36}"/>
            </c:ext>
          </c:extLst>
        </c:ser>
        <c:ser>
          <c:idx val="1"/>
          <c:order val="1"/>
          <c:tx>
            <c:strRef>
              <c:f>'IE wise filling qty pivot '!$C$3:$C$4</c:f>
              <c:strCache>
                <c:ptCount val="1"/>
                <c:pt idx="0">
                  <c:v>Vivek Kumar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'IE wise filling qty pivot '!$A$5:$A$7</c:f>
              <c:strCache>
                <c:ptCount val="2"/>
                <c:pt idx="0">
                  <c:v>DEHRADUN</c:v>
                </c:pt>
                <c:pt idx="1">
                  <c:v>HALDWANI</c:v>
                </c:pt>
              </c:strCache>
            </c:strRef>
          </c:cat>
          <c:val>
            <c:numRef>
              <c:f>'IE wise filling qty pivot '!$C$5:$C$7</c:f>
              <c:numCache>
                <c:formatCode>General</c:formatCode>
                <c:ptCount val="2"/>
                <c:pt idx="0">
                  <c:v>17320</c:v>
                </c:pt>
              </c:numCache>
            </c:numRef>
          </c:val>
          <c:extLst>
            <c:ext xmlns:c16="http://schemas.microsoft.com/office/drawing/2014/chart" uri="{C3380CC4-5D6E-409C-BE32-E72D297353CC}">
              <c16:uniqueId val="{00000001-B012-4A5F-B65D-25705C935A69}"/>
            </c:ext>
          </c:extLst>
        </c:ser>
        <c:ser>
          <c:idx val="2"/>
          <c:order val="2"/>
          <c:tx>
            <c:strRef>
              <c:f>'IE wise filling qty pivot '!$D$3:$D$4</c:f>
              <c:strCache>
                <c:ptCount val="1"/>
                <c:pt idx="0">
                  <c:v>AMIT SINGH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'IE wise filling qty pivot '!$A$5:$A$7</c:f>
              <c:strCache>
                <c:ptCount val="2"/>
                <c:pt idx="0">
                  <c:v>DEHRADUN</c:v>
                </c:pt>
                <c:pt idx="1">
                  <c:v>HALDWANI</c:v>
                </c:pt>
              </c:strCache>
            </c:strRef>
          </c:cat>
          <c:val>
            <c:numRef>
              <c:f>'IE wise filling qty pivot '!$D$5:$D$7</c:f>
              <c:numCache>
                <c:formatCode>General</c:formatCode>
                <c:ptCount val="2"/>
                <c:pt idx="1">
                  <c:v>16280</c:v>
                </c:pt>
              </c:numCache>
            </c:numRef>
          </c:val>
          <c:extLst>
            <c:ext xmlns:c16="http://schemas.microsoft.com/office/drawing/2014/chart" uri="{C3380CC4-5D6E-409C-BE32-E72D297353CC}">
              <c16:uniqueId val="{00000002-B012-4A5F-B65D-25705C935A69}"/>
            </c:ext>
          </c:extLst>
        </c:ser>
        <c:dLbls>
          <c:dLblPos val="outEnd"/>
          <c:showLegendKey val="0"/>
          <c:showVal val="1"/>
          <c:showCatName val="0"/>
          <c:showSerName val="0"/>
          <c:showPercent val="0"/>
          <c:showBubbleSize val="0"/>
        </c:dLbls>
        <c:gapWidth val="219"/>
        <c:overlap val="-27"/>
        <c:axId val="1282263584"/>
        <c:axId val="1282264064"/>
      </c:barChart>
      <c:catAx>
        <c:axId val="12822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82264064"/>
        <c:crosses val="autoZero"/>
        <c:auto val="1"/>
        <c:lblAlgn val="ctr"/>
        <c:lblOffset val="100"/>
        <c:noMultiLvlLbl val="0"/>
      </c:catAx>
      <c:valAx>
        <c:axId val="1282264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26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[Telecom_Fuel_Operations_Dashboard.xlsx]Unmapped Records by IE!PivotTable7</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i="0" u="none" strike="noStrike" baseline="0"/>
              <a:t>Unmapped Records by IE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'Unmapped Records by IE'!$B$4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'Unmapped Records by IE'!$A$5:$A$8</c:f>
              <c:strCache>
                <c:ptCount val="3"/>
                <c:pt idx="0">
                  <c:v>Aashish Rai</c:v>
                </c:pt>
                <c:pt idx="1">
                  <c:v>AMIT SINGH</c:v>
                </c:pt>
                <c:pt idx="2">
                  <c:v>Vivek Kumar</c:v>
                </c:pt>
              </c:strCache>
            </c:strRef>
          </c:cat>
          <c:val>
            <c:numRef>
              <c:f>'Unmapped Records by IE'!$B$5:$B$8</c:f>
              <c:numCache>
                <c:formatCode>General</c:formatCode>
                <c:ptCount val="3"/>
                <c:pt idx="0">
                  <c:v>10</c:v>
                </c:pt>
                <c:pt idx="1">
                  <c:v>20</c:v>
                </c:pt>
                <c:pt idx="2">
                  <c:v>7</c:v>
                </c:pt>
              </c:numCache>
            </c:numRef>
          </c:val>
          <c:extLst>
            <c:ext xmlns:c16="http://schemas.microsoft.com/office/drawing/2014/chart" uri="{C3380CC4-5D6E-409C-BE32-E72D297353CC}">
              <c16:uniqueId val="{00000000-26CC-4BF6-99FE-BEE5AF188A4F}"/>
            </c:ext>
          </c:extLst>
        </c:ser>
        <c:dLbls>
          <c:dLblPos val="outEnd"/>
          <c:showLegendKey val="0"/>
          <c:showVal val="1"/>
          <c:showCatName val="0"/>
          <c:showSerName val="0"/>
          <c:showPercent val="0"/>
          <c:showBubbleSize val="0"/>
        </c:dLbls>
        <c:gapWidth val="182"/>
        <c:axId val="220827856"/>
        <c:axId val="220826896"/>
      </c:barChart>
      <c:catAx>
        <c:axId val="22082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26896"/>
        <c:crosses val="autoZero"/>
        <c:auto val="1"/>
        <c:lblAlgn val="ctr"/>
        <c:lblOffset val="100"/>
        <c:noMultiLvlLbl val="0"/>
      </c:catAx>
      <c:valAx>
        <c:axId val="22082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2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[Telecom_Fuel_Operations_Dashboard.xlsx]Tech pivot!PivotTable4</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t>Technician-wise IE Filling Quantity</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'Tech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'Tech pivot'!$A$4:$A$6</c:f>
              <c:multiLvlStrCache>
                <c:ptCount val="1"/>
                <c:lvl>
                  <c:pt idx="0">
                    <c:v>Shahwaz  Hussain</c:v>
                  </c:pt>
                </c:lvl>
                <c:lvl>
                  <c:pt idx="0">
                    <c:v>Aashish Rai</c:v>
                  </c:pt>
                </c:lvl>
              </c:multiLvlStrCache>
            </c:multiLvlStrRef>
          </c:cat>
          <c:val>
            <c:numRef>
              <c:f>'Tech pivot'!$B$4:$B$6</c:f>
              <c:numCache>
                <c:formatCode>General</c:formatCode>
                <c:ptCount val="1"/>
                <c:pt idx="0">
                  <c:v>820</c:v>
                </c:pt>
              </c:numCache>
            </c:numRef>
          </c:val>
          <c:extLst>
            <c:ext xmlns:c16="http://schemas.microsoft.com/office/drawing/2014/chart" uri="{C3380CC4-5D6E-409C-BE32-E72D297353CC}">
              <c16:uniqueId val="{00000002-8B6C-49DB-A5FE-DA04BF446200}"/>
            </c:ext>
          </c:extLst>
        </c:ser>
        <c:dLbls>
          <c:dLblPos val="outEnd"/>
          <c:showLegendKey val="0"/>
          <c:showVal val="1"/>
          <c:showCatName val="0"/>
          <c:showSerName val="0"/>
          <c:showPercent val="0"/>
          <c:showBubbleSize val="0"/>
        </c:dLbls>
        <c:gapWidth val="182"/>
        <c:axId val="134177215"/>
        <c:axId val="134173855"/>
      </c:barChart>
      <c:catAx>
        <c:axId val="13417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3855"/>
        <c:crosses val="autoZero"/>
        <c:auto val="1"/>
        <c:lblAlgn val="ctr"/>
        <c:lblOffset val="100"/>
        <c:noMultiLvlLbl val="0"/>
      </c:catAx>
      <c:valAx>
        <c:axId val="13417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7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Fuel Filling by weekday</a:t>
            </a:r>
          </a:p>
        </c:rich>
      </c:tx>
      <c:layout>
        <c:manualLayout>
          <c:xMode val="edge"/>
          <c:yMode val="edge"/>
          <c:x val="0.28575678040244967"/>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06466655782861E-2"/>
          <c:y val="0.14543478675335078"/>
          <c:w val="0.86486351706036746"/>
          <c:h val="0.7208876494604841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'Excel rename'!$A$25:$A$31</c:f>
              <c:strCache>
                <c:ptCount val="7"/>
                <c:pt idx="0">
                  <c:v>Mon</c:v>
                </c:pt>
                <c:pt idx="1">
                  <c:v>tue</c:v>
                </c:pt>
                <c:pt idx="2">
                  <c:v>wed</c:v>
                </c:pt>
                <c:pt idx="3">
                  <c:v>thu</c:v>
                </c:pt>
                <c:pt idx="4">
                  <c:v>fri</c:v>
                </c:pt>
                <c:pt idx="5">
                  <c:v>sat</c:v>
                </c:pt>
                <c:pt idx="6">
                  <c:v>sun</c:v>
                </c:pt>
              </c:strCache>
            </c:strRef>
          </c:cat>
          <c:val>
            <c:numRef>
              <c:f>'Excel rename'!$B$25:$B$31</c:f>
              <c:numCache>
                <c:formatCode>General</c:formatCode>
                <c:ptCount val="7"/>
                <c:pt idx="0">
                  <c:v>5260</c:v>
                </c:pt>
                <c:pt idx="1">
                  <c:v>7140</c:v>
                </c:pt>
                <c:pt idx="2">
                  <c:v>13540</c:v>
                </c:pt>
                <c:pt idx="3">
                  <c:v>11560</c:v>
                </c:pt>
                <c:pt idx="4">
                  <c:v>10060</c:v>
                </c:pt>
                <c:pt idx="5">
                  <c:v>8540</c:v>
                </c:pt>
                <c:pt idx="6">
                  <c:v>7760</c:v>
                </c:pt>
              </c:numCache>
            </c:numRef>
          </c:val>
          <c:extLst>
            <c:ext xmlns:c16="http://schemas.microsoft.com/office/drawing/2014/chart" uri="{C3380CC4-5D6E-409C-BE32-E72D297353CC}">
              <c16:uniqueId val="{00000000-2577-4D48-AD5E-FB9E36A7D5E9}"/>
            </c:ext>
          </c:extLst>
        </c:ser>
        <c:dLbls>
          <c:dLblPos val="outEnd"/>
          <c:showLegendKey val="0"/>
          <c:showVal val="1"/>
          <c:showCatName val="0"/>
          <c:showSerName val="0"/>
          <c:showPercent val="0"/>
          <c:showBubbleSize val="0"/>
        </c:dLbls>
        <c:gapWidth val="219"/>
        <c:overlap val="-27"/>
        <c:axId val="147096143"/>
        <c:axId val="147098543"/>
      </c:barChart>
      <c:catAx>
        <c:axId val="1470961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Day</a:t>
                </a:r>
                <a:r>
                  <a:rPr lang="en-IN" baseline="0"/>
                  <a:t> of Week</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8543"/>
        <c:crosses val="autoZero"/>
        <c:auto val="1"/>
        <c:lblAlgn val="ctr"/>
        <c:lblOffset val="100"/>
        <c:noMultiLvlLbl val="0"/>
      </c:catAx>
      <c:valAx>
        <c:axId val="1470985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Fuel</a:t>
                </a:r>
                <a:r>
                  <a:rPr lang="en-IN" baseline="0"/>
                  <a:t> Filled (L)</a:t>
                </a:r>
                <a:endParaRPr lang="en-IN"/>
              </a:p>
            </c:rich>
          </c:tx>
          <c:layout>
            <c:manualLayout>
              <c:xMode val="edge"/>
              <c:yMode val="edge"/>
              <c:x val="8.0892608089260812E-2"/>
              <c:y val="0.281300306211723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96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[Telecom_Fuel_Operations_Dashboard.xlsx]Tech pivot!PivotTable11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Date-wise Filling Quantity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dLblPos val="t"/>
          <c:showLegendKey val="0"/>
          <c:showVal val="1"/>
          <c:showCatName val="0"/>
          <c:showSerName val="0"/>
          <c:showPercent val="0"/>
          <c:showBubbleSize val="0"/>
        </c:dLbls>
        <c:marker val="1"/>
        <c:smooth val="0"/>
        <c:axId val="51191952"/>
        <c:axId val="51190992"/>
      </c:lineChart>
      <c:catAx>
        <c:axId val="5119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0992"/>
        <c:crosses val="autoZero"/>
        <c:auto val="1"/>
        <c:lblAlgn val="ctr"/>
        <c:lblOffset val="100"/>
        <c:noMultiLvlLbl val="0"/>
      </c:catAx>
      <c:valAx>
        <c:axId val="51190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9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[Telecom_Fuel_Operations_Dashboard.xlsx]Vehicle pv!PivotTable2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Vehicle</a:t>
            </a:r>
            <a:r>
              <a:rPr lang="en-US" baseline="0"/>
              <a:t>-wise Fuel Lifting</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37959766153207"/>
          <c:y val="0.16195097029475047"/>
          <c:w val="0.82506374989870979"/>
          <c:h val="0.77530874989073562"/>
        </c:manualLayout>
      </c:layout>
      <c:barChart>
        <c:barDir val="col"/>
        <c:grouping val="clustered"/>
        <c:varyColors val="0"/>
        <c:ser>
          <c:idx val="0"/>
          <c:order val="0"/>
          <c:tx>
            <c:strRef>
              <c:f>'Vehicle pv'!$B$1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'Vehicle pv'!$A$2:$A$10</c:f>
              <c:strCache>
                <c:ptCount val="8"/>
                <c:pt idx="0">
                  <c:v>UK08CB0821</c:v>
                </c:pt>
                <c:pt idx="1">
                  <c:v>UK17CA 5823</c:v>
                </c:pt>
                <c:pt idx="2">
                  <c:v>UK12CA2223</c:v>
                </c:pt>
                <c:pt idx="3">
                  <c:v>UK17CA5597</c:v>
                </c:pt>
                <c:pt idx="4">
                  <c:v>UK10CA1340</c:v>
                </c:pt>
                <c:pt idx="5">
                  <c:v>UK17CA5176</c:v>
                </c:pt>
                <c:pt idx="6">
                  <c:v>UP11CT5505</c:v>
                </c:pt>
                <c:pt idx="7">
                  <c:v>TRT</c:v>
                </c:pt>
              </c:strCache>
            </c:strRef>
          </c:cat>
          <c:val>
            <c:numRef>
              <c:f>'Vehicle pv'!$B$2:$B$10</c:f>
              <c:numCache>
                <c:formatCode>General</c:formatCode>
                <c:ptCount val="8"/>
                <c:pt idx="0">
                  <c:v>6780</c:v>
                </c:pt>
                <c:pt idx="1">
                  <c:v>3240</c:v>
                </c:pt>
                <c:pt idx="2">
                  <c:v>2140</c:v>
                </c:pt>
                <c:pt idx="3">
                  <c:v>1500</c:v>
                </c:pt>
                <c:pt idx="4">
                  <c:v>1500</c:v>
                </c:pt>
                <c:pt idx="5">
                  <c:v>1200</c:v>
                </c:pt>
                <c:pt idx="6">
                  <c:v>680</c:v>
                </c:pt>
                <c:pt idx="7">
                  <c:v>280</c:v>
                </c:pt>
              </c:numCache>
            </c:numRef>
          </c:val>
          <c:extLst>
            <c:ext xmlns:c16="http://schemas.microsoft.com/office/drawing/2014/chart" uri="{C3380CC4-5D6E-409C-BE32-E72D297353CC}">
              <c16:uniqueId val="{00000004-059C-4AAC-A434-58D8E89D3981}"/>
            </c:ext>
          </c:extLst>
        </c:ser>
        <c:dLbls>
          <c:dLblPos val="outEnd"/>
          <c:showLegendKey val="0"/>
          <c:showVal val="1"/>
          <c:showCatName val="0"/>
          <c:showSerName val="0"/>
          <c:showPercent val="0"/>
          <c:showBubbleSize val="0"/>
        </c:dLbls>
        <c:gapWidth val="65"/>
        <c:axId val="1254835728"/>
        <c:axId val="1559771808"/>
      </c:barChart>
      <c:catAx>
        <c:axId val="1254835728"/>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9771808"/>
        <c:crosses val="autoZero"/>
        <c:auto val="1"/>
        <c:lblAlgn val="ctr"/>
        <c:lblOffset val="100"/>
        <c:noMultiLvlLbl val="0"/>
      </c:catAx>
      <c:valAx>
        <c:axId val="155977180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5483572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[Telecom_Fuel_Operations_Dashboard.xlsx]INFRA PV!PivotTable1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Infra Engineer-wise Fuel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'INFRA PV'!$B$3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'INFRA PV'!$A$4:$A$7</c:f>
              <c:strCache>
                <c:ptCount val="3"/>
                <c:pt idx="0">
                  <c:v>Vivek Kumar</c:v>
                </c:pt>
                <c:pt idx="1">
                  <c:v>AMIT SINGH</c:v>
                </c:pt>
                <c:pt idx="2">
                  <c:v>Aashish Rai</c:v>
                </c:pt>
              </c:strCache>
            </c:strRef>
          </c:cat>
          <c:val>
            <c:numRef>
              <c:f>'INFRA PV'!$B$4:$B$7</c:f>
              <c:numCache>
                <c:formatCode>#,##0</c:formatCode>
                <c:ptCount val="3"/>
                <c:pt idx="0">
                  <c:v>17320</c:v>
                </c:pt>
                <c:pt idx="1">
                  <c:v>16100</c:v>
                </c:pt>
                <c:pt idx="2">
                  <c:v>13560</c:v>
                </c:pt>
              </c:numCache>
            </c:numRef>
          </c:val>
          <c:extLst>
            <c:ext xmlns:c16="http://schemas.microsoft.com/office/drawing/2014/chart" uri="{C3380CC4-5D6E-409C-BE32-E72D297353CC}">
              <c16:uniqueId val="{00000000-9978-4ABD-B533-F23B353ED781}"/>
            </c:ext>
          </c:extLst>
        </c:ser>
        <c:dLbls>
          <c:dLblPos val="inEnd"/>
          <c:showLegendKey val="0"/>
          <c:showVal val="1"/>
          <c:showCatName val="0"/>
          <c:showSerName val="0"/>
          <c:showPercent val="0"/>
          <c:showBubbleSize val="0"/>
        </c:dLbls>
        <c:gapWidth val="65"/>
        <c:axId val="1260435952"/>
        <c:axId val="1366384320"/>
      </c:barChart>
      <c:catAx>
        <c:axId val="126043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6384320"/>
        <c:crosses val="autoZero"/>
        <c:auto val="1"/>
        <c:lblAlgn val="ctr"/>
        <c:lblOffset val="100"/>
        <c:noMultiLvlLbl val="0"/>
      </c:catAx>
      <c:valAx>
        <c:axId val="13663843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043595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[Telecom_Fuel_Operations_Dashboard.xlsx]Cluster pv!PivotTable8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Cluster-wise</a:t>
            </a:r>
            <a:r>
              <a:rPr lang="en-US" baseline="0"/>
              <a:t> Fuel Consumption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'Cluster pv'!$B$1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'Cluster pv'!$A$2:$A$4</c:f>
              <c:strCache>
                <c:ptCount val="2"/>
                <c:pt idx="0">
                  <c:v>HALDWANI</c:v>
                </c:pt>
                <c:pt idx="1">
                  <c:v>DEHRADUN</c:v>
                </c:pt>
              </c:strCache>
            </c:strRef>
          </c:cat>
          <c:val>
            <c:numRef>
              <c:f>'Cluster pv'!$B$2:$B$4</c:f>
              <c:numCache>
                <c:formatCode>General</c:formatCode>
                <c:ptCount val="2"/>
                <c:pt idx="0">
                  <c:v>46560</c:v>
                </c:pt>
                <c:pt idx="1">
                  <c:v>17320</c:v>
                </c:pt>
              </c:numCache>
            </c:numRef>
          </c:val>
          <c:extLst>
            <c:ext xmlns:c16="http://schemas.microsoft.com/office/drawing/2014/chart" uri="{C3380CC4-5D6E-409C-BE32-E72D297353CC}">
              <c16:uniqueId val="{00000000-805E-401E-9976-08B2CFBCCBD8}"/>
            </c:ext>
          </c:extLst>
        </c:ser>
        <c:dLbls>
          <c:dLblPos val="inEnd"/>
          <c:showLegendKey val="0"/>
          <c:showVal val="1"/>
          <c:showCatName val="0"/>
          <c:showSerName val="0"/>
          <c:showPercent val="0"/>
          <c:showBubbleSize val="0"/>
        </c:dLbls>
        <c:gapWidth val="65"/>
        <c:axId val="1810146912"/>
        <c:axId val="2133825968"/>
      </c:barChart>
      <c:catAx>
        <c:axId val="1810146912"/>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3825968"/>
        <c:crosses val="autoZero"/>
        <c:auto val="1"/>
        <c:lblAlgn val="ctr"/>
        <c:lblOffset val="100"/>
        <c:noMultiLvlLbl val="0"/>
      </c:catAx>
      <c:valAx>
        <c:axId val="213382596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10146912"/>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15239</xdr:colOff>
      <xdr:row>4</xdr:row>
      <xdr:rowOff>3810</xdr:rowOff>
    </xdr:from>
    <xdr:to>
      <xdr:col>6</xdr:col>
      <xdr:colOff>-1</xdr:colOff>
      <xdr:row>18</xdr:row>
      <xdr:rowOff>130628</xdr:rowOff>
    </xdr:to>
    <xdr:graphicFrame macro="">
      <xdr:nvGraphicFramePr>
        <xdr:cNvPr id="2" name="Chart 1">
          <a:extLst>
            <a:ext uri="{FF2B5EF4-FFF2-40B4-BE49-F238E27FC236}">
              <a16:creationId xmlns:a16="http://schemas.microsoft.com/office/drawing/2014/main" id="{3816104B-F0EA-922F-D501-F7A6663F1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12219</xdr:colOff>
      <xdr:row>19</xdr:row>
      <xdr:rowOff>62347</xdr:rowOff>
    </xdr:from>
    <xdr:to>
      <xdr:col>12</xdr:col>
      <xdr:colOff>568037</xdr:colOff>
      <xdr:row>34</xdr:row>
      <xdr:rowOff>10311</xdr:rowOff>
    </xdr:to>
    <xdr:graphicFrame macro="">
      <xdr:nvGraphicFramePr>
        <xdr:cNvPr id="6" name="Chart 1">
          <a:extLst>
            <a:ext uri="{FF2B5EF4-FFF2-40B4-BE49-F238E27FC236}">
              <a16:creationId xmlns:a16="http://schemas.microsoft.com/office/drawing/2014/main" id="{6E9EBB69-F07E-36FD-59DC-007FEA8E4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568036</xdr:colOff>
      <xdr:row>19</xdr:row>
      <xdr:rowOff>27709</xdr:rowOff>
    </xdr:from>
    <xdr:to>
      <xdr:col>16</xdr:col>
      <xdr:colOff>12436</xdr:colOff>
      <xdr:row>34</xdr:row>
      <xdr:rowOff>15273</xdr:rowOff>
    </xdr:to>
    <mc:AlternateContent xmlns:mc="http://schemas.openxmlformats.org/markup-compatibility/2006" xmlns:a14="http://schemas.microsoft.com/office/drawing/2010/main">
      <mc:Choice Requires="a14">
        <xdr:graphicFrame macro="">
          <xdr:nvGraphicFramePr>
            <xdr:cNvPr id="7" name="IE Name 1">
              <a:extLst>
                <a:ext uri="{FF2B5EF4-FFF2-40B4-BE49-F238E27FC236}">
                  <a16:creationId xmlns:a16="http://schemas.microsoft.com/office/drawing/2014/main" id="{03072DBF-3109-4D89-8D7E-120AA4F2CB58}"/>
                </a:ext>
              </a:extLst>
            </xdr:cNvPr>
            <xdr:cNvGraphicFramePr/>
          </xdr:nvGraphicFramePr>
          <xdr:xfrm>
            <a:off x="0" y="0"/>
            <a:ext cx="0" cy="0"/>
          </xdr:xfrm>
          <a:graphic>
            <a:graphicData uri="http://schemas.microsoft.com/office/drawing/2010/slicer">
              <sle:slicer xmlns:sle="http://schemas.microsoft.com/office/drawing/2010/slicer" name="IE Name 1"/>
            </a:graphicData>
          </a:graphic>
        </xdr:graphicFrame>
      </mc:Choice>
      <mc:Fallback xmlns="">
        <xdr:sp macro="" textlink="">
          <xdr:nvSpPr>
            <xdr:cNvPr id="0" name=""/>
            <xdr:cNvSpPr>
              <a:spLocks noTextEdit="1"/>
            </xdr:cNvSpPr>
          </xdr:nvSpPr>
          <xdr:spPr>
            <a:xfrm>
              <a:off x="10487891" y="4017818"/>
              <a:ext cx="1882800" cy="268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62347</xdr:rowOff>
    </xdr:from>
    <xdr:to>
      <xdr:col>5</xdr:col>
      <xdr:colOff>595527</xdr:colOff>
      <xdr:row>34</xdr:row>
      <xdr:rowOff>10311</xdr:rowOff>
    </xdr:to>
    <xdr:graphicFrame macro="">
      <xdr:nvGraphicFramePr>
        <xdr:cNvPr id="8" name="Chart 2">
          <a:extLst>
            <a:ext uri="{FF2B5EF4-FFF2-40B4-BE49-F238E27FC236}">
              <a16:creationId xmlns:a16="http://schemas.microsoft.com/office/drawing/2014/main" id="{747443BD-C8C0-5C56-DCDD-877FF6037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xdr:colOff>
      <xdr:row>4</xdr:row>
      <xdr:rowOff>3810</xdr:rowOff>
    </xdr:from>
    <xdr:to>
      <xdr:col>12</xdr:col>
      <xdr:colOff>555171</xdr:colOff>
      <xdr:row>18</xdr:row>
      <xdr:rowOff>130628</xdr:rowOff>
    </xdr:to>
    <xdr:graphicFrame macro="">
      <xdr:nvGraphicFramePr>
        <xdr:cNvPr id="11" name="Chart 10">
          <a:extLst>
            <a:ext uri="{FF2B5EF4-FFF2-40B4-BE49-F238E27FC236}">
              <a16:creationId xmlns:a16="http://schemas.microsoft.com/office/drawing/2014/main" id="{8DA30004-D8E1-4B8E-BD5E-EDB330E88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555171</xdr:colOff>
      <xdr:row>3</xdr:row>
      <xdr:rowOff>337458</xdr:rowOff>
    </xdr:from>
    <xdr:to>
      <xdr:col>16</xdr:col>
      <xdr:colOff>0</xdr:colOff>
      <xdr:row>18</xdr:row>
      <xdr:rowOff>130628</xdr:rowOff>
    </xdr:to>
    <mc:AlternateContent xmlns:mc="http://schemas.openxmlformats.org/markup-compatibility/2006" xmlns:a14="http://schemas.microsoft.com/office/drawing/2010/main">
      <mc:Choice Requires="a14">
        <xdr:graphicFrame macro="">
          <xdr:nvGraphicFramePr>
            <xdr:cNvPr id="10" name="Mapped Technician 1">
              <a:extLst>
                <a:ext uri="{FF2B5EF4-FFF2-40B4-BE49-F238E27FC236}">
                  <a16:creationId xmlns:a16="http://schemas.microsoft.com/office/drawing/2014/main" id="{CC7923A3-5A12-4595-83B2-26EA5A4E6660}"/>
                </a:ext>
              </a:extLst>
            </xdr:cNvPr>
            <xdr:cNvGraphicFramePr/>
          </xdr:nvGraphicFramePr>
          <xdr:xfrm>
            <a:off x="0" y="0"/>
            <a:ext cx="0" cy="0"/>
          </xdr:xfrm>
          <a:graphic>
            <a:graphicData uri="http://schemas.microsoft.com/office/drawing/2010/slicer">
              <sle:slicer xmlns:sle="http://schemas.microsoft.com/office/drawing/2010/slicer" name="Mapped Technician 1"/>
            </a:graphicData>
          </a:graphic>
        </xdr:graphicFrame>
      </mc:Choice>
      <mc:Fallback xmlns="">
        <xdr:sp macro="" textlink="">
          <xdr:nvSpPr>
            <xdr:cNvPr id="0" name=""/>
            <xdr:cNvSpPr>
              <a:spLocks noTextEdit="1"/>
            </xdr:cNvSpPr>
          </xdr:nvSpPr>
          <xdr:spPr>
            <a:xfrm>
              <a:off x="10475026" y="1251858"/>
              <a:ext cx="1883229" cy="2688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35</xdr:row>
      <xdr:rowOff>160020</xdr:rowOff>
    </xdr:from>
    <xdr:to>
      <xdr:col>10</xdr:col>
      <xdr:colOff>251460</xdr:colOff>
      <xdr:row>53</xdr:row>
      <xdr:rowOff>15240</xdr:rowOff>
    </xdr:to>
    <xdr:graphicFrame macro="">
      <xdr:nvGraphicFramePr>
        <xdr:cNvPr id="2" name="Chart 1">
          <a:extLst>
            <a:ext uri="{FF2B5EF4-FFF2-40B4-BE49-F238E27FC236}">
              <a16:creationId xmlns:a16="http://schemas.microsoft.com/office/drawing/2014/main" id="{36B7B9D2-8910-D96F-A9B9-69501290F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83820</xdr:colOff>
      <xdr:row>2</xdr:row>
      <xdr:rowOff>30481</xdr:rowOff>
    </xdr:from>
    <xdr:to>
      <xdr:col>4</xdr:col>
      <xdr:colOff>563880</xdr:colOff>
      <xdr:row>8</xdr:row>
      <xdr:rowOff>121921</xdr:rowOff>
    </xdr:to>
    <mc:AlternateContent xmlns:mc="http://schemas.openxmlformats.org/markup-compatibility/2006" xmlns:a14="http://schemas.microsoft.com/office/drawing/2010/main">
      <mc:Choice Requires="a14">
        <xdr:graphicFrame macro="">
          <xdr:nvGraphicFramePr>
            <xdr:cNvPr id="3" name="CMP">
              <a:extLst>
                <a:ext uri="{FF2B5EF4-FFF2-40B4-BE49-F238E27FC236}">
                  <a16:creationId xmlns:a16="http://schemas.microsoft.com/office/drawing/2014/main" id="{46E0D826-2F0C-F090-D70D-9CA319005442}"/>
                </a:ext>
              </a:extLst>
            </xdr:cNvPr>
            <xdr:cNvGraphicFramePr/>
          </xdr:nvGraphicFramePr>
          <xdr:xfrm>
            <a:off x="0" y="0"/>
            <a:ext cx="0" cy="0"/>
          </xdr:xfrm>
          <a:graphic>
            <a:graphicData uri="http://schemas.microsoft.com/office/drawing/2010/slicer">
              <sle:slicer xmlns:sle="http://schemas.microsoft.com/office/drawing/2010/slicer" name="CMP"/>
            </a:graphicData>
          </a:graphic>
        </xdr:graphicFrame>
      </mc:Choice>
      <mc:Fallback xmlns="">
        <xdr:sp macro="" textlink="">
          <xdr:nvSpPr>
            <xdr:cNvPr id="0" name=""/>
            <xdr:cNvSpPr>
              <a:spLocks noTextEdit="1"/>
            </xdr:cNvSpPr>
          </xdr:nvSpPr>
          <xdr:spPr>
            <a:xfrm>
              <a:off x="2026920" y="39624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297180</xdr:colOff>
      <xdr:row>9</xdr:row>
      <xdr:rowOff>160020</xdr:rowOff>
    </xdr:from>
    <xdr:to>
      <xdr:col>7</xdr:col>
      <xdr:colOff>457200</xdr:colOff>
      <xdr:row>17</xdr:row>
      <xdr:rowOff>68580</xdr:rowOff>
    </xdr:to>
    <mc:AlternateContent xmlns:mc="http://schemas.openxmlformats.org/markup-compatibility/2006" xmlns:tsle="http://schemas.microsoft.com/office/drawing/2012/timeslicer">
      <mc:Choice Requires="tsle">
        <xdr:graphicFrame macro="">
          <xdr:nvGraphicFramePr>
            <xdr:cNvPr id="16" name="Date of filling">
              <a:extLst>
                <a:ext uri="{FF2B5EF4-FFF2-40B4-BE49-F238E27FC236}">
                  <a16:creationId xmlns:a16="http://schemas.microsoft.com/office/drawing/2014/main" id="{CF83BAC3-6D99-4E39-4246-0D02B7FDF33E}"/>
                </a:ext>
              </a:extLst>
            </xdr:cNvPr>
            <xdr:cNvGraphicFramePr/>
          </xdr:nvGraphicFramePr>
          <xdr:xfrm>
            <a:off x="0" y="0"/>
            <a:ext cx="0" cy="0"/>
          </xdr:xfrm>
          <a:graphic>
            <a:graphicData uri="http://schemas.microsoft.com/office/drawing/2012/timeslicer">
              <tsle:timeslicer name="Date of filling"/>
            </a:graphicData>
          </a:graphic>
        </xdr:graphicFrame>
      </mc:Choice>
      <mc:Fallback xmlns="">
        <xdr:sp macro="" textlink="">
          <xdr:nvSpPr>
            <xdr:cNvPr id="0" name=""/>
            <xdr:cNvSpPr>
              <a:spLocks noTextEdit="1"/>
            </xdr:cNvSpPr>
          </xdr:nvSpPr>
          <xdr:spPr>
            <a:xfrm>
              <a:off x="2240280" y="18059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368877</xdr:colOff>
      <xdr:row>6</xdr:row>
      <xdr:rowOff>153785</xdr:rowOff>
    </xdr:from>
    <xdr:to>
      <xdr:col>25</xdr:col>
      <xdr:colOff>64077</xdr:colOff>
      <xdr:row>21</xdr:row>
      <xdr:rowOff>153785</xdr:rowOff>
    </xdr:to>
    <xdr:graphicFrame macro="">
      <xdr:nvGraphicFramePr>
        <xdr:cNvPr id="17" name="Chart 6">
          <a:extLst>
            <a:ext uri="{FF2B5EF4-FFF2-40B4-BE49-F238E27FC236}">
              <a16:creationId xmlns:a16="http://schemas.microsoft.com/office/drawing/2014/main" id="{B1810001-9729-36BB-B7F2-FE7799ECFF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89065</xdr:colOff>
      <xdr:row>5</xdr:row>
      <xdr:rowOff>13856</xdr:rowOff>
    </xdr:from>
    <xdr:to>
      <xdr:col>12</xdr:col>
      <xdr:colOff>471055</xdr:colOff>
      <xdr:row>24</xdr:row>
      <xdr:rowOff>12173</xdr:rowOff>
    </xdr:to>
    <xdr:graphicFrame macro="">
      <xdr:nvGraphicFramePr>
        <xdr:cNvPr id="3" name="Chart 2">
          <a:extLst>
            <a:ext uri="{FF2B5EF4-FFF2-40B4-BE49-F238E27FC236}">
              <a16:creationId xmlns:a16="http://schemas.microsoft.com/office/drawing/2014/main" id="{5EAF5907-5697-4612-B969-C21E20459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13855</xdr:rowOff>
    </xdr:from>
    <xdr:to>
      <xdr:col>6</xdr:col>
      <xdr:colOff>92034</xdr:colOff>
      <xdr:row>42</xdr:row>
      <xdr:rowOff>110836</xdr:rowOff>
    </xdr:to>
    <xdr:graphicFrame macro="">
      <xdr:nvGraphicFramePr>
        <xdr:cNvPr id="4" name="Chart 3">
          <a:extLst>
            <a:ext uri="{FF2B5EF4-FFF2-40B4-BE49-F238E27FC236}">
              <a16:creationId xmlns:a16="http://schemas.microsoft.com/office/drawing/2014/main" id="{037D4AF1-A88A-4A12-A0AF-B400A8054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13856</xdr:rowOff>
    </xdr:from>
    <xdr:to>
      <xdr:col>5</xdr:col>
      <xdr:colOff>623455</xdr:colOff>
      <xdr:row>24</xdr:row>
      <xdr:rowOff>1</xdr:rowOff>
    </xdr:to>
    <xdr:graphicFrame macro="">
      <xdr:nvGraphicFramePr>
        <xdr:cNvPr id="11" name="Chart 10">
          <a:extLst>
            <a:ext uri="{FF2B5EF4-FFF2-40B4-BE49-F238E27FC236}">
              <a16:creationId xmlns:a16="http://schemas.microsoft.com/office/drawing/2014/main" id="{E674E1BB-FEAC-4785-890F-80B1FAC8A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82139</xdr:colOff>
      <xdr:row>24</xdr:row>
      <xdr:rowOff>88075</xdr:rowOff>
    </xdr:from>
    <xdr:to>
      <xdr:col>8</xdr:col>
      <xdr:colOff>914400</xdr:colOff>
      <xdr:row>42</xdr:row>
      <xdr:rowOff>138545</xdr:rowOff>
    </xdr:to>
    <mc:AlternateContent xmlns:mc="http://schemas.openxmlformats.org/markup-compatibility/2006" xmlns:a14="http://schemas.microsoft.com/office/drawing/2010/main">
      <mc:Choice Requires="a14">
        <xdr:graphicFrame macro="">
          <xdr:nvGraphicFramePr>
            <xdr:cNvPr id="2" name="IE Name">
              <a:extLst>
                <a:ext uri="{FF2B5EF4-FFF2-40B4-BE49-F238E27FC236}">
                  <a16:creationId xmlns:a16="http://schemas.microsoft.com/office/drawing/2014/main" id="{C8F116EA-12D2-4869-94C1-1C42122298D4}"/>
                </a:ext>
              </a:extLst>
            </xdr:cNvPr>
            <xdr:cNvGraphicFramePr/>
          </xdr:nvGraphicFramePr>
          <xdr:xfrm>
            <a:off x="0" y="0"/>
            <a:ext cx="0" cy="0"/>
          </xdr:xfrm>
          <a:graphic>
            <a:graphicData uri="http://schemas.microsoft.com/office/drawing/2010/slicer">
              <sle:slicer xmlns:sle="http://schemas.microsoft.com/office/drawing/2010/slicer" name="IE Name"/>
            </a:graphicData>
          </a:graphic>
        </xdr:graphicFrame>
      </mc:Choice>
      <mc:Fallback xmlns="">
        <xdr:sp macro="" textlink="">
          <xdr:nvSpPr>
            <xdr:cNvPr id="0" name=""/>
            <xdr:cNvSpPr>
              <a:spLocks noTextEdit="1"/>
            </xdr:cNvSpPr>
          </xdr:nvSpPr>
          <xdr:spPr>
            <a:xfrm>
              <a:off x="4986648" y="5144984"/>
              <a:ext cx="2245425" cy="3292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460168</xdr:colOff>
      <xdr:row>5</xdr:row>
      <xdr:rowOff>35627</xdr:rowOff>
    </xdr:from>
    <xdr:to>
      <xdr:col>15</xdr:col>
      <xdr:colOff>568036</xdr:colOff>
      <xdr:row>23</xdr:row>
      <xdr:rowOff>83127</xdr:rowOff>
    </xdr:to>
    <mc:AlternateContent xmlns:mc="http://schemas.openxmlformats.org/markup-compatibility/2006" xmlns:a14="http://schemas.microsoft.com/office/drawing/2010/main">
      <mc:Choice Requires="a14">
        <xdr:graphicFrame macro="">
          <xdr:nvGraphicFramePr>
            <xdr:cNvPr id="5" name="Vehcile Number">
              <a:extLst>
                <a:ext uri="{FF2B5EF4-FFF2-40B4-BE49-F238E27FC236}">
                  <a16:creationId xmlns:a16="http://schemas.microsoft.com/office/drawing/2014/main" id="{9E447F23-A441-4183-B715-EDD7DA80E35C}"/>
                </a:ext>
              </a:extLst>
            </xdr:cNvPr>
            <xdr:cNvGraphicFramePr/>
          </xdr:nvGraphicFramePr>
          <xdr:xfrm>
            <a:off x="0" y="0"/>
            <a:ext cx="0" cy="0"/>
          </xdr:xfrm>
          <a:graphic>
            <a:graphicData uri="http://schemas.microsoft.com/office/drawing/2010/slicer">
              <sle:slicer xmlns:sle="http://schemas.microsoft.com/office/drawing/2010/slicer" name="Vehcile Number"/>
            </a:graphicData>
          </a:graphic>
        </xdr:graphicFrame>
      </mc:Choice>
      <mc:Fallback xmlns="">
        <xdr:sp macro="" textlink="">
          <xdr:nvSpPr>
            <xdr:cNvPr id="0" name=""/>
            <xdr:cNvSpPr>
              <a:spLocks noTextEdit="1"/>
            </xdr:cNvSpPr>
          </xdr:nvSpPr>
          <xdr:spPr>
            <a:xfrm>
              <a:off x="11308277" y="1670463"/>
              <a:ext cx="2338450" cy="3289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ufyan/data%20anlyst/telecom%20data/UTTARAKHAND%20DFR%20OCT%202025.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AHMAD" refreshedDate="46264.535409027776" createdVersion="6" refreshedVersion="8" minRefreshableVersion="3" recordCount="910" xr:uid="{46196687-D711-4157-9DFA-51F56191D41D}">
  <cacheSource type="worksheet">
    <worksheetSource name="Tbl_DFR"/>
  </cacheSource>
  <cacheFields count="34">
    <cacheField name="S.R" numFmtId="0">
      <sharedItems containsSemiMixedTypes="0" containsString="0" containsNumber="1" containsInteger="1" minValue="1" maxValue="668"/>
    </cacheField>
    <cacheField name="CMP" numFmtId="0">
      <sharedItems count="2">
        <s v="DEHRADUN"/>
        <s v="HALDWANI"/>
      </sharedItems>
    </cacheField>
    <cacheField name="TRIM/UPPER(Clean CMP)" numFmtId="0">
      <sharedItems/>
    </cacheField>
    <cacheField name="IE Name" numFmtId="0">
      <sharedItems/>
    </cacheField>
    <cacheField name="Swape Card Number" numFmtId="0">
      <sharedItems containsMixedTypes="1" containsNumber="1" containsInteger="1" minValue="6200673138" maxValue="9973143555"/>
    </cacheField>
    <cacheField name="Vehcile Number" numFmtId="0">
      <sharedItems/>
    </cacheField>
    <cacheField name="Filler Name " numFmtId="0">
      <sharedItems/>
    </cacheField>
    <cacheField name="Filler Number" numFmtId="0">
      <sharedItems containsMixedTypes="1" containsNumber="1" containsInteger="1" minValue="6398733536" maxValue="75005746446"/>
    </cacheField>
    <cacheField name="SAP" numFmtId="0">
      <sharedItems count="765">
        <s v="I-UW-VKSN-ENB-9097"/>
        <s v="I-UW-BRIG-ENB-9002"/>
        <s v="I-UW-VKSN-ENB-9164"/>
        <s v="I-UW-BRIG-ENB-9011"/>
        <s v="I-UW-DRDN-ENB-9009"/>
        <s v="I-UW-BRIG-ENB-9016"/>
        <s v="I-UW-VKSN-ENB-9145"/>
        <s v="I-UW-BRIG-ENB-9018"/>
        <s v="I-UW-VKSN-ENB-9074"/>
        <s v="I-UW-BRIG-ENB-9019"/>
        <s v="I-UW-DRDN-ENB-0612"/>
        <s v="I-UW-BRIG-ENB-9024"/>
        <s v="I-UW-XXXX-COW-0535"/>
        <s v="I-UW-BRIG-ENB-9028"/>
        <s v="I-UW-GSLI-ENB-9038"/>
        <s v="I-UW-BRIG-ILA-0001"/>
        <s v="I-UW-GSLI-ENB-9076"/>
        <s v="I-UW-BZPR-ENB-9018"/>
        <s v="I-UW-BLRN-ENB-9002"/>
        <s v="I-UW-BZPR-ENB-9022"/>
        <s v="I-UW-JHDR-ENB-9002"/>
        <s v="I-UW-BZPR-ENB-9025"/>
        <s v="I-UW-CHRD-ENB-9038"/>
        <s v="I-UW-BZPR-ENB-9026"/>
        <s v="I-UW-MORI-ENB-9004"/>
        <s v="I-UW-BZPR-ENB-9040"/>
        <s v="I-UW-MORI-ENB-9009"/>
        <s v="I-UW-BZPR-ENB-9041"/>
        <s v="I-UW-SAKI-ENB-9008"/>
        <s v="I-UW-BZPR-ENB-9042"/>
        <s v="I-UW-MORI-ENB-9018"/>
        <s v="I-UW-BZPR-ENB-9048"/>
        <s v="I-UW-JWGH-ENB-9001"/>
        <s v="I-UW-BZPR-ENB-9053"/>
        <s v="I-UW-DRDN-ENB-0582"/>
        <s v="I-UW-CPWT-ENB-9021"/>
        <s v="I-UW-DRDN-ENB-0400"/>
        <s v="I-UW-CPWT-ENB-9030"/>
        <s v="I-UW-DNUI-ENB-9040"/>
        <s v="I-UW-CPWT-ENB-9043"/>
        <s v="I-UW-DRDN-ENB-9047"/>
        <s v="I-UW-CPWT-ENB-9045"/>
        <s v="I-UW-DNUI-ENB-9042"/>
        <s v="I-UW-CPWT-ENB-9046"/>
        <s v="I-UW-CYSR-ENB-9013"/>
        <s v="I-UW-CPWT-ENB-9060"/>
        <s v="I-UW-DDHT-ILA-0001"/>
        <s v="I-UW-CYSR-ENB-9015"/>
        <s v="I-UW-GGLT-ENB-9005"/>
        <s v="I-UW-CYSR-ENB-9011"/>
        <s v="I-UW-CYSR-ENB-9021"/>
        <s v="I-UW-GGLT-ENB-9023"/>
        <s v="I-UW-KLSI-ENB-9025"/>
        <s v="I-UW-GGLT-ENB-9029"/>
        <s v="I-UW-KLSI-ENB-9031"/>
        <s v="I-UW-GGLT-ENB-9030"/>
        <s v="I-UW-KLSI-ENB-9013"/>
        <s v="I-UW-GGLT-ENB-9032"/>
        <s v="I-UW-KLSI-ENB-9001"/>
        <s v="I-UW-HKGM-ENB-0014"/>
        <s v="I-UW-HKGM-ENB-0123"/>
        <s v="I-UW-CHRD-ENB-9025"/>
        <s v="I-UW-CHRD-ENB-9041"/>
        <s v="I-UW-HKGM-ENB-9042"/>
        <s v="I-UW-CHRD-ENB-9032"/>
        <s v="I-UW-HKGM-ENB-9044"/>
        <s v="I-UW-HKGM-ENB-9053"/>
        <s v="I-UW-KLSI-ENB-9022"/>
        <s v="I-UW-KLSI-ENB-9034"/>
        <s v="I-UW-HKGM-ENB-9084"/>
        <s v="I-UW-DNUI-ENB-9001"/>
        <s v="I-UW-HKGM-ENB-9087"/>
        <s v="I-UW-TATR-ENB-9001"/>
        <s v="I-UW-KELK-ENB-9001"/>
        <s v="I-UW-CHRD-ENB-9036"/>
        <s v="I-UW-KHJS-ENB-9003"/>
        <s v="I-UW-VKSN-ENB-9082"/>
        <s v="I-UW-KHJS-ENB-9004"/>
        <s v="I-UW-DRDN-ENB-0196"/>
        <s v="I-UW-KHJS-ENB-9015"/>
        <s v="I-UW-VKSN-ENB-9012"/>
        <s v="I-UW-KHJS-ENB-9033"/>
        <s v="I-UW-VKSN-ENB-9070"/>
        <s v="I-UW-KHJS-ENB-9037"/>
        <s v="I-UW-DRDN-ENB-0217"/>
        <s v="I-UW-KHJS-ENB-9038"/>
        <s v="I-UW-VKSN-ENB-9083"/>
        <s v="I-UW-KHJS-ENB-9043"/>
        <s v="I-UW-VKSN-ENB-9140"/>
        <s v="I-UW-KHJS-ENB-9068"/>
        <s v="I-UW-DRDN-ENB-0416"/>
        <s v="I-UW-KHJS-ENB-9073"/>
        <s v="I-UW-DRDN-ENB-9134"/>
        <s v="I-UW-KHJS-ENB-9088"/>
        <s v="I-UW-DRDN-ENB-0338"/>
        <s v="I-UW-KHJS-ENB-9021"/>
        <s v="I-UW-DRDN-ENB-9119"/>
        <s v="I-UW-KHTM-ENB-9063"/>
        <s v="I-UW-DRDN-ENB-0332"/>
        <s v="I-UW-KHTM-ENB-9094"/>
        <s v="I-UW-KCHA-ENB-6005"/>
        <s v="I-UW-JSYA-ENB-9006"/>
        <s v="I-UW-UTKS-ENB-9007"/>
        <s v="I-UW-KHJS-ILA-0001"/>
        <s v="I-UW-VKSN-ENB-9155"/>
        <s v="I-UW-KLDG-ENB-9022"/>
        <s v="I-UW-VKSN-ENB-9104"/>
        <s v="I-UW-KSPR-ENB-9008"/>
        <s v="I-UW-DRDN-ENB-9026"/>
        <s v="I-UW-KSPR-ENB-9009"/>
        <s v="I-UW-DRDN-ENB-9116"/>
        <s v="I-UW-LLKN-ENB-9005"/>
        <s v="I-UW-DRDN-ENB-9111"/>
        <s v="I-UW-LLKN-ENB-9013"/>
        <s v="I-UW-VKSN-ENB-9138"/>
        <s v="I-UW-RMNA-ENB-9004"/>
        <s v="I-UW-VKSN-ENB-9091"/>
        <s v="I-UW-RMNA-ENB-9008"/>
        <s v="I-UW-VKSN-ENB-9139"/>
        <s v="I-UW-RMNA-ENB-9019"/>
        <s v="I-UW-VKSN-ENB-9135"/>
        <s v="I-UW-RMNA-ENB-9032"/>
        <s v="I-UW-DRDN-ENB-0333"/>
        <s v="I-UW-RMNA-ENB-9046"/>
        <s v="I-UW-RMNA-ENB-9035"/>
        <s v="I-UW-CNTA-ENB-9002"/>
        <s v="I-UW-RMNA-ENB-9036"/>
        <s v="I-UW-VKSN-ENB-0002"/>
        <s v="I-UW-RMNA-ENB-9047"/>
        <s v="I-UW-VKSN-ENB-9023"/>
        <s v="I-UW-SUTR-ENB-9003"/>
        <s v="I-UW-VKSN-ENB-9076"/>
        <s v="I-UW-SUTR-ENB-9004"/>
        <s v="I-UW-DRDN-ENB-0219"/>
        <s v="I-UW-LHGT-ENB-9023"/>
        <s v="I-UW-RAHI-ENB-9023"/>
        <s v="I-UW-LHGT-ENB-9022"/>
        <s v="I-UW-PULA-ENB-9013"/>
        <s v="I-UW-LHGT-ENB-9029"/>
        <s v="I-UW-PULA-ENB-9009"/>
        <s v="I-UW-LHGT-ENB-9027"/>
        <s v="I-UW-PULA-ENB-9002"/>
        <s v="I-UW-PULL-ENB-9020"/>
        <s v="I-UW-PULA-ENB-9008"/>
        <s v="I-UW-PTIA-ENB-9017"/>
        <s v="I-UW-CHRD-ENB-9048"/>
        <s v="I-UW-PTIA-ENB-9019"/>
        <s v="I-UW-DRDN-ENB-9050"/>
        <s v="I-UW-KHJS-ENB-9063"/>
        <s v="I-UW-DRDN-ENB-0082"/>
        <s v="I-UW-KHJS-ENB-9070"/>
        <s v="I-UW-DRDN-ENB-0091"/>
        <s v="I-UW-KHJS-ENB-9097"/>
        <s v="I-UW-DRDN-ENB-0508"/>
        <s v="I-UW-KHJS-ENB-9024"/>
        <s v="I-UW-DRDN-ENB-0132"/>
        <s v="I-UW-SKTG-ENB-9003"/>
        <s v="I-UW-DRDN-ENB-0392"/>
        <s v="I-UW-HKGM-ENB-9066"/>
        <s v="I-UW-DRDN-ENB-0334"/>
        <s v="I-UW-KHJS-ENB-9093"/>
        <s v="I-UW-VKSN-ENB-9095"/>
        <s v="I-UW-KHJS-ENB-9026"/>
        <s v="I-UW-VKSN-ENB-9170"/>
        <s v="I-UW-KHJS-ENB-9080"/>
        <s v="I-UW-VKSN-ENB-9148"/>
        <s v="I-UW-KHJS-ENB-9064"/>
        <s v="I-UW-VKSN-ENB-0001"/>
        <s v="I-UW-KHJS-ENB-9092"/>
        <s v="I-UW-VKSN-ENB-G001"/>
        <s v="I-UW-KHJS-ENB-9019"/>
        <s v="I-UW-VKSN-ENB-9086"/>
        <s v="I-UW-HKGM-ENB-0038"/>
        <s v="I-UW-VKSN-ENB-9174"/>
        <s v="I-UW-HKGM-ENB-0111"/>
        <s v="I-UW-VKSN-ENB-9101"/>
        <s v="I-UW-HKGM-ENB-9041"/>
        <s v="I-UW-VKSN-ENB-9152"/>
        <s v="I-UW-HKGM-ENB-9016"/>
        <s v="I-UW-DRDN-ENB-9123"/>
        <s v="I-UW-HKGM-ENB-9083"/>
        <s v="I-UW-VKSN-ENB-9085"/>
        <s v="I-UW-LLKN-ENB-9002"/>
        <s v="I-UW-DRDN-ENB-0411"/>
        <s v="I-UW-LLKN-ENB-9006"/>
        <s v="I-UW-DRDN-ENB-9114"/>
        <s v="I-UW-LLKN-ENB-9011"/>
        <s v="I-UW-SLQU-ENB-9005"/>
        <s v="I-UW-HKGM-ENB-9069"/>
        <s v="I-UW-VKSN-ENB-9153"/>
        <s v="I-UW-HKGM-ENB-9111"/>
        <s v="I-UW-JWGH-ENB-9005"/>
        <s v="I-UW-HKGM-ENB-9077"/>
        <s v="I-UW-HKGM-ENB-G009"/>
        <s v="I-UW-DNUI-ILA-0001"/>
        <s v="I-UW-LLKN-ENB-G001"/>
        <s v="I-UW-BZPR-ENB-9047"/>
        <s v="I-UW-VKSN-ENB-6002"/>
        <s v="I-UW-BZPR-ENB-9014"/>
        <s v="I-UW-DRDN-ENB-6006"/>
        <s v="I-UW-BZPR-ENB-9035"/>
        <s v="I-UW-DRDN-ENB-6007"/>
        <s v="I-UW-GDRP-ENB-9041"/>
        <s v="I-UW-DRDN-AG1-6022"/>
        <s v="I-UW-BZPR-ENB-9043"/>
        <s v="I-UW-DRDN-ENB-6048"/>
        <s v="I-UW-BZPR-ENB-9009"/>
        <s v="I-UW-DRDN-ENB-6003"/>
        <s v="I-UW-BZPR-ENB-9050"/>
        <s v="I-UW-DRDN-ENB-6053"/>
        <s v="I-UW-BZPR-ENB-9051"/>
        <s v="I-UW-THRI-ENB-9045"/>
        <s v="I-UW-BZPR-ENB-9033"/>
        <s v="I-UW-THRI-ENB-9063"/>
        <s v="I-UW-KLDG-ENB-9040"/>
        <s v="I-UW-JHDR-ENB-9012"/>
        <s v="I-UW-BZPR-ENB-9020"/>
        <s v="I-UW-PAAR-ENB-9016"/>
        <s v="I-UW-BZPR-ENB-9054"/>
        <s v="I-UW-THRI-ENB-9056"/>
        <s v="I-UW-RMNA-ENB-9058"/>
        <s v="I-UW-THRI-ENB-9062"/>
        <s v="I-UW-RMNA-ENB-9066"/>
        <s v="I-UW-CHMB-ILA-0001"/>
        <s v="I-UW-RMNA-ENB-9074"/>
        <s v="I-UW-RMNA-ENB-0009"/>
        <s v="I-UW-PAAR-ILA-0001"/>
        <s v="I-UW-DRDN-ENB-0083"/>
        <s v="I-UW-RMNA-ENB-9034"/>
        <s v="I-UW-DRDN-ENB-0341"/>
        <s v="I-UW-RMNA-ENB-9037"/>
        <s v="I-UW-DRDN-ENB-0084"/>
        <s v="I-UW-RMNA-ENB-9050"/>
        <s v="I-UW-DRDN-ENB-6008"/>
        <s v="I-UW-RMNA-ENB-9054"/>
        <s v="I-UW-RMNA-ENB-9021"/>
        <s v="I-UW-DRDN-ENB-0294"/>
        <s v="I-UW-RMNA-ENB-9031"/>
        <s v="I-UW-DRDN-ENB-0314"/>
        <s v="I-UW-HKGM-ENB-9018"/>
        <s v="I-UW-DRDN-AG2-0002"/>
        <s v="I-UW-HKGM-ENB-6000"/>
        <s v="I-UW-RMNA-ENB-6000"/>
        <s v="I-UW-RMNA-ENB-9068"/>
        <s v="I-UW-TYNI-ENB-9001"/>
        <s v="I-UW-RMNA-ENB-9059"/>
        <s v="I-UW-TYNI-ENB-9034"/>
        <s v="I-UW-RMNA-ENB-9048"/>
        <s v="I-UW-MORI-ENB-9017"/>
        <s v="I-UW-SULT-ENB-9010"/>
        <s v="I-UW-MORI-ENB-9023"/>
        <s v="I-UW-KLDG-ENB-G001"/>
        <s v="I-UW-BGSW-ENB-9050"/>
        <s v="I-UW-PULA-ENB-9017"/>
        <s v="I-UW-RAHI-ENB-9043"/>
        <s v="I-UW-BGSW-ENB-9051"/>
        <s v="I-UW-RAHI-ENB-9045"/>
        <s v="I-UW-SMER-ENB-9002"/>
        <s v="I-UW-SMER-ENB-9006"/>
        <s v="I-UW-BTWR-ENB-9035"/>
        <s v="I-UW-GRUD-ENB-9013"/>
        <s v="I-UW-BTWR-ENB-9054"/>
        <s v="I-UW-GRUD-ENB-9034"/>
        <s v="I-UW-KCHA-ENB-9036"/>
        <s v="I-UW-VKSN-ENB-9110"/>
        <s v="I-UW-KCHA-ENB-0018"/>
        <s v="I-UW-VKSN-ENB-9010"/>
        <s v="I-UW-VKSN-ENB-9020"/>
        <s v="I-UW-KCHA-ENB-0019"/>
        <s v="I-UW-VKSN-ENB-9165"/>
        <s v="I-UW-KCHA-ENB-9046"/>
        <s v="I-UW-VKSN-ENB-9078"/>
        <s v="I-UW-KCHA-ENB-9025"/>
        <s v="I-UW-KCHA-ENB-9042"/>
        <s v="I-UW-DRDN-ENB-0330"/>
        <s v="I-UW-KCHA-ENB-9067"/>
        <s v="I-UW-RDPR-ENB-9005"/>
        <s v="I-UW-DRDN-ENB-0130"/>
        <s v="I-UW-DRDN-ENB-9166"/>
        <s v="I-UW-RDPR-ENB-0004"/>
        <s v="I-UW-DRDN-ENB-0124"/>
        <s v="I-UW-RDPR-ENB-9001"/>
        <s v="I-UW-DRDN-ENB-6010"/>
        <s v="I-UW-RDPR-ENB-0057"/>
        <s v="I-UW-DRDN-ENB-6021"/>
        <s v="I-UW-RDPR-ENB-9017"/>
        <s v="I-UW-GDRP-ENB-9036"/>
        <s v="I-UW-DRDN-ENB-6032"/>
        <s v="I-UW-HRBT-ENB-6000"/>
        <s v="I-UW-NGLA-ENB-9004"/>
        <s v="I-UW-SLQU-ENB-6000"/>
        <s v="I-UW-KSPR-ENB-9035"/>
        <s v="I-UW-VKSN-ENB-6005"/>
        <s v="I-UW-KSPR-ENB-0038"/>
        <s v="I-UW-VKSN-ENB-6004"/>
        <s v="I-UW-KSPR-ENB-9067"/>
        <s v="I-UW-KSPR-ENB-9063"/>
        <s v="I-UW-JWGH-ENB-9007"/>
        <s v="I-UW-KSPR-ENB-0042"/>
        <s v="I-UW-KSPR-ENB-9061"/>
        <s v="I-UW-VKSN-ENB-9115"/>
        <s v="I-UW-HKGM-ENB-0036"/>
        <s v="I-UW-HKGM-ENB-9046"/>
        <s v="I-UW-VKSN-ENB-9011"/>
        <s v="I-UW-HKGM-ENB-9055"/>
        <s v="I-UW-NNTL-ENB-9082"/>
        <s v="I-UW-VKSN-ENB-9161"/>
        <s v="I-UW-VKSN-ENB-9084"/>
        <s v="I-UW-HKGM-ENB-9047"/>
        <s v="I-UW-HKGM-ENB-9050"/>
        <s v="I-UW-VKSN-ENB-9122"/>
        <s v="I-UW-VKSN-ENB-9124"/>
        <s v="I-UW-HKGM-ENB-9099"/>
        <s v="I-UW-PRGR-ILA-0001"/>
        <s v="I-UW-VKSN-ENB-9099"/>
        <s v="I-UW-PRGR-ENB-9014"/>
        <s v="I-UW-VKSN-ENB-G003"/>
        <s v="I-UW-CHMB-ENB-9001"/>
        <s v="I-UW-PRGR-ENB-9003"/>
        <s v="I-UW-PRGR-ENB-9004"/>
        <s v="I-UW-JHDR-ENB-9016"/>
        <s v="I-UW-PRGR-ENB-9026"/>
        <s v="I-UW-GSLI-ENB-9056"/>
        <s v="I-UW-CPWT-ENB-9031"/>
        <s v="I-UW-GSLI-ENB-9033"/>
        <s v="I-UW-CPWT-ENB-9055"/>
        <s v="I-UW-DWRH-ENB-9016"/>
        <s v="I-UW-GSLI-ENB-9019"/>
        <s v="I-UW-DWRH-ENB-9012"/>
        <s v="I-UW-GSLI-ILA-0001"/>
        <s v="I-UW-JLAL-ENB-9003"/>
        <s v="I-UW-DWRH-ENB-9003"/>
        <s v="I-UW-DUNA-ENB-9020"/>
        <s v="I-UW-DUNA-ENB-9027"/>
        <s v="I-UW-JLAL-ENB-9005"/>
        <s v="I-UW-DWRH-ENB-9029"/>
        <s v="I-UW-DUNA-ENB-9028"/>
        <s v="I-UW-RAWR-ENB-9002"/>
        <s v="I-UW-DUNA-ENB-9021"/>
        <s v="I-UW-DRDN-ENB-9113"/>
        <s v="I-UW-RAWR-ENB-9004"/>
        <s v="I-UW-CKTA-ENB-9025"/>
        <s v="I-UW-DDUN-ENB-9006"/>
        <s v="I-UW-DWRH-ENB-9025"/>
        <s v="I-UW-KLSI-ILA-0001"/>
        <s v="I-UW-KLSI-ENB-9024"/>
        <s v="I-UW-KSPR-ENB-0077"/>
        <s v="I-UW-KSPR-ENB-0081"/>
        <s v="I-UW-KLSI-ENB-9010"/>
        <s v="I-UW-CHRD-ENB-9024"/>
        <s v="I-UW-KSPR-ENB-9024"/>
        <s v="I-UW-KSPR-ENB-9033"/>
        <s v="I-UW-KLSI-ENB-9016"/>
        <s v="I-UW-CHRD-ENB-9033"/>
        <s v="I-UW-KSPR-ENB-9068"/>
        <s v="I-UW-HKGM-ENB-6005"/>
        <s v="I-UW-CHRD-ENB-9030"/>
        <s v="I-UW-HKGM-ENB-6010"/>
        <s v="I-UW-KLSI-ENB-9002"/>
        <s v="I-UW-HKGM-JCN-6000"/>
        <s v="I-UW-KLSI-ENB-9006"/>
        <s v="I-UW-NNTL-ENB-9080"/>
        <s v="I-UW-DRDN-ENB-0448"/>
        <s v="I-UW-HKGM-ENB-0044"/>
        <s v="I-UW-NNTL-ENB-9014"/>
        <s v="I-UW-DRDN-ENB-6015"/>
        <s v="I-UW-NNTL-ENB-9058"/>
        <s v="I-UW-NNTL-ENB-9074"/>
        <s v="I-UW-DRDN-ENB-6047"/>
        <s v="I-UW-NNTL-ENB-9077"/>
        <s v="I-UW-DRDN-ENB-6027"/>
        <s v="I-UW-DRDN-ENB-6026"/>
        <s v="I-UW-NNTL-ENB-9089"/>
        <s v="I-UW-HKGM-ENB-9060"/>
        <s v="I-UW-DRDN-ENB-6023"/>
        <s v="I-UW-BGSW-ENB-9001"/>
        <s v="I-UW-DRDN-ENB-0598"/>
        <s v="I-UW-BGSW-ENB-9055"/>
        <s v="I-UW-DRDN-ENB-0086"/>
        <s v="I-UW-BGSW-ENB-9059"/>
        <s v="I-UW-KADA-ENB-9001"/>
        <s v="I-UW-KADA-ENB-9007"/>
        <s v="I-UW-GSLI-ENB-6000"/>
        <s v="I-UW-KADA-ENB-9012"/>
        <s v="I-UW-VKSN-ENB-0612"/>
        <s v="I-UW-PTHG-ENB-9008"/>
        <s v="I-UW-PTHG-ENB-9080"/>
        <s v="I-UW-PTHG-ENB-9012"/>
        <s v="I-UW-DHLA-ENB-9027"/>
        <s v="I-UW-KLDG-ENB-9006"/>
        <s v="I-UW-DRDN-ENB-9018"/>
        <s v="I-UW-KLDG-ENB-9019"/>
        <s v="I-UW-KLDG-ENB-9026"/>
        <s v="I-UW-HRBT-ENB-9010"/>
        <s v="I-UW-RMNA-ENB-9033"/>
        <s v="I-UW-RMNA-ENB-9038"/>
        <s v="I-UW-VKSN-ILA-9139"/>
        <s v="I-UW-DRDN-ENB-6000"/>
        <s v="I-UW-DRDN-ENB-6001"/>
        <s v="I-UW-DRDN-ENB-6002"/>
        <s v="I-UW-DRDN-ENB-6004"/>
        <s v="I-UW-DRDN-ENB-6014"/>
        <s v="I-UW-DRDN-ENB-6028"/>
        <s v="I-UW-DRDN-ENB-6039"/>
        <s v="I-UW-DRDN-ENB-6041"/>
        <s v="I-UW-DRDN-ENB-6046"/>
        <s v="I-UW-DRDN-ENB-6049"/>
        <s v="I-UW-RMNA-ENB-9043"/>
        <s v="I-UW-DRDN-AG2-0003"/>
        <s v="I-UW-RMNA-ENB-9014"/>
        <s v="I-UW-LHGT-ENB-9031"/>
        <s v="I-UW-LHGT-ENB-9007"/>
        <s v="I-UW-LHGT-ENB-9006"/>
        <s v="I-UW-BRAK-ENB-9004"/>
        <s v="I-UW-DHYR-ENB-9002"/>
        <s v="I-UW-KCHA-ENB-9060"/>
        <s v="I-UW-KCHA-ENB-9045"/>
        <s v="I-UW-KCHA-ENB-9099"/>
        <s v="I-UW-PBSK-ENB-9001"/>
        <s v="I-UW-KCHA-ENB-9085"/>
        <s v="I-UW-KCHA-ENB-9049"/>
        <s v="I-UW-KCHA-ENB-9016"/>
        <s v="I-UW-KCHA-ENB-9038"/>
        <s v="I-UW-NGLA-ENB-9009"/>
        <s v="I-UW-PTHG-ENB-9067"/>
        <s v="I-UW-PTHG-ENB-9037"/>
        <s v="I-UW-PTHG-ENB-9114"/>
        <s v="I-UW-PTHG-ENB-9069"/>
        <s v="I-UW-PTHG-ENB-9020"/>
        <s v="I-UW-PTHG-ENB-9113"/>
        <s v="I-UW-MUSI-ENB-9009"/>
        <s v="I-UW-MUSI-ENB-9008"/>
        <s v="I-UW-TJAM-ENB-9010"/>
        <s v="I-UW-DDHT-ENB-9053"/>
        <s v="I-UW-DDHT-ENB-9055"/>
        <s v="I-UW-DDHT-ENB-9007"/>
        <s v="I-UW-TJAM-ENB-9024"/>
        <s v="I-UW-KCHA-ENB-0001"/>
        <s v="I-UW-KCHA-ENB-0011"/>
        <s v="I-UW-KCHA-ENB-0020"/>
        <s v="I-UW-KCHA-ENB-0003"/>
        <s v="I-UW-RDPR-ENB-9012"/>
        <s v="I-UW-KCHA-ENB-9018"/>
        <s v="I-UW-RDPR-ENB-0063"/>
        <s v="I-UW-RDPR-ENB-9021"/>
        <s v="I-UW-KCHA-ENB-9054"/>
        <s v="I-UW-RDPR-ENB-6000"/>
        <s v="I-UW-RDPR-ENB-0094"/>
        <s v="I-UW-KSPR-ENB-6011"/>
        <s v="I-UW-BZPR-ENB-9011"/>
        <s v="I-UW-KSPR-ENB-9065"/>
        <s v="I-UW-KSPR-ENB-9072"/>
        <s v="I-UW-KSPR-ENB-9027"/>
        <s v="I-UW-KSPR-ENB-9064"/>
        <s v="I-UW-KSPR-ENB-9031"/>
        <s v="I-UW-KSPR-ENB-9010"/>
        <s v="I-UW-JSPU-ENB-9047"/>
        <s v="I-UW-JSPU-ENB-9018"/>
        <s v="I-UW-ALMR-ILA-0001"/>
        <s v="I-UW-PRGR-ENB-9029"/>
        <s v="I-UW-CPWT-ILA-0001"/>
        <s v="I-UW-BGSW-ENB-9037"/>
        <s v="I-UW-BGSW-ENB-9042"/>
        <s v="I-UW-KLDG-ILA-9036"/>
        <s v="I-UW-KLDG-ENB-9003"/>
        <s v="I-UW-RMNA-ENB-9045"/>
        <s v="I-UW-HKGM-ENB-9002"/>
        <s v="I-UW-RMNA-ENB-9055"/>
        <s v="I-UW-SULT-ENB-9015"/>
        <s v="I-UW-BRSL-ENB-9006"/>
        <s v="I-UW-MCHH-ENB-9002"/>
        <s v="I-UW-GDRP-ENB-9004"/>
        <s v="I-UW-GDRP-ENB-9012"/>
        <s v="I-UW-GDRP-ENB-9028"/>
        <s v="I-UW-GDRP-ENB-9033"/>
        <s v="I-UW-GDRP-ENB-9035"/>
        <s v="I-UW-GDRP-ENB-9043"/>
        <s v="I-UW-GDRP-ENB-9044"/>
        <s v="I-UW-GDRP-ENB-9050"/>
        <s v="I-UW-GDRP-ENB-9054"/>
        <s v="I-UW-GDRP-ENB-9062"/>
        <s v="I-UW-GDRP-ENB-9063"/>
        <s v="I-UW-KCHA-ENB-9004"/>
        <s v="I-UW-HKGM-ENB-9092"/>
        <s v="I-UW-HKGM-ENB-0100"/>
        <s v="I-UW-HKGM-ENB-0112"/>
        <s v="I-UW-HKGM-ENB-9051"/>
        <s v="I-UW-HKGM-ENB-0022"/>
        <s v="I-UW-HKGM-ENB-9024"/>
        <s v="I-UW-HKGM-ENB-6004"/>
        <s v="I-UW-KLDG-ENB-9032"/>
        <s v="I-UW-KLDG-ENB-9030"/>
        <s v="I-UW-NNTL-ENB-9085"/>
        <s v="I-UW-KLDG-ENB-9031"/>
        <s v="I-UW-BGSW-ENB-9017"/>
        <s v="I-UW-BGSW-ENB-9018"/>
        <s v="I-UW-BGSW-ENB-9027"/>
        <s v="I-UW-BGSW-ENB-9038"/>
        <s v="I-UW-KSPR-ENB-0039"/>
        <s v="I-UW-KSPR-ENB-0041"/>
        <s v="I-UW-KSPR-ENB-0049"/>
        <s v="I-UW-KSPR-ENB-6002"/>
        <s v="I-UW-KSPR-ENB-9016"/>
        <s v="I-UW-KSPR-ENB-9025"/>
        <s v="I-UW-KSPR-ENB-9037"/>
        <s v="I-UW-KSPR-ENB-9060"/>
        <s v="I-UW-DOMK-ENB-9018"/>
        <s v="I-UW-KLDG-ENB-9025"/>
        <s v="I-UW-MUKR-ENB-9002"/>
        <s v="I-UW-ALMR-ENB-9032"/>
        <s v="I-UW-ALMR-ENB-9039"/>
        <s v="I-UW-BAOI-ENB-9017"/>
        <s v="I-UW-KOKU-ENB-9014"/>
        <s v="I-UW-NGAO-ENB-9005"/>
        <s v="I-UW-SULT-ENB-9018"/>
        <s v="I-UW-DOMK-ILA-9011"/>
        <s v="I-UW-SULT-ENB-9013"/>
        <s v="I-UW-SLML-ENB-9025"/>
        <s v="I-UW-SULT-ENB-9020"/>
        <s v="I-UW-THLS-ENB-9047"/>
        <s v="I-UW-SULT-ENB-9025"/>
        <s v="I-UW-RMNA-ENB-9061"/>
        <s v="I-UW-RMNA-ENB-9010"/>
        <s v="I-UW-JSPU-ENB-9003"/>
        <s v="I-UW-JSPU-ENB-9020"/>
        <s v="I-UW-JSPU-ENB-9026"/>
        <s v="I-UW-JSPU-ENB-9028"/>
        <s v="I-UW-JSPU-ENB-9032"/>
        <s v="I-UW-JSPU-ENB-9035"/>
        <s v="I-UW-JSPU-ENB-9036"/>
        <s v="I-UW-JSPU-ENB-9037"/>
        <s v="I-UW-JSPU-ENB-9038"/>
        <s v="I-UW-JSPU-ENB-9039"/>
        <s v="I-UW-KSPR-ENB-0019"/>
        <s v="I-UW-KPKT-ENB-9010"/>
        <s v="I-UW-KPKT-ENB-9013"/>
        <s v="I-UW-KPKT-ENB-9024"/>
        <s v="I-UW-KPKT-ENB-9033"/>
        <s v="I-UW-KPKT-MWR-8005"/>
        <s v="I-UW-BGSW-ILA-0001"/>
        <s v="I-UW-GRUD-ENB-9012"/>
        <s v="I-UW-GRUD-ENB-9014"/>
        <s v="I-UW-GRUD-ENB-9016"/>
        <s v="I-UW-GRUD-ENB-9023"/>
        <s v="I-UW-GRUD-ILA-0001"/>
        <s v="I-UW-KCHA-ENB-9048"/>
        <s v="I-UW-KHJS-ENB-9086"/>
        <s v="I-UW-SBAV-ENB-9002"/>
        <s v="I-UW-KCHA-ENB-9044"/>
        <s v="I-UW-KCHA-ENB-9061"/>
        <s v="I-UW-KCHA-ENB-9013"/>
        <s v="I-UW-GDRP-ENB-9052"/>
        <s v="I-UW-GDRP-ENB-9031"/>
        <s v="I-UW-RDPR-ENB-0014"/>
        <s v="I-UW-RDPR-AG1-4400"/>
        <s v="I-UW-ALMR-ENB-9084"/>
        <s v="I-UW-JLAL-ENB-9004"/>
        <s v="I-UW-REKT-ENB-9044"/>
        <s v="I-UW-REKT-ENB-9057"/>
        <s v="I-UW-REKT-ILA-9034"/>
        <s v="I-UW-BASN-ENB-9042"/>
        <s v="I-UW-BASN-ENB-9040"/>
        <s v="I-UW-CKTA-ENB-9038"/>
        <s v="I-UW-CKTA-ENB-9003"/>
        <s v="I-UW-XXXX-COW-0665"/>
        <s v="I-UW-NNTL-ENB-9015"/>
        <s v="I-UW-NNTL-ENB-9088"/>
        <s v="I-UW-NNTL-ENB-9101"/>
        <s v="I-UW-NNTL-ENB-9104"/>
        <s v="I-UW-NNTL-ENB-G001"/>
        <s v="I-UW-NNTL-ENB-6006"/>
        <s v="I-UW-NNTL-ENB-6008"/>
        <s v="I-UW-KSPR-ENB-9011"/>
        <s v="I-UW-HKGM-ENB-9017"/>
        <s v="I-UW-KSPR-ENB-9057"/>
        <s v="I-UW-KSPR-ENB-0015"/>
        <s v="I-UW-KSPR-ENB-0021"/>
        <s v="I-UW-KSPR-ENB-9074"/>
        <s v="I-UW-KSPR-ENB-9034"/>
        <s v="I-UW-KBGJ-ENB-0001"/>
        <s v="I-UW-RMNA-ENB-9042"/>
        <s v="I-UW-KSPR-ENB-9075"/>
        <s v="I-UW-KSPR-ENB-0076"/>
        <s v="I-UW-KSPR-ENB-9036"/>
        <s v="I-UW-KCGS-ENB-9001"/>
        <s v="I-UW-KHJS-ENB-9023"/>
        <s v="I-UW-KHTM-ENB-9015"/>
        <s v="I-UW-KHTM-ENB-9048"/>
        <s v="I-UW-KHTM-ENB-9079"/>
        <s v="I-UW-KHTM-ENB-9065"/>
        <s v="I-UW-KHTM-ENB-9080"/>
        <s v="I-UW-KHTM-ENB-9085"/>
        <s v="I-UW-KHTM-ENB-9069"/>
        <s v="I-UW-MHLY-ILA-0001"/>
        <s v="I-UW-KHTM-ENB-9013"/>
        <s v="I-UW-KHTM-ENB-9068"/>
        <s v="I-UW-KHTM-ENB-9064"/>
        <s v="I-UW-MHLY-ENB-9002"/>
        <s v="I-UW-KHTM-ENB-9081"/>
        <s v="I-UW-KHTM-ENB-9055"/>
        <s v="I-UW-KHTM-ENB-9042"/>
        <s v="I-UW-KHTM-ENB-9083"/>
        <s v="I-UW-KHTM-ENB-9067"/>
        <s v="I-UW-KHTM-ENB-9061"/>
        <s v="I-UW-KHTM-ENB-9095"/>
        <s v="I-UW-KHTM-ENB-9096"/>
        <s v="I-UW-PTHG-ENB-9022"/>
        <s v="I-UW-PTHG-ENB-9028"/>
        <s v="I-UW-PTHG-ENB-9070"/>
        <s v="I-UW-PTHG-ENB-9017"/>
        <s v="I-UW-GDRP-ENB-9061"/>
        <s v="I-UW-GDRP-ENB-9059"/>
        <s v="I-UW-RDPR-ENB-0065"/>
        <s v="I-UW-GDRP-ENB-9013"/>
        <s v="I-UW-GDRP-ENB-9026"/>
        <s v="I-UW-GDRP-ENB-9027"/>
        <s v="I-UW-GDRP-ENB-9042"/>
        <s v="I-UW-GDRP-ENB-9002"/>
        <s v="I-UW-KCHA-ENB-9081"/>
        <s v="I-UW-KCHA-ENB-9072"/>
        <s v="I-UW-GDRP-ENB-9001"/>
        <s v="I-UW-KCHA-ENB-0021"/>
        <s v="I-UW-RDPR-ENB-6001"/>
        <s v="I-UW-GDRP-AG1-0003"/>
        <s v="I-UW-BMTL-AG1-9006"/>
        <s v="I-UW-KOKU-AG1-9010"/>
        <s v="I-UW-KHTM-ENB-6002"/>
        <s v="I-UW-KHTM-ENB-6001"/>
        <s v="I-UW-GDRP-ENB-9049"/>
        <s v="I-UW-GDRP-ENB-9051"/>
        <s v="I-UW-GDRP-ENB-9029"/>
        <s v="I-UW-GDRP-ENB-9055"/>
        <s v="I-UW-DNSH-ENB-9004"/>
        <s v="I-UW-GDRP-ENB-9060"/>
        <s v="I-UW-MUSI-ENB-9048"/>
        <s v="I-UW-HKGM-ENB-6009"/>
        <s v="I-UW-HKGM-ENB-6014"/>
        <s v="I-UW-HKGM-ENB-9096"/>
        <s v="I-UW-PTHG-ENB-9009"/>
        <s v="I-UW-PTHG-ENB-9010"/>
        <s v="I-UW-DDHT-ENB-9025"/>
        <s v="I-UW-BRIG-ENB-9014"/>
        <s v="I-UW-PTHG-ENB-9006"/>
        <s v="I-UW-PTHG-ILA-0001"/>
        <s v="I-UW-DHAI-ENB-9028"/>
        <s v="I-UW-PTIA-ENB-9009"/>
        <s v="I-UW-PTIA-ENB-9015"/>
        <s v="I-UW-PTIA-ENB-9016"/>
        <s v="I-UW-PTIA-ENB-9008"/>
        <s v="I-UW-KHJS-ENB-9052"/>
        <s v="I-UW-KHJS-ENB-9022"/>
        <s v="I-UW-KHJS-ENB-9060"/>
        <s v="I-UW-KHJS-ENB-9005"/>
        <s v="I-UW-KHJS-ENB-9011"/>
        <s v="I-UW-XXXX-COW-0518"/>
        <s v="I-UW-KCHA-ENB-9069"/>
        <s v="I-UW-KCHA-ENB-9062"/>
        <s v="I-UW-KCHA-ENB-9071"/>
        <s v="I-UW-KCHA-ENB-9010"/>
        <s v="I-UW-RDPR-ENB-0051"/>
        <s v="I-UW-RDPR-ENB-0076"/>
        <s v="I-UW-RDPR-ENB-9014"/>
        <s v="I-UW-RDPR-ENB-0029"/>
        <s v="I-UW-REKT-ENB-9063"/>
        <s v="I-UW-BGSW-ENB-9025"/>
        <s v="I-UW-BETH-ENB-9006"/>
        <s v="I-UW-PRGR-ENB-9002"/>
        <s v="I-UW-PRGR-ENB-9006"/>
        <s v="I-UW-PRGR-ENB-9019"/>
        <s v="I-UW-TANK-ENB-9005"/>
        <s v="I-UW-DHLA-ENB-9068"/>
        <s v="I-UW-DHLA-ENB-9058"/>
        <s v="I-UW-DHLA-ENB-9065"/>
        <s v="I-UW-DHLA-ENB-9026"/>
        <s v="I-UW-DHLA-ENB-9059"/>
        <s v="I-UW-LHGT-ENB-9003"/>
        <s v="I-UW-LHGT-ENB-9004"/>
        <s v="I-UW-LHGT-ENB-9005"/>
        <s v="I-UW-LHGT-ENB-9038"/>
        <s v="I-UW-LHGT-ILA-0001"/>
        <s v="I-UW-JLAL-ENB-9006"/>
        <s v="I-UW-GDRP-ENB-9016"/>
        <s v="I-UW-GDRP-ENB-9048"/>
        <s v="I-UW-GDRP-ENB-9030"/>
        <s v="I-UW-GDRP-ENB-9057"/>
        <s v="I-UW-GDRP-ENB-9023"/>
        <s v="I-UW-GDRP-ENB-9005"/>
        <s v="I-UW-GDRP-ENB-9025"/>
        <s v="I-UW-GDRP-ENB-9045"/>
        <s v="I-UW-GDRP-ENB-9047"/>
        <s v="I-UW-GDRP-ENB-9065"/>
        <s v="I-UW-GDRP-ENB-9032"/>
        <s v="I-UW-GDRP-ENB-9007"/>
        <s v="I-UW-GDRP-ENB-9053"/>
        <s v="I-UW-GDRP-ENB-9034"/>
        <s v="I-UW-KCHA-ENB-0004"/>
        <s v="I-UW-BGSW-ENB-9004"/>
        <s v="I-UW-LLKN-ENB-9019"/>
        <s v="I-UW-HKGM-ENB-9038"/>
        <s v="I-UW-HKGM-ENB-9074"/>
        <s v="I-UW-DHAI-ENB-9010"/>
        <s v="I-UW-DHAI-ENB-9026"/>
        <s v="I-UW-KOKU-ENB-6001"/>
        <s v="I-UW-HKGM-ENB-G007"/>
        <s v="I-UW-RMNA-ENB-9065"/>
        <s v="I-UW-RMNA-AG1-9003"/>
        <s v="I-UW-RMNA-ENB-9053"/>
        <s v="I-UW-HKGM-ENB-6015"/>
        <s v="I-UW-KLDG-ENB-9036"/>
        <s v="I-UW-RDPR-ENB-0044"/>
        <s v="I-UW-DWRH-AG1-9003"/>
        <s v="I-UW-KSPR-ENB-9039"/>
        <s v="I-UW-KSPR-ENB-0025"/>
        <s v="I-UW-KSPR-ENB-9040"/>
        <s v="I-UW-KSPR-ENB-9056"/>
        <s v="I-UW-KSPR-ENB-9042"/>
        <s v="I-UW-SACL-ENB-9001"/>
        <s v="I-UW-JSPU-ENB-9046"/>
        <s v="I-UW-HKGM-ENB-G002"/>
        <s v="I-UW-HKGM-AG2-6000"/>
        <s v="I-UW-HKGM-ENB-0011"/>
        <s v="I-UW-PRGR-ENB-9028"/>
        <s v="I-UW-BNSS-ENB-9002"/>
        <s v="I-UW-PRGR-ENB-9001"/>
        <s v="I-UW-JSPU-AG1-4400"/>
        <s v="I-UW-NNTL-ENB-6003"/>
        <s v="I-UW-KSPR-ENB-0022"/>
        <s v="I-UW-KSPR-ENB-6005"/>
        <s v="I-UW-KSPR-ENB-9030"/>
        <s v="I-UW-KSPR-ENB-9058"/>
        <s v="I-UW-JSPU-ENB-9002"/>
        <s v="I-UW-KHJS-ENB-9065"/>
        <s v="I-UW-KHJS-ENB-9081"/>
        <s v="I-UW-GONA-ENB-9002"/>
        <s v="I-UW-NGLA-AG1-9009"/>
        <s v="I-UW-KCHA-ENB-6004"/>
        <s v="I-UW-XXXX-COW-0522"/>
        <s v="I-UW-KCHA-ENB-9053"/>
        <s v="I-UW-KCHA-ENB-9074"/>
        <s v="I-UW-KCHA-ENB-9041"/>
        <s v="I-UW-KCHA-ENB-9011"/>
        <s v="I-UW-KCHA-ENB-9043"/>
        <s v="I-UW-BNDY-ENB-0001"/>
        <s v="I-UW-KCHA-ENB-9035"/>
        <s v="I-UW-HKGM-ENB-0120"/>
        <s v="I-UW-RMNA-ENB-9026"/>
        <s v="I-UW-KSPR-AG1-0001"/>
        <s v="I-UW-KSPR-ENB-6007"/>
        <s v="I-UW-KSPR-ENB-6009"/>
        <s v="I-UW-KCHA-ENB-9001"/>
        <s v="I-UW-RDPR-ENB-0026"/>
        <s v="I-UW-KCHA-ENB-9039"/>
        <s v="I-UW-KSPR-ENB-0033"/>
        <s v="I-UW-KSPR-ENB-9059"/>
        <s v="I-UW-BZPR-ENB-9046"/>
        <s v="I-UW-KSPR-ENB-9045"/>
        <s v="I-UW-KSPR-ENB-9026"/>
        <s v="I-UW-KSPR-ENB-9018"/>
        <s v="I-UW-KSPR-ENB-9073"/>
        <s v="I-UW-KSPR-ENB-6004"/>
        <s v="I-UW-CPWT-ENB-9044"/>
        <s v="I-UW-CPWT-ENB-9063"/>
        <s v="I-UW-BRAK-ENB-9010"/>
        <s v="I-UW-LHGT-ENB-9001"/>
        <s v="I-UW-NNTL-ENB-6010"/>
      </sharedItems>
    </cacheField>
    <cacheField name="Invoice Number" numFmtId="0">
      <sharedItems containsMixedTypes="1" containsNumber="1" containsInteger="1" minValue="55433" maxValue="120808466"/>
    </cacheField>
    <cacheField name="Date of Invoice " numFmtId="0">
      <sharedItems containsSemiMixedTypes="0" containsNonDate="0" containsDate="1" containsString="0" minDate="2024-10-24T00:00:00" maxDate="2025-11-01T00:00:00"/>
    </cacheField>
    <cacheField name="Date of filling" numFmtId="0">
      <sharedItems containsDate="1" containsMixedTypes="1" minDate="2024-10-24T00:00:00" maxDate="2025-11-02T00:00:00"/>
    </cacheField>
    <cacheField name="Invoice filling gape" numFmtId="0">
      <sharedItems containsMixedTypes="1" containsNumber="1" containsInteger="1" minValue="-5" maxValue="11"/>
    </cacheField>
    <cacheField name="gap validation" numFmtId="0">
      <sharedItems/>
    </cacheField>
    <cacheField name="Fule filling DG Kwh" numFmtId="0">
      <sharedItems containsBlank="1" containsMixedTypes="1" containsNumber="1" containsInteger="1" minValue="0" maxValue="109111"/>
    </cacheField>
    <cacheField name="Fuel filling DG Hrs " numFmtId="0">
      <sharedItems containsBlank="1" containsMixedTypes="1" containsNumber="1" containsInteger="1" minValue="0" maxValue="17896"/>
    </cacheField>
    <cacheField name="Before filling Fuel level" numFmtId="0">
      <sharedItems containsString="0" containsBlank="1" containsNumber="1" containsInteger="1" minValue="0" maxValue="7080"/>
    </cacheField>
    <cacheField name="Filling Qty" numFmtId="0">
      <sharedItems containsSemiMixedTypes="0" containsString="0" containsNumber="1" containsInteger="1" minValue="2" maxValue="220"/>
    </cacheField>
    <cacheField name="IF (filling category)" numFmtId="0">
      <sharedItems/>
    </cacheField>
    <cacheField name="IF AND(High Haldwani flag)" numFmtId="0">
      <sharedItems/>
    </cacheField>
    <cacheField name="Nested IF (filling category)" numFmtId="0">
      <sharedItems/>
    </cacheField>
    <cacheField name="Total fuel Balance" numFmtId="0">
      <sharedItems containsSemiMixedTypes="0" containsString="0" containsNumber="1" containsInteger="1" minValue="20" maxValue="7160"/>
    </cacheField>
    <cacheField name="IFS (filling category)" numFmtId="0">
      <sharedItems/>
    </cacheField>
    <cacheField name="IF OR(priority cluster flag)" numFmtId="0">
      <sharedItems/>
    </cacheField>
    <cacheField name="Site Entry date in DFR" numFmtId="0">
      <sharedItems containsDate="1" containsMixedTypes="1" minDate="2025-10-01T00:00:00" maxDate="2025-11-02T00:00:00"/>
    </cacheField>
    <cacheField name="Fuel Filling Timing" numFmtId="0">
      <sharedItems containsNonDate="0" containsDate="1" containsString="0" containsBlank="1" minDate="1899-12-30T08:57:00" maxDate="2025-10-02T00:00:00"/>
    </cacheField>
    <cacheField name="Month" numFmtId="17">
      <sharedItems containsNonDate="0" containsDate="1" containsString="0" containsBlank="1" minDate="2025-10-01T00:00:00" maxDate="2025-10-02T00:00:00"/>
    </cacheField>
    <cacheField name="TEXT(Filling month)" numFmtId="17">
      <sharedItems/>
    </cacheField>
    <cacheField name="filling year" numFmtId="0">
      <sharedItems containsMixedTypes="1" containsNumber="1" containsInteger="1" minValue="2024" maxValue="2025"/>
    </cacheField>
    <cacheField name="Filling day" numFmtId="0">
      <sharedItems/>
    </cacheField>
    <cacheField name="Handover to Technician - Name" numFmtId="0">
      <sharedItems containsBlank="1"/>
    </cacheField>
    <cacheField name="Mapped Technician" numFmtId="0">
      <sharedItems/>
    </cacheField>
    <cacheField name="SAP LENGTH" numFmtId="0">
      <sharedItems containsSemiMixedTypes="0" containsString="0" containsNumber="1" containsInteger="1" minValue="18" maxValue="18"/>
    </cacheField>
    <cacheField name="SAP VALIDATION"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AHMAD" refreshedDate="46264.535409953707" createdVersion="6" refreshedVersion="8" minRefreshableVersion="3" recordCount="910" xr:uid="{6490E892-1957-44D4-84B4-50E70709AD3B}">
  <cacheSource type="worksheet">
    <worksheetSource ref="A1:T911" sheet="Haldwani DFR" r:id="rId2"/>
  </cacheSource>
  <cacheFields count="20">
    <cacheField name="S.R" numFmtId="0">
      <sharedItems containsSemiMixedTypes="0" containsString="0" containsNumber="1" containsInteger="1" minValue="1" maxValue="668"/>
    </cacheField>
    <cacheField name="CMP" numFmtId="0">
      <sharedItems/>
    </cacheField>
    <cacheField name="IE Name" numFmtId="0">
      <sharedItems count="3">
        <s v="Aashish Rai"/>
        <s v="AMIT SINGH"/>
        <s v="Vivek Kumar"/>
      </sharedItems>
    </cacheField>
    <cacheField name="Swape Card Number" numFmtId="0">
      <sharedItems containsMixedTypes="1" containsNumber="1" containsInteger="1" minValue="6200673138" maxValue="9973143555"/>
    </cacheField>
    <cacheField name="Vehcile Number" numFmtId="0">
      <sharedItems count="19">
        <s v="UK05CA2368"/>
        <s v="UP21ET8573"/>
        <s v="UK03CA2120"/>
        <s v="UK02CA0769"/>
        <s v="UP21FT5612"/>
        <s v="UP20BT0504"/>
        <s v="UP21CT3979"/>
        <s v="UK02CA0988"/>
        <s v="UK05CA2504"/>
        <s v="UK18CA1006"/>
        <s v="UP22BT4792"/>
        <s v="UK17CA5176"/>
        <s v="UK17CA5597"/>
        <s v="UK17CA 5823"/>
        <s v="UK08CB0821"/>
        <s v="UK10CA1340"/>
        <s v="UK12CA2223"/>
        <s v="TRT"/>
        <s v="UP11CT5505"/>
      </sharedItems>
    </cacheField>
    <cacheField name="Filler Name " numFmtId="0">
      <sharedItems/>
    </cacheField>
    <cacheField name="Filler Number" numFmtId="0">
      <sharedItems containsMixedTypes="1" containsNumber="1" containsInteger="1" minValue="6398733536" maxValue="75005746446"/>
    </cacheField>
    <cacheField name="SAP" numFmtId="0">
      <sharedItems/>
    </cacheField>
    <cacheField name="Invoice Number" numFmtId="0">
      <sharedItems containsMixedTypes="1" containsNumber="1" containsInteger="1" minValue="55433" maxValue="120808466"/>
    </cacheField>
    <cacheField name="Date of Invoice " numFmtId="0">
      <sharedItems containsSemiMixedTypes="0" containsNonDate="0" containsDate="1" containsString="0" minDate="2024-10-24T00:00:00" maxDate="2025-11-01T00:00:00"/>
    </cacheField>
    <cacheField name="Date of filling" numFmtId="0">
      <sharedItems containsDate="1" containsMixedTypes="1" minDate="2024-10-24T00:00:00" maxDate="2025-11-02T00:00:00"/>
    </cacheField>
    <cacheField name="Fule filling DG Kwh" numFmtId="0">
      <sharedItems containsBlank="1" containsMixedTypes="1" containsNumber="1" containsInteger="1" minValue="0" maxValue="109111"/>
    </cacheField>
    <cacheField name="Fuel filling DG Hrs " numFmtId="0">
      <sharedItems containsBlank="1" containsMixedTypes="1" containsNumber="1" containsInteger="1" minValue="0" maxValue="17896"/>
    </cacheField>
    <cacheField name="Before filling Fuel level" numFmtId="0">
      <sharedItems containsString="0" containsBlank="1" containsNumber="1" containsInteger="1" minValue="0" maxValue="7080"/>
    </cacheField>
    <cacheField name="Filling Qty" numFmtId="0">
      <sharedItems containsSemiMixedTypes="0" containsString="0" containsNumber="1" containsInteger="1" minValue="2" maxValue="220"/>
    </cacheField>
    <cacheField name="Total fuel Balance" numFmtId="0">
      <sharedItems containsSemiMixedTypes="0" containsString="0" containsNumber="1" containsInteger="1" minValue="20" maxValue="7160"/>
    </cacheField>
    <cacheField name="Site Entry date in DFR" numFmtId="0">
      <sharedItems containsDate="1" containsMixedTypes="1" minDate="2025-10-01T00:00:00" maxDate="2025-11-02T00:00:00"/>
    </cacheField>
    <cacheField name="Fuel Filling Timing" numFmtId="0">
      <sharedItems containsNonDate="0" containsDate="1" containsString="0" containsBlank="1" minDate="1899-12-30T08:57:00" maxDate="2025-10-02T00:00:00"/>
    </cacheField>
    <cacheField name="Month" numFmtId="17">
      <sharedItems containsNonDate="0" containsDate="1" containsString="0" containsBlank="1" minDate="2025-10-01T00:00:00" maxDate="2025-10-02T00:00:00" count="2">
        <d v="2025-10-01T00:00:00"/>
        <m/>
      </sharedItems>
    </cacheField>
    <cacheField name="Handover to Technician - Name" numFmtId="0">
      <sharedItems containsBlank="1"/>
    </cacheField>
  </cacheFields>
  <extLst>
    <ext xmlns:x14="http://schemas.microsoft.com/office/spreadsheetml/2009/9/main" uri="{725AE2AE-9491-48be-B2B4-4EB974FC3084}">
      <x14:pivotCacheDefinition pivotCacheId="86577154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AHMAD" refreshedDate="46266.43494861111" createdVersion="8" refreshedVersion="8" minRefreshableVersion="3" recordCount="910" xr:uid="{BEE55C03-C240-4E28-A2CC-4C07F9CAF7EF}">
  <cacheSource type="worksheet">
    <worksheetSource name="DFR_Clean"/>
  </cacheSource>
  <cacheFields count="36">
    <cacheField name="S.R" numFmtId="0">
      <sharedItems containsSemiMixedTypes="0" containsString="0" containsNumber="1" containsInteger="1" minValue="1" maxValue="668"/>
    </cacheField>
    <cacheField name="CMP" numFmtId="0">
      <sharedItems count="2">
        <s v="DEHRADUN"/>
        <s v="HALDWANI"/>
      </sharedItems>
    </cacheField>
    <cacheField name="TRIM/UPPER(Clean CMP)" numFmtId="0">
      <sharedItems/>
    </cacheField>
    <cacheField name="IE Name" numFmtId="0">
      <sharedItems count="3">
        <s v="Vivek Kumar"/>
        <s v="Aashish Rai"/>
        <s v="AMIT SINGH"/>
      </sharedItems>
    </cacheField>
    <cacheField name="Swape Card Number" numFmtId="0">
      <sharedItems containsMixedTypes="1" containsNumber="1" containsInteger="1" minValue="6200673138" maxValue="9973143555"/>
    </cacheField>
    <cacheField name="Vehcile Number" numFmtId="0">
      <sharedItems/>
    </cacheField>
    <cacheField name="Filler Name " numFmtId="0">
      <sharedItems/>
    </cacheField>
    <cacheField name="Filler Number" numFmtId="0">
      <sharedItems containsMixedTypes="1" containsNumber="1" containsInteger="1" minValue="6398733536" maxValue="75005746446"/>
    </cacheField>
    <cacheField name="SAP" numFmtId="0">
      <sharedItems count="765">
        <s v="I-UW-VKSN-ENB-9097"/>
        <s v="I-UW-BRIG-ENB-9002"/>
        <s v="I-UW-VKSN-ENB-9164"/>
        <s v="I-UW-BRIG-ENB-9011"/>
        <s v="I-UW-BLRN-ENB-9002"/>
        <s v="I-UW-DRDN-ENB-9009"/>
        <s v="I-UW-BRIG-ENB-9016"/>
        <s v="I-UW-VKSN-ENB-9145"/>
        <s v="I-UW-BRIG-ENB-9018"/>
        <s v="I-UW-VKSN-ENB-9074"/>
        <s v="I-UW-BRIG-ENB-9019"/>
        <s v="I-UW-DRDN-ENB-0612"/>
        <s v="I-UW-BRIG-ENB-9024"/>
        <s v="I-UW-XXXX-COW-0535"/>
        <s v="I-UW-BRIG-ENB-9028"/>
        <s v="I-UW-BTWR-ENB-9035"/>
        <s v="I-UW-GSLI-ENB-9038"/>
        <s v="I-UW-BRIG-ILA-0001"/>
        <s v="I-UW-GSLI-ENB-9076"/>
        <s v="I-UW-BZPR-ENB-9018"/>
        <s v="I-UW-BZPR-ENB-9022"/>
        <s v="I-UW-JHDR-ENB-9002"/>
        <s v="I-UW-BTWR-ENB-9054"/>
        <s v="I-UW-BZPR-ENB-9025"/>
        <s v="I-UW-CHRD-ENB-9038"/>
        <s v="I-UW-BZPR-ENB-9026"/>
        <s v="I-UW-MORI-ENB-9004"/>
        <s v="I-UW-CHMB-ENB-9001"/>
        <s v="I-UW-BZPR-ENB-9040"/>
        <s v="I-UW-CHMB-ILA-0001"/>
        <s v="I-UW-MORI-ENB-9009"/>
        <s v="I-UW-CHRD-ENB-9024"/>
        <s v="I-UW-BZPR-ENB-9041"/>
        <s v="I-UW-CHRD-ENB-9032"/>
        <s v="I-UW-SAKI-ENB-9008"/>
        <s v="I-UW-CHRD-ENB-9030"/>
        <s v="I-UW-BZPR-ENB-9042"/>
        <s v="I-UW-CHRD-ENB-9041"/>
        <s v="I-UW-MORI-ENB-9018"/>
        <s v="I-UW-CHRD-ENB-9033"/>
        <s v="I-UW-BZPR-ENB-9048"/>
        <s v="I-UW-CHRD-ENB-9036"/>
        <s v="I-UW-JWGH-ENB-9001"/>
        <s v="I-UW-BZPR-ENB-9053"/>
        <s v="I-UW-DRDN-ENB-0582"/>
        <s v="I-UW-KLSI-ENB-9013"/>
        <s v="I-UW-DRDN-ENB-0400"/>
        <s v="I-UW-CHRD-ENB-9048"/>
        <s v="I-UW-DNUI-ENB-9040"/>
        <s v="I-UW-DRDN-ENB-9047"/>
        <s v="I-UW-CPWT-ENB-9045"/>
        <s v="I-UW-DNUI-ENB-9042"/>
        <s v="I-UW-KLSI-ENB-9016"/>
        <s v="I-UW-CNTA-ENB-9002"/>
        <s v="I-UW-CYSR-ENB-9013"/>
        <s v="I-UW-DDHT-ILA-0001"/>
        <s v="I-UW-CYSR-ENB-9015"/>
        <s v="I-UW-GGLT-ENB-9005"/>
        <s v="I-UW-CYSR-ENB-9011"/>
        <s v="I-UW-CYSR-ENB-9021"/>
        <s v="I-UW-GGLT-ENB-9023"/>
        <s v="I-UW-KLSI-ENB-9025"/>
        <s v="I-UW-GGLT-ENB-9029"/>
        <s v="I-UW-KLSI-ENB-9031"/>
        <s v="I-UW-GGLT-ENB-9030"/>
        <s v="I-UW-GGLT-ENB-9032"/>
        <s v="I-UW-KLSI-ENB-9001"/>
        <s v="I-UW-HKGM-ENB-0014"/>
        <s v="I-UW-HKGM-ENB-0123"/>
        <s v="I-UW-CHRD-ENB-9025"/>
        <s v="I-UW-HKGM-ENB-9042"/>
        <s v="I-UW-DDUN-ENB-9006"/>
        <s v="I-UW-HKGM-ENB-9044"/>
        <s v="I-UW-HKGM-ENB-9053"/>
        <s v="I-UW-KLSI-ENB-9022"/>
        <s v="I-UW-KLSI-ENB-9034"/>
        <s v="I-UW-DNUI-ENB-9001"/>
        <s v="I-UW-HKGM-ENB-9084"/>
        <s v="I-UW-HKGM-ENB-9087"/>
        <s v="I-UW-TATR-ENB-9001"/>
        <s v="I-UW-VKSN-ENB-9082"/>
        <s v="I-UW-DRDN-ENB-0196"/>
        <s v="I-UW-VKSN-ENB-9012"/>
        <s v="I-UW-VKSN-ENB-9070"/>
        <s v="I-UW-DNUI-ILA-0001"/>
        <s v="I-UW-DRDN-ENB-0330"/>
        <s v="I-UW-DRDN-ENB-0217"/>
        <s v="I-UW-VKSN-ENB-9083"/>
        <s v="I-UW-DRDN-ENB-0332"/>
        <s v="I-UW-VKSN-ENB-9140"/>
        <s v="I-UW-DRDN-ENB-6007"/>
        <s v="I-UW-DRDN-ENB-0416"/>
        <s v="I-UW-DRDN-ENB-0082"/>
        <s v="I-UW-DRDN-ENB-9134"/>
        <s v="I-UW-DRDN-ENB-0083"/>
        <s v="I-UW-DRDN-ENB-0084"/>
        <s v="I-UW-DRDN-ENB-0338"/>
        <s v="I-UW-DRDN-ENB-0086"/>
        <s v="I-UW-DRDN-ENB-9119"/>
        <s v="I-UW-DRDN-ENB-0341"/>
        <s v="I-UW-DRDN-ENB-0124"/>
        <s v="I-UW-KCHA-ENB-6005"/>
        <s v="I-UW-JSYA-ENB-9006"/>
        <s v="I-UW-DRDN-ENB-0130"/>
        <s v="I-UW-UTKS-ENB-9007"/>
        <s v="I-UW-DRDN-ENB-0132"/>
        <s v="I-UW-VKSN-ENB-9155"/>
        <s v="I-UW-VKSN-ENB-9104"/>
        <s v="I-UW-DRDN-ENB-9026"/>
        <s v="I-UW-DRDN-ENB-9116"/>
        <s v="I-UW-DRDN-ENB-0219"/>
        <s v="I-UW-DRDN-ENB-9111"/>
        <s v="I-UW-VKSN-ENB-9138"/>
        <s v="I-UW-DRDN-ENB-0294"/>
        <s v="I-UW-VKSN-ENB-9091"/>
        <s v="I-UW-VKSN-ENB-9139"/>
        <s v="I-UW-DRDN-ENB-0314"/>
        <s v="I-UW-VKSN-ENB-9135"/>
        <s v="I-UW-DRDN-ENB-9166"/>
        <s v="I-UW-DRDN-ENB-0333"/>
        <s v="I-UW-DRDN-ENB-0392"/>
        <s v="I-UW-VKSN-ENB-0002"/>
        <s v="I-UW-DRDN-ENB-0411"/>
        <s v="I-UW-VKSN-ENB-9023"/>
        <s v="I-UW-VKSN-ENB-9076"/>
        <s v="I-UW-DRDN-ENB-0448"/>
        <s v="I-UW-DRDN-ENB-0508"/>
        <s v="I-UW-RAHI-ENB-9023"/>
        <s v="I-UW-PULA-ENB-9013"/>
        <s v="I-UW-PULA-ENB-9009"/>
        <s v="I-UW-PULA-ENB-9002"/>
        <s v="I-UW-PULA-ENB-9008"/>
        <s v="I-UW-DRDN-ENB-0598"/>
        <s v="I-UW-DRDN-ENB-0334"/>
        <s v="I-UW-DRDN-ENB-6003"/>
        <s v="I-UW-DRDN-ENB-9050"/>
        <s v="I-UW-DRDN-ENB-6004"/>
        <s v="I-UW-DRDN-ENB-6008"/>
        <s v="I-UW-DRDN-ENB-6049"/>
        <s v="I-UW-DRDN-ENB-9018"/>
        <s v="I-UW-HKGM-ENB-9066"/>
        <s v="I-UW-DRDN-ENB-9113"/>
        <s v="I-UW-VKSN-ENB-9095"/>
        <s v="I-UW-VKSN-ENB-9170"/>
        <s v="I-UW-DRDN-ENB-6026"/>
        <s v="I-UW-VKSN-ENB-9148"/>
        <s v="I-UW-DRDN-ENB-6039"/>
        <s v="I-UW-VKSN-ENB-0001"/>
        <s v="I-UW-DRDN-ENB-6046"/>
        <s v="I-UW-DRDN-ENB-6048"/>
        <s v="I-UW-VKSN-ENB-G001"/>
        <s v="I-UW-DRDN-ENB-9114"/>
        <s v="I-UW-VKSN-ENB-9086"/>
        <s v="I-UW-DRDN-ENB-6001"/>
        <s v="I-UW-HKGM-ENB-0038"/>
        <s v="I-UW-DRDN-ENB-9123"/>
        <s v="I-UW-VKSN-ENB-9174"/>
        <s v="I-UW-HKGM-ENB-0111"/>
        <s v="I-UW-DRDN-ENB-6002"/>
        <s v="I-UW-VKSN-ENB-9101"/>
        <s v="I-UW-HKGM-ENB-9041"/>
        <s v="I-UW-DRDN-ENB-6027"/>
        <s v="I-UW-VKSN-ENB-9152"/>
        <s v="I-UW-DRDN-ENB-6028"/>
        <s v="I-UW-HKGM-ENB-9016"/>
        <s v="I-UW-HKGM-ENB-9083"/>
        <s v="I-UW-DRDN-ENB-6053"/>
        <s v="I-UW-VKSN-ENB-9085"/>
        <s v="I-UW-DRDN-ENB-6015"/>
        <s v="I-UW-DRDN-ENB-6041"/>
        <s v="I-UW-SLQU-ENB-9005"/>
        <s v="I-UW-VKSN-ENB-9153"/>
        <s v="I-UW-DRDN-ENB-6023"/>
        <s v="I-UW-HKGM-ENB-9111"/>
        <s v="I-UW-DRDN-ENB-6000"/>
        <s v="I-UW-JWGH-ENB-9005"/>
        <s v="I-UW-HKGM-ENB-9077"/>
        <s v="I-UW-DRDN-ENB-6014"/>
        <s v="I-UW-HKGM-ENB-G009"/>
        <s v="I-UW-DRDN-ENB-6047"/>
        <s v="I-UW-DRDN-ENB-6010"/>
        <s v="I-UW-DRDN-ENB-6032"/>
        <s v="I-UW-BZPR-ENB-9047"/>
        <s v="I-UW-DRDN-ENB-6021"/>
        <s v="I-UW-VKSN-ENB-6002"/>
        <s v="I-UW-BZPR-ENB-9014"/>
        <s v="I-UW-BZPR-ENB-9035"/>
        <s v="I-UW-DUNA-ENB-9020"/>
        <s v="I-UW-DUNA-ENB-9021"/>
        <s v="I-UW-GDRP-ENB-9041"/>
        <s v="I-UW-BZPR-ENB-9043"/>
        <s v="I-UW-DUNA-ENB-9027"/>
        <s v="I-UW-BZPR-ENB-9009"/>
        <s v="I-UW-DUNA-ENB-9028"/>
        <s v="I-UW-BZPR-ENB-9050"/>
        <s v="I-UW-BZPR-ENB-9051"/>
        <s v="I-UW-THRI-ENB-9045"/>
        <s v="I-UW-BZPR-ENB-9033"/>
        <s v="I-UW-GSLI-ENB-6000"/>
        <s v="I-UW-THRI-ENB-9063"/>
        <s v="I-UW-JHDR-ENB-9012"/>
        <s v="I-UW-GSLI-ENB-9033"/>
        <s v="I-UW-BZPR-ENB-9020"/>
        <s v="I-UW-PAAR-ENB-9016"/>
        <s v="I-UW-BZPR-ENB-9054"/>
        <s v="I-UW-THRI-ENB-9056"/>
        <s v="I-UW-THRI-ENB-9062"/>
        <s v="I-UW-GSLI-ENB-9056"/>
        <s v="I-UW-PAAR-ILA-0001"/>
        <s v="I-UW-GSLI-ILA-0001"/>
        <s v="I-UW-HRBT-ENB-9010"/>
        <s v="I-UW-HKGM-ENB-9018"/>
        <s v="I-UW-JHDR-ENB-9016"/>
        <s v="I-UW-HKGM-ENB-6000"/>
        <s v="I-UW-TYNI-ENB-9001"/>
        <s v="I-UW-JWGH-ENB-9007"/>
        <s v="I-UW-TYNI-ENB-9034"/>
        <s v="I-UW-MORI-ENB-9017"/>
        <s v="I-UW-KLSI-ENB-9006"/>
        <s v="I-UW-MORI-ENB-9023"/>
        <s v="I-UW-BGSW-ENB-9050"/>
        <s v="I-UW-KLSI-ENB-9002"/>
        <s v="I-UW-PULA-ENB-9017"/>
        <s v="I-UW-RAHI-ENB-9043"/>
        <s v="I-UW-BGSW-ENB-9051"/>
        <s v="I-UW-RAHI-ENB-9045"/>
        <s v="I-UW-KLSI-ENB-9010"/>
        <s v="I-UW-KLSI-ENB-9024"/>
        <s v="I-UW-GRUD-ENB-9013"/>
        <s v="I-UW-GRUD-ENB-9034"/>
        <s v="I-UW-KCHA-ENB-9036"/>
        <s v="I-UW-VKSN-ENB-9110"/>
        <s v="I-UW-KCHA-ENB-0018"/>
        <s v="I-UW-VKSN-ENB-9010"/>
        <s v="I-UW-VKSN-ENB-9020"/>
        <s v="I-UW-KCHA-ENB-0019"/>
        <s v="I-UW-VKSN-ENB-9165"/>
        <s v="I-UW-KCHA-ENB-9046"/>
        <s v="I-UW-VKSN-ENB-9078"/>
        <s v="I-UW-KCHA-ENB-9025"/>
        <s v="I-UW-KCHA-ENB-9042"/>
        <s v="I-UW-KCHA-ENB-9067"/>
        <s v="I-UW-GDRP-ENB-9036"/>
        <s v="I-UW-NGLA-ENB-9004"/>
        <s v="I-UW-SLQU-ENB-6000"/>
        <s v="I-UW-VKSN-ENB-6005"/>
        <s v="I-UW-VKSN-ENB-6004"/>
        <s v="I-UW-VKSN-ENB-9115"/>
        <s v="I-UW-HKGM-ENB-0036"/>
        <s v="I-UW-HKGM-ENB-9046"/>
        <s v="I-UW-VKSN-ENB-9011"/>
        <s v="I-UW-KLSI-ILA-0001"/>
        <s v="I-UW-HKGM-ENB-9055"/>
        <s v="I-UW-VKSN-ENB-9161"/>
        <s v="I-UW-VKSN-ENB-9084"/>
        <s v="I-UW-HKGM-ENB-9047"/>
        <s v="I-UW-HKGM-ENB-9050"/>
        <s v="I-UW-VKSN-ENB-9122"/>
        <s v="I-UW-VKSN-ENB-9124"/>
        <s v="I-UW-HKGM-ENB-9099"/>
        <s v="I-UW-PRGR-ILA-0001"/>
        <s v="I-UW-VKSN-ENB-9099"/>
        <s v="I-UW-PRGR-ENB-9014"/>
        <s v="I-UW-VKSN-ENB-G003"/>
        <s v="I-UW-PRGR-ENB-9003"/>
        <s v="I-UW-PRGR-ENB-9004"/>
        <s v="I-UW-PRGR-ENB-9026"/>
        <s v="I-UW-CPWT-ENB-9031"/>
        <s v="I-UW-CPWT-ENB-9055"/>
        <s v="I-UW-DWRH-ENB-9016"/>
        <s v="I-UW-DWRH-ENB-9012"/>
        <s v="I-UW-JLAL-ENB-9003"/>
        <s v="I-UW-JLAL-ENB-9005"/>
        <s v="I-UW-DWRH-ENB-9029"/>
        <s v="I-UW-CKTA-ENB-9025"/>
        <s v="I-UW-DWRH-ENB-9025"/>
        <s v="I-UW-HKGM-ENB-6005"/>
        <s v="I-UW-HKGM-ENB-6010"/>
        <s v="I-UW-NNTL-ENB-9080"/>
        <s v="I-UW-HKGM-ENB-0044"/>
        <s v="I-UW-NNTL-ENB-9014"/>
        <s v="I-UW-NNTL-ENB-9058"/>
        <s v="I-UW-NNTL-ENB-9074"/>
        <s v="I-UW-NNTL-ENB-9077"/>
        <s v="I-UW-NNTL-ENB-9089"/>
        <s v="I-UW-HKGM-ENB-9060"/>
        <s v="I-UW-BGSW-ENB-9001"/>
        <s v="I-UW-BGSW-ENB-9055"/>
        <s v="I-UW-BGSW-ENB-9059"/>
        <s v="I-UW-KADA-ENB-9001"/>
        <s v="I-UW-KADA-ENB-9007"/>
        <s v="I-UW-KADA-ENB-9012"/>
        <s v="I-UW-ALMR-ENB-9032"/>
        <s v="I-UW-ALMR-ENB-9039"/>
        <s v="I-UW-ALMR-ENB-9084"/>
        <s v="I-UW-KCHA-ENB-9060"/>
        <s v="I-UW-KCHA-ENB-9045"/>
        <s v="I-UW-KCHA-ENB-9099"/>
        <s v="I-UW-ALMR-ILA-0001"/>
        <s v="I-UW-KCHA-ENB-9085"/>
        <s v="I-UW-KCHA-ENB-9049"/>
        <s v="I-UW-KCHA-ENB-9016"/>
        <s v="I-UW-KCHA-ENB-9038"/>
        <s v="I-UW-BAOI-ENB-9017"/>
        <s v="I-UW-DDHT-ENB-9053"/>
        <s v="I-UW-DDHT-ENB-9055"/>
        <s v="I-UW-DDHT-ENB-9007"/>
        <s v="I-UW-KCHA-ENB-0001"/>
        <s v="I-UW-KCHA-ENB-0003"/>
        <s v="I-UW-KCHA-ENB-9018"/>
        <s v="I-UW-BASN-ENB-9040"/>
        <s v="I-UW-KCHA-ENB-9054"/>
        <s v="I-UW-BASN-ENB-9042"/>
        <s v="I-UW-BETH-ENB-9006"/>
        <s v="I-UW-BZPR-ENB-9011"/>
        <s v="I-UW-BGSW-ENB-9004"/>
        <s v="I-UW-BGSW-ENB-9017"/>
        <s v="I-UW-BGSW-ENB-9018"/>
        <s v="I-UW-JSPU-ENB-9047"/>
        <s v="I-UW-BGSW-ENB-9025"/>
        <s v="I-UW-JSPU-ENB-9018"/>
        <s v="I-UW-BGSW-ENB-9027"/>
        <s v="I-UW-BGSW-ENB-9037"/>
        <s v="I-UW-BGSW-ENB-9038"/>
        <s v="I-UW-BGSW-ENB-9042"/>
        <s v="I-UW-BRSL-ENB-9006"/>
        <s v="I-UW-GDRP-ENB-9004"/>
        <s v="I-UW-GDRP-ENB-9012"/>
        <s v="I-UW-GDRP-ENB-9028"/>
        <s v="I-UW-GDRP-ENB-9033"/>
        <s v="I-UW-GDRP-ENB-9035"/>
        <s v="I-UW-GDRP-ENB-9043"/>
        <s v="I-UW-GDRP-ENB-9044"/>
        <s v="I-UW-BGSW-ILA-0001"/>
        <s v="I-UW-GDRP-ENB-9050"/>
        <s v="I-UW-GDRP-ENB-9054"/>
        <s v="I-UW-GDRP-ENB-9062"/>
        <s v="I-UW-KCHA-ENB-9010"/>
        <s v="I-UW-GDRP-ENB-9063"/>
        <s v="I-UW-PRGR-ENB-9002"/>
        <s v="I-UW-HKGM-ENB-9092"/>
        <s v="I-UW-HKGM-ENB-0100"/>
        <s v="I-UW-HKGM-ENB-0112"/>
        <s v="I-UW-HKGM-ENB-9051"/>
        <s v="I-UW-HKGM-ENB-0022"/>
        <s v="I-UW-HKGM-ENB-9024"/>
        <s v="I-UW-HKGM-ENB-6004"/>
        <s v="I-UW-BRIG-ENB-9014"/>
        <s v="I-UW-DOMK-ENB-9018"/>
        <s v="I-UW-JSPU-ENB-9003"/>
        <s v="I-UW-JSPU-ENB-9020"/>
        <s v="I-UW-JSPU-ENB-9026"/>
        <s v="I-UW-JSPU-ENB-9028"/>
        <s v="I-UW-JSPU-ENB-9032"/>
        <s v="I-UW-JSPU-ENB-9035"/>
        <s v="I-UW-BZPR-ENB-9046"/>
        <s v="I-UW-JSPU-ENB-9036"/>
        <s v="I-UW-JSPU-ENB-9037"/>
        <s v="I-UW-JSPU-ENB-9038"/>
        <s v="I-UW-JSPU-ENB-9039"/>
        <s v="I-UW-GRUD-ENB-9012"/>
        <s v="I-UW-CKTA-ENB-9003"/>
        <s v="I-UW-GRUD-ENB-9014"/>
        <s v="I-UW-GRUD-ENB-9016"/>
        <s v="I-UW-GRUD-ENB-9023"/>
        <s v="I-UW-GRUD-ILA-0001"/>
        <s v="I-UW-KCHA-ENB-9048"/>
        <s v="I-UW-KHJS-ENB-9086"/>
        <s v="I-UW-SBAV-ENB-9002"/>
        <s v="I-UW-GDRP-ENB-9052"/>
        <s v="I-UW-GDRP-ENB-9031"/>
        <s v="I-UW-CKTA-ENB-9038"/>
        <s v="I-UW-JLAL-ENB-9004"/>
        <s v="I-UW-NNTL-ENB-6006"/>
        <s v="I-UW-DDHT-ENB-9025"/>
        <s v="I-UW-HKGM-ENB-9017"/>
        <s v="I-UW-KBGJ-ENB-0001"/>
        <s v="I-UW-KCGS-ENB-9001"/>
        <s v="I-UW-KHJS-ENB-9023"/>
        <s v="I-UW-DHAI-ENB-9010"/>
        <s v="I-UW-DHAI-ENB-9026"/>
        <s v="I-UW-DHLA-ENB-9026"/>
        <s v="I-UW-DHLA-ENB-9058"/>
        <s v="I-UW-DHLA-ENB-9059"/>
        <s v="I-UW-DHLA-ENB-9065"/>
        <s v="I-UW-DHLA-ENB-9068"/>
        <s v="I-UW-GDRP-ENB-9005"/>
        <s v="I-UW-GDRP-ENB-9061"/>
        <s v="I-UW-GDRP-ENB-9007"/>
        <s v="I-UW-GDRP-ENB-9059"/>
        <s v="I-UW-GDRP-ENB-9016"/>
        <s v="I-UW-GDRP-ENB-9013"/>
        <s v="I-UW-GDRP-ENB-9026"/>
        <s v="I-UW-GDRP-ENB-9027"/>
        <s v="I-UW-GDRP-ENB-9042"/>
        <s v="I-UW-GDRP-ENB-9002"/>
        <s v="I-UW-KCHA-ENB-9081"/>
        <s v="I-UW-KCHA-ENB-9072"/>
        <s v="I-UW-GDRP-ENB-9001"/>
        <s v="I-UW-KCHA-ENB-0021"/>
        <s v="I-UW-GDRP-ENB-9049"/>
        <s v="I-UW-GDRP-ENB-9051"/>
        <s v="I-UW-GDRP-ENB-9029"/>
        <s v="I-UW-GDRP-ENB-9055"/>
        <s v="I-UW-DNSH-ENB-9004"/>
        <s v="I-UW-GDRP-ENB-9060"/>
        <s v="I-UW-HKGM-ENB-6009"/>
        <s v="I-UW-HKGM-ENB-6014"/>
        <s v="I-UW-HKGM-ENB-9096"/>
        <s v="I-UW-GDRP-ENB-9023"/>
        <s v="I-UW-GDRP-ENB-9025"/>
        <s v="I-UW-GDRP-ENB-9030"/>
        <s v="I-UW-GDRP-ENB-9032"/>
        <s v="I-UW-GDRP-ENB-9034"/>
        <s v="I-UW-GDRP-ENB-9045"/>
        <s v="I-UW-GDRP-ENB-9047"/>
        <s v="I-UW-GDRP-ENB-9048"/>
        <s v="I-UW-GDRP-ENB-9053"/>
        <s v="I-UW-GDRP-ENB-9057"/>
        <s v="I-UW-GDRP-ENB-9065"/>
        <s v="I-UW-PRGR-ENB-9006"/>
        <s v="I-UW-PRGR-ENB-9019"/>
        <s v="I-UW-JLAL-ENB-9006"/>
        <s v="I-UW-GONA-ENB-9002"/>
        <s v="I-UW-HKGM-ENB-9038"/>
        <s v="I-UW-HKGM-ENB-9074"/>
        <s v="I-UW-HKGM-ENB-G007"/>
        <s v="I-UW-HKGM-ENB-0120"/>
        <s v="I-UW-HKGM-ENB-6015"/>
        <s v="I-UW-JSPU-ENB-9046"/>
        <s v="I-UW-JSPU-AG1-4400"/>
        <s v="I-UW-JSPU-ENB-9002"/>
        <s v="I-UW-KCHA-ENB-6004"/>
        <s v="I-UW-KCHA-ENB-9053"/>
        <s v="I-UW-KCHA-ENB-9074"/>
        <s v="I-UW-KCHA-ENB-9041"/>
        <s v="I-UW-KCHA-ENB-9011"/>
        <s v="I-UW-KCHA-ENB-9039"/>
        <s v="I-UW-BNDY-ENB-0001"/>
        <s v="I-UW-KCHA-ENB-9013"/>
        <s v="I-UW-NGLA-ENB-9009"/>
        <s v="I-UW-KCHA-ENB-9035"/>
        <s v="I-UW-KCHA-ENB-9001"/>
        <s v="I-UW-KCHA-ENB-9043"/>
        <s v="I-UW-KCHA-ENB-9044"/>
        <s v="I-UW-KCHA-ENB-9061"/>
        <s v="I-UW-RDPR-ENB-0057"/>
        <s v="I-UW-KCHA-ENB-9071"/>
        <s v="I-UW-KELK-ENB-9001"/>
        <s v="I-UW-KHJS-ENB-9003"/>
        <s v="I-UW-KHJS-ENB-9004"/>
        <s v="I-UW-KHTM-ENB-9015"/>
        <s v="I-UW-KHJS-ENB-9005"/>
        <s v="I-UW-KHJS-ENB-9011"/>
        <s v="I-UW-KHJS-ENB-9015"/>
        <s v="I-UW-DHAI-ENB-9028"/>
        <s v="I-UW-KHJS-ENB-9019"/>
        <s v="I-UW-KHJS-ENB-9021"/>
        <s v="I-UW-KHJS-ENB-9022"/>
        <s v="I-UW-KHTM-ENB-9048"/>
        <s v="I-UW-KHTM-ENB-9055"/>
        <s v="I-UW-KHJS-ENB-9024"/>
        <s v="I-UW-KHTM-ENB-9079"/>
        <s v="I-UW-KHJS-ENB-9026"/>
        <s v="I-UW-KHJS-ENB-9033"/>
        <s v="I-UW-KHJS-ENB-9037"/>
        <s v="I-UW-KHJS-ENB-9038"/>
        <s v="I-UW-KHJS-ENB-9043"/>
        <s v="I-UW-KHJS-ENB-9052"/>
        <s v="I-UW-KHJS-ENB-9060"/>
        <s v="I-UW-KHJS-ENB-9063"/>
        <s v="I-UW-KHJS-ENB-9064"/>
        <s v="I-UW-KHJS-ENB-9065"/>
        <s v="I-UW-KHJS-ENB-9068"/>
        <s v="I-UW-KHJS-ENB-9070"/>
        <s v="I-UW-KHJS-ENB-9073"/>
        <s v="I-UW-KHJS-ENB-9080"/>
        <s v="I-UW-KHJS-ENB-9081"/>
        <s v="I-UW-KHJS-ENB-9088"/>
        <s v="I-UW-KHJS-ENB-9092"/>
        <s v="I-UW-KHJS-ENB-9093"/>
        <s v="I-UW-KHJS-ENB-9097"/>
        <s v="I-UW-KHTM-ENB-9065"/>
        <s v="I-UW-KHTM-ENB-9080"/>
        <s v="I-UW-KHTM-ENB-9081"/>
        <s v="I-UW-KHTM-ENB-9042"/>
        <s v="I-UW-KHTM-ENB-9085"/>
        <s v="I-UW-KHTM-ENB-9061"/>
        <s v="I-UW-KHTM-ENB-9064"/>
        <s v="I-UW-KHTM-ENB-9067"/>
        <s v="I-UW-KHTM-ENB-6001"/>
        <s v="I-UW-KHTM-ENB-9083"/>
        <s v="I-UW-KHTM-ENB-9069"/>
        <s v="I-UW-KHTM-ENB-9095"/>
        <s v="I-UW-PRGR-ENB-9028"/>
        <s v="I-UW-PRGR-ENB-9029"/>
        <s v="I-UW-KHJS-ILA-0001"/>
        <s v="I-UW-KHTM-ENB-6002"/>
        <s v="I-UW-KHTM-ENB-9063"/>
        <s v="I-UW-KHTM-ENB-9094"/>
        <s v="I-UW-CPWT-ENB-9044"/>
        <s v="I-UW-KLDG-ENB-9003"/>
        <s v="I-UW-SULT-ENB-9010"/>
        <s v="I-UW-KLDG-ENB-9019"/>
        <s v="I-UW-KLDG-ENB-9022"/>
        <s v="I-UW-KLDG-ENB-9025"/>
        <s v="I-UW-KLDG-ENB-9026"/>
        <s v="I-UW-KLDG-ENB-9030"/>
        <s v="I-UW-KLDG-ENB-9031"/>
        <s v="I-UW-KLDG-ENB-9032"/>
        <s v="I-UW-KLDG-ENB-9040"/>
        <s v="I-UW-KLDG-ENB-G001"/>
        <s v="I-UW-KOKU-ENB-9014"/>
        <s v="I-UW-KPKT-ENB-9010"/>
        <s v="I-UW-KPKT-ENB-9013"/>
        <s v="I-UW-KPKT-ENB-9024"/>
        <s v="I-UW-KPKT-ENB-9033"/>
        <s v="I-UW-KSPR-ENB-0015"/>
        <s v="I-UW-KSPR-ENB-0019"/>
        <s v="I-UW-KSPR-ENB-0021"/>
        <s v="I-UW-KSPR-ENB-0022"/>
        <s v="I-UW-KSPR-ENB-0025"/>
        <s v="I-UW-KSPR-ENB-0033"/>
        <s v="I-UW-KSPR-ENB-0038"/>
        <s v="I-UW-KSPR-ENB-0039"/>
        <s v="I-UW-KSPR-ENB-0041"/>
        <s v="I-UW-KSPR-ENB-0042"/>
        <s v="I-UW-KSPR-ENB-0049"/>
        <s v="I-UW-KSPR-ENB-0076"/>
        <s v="I-UW-KSPR-ENB-0077"/>
        <s v="I-UW-KSPR-ENB-0081"/>
        <s v="I-UW-KSPR-ENB-6002"/>
        <s v="I-UW-KSPR-ENB-6004"/>
        <s v="I-UW-KSPR-ENB-6005"/>
        <s v="I-UW-KSPR-ENB-6007"/>
        <s v="I-UW-KSPR-ENB-6009"/>
        <s v="I-UW-KSPR-ENB-6011"/>
        <s v="I-UW-KSPR-ENB-9008"/>
        <s v="I-UW-KSPR-ENB-9009"/>
        <s v="I-UW-KSPR-ENB-9010"/>
        <s v="I-UW-KSPR-ENB-9011"/>
        <s v="I-UW-KSPR-ENB-9016"/>
        <s v="I-UW-KSPR-ENB-9018"/>
        <s v="I-UW-KSPR-ENB-9024"/>
        <s v="I-UW-KSPR-ENB-9025"/>
        <s v="I-UW-KSPR-ENB-9026"/>
        <s v="I-UW-KSPR-ENB-9027"/>
        <s v="I-UW-KSPR-ENB-9030"/>
        <s v="I-UW-KSPR-ENB-9031"/>
        <s v="I-UW-KSPR-ENB-9033"/>
        <s v="I-UW-KSPR-ENB-9034"/>
        <s v="I-UW-KSPR-ENB-9035"/>
        <s v="I-UW-KSPR-ENB-9036"/>
        <s v="I-UW-KSPR-ENB-9037"/>
        <s v="I-UW-KSPR-ENB-9039"/>
        <s v="I-UW-KSPR-ENB-9040"/>
        <s v="I-UW-KSPR-ENB-9042"/>
        <s v="I-UW-KSPR-ENB-9045"/>
        <s v="I-UW-KSPR-ENB-9056"/>
        <s v="I-UW-KSPR-ENB-9057"/>
        <s v="I-UW-KSPR-ENB-9058"/>
        <s v="I-UW-KSPR-ENB-9059"/>
        <s v="I-UW-KSPR-ENB-9060"/>
        <s v="I-UW-KSPR-ENB-9061"/>
        <s v="I-UW-KSPR-ENB-9063"/>
        <s v="I-UW-KSPR-ENB-9064"/>
        <s v="I-UW-KSPR-ENB-9065"/>
        <s v="I-UW-KSPR-ENB-9067"/>
        <s v="I-UW-KSPR-ENB-9068"/>
        <s v="I-UW-KSPR-ENB-9072"/>
        <s v="I-UW-KSPR-ENB-9073"/>
        <s v="I-UW-KSPR-ENB-9074"/>
        <s v="I-UW-KSPR-ENB-9075"/>
        <s v="I-UW-CPWT-ENB-9046"/>
        <s v="I-UW-LHGT-ENB-9003"/>
        <s v="I-UW-LHGT-ENB-9004"/>
        <s v="I-UW-LHGT-ENB-9005"/>
        <s v="I-UW-BRAK-ENB-9004"/>
        <s v="I-UW-LHGT-ENB-9022"/>
        <s v="I-UW-LHGT-ENB-9023"/>
        <s v="I-UW-LHGT-ENB-9027"/>
        <s v="I-UW-LHGT-ENB-9029"/>
        <s v="I-UW-BRAK-ENB-9010"/>
        <s v="I-UW-LHGT-ENB-9038"/>
        <s v="I-UW-DHYR-ENB-9002"/>
        <s v="I-UW-XXXX-COW-0522"/>
        <s v="I-UW-HKGM-ENB-9069"/>
        <s v="I-UW-LLKN-ENB-9002"/>
        <s v="I-UW-LLKN-ENB-9005"/>
        <s v="I-UW-LLKN-ENB-9006"/>
        <s v="I-UW-LLKN-ENB-9011"/>
        <s v="I-UW-MCHH-ENB-9002"/>
        <s v="I-UW-MHLY-ENB-9002"/>
        <s v="I-UW-MHLY-ILA-0001"/>
        <s v="I-UW-CPWT-ENB-9060"/>
        <s v="I-UW-CPWT-ENB-9063"/>
        <s v="I-UW-MUKR-ENB-9002"/>
        <s v="I-UW-MUSI-ENB-9008"/>
        <s v="I-UW-MUSI-ENB-9009"/>
        <s v="I-UW-MUSI-ENB-9048"/>
        <s v="I-UW-NGAO-ENB-9005"/>
        <s v="I-UW-LLKN-ENB-9013"/>
        <s v="I-UW-LLKN-ENB-9019"/>
        <s v="I-UW-NNTL-ENB-6003"/>
        <s v="I-UW-NNTL-ENB-6008"/>
        <s v="I-UW-NNTL-ENB-6010"/>
        <s v="I-UW-NNTL-ENB-9015"/>
        <s v="I-UW-LLKN-ENB-G001"/>
        <s v="I-UW-NNTL-ENB-9082"/>
        <s v="I-UW-NNTL-ENB-9085"/>
        <s v="I-UW-NNTL-ENB-9088"/>
        <s v="I-UW-NNTL-ENB-9101"/>
        <s v="I-UW-NNTL-ENB-9104"/>
        <s v="I-UW-NNTL-ENB-G001"/>
        <s v="I-UW-PBSK-ENB-9001"/>
        <s v="I-UW-LHGT-ENB-9006"/>
        <s v="I-UW-LHGT-ENB-9007"/>
        <s v="I-UW-CPWT-ILA-0001"/>
        <s v="I-UW-LHGT-ENB-9001"/>
        <s v="I-UW-LHGT-ENB-9031"/>
        <s v="I-UW-CPWT-ENB-9021"/>
        <s v="I-UW-CPWT-ENB-9030"/>
        <s v="I-UW-KHTM-ENB-9013"/>
        <s v="I-UW-KHTM-ENB-9068"/>
        <s v="I-UW-CPWT-ENB-9043"/>
        <s v="I-UW-KHTM-ENB-9096"/>
        <s v="I-UW-LHGT-ILA-0001"/>
        <s v="I-UW-PTHG-ENB-9006"/>
        <s v="I-UW-PTHG-ENB-9008"/>
        <s v="I-UW-PTHG-ENB-9009"/>
        <s v="I-UW-PTHG-ENB-9010"/>
        <s v="I-UW-PTHG-ENB-9012"/>
        <s v="I-UW-PTHG-ENB-9017"/>
        <s v="I-UW-PTHG-ENB-9020"/>
        <s v="I-UW-PTHG-ENB-9022"/>
        <s v="I-UW-PTHG-ENB-9028"/>
        <s v="I-UW-PTHG-ENB-9037"/>
        <s v="I-UW-PTHG-ENB-9067"/>
        <s v="I-UW-PTHG-ENB-9069"/>
        <s v="I-UW-PTHG-ENB-9070"/>
        <s v="I-UW-PTHG-ENB-9080"/>
        <s v="I-UW-PTHG-ENB-9113"/>
        <s v="I-UW-PTHG-ENB-9114"/>
        <s v="I-UW-PTHG-ILA-0001"/>
        <s v="I-UW-PTIA-ENB-9008"/>
        <s v="I-UW-PTIA-ENB-9009"/>
        <s v="I-UW-PTIA-ENB-9015"/>
        <s v="I-UW-PTIA-ENB-9016"/>
        <s v="I-UW-PTIA-ENB-9017"/>
        <s v="I-UW-PTIA-ENB-9019"/>
        <s v="I-UW-PULL-ENB-9020"/>
        <s v="I-UW-RAWR-ENB-9002"/>
        <s v="I-UW-RAWR-ENB-9004"/>
        <s v="I-UW-RDPR-AG1-4400"/>
        <s v="I-UW-RDPR-ENB-6001"/>
        <s v="I-UW-RDPR-ENB-0004"/>
        <s v="I-UW-RDPR-ENB-0014"/>
        <s v="I-UW-RDPR-ENB-0026"/>
        <s v="I-UW-RDPR-ENB-0029"/>
        <s v="I-UW-RDPR-ENB-0065"/>
        <s v="I-UW-RDPR-ENB-0076"/>
        <s v="I-UW-KCHA-ENB-0004"/>
        <s v="I-UW-KCHA-ENB-0011"/>
        <s v="I-UW-KCHA-ENB-0020"/>
        <s v="I-UW-RDPR-ENB-0044"/>
        <s v="I-UW-RDPR-ENB-9001"/>
        <s v="I-UW-RDPR-ENB-9005"/>
        <s v="I-UW-RDPR-ENB-0051"/>
        <s v="I-UW-RDPR-ENB-9014"/>
        <s v="I-UW-RDPR-ENB-9017"/>
        <s v="I-UW-RDPR-ENB-0063"/>
        <s v="I-UW-RDPR-ENB-0094"/>
        <s v="I-UW-RDPR-ENB-9012"/>
        <s v="I-UW-RDPR-ENB-9021"/>
        <s v="I-UW-RDPR-ENB-6000"/>
        <s v="I-UW-REKT-ENB-9044"/>
        <s v="I-UW-REKT-ENB-9057"/>
        <s v="I-UW-REKT-ENB-9063"/>
        <s v="I-UW-RMNA-ENB-9004"/>
        <s v="I-UW-RMNA-ENB-9032"/>
        <s v="I-UW-HKGM-ENB-9002"/>
        <s v="I-UW-RMNA-ENB-0009"/>
        <s v="I-UW-RMNA-ENB-9045"/>
        <s v="I-UW-RMNA-ENB-9048"/>
        <s v="I-UW-RMNA-ENB-9008"/>
        <s v="I-UW-RMNA-ENB-9019"/>
        <s v="I-UW-RMNA-ENB-9065"/>
        <s v="I-UW-RMNA-ENB-9034"/>
        <s v="I-UW-RMNA-ENB-9035"/>
        <s v="I-UW-RMNA-ENB-9036"/>
        <s v="I-UW-RMNA-ENB-9037"/>
        <s v="I-UW-RMNA-ENB-9042"/>
        <s v="I-UW-RMNA-ENB-9021"/>
        <s v="I-UW-RMNA-ENB-9046"/>
        <s v="I-UW-RMNA-ENB-9047"/>
        <s v="I-UW-RMNA-ENB-9026"/>
        <s v="I-UW-RMNA-ENB-9050"/>
        <s v="I-UW-RMNA-ENB-9031"/>
        <s v="I-UW-RMNA-ENB-9054"/>
        <s v="I-UW-RMNA-ENB-9055"/>
        <s v="I-UW-RMNA-ENB-9058"/>
        <s v="I-UW-RMNA-ENB-9061"/>
        <s v="I-UW-RMNA-ENB-9066"/>
        <s v="I-UW-RMNA-ENB-9053"/>
        <s v="I-UW-RMNA-ENB-9074"/>
        <s v="I-UW-RMNA-ENB-9059"/>
        <s v="I-UW-KLDG-ENB-9006"/>
        <s v="I-UW-RMNA-ENB-9068"/>
        <s v="I-UW-RMNA-ENB-6000"/>
        <s v="I-UW-RMNA-ENB-9033"/>
        <s v="I-UW-RMNA-ENB-9038"/>
        <s v="I-UW-RMNA-ENB-9043"/>
        <s v="I-UW-SACL-ENB-9001"/>
        <s v="I-UW-SKTG-ENB-9003"/>
        <s v="I-UW-SLML-ENB-9025"/>
        <s v="I-UW-SMER-ENB-9002"/>
        <s v="I-UW-SULT-ENB-9013"/>
        <s v="I-UW-SULT-ENB-9015"/>
        <s v="I-UW-SULT-ENB-9018"/>
        <s v="I-UW-SULT-ENB-9025"/>
        <s v="I-UW-SUTR-ENB-9003"/>
        <s v="I-UW-SUTR-ENB-9004"/>
        <s v="I-UW-BNSS-ENB-9002"/>
        <s v="I-UW-PRGR-ENB-9001"/>
        <s v="I-UW-THLS-ENB-9047"/>
        <s v="I-UW-TJAM-ENB-9010"/>
        <s v="I-UW-XXXX-COW-0518"/>
        <s v="I-UW-KCHA-ENB-9062"/>
        <s v="I-UW-KCHA-ENB-9069"/>
        <s v="I-UW-DRDN-ENB-0091"/>
        <s v="I-UW-KOKU-ENB-6001"/>
        <s v="I-UW-DRDN-ENB-6006"/>
        <s v="I-UW-DRDN-AG1-6022"/>
        <s v="I-UW-DRDN-AG2-0002"/>
        <s v="I-UW-SMER-ENB-9006"/>
        <s v="I-UW-HRBT-ENB-6000"/>
        <s v="I-UW-GSLI-ENB-9019"/>
        <s v="I-UW-DWRH-ENB-9003"/>
        <s v="I-UW-HKGM-JCN-6000"/>
        <s v="I-UW-VKSN-ENB-0612"/>
        <s v="I-UW-DHLA-ENB-9027"/>
        <s v="I-UW-VKSN-ILA-9139"/>
        <s v="I-UW-DRDN-AG2-0003"/>
        <s v="I-UW-RMNA-ENB-9014"/>
        <s v="I-UW-TJAM-ENB-9024"/>
        <s v="I-UW-KLDG-ILA-9036"/>
        <s v="I-UW-KCHA-ENB-9004"/>
        <s v="I-UW-DOMK-ILA-9011"/>
        <s v="I-UW-SULT-ENB-9020"/>
        <s v="I-UW-RMNA-ENB-9010"/>
        <s v="I-UW-KPKT-MWR-8005"/>
        <s v="I-UW-REKT-ILA-9034"/>
        <s v="I-UW-XXXX-COW-0665"/>
        <s v="I-UW-GDRP-AG1-0003"/>
        <s v="I-UW-BMTL-AG1-9006"/>
        <s v="I-UW-KOKU-AG1-9010"/>
        <s v="I-UW-TANK-ENB-9005"/>
        <s v="I-UW-RMNA-AG1-9003"/>
        <s v="I-UW-KLDG-ENB-9036"/>
        <s v="I-UW-DWRH-AG1-9003"/>
        <s v="I-UW-HKGM-ENB-G002"/>
        <s v="I-UW-HKGM-AG2-6000"/>
        <s v="I-UW-HKGM-ENB-0011"/>
        <s v="I-UW-NGLA-AG1-9009"/>
        <s v="I-UW-KSPR-AG1-0001"/>
      </sharedItems>
    </cacheField>
    <cacheField name="Invoice Number" numFmtId="0">
      <sharedItems containsMixedTypes="1" containsNumber="1" containsInteger="1" minValue="55433" maxValue="120808466"/>
    </cacheField>
    <cacheField name="Date of Invoice " numFmtId="14">
      <sharedItems containsSemiMixedTypes="0" containsNonDate="0" containsDate="1" containsString="0" minDate="2024-10-24T00:00:00" maxDate="2025-11-01T00:00:00"/>
    </cacheField>
    <cacheField name="Date of filling" numFmtId="14">
      <sharedItems containsNonDate="0" containsDate="1" containsString="0" containsBlank="1" minDate="2024-10-24T00:00:00" maxDate="2025-11-02T00:00:00"/>
    </cacheField>
    <cacheField name="Invoice filling gape" numFmtId="0">
      <sharedItems containsString="0" containsBlank="1" containsNumber="1" containsInteger="1" minValue="-5" maxValue="11"/>
    </cacheField>
    <cacheField name="gap validation" numFmtId="0">
      <sharedItems/>
    </cacheField>
    <cacheField name="Fule filling DG Kwh" numFmtId="0">
      <sharedItems containsString="0" containsBlank="1" containsNumber="1" containsInteger="1" minValue="0" maxValue="109111"/>
    </cacheField>
    <cacheField name="Fuel filling DG Hrs " numFmtId="0">
      <sharedItems containsString="0" containsBlank="1" containsNumber="1" containsInteger="1" minValue="0" maxValue="17896"/>
    </cacheField>
    <cacheField name="Before filling Fuel level" numFmtId="0">
      <sharedItems containsString="0" containsBlank="1" containsNumber="1" containsInteger="1" minValue="0" maxValue="7080"/>
    </cacheField>
    <cacheField name="Filling Qty" numFmtId="0">
      <sharedItems containsSemiMixedTypes="0" containsString="0" containsNumber="1" containsInteger="1" minValue="2" maxValue="220"/>
    </cacheField>
    <cacheField name="IF (filling category)" numFmtId="0">
      <sharedItems/>
    </cacheField>
    <cacheField name="IF AND(High Haldwani flag)" numFmtId="0">
      <sharedItems/>
    </cacheField>
    <cacheField name="Nested IF (filling category)" numFmtId="0">
      <sharedItems/>
    </cacheField>
    <cacheField name="Total fuel Balance" numFmtId="0">
      <sharedItems containsSemiMixedTypes="0" containsString="0" containsNumber="1" containsInteger="1" minValue="20" maxValue="7160"/>
    </cacheField>
    <cacheField name="IFS (filling category)" numFmtId="0">
      <sharedItems/>
    </cacheField>
    <cacheField name="IF OR(priority cluster flag)" numFmtId="0">
      <sharedItems/>
    </cacheField>
    <cacheField name="Site Entry date in DFR" numFmtId="22">
      <sharedItems containsNonDate="0" containsDate="1" containsString="0" containsBlank="1" minDate="2025-10-01T00:00:00" maxDate="2025-11-02T00:00:00"/>
    </cacheField>
    <cacheField name="Fuel Filling Timing" numFmtId="0">
      <sharedItems containsString="0" containsBlank="1" containsNumber="1" minValue="0.37291666666666667" maxValue="45931"/>
    </cacheField>
    <cacheField name="Month" numFmtId="22">
      <sharedItems containsNonDate="0" containsDate="1" containsString="0" containsBlank="1" minDate="2025-10-01T00:00:00" maxDate="2025-10-02T00:00:00"/>
    </cacheField>
    <cacheField name="TEXT(Filling month)" numFmtId="0">
      <sharedItems/>
    </cacheField>
    <cacheField name="filling year" numFmtId="0">
      <sharedItems containsString="0" containsBlank="1" containsNumber="1" containsInteger="1" minValue="2024" maxValue="2025"/>
    </cacheField>
    <cacheField name="Filling day" numFmtId="0">
      <sharedItems/>
    </cacheField>
    <cacheField name="Handover to Technician - Name" numFmtId="0">
      <sharedItems containsBlank="1"/>
    </cacheField>
    <cacheField name="Mapped Technician" numFmtId="0">
      <sharedItems count="135">
        <s v="Ankur  Khatana"/>
        <s v="Kamlesh Mahra"/>
        <s v="Sandeep  Kumar  Saini"/>
        <s v="Kuwar Singh Mehra"/>
        <s v="Ankit  Lasiyal"/>
        <s v="Rohit Thakur SLQU"/>
        <s v="Jitendra  Negi"/>
        <s v="Ajay   Rawat"/>
        <s v="Amit  Pal Singh"/>
        <s v="Pawan  Kumar"/>
        <s v="Kapil  Pal"/>
        <s v="Ashok Singh Ramola"/>
        <s v="Jagat Singh Chauhan"/>
        <s v="Sandeep   Kumar MORI"/>
        <s v="Kishan Singh Rawat"/>
        <s v="Anup  Singh KLSI"/>
        <s v="Shyam Singh Rana"/>
        <s v="Yashpal  Bhandari"/>
        <s v="Amit  Saini"/>
        <s v="Vijay Singh Kaintura"/>
        <s v="Vinod  Uniyal"/>
        <s v="Deepak Joshi"/>
        <s v="Praveen  Singh"/>
        <s v="Bhupesh  Singh"/>
        <s v="Shayam  Lal"/>
        <s v="Ranjeet  Gautam"/>
        <s v="Rohit  Saini"/>
        <s v="Dharmendra  Singh"/>
        <s v="Madan  Lal"/>
        <s v="Rakesh  Kumar"/>
        <s v="Manoj  Dabral"/>
        <s v="Bhupendra  Singh"/>
        <s v="Gaurav  Kamboj"/>
        <s v="Jitendra  Kumar HKGM"/>
        <s v="Munendra  singh"/>
        <s v="Gaurav  Saini"/>
        <s v="Umesh  Kumar"/>
        <s v="Sandeep Pal"/>
        <s v="Santosh  Kumar VKSN"/>
        <s v="VINAY PANDEY"/>
        <s v="Rajesh  Kumar"/>
        <s v="Amit  Kumar DRDN"/>
        <s v="Ayush  Dubey"/>
        <s v="Amresh Uniyal"/>
        <s v="Rajesh  Nautiyal"/>
        <s v="Banwari  Lal"/>
        <s v="Avinav  Singh"/>
        <s v="Nitin  Singh"/>
        <s v="Kapil  Singh"/>
        <s v="Utsav  Panwar"/>
        <s v="Rohit  Kedwal"/>
        <s v="SUBHASH KUMAR"/>
        <s v="Navnish Kumar Singh"/>
        <s v="Amit Sharma VKSN"/>
        <s v="Sanjeev  Chauhan"/>
        <s v="Rahul  Kumar DRDN"/>
        <s v="Rajiv  Kumar"/>
        <s v="Kuldeep  Singh"/>
        <s v="Pramod  Rana"/>
        <s v="Deepak   Singh"/>
        <s v="Naresh  Prasad"/>
        <s v="Ankit  Sajwan"/>
        <s v="Deepak  Kumar RMNA"/>
        <s v="Devendra Singh Negi"/>
        <s v="Vinod  Thakur"/>
        <s v="Bhagat  Ram"/>
        <s v="Dheeraj  Mishra"/>
        <s v="Naman   Singh"/>
        <s v="Ajay  singh  Bisht"/>
        <s v="Teeka  Ram"/>
        <s v="Veer  Pal"/>
        <s v="Diwan   Singh"/>
        <s v="Harsharan  Pandey"/>
        <s v="Kripal  Bajetha"/>
        <s v="Surendra  Singh"/>
        <s v="Ramesh  Kumar"/>
        <s v="Jeevan  Singh"/>
        <s v="Santosh Lal Saha"/>
        <s v="Jagdish   Singh"/>
        <s v="Shahwaz  Hussain"/>
        <s v="Tribhuwan  Singh"/>
        <s v="Jagat Singh  Rana"/>
        <s v="Amit  Bhandari BETH"/>
        <s v="Lokesh  Tiwari"/>
        <s v="Satyavir  yadav"/>
        <s v="Pradeep  Tomar"/>
        <s v="Durvesh  Kumar"/>
        <s v="Indrajeet  Sagar"/>
        <s v="Deepak Chandra Jukariya"/>
        <s v="Aakash  Prajapati"/>
        <s v="Ajay  Kumar  Singh"/>
        <s v="Bhagwat  Chandra  Joshi"/>
        <s v="Ranjeet  Singh  kathayat "/>
        <s v="Kundan Matyani"/>
        <s v="Narayan  Singh"/>
        <s v="Mithun  Kumar"/>
        <s v="Vinod  Yadav"/>
        <s v="Kalyan Singh Rana"/>
        <s v="Pankaj  Bargali"/>
        <s v="Akash   Singh"/>
        <s v="Chandr Kishor Tiwari"/>
        <s v="Ravindra  Singh Rawat"/>
        <s v="Dhirendra Rawat"/>
        <s v="Somit  Kumar"/>
        <s v="Rakesh   Kumar KCHA"/>
        <s v="Raj  Kumar"/>
        <s v="Satish  Chandra"/>
        <s v="Ramesh Chandra Pachouli"/>
        <s v="Bhupesh Upadhyay"/>
        <s v="Lalit Pawar"/>
        <s v="Bhuwan Joshi"/>
        <s v="Mohit  Kumar"/>
        <s v="Bhupesh Kumar"/>
        <s v="Tejpal  Singh  Takuli"/>
        <s v="Rajveer  Singh"/>
        <s v="Suresh   Chandra LHGT"/>
        <s v="Neeraj   Chandra"/>
        <s v="Lalit Mohan  Singh Samant"/>
        <s v="Pramod   Singh"/>
        <s v="Neeraj  Singh"/>
        <s v="Sumit  kumar  singh"/>
        <s v="Mr  Ghanshyam"/>
        <s v="Naresh  Pal"/>
        <s v="Sikandar   Singh"/>
        <s v="Nishant  Bisht"/>
        <s v="Suresh  Chandra PTIA"/>
        <s v="Anil  Kumar RDPR"/>
        <s v="Amit  Dangi"/>
        <s v="Rajendra  Kumar"/>
        <s v="Shankar  Singh THLS"/>
        <s v="Pawan shankar Singh"/>
        <s v="Dhirendra   Bisht"/>
        <s v="Mr  Pankaj"/>
        <s v="Gautam  Kumar"/>
        <s v="Not found"/>
      </sharedItems>
    </cacheField>
    <cacheField name="SAP LENGTH" numFmtId="0">
      <sharedItems containsSemiMixedTypes="0" containsString="0" containsNumber="1" containsInteger="1" minValue="18" maxValue="18"/>
    </cacheField>
    <cacheField name="SAP VALIDATION" numFmtId="0">
      <sharedItems/>
    </cacheField>
    <cacheField name="Filling status" numFmtId="0">
      <sharedItems/>
    </cacheField>
    <cacheField name="Site_master. TECHNICIAN Name" numFmtId="0">
      <sharedItems/>
    </cacheField>
  </cacheFields>
  <extLst>
    <ext xmlns:x14="http://schemas.microsoft.com/office/spreadsheetml/2009/9/main" uri="{725AE2AE-9491-48be-B2B4-4EB974FC3084}">
      <x14:pivotCacheDefinition pivotCacheId="198933613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AHMAD" refreshedDate="46270.429172569442" backgroundQuery="1" createdVersion="8" refreshedVersion="8" minRefreshableVersion="3" recordCount="0" supportSubquery="1" supportAdvancedDrill="1" xr:uid="{CF5D6480-F525-4089-96FF-4438445FC185}">
  <cacheSource type="external" connectionId="9"/>
  <cacheFields count="4">
    <cacheField name="[Tbl_DFR].[Mapped Technician].[Mapped Technician]" caption="Mapped Technician" numFmtId="0" hierarchy="67" level="1">
      <sharedItems count="5">
        <s v="Ayush  Dubey"/>
        <s v="Durvesh  Kumar"/>
        <s v="Narayan  Singh"/>
        <s v="Not found"/>
        <s v="Rohit Thakur SLQU"/>
      </sharedItems>
    </cacheField>
    <cacheField name="[Measures].[Sum of Filling Qty]" caption="Sum of Filling Qty" numFmtId="0" hierarchy="73" level="32767"/>
    <cacheField name="[Tbl_DFR].[CMP].[CMP]" caption="CMP" numFmtId="0" hierarchy="37" level="1">
      <sharedItems count="2">
        <s v="DEHRADUN"/>
        <s v="HALDWANI"/>
      </sharedItems>
    </cacheField>
    <cacheField name="[DFR_Clean].[Date of filling].[Date of filling]" caption="Date of filling" numFmtId="0" hierarchy="11" level="1">
      <sharedItems containsSemiMixedTypes="0" containsNonDate="0" containsString="0"/>
    </cacheField>
  </cacheFields>
  <cacheHierarchies count="74">
    <cacheHierarchy uniqueName="[DFR_Clean].[S.R]" caption="S.R" attribute="1" defaultMemberUniqueName="[DFR_Clean].[S.R].[All]" allUniqueName="[DFR_Clean].[S.R].[All]" dimensionUniqueName="[DFR_Clean]" displayFolder="" count="0" memberValueDatatype="20" unbalanced="0"/>
    <cacheHierarchy uniqueName="[DFR_Clean].[CMP]" caption="CMP" attribute="1" defaultMemberUniqueName="[DFR_Clean].[CMP].[All]" allUniqueName="[DFR_Clean].[CMP].[All]" dimensionUniqueName="[DFR_Clean]" displayFolder="" count="0" memberValueDatatype="130" unbalanced="0"/>
    <cacheHierarchy uniqueName="[DFR_Clean].[TRIM/UPPER(Clean CMP)]" caption="TRIM/UPPER(Clean CMP)" attribute="1" defaultMemberUniqueName="[DFR_Clean].[TRIM/UPPER(Clean CMP)].[All]" allUniqueName="[DFR_Clean].[TRIM/UPPER(Clean CMP)].[All]" dimensionUniqueName="[DFR_Clean]" displayFolder="" count="0" memberValueDatatype="130" unbalanced="0"/>
    <cacheHierarchy uniqueName="[DFR_Clean].[IE Name]" caption="IE Name" attribute="1" defaultMemberUniqueName="[DFR_Clean].[IE Name].[All]" allUniqueName="[DFR_Clean].[IE Name].[All]" dimensionUniqueName="[DFR_Clean]" displayFolder="" count="0" memberValueDatatype="130" unbalanced="0"/>
    <cacheHierarchy uniqueName="[DFR_Clean].[Swape Card Number]" caption="Swape Card Number" attribute="1" defaultMemberUniqueName="[DFR_Clean].[Swape Card Number].[All]" allUniqueName="[DFR_Clean].[Swape Card Number].[All]" dimensionUniqueName="[DFR_Clean]" displayFolder="" count="0" memberValueDatatype="130" unbalanced="0"/>
    <cacheHierarchy uniqueName="[DFR_Clean].[Vehcile Number]" caption="Vehcile Number" attribute="1" defaultMemberUniqueName="[DFR_Clean].[Vehcile Number].[All]" allUniqueName="[DFR_Clean].[Vehcile Number].[All]" dimensionUniqueName="[DFR_Clean]" displayFolder="" count="0" memberValueDatatype="130" unbalanced="0"/>
    <cacheHierarchy uniqueName="[DFR_Clean].[Filler Name]" caption="Filler Name" attribute="1" defaultMemberUniqueName="[DFR_Clean].[Filler Name].[All]" allUniqueName="[DFR_Clean].[Filler Name].[All]" dimensionUniqueName="[DFR_Clean]" displayFolder="" count="0" memberValueDatatype="130" unbalanced="0"/>
    <cacheHierarchy uniqueName="[DFR_Clean].[Filler Number]" caption="Filler Number" attribute="1" defaultMemberUniqueName="[DFR_Clean].[Filler Number].[All]" allUniqueName="[DFR_Clean].[Filler Number].[All]" dimensionUniqueName="[DFR_Clean]" displayFolder="" count="0" memberValueDatatype="130" unbalanced="0"/>
    <cacheHierarchy uniqueName="[DFR_Clean].[SAP]" caption="SAP" attribute="1" defaultMemberUniqueName="[DFR_Clean].[SAP].[All]" allUniqueName="[DFR_Clean].[SAP].[All]" dimensionUniqueName="[DFR_Clean]" displayFolder="" count="0" memberValueDatatype="130" unbalanced="0"/>
    <cacheHierarchy uniqueName="[DFR_Clean].[Invoice Number]" caption="Invoice Number" attribute="1" defaultMemberUniqueName="[DFR_Clean].[Invoice Number].[All]" allUniqueName="[DFR_Clean].[Invoice Number].[All]" dimensionUniqueName="[DFR_Clean]" displayFolder="" count="0" memberValueDatatype="130" unbalanced="0"/>
    <cacheHierarchy uniqueName="[DFR_Clean].[Date of Invoice]" caption="Date of Invoice" attribute="1" time="1" defaultMemberUniqueName="[DFR_Clean].[Date of Invoice].[All]" allUniqueName="[DFR_Clean].[Date of Invoice].[All]" dimensionUniqueName="[DFR_Clean]" displayFolder="" count="0" memberValueDatatype="7" unbalanced="0"/>
    <cacheHierarchy uniqueName="[DFR_Clean].[Date of filling]" caption="Date of filling" attribute="1" time="1" defaultMemberUniqueName="[DFR_Clean].[Date of filling].[All]" allUniqueName="[DFR_Clean].[Date of filling].[All]" dimensionUniqueName="[DFR_Clean]" displayFolder="" count="2" memberValueDatatype="7" unbalanced="0">
      <fieldsUsage count="2">
        <fieldUsage x="-1"/>
        <fieldUsage x="3"/>
      </fieldsUsage>
    </cacheHierarchy>
    <cacheHierarchy uniqueName="[DFR_Clean].[Invoice filling gape]" caption="Invoice filling gape" attribute="1" defaultMemberUniqueName="[DFR_Clean].[Invoice filling gape].[All]" allUniqueName="[DFR_Clean].[Invoice filling gape].[All]" dimensionUniqueName="[DFR_Clean]" displayFolder="" count="0" memberValueDatatype="20" unbalanced="0"/>
    <cacheHierarchy uniqueName="[DFR_Clean].[gap validation]" caption="gap validation" attribute="1" defaultMemberUniqueName="[DFR_Clean].[gap validation].[All]" allUniqueName="[DFR_Clean].[gap validation].[All]" dimensionUniqueName="[DFR_Clean]" displayFolder="" count="0" memberValueDatatype="130" unbalanced="0"/>
    <cacheHierarchy uniqueName="[DFR_Clean].[Fule filling DG Kwh]" caption="Fule filling DG Kwh" attribute="1" defaultMemberUniqueName="[DFR_Clean].[Fule filling DG Kwh].[All]" allUniqueName="[DFR_Clean].[Fule filling DG Kwh].[All]" dimensionUniqueName="[DFR_Clean]" displayFolder="" count="0" memberValueDatatype="20" unbalanced="0"/>
    <cacheHierarchy uniqueName="[DFR_Clean].[Fuel filling DG Hrs]" caption="Fuel filling DG Hrs" attribute="1" defaultMemberUniqueName="[DFR_Clean].[Fuel filling DG Hrs].[All]" allUniqueName="[DFR_Clean].[Fuel filling DG Hrs].[All]" dimensionUniqueName="[DFR_Clean]" displayFolder="" count="0" memberValueDatatype="20" unbalanced="0"/>
    <cacheHierarchy uniqueName="[DFR_Clean].[Before filling Fuel level]" caption="Before filling Fuel level" attribute="1" defaultMemberUniqueName="[DFR_Clean].[Before filling Fuel level].[All]" allUniqueName="[DFR_Clean].[Before filling Fuel level].[All]" dimensionUniqueName="[DFR_Clean]" displayFolder="" count="0" memberValueDatatype="20" unbalanced="0"/>
    <cacheHierarchy uniqueName="[DFR_Clean].[Filling Qty]" caption="Filling Qty" attribute="1" defaultMemberUniqueName="[DFR_Clean].[Filling Qty].[All]" allUniqueName="[DFR_Clean].[Filling Qty].[All]" dimensionUniqueName="[DFR_Clean]" displayFolder="" count="0" memberValueDatatype="20" unbalanced="0"/>
    <cacheHierarchy uniqueName="[DFR_Clean].[IF (filling category)]" caption="IF (filling category)" attribute="1" defaultMemberUniqueName="[DFR_Clean].[IF (filling category)].[All]" allUniqueName="[DFR_Clean].[IF (filling category)].[All]" dimensionUniqueName="[DFR_Clean]" displayFolder="" count="0" memberValueDatatype="130" unbalanced="0"/>
    <cacheHierarchy uniqueName="[DFR_Clean].[IF AND(High Haldwani flag)]" caption="IF AND(High Haldwani flag)" attribute="1" defaultMemberUniqueName="[DFR_Clean].[IF AND(High Haldwani flag)].[All]" allUniqueName="[DFR_Clean].[IF AND(High Haldwani flag)].[All]" dimensionUniqueName="[DFR_Clean]" displayFolder="" count="0" memberValueDatatype="130" unbalanced="0"/>
    <cacheHierarchy uniqueName="[DFR_Clean].[Nested IF (filling category)]" caption="Nested IF (filling category)" attribute="1" defaultMemberUniqueName="[DFR_Clean].[Nested IF (filling category)].[All]" allUniqueName="[DFR_Clean].[Nested IF (filling category)].[All]" dimensionUniqueName="[DFR_Clean]" displayFolder="" count="0" memberValueDatatype="130" unbalanced="0"/>
    <cacheHierarchy uniqueName="[DFR_Clean].[Total fuel Balance]" caption="Total fuel Balance" attribute="1" defaultMemberUniqueName="[DFR_Clean].[Total fuel Balance].[All]" allUniqueName="[DFR_Clean].[Total fuel Balance].[All]" dimensionUniqueName="[DFR_Clean]" displayFolder="" count="0" memberValueDatatype="20" unbalanced="0"/>
    <cacheHierarchy uniqueName="[DFR_Clean].[IFS (filling category)]" caption="IFS (filling category)" attribute="1" defaultMemberUniqueName="[DFR_Clean].[IFS (filling category)].[All]" allUniqueName="[DFR_Clean].[IFS (filling category)].[All]" dimensionUniqueName="[DFR_Clean]" displayFolder="" count="0" memberValueDatatype="130" unbalanced="0"/>
    <cacheHierarchy uniqueName="[DFR_Clean].[IF OR(priority cluster flag)]" caption="IF OR(priority cluster flag)" attribute="1" defaultMemberUniqueName="[DFR_Clean].[IF OR(priority cluster flag)].[All]" allUniqueName="[DFR_Clean].[IF OR(priority cluster flag)].[All]" dimensionUniqueName="[DFR_Clean]" displayFolder="" count="0" memberValueDatatype="130" unbalanced="0"/>
    <cacheHierarchy uniqueName="[DFR_Clean].[Site Entry date in DFR]" caption="Site Entry date in DFR" attribute="1" time="1" defaultMemberUniqueName="[DFR_Clean].[Site Entry date in DFR].[All]" allUniqueName="[DFR_Clean].[Site Entry date in DFR].[All]" dimensionUniqueName="[DFR_Clean]" displayFolder="" count="0" memberValueDatatype="7" unbalanced="0"/>
    <cacheHierarchy uniqueName="[DFR_Clean].[Fuel Filling Timing]" caption="Fuel Filling Timing" attribute="1" time="1" defaultMemberUniqueName="[DFR_Clean].[Fuel Filling Timing].[All]" allUniqueName="[DFR_Clean].[Fuel Filling Timing].[All]" dimensionUniqueName="[DFR_Clean]" displayFolder="" count="0" memberValueDatatype="7" unbalanced="0"/>
    <cacheHierarchy uniqueName="[DFR_Clean].[Month]" caption="Month" attribute="1" time="1" defaultMemberUniqueName="[DFR_Clean].[Month].[All]" allUniqueName="[DFR_Clean].[Month].[All]" dimensionUniqueName="[DFR_Clean]" displayFolder="" count="0" memberValueDatatype="7" unbalanced="0"/>
    <cacheHierarchy uniqueName="[DFR_Clean].[TEXT(Filling month)]" caption="TEXT(Filling month)" attribute="1" defaultMemberUniqueName="[DFR_Clean].[TEXT(Filling month)].[All]" allUniqueName="[DFR_Clean].[TEXT(Filling month)].[All]" dimensionUniqueName="[DFR_Clean]" displayFolder="" count="0" memberValueDatatype="130" unbalanced="0"/>
    <cacheHierarchy uniqueName="[DFR_Clean].[filling year]" caption="filling year" attribute="1" defaultMemberUniqueName="[DFR_Clean].[filling year].[All]" allUniqueName="[DFR_Clean].[filling year].[All]" dimensionUniqueName="[DFR_Clean]" displayFolder="" count="0" memberValueDatatype="20" unbalanced="0"/>
    <cacheHierarchy uniqueName="[DFR_Clean].[Filling day]" caption="Filling day" attribute="1" defaultMemberUniqueName="[DFR_Clean].[Filling day].[All]" allUniqueName="[DFR_Clean].[Filling day].[All]" dimensionUniqueName="[DFR_Clean]" displayFolder="" count="0" memberValueDatatype="130" unbalanced="0"/>
    <cacheHierarchy uniqueName="[DFR_Clean].[Handover to Technician - Name]" caption="Handover to Technician - Name" attribute="1" defaultMemberUniqueName="[DFR_Clean].[Handover to Technician - Name].[All]" allUniqueName="[DFR_Clean].[Handover to Technician - Name].[All]" dimensionUniqueName="[DFR_Clean]" displayFolder="" count="0" memberValueDatatype="130" unbalanced="0"/>
    <cacheHierarchy uniqueName="[DFR_Clean].[Mapped Technician]" caption="Mapped Technician" attribute="1" defaultMemberUniqueName="[DFR_Clean].[Mapped Technician].[All]" allUniqueName="[DFR_Clean].[Mapped Technician].[All]" dimensionUniqueName="[DFR_Clean]" displayFolder="" count="0" memberValueDatatype="130" unbalanced="0"/>
    <cacheHierarchy uniqueName="[DFR_Clean].[SAP LENGTH]" caption="SAP LENGTH" attribute="1" defaultMemberUniqueName="[DFR_Clean].[SAP LENGTH].[All]" allUniqueName="[DFR_Clean].[SAP LENGTH].[All]" dimensionUniqueName="[DFR_Clean]" displayFolder="" count="0" memberValueDatatype="20" unbalanced="0"/>
    <cacheHierarchy uniqueName="[DFR_Clean].[SAP VALIDATION]" caption="SAP VALIDATION" attribute="1" defaultMemberUniqueName="[DFR_Clean].[SAP VALIDATION].[All]" allUniqueName="[DFR_Clean].[SAP VALIDATION].[All]" dimensionUniqueName="[DFR_Clean]" displayFolder="" count="0" memberValueDatatype="130" unbalanced="0"/>
    <cacheHierarchy uniqueName="[DFR_Clean].[Filling status]" caption="Filling status" attribute="1" defaultMemberUniqueName="[DFR_Clean].[Filling status].[All]" allUniqueName="[DFR_Clean].[Filling status].[All]" dimensionUniqueName="[DFR_Clean]" displayFolder="" count="0" memberValueDatatype="130" unbalanced="0"/>
    <cacheHierarchy uniqueName="[DFR_Clean].[Site_master. TECHNICIAN Name]" caption="Site_master. TECHNICIAN Name" attribute="1" defaultMemberUniqueName="[DFR_Clean].[Site_master. TECHNICIAN Name].[All]" allUniqueName="[DFR_Clean].[Site_master. TECHNICIAN Name].[All]" dimensionUniqueName="[DFR_Clean]" displayFolder="" count="0" memberValueDatatype="130" unbalanced="0"/>
    <cacheHierarchy uniqueName="[Tbl_DFR].[S.R]" caption="S.R" attribute="1" defaultMemberUniqueName="[Tbl_DFR].[S.R].[All]" allUniqueName="[Tbl_DFR].[S.R].[All]" dimensionUniqueName="[Tbl_DFR]" displayFolder="" count="0" memberValueDatatype="20" unbalanced="0"/>
    <cacheHierarchy uniqueName="[Tbl_DFR].[CMP]" caption="CMP" attribute="1" defaultMemberUniqueName="[Tbl_DFR].[CMP].[All]" allUniqueName="[Tbl_DFR].[CMP].[All]" dimensionUniqueName="[Tbl_DFR]" displayFolder="" count="2" memberValueDatatype="130" unbalanced="0">
      <fieldsUsage count="2">
        <fieldUsage x="-1"/>
        <fieldUsage x="2"/>
      </fieldsUsage>
    </cacheHierarchy>
    <cacheHierarchy uniqueName="[Tbl_DFR].[TRIM/UPPER(Clean CMP)]" caption="TRIM/UPPER(Clean CMP)" attribute="1" defaultMemberUniqueName="[Tbl_DFR].[TRIM/UPPER(Clean CMP)].[All]" allUniqueName="[Tbl_DFR].[TRIM/UPPER(Clean CMP)].[All]" dimensionUniqueName="[Tbl_DFR]" displayFolder="" count="0" memberValueDatatype="130" unbalanced="0"/>
    <cacheHierarchy uniqueName="[Tbl_DFR].[IE Name]" caption="IE Name" attribute="1" defaultMemberUniqueName="[Tbl_DFR].[IE Name].[All]" allUniqueName="[Tbl_DFR].[IE Name].[All]" dimensionUniqueName="[Tbl_DFR]" displayFolder="" count="0" memberValueDatatype="130" unbalanced="0"/>
    <cacheHierarchy uniqueName="[Tbl_DFR].[Swape Card Number]" caption="Swape Card Number" attribute="1" defaultMemberUniqueName="[Tbl_DFR].[Swape Card Number].[All]" allUniqueName="[Tbl_DFR].[Swape Card Number].[All]" dimensionUniqueName="[Tbl_DFR]" displayFolder="" count="0" memberValueDatatype="130" unbalanced="0"/>
    <cacheHierarchy uniqueName="[Tbl_DFR].[Vehcile Number]" caption="Vehcile Number" attribute="1" defaultMemberUniqueName="[Tbl_DFR].[Vehcile Number].[All]" allUniqueName="[Tbl_DFR].[Vehcile Number].[All]" dimensionUniqueName="[Tbl_DFR]" displayFolder="" count="0" memberValueDatatype="130" unbalanced="0"/>
    <cacheHierarchy uniqueName="[Tbl_DFR].[Filler Name]" caption="Filler Name" attribute="1" defaultMemberUniqueName="[Tbl_DFR].[Filler Name].[All]" allUniqueName="[Tbl_DFR].[Filler Name].[All]" dimensionUniqueName="[Tbl_DFR]" displayFolder="" count="0" memberValueDatatype="130" unbalanced="0"/>
    <cacheHierarchy uniqueName="[Tbl_DFR].[Filler Number]" caption="Filler Number" attribute="1" defaultMemberUniqueName="[Tbl_DFR].[Filler Number].[All]" allUniqueName="[Tbl_DFR].[Filler Number].[All]" dimensionUniqueName="[Tbl_DFR]" displayFolder="" count="0" memberValueDatatype="130" unbalanced="0"/>
    <cacheHierarchy uniqueName="[Tbl_DFR].[SAP]" caption="SAP" attribute="1" defaultMemberUniqueName="[Tbl_DFR].[SAP].[All]" allUniqueName="[Tbl_DFR].[SAP].[All]" dimensionUniqueName="[Tbl_DFR]" displayFolder="" count="0" memberValueDatatype="130" unbalanced="0"/>
    <cacheHierarchy uniqueName="[Tbl_DFR].[Invoice Number]" caption="Invoice Number" attribute="1" defaultMemberUniqueName="[Tbl_DFR].[Invoice Number].[All]" allUniqueName="[Tbl_DFR].[Invoice Number].[All]" dimensionUniqueName="[Tbl_DFR]" displayFolder="" count="0" memberValueDatatype="130" unbalanced="0"/>
    <cacheHierarchy uniqueName="[Tbl_DFR].[Date of Invoice]" caption="Date of Invoice" attribute="1" time="1" defaultMemberUniqueName="[Tbl_DFR].[Date of Invoice].[All]" allUniqueName="[Tbl_DFR].[Date of Invoice].[All]" dimensionUniqueName="[Tbl_DFR]" displayFolder="" count="0" memberValueDatatype="7" unbalanced="0"/>
    <cacheHierarchy uniqueName="[Tbl_DFR].[Date of filling]" caption="Date of filling" attribute="1" defaultMemberUniqueName="[Tbl_DFR].[Date of filling].[All]" allUniqueName="[Tbl_DFR].[Date of filling].[All]" dimensionUniqueName="[Tbl_DFR]" displayFolder="" count="0" memberValueDatatype="130" unbalanced="0"/>
    <cacheHierarchy uniqueName="[Tbl_DFR].[Invoice filling gape]" caption="Invoice filling gape" attribute="1" defaultMemberUniqueName="[Tbl_DFR].[Invoice filling gape].[All]" allUniqueName="[Tbl_DFR].[Invoice filling gape].[All]" dimensionUniqueName="[Tbl_DFR]" displayFolder="" count="0" memberValueDatatype="130" unbalanced="0"/>
    <cacheHierarchy uniqueName="[Tbl_DFR].[gap validation]" caption="gap validation" attribute="1" defaultMemberUniqueName="[Tbl_DFR].[gap validation].[All]" allUniqueName="[Tbl_DFR].[gap validation].[All]" dimensionUniqueName="[Tbl_DFR]" displayFolder="" count="0" memberValueDatatype="130" unbalanced="0"/>
    <cacheHierarchy uniqueName="[Tbl_DFR].[Fule filling DG Kwh]" caption="Fule filling DG Kwh" attribute="1" defaultMemberUniqueName="[Tbl_DFR].[Fule filling DG Kwh].[All]" allUniqueName="[Tbl_DFR].[Fule filling DG Kwh].[All]" dimensionUniqueName="[Tbl_DFR]" displayFolder="" count="0" memberValueDatatype="130" unbalanced="0"/>
    <cacheHierarchy uniqueName="[Tbl_DFR].[Fuel filling DG Hrs]" caption="Fuel filling DG Hrs" attribute="1" defaultMemberUniqueName="[Tbl_DFR].[Fuel filling DG Hrs].[All]" allUniqueName="[Tbl_DFR].[Fuel filling DG Hrs].[All]" dimensionUniqueName="[Tbl_DFR]" displayFolder="" count="0" memberValueDatatype="130" unbalanced="0"/>
    <cacheHierarchy uniqueName="[Tbl_DFR].[Before filling Fuel level]" caption="Before filling Fuel level" attribute="1" defaultMemberUniqueName="[Tbl_DFR].[Before filling Fuel level].[All]" allUniqueName="[Tbl_DFR].[Before filling Fuel level].[All]" dimensionUniqueName="[Tbl_DFR]" displayFolder="" count="0" memberValueDatatype="20" unbalanced="0"/>
    <cacheHierarchy uniqueName="[Tbl_DFR].[Filling Qty]" caption="Filling Qty" attribute="1" defaultMemberUniqueName="[Tbl_DFR].[Filling Qty].[All]" allUniqueName="[Tbl_DFR].[Filling Qty].[All]" dimensionUniqueName="[Tbl_DFR]" displayFolder="" count="0" memberValueDatatype="20" unbalanced="0"/>
    <cacheHierarchy uniqueName="[Tbl_DFR].[IF (filling category)]" caption="IF (filling category)" attribute="1" defaultMemberUniqueName="[Tbl_DFR].[IF (filling category)].[All]" allUniqueName="[Tbl_DFR].[IF (filling category)].[All]" dimensionUniqueName="[Tbl_DFR]" displayFolder="" count="0" memberValueDatatype="130" unbalanced="0"/>
    <cacheHierarchy uniqueName="[Tbl_DFR].[IF AND(High Haldwani flag)]" caption="IF AND(High Haldwani flag)" attribute="1" defaultMemberUniqueName="[Tbl_DFR].[IF AND(High Haldwani flag)].[All]" allUniqueName="[Tbl_DFR].[IF AND(High Haldwani flag)].[All]" dimensionUniqueName="[Tbl_DFR]" displayFolder="" count="0" memberValueDatatype="130" unbalanced="0"/>
    <cacheHierarchy uniqueName="[Tbl_DFR].[Nested IF (filling category)]" caption="Nested IF (filling category)" attribute="1" defaultMemberUniqueName="[Tbl_DFR].[Nested IF (filling category)].[All]" allUniqueName="[Tbl_DFR].[Nested IF (filling category)].[All]" dimensionUniqueName="[Tbl_DFR]" displayFolder="" count="0" memberValueDatatype="130" unbalanced="0"/>
    <cacheHierarchy uniqueName="[Tbl_DFR].[Total fuel Balance]" caption="Total fuel Balance" attribute="1" defaultMemberUniqueName="[Tbl_DFR].[Total fuel Balance].[All]" allUniqueName="[Tbl_DFR].[Total fuel Balance].[All]" dimensionUniqueName="[Tbl_DFR]" displayFolder="" count="0" memberValueDatatype="20" unbalanced="0"/>
    <cacheHierarchy uniqueName="[Tbl_DFR].[IFS (filling category)]" caption="IFS (filling category)" attribute="1" defaultMemberUniqueName="[Tbl_DFR].[IFS (filling category)].[All]" allUniqueName="[Tbl_DFR].[IFS (filling category)].[All]" dimensionUniqueName="[Tbl_DFR]" displayFolder="" count="0" memberValueDatatype="130" unbalanced="0"/>
    <cacheHierarchy uniqueName="[Tbl_DFR].[IF OR(priority cluster flag)]" caption="IF OR(priority cluster flag)" attribute="1" defaultMemberUniqueName="[Tbl_DFR].[IF OR(priority cluster flag)].[All]" allUniqueName="[Tbl_DFR].[IF OR(priority cluster flag)].[All]" dimensionUniqueName="[Tbl_DFR]" displayFolder="" count="0" memberValueDatatype="130" unbalanced="0"/>
    <cacheHierarchy uniqueName="[Tbl_DFR].[Site Entry date in DFR]" caption="Site Entry date in DFR" attribute="1" defaultMemberUniqueName="[Tbl_DFR].[Site Entry date in DFR].[All]" allUniqueName="[Tbl_DFR].[Site Entry date in DFR].[All]" dimensionUniqueName="[Tbl_DFR]" displayFolder="" count="0" memberValueDatatype="130" unbalanced="0"/>
    <cacheHierarchy uniqueName="[Tbl_DFR].[Fuel Filling Timing]" caption="Fuel Filling Timing" attribute="1" time="1" defaultMemberUniqueName="[Tbl_DFR].[Fuel Filling Timing].[All]" allUniqueName="[Tbl_DFR].[Fuel Filling Timing].[All]" dimensionUniqueName="[Tbl_DFR]" displayFolder="" count="0" memberValueDatatype="7" unbalanced="0"/>
    <cacheHierarchy uniqueName="[Tbl_DFR].[Month]" caption="Month" attribute="1" time="1" defaultMemberUniqueName="[Tbl_DFR].[Month].[All]" allUniqueName="[Tbl_DFR].[Month].[All]" dimensionUniqueName="[Tbl_DFR]" displayFolder="" count="0" memberValueDatatype="7" unbalanced="0"/>
    <cacheHierarchy uniqueName="[Tbl_DFR].[TEXT(Filling month)]" caption="TEXT(Filling month)" attribute="1" defaultMemberUniqueName="[Tbl_DFR].[TEXT(Filling month)].[All]" allUniqueName="[Tbl_DFR].[TEXT(Filling month)].[All]" dimensionUniqueName="[Tbl_DFR]" displayFolder="" count="0" memberValueDatatype="130" unbalanced="0"/>
    <cacheHierarchy uniqueName="[Tbl_DFR].[filling year]" caption="filling year" attribute="1" defaultMemberUniqueName="[Tbl_DFR].[filling year].[All]" allUniqueName="[Tbl_DFR].[filling year].[All]" dimensionUniqueName="[Tbl_DFR]" displayFolder="" count="0" memberValueDatatype="130" unbalanced="0"/>
    <cacheHierarchy uniqueName="[Tbl_DFR].[Filling day]" caption="Filling day" attribute="1" defaultMemberUniqueName="[Tbl_DFR].[Filling day].[All]" allUniqueName="[Tbl_DFR].[Filling day].[All]" dimensionUniqueName="[Tbl_DFR]" displayFolder="" count="0" memberValueDatatype="130" unbalanced="0"/>
    <cacheHierarchy uniqueName="[Tbl_DFR].[Handover to Technician - Name]" caption="Handover to Technician - Name" attribute="1" defaultMemberUniqueName="[Tbl_DFR].[Handover to Technician - Name].[All]" allUniqueName="[Tbl_DFR].[Handover to Technician - Name].[All]" dimensionUniqueName="[Tbl_DFR]" displayFolder="" count="0" memberValueDatatype="130" unbalanced="0"/>
    <cacheHierarchy uniqueName="[Tbl_DFR].[Mapped Technician]" caption="Mapped Technician" attribute="1" defaultMemberUniqueName="[Tbl_DFR].[Mapped Technician].[All]" allUniqueName="[Tbl_DFR].[Mapped Technician].[All]" dimensionUniqueName="[Tbl_DFR]" displayFolder="" count="2" memberValueDatatype="130" unbalanced="0">
      <fieldsUsage count="2">
        <fieldUsage x="-1"/>
        <fieldUsage x="0"/>
      </fieldsUsage>
    </cacheHierarchy>
    <cacheHierarchy uniqueName="[Tbl_DFR].[SAP LENGTH]" caption="SAP LENGTH" attribute="1" defaultMemberUniqueName="[Tbl_DFR].[SAP LENGTH].[All]" allUniqueName="[Tbl_DFR].[SAP LENGTH].[All]" dimensionUniqueName="[Tbl_DFR]" displayFolder="" count="0" memberValueDatatype="20" unbalanced="0"/>
    <cacheHierarchy uniqueName="[Tbl_DFR].[SAP VALIDATION]" caption="SAP VALIDATION" attribute="1" defaultMemberUniqueName="[Tbl_DFR].[SAP VALIDATION].[All]" allUniqueName="[Tbl_DFR].[SAP VALIDATION].[All]" dimensionUniqueName="[Tbl_DFR]" displayFolder="" count="0" memberValueDatatype="130" unbalanced="0"/>
    <cacheHierarchy uniqueName="[Measures].[__XL_Count Tbl_DFR]" caption="__XL_Count Tbl_DFR" measure="1" displayFolder="" measureGroup="Tbl_DFR" count="0" hidden="1"/>
    <cacheHierarchy uniqueName="[Measures].[__XL_Count DFR_Clean]" caption="__XL_Count DFR_Clean" measure="1" displayFolder="" measureGroup="DFR_Clean" count="0" hidden="1"/>
    <cacheHierarchy uniqueName="[Measures].[__No measures defined]" caption="__No measures defined" measure="1" displayFolder="" count="0" hidden="1"/>
    <cacheHierarchy uniqueName="[Measures].[Sum of Filling Qty]" caption="Sum of Filling Qty" measure="1" displayFolder="" measureGroup="Tbl_DFR" count="0" oneField="1" hidden="1">
      <fieldsUsage count="1">
        <fieldUsage x="1"/>
      </fieldsUsage>
      <extLst>
        <ext xmlns:x15="http://schemas.microsoft.com/office/spreadsheetml/2010/11/main" uri="{B97F6D7D-B522-45F9-BDA1-12C45D357490}">
          <x15:cacheHierarchy aggregatedColumn="53"/>
        </ext>
      </extLst>
    </cacheHierarchy>
  </cacheHierarchies>
  <kpis count="0"/>
  <dimensions count="3">
    <dimension name="DFR_Clean" uniqueName="[DFR_Clean]" caption="DFR_Clean"/>
    <dimension measure="1" name="Measures" uniqueName="[Measures]" caption="Measures"/>
    <dimension name="Tbl_DFR" uniqueName="[Tbl_DFR]" caption="Tbl_DFR"/>
  </dimensions>
  <measureGroups count="2">
    <measureGroup name="DFR_Clean" caption="DFR_Clean"/>
    <measureGroup name="Tbl_DFR" caption="Tbl_DFR"/>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AHMAD" refreshedDate="46270.429201620369" backgroundQuery="1" createdVersion="8" refreshedVersion="8" minRefreshableVersion="3" recordCount="0" supportSubquery="1" supportAdvancedDrill="1" xr:uid="{A90018C9-22A8-4F77-AAA4-4173D08E7578}">
  <cacheSource type="external" connectionId="9"/>
  <cacheFields count="4">
    <cacheField name="[Tbl_DFR].[Mapped Technician].[Mapped Technician]" caption="Mapped Technician" numFmtId="0" hierarchy="67" level="1">
      <sharedItems count="1">
        <s v="Shahwaz  Hussain"/>
      </sharedItems>
    </cacheField>
    <cacheField name="[Measures].[Sum of Filling Qty]" caption="Sum of Filling Qty" numFmtId="0" hierarchy="73" level="32767"/>
    <cacheField name="[Tbl_DFR].[IE Name].[IE Name]" caption="IE Name" numFmtId="0" hierarchy="39" level="1">
      <sharedItems count="1">
        <s v="Aashish Rai"/>
      </sharedItems>
    </cacheField>
    <cacheField name="[DFR_Clean].[Date of filling].[Date of filling]" caption="Date of filling" numFmtId="0" hierarchy="11" level="1">
      <sharedItems containsSemiMixedTypes="0" containsNonDate="0" containsString="0"/>
    </cacheField>
  </cacheFields>
  <cacheHierarchies count="74">
    <cacheHierarchy uniqueName="[DFR_Clean].[S.R]" caption="S.R" attribute="1" defaultMemberUniqueName="[DFR_Clean].[S.R].[All]" allUniqueName="[DFR_Clean].[S.R].[All]" dimensionUniqueName="[DFR_Clean]" displayFolder="" count="0" memberValueDatatype="20" unbalanced="0"/>
    <cacheHierarchy uniqueName="[DFR_Clean].[CMP]" caption="CMP" attribute="1" defaultMemberUniqueName="[DFR_Clean].[CMP].[All]" allUniqueName="[DFR_Clean].[CMP].[All]" dimensionUniqueName="[DFR_Clean]" displayFolder="" count="0" memberValueDatatype="130" unbalanced="0"/>
    <cacheHierarchy uniqueName="[DFR_Clean].[TRIM/UPPER(Clean CMP)]" caption="TRIM/UPPER(Clean CMP)" attribute="1" defaultMemberUniqueName="[DFR_Clean].[TRIM/UPPER(Clean CMP)].[All]" allUniqueName="[DFR_Clean].[TRIM/UPPER(Clean CMP)].[All]" dimensionUniqueName="[DFR_Clean]" displayFolder="" count="0" memberValueDatatype="130" unbalanced="0"/>
    <cacheHierarchy uniqueName="[DFR_Clean].[IE Name]" caption="IE Name" attribute="1" defaultMemberUniqueName="[DFR_Clean].[IE Name].[All]" allUniqueName="[DFR_Clean].[IE Name].[All]" dimensionUniqueName="[DFR_Clean]" displayFolder="" count="0" memberValueDatatype="130" unbalanced="0"/>
    <cacheHierarchy uniqueName="[DFR_Clean].[Swape Card Number]" caption="Swape Card Number" attribute="1" defaultMemberUniqueName="[DFR_Clean].[Swape Card Number].[All]" allUniqueName="[DFR_Clean].[Swape Card Number].[All]" dimensionUniqueName="[DFR_Clean]" displayFolder="" count="0" memberValueDatatype="130" unbalanced="0"/>
    <cacheHierarchy uniqueName="[DFR_Clean].[Vehcile Number]" caption="Vehcile Number" attribute="1" defaultMemberUniqueName="[DFR_Clean].[Vehcile Number].[All]" allUniqueName="[DFR_Clean].[Vehcile Number].[All]" dimensionUniqueName="[DFR_Clean]" displayFolder="" count="0" memberValueDatatype="130" unbalanced="0"/>
    <cacheHierarchy uniqueName="[DFR_Clean].[Filler Name]" caption="Filler Name" attribute="1" defaultMemberUniqueName="[DFR_Clean].[Filler Name].[All]" allUniqueName="[DFR_Clean].[Filler Name].[All]" dimensionUniqueName="[DFR_Clean]" displayFolder="" count="0" memberValueDatatype="130" unbalanced="0"/>
    <cacheHierarchy uniqueName="[DFR_Clean].[Filler Number]" caption="Filler Number" attribute="1" defaultMemberUniqueName="[DFR_Clean].[Filler Number].[All]" allUniqueName="[DFR_Clean].[Filler Number].[All]" dimensionUniqueName="[DFR_Clean]" displayFolder="" count="0" memberValueDatatype="130" unbalanced="0"/>
    <cacheHierarchy uniqueName="[DFR_Clean].[SAP]" caption="SAP" attribute="1" defaultMemberUniqueName="[DFR_Clean].[SAP].[All]" allUniqueName="[DFR_Clean].[SAP].[All]" dimensionUniqueName="[DFR_Clean]" displayFolder="" count="0" memberValueDatatype="130" unbalanced="0"/>
    <cacheHierarchy uniqueName="[DFR_Clean].[Invoice Number]" caption="Invoice Number" attribute="1" defaultMemberUniqueName="[DFR_Clean].[Invoice Number].[All]" allUniqueName="[DFR_Clean].[Invoice Number].[All]" dimensionUniqueName="[DFR_Clean]" displayFolder="" count="0" memberValueDatatype="130" unbalanced="0"/>
    <cacheHierarchy uniqueName="[DFR_Clean].[Date of Invoice]" caption="Date of Invoice" attribute="1" time="1" defaultMemberUniqueName="[DFR_Clean].[Date of Invoice].[All]" allUniqueName="[DFR_Clean].[Date of Invoice].[All]" dimensionUniqueName="[DFR_Clean]" displayFolder="" count="0" memberValueDatatype="7" unbalanced="0"/>
    <cacheHierarchy uniqueName="[DFR_Clean].[Date of filling]" caption="Date of filling" attribute="1" time="1" defaultMemberUniqueName="[DFR_Clean].[Date of filling].[All]" allUniqueName="[DFR_Clean].[Date of filling].[All]" dimensionUniqueName="[DFR_Clean]" displayFolder="" count="2" memberValueDatatype="7" unbalanced="0">
      <fieldsUsage count="2">
        <fieldUsage x="-1"/>
        <fieldUsage x="3"/>
      </fieldsUsage>
    </cacheHierarchy>
    <cacheHierarchy uniqueName="[DFR_Clean].[Invoice filling gape]" caption="Invoice filling gape" attribute="1" defaultMemberUniqueName="[DFR_Clean].[Invoice filling gape].[All]" allUniqueName="[DFR_Clean].[Invoice filling gape].[All]" dimensionUniqueName="[DFR_Clean]" displayFolder="" count="0" memberValueDatatype="20" unbalanced="0"/>
    <cacheHierarchy uniqueName="[DFR_Clean].[gap validation]" caption="gap validation" attribute="1" defaultMemberUniqueName="[DFR_Clean].[gap validation].[All]" allUniqueName="[DFR_Clean].[gap validation].[All]" dimensionUniqueName="[DFR_Clean]" displayFolder="" count="0" memberValueDatatype="130" unbalanced="0"/>
    <cacheHierarchy uniqueName="[DFR_Clean].[Fule filling DG Kwh]" caption="Fule filling DG Kwh" attribute="1" defaultMemberUniqueName="[DFR_Clean].[Fule filling DG Kwh].[All]" allUniqueName="[DFR_Clean].[Fule filling DG Kwh].[All]" dimensionUniqueName="[DFR_Clean]" displayFolder="" count="0" memberValueDatatype="20" unbalanced="0"/>
    <cacheHierarchy uniqueName="[DFR_Clean].[Fuel filling DG Hrs]" caption="Fuel filling DG Hrs" attribute="1" defaultMemberUniqueName="[DFR_Clean].[Fuel filling DG Hrs].[All]" allUniqueName="[DFR_Clean].[Fuel filling DG Hrs].[All]" dimensionUniqueName="[DFR_Clean]" displayFolder="" count="0" memberValueDatatype="20" unbalanced="0"/>
    <cacheHierarchy uniqueName="[DFR_Clean].[Before filling Fuel level]" caption="Before filling Fuel level" attribute="1" defaultMemberUniqueName="[DFR_Clean].[Before filling Fuel level].[All]" allUniqueName="[DFR_Clean].[Before filling Fuel level].[All]" dimensionUniqueName="[DFR_Clean]" displayFolder="" count="0" memberValueDatatype="20" unbalanced="0"/>
    <cacheHierarchy uniqueName="[DFR_Clean].[Filling Qty]" caption="Filling Qty" attribute="1" defaultMemberUniqueName="[DFR_Clean].[Filling Qty].[All]" allUniqueName="[DFR_Clean].[Filling Qty].[All]" dimensionUniqueName="[DFR_Clean]" displayFolder="" count="0" memberValueDatatype="20" unbalanced="0"/>
    <cacheHierarchy uniqueName="[DFR_Clean].[IF (filling category)]" caption="IF (filling category)" attribute="1" defaultMemberUniqueName="[DFR_Clean].[IF (filling category)].[All]" allUniqueName="[DFR_Clean].[IF (filling category)].[All]" dimensionUniqueName="[DFR_Clean]" displayFolder="" count="0" memberValueDatatype="130" unbalanced="0"/>
    <cacheHierarchy uniqueName="[DFR_Clean].[IF AND(High Haldwani flag)]" caption="IF AND(High Haldwani flag)" attribute="1" defaultMemberUniqueName="[DFR_Clean].[IF AND(High Haldwani flag)].[All]" allUniqueName="[DFR_Clean].[IF AND(High Haldwani flag)].[All]" dimensionUniqueName="[DFR_Clean]" displayFolder="" count="0" memberValueDatatype="130" unbalanced="0"/>
    <cacheHierarchy uniqueName="[DFR_Clean].[Nested IF (filling category)]" caption="Nested IF (filling category)" attribute="1" defaultMemberUniqueName="[DFR_Clean].[Nested IF (filling category)].[All]" allUniqueName="[DFR_Clean].[Nested IF (filling category)].[All]" dimensionUniqueName="[DFR_Clean]" displayFolder="" count="0" memberValueDatatype="130" unbalanced="0"/>
    <cacheHierarchy uniqueName="[DFR_Clean].[Total fuel Balance]" caption="Total fuel Balance" attribute="1" defaultMemberUniqueName="[DFR_Clean].[Total fuel Balance].[All]" allUniqueName="[DFR_Clean].[Total fuel Balance].[All]" dimensionUniqueName="[DFR_Clean]" displayFolder="" count="0" memberValueDatatype="20" unbalanced="0"/>
    <cacheHierarchy uniqueName="[DFR_Clean].[IFS (filling category)]" caption="IFS (filling category)" attribute="1" defaultMemberUniqueName="[DFR_Clean].[IFS (filling category)].[All]" allUniqueName="[DFR_Clean].[IFS (filling category)].[All]" dimensionUniqueName="[DFR_Clean]" displayFolder="" count="0" memberValueDatatype="130" unbalanced="0"/>
    <cacheHierarchy uniqueName="[DFR_Clean].[IF OR(priority cluster flag)]" caption="IF OR(priority cluster flag)" attribute="1" defaultMemberUniqueName="[DFR_Clean].[IF OR(priority cluster flag)].[All]" allUniqueName="[DFR_Clean].[IF OR(priority cluster flag)].[All]" dimensionUniqueName="[DFR_Clean]" displayFolder="" count="0" memberValueDatatype="130" unbalanced="0"/>
    <cacheHierarchy uniqueName="[DFR_Clean].[Site Entry date in DFR]" caption="Site Entry date in DFR" attribute="1" time="1" defaultMemberUniqueName="[DFR_Clean].[Site Entry date in DFR].[All]" allUniqueName="[DFR_Clean].[Site Entry date in DFR].[All]" dimensionUniqueName="[DFR_Clean]" displayFolder="" count="0" memberValueDatatype="7" unbalanced="0"/>
    <cacheHierarchy uniqueName="[DFR_Clean].[Fuel Filling Timing]" caption="Fuel Filling Timing" attribute="1" time="1" defaultMemberUniqueName="[DFR_Clean].[Fuel Filling Timing].[All]" allUniqueName="[DFR_Clean].[Fuel Filling Timing].[All]" dimensionUniqueName="[DFR_Clean]" displayFolder="" count="0" memberValueDatatype="7" unbalanced="0"/>
    <cacheHierarchy uniqueName="[DFR_Clean].[Month]" caption="Month" attribute="1" time="1" defaultMemberUniqueName="[DFR_Clean].[Month].[All]" allUniqueName="[DFR_Clean].[Month].[All]" dimensionUniqueName="[DFR_Clean]" displayFolder="" count="0" memberValueDatatype="7" unbalanced="0"/>
    <cacheHierarchy uniqueName="[DFR_Clean].[TEXT(Filling month)]" caption="TEXT(Filling month)" attribute="1" defaultMemberUniqueName="[DFR_Clean].[TEXT(Filling month)].[All]" allUniqueName="[DFR_Clean].[TEXT(Filling month)].[All]" dimensionUniqueName="[DFR_Clean]" displayFolder="" count="0" memberValueDatatype="130" unbalanced="0"/>
    <cacheHierarchy uniqueName="[DFR_Clean].[filling year]" caption="filling year" attribute="1" defaultMemberUniqueName="[DFR_Clean].[filling year].[All]" allUniqueName="[DFR_Clean].[filling year].[All]" dimensionUniqueName="[DFR_Clean]" displayFolder="" count="0" memberValueDatatype="20" unbalanced="0"/>
    <cacheHierarchy uniqueName="[DFR_Clean].[Filling day]" caption="Filling day" attribute="1" defaultMemberUniqueName="[DFR_Clean].[Filling day].[All]" allUniqueName="[DFR_Clean].[Filling day].[All]" dimensionUniqueName="[DFR_Clean]" displayFolder="" count="0" memberValueDatatype="130" unbalanced="0"/>
    <cacheHierarchy uniqueName="[DFR_Clean].[Handover to Technician - Name]" caption="Handover to Technician - Name" attribute="1" defaultMemberUniqueName="[DFR_Clean].[Handover to Technician - Name].[All]" allUniqueName="[DFR_Clean].[Handover to Technician - Name].[All]" dimensionUniqueName="[DFR_Clean]" displayFolder="" count="0" memberValueDatatype="130" unbalanced="0"/>
    <cacheHierarchy uniqueName="[DFR_Clean].[Mapped Technician]" caption="Mapped Technician" attribute="1" defaultMemberUniqueName="[DFR_Clean].[Mapped Technician].[All]" allUniqueName="[DFR_Clean].[Mapped Technician].[All]" dimensionUniqueName="[DFR_Clean]" displayFolder="" count="0" memberValueDatatype="130" unbalanced="0"/>
    <cacheHierarchy uniqueName="[DFR_Clean].[SAP LENGTH]" caption="SAP LENGTH" attribute="1" defaultMemberUniqueName="[DFR_Clean].[SAP LENGTH].[All]" allUniqueName="[DFR_Clean].[SAP LENGTH].[All]" dimensionUniqueName="[DFR_Clean]" displayFolder="" count="0" memberValueDatatype="20" unbalanced="0"/>
    <cacheHierarchy uniqueName="[DFR_Clean].[SAP VALIDATION]" caption="SAP VALIDATION" attribute="1" defaultMemberUniqueName="[DFR_Clean].[SAP VALIDATION].[All]" allUniqueName="[DFR_Clean].[SAP VALIDATION].[All]" dimensionUniqueName="[DFR_Clean]" displayFolder="" count="0" memberValueDatatype="130" unbalanced="0"/>
    <cacheHierarchy uniqueName="[DFR_Clean].[Filling status]" caption="Filling status" attribute="1" defaultMemberUniqueName="[DFR_Clean].[Filling status].[All]" allUniqueName="[DFR_Clean].[Filling status].[All]" dimensionUniqueName="[DFR_Clean]" displayFolder="" count="0" memberValueDatatype="130" unbalanced="0"/>
    <cacheHierarchy uniqueName="[DFR_Clean].[Site_master. TECHNICIAN Name]" caption="Site_master. TECHNICIAN Name" attribute="1" defaultMemberUniqueName="[DFR_Clean].[Site_master. TECHNICIAN Name].[All]" allUniqueName="[DFR_Clean].[Site_master. TECHNICIAN Name].[All]" dimensionUniqueName="[DFR_Clean]" displayFolder="" count="0" memberValueDatatype="130" unbalanced="0"/>
    <cacheHierarchy uniqueName="[Tbl_DFR].[S.R]" caption="S.R" attribute="1" defaultMemberUniqueName="[Tbl_DFR].[S.R].[All]" allUniqueName="[Tbl_DFR].[S.R].[All]" dimensionUniqueName="[Tbl_DFR]" displayFolder="" count="0" memberValueDatatype="20" unbalanced="0"/>
    <cacheHierarchy uniqueName="[Tbl_DFR].[CMP]" caption="CMP" attribute="1" defaultMemberUniqueName="[Tbl_DFR].[CMP].[All]" allUniqueName="[Tbl_DFR].[CMP].[All]" dimensionUniqueName="[Tbl_DFR]" displayFolder="" count="2" memberValueDatatype="130" unbalanced="0"/>
    <cacheHierarchy uniqueName="[Tbl_DFR].[TRIM/UPPER(Clean CMP)]" caption="TRIM/UPPER(Clean CMP)" attribute="1" defaultMemberUniqueName="[Tbl_DFR].[TRIM/UPPER(Clean CMP)].[All]" allUniqueName="[Tbl_DFR].[TRIM/UPPER(Clean CMP)].[All]" dimensionUniqueName="[Tbl_DFR]" displayFolder="" count="0" memberValueDatatype="130" unbalanced="0"/>
    <cacheHierarchy uniqueName="[Tbl_DFR].[IE Name]" caption="IE Name" attribute="1" defaultMemberUniqueName="[Tbl_DFR].[IE Name].[All]" allUniqueName="[Tbl_DFR].[IE Name].[All]" dimensionUniqueName="[Tbl_DFR]" displayFolder="" count="2" memberValueDatatype="130" unbalanced="0">
      <fieldsUsage count="2">
        <fieldUsage x="-1"/>
        <fieldUsage x="2"/>
      </fieldsUsage>
    </cacheHierarchy>
    <cacheHierarchy uniqueName="[Tbl_DFR].[Swape Card Number]" caption="Swape Card Number" attribute="1" defaultMemberUniqueName="[Tbl_DFR].[Swape Card Number].[All]" allUniqueName="[Tbl_DFR].[Swape Card Number].[All]" dimensionUniqueName="[Tbl_DFR]" displayFolder="" count="0" memberValueDatatype="130" unbalanced="0"/>
    <cacheHierarchy uniqueName="[Tbl_DFR].[Vehcile Number]" caption="Vehcile Number" attribute="1" defaultMemberUniqueName="[Tbl_DFR].[Vehcile Number].[All]" allUniqueName="[Tbl_DFR].[Vehcile Number].[All]" dimensionUniqueName="[Tbl_DFR]" displayFolder="" count="0" memberValueDatatype="130" unbalanced="0"/>
    <cacheHierarchy uniqueName="[Tbl_DFR].[Filler Name]" caption="Filler Name" attribute="1" defaultMemberUniqueName="[Tbl_DFR].[Filler Name].[All]" allUniqueName="[Tbl_DFR].[Filler Name].[All]" dimensionUniqueName="[Tbl_DFR]" displayFolder="" count="0" memberValueDatatype="130" unbalanced="0"/>
    <cacheHierarchy uniqueName="[Tbl_DFR].[Filler Number]" caption="Filler Number" attribute="1" defaultMemberUniqueName="[Tbl_DFR].[Filler Number].[All]" allUniqueName="[Tbl_DFR].[Filler Number].[All]" dimensionUniqueName="[Tbl_DFR]" displayFolder="" count="0" memberValueDatatype="130" unbalanced="0"/>
    <cacheHierarchy uniqueName="[Tbl_DFR].[SAP]" caption="SAP" attribute="1" defaultMemberUniqueName="[Tbl_DFR].[SAP].[All]" allUniqueName="[Tbl_DFR].[SAP].[All]" dimensionUniqueName="[Tbl_DFR]" displayFolder="" count="0" memberValueDatatype="130" unbalanced="0"/>
    <cacheHierarchy uniqueName="[Tbl_DFR].[Invoice Number]" caption="Invoice Number" attribute="1" defaultMemberUniqueName="[Tbl_DFR].[Invoice Number].[All]" allUniqueName="[Tbl_DFR].[Invoice Number].[All]" dimensionUniqueName="[Tbl_DFR]" displayFolder="" count="0" memberValueDatatype="130" unbalanced="0"/>
    <cacheHierarchy uniqueName="[Tbl_DFR].[Date of Invoice]" caption="Date of Invoice" attribute="1" time="1" defaultMemberUniqueName="[Tbl_DFR].[Date of Invoice].[All]" allUniqueName="[Tbl_DFR].[Date of Invoice].[All]" dimensionUniqueName="[Tbl_DFR]" displayFolder="" count="0" memberValueDatatype="7" unbalanced="0"/>
    <cacheHierarchy uniqueName="[Tbl_DFR].[Date of filling]" caption="Date of filling" attribute="1" defaultMemberUniqueName="[Tbl_DFR].[Date of filling].[All]" allUniqueName="[Tbl_DFR].[Date of filling].[All]" dimensionUniqueName="[Tbl_DFR]" displayFolder="" count="0" memberValueDatatype="130" unbalanced="0"/>
    <cacheHierarchy uniqueName="[Tbl_DFR].[Invoice filling gape]" caption="Invoice filling gape" attribute="1" defaultMemberUniqueName="[Tbl_DFR].[Invoice filling gape].[All]" allUniqueName="[Tbl_DFR].[Invoice filling gape].[All]" dimensionUniqueName="[Tbl_DFR]" displayFolder="" count="0" memberValueDatatype="130" unbalanced="0"/>
    <cacheHierarchy uniqueName="[Tbl_DFR].[gap validation]" caption="gap validation" attribute="1" defaultMemberUniqueName="[Tbl_DFR].[gap validation].[All]" allUniqueName="[Tbl_DFR].[gap validation].[All]" dimensionUniqueName="[Tbl_DFR]" displayFolder="" count="0" memberValueDatatype="130" unbalanced="0"/>
    <cacheHierarchy uniqueName="[Tbl_DFR].[Fule filling DG Kwh]" caption="Fule filling DG Kwh" attribute="1" defaultMemberUniqueName="[Tbl_DFR].[Fule filling DG Kwh].[All]" allUniqueName="[Tbl_DFR].[Fule filling DG Kwh].[All]" dimensionUniqueName="[Tbl_DFR]" displayFolder="" count="0" memberValueDatatype="130" unbalanced="0"/>
    <cacheHierarchy uniqueName="[Tbl_DFR].[Fuel filling DG Hrs]" caption="Fuel filling DG Hrs" attribute="1" defaultMemberUniqueName="[Tbl_DFR].[Fuel filling DG Hrs].[All]" allUniqueName="[Tbl_DFR].[Fuel filling DG Hrs].[All]" dimensionUniqueName="[Tbl_DFR]" displayFolder="" count="0" memberValueDatatype="130" unbalanced="0"/>
    <cacheHierarchy uniqueName="[Tbl_DFR].[Before filling Fuel level]" caption="Before filling Fuel level" attribute="1" defaultMemberUniqueName="[Tbl_DFR].[Before filling Fuel level].[All]" allUniqueName="[Tbl_DFR].[Before filling Fuel level].[All]" dimensionUniqueName="[Tbl_DFR]" displayFolder="" count="0" memberValueDatatype="20" unbalanced="0"/>
    <cacheHierarchy uniqueName="[Tbl_DFR].[Filling Qty]" caption="Filling Qty" attribute="1" defaultMemberUniqueName="[Tbl_DFR].[Filling Qty].[All]" allUniqueName="[Tbl_DFR].[Filling Qty].[All]" dimensionUniqueName="[Tbl_DFR]" displayFolder="" count="0" memberValueDatatype="20" unbalanced="0"/>
    <cacheHierarchy uniqueName="[Tbl_DFR].[IF (filling category)]" caption="IF (filling category)" attribute="1" defaultMemberUniqueName="[Tbl_DFR].[IF (filling category)].[All]" allUniqueName="[Tbl_DFR].[IF (filling category)].[All]" dimensionUniqueName="[Tbl_DFR]" displayFolder="" count="0" memberValueDatatype="130" unbalanced="0"/>
    <cacheHierarchy uniqueName="[Tbl_DFR].[IF AND(High Haldwani flag)]" caption="IF AND(High Haldwani flag)" attribute="1" defaultMemberUniqueName="[Tbl_DFR].[IF AND(High Haldwani flag)].[All]" allUniqueName="[Tbl_DFR].[IF AND(High Haldwani flag)].[All]" dimensionUniqueName="[Tbl_DFR]" displayFolder="" count="0" memberValueDatatype="130" unbalanced="0"/>
    <cacheHierarchy uniqueName="[Tbl_DFR].[Nested IF (filling category)]" caption="Nested IF (filling category)" attribute="1" defaultMemberUniqueName="[Tbl_DFR].[Nested IF (filling category)].[All]" allUniqueName="[Tbl_DFR].[Nested IF (filling category)].[All]" dimensionUniqueName="[Tbl_DFR]" displayFolder="" count="0" memberValueDatatype="130" unbalanced="0"/>
    <cacheHierarchy uniqueName="[Tbl_DFR].[Total fuel Balance]" caption="Total fuel Balance" attribute="1" defaultMemberUniqueName="[Tbl_DFR].[Total fuel Balance].[All]" allUniqueName="[Tbl_DFR].[Total fuel Balance].[All]" dimensionUniqueName="[Tbl_DFR]" displayFolder="" count="0" memberValueDatatype="20" unbalanced="0"/>
    <cacheHierarchy uniqueName="[Tbl_DFR].[IFS (filling category)]" caption="IFS (filling category)" attribute="1" defaultMemberUniqueName="[Tbl_DFR].[IFS (filling category)].[All]" allUniqueName="[Tbl_DFR].[IFS (filling category)].[All]" dimensionUniqueName="[Tbl_DFR]" displayFolder="" count="0" memberValueDatatype="130" unbalanced="0"/>
    <cacheHierarchy uniqueName="[Tbl_DFR].[IF OR(priority cluster flag)]" caption="IF OR(priority cluster flag)" attribute="1" defaultMemberUniqueName="[Tbl_DFR].[IF OR(priority cluster flag)].[All]" allUniqueName="[Tbl_DFR].[IF OR(priority cluster flag)].[All]" dimensionUniqueName="[Tbl_DFR]" displayFolder="" count="0" memberValueDatatype="130" unbalanced="0"/>
    <cacheHierarchy uniqueName="[Tbl_DFR].[Site Entry date in DFR]" caption="Site Entry date in DFR" attribute="1" defaultMemberUniqueName="[Tbl_DFR].[Site Entry date in DFR].[All]" allUniqueName="[Tbl_DFR].[Site Entry date in DFR].[All]" dimensionUniqueName="[Tbl_DFR]" displayFolder="" count="0" memberValueDatatype="130" unbalanced="0"/>
    <cacheHierarchy uniqueName="[Tbl_DFR].[Fuel Filling Timing]" caption="Fuel Filling Timing" attribute="1" time="1" defaultMemberUniqueName="[Tbl_DFR].[Fuel Filling Timing].[All]" allUniqueName="[Tbl_DFR].[Fuel Filling Timing].[All]" dimensionUniqueName="[Tbl_DFR]" displayFolder="" count="0" memberValueDatatype="7" unbalanced="0"/>
    <cacheHierarchy uniqueName="[Tbl_DFR].[Month]" caption="Month" attribute="1" time="1" defaultMemberUniqueName="[Tbl_DFR].[Month].[All]" allUniqueName="[Tbl_DFR].[Month].[All]" dimensionUniqueName="[Tbl_DFR]" displayFolder="" count="0" memberValueDatatype="7" unbalanced="0"/>
    <cacheHierarchy uniqueName="[Tbl_DFR].[TEXT(Filling month)]" caption="TEXT(Filling month)" attribute="1" defaultMemberUniqueName="[Tbl_DFR].[TEXT(Filling month)].[All]" allUniqueName="[Tbl_DFR].[TEXT(Filling month)].[All]" dimensionUniqueName="[Tbl_DFR]" displayFolder="" count="0" memberValueDatatype="130" unbalanced="0"/>
    <cacheHierarchy uniqueName="[Tbl_DFR].[filling year]" caption="filling year" attribute="1" defaultMemberUniqueName="[Tbl_DFR].[filling year].[All]" allUniqueName="[Tbl_DFR].[filling year].[All]" dimensionUniqueName="[Tbl_DFR]" displayFolder="" count="0" memberValueDatatype="130" unbalanced="0"/>
    <cacheHierarchy uniqueName="[Tbl_DFR].[Filling day]" caption="Filling day" attribute="1" defaultMemberUniqueName="[Tbl_DFR].[Filling day].[All]" allUniqueName="[Tbl_DFR].[Filling day].[All]" dimensionUniqueName="[Tbl_DFR]" displayFolder="" count="0" memberValueDatatype="130" unbalanced="0"/>
    <cacheHierarchy uniqueName="[Tbl_DFR].[Handover to Technician - Name]" caption="Handover to Technician - Name" attribute="1" defaultMemberUniqueName="[Tbl_DFR].[Handover to Technician - Name].[All]" allUniqueName="[Tbl_DFR].[Handover to Technician - Name].[All]" dimensionUniqueName="[Tbl_DFR]" displayFolder="" count="0" memberValueDatatype="130" unbalanced="0"/>
    <cacheHierarchy uniqueName="[Tbl_DFR].[Mapped Technician]" caption="Mapped Technician" attribute="1" defaultMemberUniqueName="[Tbl_DFR].[Mapped Technician].[All]" allUniqueName="[Tbl_DFR].[Mapped Technician].[All]" dimensionUniqueName="[Tbl_DFR]" displayFolder="" count="2" memberValueDatatype="130" unbalanced="0">
      <fieldsUsage count="2">
        <fieldUsage x="-1"/>
        <fieldUsage x="0"/>
      </fieldsUsage>
    </cacheHierarchy>
    <cacheHierarchy uniqueName="[Tbl_DFR].[SAP LENGTH]" caption="SAP LENGTH" attribute="1" defaultMemberUniqueName="[Tbl_DFR].[SAP LENGTH].[All]" allUniqueName="[Tbl_DFR].[SAP LENGTH].[All]" dimensionUniqueName="[Tbl_DFR]" displayFolder="" count="0" memberValueDatatype="20" unbalanced="0"/>
    <cacheHierarchy uniqueName="[Tbl_DFR].[SAP VALIDATION]" caption="SAP VALIDATION" attribute="1" defaultMemberUniqueName="[Tbl_DFR].[SAP VALIDATION].[All]" allUniqueName="[Tbl_DFR].[SAP VALIDATION].[All]" dimensionUniqueName="[Tbl_DFR]" displayFolder="" count="0" memberValueDatatype="130" unbalanced="0"/>
    <cacheHierarchy uniqueName="[Measures].[__XL_Count Tbl_DFR]" caption="__XL_Count Tbl_DFR" measure="1" displayFolder="" measureGroup="Tbl_DFR" count="0" hidden="1"/>
    <cacheHierarchy uniqueName="[Measures].[__XL_Count DFR_Clean]" caption="__XL_Count DFR_Clean" measure="1" displayFolder="" measureGroup="DFR_Clean" count="0" hidden="1"/>
    <cacheHierarchy uniqueName="[Measures].[__No measures defined]" caption="__No measures defined" measure="1" displayFolder="" count="0" hidden="1"/>
    <cacheHierarchy uniqueName="[Measures].[Sum of Filling Qty]" caption="Sum of Filling Qty" measure="1" displayFolder="" measureGroup="Tbl_DFR" count="0" oneField="1" hidden="1">
      <fieldsUsage count="1">
        <fieldUsage x="1"/>
      </fieldsUsage>
      <extLst>
        <ext xmlns:x15="http://schemas.microsoft.com/office/spreadsheetml/2010/11/main" uri="{B97F6D7D-B522-45F9-BDA1-12C45D357490}">
          <x15:cacheHierarchy aggregatedColumn="53"/>
        </ext>
      </extLst>
    </cacheHierarchy>
  </cacheHierarchies>
  <kpis count="0"/>
  <dimensions count="3">
    <dimension name="DFR_Clean" uniqueName="[DFR_Clean]" caption="DFR_Clean"/>
    <dimension measure="1" name="Measures" uniqueName="[Measures]" caption="Measures"/>
    <dimension name="Tbl_DFR" uniqueName="[Tbl_DFR]" caption="Tbl_DFR"/>
  </dimensions>
  <measureGroups count="2">
    <measureGroup name="DFR_Clean" caption="DFR_Clean"/>
    <measureGroup name="Tbl_DFR" caption="Tbl_DFR"/>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AHMAD" refreshedDate="46270.429202083331" backgroundQuery="1" createdVersion="8" refreshedVersion="8" minRefreshableVersion="3" recordCount="0" supportSubquery="1" supportAdvancedDrill="1" xr:uid="{623CA78E-19F0-4E16-89CB-27EE189DE63B}">
  <cacheSource type="external" connectionId="9"/>
  <cacheFields count="5">
    <cacheField name="[Tbl_DFR].[Mapped Technician].[Mapped Technician]" caption="Mapped Technician" numFmtId="0" hierarchy="67" level="1">
      <sharedItems containsSemiMixedTypes="0" containsNonDate="0" containsString="0"/>
    </cacheField>
    <cacheField name="[Tbl_DFR].[IE Name].[IE Name]" caption="IE Name" numFmtId="0" hierarchy="39" level="1">
      <sharedItems count="1">
        <s v="Vivek Kumar"/>
      </sharedItems>
    </cacheField>
    <cacheField name="[Tbl_DFR].[Date of filling].[Date of filling]" caption="Date of filling" numFmtId="0" hierarchy="47" level="1">
      <sharedItems count="1">
        <s v="14-10-2025"/>
      </sharedItems>
    </cacheField>
    <cacheField name="[DFR_Clean].[Date of filling].[Date of filling]" caption="Date of filling" numFmtId="0" hierarchy="11" level="1">
      <sharedItems containsSemiMixedTypes="0" containsNonDate="0" containsString="0"/>
    </cacheField>
    <cacheField name="[Measures].[Sum of Filling Qty]" caption="Sum of Filling Qty" numFmtId="0" hierarchy="73" level="32767"/>
  </cacheFields>
  <cacheHierarchies count="74">
    <cacheHierarchy uniqueName="[DFR_Clean].[S.R]" caption="S.R" attribute="1" defaultMemberUniqueName="[DFR_Clean].[S.R].[All]" allUniqueName="[DFR_Clean].[S.R].[All]" dimensionUniqueName="[DFR_Clean]" displayFolder="" count="0" memberValueDatatype="20" unbalanced="0"/>
    <cacheHierarchy uniqueName="[DFR_Clean].[CMP]" caption="CMP" attribute="1" defaultMemberUniqueName="[DFR_Clean].[CMP].[All]" allUniqueName="[DFR_Clean].[CMP].[All]" dimensionUniqueName="[DFR_Clean]" displayFolder="" count="0" memberValueDatatype="130" unbalanced="0"/>
    <cacheHierarchy uniqueName="[DFR_Clean].[TRIM/UPPER(Clean CMP)]" caption="TRIM/UPPER(Clean CMP)" attribute="1" defaultMemberUniqueName="[DFR_Clean].[TRIM/UPPER(Clean CMP)].[All]" allUniqueName="[DFR_Clean].[TRIM/UPPER(Clean CMP)].[All]" dimensionUniqueName="[DFR_Clean]" displayFolder="" count="0" memberValueDatatype="130" unbalanced="0"/>
    <cacheHierarchy uniqueName="[DFR_Clean].[IE Name]" caption="IE Name" attribute="1" defaultMemberUniqueName="[DFR_Clean].[IE Name].[All]" allUniqueName="[DFR_Clean].[IE Name].[All]" dimensionUniqueName="[DFR_Clean]" displayFolder="" count="0" memberValueDatatype="130" unbalanced="0"/>
    <cacheHierarchy uniqueName="[DFR_Clean].[Swape Card Number]" caption="Swape Card Number" attribute="1" defaultMemberUniqueName="[DFR_Clean].[Swape Card Number].[All]" allUniqueName="[DFR_Clean].[Swape Card Number].[All]" dimensionUniqueName="[DFR_Clean]" displayFolder="" count="0" memberValueDatatype="130" unbalanced="0"/>
    <cacheHierarchy uniqueName="[DFR_Clean].[Vehcile Number]" caption="Vehcile Number" attribute="1" defaultMemberUniqueName="[DFR_Clean].[Vehcile Number].[All]" allUniqueName="[DFR_Clean].[Vehcile Number].[All]" dimensionUniqueName="[DFR_Clean]" displayFolder="" count="0" memberValueDatatype="130" unbalanced="0"/>
    <cacheHierarchy uniqueName="[DFR_Clean].[Filler Name]" caption="Filler Name" attribute="1" defaultMemberUniqueName="[DFR_Clean].[Filler Name].[All]" allUniqueName="[DFR_Clean].[Filler Name].[All]" dimensionUniqueName="[DFR_Clean]" displayFolder="" count="0" memberValueDatatype="130" unbalanced="0"/>
    <cacheHierarchy uniqueName="[DFR_Clean].[Filler Number]" caption="Filler Number" attribute="1" defaultMemberUniqueName="[DFR_Clean].[Filler Number].[All]" allUniqueName="[DFR_Clean].[Filler Number].[All]" dimensionUniqueName="[DFR_Clean]" displayFolder="" count="0" memberValueDatatype="130" unbalanced="0"/>
    <cacheHierarchy uniqueName="[DFR_Clean].[SAP]" caption="SAP" attribute="1" defaultMemberUniqueName="[DFR_Clean].[SAP].[All]" allUniqueName="[DFR_Clean].[SAP].[All]" dimensionUniqueName="[DFR_Clean]" displayFolder="" count="0" memberValueDatatype="130" unbalanced="0"/>
    <cacheHierarchy uniqueName="[DFR_Clean].[Invoice Number]" caption="Invoice Number" attribute="1" defaultMemberUniqueName="[DFR_Clean].[Invoice Number].[All]" allUniqueName="[DFR_Clean].[Invoice Number].[All]" dimensionUniqueName="[DFR_Clean]" displayFolder="" count="0" memberValueDatatype="130" unbalanced="0"/>
    <cacheHierarchy uniqueName="[DFR_Clean].[Date of Invoice]" caption="Date of Invoice" attribute="1" time="1" defaultMemberUniqueName="[DFR_Clean].[Date of Invoice].[All]" allUniqueName="[DFR_Clean].[Date of Invoice].[All]" dimensionUniqueName="[DFR_Clean]" displayFolder="" count="0" memberValueDatatype="7" unbalanced="0"/>
    <cacheHierarchy uniqueName="[DFR_Clean].[Date of filling]" caption="Date of filling" attribute="1" time="1" defaultMemberUniqueName="[DFR_Clean].[Date of filling].[All]" allUniqueName="[DFR_Clean].[Date of filling].[All]" dimensionUniqueName="[DFR_Clean]" displayFolder="" count="2" memberValueDatatype="7" unbalanced="0">
      <fieldsUsage count="2">
        <fieldUsage x="-1"/>
        <fieldUsage x="3"/>
      </fieldsUsage>
    </cacheHierarchy>
    <cacheHierarchy uniqueName="[DFR_Clean].[Invoice filling gape]" caption="Invoice filling gape" attribute="1" defaultMemberUniqueName="[DFR_Clean].[Invoice filling gape].[All]" allUniqueName="[DFR_Clean].[Invoice filling gape].[All]" dimensionUniqueName="[DFR_Clean]" displayFolder="" count="0" memberValueDatatype="20" unbalanced="0"/>
    <cacheHierarchy uniqueName="[DFR_Clean].[gap validation]" caption="gap validation" attribute="1" defaultMemberUniqueName="[DFR_Clean].[gap validation].[All]" allUniqueName="[DFR_Clean].[gap validation].[All]" dimensionUniqueName="[DFR_Clean]" displayFolder="" count="0" memberValueDatatype="130" unbalanced="0"/>
    <cacheHierarchy uniqueName="[DFR_Clean].[Fule filling DG Kwh]" caption="Fule filling DG Kwh" attribute="1" defaultMemberUniqueName="[DFR_Clean].[Fule filling DG Kwh].[All]" allUniqueName="[DFR_Clean].[Fule filling DG Kwh].[All]" dimensionUniqueName="[DFR_Clean]" displayFolder="" count="0" memberValueDatatype="20" unbalanced="0"/>
    <cacheHierarchy uniqueName="[DFR_Clean].[Fuel filling DG Hrs]" caption="Fuel filling DG Hrs" attribute="1" defaultMemberUniqueName="[DFR_Clean].[Fuel filling DG Hrs].[All]" allUniqueName="[DFR_Clean].[Fuel filling DG Hrs].[All]" dimensionUniqueName="[DFR_Clean]" displayFolder="" count="0" memberValueDatatype="20" unbalanced="0"/>
    <cacheHierarchy uniqueName="[DFR_Clean].[Before filling Fuel level]" caption="Before filling Fuel level" attribute="1" defaultMemberUniqueName="[DFR_Clean].[Before filling Fuel level].[All]" allUniqueName="[DFR_Clean].[Before filling Fuel level].[All]" dimensionUniqueName="[DFR_Clean]" displayFolder="" count="0" memberValueDatatype="20" unbalanced="0"/>
    <cacheHierarchy uniqueName="[DFR_Clean].[Filling Qty]" caption="Filling Qty" attribute="1" defaultMemberUniqueName="[DFR_Clean].[Filling Qty].[All]" allUniqueName="[DFR_Clean].[Filling Qty].[All]" dimensionUniqueName="[DFR_Clean]" displayFolder="" count="0" memberValueDatatype="20" unbalanced="0"/>
    <cacheHierarchy uniqueName="[DFR_Clean].[IF (filling category)]" caption="IF (filling category)" attribute="1" defaultMemberUniqueName="[DFR_Clean].[IF (filling category)].[All]" allUniqueName="[DFR_Clean].[IF (filling category)].[All]" dimensionUniqueName="[DFR_Clean]" displayFolder="" count="0" memberValueDatatype="130" unbalanced="0"/>
    <cacheHierarchy uniqueName="[DFR_Clean].[IF AND(High Haldwani flag)]" caption="IF AND(High Haldwani flag)" attribute="1" defaultMemberUniqueName="[DFR_Clean].[IF AND(High Haldwani flag)].[All]" allUniqueName="[DFR_Clean].[IF AND(High Haldwani flag)].[All]" dimensionUniqueName="[DFR_Clean]" displayFolder="" count="0" memberValueDatatype="130" unbalanced="0"/>
    <cacheHierarchy uniqueName="[DFR_Clean].[Nested IF (filling category)]" caption="Nested IF (filling category)" attribute="1" defaultMemberUniqueName="[DFR_Clean].[Nested IF (filling category)].[All]" allUniqueName="[DFR_Clean].[Nested IF (filling category)].[All]" dimensionUniqueName="[DFR_Clean]" displayFolder="" count="0" memberValueDatatype="130" unbalanced="0"/>
    <cacheHierarchy uniqueName="[DFR_Clean].[Total fuel Balance]" caption="Total fuel Balance" attribute="1" defaultMemberUniqueName="[DFR_Clean].[Total fuel Balance].[All]" allUniqueName="[DFR_Clean].[Total fuel Balance].[All]" dimensionUniqueName="[DFR_Clean]" displayFolder="" count="0" memberValueDatatype="20" unbalanced="0"/>
    <cacheHierarchy uniqueName="[DFR_Clean].[IFS (filling category)]" caption="IFS (filling category)" attribute="1" defaultMemberUniqueName="[DFR_Clean].[IFS (filling category)].[All]" allUniqueName="[DFR_Clean].[IFS (filling category)].[All]" dimensionUniqueName="[DFR_Clean]" displayFolder="" count="0" memberValueDatatype="130" unbalanced="0"/>
    <cacheHierarchy uniqueName="[DFR_Clean].[IF OR(priority cluster flag)]" caption="IF OR(priority cluster flag)" attribute="1" defaultMemberUniqueName="[DFR_Clean].[IF OR(priority cluster flag)].[All]" allUniqueName="[DFR_Clean].[IF OR(priority cluster flag)].[All]" dimensionUniqueName="[DFR_Clean]" displayFolder="" count="0" memberValueDatatype="130" unbalanced="0"/>
    <cacheHierarchy uniqueName="[DFR_Clean].[Site Entry date in DFR]" caption="Site Entry date in DFR" attribute="1" time="1" defaultMemberUniqueName="[DFR_Clean].[Site Entry date in DFR].[All]" allUniqueName="[DFR_Clean].[Site Entry date in DFR].[All]" dimensionUniqueName="[DFR_Clean]" displayFolder="" count="0" memberValueDatatype="7" unbalanced="0"/>
    <cacheHierarchy uniqueName="[DFR_Clean].[Fuel Filling Timing]" caption="Fuel Filling Timing" attribute="1" time="1" defaultMemberUniqueName="[DFR_Clean].[Fuel Filling Timing].[All]" allUniqueName="[DFR_Clean].[Fuel Filling Timing].[All]" dimensionUniqueName="[DFR_Clean]" displayFolder="" count="0" memberValueDatatype="7" unbalanced="0"/>
    <cacheHierarchy uniqueName="[DFR_Clean].[Month]" caption="Month" attribute="1" time="1" defaultMemberUniqueName="[DFR_Clean].[Month].[All]" allUniqueName="[DFR_Clean].[Month].[All]" dimensionUniqueName="[DFR_Clean]" displayFolder="" count="0" memberValueDatatype="7" unbalanced="0"/>
    <cacheHierarchy uniqueName="[DFR_Clean].[TEXT(Filling month)]" caption="TEXT(Filling month)" attribute="1" defaultMemberUniqueName="[DFR_Clean].[TEXT(Filling month)].[All]" allUniqueName="[DFR_Clean].[TEXT(Filling month)].[All]" dimensionUniqueName="[DFR_Clean]" displayFolder="" count="0" memberValueDatatype="130" unbalanced="0"/>
    <cacheHierarchy uniqueName="[DFR_Clean].[filling year]" caption="filling year" attribute="1" defaultMemberUniqueName="[DFR_Clean].[filling year].[All]" allUniqueName="[DFR_Clean].[filling year].[All]" dimensionUniqueName="[DFR_Clean]" displayFolder="" count="0" memberValueDatatype="20" unbalanced="0"/>
    <cacheHierarchy uniqueName="[DFR_Clean].[Filling day]" caption="Filling day" attribute="1" defaultMemberUniqueName="[DFR_Clean].[Filling day].[All]" allUniqueName="[DFR_Clean].[Filling day].[All]" dimensionUniqueName="[DFR_Clean]" displayFolder="" count="0" memberValueDatatype="130" unbalanced="0"/>
    <cacheHierarchy uniqueName="[DFR_Clean].[Handover to Technician - Name]" caption="Handover to Technician - Name" attribute="1" defaultMemberUniqueName="[DFR_Clean].[Handover to Technician - Name].[All]" allUniqueName="[DFR_Clean].[Handover to Technician - Name].[All]" dimensionUniqueName="[DFR_Clean]" displayFolder="" count="0" memberValueDatatype="130" unbalanced="0"/>
    <cacheHierarchy uniqueName="[DFR_Clean].[Mapped Technician]" caption="Mapped Technician" attribute="1" defaultMemberUniqueName="[DFR_Clean].[Mapped Technician].[All]" allUniqueName="[DFR_Clean].[Mapped Technician].[All]" dimensionUniqueName="[DFR_Clean]" displayFolder="" count="0" memberValueDatatype="130" unbalanced="0"/>
    <cacheHierarchy uniqueName="[DFR_Clean].[SAP LENGTH]" caption="SAP LENGTH" attribute="1" defaultMemberUniqueName="[DFR_Clean].[SAP LENGTH].[All]" allUniqueName="[DFR_Clean].[SAP LENGTH].[All]" dimensionUniqueName="[DFR_Clean]" displayFolder="" count="0" memberValueDatatype="20" unbalanced="0"/>
    <cacheHierarchy uniqueName="[DFR_Clean].[SAP VALIDATION]" caption="SAP VALIDATION" attribute="1" defaultMemberUniqueName="[DFR_Clean].[SAP VALIDATION].[All]" allUniqueName="[DFR_Clean].[SAP VALIDATION].[All]" dimensionUniqueName="[DFR_Clean]" displayFolder="" count="0" memberValueDatatype="130" unbalanced="0"/>
    <cacheHierarchy uniqueName="[DFR_Clean].[Filling status]" caption="Filling status" attribute="1" defaultMemberUniqueName="[DFR_Clean].[Filling status].[All]" allUniqueName="[DFR_Clean].[Filling status].[All]" dimensionUniqueName="[DFR_Clean]" displayFolder="" count="0" memberValueDatatype="130" unbalanced="0"/>
    <cacheHierarchy uniqueName="[DFR_Clean].[Site_master. TECHNICIAN Name]" caption="Site_master. TECHNICIAN Name" attribute="1" defaultMemberUniqueName="[DFR_Clean].[Site_master. TECHNICIAN Name].[All]" allUniqueName="[DFR_Clean].[Site_master. TECHNICIAN Name].[All]" dimensionUniqueName="[DFR_Clean]" displayFolder="" count="0" memberValueDatatype="130" unbalanced="0"/>
    <cacheHierarchy uniqueName="[Tbl_DFR].[S.R]" caption="S.R" attribute="1" defaultMemberUniqueName="[Tbl_DFR].[S.R].[All]" allUniqueName="[Tbl_DFR].[S.R].[All]" dimensionUniqueName="[Tbl_DFR]" displayFolder="" count="0" memberValueDatatype="20" unbalanced="0"/>
    <cacheHierarchy uniqueName="[Tbl_DFR].[CMP]" caption="CMP" attribute="1" defaultMemberUniqueName="[Tbl_DFR].[CMP].[All]" allUniqueName="[Tbl_DFR].[CMP].[All]" dimensionUniqueName="[Tbl_DFR]" displayFolder="" count="2" memberValueDatatype="130" unbalanced="0"/>
    <cacheHierarchy uniqueName="[Tbl_DFR].[TRIM/UPPER(Clean CMP)]" caption="TRIM/UPPER(Clean CMP)" attribute="1" defaultMemberUniqueName="[Tbl_DFR].[TRIM/UPPER(Clean CMP)].[All]" allUniqueName="[Tbl_DFR].[TRIM/UPPER(Clean CMP)].[All]" dimensionUniqueName="[Tbl_DFR]" displayFolder="" count="0" memberValueDatatype="130" unbalanced="0"/>
    <cacheHierarchy uniqueName="[Tbl_DFR].[IE Name]" caption="IE Name" attribute="1" defaultMemberUniqueName="[Tbl_DFR].[IE Name].[All]" allUniqueName="[Tbl_DFR].[IE Name].[All]" dimensionUniqueName="[Tbl_DFR]" displayFolder="" count="2" memberValueDatatype="130" unbalanced="0">
      <fieldsUsage count="2">
        <fieldUsage x="-1"/>
        <fieldUsage x="1"/>
      </fieldsUsage>
    </cacheHierarchy>
    <cacheHierarchy uniqueName="[Tbl_DFR].[Swape Card Number]" caption="Swape Card Number" attribute="1" defaultMemberUniqueName="[Tbl_DFR].[Swape Card Number].[All]" allUniqueName="[Tbl_DFR].[Swape Card Number].[All]" dimensionUniqueName="[Tbl_DFR]" displayFolder="" count="0" memberValueDatatype="130" unbalanced="0"/>
    <cacheHierarchy uniqueName="[Tbl_DFR].[Vehcile Number]" caption="Vehcile Number" attribute="1" defaultMemberUniqueName="[Tbl_DFR].[Vehcile Number].[All]" allUniqueName="[Tbl_DFR].[Vehcile Number].[All]" dimensionUniqueName="[Tbl_DFR]" displayFolder="" count="0" memberValueDatatype="130" unbalanced="0"/>
    <cacheHierarchy uniqueName="[Tbl_DFR].[Filler Name]" caption="Filler Name" attribute="1" defaultMemberUniqueName="[Tbl_DFR].[Filler Name].[All]" allUniqueName="[Tbl_DFR].[Filler Name].[All]" dimensionUniqueName="[Tbl_DFR]" displayFolder="" count="0" memberValueDatatype="130" unbalanced="0"/>
    <cacheHierarchy uniqueName="[Tbl_DFR].[Filler Number]" caption="Filler Number" attribute="1" defaultMemberUniqueName="[Tbl_DFR].[Filler Number].[All]" allUniqueName="[Tbl_DFR].[Filler Number].[All]" dimensionUniqueName="[Tbl_DFR]" displayFolder="" count="0" memberValueDatatype="130" unbalanced="0"/>
    <cacheHierarchy uniqueName="[Tbl_DFR].[SAP]" caption="SAP" attribute="1" defaultMemberUniqueName="[Tbl_DFR].[SAP].[All]" allUniqueName="[Tbl_DFR].[SAP].[All]" dimensionUniqueName="[Tbl_DFR]" displayFolder="" count="0" memberValueDatatype="130" unbalanced="0"/>
    <cacheHierarchy uniqueName="[Tbl_DFR].[Invoice Number]" caption="Invoice Number" attribute="1" defaultMemberUniqueName="[Tbl_DFR].[Invoice Number].[All]" allUniqueName="[Tbl_DFR].[Invoice Number].[All]" dimensionUniqueName="[Tbl_DFR]" displayFolder="" count="0" memberValueDatatype="130" unbalanced="0"/>
    <cacheHierarchy uniqueName="[Tbl_DFR].[Date of Invoice]" caption="Date of Invoice" attribute="1" time="1" defaultMemberUniqueName="[Tbl_DFR].[Date of Invoice].[All]" allUniqueName="[Tbl_DFR].[Date of Invoice].[All]" dimensionUniqueName="[Tbl_DFR]" displayFolder="" count="0" memberValueDatatype="7" unbalanced="0"/>
    <cacheHierarchy uniqueName="[Tbl_DFR].[Date of filling]" caption="Date of filling" attribute="1" defaultMemberUniqueName="[Tbl_DFR].[Date of filling].[All]" allUniqueName="[Tbl_DFR].[Date of filling].[All]" dimensionUniqueName="[Tbl_DFR]" displayFolder="" count="2" memberValueDatatype="130" unbalanced="0">
      <fieldsUsage count="2">
        <fieldUsage x="-1"/>
        <fieldUsage x="2"/>
      </fieldsUsage>
    </cacheHierarchy>
    <cacheHierarchy uniqueName="[Tbl_DFR].[Invoice filling gape]" caption="Invoice filling gape" attribute="1" defaultMemberUniqueName="[Tbl_DFR].[Invoice filling gape].[All]" allUniqueName="[Tbl_DFR].[Invoice filling gape].[All]" dimensionUniqueName="[Tbl_DFR]" displayFolder="" count="0" memberValueDatatype="130" unbalanced="0"/>
    <cacheHierarchy uniqueName="[Tbl_DFR].[gap validation]" caption="gap validation" attribute="1" defaultMemberUniqueName="[Tbl_DFR].[gap validation].[All]" allUniqueName="[Tbl_DFR].[gap validation].[All]" dimensionUniqueName="[Tbl_DFR]" displayFolder="" count="0" memberValueDatatype="130" unbalanced="0"/>
    <cacheHierarchy uniqueName="[Tbl_DFR].[Fule filling DG Kwh]" caption="Fule filling DG Kwh" attribute="1" defaultMemberUniqueName="[Tbl_DFR].[Fule filling DG Kwh].[All]" allUniqueName="[Tbl_DFR].[Fule filling DG Kwh].[All]" dimensionUniqueName="[Tbl_DFR]" displayFolder="" count="0" memberValueDatatype="130" unbalanced="0"/>
    <cacheHierarchy uniqueName="[Tbl_DFR].[Fuel filling DG Hrs]" caption="Fuel filling DG Hrs" attribute="1" defaultMemberUniqueName="[Tbl_DFR].[Fuel filling DG Hrs].[All]" allUniqueName="[Tbl_DFR].[Fuel filling DG Hrs].[All]" dimensionUniqueName="[Tbl_DFR]" displayFolder="" count="0" memberValueDatatype="130" unbalanced="0"/>
    <cacheHierarchy uniqueName="[Tbl_DFR].[Before filling Fuel level]" caption="Before filling Fuel level" attribute="1" defaultMemberUniqueName="[Tbl_DFR].[Before filling Fuel level].[All]" allUniqueName="[Tbl_DFR].[Before filling Fuel level].[All]" dimensionUniqueName="[Tbl_DFR]" displayFolder="" count="0" memberValueDatatype="20" unbalanced="0"/>
    <cacheHierarchy uniqueName="[Tbl_DFR].[Filling Qty]" caption="Filling Qty" attribute="1" defaultMemberUniqueName="[Tbl_DFR].[Filling Qty].[All]" allUniqueName="[Tbl_DFR].[Filling Qty].[All]" dimensionUniqueName="[Tbl_DFR]" displayFolder="" count="0" memberValueDatatype="20" unbalanced="0"/>
    <cacheHierarchy uniqueName="[Tbl_DFR].[IF (filling category)]" caption="IF (filling category)" attribute="1" defaultMemberUniqueName="[Tbl_DFR].[IF (filling category)].[All]" allUniqueName="[Tbl_DFR].[IF (filling category)].[All]" dimensionUniqueName="[Tbl_DFR]" displayFolder="" count="0" memberValueDatatype="130" unbalanced="0"/>
    <cacheHierarchy uniqueName="[Tbl_DFR].[IF AND(High Haldwani flag)]" caption="IF AND(High Haldwani flag)" attribute="1" defaultMemberUniqueName="[Tbl_DFR].[IF AND(High Haldwani flag)].[All]" allUniqueName="[Tbl_DFR].[IF AND(High Haldwani flag)].[All]" dimensionUniqueName="[Tbl_DFR]" displayFolder="" count="0" memberValueDatatype="130" unbalanced="0"/>
    <cacheHierarchy uniqueName="[Tbl_DFR].[Nested IF (filling category)]" caption="Nested IF (filling category)" attribute="1" defaultMemberUniqueName="[Tbl_DFR].[Nested IF (filling category)].[All]" allUniqueName="[Tbl_DFR].[Nested IF (filling category)].[All]" dimensionUniqueName="[Tbl_DFR]" displayFolder="" count="0" memberValueDatatype="130" unbalanced="0"/>
    <cacheHierarchy uniqueName="[Tbl_DFR].[Total fuel Balance]" caption="Total fuel Balance" attribute="1" defaultMemberUniqueName="[Tbl_DFR].[Total fuel Balance].[All]" allUniqueName="[Tbl_DFR].[Total fuel Balance].[All]" dimensionUniqueName="[Tbl_DFR]" displayFolder="" count="0" memberValueDatatype="20" unbalanced="0"/>
    <cacheHierarchy uniqueName="[Tbl_DFR].[IFS (filling category)]" caption="IFS (filling category)" attribute="1" defaultMemberUniqueName="[Tbl_DFR].[IFS (filling category)].[All]" allUniqueName="[Tbl_DFR].[IFS (filling category)].[All]" dimensionUniqueName="[Tbl_DFR]" displayFolder="" count="0" memberValueDatatype="130" unbalanced="0"/>
    <cacheHierarchy uniqueName="[Tbl_DFR].[IF OR(priority cluster flag)]" caption="IF OR(priority cluster flag)" attribute="1" defaultMemberUniqueName="[Tbl_DFR].[IF OR(priority cluster flag)].[All]" allUniqueName="[Tbl_DFR].[IF OR(priority cluster flag)].[All]" dimensionUniqueName="[Tbl_DFR]" displayFolder="" count="0" memberValueDatatype="130" unbalanced="0"/>
    <cacheHierarchy uniqueName="[Tbl_DFR].[Site Entry date in DFR]" caption="Site Entry date in DFR" attribute="1" defaultMemberUniqueName="[Tbl_DFR].[Site Entry date in DFR].[All]" allUniqueName="[Tbl_DFR].[Site Entry date in DFR].[All]" dimensionUniqueName="[Tbl_DFR]" displayFolder="" count="0" memberValueDatatype="130" unbalanced="0"/>
    <cacheHierarchy uniqueName="[Tbl_DFR].[Fuel Filling Timing]" caption="Fuel Filling Timing" attribute="1" time="1" defaultMemberUniqueName="[Tbl_DFR].[Fuel Filling Timing].[All]" allUniqueName="[Tbl_DFR].[Fuel Filling Timing].[All]" dimensionUniqueName="[Tbl_DFR]" displayFolder="" count="0" memberValueDatatype="7" unbalanced="0"/>
    <cacheHierarchy uniqueName="[Tbl_DFR].[Month]" caption="Month" attribute="1" time="1" defaultMemberUniqueName="[Tbl_DFR].[Month].[All]" allUniqueName="[Tbl_DFR].[Month].[All]" dimensionUniqueName="[Tbl_DFR]" displayFolder="" count="0" memberValueDatatype="7" unbalanced="0"/>
    <cacheHierarchy uniqueName="[Tbl_DFR].[TEXT(Filling month)]" caption="TEXT(Filling month)" attribute="1" defaultMemberUniqueName="[Tbl_DFR].[TEXT(Filling month)].[All]" allUniqueName="[Tbl_DFR].[TEXT(Filling month)].[All]" dimensionUniqueName="[Tbl_DFR]" displayFolder="" count="0" memberValueDatatype="130" unbalanced="0"/>
    <cacheHierarchy uniqueName="[Tbl_DFR].[filling year]" caption="filling year" attribute="1" defaultMemberUniqueName="[Tbl_DFR].[filling year].[All]" allUniqueName="[Tbl_DFR].[filling year].[All]" dimensionUniqueName="[Tbl_DFR]" displayFolder="" count="0" memberValueDatatype="130" unbalanced="0"/>
    <cacheHierarchy uniqueName="[Tbl_DFR].[Filling day]" caption="Filling day" attribute="1" defaultMemberUniqueName="[Tbl_DFR].[Filling day].[All]" allUniqueName="[Tbl_DFR].[Filling day].[All]" dimensionUniqueName="[Tbl_DFR]" displayFolder="" count="0" memberValueDatatype="130" unbalanced="0"/>
    <cacheHierarchy uniqueName="[Tbl_DFR].[Handover to Technician - Name]" caption="Handover to Technician - Name" attribute="1" defaultMemberUniqueName="[Tbl_DFR].[Handover to Technician - Name].[All]" allUniqueName="[Tbl_DFR].[Handover to Technician - Name].[All]" dimensionUniqueName="[Tbl_DFR]" displayFolder="" count="0" memberValueDatatype="130" unbalanced="0"/>
    <cacheHierarchy uniqueName="[Tbl_DFR].[Mapped Technician]" caption="Mapped Technician" attribute="1" defaultMemberUniqueName="[Tbl_DFR].[Mapped Technician].[All]" allUniqueName="[Tbl_DFR].[Mapped Technician].[All]" dimensionUniqueName="[Tbl_DFR]" displayFolder="" count="2" memberValueDatatype="130" unbalanced="0">
      <fieldsUsage count="2">
        <fieldUsage x="-1"/>
        <fieldUsage x="0"/>
      </fieldsUsage>
    </cacheHierarchy>
    <cacheHierarchy uniqueName="[Tbl_DFR].[SAP LENGTH]" caption="SAP LENGTH" attribute="1" defaultMemberUniqueName="[Tbl_DFR].[SAP LENGTH].[All]" allUniqueName="[Tbl_DFR].[SAP LENGTH].[All]" dimensionUniqueName="[Tbl_DFR]" displayFolder="" count="0" memberValueDatatype="20" unbalanced="0"/>
    <cacheHierarchy uniqueName="[Tbl_DFR].[SAP VALIDATION]" caption="SAP VALIDATION" attribute="1" defaultMemberUniqueName="[Tbl_DFR].[SAP VALIDATION].[All]" allUniqueName="[Tbl_DFR].[SAP VALIDATION].[All]" dimensionUniqueName="[Tbl_DFR]" displayFolder="" count="0" memberValueDatatype="130" unbalanced="0"/>
    <cacheHierarchy uniqueName="[Measures].[__XL_Count Tbl_DFR]" caption="__XL_Count Tbl_DFR" measure="1" displayFolder="" measureGroup="Tbl_DFR" count="0" hidden="1"/>
    <cacheHierarchy uniqueName="[Measures].[__XL_Count DFR_Clean]" caption="__XL_Count DFR_Clean" measure="1" displayFolder="" measureGroup="DFR_Clean" count="0" hidden="1"/>
    <cacheHierarchy uniqueName="[Measures].[__No measures defined]" caption="__No measures defined" measure="1" displayFolder="" count="0" hidden="1"/>
    <cacheHierarchy uniqueName="[Measures].[Sum of Filling Qty]" caption="Sum of Filling Qty" measure="1" displayFolder="" measureGroup="Tbl_DFR" count="0" oneField="1" hidden="1">
      <fieldsUsage count="1">
        <fieldUsage x="4"/>
      </fieldsUsage>
      <extLst>
        <ext xmlns:x15="http://schemas.microsoft.com/office/spreadsheetml/2010/11/main" uri="{B97F6D7D-B522-45F9-BDA1-12C45D357490}">
          <x15:cacheHierarchy aggregatedColumn="53"/>
        </ext>
      </extLst>
    </cacheHierarchy>
  </cacheHierarchies>
  <kpis count="0"/>
  <dimensions count="3">
    <dimension name="DFR_Clean" uniqueName="[DFR_Clean]" caption="DFR_Clean"/>
    <dimension measure="1" name="Measures" uniqueName="[Measures]" caption="Measures"/>
    <dimension name="Tbl_DFR" uniqueName="[Tbl_DFR]" caption="Tbl_DFR"/>
  </dimensions>
  <measureGroups count="2">
    <measureGroup name="DFR_Clean" caption="DFR_Clean"/>
    <measureGroup name="Tbl_DFR" caption="Tbl_DFR"/>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AHMAD" refreshedDate="46269.901648379629" backgroundQuery="1" createdVersion="3" refreshedVersion="8" minRefreshableVersion="3" recordCount="0" supportSubquery="1" supportAdvancedDrill="1" xr:uid="{699D7F11-0929-4970-937D-CDDC2F8900A3}">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DFR_Clean].[S.R]" caption="S.R" attribute="1" defaultMemberUniqueName="[DFR_Clean].[S.R].[All]" allUniqueName="[DFR_Clean].[S.R].[All]" dimensionUniqueName="[DFR_Clean]" displayFolder="" count="0" memberValueDatatype="20" unbalanced="0"/>
    <cacheHierarchy uniqueName="[DFR_Clean].[CMP]" caption="CMP" attribute="1" defaultMemberUniqueName="[DFR_Clean].[CMP].[All]" allUniqueName="[DFR_Clean].[CMP].[All]" dimensionUniqueName="[DFR_Clean]" displayFolder="" count="0" memberValueDatatype="130" unbalanced="0"/>
    <cacheHierarchy uniqueName="[DFR_Clean].[TRIM/UPPER(Clean CMP)]" caption="TRIM/UPPER(Clean CMP)" attribute="1" defaultMemberUniqueName="[DFR_Clean].[TRIM/UPPER(Clean CMP)].[All]" allUniqueName="[DFR_Clean].[TRIM/UPPER(Clean CMP)].[All]" dimensionUniqueName="[DFR_Clean]" displayFolder="" count="0" memberValueDatatype="130" unbalanced="0"/>
    <cacheHierarchy uniqueName="[DFR_Clean].[IE Name]" caption="IE Name" attribute="1" defaultMemberUniqueName="[DFR_Clean].[IE Name].[All]" allUniqueName="[DFR_Clean].[IE Name].[All]" dimensionUniqueName="[DFR_Clean]" displayFolder="" count="0" memberValueDatatype="130" unbalanced="0"/>
    <cacheHierarchy uniqueName="[DFR_Clean].[Swape Card Number]" caption="Swape Card Number" attribute="1" defaultMemberUniqueName="[DFR_Clean].[Swape Card Number].[All]" allUniqueName="[DFR_Clean].[Swape Card Number].[All]" dimensionUniqueName="[DFR_Clean]" displayFolder="" count="0" memberValueDatatype="130" unbalanced="0"/>
    <cacheHierarchy uniqueName="[DFR_Clean].[Vehcile Number]" caption="Vehcile Number" attribute="1" defaultMemberUniqueName="[DFR_Clean].[Vehcile Number].[All]" allUniqueName="[DFR_Clean].[Vehcile Number].[All]" dimensionUniqueName="[DFR_Clean]" displayFolder="" count="0" memberValueDatatype="130" unbalanced="0"/>
    <cacheHierarchy uniqueName="[DFR_Clean].[Filler Name]" caption="Filler Name" attribute="1" defaultMemberUniqueName="[DFR_Clean].[Filler Name].[All]" allUniqueName="[DFR_Clean].[Filler Name].[All]" dimensionUniqueName="[DFR_Clean]" displayFolder="" count="0" memberValueDatatype="130" unbalanced="0"/>
    <cacheHierarchy uniqueName="[DFR_Clean].[Filler Number]" caption="Filler Number" attribute="1" defaultMemberUniqueName="[DFR_Clean].[Filler Number].[All]" allUniqueName="[DFR_Clean].[Filler Number].[All]" dimensionUniqueName="[DFR_Clean]" displayFolder="" count="0" memberValueDatatype="130" unbalanced="0"/>
    <cacheHierarchy uniqueName="[DFR_Clean].[SAP]" caption="SAP" attribute="1" defaultMemberUniqueName="[DFR_Clean].[SAP].[All]" allUniqueName="[DFR_Clean].[SAP].[All]" dimensionUniqueName="[DFR_Clean]" displayFolder="" count="0" memberValueDatatype="130" unbalanced="0"/>
    <cacheHierarchy uniqueName="[DFR_Clean].[Invoice Number]" caption="Invoice Number" attribute="1" defaultMemberUniqueName="[DFR_Clean].[Invoice Number].[All]" allUniqueName="[DFR_Clean].[Invoice Number].[All]" dimensionUniqueName="[DFR_Clean]" displayFolder="" count="0" memberValueDatatype="130" unbalanced="0"/>
    <cacheHierarchy uniqueName="[DFR_Clean].[Date of Invoice]" caption="Date of Invoice" attribute="1" time="1" defaultMemberUniqueName="[DFR_Clean].[Date of Invoice].[All]" allUniqueName="[DFR_Clean].[Date of Invoice].[All]" dimensionUniqueName="[DFR_Clean]" displayFolder="" count="0" memberValueDatatype="7" unbalanced="0"/>
    <cacheHierarchy uniqueName="[DFR_Clean].[Date of filling]" caption="Date of filling" attribute="1" time="1" defaultMemberUniqueName="[DFR_Clean].[Date of filling].[All]" allUniqueName="[DFR_Clean].[Date of filling].[All]" dimensionUniqueName="[DFR_Clean]" displayFolder="" count="0" memberValueDatatype="7" unbalanced="0"/>
    <cacheHierarchy uniqueName="[DFR_Clean].[Invoice filling gape]" caption="Invoice filling gape" attribute="1" defaultMemberUniqueName="[DFR_Clean].[Invoice filling gape].[All]" allUniqueName="[DFR_Clean].[Invoice filling gape].[All]" dimensionUniqueName="[DFR_Clean]" displayFolder="" count="0" memberValueDatatype="20" unbalanced="0"/>
    <cacheHierarchy uniqueName="[DFR_Clean].[gap validation]" caption="gap validation" attribute="1" defaultMemberUniqueName="[DFR_Clean].[gap validation].[All]" allUniqueName="[DFR_Clean].[gap validation].[All]" dimensionUniqueName="[DFR_Clean]" displayFolder="" count="0" memberValueDatatype="130" unbalanced="0"/>
    <cacheHierarchy uniqueName="[DFR_Clean].[Fule filling DG Kwh]" caption="Fule filling DG Kwh" attribute="1" defaultMemberUniqueName="[DFR_Clean].[Fule filling DG Kwh].[All]" allUniqueName="[DFR_Clean].[Fule filling DG Kwh].[All]" dimensionUniqueName="[DFR_Clean]" displayFolder="" count="0" memberValueDatatype="20" unbalanced="0"/>
    <cacheHierarchy uniqueName="[DFR_Clean].[Fuel filling DG Hrs]" caption="Fuel filling DG Hrs" attribute="1" defaultMemberUniqueName="[DFR_Clean].[Fuel filling DG Hrs].[All]" allUniqueName="[DFR_Clean].[Fuel filling DG Hrs].[All]" dimensionUniqueName="[DFR_Clean]" displayFolder="" count="0" memberValueDatatype="20" unbalanced="0"/>
    <cacheHierarchy uniqueName="[DFR_Clean].[Before filling Fuel level]" caption="Before filling Fuel level" attribute="1" defaultMemberUniqueName="[DFR_Clean].[Before filling Fuel level].[All]" allUniqueName="[DFR_Clean].[Before filling Fuel level].[All]" dimensionUniqueName="[DFR_Clean]" displayFolder="" count="0" memberValueDatatype="20" unbalanced="0"/>
    <cacheHierarchy uniqueName="[DFR_Clean].[Filling Qty]" caption="Filling Qty" attribute="1" defaultMemberUniqueName="[DFR_Clean].[Filling Qty].[All]" allUniqueName="[DFR_Clean].[Filling Qty].[All]" dimensionUniqueName="[DFR_Clean]" displayFolder="" count="0" memberValueDatatype="20" unbalanced="0"/>
    <cacheHierarchy uniqueName="[DFR_Clean].[IF (filling category)]" caption="IF (filling category)" attribute="1" defaultMemberUniqueName="[DFR_Clean].[IF (filling category)].[All]" allUniqueName="[DFR_Clean].[IF (filling category)].[All]" dimensionUniqueName="[DFR_Clean]" displayFolder="" count="0" memberValueDatatype="130" unbalanced="0"/>
    <cacheHierarchy uniqueName="[DFR_Clean].[IF AND(High Haldwani flag)]" caption="IF AND(High Haldwani flag)" attribute="1" defaultMemberUniqueName="[DFR_Clean].[IF AND(High Haldwani flag)].[All]" allUniqueName="[DFR_Clean].[IF AND(High Haldwani flag)].[All]" dimensionUniqueName="[DFR_Clean]" displayFolder="" count="0" memberValueDatatype="130" unbalanced="0"/>
    <cacheHierarchy uniqueName="[DFR_Clean].[Nested IF (filling category)]" caption="Nested IF (filling category)" attribute="1" defaultMemberUniqueName="[DFR_Clean].[Nested IF (filling category)].[All]" allUniqueName="[DFR_Clean].[Nested IF (filling category)].[All]" dimensionUniqueName="[DFR_Clean]" displayFolder="" count="0" memberValueDatatype="130" unbalanced="0"/>
    <cacheHierarchy uniqueName="[DFR_Clean].[Total fuel Balance]" caption="Total fuel Balance" attribute="1" defaultMemberUniqueName="[DFR_Clean].[Total fuel Balance].[All]" allUniqueName="[DFR_Clean].[Total fuel Balance].[All]" dimensionUniqueName="[DFR_Clean]" displayFolder="" count="0" memberValueDatatype="20" unbalanced="0"/>
    <cacheHierarchy uniqueName="[DFR_Clean].[IFS (filling category)]" caption="IFS (filling category)" attribute="1" defaultMemberUniqueName="[DFR_Clean].[IFS (filling category)].[All]" allUniqueName="[DFR_Clean].[IFS (filling category)].[All]" dimensionUniqueName="[DFR_Clean]" displayFolder="" count="0" memberValueDatatype="130" unbalanced="0"/>
    <cacheHierarchy uniqueName="[DFR_Clean].[IF OR(priority cluster flag)]" caption="IF OR(priority cluster flag)" attribute="1" defaultMemberUniqueName="[DFR_Clean].[IF OR(priority cluster flag)].[All]" allUniqueName="[DFR_Clean].[IF OR(priority cluster flag)].[All]" dimensionUniqueName="[DFR_Clean]" displayFolder="" count="0" memberValueDatatype="130" unbalanced="0"/>
    <cacheHierarchy uniqueName="[DFR_Clean].[Site Entry date in DFR]" caption="Site Entry date in DFR" attribute="1" time="1" defaultMemberUniqueName="[DFR_Clean].[Site Entry date in DFR].[All]" allUniqueName="[DFR_Clean].[Site Entry date in DFR].[All]" dimensionUniqueName="[DFR_Clean]" displayFolder="" count="0" memberValueDatatype="7" unbalanced="0"/>
    <cacheHierarchy uniqueName="[DFR_Clean].[Fuel Filling Timing]" caption="Fuel Filling Timing" attribute="1" time="1" defaultMemberUniqueName="[DFR_Clean].[Fuel Filling Timing].[All]" allUniqueName="[DFR_Clean].[Fuel Filling Timing].[All]" dimensionUniqueName="[DFR_Clean]" displayFolder="" count="0" memberValueDatatype="7" unbalanced="0"/>
    <cacheHierarchy uniqueName="[DFR_Clean].[Month]" caption="Month" attribute="1" time="1" defaultMemberUniqueName="[DFR_Clean].[Month].[All]" allUniqueName="[DFR_Clean].[Month].[All]" dimensionUniqueName="[DFR_Clean]" displayFolder="" count="0" memberValueDatatype="7" unbalanced="0"/>
    <cacheHierarchy uniqueName="[DFR_Clean].[TEXT(Filling month)]" caption="TEXT(Filling month)" attribute="1" defaultMemberUniqueName="[DFR_Clean].[TEXT(Filling month)].[All]" allUniqueName="[DFR_Clean].[TEXT(Filling month)].[All]" dimensionUniqueName="[DFR_Clean]" displayFolder="" count="0" memberValueDatatype="130" unbalanced="0"/>
    <cacheHierarchy uniqueName="[DFR_Clean].[filling year]" caption="filling year" attribute="1" defaultMemberUniqueName="[DFR_Clean].[filling year].[All]" allUniqueName="[DFR_Clean].[filling year].[All]" dimensionUniqueName="[DFR_Clean]" displayFolder="" count="0" memberValueDatatype="20" unbalanced="0"/>
    <cacheHierarchy uniqueName="[DFR_Clean].[Filling day]" caption="Filling day" attribute="1" defaultMemberUniqueName="[DFR_Clean].[Filling day].[All]" allUniqueName="[DFR_Clean].[Filling day].[All]" dimensionUniqueName="[DFR_Clean]" displayFolder="" count="0" memberValueDatatype="130" unbalanced="0"/>
    <cacheHierarchy uniqueName="[DFR_Clean].[Handover to Technician - Name]" caption="Handover to Technician - Name" attribute="1" defaultMemberUniqueName="[DFR_Clean].[Handover to Technician - Name].[All]" allUniqueName="[DFR_Clean].[Handover to Technician - Name].[All]" dimensionUniqueName="[DFR_Clean]" displayFolder="" count="0" memberValueDatatype="130" unbalanced="0"/>
    <cacheHierarchy uniqueName="[DFR_Clean].[Mapped Technician]" caption="Mapped Technician" attribute="1" defaultMemberUniqueName="[DFR_Clean].[Mapped Technician].[All]" allUniqueName="[DFR_Clean].[Mapped Technician].[All]" dimensionUniqueName="[DFR_Clean]" displayFolder="" count="0" memberValueDatatype="130" unbalanced="0"/>
    <cacheHierarchy uniqueName="[DFR_Clean].[SAP LENGTH]" caption="SAP LENGTH" attribute="1" defaultMemberUniqueName="[DFR_Clean].[SAP LENGTH].[All]" allUniqueName="[DFR_Clean].[SAP LENGTH].[All]" dimensionUniqueName="[DFR_Clean]" displayFolder="" count="0" memberValueDatatype="20" unbalanced="0"/>
    <cacheHierarchy uniqueName="[DFR_Clean].[SAP VALIDATION]" caption="SAP VALIDATION" attribute="1" defaultMemberUniqueName="[DFR_Clean].[SAP VALIDATION].[All]" allUniqueName="[DFR_Clean].[SAP VALIDATION].[All]" dimensionUniqueName="[DFR_Clean]" displayFolder="" count="0" memberValueDatatype="130" unbalanced="0"/>
    <cacheHierarchy uniqueName="[DFR_Clean].[Filling status]" caption="Filling status" attribute="1" defaultMemberUniqueName="[DFR_Clean].[Filling status].[All]" allUniqueName="[DFR_Clean].[Filling status].[All]" dimensionUniqueName="[DFR_Clean]" displayFolder="" count="0" memberValueDatatype="130" unbalanced="0"/>
    <cacheHierarchy uniqueName="[DFR_Clean].[Site_master. TECHNICIAN Name]" caption="Site_master. TECHNICIAN Name" attribute="1" defaultMemberUniqueName="[DFR_Clean].[Site_master. TECHNICIAN Name].[All]" allUniqueName="[DFR_Clean].[Site_master. TECHNICIAN Name].[All]" dimensionUniqueName="[DFR_Clean]" displayFolder="" count="0" memberValueDatatype="130" unbalanced="0"/>
    <cacheHierarchy uniqueName="[Tbl_DFR].[S.R]" caption="S.R" attribute="1" defaultMemberUniqueName="[Tbl_DFR].[S.R].[All]" allUniqueName="[Tbl_DFR].[S.R].[All]" dimensionUniqueName="[Tbl_DFR]" displayFolder="" count="0" memberValueDatatype="20" unbalanced="0"/>
    <cacheHierarchy uniqueName="[Tbl_DFR].[CMP]" caption="CMP" attribute="1" defaultMemberUniqueName="[Tbl_DFR].[CMP].[All]" allUniqueName="[Tbl_DFR].[CMP].[All]" dimensionUniqueName="[Tbl_DFR]" displayFolder="" count="0" memberValueDatatype="130" unbalanced="0"/>
    <cacheHierarchy uniqueName="[Tbl_DFR].[TRIM/UPPER(Clean CMP)]" caption="TRIM/UPPER(Clean CMP)" attribute="1" defaultMemberUniqueName="[Tbl_DFR].[TRIM/UPPER(Clean CMP)].[All]" allUniqueName="[Tbl_DFR].[TRIM/UPPER(Clean CMP)].[All]" dimensionUniqueName="[Tbl_DFR]" displayFolder="" count="0" memberValueDatatype="130" unbalanced="0"/>
    <cacheHierarchy uniqueName="[Tbl_DFR].[IE Name]" caption="IE Name" attribute="1" defaultMemberUniqueName="[Tbl_DFR].[IE Name].[All]" allUniqueName="[Tbl_DFR].[IE Name].[All]" dimensionUniqueName="[Tbl_DFR]" displayFolder="" count="0" memberValueDatatype="130" unbalanced="0"/>
    <cacheHierarchy uniqueName="[Tbl_DFR].[Swape Card Number]" caption="Swape Card Number" attribute="1" defaultMemberUniqueName="[Tbl_DFR].[Swape Card Number].[All]" allUniqueName="[Tbl_DFR].[Swape Card Number].[All]" dimensionUniqueName="[Tbl_DFR]" displayFolder="" count="0" memberValueDatatype="130" unbalanced="0"/>
    <cacheHierarchy uniqueName="[Tbl_DFR].[Vehcile Number]" caption="Vehcile Number" attribute="1" defaultMemberUniqueName="[Tbl_DFR].[Vehcile Number].[All]" allUniqueName="[Tbl_DFR].[Vehcile Number].[All]" dimensionUniqueName="[Tbl_DFR]" displayFolder="" count="0" memberValueDatatype="130" unbalanced="0"/>
    <cacheHierarchy uniqueName="[Tbl_DFR].[Filler Name]" caption="Filler Name" attribute="1" defaultMemberUniqueName="[Tbl_DFR].[Filler Name].[All]" allUniqueName="[Tbl_DFR].[Filler Name].[All]" dimensionUniqueName="[Tbl_DFR]" displayFolder="" count="0" memberValueDatatype="130" unbalanced="0"/>
    <cacheHierarchy uniqueName="[Tbl_DFR].[Filler Number]" caption="Filler Number" attribute="1" defaultMemberUniqueName="[Tbl_DFR].[Filler Number].[All]" allUniqueName="[Tbl_DFR].[Filler Number].[All]" dimensionUniqueName="[Tbl_DFR]" displayFolder="" count="0" memberValueDatatype="130" unbalanced="0"/>
    <cacheHierarchy uniqueName="[Tbl_DFR].[SAP]" caption="SAP" attribute="1" defaultMemberUniqueName="[Tbl_DFR].[SAP].[All]" allUniqueName="[Tbl_DFR].[SAP].[All]" dimensionUniqueName="[Tbl_DFR]" displayFolder="" count="0" memberValueDatatype="130" unbalanced="0"/>
    <cacheHierarchy uniqueName="[Tbl_DFR].[Invoice Number]" caption="Invoice Number" attribute="1" defaultMemberUniqueName="[Tbl_DFR].[Invoice Number].[All]" allUniqueName="[Tbl_DFR].[Invoice Number].[All]" dimensionUniqueName="[Tbl_DFR]" displayFolder="" count="0" memberValueDatatype="130" unbalanced="0"/>
    <cacheHierarchy uniqueName="[Tbl_DFR].[Date of Invoice]" caption="Date of Invoice" attribute="1" time="1" defaultMemberUniqueName="[Tbl_DFR].[Date of Invoice].[All]" allUniqueName="[Tbl_DFR].[Date of Invoice].[All]" dimensionUniqueName="[Tbl_DFR]" displayFolder="" count="0" memberValueDatatype="7" unbalanced="0"/>
    <cacheHierarchy uniqueName="[Tbl_DFR].[Date of filling]" caption="Date of filling" attribute="1" defaultMemberUniqueName="[Tbl_DFR].[Date of filling].[All]" allUniqueName="[Tbl_DFR].[Date of filling].[All]" dimensionUniqueName="[Tbl_DFR]" displayFolder="" count="0" memberValueDatatype="130" unbalanced="0"/>
    <cacheHierarchy uniqueName="[Tbl_DFR].[Invoice filling gape]" caption="Invoice filling gape" attribute="1" defaultMemberUniqueName="[Tbl_DFR].[Invoice filling gape].[All]" allUniqueName="[Tbl_DFR].[Invoice filling gape].[All]" dimensionUniqueName="[Tbl_DFR]" displayFolder="" count="0" memberValueDatatype="130" unbalanced="0"/>
    <cacheHierarchy uniqueName="[Tbl_DFR].[gap validation]" caption="gap validation" attribute="1" defaultMemberUniqueName="[Tbl_DFR].[gap validation].[All]" allUniqueName="[Tbl_DFR].[gap validation].[All]" dimensionUniqueName="[Tbl_DFR]" displayFolder="" count="0" memberValueDatatype="130" unbalanced="0"/>
    <cacheHierarchy uniqueName="[Tbl_DFR].[Fule filling DG Kwh]" caption="Fule filling DG Kwh" attribute="1" defaultMemberUniqueName="[Tbl_DFR].[Fule filling DG Kwh].[All]" allUniqueName="[Tbl_DFR].[Fule filling DG Kwh].[All]" dimensionUniqueName="[Tbl_DFR]" displayFolder="" count="0" memberValueDatatype="130" unbalanced="0"/>
    <cacheHierarchy uniqueName="[Tbl_DFR].[Fuel filling DG Hrs]" caption="Fuel filling DG Hrs" attribute="1" defaultMemberUniqueName="[Tbl_DFR].[Fuel filling DG Hrs].[All]" allUniqueName="[Tbl_DFR].[Fuel filling DG Hrs].[All]" dimensionUniqueName="[Tbl_DFR]" displayFolder="" count="0" memberValueDatatype="130" unbalanced="0"/>
    <cacheHierarchy uniqueName="[Tbl_DFR].[Before filling Fuel level]" caption="Before filling Fuel level" attribute="1" defaultMemberUniqueName="[Tbl_DFR].[Before filling Fuel level].[All]" allUniqueName="[Tbl_DFR].[Before filling Fuel level].[All]" dimensionUniqueName="[Tbl_DFR]" displayFolder="" count="0" memberValueDatatype="20" unbalanced="0"/>
    <cacheHierarchy uniqueName="[Tbl_DFR].[Filling Qty]" caption="Filling Qty" attribute="1" defaultMemberUniqueName="[Tbl_DFR].[Filling Qty].[All]" allUniqueName="[Tbl_DFR].[Filling Qty].[All]" dimensionUniqueName="[Tbl_DFR]" displayFolder="" count="0" memberValueDatatype="20" unbalanced="0"/>
    <cacheHierarchy uniqueName="[Tbl_DFR].[IF (filling category)]" caption="IF (filling category)" attribute="1" defaultMemberUniqueName="[Tbl_DFR].[IF (filling category)].[All]" allUniqueName="[Tbl_DFR].[IF (filling category)].[All]" dimensionUniqueName="[Tbl_DFR]" displayFolder="" count="0" memberValueDatatype="130" unbalanced="0"/>
    <cacheHierarchy uniqueName="[Tbl_DFR].[IF AND(High Haldwani flag)]" caption="IF AND(High Haldwani flag)" attribute="1" defaultMemberUniqueName="[Tbl_DFR].[IF AND(High Haldwani flag)].[All]" allUniqueName="[Tbl_DFR].[IF AND(High Haldwani flag)].[All]" dimensionUniqueName="[Tbl_DFR]" displayFolder="" count="0" memberValueDatatype="130" unbalanced="0"/>
    <cacheHierarchy uniqueName="[Tbl_DFR].[Nested IF (filling category)]" caption="Nested IF (filling category)" attribute="1" defaultMemberUniqueName="[Tbl_DFR].[Nested IF (filling category)].[All]" allUniqueName="[Tbl_DFR].[Nested IF (filling category)].[All]" dimensionUniqueName="[Tbl_DFR]" displayFolder="" count="0" memberValueDatatype="130" unbalanced="0"/>
    <cacheHierarchy uniqueName="[Tbl_DFR].[Total fuel Balance]" caption="Total fuel Balance" attribute="1" defaultMemberUniqueName="[Tbl_DFR].[Total fuel Balance].[All]" allUniqueName="[Tbl_DFR].[Total fuel Balance].[All]" dimensionUniqueName="[Tbl_DFR]" displayFolder="" count="0" memberValueDatatype="20" unbalanced="0"/>
    <cacheHierarchy uniqueName="[Tbl_DFR].[IFS (filling category)]" caption="IFS (filling category)" attribute="1" defaultMemberUniqueName="[Tbl_DFR].[IFS (filling category)].[All]" allUniqueName="[Tbl_DFR].[IFS (filling category)].[All]" dimensionUniqueName="[Tbl_DFR]" displayFolder="" count="0" memberValueDatatype="130" unbalanced="0"/>
    <cacheHierarchy uniqueName="[Tbl_DFR].[IF OR(priority cluster flag)]" caption="IF OR(priority cluster flag)" attribute="1" defaultMemberUniqueName="[Tbl_DFR].[IF OR(priority cluster flag)].[All]" allUniqueName="[Tbl_DFR].[IF OR(priority cluster flag)].[All]" dimensionUniqueName="[Tbl_DFR]" displayFolder="" count="0" memberValueDatatype="130" unbalanced="0"/>
    <cacheHierarchy uniqueName="[Tbl_DFR].[Site Entry date in DFR]" caption="Site Entry date in DFR" attribute="1" defaultMemberUniqueName="[Tbl_DFR].[Site Entry date in DFR].[All]" allUniqueName="[Tbl_DFR].[Site Entry date in DFR].[All]" dimensionUniqueName="[Tbl_DFR]" displayFolder="" count="0" memberValueDatatype="130" unbalanced="0"/>
    <cacheHierarchy uniqueName="[Tbl_DFR].[Fuel Filling Timing]" caption="Fuel Filling Timing" attribute="1" time="1" defaultMemberUniqueName="[Tbl_DFR].[Fuel Filling Timing].[All]" allUniqueName="[Tbl_DFR].[Fuel Filling Timing].[All]" dimensionUniqueName="[Tbl_DFR]" displayFolder="" count="0" memberValueDatatype="7" unbalanced="0"/>
    <cacheHierarchy uniqueName="[Tbl_DFR].[Month]" caption="Month" attribute="1" time="1" defaultMemberUniqueName="[Tbl_DFR].[Month].[All]" allUniqueName="[Tbl_DFR].[Month].[All]" dimensionUniqueName="[Tbl_DFR]" displayFolder="" count="0" memberValueDatatype="7" unbalanced="0"/>
    <cacheHierarchy uniqueName="[Tbl_DFR].[TEXT(Filling month)]" caption="TEXT(Filling month)" attribute="1" defaultMemberUniqueName="[Tbl_DFR].[TEXT(Filling month)].[All]" allUniqueName="[Tbl_DFR].[TEXT(Filling month)].[All]" dimensionUniqueName="[Tbl_DFR]" displayFolder="" count="0" memberValueDatatype="130" unbalanced="0"/>
    <cacheHierarchy uniqueName="[Tbl_DFR].[filling year]" caption="filling year" attribute="1" defaultMemberUniqueName="[Tbl_DFR].[filling year].[All]" allUniqueName="[Tbl_DFR].[filling year].[All]" dimensionUniqueName="[Tbl_DFR]" displayFolder="" count="0" memberValueDatatype="130" unbalanced="0"/>
    <cacheHierarchy uniqueName="[Tbl_DFR].[Filling day]" caption="Filling day" attribute="1" defaultMemberUniqueName="[Tbl_DFR].[Filling day].[All]" allUniqueName="[Tbl_DFR].[Filling day].[All]" dimensionUniqueName="[Tbl_DFR]" displayFolder="" count="0" memberValueDatatype="130" unbalanced="0"/>
    <cacheHierarchy uniqueName="[Tbl_DFR].[Handover to Technician - Name]" caption="Handover to Technician - Name" attribute="1" defaultMemberUniqueName="[Tbl_DFR].[Handover to Technician - Name].[All]" allUniqueName="[Tbl_DFR].[Handover to Technician - Name].[All]" dimensionUniqueName="[Tbl_DFR]" displayFolder="" count="0" memberValueDatatype="130" unbalanced="0"/>
    <cacheHierarchy uniqueName="[Tbl_DFR].[Mapped Technician]" caption="Mapped Technician" attribute="1" defaultMemberUniqueName="[Tbl_DFR].[Mapped Technician].[All]" allUniqueName="[Tbl_DFR].[Mapped Technician].[All]" dimensionUniqueName="[Tbl_DFR]" displayFolder="" count="0" memberValueDatatype="130" unbalanced="0"/>
    <cacheHierarchy uniqueName="[Tbl_DFR].[SAP LENGTH]" caption="SAP LENGTH" attribute="1" defaultMemberUniqueName="[Tbl_DFR].[SAP LENGTH].[All]" allUniqueName="[Tbl_DFR].[SAP LENGTH].[All]" dimensionUniqueName="[Tbl_DFR]" displayFolder="" count="0" memberValueDatatype="20" unbalanced="0"/>
    <cacheHierarchy uniqueName="[Tbl_DFR].[SAP VALIDATION]" caption="SAP VALIDATION" attribute="1" defaultMemberUniqueName="[Tbl_DFR].[SAP VALIDATION].[All]" allUniqueName="[Tbl_DFR].[SAP VALIDATION].[All]" dimensionUniqueName="[Tbl_DFR]" displayFolder="" count="0" memberValueDatatype="130" unbalanced="0"/>
    <cacheHierarchy uniqueName="[Measures].[__XL_Count Tbl_DFR]" caption="__XL_Count Tbl_DFR" measure="1" displayFolder="" measureGroup="Tbl_DFR" count="0" hidden="1"/>
    <cacheHierarchy uniqueName="[Measures].[__XL_Count DFR_Clean]" caption="__XL_Count DFR_Clean" measure="1" displayFolder="" measureGroup="DFR_Clean" count="0" hidden="1"/>
    <cacheHierarchy uniqueName="[Measures].[__No measures defined]" caption="__No measures defined" measure="1" displayFolder="" count="0" hidden="1"/>
    <cacheHierarchy uniqueName="[Measures].[Sum of Filling Qty]" caption="Sum of Filling Qty" measure="1" displayFolder="" measureGroup="Tbl_DFR" count="0" hidden="1">
      <extLst>
        <ext xmlns:x15="http://schemas.microsoft.com/office/spreadsheetml/2010/11/main" uri="{B97F6D7D-B522-45F9-BDA1-12C45D357490}">
          <x15:cacheHierarchy aggregatedColumn="53"/>
        </ext>
      </extLst>
    </cacheHierarchy>
  </cacheHierarchies>
  <kpis count="0"/>
  <dimensions count="3">
    <dimension name="DFR_Clean" uniqueName="[DFR_Clean]" caption="DFR_Clean"/>
    <dimension measure="1" name="Measures" uniqueName="[Measures]" caption="Measures"/>
    <dimension name="Tbl_DFR" uniqueName="[Tbl_DFR]" caption="Tbl_DFR"/>
  </dimensions>
  <measureGroups count="2">
    <measureGroup name="DFR_Clean" caption="DFR_Clean"/>
    <measureGroup name="Tbl_DFR" caption="Tbl_DFR"/>
  </measureGroups>
  <maps count="2">
    <map measureGroup="0" dimension="0"/>
    <map measureGroup="1" dimension="2"/>
  </maps>
  <extLst>
    <ext xmlns:x14="http://schemas.microsoft.com/office/spreadsheetml/2009/9/main" uri="{725AE2AE-9491-48be-B2B4-4EB974FC3084}">
      <x14:pivotCacheDefinition slicerData="1" pivotCacheId="1670995555"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AHMAD" refreshedDate="46269.901651504631" backgroundQuery="1" createdVersion="3" refreshedVersion="8" minRefreshableVersion="3" recordCount="0" supportSubquery="1" supportAdvancedDrill="1" xr:uid="{7D404E63-456B-49BD-9B96-BBB5F7E97277}">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DFR_Clean].[S.R]" caption="S.R" attribute="1" defaultMemberUniqueName="[DFR_Clean].[S.R].[All]" allUniqueName="[DFR_Clean].[S.R].[All]" dimensionUniqueName="[DFR_Clean]" displayFolder="" count="0" memberValueDatatype="20" unbalanced="0"/>
    <cacheHierarchy uniqueName="[DFR_Clean].[CMP]" caption="CMP" attribute="1" defaultMemberUniqueName="[DFR_Clean].[CMP].[All]" allUniqueName="[DFR_Clean].[CMP].[All]" dimensionUniqueName="[DFR_Clean]" displayFolder="" count="0" memberValueDatatype="130" unbalanced="0"/>
    <cacheHierarchy uniqueName="[DFR_Clean].[TRIM/UPPER(Clean CMP)]" caption="TRIM/UPPER(Clean CMP)" attribute="1" defaultMemberUniqueName="[DFR_Clean].[TRIM/UPPER(Clean CMP)].[All]" allUniqueName="[DFR_Clean].[TRIM/UPPER(Clean CMP)].[All]" dimensionUniqueName="[DFR_Clean]" displayFolder="" count="0" memberValueDatatype="130" unbalanced="0"/>
    <cacheHierarchy uniqueName="[DFR_Clean].[IE Name]" caption="IE Name" attribute="1" defaultMemberUniqueName="[DFR_Clean].[IE Name].[All]" allUniqueName="[DFR_Clean].[IE Name].[All]" dimensionUniqueName="[DFR_Clean]" displayFolder="" count="0" memberValueDatatype="130" unbalanced="0"/>
    <cacheHierarchy uniqueName="[DFR_Clean].[Swape Card Number]" caption="Swape Card Number" attribute="1" defaultMemberUniqueName="[DFR_Clean].[Swape Card Number].[All]" allUniqueName="[DFR_Clean].[Swape Card Number].[All]" dimensionUniqueName="[DFR_Clean]" displayFolder="" count="0" memberValueDatatype="130" unbalanced="0"/>
    <cacheHierarchy uniqueName="[DFR_Clean].[Vehcile Number]" caption="Vehcile Number" attribute="1" defaultMemberUniqueName="[DFR_Clean].[Vehcile Number].[All]" allUniqueName="[DFR_Clean].[Vehcile Number].[All]" dimensionUniqueName="[DFR_Clean]" displayFolder="" count="0" memberValueDatatype="130" unbalanced="0"/>
    <cacheHierarchy uniqueName="[DFR_Clean].[Filler Name]" caption="Filler Name" attribute="1" defaultMemberUniqueName="[DFR_Clean].[Filler Name].[All]" allUniqueName="[DFR_Clean].[Filler Name].[All]" dimensionUniqueName="[DFR_Clean]" displayFolder="" count="0" memberValueDatatype="130" unbalanced="0"/>
    <cacheHierarchy uniqueName="[DFR_Clean].[Filler Number]" caption="Filler Number" attribute="1" defaultMemberUniqueName="[DFR_Clean].[Filler Number].[All]" allUniqueName="[DFR_Clean].[Filler Number].[All]" dimensionUniqueName="[DFR_Clean]" displayFolder="" count="0" memberValueDatatype="130" unbalanced="0"/>
    <cacheHierarchy uniqueName="[DFR_Clean].[SAP]" caption="SAP" attribute="1" defaultMemberUniqueName="[DFR_Clean].[SAP].[All]" allUniqueName="[DFR_Clean].[SAP].[All]" dimensionUniqueName="[DFR_Clean]" displayFolder="" count="0" memberValueDatatype="130" unbalanced="0"/>
    <cacheHierarchy uniqueName="[DFR_Clean].[Invoice Number]" caption="Invoice Number" attribute="1" defaultMemberUniqueName="[DFR_Clean].[Invoice Number].[All]" allUniqueName="[DFR_Clean].[Invoice Number].[All]" dimensionUniqueName="[DFR_Clean]" displayFolder="" count="0" memberValueDatatype="130" unbalanced="0"/>
    <cacheHierarchy uniqueName="[DFR_Clean].[Date of Invoice]" caption="Date of Invoice" attribute="1" time="1" defaultMemberUniqueName="[DFR_Clean].[Date of Invoice].[All]" allUniqueName="[DFR_Clean].[Date of Invoice].[All]" dimensionUniqueName="[DFR_Clean]" displayFolder="" count="0" memberValueDatatype="7" unbalanced="0"/>
    <cacheHierarchy uniqueName="[DFR_Clean].[Date of filling]" caption="Date of filling" attribute="1" time="1" defaultMemberUniqueName="[DFR_Clean].[Date of filling].[All]" allUniqueName="[DFR_Clean].[Date of filling].[All]" dimensionUniqueName="[DFR_Clean]" displayFolder="" count="0" memberValueDatatype="7" unbalanced="0"/>
    <cacheHierarchy uniqueName="[DFR_Clean].[Invoice filling gape]" caption="Invoice filling gape" attribute="1" defaultMemberUniqueName="[DFR_Clean].[Invoice filling gape].[All]" allUniqueName="[DFR_Clean].[Invoice filling gape].[All]" dimensionUniqueName="[DFR_Clean]" displayFolder="" count="0" memberValueDatatype="20" unbalanced="0"/>
    <cacheHierarchy uniqueName="[DFR_Clean].[gap validation]" caption="gap validation" attribute="1" defaultMemberUniqueName="[DFR_Clean].[gap validation].[All]" allUniqueName="[DFR_Clean].[gap validation].[All]" dimensionUniqueName="[DFR_Clean]" displayFolder="" count="0" memberValueDatatype="130" unbalanced="0"/>
    <cacheHierarchy uniqueName="[DFR_Clean].[Fule filling DG Kwh]" caption="Fule filling DG Kwh" attribute="1" defaultMemberUniqueName="[DFR_Clean].[Fule filling DG Kwh].[All]" allUniqueName="[DFR_Clean].[Fule filling DG Kwh].[All]" dimensionUniqueName="[DFR_Clean]" displayFolder="" count="0" memberValueDatatype="20" unbalanced="0"/>
    <cacheHierarchy uniqueName="[DFR_Clean].[Fuel filling DG Hrs]" caption="Fuel filling DG Hrs" attribute="1" defaultMemberUniqueName="[DFR_Clean].[Fuel filling DG Hrs].[All]" allUniqueName="[DFR_Clean].[Fuel filling DG Hrs].[All]" dimensionUniqueName="[DFR_Clean]" displayFolder="" count="0" memberValueDatatype="20" unbalanced="0"/>
    <cacheHierarchy uniqueName="[DFR_Clean].[Before filling Fuel level]" caption="Before filling Fuel level" attribute="1" defaultMemberUniqueName="[DFR_Clean].[Before filling Fuel level].[All]" allUniqueName="[DFR_Clean].[Before filling Fuel level].[All]" dimensionUniqueName="[DFR_Clean]" displayFolder="" count="0" memberValueDatatype="20" unbalanced="0"/>
    <cacheHierarchy uniqueName="[DFR_Clean].[Filling Qty]" caption="Filling Qty" attribute="1" defaultMemberUniqueName="[DFR_Clean].[Filling Qty].[All]" allUniqueName="[DFR_Clean].[Filling Qty].[All]" dimensionUniqueName="[DFR_Clean]" displayFolder="" count="0" memberValueDatatype="20" unbalanced="0"/>
    <cacheHierarchy uniqueName="[DFR_Clean].[IF (filling category)]" caption="IF (filling category)" attribute="1" defaultMemberUniqueName="[DFR_Clean].[IF (filling category)].[All]" allUniqueName="[DFR_Clean].[IF (filling category)].[All]" dimensionUniqueName="[DFR_Clean]" displayFolder="" count="0" memberValueDatatype="130" unbalanced="0"/>
    <cacheHierarchy uniqueName="[DFR_Clean].[IF AND(High Haldwani flag)]" caption="IF AND(High Haldwani flag)" attribute="1" defaultMemberUniqueName="[DFR_Clean].[IF AND(High Haldwani flag)].[All]" allUniqueName="[DFR_Clean].[IF AND(High Haldwani flag)].[All]" dimensionUniqueName="[DFR_Clean]" displayFolder="" count="0" memberValueDatatype="130" unbalanced="0"/>
    <cacheHierarchy uniqueName="[DFR_Clean].[Nested IF (filling category)]" caption="Nested IF (filling category)" attribute="1" defaultMemberUniqueName="[DFR_Clean].[Nested IF (filling category)].[All]" allUniqueName="[DFR_Clean].[Nested IF (filling category)].[All]" dimensionUniqueName="[DFR_Clean]" displayFolder="" count="0" memberValueDatatype="130" unbalanced="0"/>
    <cacheHierarchy uniqueName="[DFR_Clean].[Total fuel Balance]" caption="Total fuel Balance" attribute="1" defaultMemberUniqueName="[DFR_Clean].[Total fuel Balance].[All]" allUniqueName="[DFR_Clean].[Total fuel Balance].[All]" dimensionUniqueName="[DFR_Clean]" displayFolder="" count="0" memberValueDatatype="20" unbalanced="0"/>
    <cacheHierarchy uniqueName="[DFR_Clean].[IFS (filling category)]" caption="IFS (filling category)" attribute="1" defaultMemberUniqueName="[DFR_Clean].[IFS (filling category)].[All]" allUniqueName="[DFR_Clean].[IFS (filling category)].[All]" dimensionUniqueName="[DFR_Clean]" displayFolder="" count="0" memberValueDatatype="130" unbalanced="0"/>
    <cacheHierarchy uniqueName="[DFR_Clean].[IF OR(priority cluster flag)]" caption="IF OR(priority cluster flag)" attribute="1" defaultMemberUniqueName="[DFR_Clean].[IF OR(priority cluster flag)].[All]" allUniqueName="[DFR_Clean].[IF OR(priority cluster flag)].[All]" dimensionUniqueName="[DFR_Clean]" displayFolder="" count="0" memberValueDatatype="130" unbalanced="0"/>
    <cacheHierarchy uniqueName="[DFR_Clean].[Site Entry date in DFR]" caption="Site Entry date in DFR" attribute="1" time="1" defaultMemberUniqueName="[DFR_Clean].[Site Entry date in DFR].[All]" allUniqueName="[DFR_Clean].[Site Entry date in DFR].[All]" dimensionUniqueName="[DFR_Clean]" displayFolder="" count="0" memberValueDatatype="7" unbalanced="0"/>
    <cacheHierarchy uniqueName="[DFR_Clean].[Fuel Filling Timing]" caption="Fuel Filling Timing" attribute="1" time="1" defaultMemberUniqueName="[DFR_Clean].[Fuel Filling Timing].[All]" allUniqueName="[DFR_Clean].[Fuel Filling Timing].[All]" dimensionUniqueName="[DFR_Clean]" displayFolder="" count="0" memberValueDatatype="7" unbalanced="0"/>
    <cacheHierarchy uniqueName="[DFR_Clean].[Month]" caption="Month" attribute="1" time="1" defaultMemberUniqueName="[DFR_Clean].[Month].[All]" allUniqueName="[DFR_Clean].[Month].[All]" dimensionUniqueName="[DFR_Clean]" displayFolder="" count="0" memberValueDatatype="7" unbalanced="0"/>
    <cacheHierarchy uniqueName="[DFR_Clean].[TEXT(Filling month)]" caption="TEXT(Filling month)" attribute="1" defaultMemberUniqueName="[DFR_Clean].[TEXT(Filling month)].[All]" allUniqueName="[DFR_Clean].[TEXT(Filling month)].[All]" dimensionUniqueName="[DFR_Clean]" displayFolder="" count="0" memberValueDatatype="130" unbalanced="0"/>
    <cacheHierarchy uniqueName="[DFR_Clean].[filling year]" caption="filling year" attribute="1" defaultMemberUniqueName="[DFR_Clean].[filling year].[All]" allUniqueName="[DFR_Clean].[filling year].[All]" dimensionUniqueName="[DFR_Clean]" displayFolder="" count="0" memberValueDatatype="20" unbalanced="0"/>
    <cacheHierarchy uniqueName="[DFR_Clean].[Filling day]" caption="Filling day" attribute="1" defaultMemberUniqueName="[DFR_Clean].[Filling day].[All]" allUniqueName="[DFR_Clean].[Filling day].[All]" dimensionUniqueName="[DFR_Clean]" displayFolder="" count="0" memberValueDatatype="130" unbalanced="0"/>
    <cacheHierarchy uniqueName="[DFR_Clean].[Handover to Technician - Name]" caption="Handover to Technician - Name" attribute="1" defaultMemberUniqueName="[DFR_Clean].[Handover to Technician - Name].[All]" allUniqueName="[DFR_Clean].[Handover to Technician - Name].[All]" dimensionUniqueName="[DFR_Clean]" displayFolder="" count="0" memberValueDatatype="130" unbalanced="0"/>
    <cacheHierarchy uniqueName="[DFR_Clean].[Mapped Technician]" caption="Mapped Technician" attribute="1" defaultMemberUniqueName="[DFR_Clean].[Mapped Technician].[All]" allUniqueName="[DFR_Clean].[Mapped Technician].[All]" dimensionUniqueName="[DFR_Clean]" displayFolder="" count="0" memberValueDatatype="130" unbalanced="0"/>
    <cacheHierarchy uniqueName="[DFR_Clean].[SAP LENGTH]" caption="SAP LENGTH" attribute="1" defaultMemberUniqueName="[DFR_Clean].[SAP LENGTH].[All]" allUniqueName="[DFR_Clean].[SAP LENGTH].[All]" dimensionUniqueName="[DFR_Clean]" displayFolder="" count="0" memberValueDatatype="20" unbalanced="0"/>
    <cacheHierarchy uniqueName="[DFR_Clean].[SAP VALIDATION]" caption="SAP VALIDATION" attribute="1" defaultMemberUniqueName="[DFR_Clean].[SAP VALIDATION].[All]" allUniqueName="[DFR_Clean].[SAP VALIDATION].[All]" dimensionUniqueName="[DFR_Clean]" displayFolder="" count="0" memberValueDatatype="130" unbalanced="0"/>
    <cacheHierarchy uniqueName="[DFR_Clean].[Filling status]" caption="Filling status" attribute="1" defaultMemberUniqueName="[DFR_Clean].[Filling status].[All]" allUniqueName="[DFR_Clean].[Filling status].[All]" dimensionUniqueName="[DFR_Clean]" displayFolder="" count="0" memberValueDatatype="130" unbalanced="0"/>
    <cacheHierarchy uniqueName="[DFR_Clean].[Site_master. TECHNICIAN Name]" caption="Site_master. TECHNICIAN Name" attribute="1" defaultMemberUniqueName="[DFR_Clean].[Site_master. TECHNICIAN Name].[All]" allUniqueName="[DFR_Clean].[Site_master. TECHNICIAN Name].[All]" dimensionUniqueName="[DFR_Clean]" displayFolder="" count="0" memberValueDatatype="130" unbalanced="0"/>
    <cacheHierarchy uniqueName="[Tbl_DFR].[S.R]" caption="S.R" attribute="1" defaultMemberUniqueName="[Tbl_DFR].[S.R].[All]" allUniqueName="[Tbl_DFR].[S.R].[All]" dimensionUniqueName="[Tbl_DFR]" displayFolder="" count="0" memberValueDatatype="20" unbalanced="0"/>
    <cacheHierarchy uniqueName="[Tbl_DFR].[CMP]" caption="CMP" attribute="1" defaultMemberUniqueName="[Tbl_DFR].[CMP].[All]" allUniqueName="[Tbl_DFR].[CMP].[All]" dimensionUniqueName="[Tbl_DFR]" displayFolder="" count="0" memberValueDatatype="130" unbalanced="0"/>
    <cacheHierarchy uniqueName="[Tbl_DFR].[TRIM/UPPER(Clean CMP)]" caption="TRIM/UPPER(Clean CMP)" attribute="1" defaultMemberUniqueName="[Tbl_DFR].[TRIM/UPPER(Clean CMP)].[All]" allUniqueName="[Tbl_DFR].[TRIM/UPPER(Clean CMP)].[All]" dimensionUniqueName="[Tbl_DFR]" displayFolder="" count="0" memberValueDatatype="130" unbalanced="0"/>
    <cacheHierarchy uniqueName="[Tbl_DFR].[IE Name]" caption="IE Name" attribute="1" defaultMemberUniqueName="[Tbl_DFR].[IE Name].[All]" allUniqueName="[Tbl_DFR].[IE Name].[All]" dimensionUniqueName="[Tbl_DFR]" displayFolder="" count="0" memberValueDatatype="130" unbalanced="0"/>
    <cacheHierarchy uniqueName="[Tbl_DFR].[Swape Card Number]" caption="Swape Card Number" attribute="1" defaultMemberUniqueName="[Tbl_DFR].[Swape Card Number].[All]" allUniqueName="[Tbl_DFR].[Swape Card Number].[All]" dimensionUniqueName="[Tbl_DFR]" displayFolder="" count="0" memberValueDatatype="130" unbalanced="0"/>
    <cacheHierarchy uniqueName="[Tbl_DFR].[Vehcile Number]" caption="Vehcile Number" attribute="1" defaultMemberUniqueName="[Tbl_DFR].[Vehcile Number].[All]" allUniqueName="[Tbl_DFR].[Vehcile Number].[All]" dimensionUniqueName="[Tbl_DFR]" displayFolder="" count="0" memberValueDatatype="130" unbalanced="0"/>
    <cacheHierarchy uniqueName="[Tbl_DFR].[Filler Name]" caption="Filler Name" attribute="1" defaultMemberUniqueName="[Tbl_DFR].[Filler Name].[All]" allUniqueName="[Tbl_DFR].[Filler Name].[All]" dimensionUniqueName="[Tbl_DFR]" displayFolder="" count="0" memberValueDatatype="130" unbalanced="0"/>
    <cacheHierarchy uniqueName="[Tbl_DFR].[Filler Number]" caption="Filler Number" attribute="1" defaultMemberUniqueName="[Tbl_DFR].[Filler Number].[All]" allUniqueName="[Tbl_DFR].[Filler Number].[All]" dimensionUniqueName="[Tbl_DFR]" displayFolder="" count="0" memberValueDatatype="130" unbalanced="0"/>
    <cacheHierarchy uniqueName="[Tbl_DFR].[SAP]" caption="SAP" attribute="1" defaultMemberUniqueName="[Tbl_DFR].[SAP].[All]" allUniqueName="[Tbl_DFR].[SAP].[All]" dimensionUniqueName="[Tbl_DFR]" displayFolder="" count="0" memberValueDatatype="130" unbalanced="0"/>
    <cacheHierarchy uniqueName="[Tbl_DFR].[Invoice Number]" caption="Invoice Number" attribute="1" defaultMemberUniqueName="[Tbl_DFR].[Invoice Number].[All]" allUniqueName="[Tbl_DFR].[Invoice Number].[All]" dimensionUniqueName="[Tbl_DFR]" displayFolder="" count="0" memberValueDatatype="130" unbalanced="0"/>
    <cacheHierarchy uniqueName="[Tbl_DFR].[Date of Invoice]" caption="Date of Invoice" attribute="1" time="1" defaultMemberUniqueName="[Tbl_DFR].[Date of Invoice].[All]" allUniqueName="[Tbl_DFR].[Date of Invoice].[All]" dimensionUniqueName="[Tbl_DFR]" displayFolder="" count="0" memberValueDatatype="7" unbalanced="0"/>
    <cacheHierarchy uniqueName="[Tbl_DFR].[Date of filling]" caption="Date of filling" attribute="1" defaultMemberUniqueName="[Tbl_DFR].[Date of filling].[All]" allUniqueName="[Tbl_DFR].[Date of filling].[All]" dimensionUniqueName="[Tbl_DFR]" displayFolder="" count="0" memberValueDatatype="130" unbalanced="0"/>
    <cacheHierarchy uniqueName="[Tbl_DFR].[Invoice filling gape]" caption="Invoice filling gape" attribute="1" defaultMemberUniqueName="[Tbl_DFR].[Invoice filling gape].[All]" allUniqueName="[Tbl_DFR].[Invoice filling gape].[All]" dimensionUniqueName="[Tbl_DFR]" displayFolder="" count="0" memberValueDatatype="130" unbalanced="0"/>
    <cacheHierarchy uniqueName="[Tbl_DFR].[gap validation]" caption="gap validation" attribute="1" defaultMemberUniqueName="[Tbl_DFR].[gap validation].[All]" allUniqueName="[Tbl_DFR].[gap validation].[All]" dimensionUniqueName="[Tbl_DFR]" displayFolder="" count="0" memberValueDatatype="130" unbalanced="0"/>
    <cacheHierarchy uniqueName="[Tbl_DFR].[Fule filling DG Kwh]" caption="Fule filling DG Kwh" attribute="1" defaultMemberUniqueName="[Tbl_DFR].[Fule filling DG Kwh].[All]" allUniqueName="[Tbl_DFR].[Fule filling DG Kwh].[All]" dimensionUniqueName="[Tbl_DFR]" displayFolder="" count="0" memberValueDatatype="130" unbalanced="0"/>
    <cacheHierarchy uniqueName="[Tbl_DFR].[Fuel filling DG Hrs]" caption="Fuel filling DG Hrs" attribute="1" defaultMemberUniqueName="[Tbl_DFR].[Fuel filling DG Hrs].[All]" allUniqueName="[Tbl_DFR].[Fuel filling DG Hrs].[All]" dimensionUniqueName="[Tbl_DFR]" displayFolder="" count="0" memberValueDatatype="130" unbalanced="0"/>
    <cacheHierarchy uniqueName="[Tbl_DFR].[Before filling Fuel level]" caption="Before filling Fuel level" attribute="1" defaultMemberUniqueName="[Tbl_DFR].[Before filling Fuel level].[All]" allUniqueName="[Tbl_DFR].[Before filling Fuel level].[All]" dimensionUniqueName="[Tbl_DFR]" displayFolder="" count="0" memberValueDatatype="20" unbalanced="0"/>
    <cacheHierarchy uniqueName="[Tbl_DFR].[Filling Qty]" caption="Filling Qty" attribute="1" defaultMemberUniqueName="[Tbl_DFR].[Filling Qty].[All]" allUniqueName="[Tbl_DFR].[Filling Qty].[All]" dimensionUniqueName="[Tbl_DFR]" displayFolder="" count="0" memberValueDatatype="20" unbalanced="0"/>
    <cacheHierarchy uniqueName="[Tbl_DFR].[IF (filling category)]" caption="IF (filling category)" attribute="1" defaultMemberUniqueName="[Tbl_DFR].[IF (filling category)].[All]" allUniqueName="[Tbl_DFR].[IF (filling category)].[All]" dimensionUniqueName="[Tbl_DFR]" displayFolder="" count="0" memberValueDatatype="130" unbalanced="0"/>
    <cacheHierarchy uniqueName="[Tbl_DFR].[IF AND(High Haldwani flag)]" caption="IF AND(High Haldwani flag)" attribute="1" defaultMemberUniqueName="[Tbl_DFR].[IF AND(High Haldwani flag)].[All]" allUniqueName="[Tbl_DFR].[IF AND(High Haldwani flag)].[All]" dimensionUniqueName="[Tbl_DFR]" displayFolder="" count="0" memberValueDatatype="130" unbalanced="0"/>
    <cacheHierarchy uniqueName="[Tbl_DFR].[Nested IF (filling category)]" caption="Nested IF (filling category)" attribute="1" defaultMemberUniqueName="[Tbl_DFR].[Nested IF (filling category)].[All]" allUniqueName="[Tbl_DFR].[Nested IF (filling category)].[All]" dimensionUniqueName="[Tbl_DFR]" displayFolder="" count="0" memberValueDatatype="130" unbalanced="0"/>
    <cacheHierarchy uniqueName="[Tbl_DFR].[Total fuel Balance]" caption="Total fuel Balance" attribute="1" defaultMemberUniqueName="[Tbl_DFR].[Total fuel Balance].[All]" allUniqueName="[Tbl_DFR].[Total fuel Balance].[All]" dimensionUniqueName="[Tbl_DFR]" displayFolder="" count="0" memberValueDatatype="20" unbalanced="0"/>
    <cacheHierarchy uniqueName="[Tbl_DFR].[IFS (filling category)]" caption="IFS (filling category)" attribute="1" defaultMemberUniqueName="[Tbl_DFR].[IFS (filling category)].[All]" allUniqueName="[Tbl_DFR].[IFS (filling category)].[All]" dimensionUniqueName="[Tbl_DFR]" displayFolder="" count="0" memberValueDatatype="130" unbalanced="0"/>
    <cacheHierarchy uniqueName="[Tbl_DFR].[IF OR(priority cluster flag)]" caption="IF OR(priority cluster flag)" attribute="1" defaultMemberUniqueName="[Tbl_DFR].[IF OR(priority cluster flag)].[All]" allUniqueName="[Tbl_DFR].[IF OR(priority cluster flag)].[All]" dimensionUniqueName="[Tbl_DFR]" displayFolder="" count="0" memberValueDatatype="130" unbalanced="0"/>
    <cacheHierarchy uniqueName="[Tbl_DFR].[Site Entry date in DFR]" caption="Site Entry date in DFR" attribute="1" defaultMemberUniqueName="[Tbl_DFR].[Site Entry date in DFR].[All]" allUniqueName="[Tbl_DFR].[Site Entry date in DFR].[All]" dimensionUniqueName="[Tbl_DFR]" displayFolder="" count="0" memberValueDatatype="130" unbalanced="0"/>
    <cacheHierarchy uniqueName="[Tbl_DFR].[Fuel Filling Timing]" caption="Fuel Filling Timing" attribute="1" time="1" defaultMemberUniqueName="[Tbl_DFR].[Fuel Filling Timing].[All]" allUniqueName="[Tbl_DFR].[Fuel Filling Timing].[All]" dimensionUniqueName="[Tbl_DFR]" displayFolder="" count="0" memberValueDatatype="7" unbalanced="0"/>
    <cacheHierarchy uniqueName="[Tbl_DFR].[Month]" caption="Month" attribute="1" time="1" defaultMemberUniqueName="[Tbl_DFR].[Month].[All]" allUniqueName="[Tbl_DFR].[Month].[All]" dimensionUniqueName="[Tbl_DFR]" displayFolder="" count="0" memberValueDatatype="7" unbalanced="0"/>
    <cacheHierarchy uniqueName="[Tbl_DFR].[TEXT(Filling month)]" caption="TEXT(Filling month)" attribute="1" defaultMemberUniqueName="[Tbl_DFR].[TEXT(Filling month)].[All]" allUniqueName="[Tbl_DFR].[TEXT(Filling month)].[All]" dimensionUniqueName="[Tbl_DFR]" displayFolder="" count="0" memberValueDatatype="130" unbalanced="0"/>
    <cacheHierarchy uniqueName="[Tbl_DFR].[filling year]" caption="filling year" attribute="1" defaultMemberUniqueName="[Tbl_DFR].[filling year].[All]" allUniqueName="[Tbl_DFR].[filling year].[All]" dimensionUniqueName="[Tbl_DFR]" displayFolder="" count="0" memberValueDatatype="130" unbalanced="0"/>
    <cacheHierarchy uniqueName="[Tbl_DFR].[Filling day]" caption="Filling day" attribute="1" defaultMemberUniqueName="[Tbl_DFR].[Filling day].[All]" allUniqueName="[Tbl_DFR].[Filling day].[All]" dimensionUniqueName="[Tbl_DFR]" displayFolder="" count="0" memberValueDatatype="130" unbalanced="0"/>
    <cacheHierarchy uniqueName="[Tbl_DFR].[Handover to Technician - Name]" caption="Handover to Technician - Name" attribute="1" defaultMemberUniqueName="[Tbl_DFR].[Handover to Technician - Name].[All]" allUniqueName="[Tbl_DFR].[Handover to Technician - Name].[All]" dimensionUniqueName="[Tbl_DFR]" displayFolder="" count="0" memberValueDatatype="130" unbalanced="0"/>
    <cacheHierarchy uniqueName="[Tbl_DFR].[Mapped Technician]" caption="Mapped Technician" attribute="1" defaultMemberUniqueName="[Tbl_DFR].[Mapped Technician].[All]" allUniqueName="[Tbl_DFR].[Mapped Technician].[All]" dimensionUniqueName="[Tbl_DFR]" displayFolder="" count="0" memberValueDatatype="130" unbalanced="0"/>
    <cacheHierarchy uniqueName="[Tbl_DFR].[SAP LENGTH]" caption="SAP LENGTH" attribute="1" defaultMemberUniqueName="[Tbl_DFR].[SAP LENGTH].[All]" allUniqueName="[Tbl_DFR].[SAP LENGTH].[All]" dimensionUniqueName="[Tbl_DFR]" displayFolder="" count="0" memberValueDatatype="20" unbalanced="0"/>
    <cacheHierarchy uniqueName="[Tbl_DFR].[SAP VALIDATION]" caption="SAP VALIDATION" attribute="1" defaultMemberUniqueName="[Tbl_DFR].[SAP VALIDATION].[All]" allUniqueName="[Tbl_DFR].[SAP VALIDATION].[All]" dimensionUniqueName="[Tbl_DFR]" displayFolder="" count="0" memberValueDatatype="130" unbalanced="0"/>
    <cacheHierarchy uniqueName="[Measures].[__XL_Count Tbl_DFR]" caption="__XL_Count Tbl_DFR" measure="1" displayFolder="" measureGroup="Tbl_DFR" count="0" hidden="1"/>
    <cacheHierarchy uniqueName="[Measures].[__XL_Count DFR_Clean]" caption="__XL_Count DFR_Clean" measure="1" displayFolder="" measureGroup="DFR_Clean" count="0" hidden="1"/>
    <cacheHierarchy uniqueName="[Measures].[__No measures defined]" caption="__No measures defined" measure="1" displayFolder="" count="0" hidden="1"/>
    <cacheHierarchy uniqueName="[Measures].[Sum of Filling Qty]" caption="Sum of Filling Qty" measure="1" displayFolder="" measureGroup="Tbl_DFR" count="0" hidden="1">
      <extLst>
        <ext xmlns:x15="http://schemas.microsoft.com/office/spreadsheetml/2010/11/main" uri="{B97F6D7D-B522-45F9-BDA1-12C45D357490}">
          <x15:cacheHierarchy aggregatedColumn="53"/>
        </ext>
      </extLst>
    </cacheHierarchy>
  </cacheHierarchies>
  <kpis count="0"/>
  <dimensions count="3">
    <dimension name="DFR_Clean" uniqueName="[DFR_Clean]" caption="DFR_Clean"/>
    <dimension measure="1" name="Measures" uniqueName="[Measures]" caption="Measures"/>
    <dimension name="Tbl_DFR" uniqueName="[Tbl_DFR]" caption="Tbl_DFR"/>
  </dimensions>
  <measureGroups count="2">
    <measureGroup name="DFR_Clean" caption="DFR_Clean"/>
    <measureGroup name="Tbl_DFR" caption="Tbl_DFR"/>
  </measureGroups>
  <maps count="2">
    <map measureGroup="0" dimension="0"/>
    <map measureGroup="1" dimension="2"/>
  </maps>
  <extLst>
    <ext xmlns:x14="http://schemas.microsoft.com/office/spreadsheetml/2009/9/main" uri="{725AE2AE-9491-48be-B2B4-4EB974FC3084}">
      <x14:pivotCacheDefinition pivotCacheId="80189763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0">
  <r>
    <n v="1"/>
    <x v="0"/>
    <s v="DEHRADUN"/>
    <s v="Vivek Kumar"/>
    <n v="9548900960"/>
    <s v="UK17CA5176"/>
    <s v="ASHISH"/>
    <n v="9084189448"/>
    <x v="0"/>
    <n v="151303"/>
    <d v="2025-10-01T00:00:00"/>
    <d v="2025-10-03T00:00:00"/>
    <n v="2"/>
    <s v="valid"/>
    <n v="9798"/>
    <n v="2116"/>
    <n v="30"/>
    <n v="60"/>
    <s v="normal"/>
    <s v="no"/>
    <s v="low"/>
    <n v="90"/>
    <s v="low"/>
    <s v="YES"/>
    <d v="2025-10-01T00:00:00"/>
    <d v="2025-10-01T00:00:00"/>
    <d v="2025-10-01T00:00:00"/>
    <s v="Oct"/>
    <n v="2025"/>
    <s v="Fri"/>
    <m/>
    <s v="Ankur  Khatana"/>
    <n v="18"/>
    <s v="valid"/>
  </r>
  <r>
    <n v="1"/>
    <x v="1"/>
    <s v="HALDWANI"/>
    <s v="Aashish Rai"/>
    <s v="9389925428BPCL"/>
    <s v="UK05CA2368"/>
    <s v="GANESH"/>
    <n v="7535896961"/>
    <x v="1"/>
    <s v="TXN100125947379"/>
    <d v="2025-10-01T00:00:00"/>
    <d v="2025-10-02T00:00:00"/>
    <n v="1"/>
    <s v="valid"/>
    <n v="2948"/>
    <n v="547"/>
    <n v="0"/>
    <n v="120"/>
    <s v="normal"/>
    <s v="no"/>
    <s v="medium"/>
    <n v="120"/>
    <s v="medium"/>
    <s v="YES"/>
    <d v="2025-10-02T00:00:00"/>
    <m/>
    <d v="2025-10-01T00:00:00"/>
    <s v="Oct"/>
    <n v="2025"/>
    <s v="Thu"/>
    <m/>
    <s v="Kamlesh Mahra"/>
    <n v="18"/>
    <s v="valid"/>
  </r>
  <r>
    <n v="2"/>
    <x v="0"/>
    <s v="DEHRADUN"/>
    <s v="Vivek Kumar"/>
    <n v="9548900960"/>
    <s v="UK17CA5176"/>
    <s v="ASHISH"/>
    <n v="9084189448"/>
    <x v="2"/>
    <n v="151030"/>
    <d v="2025-10-01T00:00:00"/>
    <d v="2025-10-03T00:00:00"/>
    <n v="2"/>
    <s v="valid"/>
    <n v="11321"/>
    <n v="2125"/>
    <n v="15"/>
    <n v="80"/>
    <s v="normal"/>
    <s v="no"/>
    <s v="medium"/>
    <n v="95"/>
    <s v="medium"/>
    <s v="YES"/>
    <d v="2025-10-01T00:00:00"/>
    <d v="2025-10-01T00:00:00"/>
    <d v="2025-10-01T00:00:00"/>
    <s v="Oct"/>
    <n v="2025"/>
    <s v="Fri"/>
    <m/>
    <s v="Sandeep  Kumar  Saini"/>
    <n v="18"/>
    <s v="valid"/>
  </r>
  <r>
    <n v="2"/>
    <x v="1"/>
    <s v="HALDWANI"/>
    <s v="Aashish Rai"/>
    <s v="9389925428BPCL"/>
    <s v="UK05CA2368"/>
    <s v="GANESH"/>
    <n v="7535896961"/>
    <x v="3"/>
    <s v="TXN100125947615"/>
    <d v="2025-10-01T00:00:00"/>
    <d v="2025-10-03T00:00:00"/>
    <n v="2"/>
    <s v="valid"/>
    <n v="613"/>
    <n v="223"/>
    <n v="80"/>
    <n v="60"/>
    <s v="normal"/>
    <s v="no"/>
    <s v="low"/>
    <n v="140"/>
    <s v="low"/>
    <s v="YES"/>
    <d v="2025-10-03T00:00:00"/>
    <m/>
    <d v="2025-10-01T00:00:00"/>
    <s v="Oct"/>
    <n v="2025"/>
    <s v="Fri"/>
    <m/>
    <s v="Kuwar Singh Mehra"/>
    <n v="18"/>
    <s v="valid"/>
  </r>
  <r>
    <n v="3"/>
    <x v="0"/>
    <s v="DEHRADUN"/>
    <s v="Vivek Kumar"/>
    <n v="9548900960"/>
    <s v="UK17CA5176"/>
    <s v="ASHISH"/>
    <n v="9084189448"/>
    <x v="4"/>
    <n v="151303"/>
    <d v="2025-10-01T00:00:00"/>
    <d v="2025-10-03T00:00:00"/>
    <n v="2"/>
    <s v="valid"/>
    <n v="12772"/>
    <n v="2842"/>
    <n v="14"/>
    <n v="60"/>
    <s v="normal"/>
    <s v="no"/>
    <s v="low"/>
    <n v="74"/>
    <s v="low"/>
    <s v="YES"/>
    <d v="2025-10-01T00:00:00"/>
    <d v="2025-10-01T00:00:00"/>
    <d v="2025-10-01T00:00:00"/>
    <s v="Oct"/>
    <n v="2025"/>
    <s v="Fri"/>
    <m/>
    <s v="Ankur  Khatana"/>
    <n v="18"/>
    <s v="valid"/>
  </r>
  <r>
    <n v="3"/>
    <x v="1"/>
    <s v="HALDWANI"/>
    <s v="Aashish Rai"/>
    <s v="9389925428BPCL"/>
    <s v="UK05CA2368"/>
    <s v="GANESH"/>
    <n v="7535896961"/>
    <x v="5"/>
    <s v="TXN100125951772"/>
    <d v="2025-10-01T00:00:00"/>
    <d v="2025-10-02T00:00:00"/>
    <n v="1"/>
    <s v="valid"/>
    <n v="6772"/>
    <n v="1361"/>
    <n v="5"/>
    <n v="60"/>
    <s v="normal"/>
    <s v="no"/>
    <s v="low"/>
    <n v="65"/>
    <s v="low"/>
    <s v="YES"/>
    <d v="2025-10-02T00:00:00"/>
    <m/>
    <d v="2025-10-01T00:00:00"/>
    <s v="Oct"/>
    <n v="2025"/>
    <s v="Thu"/>
    <m/>
    <s v="Kamlesh Mahra"/>
    <n v="18"/>
    <s v="valid"/>
  </r>
  <r>
    <n v="4"/>
    <x v="0"/>
    <s v="DEHRADUN"/>
    <s v="Vivek Kumar"/>
    <n v="9548900960"/>
    <s v="UK17CA5176"/>
    <s v="ASHISH"/>
    <n v="9084189448"/>
    <x v="6"/>
    <n v="151303"/>
    <d v="2025-10-01T00:00:00"/>
    <d v="2025-10-02T00:00:00"/>
    <n v="1"/>
    <s v="valid"/>
    <n v="9343"/>
    <n v="2821"/>
    <n v="13"/>
    <n v="60"/>
    <s v="normal"/>
    <s v="no"/>
    <s v="low"/>
    <n v="73"/>
    <s v="low"/>
    <s v="YES"/>
    <d v="2025-10-01T00:00:00"/>
    <d v="2025-10-01T00:00:00"/>
    <d v="2025-10-01T00:00:00"/>
    <s v="Oct"/>
    <n v="2025"/>
    <s v="Thu"/>
    <m/>
    <s v="Rohit Thakur SLQU"/>
    <n v="18"/>
    <s v="valid"/>
  </r>
  <r>
    <n v="4"/>
    <x v="1"/>
    <s v="HALDWANI"/>
    <s v="Aashish Rai"/>
    <s v="9389925428BPCL"/>
    <s v="UK05CA2368"/>
    <s v="GANESH"/>
    <n v="7535896961"/>
    <x v="7"/>
    <s v="TXN100125947379"/>
    <d v="2025-10-01T00:00:00"/>
    <d v="2025-10-01T00:00:00"/>
    <n v="0"/>
    <s v="valid"/>
    <n v="9556"/>
    <n v="2590"/>
    <n v="4"/>
    <n v="100"/>
    <s v="normal"/>
    <s v="no"/>
    <s v="medium"/>
    <n v="104"/>
    <s v="medium"/>
    <s v="YES"/>
    <d v="2025-10-01T00:00:00"/>
    <m/>
    <d v="2025-10-01T00:00:00"/>
    <s v="Oct"/>
    <n v="2025"/>
    <s v="Wed"/>
    <m/>
    <s v="Kamlesh Mahra"/>
    <n v="18"/>
    <s v="valid"/>
  </r>
  <r>
    <n v="5"/>
    <x v="0"/>
    <s v="DEHRADUN"/>
    <s v="Vivek Kumar"/>
    <n v="9548900960"/>
    <s v="UK17CA5176"/>
    <s v="ASHISH"/>
    <n v="9084189448"/>
    <x v="8"/>
    <n v="151030"/>
    <d v="2025-10-01T00:00:00"/>
    <d v="2025-10-03T00:00:00"/>
    <n v="2"/>
    <s v="valid"/>
    <n v="4272"/>
    <n v="507"/>
    <n v="15"/>
    <n v="80"/>
    <s v="normal"/>
    <s v="no"/>
    <s v="medium"/>
    <n v="95"/>
    <s v="medium"/>
    <s v="YES"/>
    <d v="2025-10-01T00:00:00"/>
    <d v="2025-10-01T00:00:00"/>
    <d v="2025-10-01T00:00:00"/>
    <s v="Oct"/>
    <n v="2025"/>
    <s v="Fri"/>
    <m/>
    <s v="Sandeep  Kumar  Saini"/>
    <n v="18"/>
    <s v="valid"/>
  </r>
  <r>
    <n v="5"/>
    <x v="1"/>
    <s v="HALDWANI"/>
    <s v="Aashish Rai"/>
    <s v="9389925428BPCL"/>
    <s v="UK05CA2368"/>
    <s v="GANESH"/>
    <n v="7535896961"/>
    <x v="9"/>
    <s v="TXN100125947379"/>
    <d v="2025-10-01T00:00:00"/>
    <d v="2025-10-01T00:00:00"/>
    <n v="0"/>
    <s v="valid"/>
    <n v="13703"/>
    <n v="2782"/>
    <n v="42"/>
    <n v="80"/>
    <s v="normal"/>
    <s v="no"/>
    <s v="medium"/>
    <n v="122"/>
    <s v="medium"/>
    <s v="YES"/>
    <d v="2025-10-01T00:00:00"/>
    <m/>
    <d v="2025-10-01T00:00:00"/>
    <s v="Oct"/>
    <n v="2025"/>
    <s v="Wed"/>
    <m/>
    <s v="Kamlesh Mahra"/>
    <n v="18"/>
    <s v="valid"/>
  </r>
  <r>
    <n v="6"/>
    <x v="0"/>
    <s v="DEHRADUN"/>
    <s v="Vivek Kumar"/>
    <n v="9548900960"/>
    <s v="UK17CA5176"/>
    <s v="ASHISH"/>
    <n v="9084189448"/>
    <x v="10"/>
    <n v="151303"/>
    <d v="2025-10-01T00:00:00"/>
    <d v="2025-10-02T00:00:00"/>
    <n v="1"/>
    <s v="valid"/>
    <n v="12515"/>
    <n v="3069"/>
    <n v="21"/>
    <n v="60"/>
    <s v="normal"/>
    <s v="no"/>
    <s v="low"/>
    <n v="81"/>
    <s v="low"/>
    <s v="YES"/>
    <d v="2025-10-01T00:00:00"/>
    <d v="2025-10-01T00:00:00"/>
    <d v="2025-10-01T00:00:00"/>
    <s v="Oct"/>
    <n v="2025"/>
    <s v="Thu"/>
    <m/>
    <s v="Rohit Thakur SLQU"/>
    <n v="18"/>
    <s v="valid"/>
  </r>
  <r>
    <n v="6"/>
    <x v="1"/>
    <s v="HALDWANI"/>
    <s v="Aashish Rai"/>
    <s v="9389925428BPCL"/>
    <s v="UK05CA2368"/>
    <s v="GANESH"/>
    <n v="7535896961"/>
    <x v="11"/>
    <s v="TXN100125947379"/>
    <d v="2025-10-01T00:00:00"/>
    <d v="2025-10-01T00:00:00"/>
    <n v="0"/>
    <s v="valid"/>
    <n v="9297"/>
    <n v="2475"/>
    <n v="71"/>
    <n v="40"/>
    <s v="normal"/>
    <s v="no"/>
    <s v="low"/>
    <n v="111"/>
    <s v="low"/>
    <s v="YES"/>
    <d v="2025-10-01T00:00:00"/>
    <d v="1899-12-30T15:40:00"/>
    <d v="2025-10-01T00:00:00"/>
    <s v="Oct"/>
    <n v="2025"/>
    <s v="Wed"/>
    <s v="KAMLESH SINGH MEHRA"/>
    <s v="Kamlesh Mahra"/>
    <n v="18"/>
    <s v="valid"/>
  </r>
  <r>
    <n v="7"/>
    <x v="0"/>
    <s v="DEHRADUN"/>
    <s v="Vivek Kumar"/>
    <n v="9548900960"/>
    <s v="UK17CA5176"/>
    <s v="ASHISH"/>
    <n v="9084189448"/>
    <x v="12"/>
    <n v="151155"/>
    <d v="2025-10-01T00:00:00"/>
    <d v="2025-10-01T00:00:00"/>
    <n v="0"/>
    <s v="valid"/>
    <n v="53384"/>
    <n v="10847"/>
    <n v="20"/>
    <n v="160"/>
    <s v="high"/>
    <s v="no"/>
    <s v="high"/>
    <n v="180"/>
    <s v="HIGH"/>
    <s v="YES"/>
    <d v="2025-10-01T00:00:00"/>
    <d v="2025-10-01T00:00:00"/>
    <d v="2025-10-01T00:00:00"/>
    <s v="Oct"/>
    <n v="2025"/>
    <s v="Wed"/>
    <m/>
    <s v="Jitendra  Negi"/>
    <n v="18"/>
    <s v="valid"/>
  </r>
  <r>
    <n v="7"/>
    <x v="1"/>
    <s v="HALDWANI"/>
    <s v="Aashish Rai"/>
    <s v="9389925428BPCL"/>
    <s v="UK05CA2368"/>
    <s v="GANESH"/>
    <n v="7535896961"/>
    <x v="13"/>
    <s v="TXN100125947379"/>
    <d v="2025-10-01T00:00:00"/>
    <d v="2025-10-02T00:00:00"/>
    <n v="1"/>
    <s v="valid"/>
    <n v="2393"/>
    <n v="427"/>
    <n v="42"/>
    <n v="80"/>
    <s v="normal"/>
    <s v="no"/>
    <s v="medium"/>
    <n v="122"/>
    <s v="medium"/>
    <s v="YES"/>
    <d v="2025-10-02T00:00:00"/>
    <m/>
    <d v="2025-10-01T00:00:00"/>
    <s v="Oct"/>
    <n v="2025"/>
    <s v="Thu"/>
    <m/>
    <s v="Kamlesh Mahra"/>
    <n v="18"/>
    <s v="valid"/>
  </r>
  <r>
    <n v="8"/>
    <x v="0"/>
    <s v="DEHRADUN"/>
    <s v="Vivek Kumar"/>
    <n v="9548900960"/>
    <s v="UK17CA5597"/>
    <s v="ANIL"/>
    <n v="8859875509"/>
    <x v="14"/>
    <s v="TXN100126016825"/>
    <d v="2025-10-01T00:00:00"/>
    <d v="2025-10-02T00:00:00"/>
    <n v="1"/>
    <s v="valid"/>
    <n v="5661"/>
    <n v="1602"/>
    <n v="64"/>
    <n v="80"/>
    <s v="normal"/>
    <s v="no"/>
    <s v="medium"/>
    <n v="144"/>
    <s v="medium"/>
    <s v="YES"/>
    <d v="2025-10-01T00:00:00"/>
    <d v="2025-10-01T00:00:00"/>
    <d v="2025-10-01T00:00:00"/>
    <s v="Oct"/>
    <n v="2025"/>
    <s v="Thu"/>
    <m/>
    <s v="Amit  Pal Singh"/>
    <n v="18"/>
    <s v="valid"/>
  </r>
  <r>
    <n v="8"/>
    <x v="1"/>
    <s v="HALDWANI"/>
    <s v="Aashish Rai"/>
    <s v="9973143555-BPCL"/>
    <s v="UK05CA2368"/>
    <s v="GANESH"/>
    <n v="7535896961"/>
    <x v="15"/>
    <s v="TXN100125947268"/>
    <d v="2025-10-01T00:00:00"/>
    <d v="2025-10-01T00:00:00"/>
    <n v="0"/>
    <s v="valid"/>
    <n v="3789"/>
    <n v="1560"/>
    <n v="50"/>
    <n v="60"/>
    <s v="normal"/>
    <s v="no"/>
    <s v="low"/>
    <n v="110"/>
    <s v="low"/>
    <s v="YES"/>
    <d v="2025-10-01T00:00:00"/>
    <m/>
    <d v="2025-10-01T00:00:00"/>
    <s v="Oct"/>
    <n v="2025"/>
    <s v="Wed"/>
    <m/>
    <s v="Kamlesh Mahra"/>
    <n v="18"/>
    <s v="valid"/>
  </r>
  <r>
    <n v="9"/>
    <x v="0"/>
    <s v="DEHRADUN"/>
    <s v="Vivek Kumar"/>
    <n v="9548900960"/>
    <s v="UK17CA5597"/>
    <s v="ANIL"/>
    <n v="8859875511"/>
    <x v="16"/>
    <s v="TXN100126016825"/>
    <d v="2025-10-01T00:00:00"/>
    <d v="2025-10-02T00:00:00"/>
    <n v="1"/>
    <s v="valid"/>
    <n v="5520"/>
    <n v="1455"/>
    <n v="40"/>
    <n v="80"/>
    <s v="normal"/>
    <s v="no"/>
    <s v="medium"/>
    <n v="120"/>
    <s v="medium"/>
    <s v="YES"/>
    <d v="2025-10-01T00:00:00"/>
    <d v="2025-10-01T00:00:00"/>
    <d v="2025-10-01T00:00:00"/>
    <s v="Oct"/>
    <n v="2025"/>
    <s v="Thu"/>
    <m/>
    <s v="Pawan  Kumar"/>
    <n v="18"/>
    <s v="valid"/>
  </r>
  <r>
    <n v="9"/>
    <x v="1"/>
    <s v="HALDWANI"/>
    <s v="Aashish Rai"/>
    <s v="9389925428-Jio-BP"/>
    <s v="UP21ET8573"/>
    <s v="AMAN"/>
    <n v="9105037209"/>
    <x v="17"/>
    <n v="80958"/>
    <d v="2025-10-01T00:00:00"/>
    <d v="2025-10-01T00:00:00"/>
    <n v="0"/>
    <s v="valid"/>
    <n v="12182"/>
    <n v="2214"/>
    <n v="45"/>
    <n v="40"/>
    <s v="normal"/>
    <s v="no"/>
    <s v="low"/>
    <n v="85"/>
    <s v="low"/>
    <s v="YES"/>
    <d v="2025-10-01T00:00:00"/>
    <d v="1899-12-30T11:09:00"/>
    <d v="2025-10-01T00:00:00"/>
    <s v="Oct"/>
    <n v="2025"/>
    <s v="Wed"/>
    <s v="Ankit Kumar"/>
    <s v="Kapil  Pal"/>
    <n v="18"/>
    <s v="valid"/>
  </r>
  <r>
    <n v="10"/>
    <x v="0"/>
    <s v="DEHRADUN"/>
    <s v="Vivek Kumar"/>
    <n v="9548900960"/>
    <s v="UK17CA5597"/>
    <s v="ANIL"/>
    <n v="8859875512"/>
    <x v="18"/>
    <s v="TXN100126016825"/>
    <d v="2025-10-01T00:00:00"/>
    <d v="2025-10-02T00:00:00"/>
    <n v="1"/>
    <s v="valid"/>
    <n v="3534"/>
    <n v="1102"/>
    <n v="48"/>
    <n v="80"/>
    <s v="normal"/>
    <s v="no"/>
    <s v="medium"/>
    <n v="128"/>
    <s v="medium"/>
    <s v="YES"/>
    <d v="2025-10-01T00:00:00"/>
    <d v="2025-10-01T00:00:00"/>
    <d v="2025-10-01T00:00:00"/>
    <s v="Oct"/>
    <n v="2025"/>
    <s v="Thu"/>
    <m/>
    <s v="Ankit  Lasiyal"/>
    <n v="18"/>
    <s v="valid"/>
  </r>
  <r>
    <n v="10"/>
    <x v="1"/>
    <s v="HALDWANI"/>
    <s v="Aashish Rai"/>
    <s v="9389925428-Jio-BP"/>
    <s v="UP21ET8573"/>
    <s v="AMAN"/>
    <n v="9105037209"/>
    <x v="19"/>
    <n v="80853"/>
    <d v="2025-10-01T00:00:00"/>
    <d v="2025-10-01T00:00:00"/>
    <n v="0"/>
    <s v="valid"/>
    <n v="16080"/>
    <n v="4430"/>
    <n v="17"/>
    <n v="140"/>
    <s v="normal"/>
    <s v="no"/>
    <s v="medium"/>
    <n v="157"/>
    <s v="medium"/>
    <s v="YES"/>
    <d v="2025-10-01T00:00:00"/>
    <m/>
    <d v="2025-10-01T00:00:00"/>
    <s v="Oct"/>
    <n v="2025"/>
    <s v="Wed"/>
    <m/>
    <s v="Kapil  Pal"/>
    <n v="18"/>
    <s v="valid"/>
  </r>
  <r>
    <n v="11"/>
    <x v="0"/>
    <s v="DEHRADUN"/>
    <s v="Vivek Kumar"/>
    <n v="9548900960"/>
    <s v="UK17CA5597"/>
    <s v="ANIL"/>
    <n v="8859875515"/>
    <x v="20"/>
    <s v="TXN100126016826"/>
    <d v="2025-10-01T00:00:00"/>
    <d v="2025-10-03T00:00:00"/>
    <n v="2"/>
    <s v="valid"/>
    <n v="3713"/>
    <n v="771"/>
    <n v="66"/>
    <n v="80"/>
    <s v="normal"/>
    <s v="no"/>
    <s v="medium"/>
    <n v="146"/>
    <s v="medium"/>
    <s v="YES"/>
    <d v="2025-10-01T00:00:00"/>
    <d v="2025-10-01T00:00:00"/>
    <d v="2025-10-01T00:00:00"/>
    <s v="Oct"/>
    <n v="2025"/>
    <s v="Fri"/>
    <m/>
    <s v="Ashok Singh Ramola"/>
    <n v="18"/>
    <s v="valid"/>
  </r>
  <r>
    <n v="11"/>
    <x v="1"/>
    <s v="HALDWANI"/>
    <s v="Aashish Rai"/>
    <s v="9389925428-Jio-BP"/>
    <s v="UP21ET8573"/>
    <s v="AMAN"/>
    <n v="9105037209"/>
    <x v="21"/>
    <n v="80853"/>
    <d v="2025-10-01T00:00:00"/>
    <d v="2025-10-01T00:00:00"/>
    <n v="0"/>
    <s v="valid"/>
    <n v="9551"/>
    <n v="1857"/>
    <n v="18"/>
    <n v="60"/>
    <s v="normal"/>
    <s v="no"/>
    <s v="low"/>
    <n v="78"/>
    <s v="low"/>
    <s v="YES"/>
    <d v="2025-10-01T00:00:00"/>
    <m/>
    <d v="2025-10-01T00:00:00"/>
    <s v="Oct"/>
    <n v="2025"/>
    <s v="Wed"/>
    <m/>
    <s v="Kapil  Pal"/>
    <n v="18"/>
    <s v="valid"/>
  </r>
  <r>
    <n v="12"/>
    <x v="0"/>
    <s v="DEHRADUN"/>
    <s v="Vivek Kumar"/>
    <n v="9548900960"/>
    <s v="UK17CA 5823"/>
    <s v="VINAY"/>
    <n v="9548825813"/>
    <x v="22"/>
    <s v="TXN100126168123"/>
    <d v="2025-10-02T00:00:00"/>
    <d v="2025-10-03T00:00:00"/>
    <n v="1"/>
    <s v="valid"/>
    <n v="1089"/>
    <n v="242"/>
    <n v="124"/>
    <n v="100"/>
    <s v="normal"/>
    <s v="no"/>
    <s v="medium"/>
    <n v="224"/>
    <s v="medium"/>
    <s v="YES"/>
    <d v="2025-10-02T00:00:00"/>
    <d v="2025-10-01T00:00:00"/>
    <d v="2025-10-01T00:00:00"/>
    <s v="Oct"/>
    <n v="2025"/>
    <s v="Fri"/>
    <m/>
    <s v="Jagat Singh Chauhan"/>
    <n v="18"/>
    <s v="valid"/>
  </r>
  <r>
    <n v="12"/>
    <x v="1"/>
    <s v="HALDWANI"/>
    <s v="Aashish Rai"/>
    <s v="9389925428-Jio-BP"/>
    <s v="UP21ET8573"/>
    <s v="AMAN"/>
    <n v="9105037209"/>
    <x v="23"/>
    <n v="80853"/>
    <d v="2025-10-01T00:00:00"/>
    <d v="2025-10-01T00:00:00"/>
    <n v="0"/>
    <s v="valid"/>
    <n v="11912"/>
    <n v="2712"/>
    <n v="28"/>
    <n v="120"/>
    <s v="normal"/>
    <s v="no"/>
    <s v="medium"/>
    <n v="148"/>
    <s v="medium"/>
    <s v="YES"/>
    <d v="2025-10-01T00:00:00"/>
    <d v="1899-12-30T14:29:00"/>
    <d v="2025-10-01T00:00:00"/>
    <s v="Oct"/>
    <n v="2025"/>
    <s v="Wed"/>
    <s v="Ankit "/>
    <s v="Kapil  Pal"/>
    <n v="18"/>
    <s v="valid"/>
  </r>
  <r>
    <n v="13"/>
    <x v="0"/>
    <s v="DEHRADUN"/>
    <s v="Vivek Kumar"/>
    <n v="9548900960"/>
    <s v="UK17CA 5823"/>
    <s v="VINAY"/>
    <n v="9548825814"/>
    <x v="24"/>
    <s v="TXN100126168017"/>
    <d v="2025-10-02T00:00:00"/>
    <d v="2025-10-01T00:00:00"/>
    <n v="-1"/>
    <s v="valid"/>
    <n v="3935"/>
    <n v="568"/>
    <n v="0"/>
    <n v="200"/>
    <s v="high"/>
    <s v="no"/>
    <s v="high"/>
    <n v="200"/>
    <s v="HIGH"/>
    <s v="YES"/>
    <d v="2025-10-02T00:00:00"/>
    <d v="2025-10-01T00:00:00"/>
    <d v="2025-10-01T00:00:00"/>
    <s v="Oct"/>
    <n v="2025"/>
    <s v="Wed"/>
    <m/>
    <s v="Sandeep   Kumar MORI"/>
    <n v="18"/>
    <s v="valid"/>
  </r>
  <r>
    <n v="13"/>
    <x v="1"/>
    <s v="HALDWANI"/>
    <s v="Aashish Rai"/>
    <s v="9389925428-Jio-BP"/>
    <s v="UP21ET8573"/>
    <s v="AMAN"/>
    <n v="9105037209"/>
    <x v="25"/>
    <n v="80958"/>
    <d v="2025-10-01T00:00:00"/>
    <d v="2025-10-01T00:00:00"/>
    <n v="0"/>
    <s v="valid"/>
    <n v="3694"/>
    <n v="605"/>
    <n v="45"/>
    <n v="40"/>
    <s v="normal"/>
    <s v="no"/>
    <s v="low"/>
    <n v="85"/>
    <s v="low"/>
    <s v="YES"/>
    <d v="2025-10-01T00:00:00"/>
    <d v="1899-12-30T14:03:00"/>
    <d v="2025-10-01T00:00:00"/>
    <s v="Oct"/>
    <n v="2025"/>
    <s v="Wed"/>
    <s v="Kapil Pal"/>
    <s v="Kapil  Pal"/>
    <n v="18"/>
    <s v="valid"/>
  </r>
  <r>
    <n v="14"/>
    <x v="0"/>
    <s v="DEHRADUN"/>
    <s v="Vivek Kumar"/>
    <n v="9548900960"/>
    <s v="UK17CA 5823"/>
    <s v="VINAY"/>
    <n v="9548825815"/>
    <x v="26"/>
    <s v="TXN100126172174"/>
    <d v="2025-10-02T00:00:00"/>
    <d v="2025-10-02T00:00:00"/>
    <n v="0"/>
    <s v="valid"/>
    <n v="27822"/>
    <n v="5555"/>
    <n v="0"/>
    <n v="200"/>
    <s v="high"/>
    <s v="no"/>
    <s v="high"/>
    <n v="200"/>
    <s v="HIGH"/>
    <s v="YES"/>
    <d v="2025-10-02T00:00:00"/>
    <d v="2025-10-01T00:00:00"/>
    <d v="2025-10-01T00:00:00"/>
    <s v="Oct"/>
    <n v="2025"/>
    <s v="Thu"/>
    <m/>
    <s v="Sandeep   Kumar MORI"/>
    <n v="18"/>
    <s v="valid"/>
  </r>
  <r>
    <n v="14"/>
    <x v="1"/>
    <s v="HALDWANI"/>
    <s v="Aashish Rai"/>
    <s v="9389925428-Jio-BP"/>
    <s v="UP21ET8573"/>
    <s v="AMAN"/>
    <n v="9105037209"/>
    <x v="27"/>
    <n v="80958"/>
    <d v="2025-10-01T00:00:00"/>
    <d v="2025-10-02T00:00:00"/>
    <n v="1"/>
    <s v="valid"/>
    <n v="10444"/>
    <n v="3251"/>
    <n v="30"/>
    <n v="40"/>
    <s v="normal"/>
    <s v="no"/>
    <s v="low"/>
    <n v="70"/>
    <s v="low"/>
    <s v="YES"/>
    <d v="2025-10-02T00:00:00"/>
    <m/>
    <d v="2025-10-01T00:00:00"/>
    <s v="Oct"/>
    <n v="2025"/>
    <s v="Thu"/>
    <m/>
    <s v="Kapil  Pal"/>
    <n v="18"/>
    <s v="valid"/>
  </r>
  <r>
    <n v="15"/>
    <x v="0"/>
    <s v="DEHRADUN"/>
    <s v="Vivek Kumar"/>
    <n v="9548900960"/>
    <s v="UK17CA 5823"/>
    <s v="VINAY"/>
    <n v="9548825816"/>
    <x v="28"/>
    <s v="TXN100126172174"/>
    <d v="2025-10-02T00:00:00"/>
    <d v="2025-10-02T00:00:00"/>
    <n v="0"/>
    <s v="valid"/>
    <n v="13002"/>
    <n v="2030"/>
    <n v="58"/>
    <n v="140"/>
    <s v="normal"/>
    <s v="no"/>
    <s v="medium"/>
    <n v="198"/>
    <s v="medium"/>
    <s v="YES"/>
    <d v="2025-10-02T00:00:00"/>
    <d v="2025-10-01T00:00:00"/>
    <d v="2025-10-01T00:00:00"/>
    <s v="Oct"/>
    <n v="2025"/>
    <s v="Thu"/>
    <m/>
    <s v="Sandeep   Kumar MORI"/>
    <n v="18"/>
    <s v="valid"/>
  </r>
  <r>
    <n v="15"/>
    <x v="1"/>
    <s v="HALDWANI"/>
    <s v="Aashish Rai"/>
    <s v="9389925428-Jio-BP"/>
    <s v="UP21ET8573"/>
    <s v="AMAN"/>
    <n v="9105037209"/>
    <x v="29"/>
    <n v="80853"/>
    <d v="2025-10-01T00:00:00"/>
    <d v="2025-10-01T00:00:00"/>
    <n v="0"/>
    <s v="valid"/>
    <n v="5958"/>
    <n v="1228"/>
    <n v="21"/>
    <n v="60"/>
    <s v="normal"/>
    <s v="no"/>
    <s v="low"/>
    <n v="81"/>
    <s v="low"/>
    <s v="YES"/>
    <d v="2025-10-01T00:00:00"/>
    <m/>
    <d v="2025-10-01T00:00:00"/>
    <s v="Oct"/>
    <n v="2025"/>
    <s v="Wed"/>
    <m/>
    <s v="Kapil  Pal"/>
    <n v="18"/>
    <s v="valid"/>
  </r>
  <r>
    <n v="16"/>
    <x v="0"/>
    <s v="DEHRADUN"/>
    <s v="Vivek Kumar"/>
    <n v="9548900960"/>
    <s v="UK17CA 5823"/>
    <s v="VINAY"/>
    <n v="9548825818"/>
    <x v="30"/>
    <s v="TXN100126172174"/>
    <d v="2025-10-02T00:00:00"/>
    <d v="2025-10-02T00:00:00"/>
    <n v="0"/>
    <s v="valid"/>
    <n v="6603"/>
    <n v="1354"/>
    <n v="95"/>
    <n v="100"/>
    <s v="normal"/>
    <s v="no"/>
    <s v="medium"/>
    <n v="195"/>
    <s v="medium"/>
    <s v="YES"/>
    <d v="2025-10-02T00:00:00"/>
    <d v="2025-10-01T00:00:00"/>
    <d v="2025-10-01T00:00:00"/>
    <s v="Oct"/>
    <n v="2025"/>
    <s v="Thu"/>
    <m/>
    <s v="Yashpal  Bhandari"/>
    <n v="18"/>
    <s v="valid"/>
  </r>
  <r>
    <n v="16"/>
    <x v="1"/>
    <s v="HALDWANI"/>
    <s v="Aashish Rai"/>
    <s v="9389925428-Jio-BP"/>
    <s v="UP21ET8573"/>
    <s v="AMAN"/>
    <n v="9105037209"/>
    <x v="31"/>
    <n v="80958"/>
    <d v="2025-10-01T00:00:00"/>
    <d v="2025-10-01T00:00:00"/>
    <n v="0"/>
    <s v="valid"/>
    <n v="6593"/>
    <n v="1394"/>
    <n v="65"/>
    <n v="40"/>
    <s v="normal"/>
    <s v="no"/>
    <s v="low"/>
    <n v="105"/>
    <s v="low"/>
    <s v="YES"/>
    <d v="2025-10-01T00:00:00"/>
    <m/>
    <d v="2025-10-01T00:00:00"/>
    <s v="Oct"/>
    <n v="2025"/>
    <s v="Wed"/>
    <m/>
    <s v="Kapil  Pal"/>
    <n v="18"/>
    <s v="valid"/>
  </r>
  <r>
    <n v="17"/>
    <x v="0"/>
    <s v="DEHRADUN"/>
    <s v="Vivek Kumar"/>
    <n v="9548900960"/>
    <s v="UK17CA5176"/>
    <s v="ASHISH"/>
    <n v="9084189448"/>
    <x v="32"/>
    <n v="120301"/>
    <d v="2025-10-03T00:00:00"/>
    <d v="2025-10-03T00:00:00"/>
    <n v="0"/>
    <s v="valid"/>
    <n v="7738"/>
    <n v="1551"/>
    <n v="20"/>
    <n v="80"/>
    <s v="normal"/>
    <s v="no"/>
    <s v="medium"/>
    <n v="100"/>
    <s v="medium"/>
    <s v="YES"/>
    <d v="2025-10-03T00:00:00"/>
    <d v="2025-10-01T00:00:00"/>
    <d v="2025-10-01T00:00:00"/>
    <s v="Oct"/>
    <n v="2025"/>
    <s v="Fri"/>
    <m/>
    <s v="Sandeep  Kumar  Saini"/>
    <n v="18"/>
    <s v="valid"/>
  </r>
  <r>
    <n v="17"/>
    <x v="1"/>
    <s v="HALDWANI"/>
    <s v="Aashish Rai"/>
    <s v="9389925428-Jio-BP"/>
    <s v="UP21ET8573"/>
    <s v="AMAN"/>
    <n v="9105037209"/>
    <x v="33"/>
    <n v="80958"/>
    <d v="2025-10-01T00:00:00"/>
    <d v="2025-10-01T00:00:00"/>
    <n v="0"/>
    <s v="valid"/>
    <n v="8560"/>
    <n v="1593"/>
    <n v="30"/>
    <n v="40"/>
    <s v="normal"/>
    <s v="no"/>
    <s v="low"/>
    <n v="70"/>
    <s v="low"/>
    <s v="YES"/>
    <d v="2025-10-01T00:00:00"/>
    <d v="1899-12-30T10:41:00"/>
    <d v="2025-10-01T00:00:00"/>
    <s v="Oct"/>
    <n v="2025"/>
    <s v="Wed"/>
    <s v="Ankit"/>
    <s v="Kapil  Pal"/>
    <n v="18"/>
    <s v="valid"/>
  </r>
  <r>
    <n v="18"/>
    <x v="0"/>
    <s v="DEHRADUN"/>
    <s v="Vivek Kumar"/>
    <n v="9548900960"/>
    <s v="UK17CA5176"/>
    <s v="ASHISH"/>
    <n v="9084189448"/>
    <x v="34"/>
    <n v="120301"/>
    <d v="2025-10-03T00:00:00"/>
    <d v="2025-10-05T00:00:00"/>
    <n v="2"/>
    <s v="valid"/>
    <n v="10331"/>
    <n v="3468"/>
    <n v="50"/>
    <n v="80"/>
    <s v="normal"/>
    <s v="no"/>
    <s v="medium"/>
    <n v="130"/>
    <s v="medium"/>
    <s v="YES"/>
    <d v="2025-10-03T00:00:00"/>
    <d v="2025-10-01T00:00:00"/>
    <d v="2025-10-01T00:00:00"/>
    <s v="Oct"/>
    <n v="2025"/>
    <s v="Sun"/>
    <m/>
    <s v="Amit  Saini"/>
    <n v="18"/>
    <s v="valid"/>
  </r>
  <r>
    <n v="18"/>
    <x v="1"/>
    <s v="HALDWANI"/>
    <s v="Aashish Rai"/>
    <s v="9389925428BPCL"/>
    <s v="UK03CA2120"/>
    <s v="DEEPAK"/>
    <n v="9350905819"/>
    <x v="35"/>
    <s v="TXN100125969053"/>
    <d v="2025-10-01T00:00:00"/>
    <d v="2025-10-02T00:00:00"/>
    <n v="1"/>
    <s v="valid"/>
    <n v="5076"/>
    <n v="532"/>
    <n v="74"/>
    <n v="80"/>
    <s v="normal"/>
    <s v="no"/>
    <s v="medium"/>
    <n v="154"/>
    <s v="medium"/>
    <s v="YES"/>
    <d v="2025-10-02T00:00:00"/>
    <m/>
    <d v="2025-10-01T00:00:00"/>
    <s v="Oct"/>
    <n v="2025"/>
    <s v="Thu"/>
    <m/>
    <s v="Deepak Joshi"/>
    <n v="18"/>
    <s v="valid"/>
  </r>
  <r>
    <n v="19"/>
    <x v="0"/>
    <s v="DEHRADUN"/>
    <s v="Vivek Kumar"/>
    <n v="9548900960"/>
    <s v="UK17CA5176"/>
    <s v="ASHISH"/>
    <n v="9084189448"/>
    <x v="36"/>
    <n v="120301"/>
    <d v="2025-10-03T00:00:00"/>
    <d v="2025-10-05T00:00:00"/>
    <n v="2"/>
    <s v="valid"/>
    <n v="10609"/>
    <n v="2417"/>
    <n v="62"/>
    <n v="80"/>
    <s v="normal"/>
    <s v="no"/>
    <s v="medium"/>
    <n v="142"/>
    <s v="medium"/>
    <s v="YES"/>
    <d v="2025-10-03T00:00:00"/>
    <d v="2025-10-01T00:00:00"/>
    <d v="2025-10-01T00:00:00"/>
    <s v="Oct"/>
    <n v="2025"/>
    <s v="Sun"/>
    <m/>
    <s v="Amit  Saini"/>
    <n v="18"/>
    <s v="valid"/>
  </r>
  <r>
    <n v="19"/>
    <x v="1"/>
    <s v="HALDWANI"/>
    <s v="Aashish Rai"/>
    <s v="9389925428BPCL"/>
    <s v="UK03CA2120"/>
    <s v="DEEPAK"/>
    <n v="9350905819"/>
    <x v="37"/>
    <s v="TXN100125969053"/>
    <d v="2025-10-01T00:00:00"/>
    <d v="2025-10-01T00:00:00"/>
    <n v="0"/>
    <s v="valid"/>
    <n v="2733"/>
    <n v="659"/>
    <n v="30"/>
    <n v="80"/>
    <s v="normal"/>
    <s v="no"/>
    <s v="medium"/>
    <n v="110"/>
    <s v="medium"/>
    <s v="YES"/>
    <d v="2025-10-01T00:00:00"/>
    <d v="1899-12-30T15:39:00"/>
    <d v="2025-10-01T00:00:00"/>
    <s v="Oct"/>
    <n v="2025"/>
    <s v="Wed"/>
    <s v="Deepak Chandra Joshi"/>
    <s v="Deepak Joshi"/>
    <n v="18"/>
    <s v="valid"/>
  </r>
  <r>
    <n v="20"/>
    <x v="0"/>
    <s v="DEHRADUN"/>
    <s v="Vivek Kumar"/>
    <n v="9548900960"/>
    <s v="UK17CA5597"/>
    <s v="ANIL"/>
    <n v="8859875509"/>
    <x v="38"/>
    <s v="TXN100126290150"/>
    <d v="2025-10-03T00:00:00"/>
    <d v="2025-10-05T00:00:00"/>
    <n v="2"/>
    <s v="valid"/>
    <n v="2772"/>
    <n v="887"/>
    <n v="53"/>
    <n v="80"/>
    <s v="normal"/>
    <s v="no"/>
    <s v="medium"/>
    <n v="133"/>
    <s v="medium"/>
    <s v="YES"/>
    <d v="2025-10-03T00:00:00"/>
    <d v="2025-10-01T00:00:00"/>
    <d v="2025-10-01T00:00:00"/>
    <s v="Oct"/>
    <n v="2025"/>
    <s v="Sun"/>
    <m/>
    <s v="Vinod  Uniyal"/>
    <n v="18"/>
    <s v="valid"/>
  </r>
  <r>
    <n v="20"/>
    <x v="1"/>
    <s v="HALDWANI"/>
    <s v="Aashish Rai"/>
    <s v="9389925428BPCL"/>
    <s v="UK03CA2120"/>
    <s v="DEEPAK"/>
    <n v="9350905819"/>
    <x v="39"/>
    <s v="TXN100125969053"/>
    <d v="2025-10-01T00:00:00"/>
    <d v="2025-10-01T00:00:00"/>
    <n v="0"/>
    <s v="valid"/>
    <n v="5376"/>
    <n v="1293"/>
    <n v="102"/>
    <n v="80"/>
    <s v="normal"/>
    <s v="no"/>
    <s v="medium"/>
    <n v="182"/>
    <s v="medium"/>
    <s v="YES"/>
    <d v="2025-10-01T00:00:00"/>
    <d v="1899-12-30T14:32:00"/>
    <d v="2025-10-01T00:00:00"/>
    <s v="Oct"/>
    <n v="2025"/>
    <s v="Wed"/>
    <s v="Deepak Chandra Joshi"/>
    <s v="Deepak Joshi"/>
    <n v="18"/>
    <s v="valid"/>
  </r>
  <r>
    <n v="21"/>
    <x v="0"/>
    <s v="DEHRADUN"/>
    <s v="Vivek Kumar"/>
    <n v="9548900960"/>
    <s v="UK17CA5597"/>
    <s v="ANIL"/>
    <n v="8859875509"/>
    <x v="40"/>
    <s v="TXN100126290150"/>
    <d v="2025-10-03T00:00:00"/>
    <d v="2025-10-05T00:00:00"/>
    <n v="2"/>
    <s v="valid"/>
    <n v="5481"/>
    <n v="838"/>
    <n v="65"/>
    <n v="80"/>
    <s v="normal"/>
    <s v="no"/>
    <s v="medium"/>
    <n v="145"/>
    <s v="medium"/>
    <s v="YES"/>
    <d v="2025-10-03T00:00:00"/>
    <d v="2025-10-01T00:00:00"/>
    <d v="2025-10-01T00:00:00"/>
    <s v="Oct"/>
    <n v="2025"/>
    <s v="Sun"/>
    <m/>
    <s v="Vinod  Uniyal"/>
    <n v="18"/>
    <s v="valid"/>
  </r>
  <r>
    <n v="21"/>
    <x v="1"/>
    <s v="HALDWANI"/>
    <s v="Aashish Rai"/>
    <s v="9389925428BPCL"/>
    <s v="UK03CA2120"/>
    <s v="DEEPAK"/>
    <n v="9350905819"/>
    <x v="41"/>
    <s v="TXN100125969053"/>
    <d v="2025-10-01T00:00:00"/>
    <d v="2025-10-01T00:00:00"/>
    <n v="0"/>
    <s v="valid"/>
    <n v="3313"/>
    <n v="738"/>
    <n v="22"/>
    <n v="80"/>
    <s v="normal"/>
    <s v="no"/>
    <s v="medium"/>
    <n v="102"/>
    <s v="medium"/>
    <s v="YES"/>
    <d v="2025-10-01T00:00:00"/>
    <d v="1899-12-30T13:09:00"/>
    <d v="2025-10-01T00:00:00"/>
    <s v="Oct"/>
    <n v="2025"/>
    <s v="Wed"/>
    <s v="Deepak Chandra Joshi"/>
    <s v="Deepak Joshi"/>
    <n v="18"/>
    <s v="valid"/>
  </r>
  <r>
    <n v="22"/>
    <x v="0"/>
    <s v="DEHRADUN"/>
    <s v="Vivek Kumar"/>
    <n v="9548900960"/>
    <s v="UK17CA5597"/>
    <s v="ANIL"/>
    <n v="8859875509"/>
    <x v="42"/>
    <s v="TXN100126290513"/>
    <d v="2025-10-03T00:00:00"/>
    <d v="2025-10-05T00:00:00"/>
    <n v="2"/>
    <s v="valid"/>
    <n v="3864"/>
    <n v="975"/>
    <n v="68"/>
    <n v="80"/>
    <s v="normal"/>
    <s v="no"/>
    <s v="medium"/>
    <n v="148"/>
    <s v="medium"/>
    <s v="YES"/>
    <d v="2025-10-03T00:00:00"/>
    <d v="2025-10-01T00:00:00"/>
    <d v="2025-10-01T00:00:00"/>
    <s v="Oct"/>
    <n v="2025"/>
    <s v="Sun"/>
    <m/>
    <s v="Vinod  Uniyal"/>
    <n v="18"/>
    <s v="valid"/>
  </r>
  <r>
    <n v="22"/>
    <x v="1"/>
    <s v="HALDWANI"/>
    <s v="Aashish Rai"/>
    <s v="9389925428BPCL"/>
    <s v="UK03CA2120"/>
    <s v="DEEPAK"/>
    <n v="9350905819"/>
    <x v="43"/>
    <s v="TXN100125969053"/>
    <d v="2025-10-01T00:00:00"/>
    <d v="2025-10-01T00:00:00"/>
    <n v="0"/>
    <s v="valid"/>
    <n v="5636"/>
    <n v="861"/>
    <n v="52"/>
    <n v="80"/>
    <s v="normal"/>
    <s v="no"/>
    <s v="medium"/>
    <n v="132"/>
    <s v="medium"/>
    <s v="YES"/>
    <d v="2025-10-01T00:00:00"/>
    <m/>
    <d v="2025-10-01T00:00:00"/>
    <s v="Oct"/>
    <n v="2025"/>
    <s v="Wed"/>
    <m/>
    <s v="Bhuwan Joshi"/>
    <n v="18"/>
    <s v="valid"/>
  </r>
  <r>
    <n v="23"/>
    <x v="0"/>
    <s v="DEHRADUN"/>
    <s v="Vivek Kumar"/>
    <n v="9548900960"/>
    <s v="UK17CA5597"/>
    <s v="ANIL"/>
    <n v="8859875509"/>
    <x v="44"/>
    <s v="TXN100126290513"/>
    <d v="2025-10-03T00:00:00"/>
    <d v="2025-10-04T00:00:00"/>
    <n v="1"/>
    <s v="valid"/>
    <n v="7060"/>
    <n v="2412"/>
    <n v="80"/>
    <n v="80"/>
    <s v="normal"/>
    <s v="no"/>
    <s v="medium"/>
    <n v="160"/>
    <s v="medium"/>
    <s v="YES"/>
    <d v="2025-10-03T00:00:00"/>
    <d v="2025-10-01T00:00:00"/>
    <d v="2025-10-01T00:00:00"/>
    <s v="Oct"/>
    <n v="2025"/>
    <s v="Sat"/>
    <m/>
    <s v="Praveen  Singh"/>
    <n v="18"/>
    <s v="valid"/>
  </r>
  <r>
    <n v="23"/>
    <x v="1"/>
    <s v="HALDWANI"/>
    <s v="Aashish Rai"/>
    <s v="9389925428BPCL"/>
    <s v="UK03CA2120"/>
    <s v="DEEPAK"/>
    <n v="9350905819"/>
    <x v="45"/>
    <s v="TXN100125969053"/>
    <d v="2025-10-01T00:00:00"/>
    <d v="2025-10-01T00:00:00"/>
    <n v="0"/>
    <s v="valid"/>
    <n v="2177"/>
    <n v="333"/>
    <n v="59"/>
    <n v="60"/>
    <s v="normal"/>
    <s v="no"/>
    <s v="low"/>
    <n v="119"/>
    <s v="low"/>
    <s v="YES"/>
    <d v="2025-10-01T00:00:00"/>
    <m/>
    <d v="2025-10-01T00:00:00"/>
    <s v="Oct"/>
    <n v="2025"/>
    <s v="Wed"/>
    <m/>
    <s v="Bhuwan Joshi"/>
    <n v="18"/>
    <s v="valid"/>
  </r>
  <r>
    <n v="24"/>
    <x v="1"/>
    <s v="HALDWANI"/>
    <s v="Aashish Rai"/>
    <s v="9973143555-BPCL"/>
    <s v="UK05CA2368"/>
    <s v="GANESH"/>
    <n v="7535896961"/>
    <x v="46"/>
    <s v="TXN100125947268"/>
    <d v="2025-10-01T00:00:00"/>
    <d v="2025-10-01T00:00:00"/>
    <n v="0"/>
    <s v="valid"/>
    <n v="1107"/>
    <n v="1002"/>
    <n v="32"/>
    <n v="160"/>
    <s v="high"/>
    <s v="yes"/>
    <s v="high"/>
    <n v="192"/>
    <s v="HIGH"/>
    <s v="YES"/>
    <d v="2025-10-01T00:00:00"/>
    <d v="1899-12-30T12:35:00"/>
    <d v="2025-10-01T00:00:00"/>
    <s v="Oct"/>
    <n v="2025"/>
    <s v="Wed"/>
    <s v="KAMLESH SINGH MEHRA"/>
    <s v="Bhupesh  Singh"/>
    <n v="18"/>
    <s v="valid"/>
  </r>
  <r>
    <n v="24"/>
    <x v="0"/>
    <s v="DEHRADUN"/>
    <s v="Vivek Kumar"/>
    <n v="9548900960"/>
    <s v="UK17CA5597"/>
    <s v="ANIL"/>
    <n v="8859875509"/>
    <x v="47"/>
    <s v="TXN100126290513"/>
    <d v="2025-10-03T00:00:00"/>
    <d v="2025-10-04T00:00:00"/>
    <n v="1"/>
    <s v="valid"/>
    <n v="216"/>
    <n v="46"/>
    <n v="109"/>
    <n v="80"/>
    <s v="normal"/>
    <s v="no"/>
    <s v="medium"/>
    <n v="189"/>
    <s v="medium"/>
    <s v="YES"/>
    <d v="2025-10-03T00:00:00"/>
    <d v="2025-10-01T00:00:00"/>
    <d v="2025-10-01T00:00:00"/>
    <s v="Oct"/>
    <n v="2025"/>
    <s v="Sat"/>
    <m/>
    <s v="Praveen  Singh"/>
    <n v="18"/>
    <s v="valid"/>
  </r>
  <r>
    <n v="25"/>
    <x v="1"/>
    <s v="HALDWANI"/>
    <s v="Aashish Rai"/>
    <s v="9389925428BPCL"/>
    <s v="UK05CA2368"/>
    <s v="GANESH"/>
    <n v="7535896961"/>
    <x v="48"/>
    <s v="TXN100125947482"/>
    <d v="2025-10-01T00:00:00"/>
    <d v="2025-10-03T00:00:00"/>
    <n v="2"/>
    <s v="valid"/>
    <n v="2010"/>
    <n v="721"/>
    <n v="25"/>
    <n v="140"/>
    <s v="normal"/>
    <s v="no"/>
    <s v="medium"/>
    <n v="165"/>
    <s v="medium"/>
    <s v="YES"/>
    <d v="2025-10-03T00:00:00"/>
    <m/>
    <d v="2025-10-01T00:00:00"/>
    <s v="Oct"/>
    <n v="2025"/>
    <s v="Fri"/>
    <m/>
    <s v="Kuwar Singh Mehra"/>
    <n v="18"/>
    <s v="valid"/>
  </r>
  <r>
    <n v="25"/>
    <x v="0"/>
    <s v="DEHRADUN"/>
    <s v="Vivek Kumar"/>
    <n v="9548900960"/>
    <s v="UK17CA5597"/>
    <s v="ANIL"/>
    <n v="8859875509"/>
    <x v="49"/>
    <s v="TXN100126290338"/>
    <d v="2025-10-03T00:00:00"/>
    <d v="2025-10-04T00:00:00"/>
    <n v="1"/>
    <s v="valid"/>
    <n v="6179"/>
    <n v="1549"/>
    <n v="78"/>
    <n v="80"/>
    <s v="normal"/>
    <s v="no"/>
    <s v="medium"/>
    <n v="158"/>
    <s v="medium"/>
    <s v="YES"/>
    <d v="2025-10-03T00:00:00"/>
    <d v="2025-10-01T00:00:00"/>
    <d v="2025-10-01T00:00:00"/>
    <s v="Oct"/>
    <n v="2025"/>
    <s v="Sat"/>
    <m/>
    <s v="Shayam  Lal"/>
    <n v="18"/>
    <s v="valid"/>
  </r>
  <r>
    <n v="26"/>
    <x v="0"/>
    <s v="DEHRADUN"/>
    <s v="Vivek Kumar"/>
    <n v="9548900960"/>
    <s v="UK17CA5597"/>
    <s v="ANIL"/>
    <n v="8859875509"/>
    <x v="50"/>
    <s v="TXN100126290338"/>
    <d v="2025-10-03T00:00:00"/>
    <d v="2025-10-03T00:00:00"/>
    <n v="0"/>
    <s v="valid"/>
    <n v="4345"/>
    <n v="1839"/>
    <n v="70"/>
    <n v="80"/>
    <s v="normal"/>
    <s v="no"/>
    <s v="medium"/>
    <n v="150"/>
    <s v="medium"/>
    <s v="YES"/>
    <d v="2025-10-03T00:00:00"/>
    <d v="2025-10-01T00:00:00"/>
    <d v="2025-10-01T00:00:00"/>
    <s v="Oct"/>
    <n v="2025"/>
    <s v="Fri"/>
    <m/>
    <s v="Shayam  Lal"/>
    <n v="18"/>
    <s v="valid"/>
  </r>
  <r>
    <n v="26"/>
    <x v="1"/>
    <s v="HALDWANI"/>
    <s v="Aashish Rai"/>
    <s v="9389925428BPCL"/>
    <s v="UK05CA2368"/>
    <s v="GANESH"/>
    <n v="7535896961"/>
    <x v="51"/>
    <s v="TXN100125947615"/>
    <d v="2025-10-01T00:00:00"/>
    <d v="2025-10-03T00:00:00"/>
    <n v="2"/>
    <s v="valid"/>
    <n v="364"/>
    <n v="103"/>
    <n v="41"/>
    <n v="60"/>
    <s v="normal"/>
    <s v="no"/>
    <s v="low"/>
    <n v="101"/>
    <s v="low"/>
    <s v="YES"/>
    <d v="2025-10-03T00:00:00"/>
    <m/>
    <d v="2025-10-01T00:00:00"/>
    <s v="Oct"/>
    <n v="2025"/>
    <s v="Fri"/>
    <m/>
    <s v="Ranjeet  Gautam"/>
    <n v="18"/>
    <s v="valid"/>
  </r>
  <r>
    <n v="27"/>
    <x v="0"/>
    <s v="DEHRADUN"/>
    <s v="Vivek Kumar"/>
    <n v="9548900960"/>
    <s v="UK17CA 5823"/>
    <s v="VINAY"/>
    <n v="9548825813"/>
    <x v="52"/>
    <s v="TXN100126547267"/>
    <d v="2025-10-04T00:00:00"/>
    <d v="2025-10-05T00:00:00"/>
    <n v="1"/>
    <s v="valid"/>
    <n v="17258"/>
    <n v="3839"/>
    <n v="30"/>
    <n v="80"/>
    <s v="normal"/>
    <s v="no"/>
    <s v="medium"/>
    <n v="110"/>
    <s v="medium"/>
    <s v="YES"/>
    <d v="2025-10-04T00:00:00"/>
    <d v="2025-10-01T00:00:00"/>
    <d v="2025-10-01T00:00:00"/>
    <s v="Oct"/>
    <n v="2025"/>
    <s v="Sun"/>
    <m/>
    <s v="Rohit  Saini"/>
    <n v="18"/>
    <s v="valid"/>
  </r>
  <r>
    <n v="27"/>
    <x v="1"/>
    <s v="HALDWANI"/>
    <s v="Aashish Rai"/>
    <s v="9389925428BPCL"/>
    <s v="UK05CA2368"/>
    <s v="GANESH"/>
    <n v="7535896961"/>
    <x v="53"/>
    <s v="TXN100125947615"/>
    <d v="2025-10-01T00:00:00"/>
    <d v="2025-10-02T00:00:00"/>
    <n v="1"/>
    <s v="valid"/>
    <n v="6612"/>
    <n v="1804"/>
    <n v="30"/>
    <n v="100"/>
    <s v="normal"/>
    <s v="no"/>
    <s v="medium"/>
    <n v="130"/>
    <s v="medium"/>
    <s v="YES"/>
    <d v="2025-10-02T00:00:00"/>
    <m/>
    <d v="2025-10-01T00:00:00"/>
    <s v="Oct"/>
    <n v="2025"/>
    <s v="Thu"/>
    <m/>
    <s v="Ranjeet  Gautam"/>
    <n v="18"/>
    <s v="valid"/>
  </r>
  <r>
    <n v="28"/>
    <x v="0"/>
    <s v="DEHRADUN"/>
    <s v="Vivek Kumar"/>
    <n v="9548900960"/>
    <s v="UK17CA 5823"/>
    <s v="VINAY"/>
    <n v="9548825813"/>
    <x v="54"/>
    <s v="TXN100126547267"/>
    <d v="2025-10-04T00:00:00"/>
    <d v="2025-10-05T00:00:00"/>
    <n v="1"/>
    <s v="valid"/>
    <n v="7531"/>
    <n v="1939"/>
    <n v="20"/>
    <n v="80"/>
    <s v="normal"/>
    <s v="no"/>
    <s v="medium"/>
    <n v="100"/>
    <s v="medium"/>
    <s v="YES"/>
    <d v="2025-10-04T00:00:00"/>
    <d v="2025-10-01T00:00:00"/>
    <d v="2025-10-01T00:00:00"/>
    <s v="Oct"/>
    <n v="2025"/>
    <s v="Sun"/>
    <m/>
    <s v="Anup  Singh KLSI"/>
    <n v="18"/>
    <s v="valid"/>
  </r>
  <r>
    <n v="28"/>
    <x v="1"/>
    <s v="HALDWANI"/>
    <s v="Aashish Rai"/>
    <s v="9389925428BPCL"/>
    <s v="UK05CA2368"/>
    <s v="GANESH"/>
    <n v="7535896961"/>
    <x v="55"/>
    <s v="TXN100125947482"/>
    <d v="2025-10-01T00:00:00"/>
    <d v="2025-10-03T00:00:00"/>
    <n v="2"/>
    <s v="valid"/>
    <n v="7952"/>
    <n v="2831"/>
    <n v="35"/>
    <n v="100"/>
    <s v="normal"/>
    <s v="no"/>
    <s v="medium"/>
    <n v="135"/>
    <s v="medium"/>
    <s v="YES"/>
    <d v="2025-10-03T00:00:00"/>
    <m/>
    <d v="2025-10-01T00:00:00"/>
    <s v="Oct"/>
    <n v="2025"/>
    <s v="Fri"/>
    <m/>
    <s v="Kuwar Singh Mehra"/>
    <n v="18"/>
    <s v="valid"/>
  </r>
  <r>
    <n v="29"/>
    <x v="0"/>
    <s v="DEHRADUN"/>
    <s v="Vivek Kumar"/>
    <n v="9548900960"/>
    <s v="UK17CA 5823"/>
    <s v="VINAY"/>
    <n v="9548825813"/>
    <x v="56"/>
    <s v="TXN100126547267"/>
    <d v="2025-10-04T00:00:00"/>
    <d v="2025-10-05T00:00:00"/>
    <n v="1"/>
    <s v="valid"/>
    <n v="8820"/>
    <n v="2142"/>
    <n v="50"/>
    <n v="60"/>
    <s v="normal"/>
    <s v="no"/>
    <s v="low"/>
    <n v="110"/>
    <s v="low"/>
    <s v="YES"/>
    <d v="2025-10-04T00:00:00"/>
    <d v="2025-10-01T00:00:00"/>
    <d v="2025-10-01T00:00:00"/>
    <s v="Oct"/>
    <n v="2025"/>
    <s v="Sun"/>
    <m/>
    <s v="Anup  Singh KLSI"/>
    <n v="18"/>
    <s v="valid"/>
  </r>
  <r>
    <n v="29"/>
    <x v="1"/>
    <s v="HALDWANI"/>
    <s v="Aashish Rai"/>
    <s v="9389925428BPCL"/>
    <s v="UK05CA2368"/>
    <s v="GANESH"/>
    <n v="7535896961"/>
    <x v="57"/>
    <s v="TXN100125947482"/>
    <d v="2025-10-01T00:00:00"/>
    <d v="2025-10-04T00:00:00"/>
    <n v="3"/>
    <s v="valid"/>
    <n v="2720"/>
    <n v="997"/>
    <n v="105"/>
    <n v="40"/>
    <s v="normal"/>
    <s v="no"/>
    <s v="low"/>
    <n v="145"/>
    <s v="low"/>
    <s v="YES"/>
    <d v="2025-10-04T00:00:00"/>
    <m/>
    <d v="2025-10-01T00:00:00"/>
    <s v="Oct"/>
    <n v="2025"/>
    <s v="Sat"/>
    <m/>
    <s v="Kuwar Singh Mehra"/>
    <n v="18"/>
    <s v="valid"/>
  </r>
  <r>
    <n v="30"/>
    <x v="0"/>
    <s v="DEHRADUN"/>
    <s v="Vivek Kumar"/>
    <n v="9548900960"/>
    <s v="UK17CA 5823"/>
    <s v="VINAY"/>
    <n v="9548825813"/>
    <x v="58"/>
    <s v="TXN100126547267"/>
    <d v="2025-10-04T00:00:00"/>
    <d v="2025-10-07T00:00:00"/>
    <n v="3"/>
    <s v="valid"/>
    <n v="14812"/>
    <n v="3261"/>
    <n v="18"/>
    <n v="80"/>
    <s v="normal"/>
    <s v="no"/>
    <s v="medium"/>
    <n v="98"/>
    <s v="medium"/>
    <s v="YES"/>
    <d v="2025-10-04T00:00:00"/>
    <d v="2025-10-01T00:00:00"/>
    <d v="2025-10-01T00:00:00"/>
    <s v="Oct"/>
    <n v="2025"/>
    <s v="Tue"/>
    <m/>
    <s v="Sandeep  Kumar  Saini"/>
    <n v="18"/>
    <s v="valid"/>
  </r>
  <r>
    <n v="30"/>
    <x v="1"/>
    <s v="HALDWANI"/>
    <s v="AMIT SINGH"/>
    <s v="9161640641_JIO-BP"/>
    <s v="UK02CA0769"/>
    <s v="HARI"/>
    <n v="7247885473"/>
    <x v="59"/>
    <n v="93959"/>
    <d v="2025-10-01T00:00:00"/>
    <d v="2025-10-01T00:00:00"/>
    <n v="0"/>
    <s v="valid"/>
    <n v="12894"/>
    <n v="2916"/>
    <n v="32"/>
    <n v="100"/>
    <s v="normal"/>
    <s v="no"/>
    <s v="medium"/>
    <n v="132"/>
    <s v="medium"/>
    <s v="YES"/>
    <d v="2025-10-01T00:00:00"/>
    <d v="1899-12-30T15:36:00"/>
    <d v="2025-10-01T00:00:00"/>
    <s v="Oct"/>
    <n v="2025"/>
    <s v="Wed"/>
    <s v="DHARMEDRA SINGH"/>
    <s v="Dharmendra  Singh"/>
    <n v="18"/>
    <s v="valid"/>
  </r>
  <r>
    <n v="31"/>
    <x v="1"/>
    <s v="HALDWANI"/>
    <s v="AMIT SINGH"/>
    <s v="9161640641_JIO-BP"/>
    <s v="UK02CA0769"/>
    <s v="HARI"/>
    <n v="7247885473"/>
    <x v="60"/>
    <n v="93959"/>
    <d v="2025-10-01T00:00:00"/>
    <d v="2025-10-01T00:00:00"/>
    <n v="0"/>
    <s v="valid"/>
    <n v="12995"/>
    <n v="2923"/>
    <n v="12"/>
    <n v="140"/>
    <s v="normal"/>
    <s v="no"/>
    <s v="medium"/>
    <n v="152"/>
    <s v="medium"/>
    <s v="YES"/>
    <d v="2025-10-01T00:00:00"/>
    <d v="1899-12-30T12:06:00"/>
    <d v="2025-10-01T00:00:00"/>
    <s v="Oct"/>
    <n v="2025"/>
    <s v="Wed"/>
    <s v="Madan Lal"/>
    <s v="Madan  Lal"/>
    <n v="18"/>
    <s v="valid"/>
  </r>
  <r>
    <n v="31"/>
    <x v="0"/>
    <s v="DEHRADUN"/>
    <s v="Vivek Kumar"/>
    <n v="9548900960"/>
    <s v="UK17CA 5823"/>
    <s v="VINAY"/>
    <n v="9548825813"/>
    <x v="61"/>
    <s v="TXN100126547267"/>
    <d v="2025-10-04T00:00:00"/>
    <d v="2025-10-05T00:00:00"/>
    <n v="1"/>
    <s v="valid"/>
    <n v="2352"/>
    <n v="541"/>
    <n v="40"/>
    <n v="80"/>
    <s v="normal"/>
    <s v="no"/>
    <s v="medium"/>
    <n v="120"/>
    <s v="medium"/>
    <s v="YES"/>
    <d v="2025-10-04T00:00:00"/>
    <d v="2025-10-01T00:00:00"/>
    <d v="2025-10-01T00:00:00"/>
    <s v="Oct"/>
    <n v="2025"/>
    <s v="Sun"/>
    <m/>
    <s v="Rohit  Saini"/>
    <n v="18"/>
    <s v="valid"/>
  </r>
  <r>
    <n v="32"/>
    <x v="0"/>
    <s v="DEHRADUN"/>
    <s v="Vivek Kumar"/>
    <n v="9548900960"/>
    <s v="UK17CA 5823"/>
    <s v="VINAY"/>
    <n v="9548825813"/>
    <x v="62"/>
    <s v="TXN100126547267"/>
    <d v="2025-10-04T00:00:00"/>
    <d v="2025-10-04T00:00:00"/>
    <n v="0"/>
    <s v="valid"/>
    <n v="12742"/>
    <n v="2895"/>
    <n v="42"/>
    <n v="80"/>
    <s v="normal"/>
    <s v="no"/>
    <s v="medium"/>
    <n v="122"/>
    <s v="medium"/>
    <s v="YES"/>
    <d v="2025-10-04T00:00:00"/>
    <d v="2025-10-01T00:00:00"/>
    <d v="2025-10-01T00:00:00"/>
    <s v="Oct"/>
    <n v="2025"/>
    <s v="Sat"/>
    <m/>
    <s v="Anup  Singh KLSI"/>
    <n v="18"/>
    <s v="valid"/>
  </r>
  <r>
    <n v="32"/>
    <x v="1"/>
    <s v="HALDWANI"/>
    <s v="AMIT SINGH"/>
    <s v="9161640641_JIO-BP"/>
    <s v="UK02CA0769"/>
    <s v="HARI"/>
    <n v="7247885473"/>
    <x v="63"/>
    <n v="93959"/>
    <d v="2025-10-01T00:00:00"/>
    <d v="2025-10-01T00:00:00"/>
    <n v="0"/>
    <s v="valid"/>
    <n v="16141"/>
    <n v="3310"/>
    <n v="16"/>
    <n v="100"/>
    <s v="normal"/>
    <s v="no"/>
    <s v="medium"/>
    <n v="116"/>
    <s v="medium"/>
    <s v="YES"/>
    <d v="2025-10-01T00:00:00"/>
    <m/>
    <d v="2025-10-01T00:00:00"/>
    <s v="Oct"/>
    <n v="2025"/>
    <s v="Wed"/>
    <m/>
    <s v="Rakesh  Kumar"/>
    <n v="18"/>
    <s v="valid"/>
  </r>
  <r>
    <n v="33"/>
    <x v="0"/>
    <s v="DEHRADUN"/>
    <s v="Vivek Kumar"/>
    <n v="9548900960"/>
    <s v="UK17CA 5823"/>
    <s v="VINAY"/>
    <n v="9548825813"/>
    <x v="64"/>
    <s v="TXN100126546332"/>
    <d v="2025-10-04T00:00:00"/>
    <d v="2025-10-04T00:00:00"/>
    <n v="0"/>
    <s v="valid"/>
    <n v="1706"/>
    <n v="450"/>
    <n v="47"/>
    <n v="80"/>
    <s v="normal"/>
    <s v="no"/>
    <s v="medium"/>
    <n v="127"/>
    <s v="medium"/>
    <s v="YES"/>
    <d v="2025-10-04T00:00:00"/>
    <d v="2025-10-01T00:00:00"/>
    <d v="2025-10-01T00:00:00"/>
    <s v="Oct"/>
    <n v="2025"/>
    <s v="Sat"/>
    <m/>
    <s v="Anup  Singh KLSI"/>
    <n v="18"/>
    <s v="valid"/>
  </r>
  <r>
    <n v="33"/>
    <x v="1"/>
    <s v="HALDWANI"/>
    <s v="AMIT SINGH"/>
    <s v="9161640641_JIO-BP"/>
    <s v="UK02CA0769"/>
    <s v="HARI"/>
    <n v="7247885473"/>
    <x v="65"/>
    <n v="94114"/>
    <d v="2025-10-01T00:00:00"/>
    <d v="2025-10-01T00:00:00"/>
    <n v="0"/>
    <s v="valid"/>
    <n v="4202"/>
    <n v="1194"/>
    <n v="50"/>
    <n v="40"/>
    <s v="normal"/>
    <s v="no"/>
    <s v="low"/>
    <n v="90"/>
    <s v="low"/>
    <s v="YES"/>
    <d v="2025-10-01T00:00:00"/>
    <d v="1899-12-30T10:49:00"/>
    <d v="2025-10-01T00:00:00"/>
    <s v="Oct"/>
    <n v="2025"/>
    <s v="Wed"/>
    <s v="Bhupendra Singh"/>
    <s v="Bhupendra  Singh"/>
    <n v="18"/>
    <s v="valid"/>
  </r>
  <r>
    <n v="34"/>
    <x v="1"/>
    <s v="HALDWANI"/>
    <s v="AMIT SINGH"/>
    <s v="9161640641_JIO-BP"/>
    <s v="UK02CA0769"/>
    <s v="HARI"/>
    <n v="7247885473"/>
    <x v="66"/>
    <n v="94114"/>
    <d v="2025-10-01T00:00:00"/>
    <d v="2025-10-01T00:00:00"/>
    <n v="0"/>
    <s v="valid"/>
    <n v="2551"/>
    <n v="694"/>
    <n v="12"/>
    <n v="120"/>
    <s v="normal"/>
    <s v="no"/>
    <s v="medium"/>
    <n v="132"/>
    <s v="medium"/>
    <s v="YES"/>
    <d v="2025-10-01T00:00:00"/>
    <d v="1899-12-30T13:27:00"/>
    <d v="2025-10-01T00:00:00"/>
    <s v="Oct"/>
    <n v="2025"/>
    <s v="Wed"/>
    <s v="Madan Lal"/>
    <s v="Madan  Lal"/>
    <n v="18"/>
    <s v="valid"/>
  </r>
  <r>
    <n v="34"/>
    <x v="0"/>
    <s v="DEHRADUN"/>
    <s v="Vivek Kumar"/>
    <n v="9548900960"/>
    <s v="UK17CA 5823"/>
    <s v="VINAY"/>
    <n v="9548825813"/>
    <x v="67"/>
    <s v="TXN100126546332"/>
    <d v="2025-10-04T00:00:00"/>
    <d v="2025-10-04T00:00:00"/>
    <n v="0"/>
    <s v="valid"/>
    <n v="3789"/>
    <n v="774"/>
    <n v="30"/>
    <n v="80"/>
    <s v="normal"/>
    <s v="no"/>
    <s v="medium"/>
    <n v="110"/>
    <s v="medium"/>
    <s v="YES"/>
    <d v="2025-10-04T00:00:00"/>
    <d v="2025-10-01T00:00:00"/>
    <d v="2025-10-01T00:00:00"/>
    <s v="Oct"/>
    <n v="2025"/>
    <s v="Sat"/>
    <m/>
    <s v="Anup  Singh KLSI"/>
    <n v="18"/>
    <s v="valid"/>
  </r>
  <r>
    <n v="35"/>
    <x v="0"/>
    <s v="DEHRADUN"/>
    <s v="Vivek Kumar"/>
    <n v="9548900960"/>
    <s v="UK17CA 5823"/>
    <s v="VINAY"/>
    <n v="9548825813"/>
    <x v="68"/>
    <s v="TXN100126546332"/>
    <d v="2025-10-04T00:00:00"/>
    <d v="2025-10-05T00:00:00"/>
    <n v="1"/>
    <s v="valid"/>
    <n v="8251"/>
    <n v="1913"/>
    <n v="52"/>
    <n v="80"/>
    <s v="normal"/>
    <s v="no"/>
    <s v="medium"/>
    <n v="132"/>
    <s v="medium"/>
    <s v="YES"/>
    <d v="2025-10-04T00:00:00"/>
    <d v="2025-10-01T00:00:00"/>
    <d v="2025-10-01T00:00:00"/>
    <s v="Oct"/>
    <n v="2025"/>
    <s v="Sun"/>
    <m/>
    <s v="Rohit  Saini"/>
    <n v="18"/>
    <s v="valid"/>
  </r>
  <r>
    <n v="35"/>
    <x v="1"/>
    <s v="HALDWANI"/>
    <s v="AMIT SINGH"/>
    <s v="9161640641_JIO-BP"/>
    <s v="UK02CA0769"/>
    <s v="HARI"/>
    <n v="7247885473"/>
    <x v="69"/>
    <n v="94114"/>
    <d v="2025-10-01T00:00:00"/>
    <d v="2025-10-01T00:00:00"/>
    <n v="0"/>
    <s v="valid"/>
    <n v="2307"/>
    <n v="341"/>
    <n v="23"/>
    <n v="80"/>
    <s v="normal"/>
    <s v="no"/>
    <s v="medium"/>
    <n v="103"/>
    <s v="medium"/>
    <s v="YES"/>
    <d v="2025-10-01T00:00:00"/>
    <m/>
    <d v="2025-10-01T00:00:00"/>
    <s v="Oct"/>
    <n v="2025"/>
    <s v="Wed"/>
    <m/>
    <s v="Jitendra  Kumar HKGM"/>
    <n v="18"/>
    <s v="valid"/>
  </r>
  <r>
    <n v="36"/>
    <x v="0"/>
    <s v="DEHRADUN"/>
    <s v="Vivek Kumar"/>
    <n v="9548900960"/>
    <s v="UK17CA 5823"/>
    <s v="VINAY"/>
    <n v="9548825813"/>
    <x v="70"/>
    <s v="TXN100126546332"/>
    <d v="2025-10-04T00:00:00"/>
    <d v="2025-10-06T00:00:00"/>
    <n v="2"/>
    <s v="valid"/>
    <n v="2455"/>
    <n v="602"/>
    <n v="45"/>
    <n v="80"/>
    <s v="normal"/>
    <s v="no"/>
    <s v="medium"/>
    <n v="125"/>
    <s v="medium"/>
    <s v="YES"/>
    <d v="2025-10-04T00:00:00"/>
    <d v="2025-10-01T00:00:00"/>
    <d v="2025-10-01T00:00:00"/>
    <s v="Oct"/>
    <n v="2025"/>
    <s v="Mon"/>
    <m/>
    <s v="Gaurav  Kamboj"/>
    <n v="18"/>
    <s v="valid"/>
  </r>
  <r>
    <n v="36"/>
    <x v="1"/>
    <s v="HALDWANI"/>
    <s v="AMIT SINGH"/>
    <s v="9161640641_JIO-BP"/>
    <s v="UK02CA0769"/>
    <s v="HARI"/>
    <n v="7247885473"/>
    <x v="71"/>
    <n v="93959"/>
    <d v="2025-10-01T00:00:00"/>
    <d v="2025-10-01T00:00:00"/>
    <n v="0"/>
    <s v="valid"/>
    <n v="3931"/>
    <n v="486"/>
    <n v="87"/>
    <n v="100"/>
    <s v="normal"/>
    <s v="no"/>
    <s v="medium"/>
    <n v="187"/>
    <s v="medium"/>
    <s v="YES"/>
    <d v="2025-10-01T00:00:00"/>
    <m/>
    <d v="2025-10-01T00:00:00"/>
    <s v="Oct"/>
    <n v="2025"/>
    <s v="Wed"/>
    <m/>
    <s v="Munendra  singh"/>
    <n v="18"/>
    <s v="valid"/>
  </r>
  <r>
    <n v="37"/>
    <x v="0"/>
    <s v="DEHRADUN"/>
    <s v="Vivek Kumar"/>
    <n v="9548900960"/>
    <s v="UK17CA 5823"/>
    <s v="VINAY"/>
    <n v="9548825813"/>
    <x v="72"/>
    <s v="TXN100126546332"/>
    <d v="2025-10-04T00:00:00"/>
    <d v="2025-10-06T00:00:00"/>
    <n v="2"/>
    <s v="valid"/>
    <n v="1134"/>
    <n v="301"/>
    <n v="60"/>
    <n v="80"/>
    <s v="normal"/>
    <s v="no"/>
    <s v="medium"/>
    <n v="140"/>
    <s v="medium"/>
    <s v="YES"/>
    <d v="2025-10-04T00:00:00"/>
    <d v="2025-10-01T00:00:00"/>
    <d v="2025-10-01T00:00:00"/>
    <s v="Oct"/>
    <n v="2025"/>
    <s v="Mon"/>
    <m/>
    <s v="Gaurav  Kamboj"/>
    <n v="18"/>
    <s v="valid"/>
  </r>
  <r>
    <n v="37"/>
    <x v="1"/>
    <s v="HALDWANI"/>
    <s v="Aashish Rai"/>
    <s v="9389925428-Jio-BP"/>
    <s v="UP21ET8573"/>
    <s v="AMAN"/>
    <n v="9105037209"/>
    <x v="73"/>
    <n v="80853"/>
    <d v="2025-10-01T00:00:00"/>
    <d v="2025-10-01T00:00:00"/>
    <n v="0"/>
    <s v="valid"/>
    <n v="5800"/>
    <n v="950"/>
    <n v="16"/>
    <n v="60"/>
    <s v="normal"/>
    <s v="no"/>
    <s v="low"/>
    <n v="76"/>
    <s v="low"/>
    <s v="YES"/>
    <d v="2025-10-01T00:00:00"/>
    <d v="1899-12-30T12:36:00"/>
    <d v="2025-10-01T00:00:00"/>
    <s v="Oct"/>
    <n v="2025"/>
    <s v="Wed"/>
    <s v="Kapil Pal"/>
    <s v="Kapil  Pal"/>
    <n v="18"/>
    <s v="valid"/>
  </r>
  <r>
    <n v="38"/>
    <x v="0"/>
    <s v="DEHRADUN"/>
    <s v="Vivek Kumar"/>
    <n v="9548900960"/>
    <s v="UK17CA 5823"/>
    <s v="VINAY"/>
    <n v="9548825813"/>
    <x v="74"/>
    <s v="TXN100126546332"/>
    <d v="2025-10-04T00:00:00"/>
    <d v="2025-10-06T00:00:00"/>
    <n v="2"/>
    <s v="valid"/>
    <n v="8771"/>
    <n v="577"/>
    <n v="5"/>
    <n v="80"/>
    <s v="normal"/>
    <s v="no"/>
    <s v="medium"/>
    <n v="85"/>
    <s v="medium"/>
    <s v="YES"/>
    <d v="2025-10-04T00:00:00"/>
    <d v="2025-10-01T00:00:00"/>
    <d v="2025-10-01T00:00:00"/>
    <s v="Oct"/>
    <n v="2025"/>
    <s v="Mon"/>
    <m/>
    <s v="Shyam Singh Rana"/>
    <n v="18"/>
    <s v="valid"/>
  </r>
  <r>
    <n v="38"/>
    <x v="1"/>
    <s v="HALDWANI"/>
    <s v="Aashish Rai"/>
    <s v="9389925428-Jio-BP"/>
    <s v="UP21FT5612"/>
    <s v="JAVED"/>
    <n v="6398733536"/>
    <x v="75"/>
    <n v="81526"/>
    <d v="2025-10-01T00:00:00"/>
    <d v="2025-10-01T00:00:00"/>
    <n v="0"/>
    <s v="valid"/>
    <n v="16698"/>
    <n v="4485"/>
    <n v="31"/>
    <n v="60"/>
    <s v="normal"/>
    <s v="no"/>
    <s v="low"/>
    <n v="91"/>
    <s v="low"/>
    <s v="YES"/>
    <d v="2025-10-01T00:00:00"/>
    <d v="1899-12-30T09:36:00"/>
    <d v="2025-10-01T00:00:00"/>
    <s v="Oct"/>
    <n v="2025"/>
    <s v="Wed"/>
    <s v="RAJKUMAR"/>
    <s v="Raj  Kumar"/>
    <n v="18"/>
    <s v="valid"/>
  </r>
  <r>
    <n v="39"/>
    <x v="0"/>
    <s v="DEHRADUN"/>
    <s v="Vivek Kumar"/>
    <n v="9548900960"/>
    <s v="UK08CB0821"/>
    <s v="SURENDRA"/>
    <n v="8979512894"/>
    <x v="76"/>
    <s v="TXN100126582100"/>
    <d v="2025-10-04T00:00:00"/>
    <d v="2025-10-04T00:00:00"/>
    <n v="0"/>
    <s v="valid"/>
    <n v="4084"/>
    <n v="976"/>
    <n v="12"/>
    <n v="60"/>
    <s v="normal"/>
    <s v="no"/>
    <s v="low"/>
    <n v="72"/>
    <s v="low"/>
    <s v="YES"/>
    <d v="2025-10-04T00:00:00"/>
    <d v="2025-10-01T00:00:00"/>
    <d v="2025-10-01T00:00:00"/>
    <s v="Oct"/>
    <n v="2025"/>
    <s v="Sat"/>
    <m/>
    <s v="Gaurav  Saini"/>
    <n v="18"/>
    <s v="valid"/>
  </r>
  <r>
    <n v="39"/>
    <x v="1"/>
    <s v="HALDWANI"/>
    <s v="Aashish Rai"/>
    <s v="9389925428-Jio-BP"/>
    <s v="UP21FT5612"/>
    <s v="JAVED"/>
    <n v="6398733536"/>
    <x v="77"/>
    <n v="81236"/>
    <d v="2025-10-01T00:00:00"/>
    <d v="2025-10-01T00:00:00"/>
    <n v="0"/>
    <s v="valid"/>
    <n v="10596"/>
    <n v="3055"/>
    <n v="20"/>
    <n v="60"/>
    <s v="normal"/>
    <s v="no"/>
    <s v="low"/>
    <n v="80"/>
    <s v="low"/>
    <s v="YES"/>
    <d v="2025-10-01T00:00:00"/>
    <m/>
    <d v="2025-10-01T00:00:00"/>
    <s v="Oct"/>
    <n v="2025"/>
    <s v="Wed"/>
    <m/>
    <s v="Raj  Kumar"/>
    <n v="18"/>
    <s v="valid"/>
  </r>
  <r>
    <n v="40"/>
    <x v="0"/>
    <s v="DEHRADUN"/>
    <s v="Vivek Kumar"/>
    <n v="9548900960"/>
    <s v="UK08CB0821"/>
    <s v="SURENDRA"/>
    <n v="8979512894"/>
    <x v="78"/>
    <s v="TXN100126582100"/>
    <d v="2025-10-04T00:00:00"/>
    <d v="2025-10-10T00:00:00"/>
    <n v="6"/>
    <s v="valid"/>
    <n v="5678"/>
    <n v="1514"/>
    <n v="24"/>
    <n v="60"/>
    <s v="normal"/>
    <s v="no"/>
    <s v="low"/>
    <n v="84"/>
    <s v="low"/>
    <s v="YES"/>
    <d v="2025-10-04T00:00:00"/>
    <d v="2025-10-01T00:00:00"/>
    <d v="2025-10-01T00:00:00"/>
    <s v="Oct"/>
    <n v="2025"/>
    <s v="Fri"/>
    <m/>
    <s v="Umesh  Kumar"/>
    <n v="18"/>
    <s v="valid"/>
  </r>
  <r>
    <n v="40"/>
    <x v="1"/>
    <s v="HALDWANI"/>
    <s v="Aashish Rai"/>
    <s v="9389925428-Jio-BP"/>
    <s v="UP21FT5612"/>
    <s v="JAVED"/>
    <n v="6398733536"/>
    <x v="79"/>
    <n v="81526"/>
    <d v="2025-10-01T00:00:00"/>
    <d v="2025-10-01T00:00:00"/>
    <n v="0"/>
    <s v="valid"/>
    <n v="18648"/>
    <n v="4385"/>
    <n v="18"/>
    <n v="60"/>
    <s v="normal"/>
    <s v="no"/>
    <s v="low"/>
    <n v="78"/>
    <s v="low"/>
    <s v="YES"/>
    <d v="2025-10-01T00:00:00"/>
    <m/>
    <d v="2025-10-01T00:00:00"/>
    <s v="Oct"/>
    <n v="2025"/>
    <s v="Wed"/>
    <m/>
    <s v="Raj  Kumar"/>
    <n v="18"/>
    <s v="valid"/>
  </r>
  <r>
    <n v="41"/>
    <x v="0"/>
    <s v="DEHRADUN"/>
    <s v="Vivek Kumar"/>
    <n v="9548900960"/>
    <s v="UK08CB0821"/>
    <s v="SURENDRA"/>
    <n v="8979512894"/>
    <x v="80"/>
    <s v="TXN100126581691"/>
    <d v="2025-10-04T00:00:00"/>
    <d v="2025-10-04T00:00:00"/>
    <n v="0"/>
    <s v="valid"/>
    <n v="0"/>
    <n v="0"/>
    <n v="10"/>
    <n v="80"/>
    <s v="normal"/>
    <s v="no"/>
    <s v="medium"/>
    <n v="90"/>
    <s v="medium"/>
    <s v="YES"/>
    <d v="2025-10-04T00:00:00"/>
    <d v="2025-10-01T00:00:00"/>
    <d v="2025-10-01T00:00:00"/>
    <s v="Oct"/>
    <n v="2025"/>
    <s v="Sat"/>
    <m/>
    <s v="Ankur  Khatana"/>
    <n v="18"/>
    <s v="valid"/>
  </r>
  <r>
    <n v="41"/>
    <x v="1"/>
    <s v="HALDWANI"/>
    <s v="Aashish Rai"/>
    <s v="9389925428-Jio-BP"/>
    <s v="UP21FT5612"/>
    <s v="JAVED"/>
    <n v="6398733536"/>
    <x v="81"/>
    <n v="81236"/>
    <d v="2025-10-01T00:00:00"/>
    <d v="2025-10-01T00:00:00"/>
    <n v="0"/>
    <s v="valid"/>
    <n v="6540"/>
    <n v="1199"/>
    <n v="40"/>
    <n v="60"/>
    <s v="normal"/>
    <s v="no"/>
    <s v="low"/>
    <n v="100"/>
    <s v="low"/>
    <s v="YES"/>
    <d v="2025-10-01T00:00:00"/>
    <d v="1899-12-30T11:19:00"/>
    <d v="2025-10-01T00:00:00"/>
    <s v="Oct"/>
    <n v="2025"/>
    <s v="Wed"/>
    <s v="RAJKUMAR"/>
    <s v="Raj  Kumar"/>
    <n v="18"/>
    <s v="valid"/>
  </r>
  <r>
    <n v="42"/>
    <x v="0"/>
    <s v="DEHRADUN"/>
    <s v="Vivek Kumar"/>
    <n v="9548900960"/>
    <s v="UK08CB0821"/>
    <s v="SURENDRA"/>
    <n v="8979512894"/>
    <x v="82"/>
    <s v="TXN100126581691"/>
    <d v="2025-10-04T00:00:00"/>
    <d v="2025-10-04T00:00:00"/>
    <n v="0"/>
    <s v="valid"/>
    <n v="12747"/>
    <n v="2827"/>
    <n v="20"/>
    <n v="80"/>
    <s v="normal"/>
    <s v="no"/>
    <s v="medium"/>
    <n v="100"/>
    <s v="medium"/>
    <s v="YES"/>
    <d v="2025-10-04T00:00:00"/>
    <d v="2025-10-01T00:00:00"/>
    <d v="2025-10-01T00:00:00"/>
    <s v="Oct"/>
    <n v="2025"/>
    <s v="Sat"/>
    <m/>
    <s v="Ankur  Khatana"/>
    <n v="18"/>
    <s v="valid"/>
  </r>
  <r>
    <n v="42"/>
    <x v="1"/>
    <s v="HALDWANI"/>
    <s v="Aashish Rai"/>
    <s v="9389925428-Jio-BP"/>
    <s v="UP21FT5612"/>
    <s v="JAVED"/>
    <n v="6398733536"/>
    <x v="83"/>
    <n v="81236"/>
    <d v="2025-10-01T00:00:00"/>
    <d v="2025-10-02T00:00:00"/>
    <n v="1"/>
    <s v="valid"/>
    <n v="3973"/>
    <n v="719"/>
    <n v="44"/>
    <n v="60"/>
    <s v="normal"/>
    <s v="no"/>
    <s v="low"/>
    <n v="104"/>
    <s v="low"/>
    <s v="YES"/>
    <d v="2025-10-02T00:00:00"/>
    <m/>
    <d v="2025-10-01T00:00:00"/>
    <s v="Oct"/>
    <n v="2025"/>
    <s v="Thu"/>
    <m/>
    <s v="Raj  Kumar"/>
    <n v="18"/>
    <s v="valid"/>
  </r>
  <r>
    <n v="43"/>
    <x v="0"/>
    <s v="DEHRADUN"/>
    <s v="Vivek Kumar"/>
    <n v="9548900960"/>
    <s v="UK08CB0821"/>
    <s v="SURENDRA"/>
    <n v="8979512894"/>
    <x v="84"/>
    <s v="TXN100126581691"/>
    <d v="2025-10-04T00:00:00"/>
    <d v="2025-10-04T00:00:00"/>
    <n v="0"/>
    <s v="valid"/>
    <n v="8342"/>
    <n v="1820"/>
    <n v="16"/>
    <n v="80"/>
    <s v="normal"/>
    <s v="no"/>
    <s v="medium"/>
    <n v="96"/>
    <s v="medium"/>
    <s v="YES"/>
    <d v="2025-10-04T00:00:00"/>
    <d v="2025-10-01T00:00:00"/>
    <d v="2025-10-01T00:00:00"/>
    <s v="Oct"/>
    <n v="2025"/>
    <s v="Sat"/>
    <m/>
    <s v="Gaurav  Saini"/>
    <n v="18"/>
    <s v="valid"/>
  </r>
  <r>
    <n v="43"/>
    <x v="1"/>
    <s v="HALDWANI"/>
    <s v="Aashish Rai"/>
    <s v="9389925428-Jio-BP"/>
    <s v="UP21FT5612"/>
    <s v="JAVED"/>
    <n v="6398733536"/>
    <x v="85"/>
    <n v="81526"/>
    <d v="2025-10-01T00:00:00"/>
    <d v="2025-10-01T00:00:00"/>
    <n v="0"/>
    <s v="valid"/>
    <n v="3882"/>
    <n v="736"/>
    <n v="12"/>
    <n v="80"/>
    <s v="normal"/>
    <s v="no"/>
    <s v="medium"/>
    <n v="92"/>
    <s v="medium"/>
    <s v="YES"/>
    <d v="2025-10-01T00:00:00"/>
    <m/>
    <d v="2025-10-01T00:00:00"/>
    <s v="Oct"/>
    <n v="2025"/>
    <s v="Wed"/>
    <m/>
    <s v="Raj  Kumar"/>
    <n v="18"/>
    <s v="valid"/>
  </r>
  <r>
    <n v="44"/>
    <x v="0"/>
    <s v="DEHRADUN"/>
    <s v="Vivek Kumar"/>
    <n v="9548900960"/>
    <s v="UK08CB0821"/>
    <s v="SURENDRA"/>
    <n v="8979512894"/>
    <x v="86"/>
    <s v="TXN100126581691"/>
    <d v="2025-10-04T00:00:00"/>
    <d v="2025-10-04T00:00:00"/>
    <n v="0"/>
    <s v="valid"/>
    <n v="6813"/>
    <n v="1410"/>
    <n v="20"/>
    <n v="80"/>
    <s v="normal"/>
    <s v="no"/>
    <s v="medium"/>
    <n v="100"/>
    <s v="medium"/>
    <s v="YES"/>
    <d v="2025-10-04T00:00:00"/>
    <d v="2025-10-01T00:00:00"/>
    <d v="2025-10-01T00:00:00"/>
    <s v="Oct"/>
    <n v="2025"/>
    <s v="Sat"/>
    <m/>
    <s v="Ankur  Khatana"/>
    <n v="18"/>
    <s v="valid"/>
  </r>
  <r>
    <n v="44"/>
    <x v="1"/>
    <s v="HALDWANI"/>
    <s v="Aashish Rai"/>
    <s v="9389925428-Jio-BP"/>
    <s v="UP21FT5612"/>
    <s v="JAVED"/>
    <n v="6398733536"/>
    <x v="87"/>
    <n v="81236"/>
    <d v="2025-10-01T00:00:00"/>
    <d v="2025-10-01T00:00:00"/>
    <n v="0"/>
    <s v="valid"/>
    <n v="7636"/>
    <n v="1576"/>
    <n v="55"/>
    <n v="60"/>
    <s v="normal"/>
    <s v="no"/>
    <s v="low"/>
    <n v="115"/>
    <s v="low"/>
    <s v="YES"/>
    <d v="2025-10-01T00:00:00"/>
    <m/>
    <d v="2025-10-01T00:00:00"/>
    <s v="Oct"/>
    <n v="2025"/>
    <s v="Wed"/>
    <m/>
    <s v="Raj  Kumar"/>
    <n v="18"/>
    <s v="valid"/>
  </r>
  <r>
    <n v="45"/>
    <x v="0"/>
    <s v="DEHRADUN"/>
    <s v="Vivek Kumar"/>
    <n v="9548900960"/>
    <s v="UK08CB0821"/>
    <s v="SURENDRA"/>
    <n v="8979512894"/>
    <x v="88"/>
    <s v="TXN100126582100"/>
    <d v="2025-10-04T00:00:00"/>
    <d v="2025-10-06T00:00:00"/>
    <n v="2"/>
    <s v="valid"/>
    <n v="12957"/>
    <n v="3131"/>
    <n v="8"/>
    <n v="60"/>
    <s v="normal"/>
    <s v="no"/>
    <s v="low"/>
    <n v="68"/>
    <s v="low"/>
    <s v="YES"/>
    <d v="2025-10-04T00:00:00"/>
    <d v="2025-10-01T00:00:00"/>
    <d v="2025-10-01T00:00:00"/>
    <s v="Oct"/>
    <n v="2025"/>
    <s v="Mon"/>
    <m/>
    <s v="Santosh  Kumar VKSN"/>
    <n v="18"/>
    <s v="valid"/>
  </r>
  <r>
    <n v="45"/>
    <x v="1"/>
    <s v="HALDWANI"/>
    <s v="Aashish Rai"/>
    <s v="9389925428-Jio-BP"/>
    <s v="UP21FT5612"/>
    <s v="JAVED"/>
    <n v="6398733536"/>
    <x v="89"/>
    <n v="81236"/>
    <d v="2025-10-01T00:00:00"/>
    <d v="2025-10-01T00:00:00"/>
    <n v="0"/>
    <s v="valid"/>
    <n v="4528"/>
    <n v="786"/>
    <n v="31"/>
    <n v="60"/>
    <s v="normal"/>
    <s v="no"/>
    <s v="low"/>
    <n v="91"/>
    <s v="low"/>
    <s v="YES"/>
    <d v="2025-10-01T00:00:00"/>
    <d v="1899-12-30T14:25:00"/>
    <d v="2025-10-01T00:00:00"/>
    <s v="Oct"/>
    <n v="2025"/>
    <s v="Wed"/>
    <s v="RAJKUMAR"/>
    <s v="Raj  Kumar"/>
    <n v="18"/>
    <s v="valid"/>
  </r>
  <r>
    <n v="46"/>
    <x v="0"/>
    <s v="DEHRADUN"/>
    <s v="Vivek Kumar"/>
    <n v="9548900960"/>
    <s v="UK17CA5176"/>
    <s v="MANISH"/>
    <n v="7017715274"/>
    <x v="90"/>
    <n v="104511"/>
    <d v="2025-10-05T00:00:00"/>
    <d v="2025-10-05T00:00:00"/>
    <n v="0"/>
    <s v="valid"/>
    <n v="3919"/>
    <n v="933"/>
    <n v="48"/>
    <n v="80"/>
    <s v="normal"/>
    <s v="no"/>
    <s v="medium"/>
    <n v="128"/>
    <s v="medium"/>
    <s v="YES"/>
    <d v="2025-10-05T00:00:00"/>
    <d v="2025-10-01T00:00:00"/>
    <d v="2025-10-01T00:00:00"/>
    <s v="Oct"/>
    <n v="2025"/>
    <s v="Sun"/>
    <m/>
    <s v="Amit  Saini"/>
    <n v="18"/>
    <s v="valid"/>
  </r>
  <r>
    <n v="46"/>
    <x v="1"/>
    <s v="HALDWANI"/>
    <s v="Aashish Rai"/>
    <s v="9389925428-Jio-BP"/>
    <s v="UP21FT5612"/>
    <s v="JAVED"/>
    <n v="6398733536"/>
    <x v="91"/>
    <n v="81526"/>
    <d v="2025-10-01T00:00:00"/>
    <d v="2025-10-01T00:00:00"/>
    <n v="0"/>
    <s v="valid"/>
    <n v="11477"/>
    <n v="2471"/>
    <n v="19"/>
    <n v="60"/>
    <s v="normal"/>
    <s v="no"/>
    <s v="low"/>
    <n v="79"/>
    <s v="low"/>
    <s v="YES"/>
    <d v="2025-10-01T00:00:00"/>
    <d v="1899-12-30T12:11:00"/>
    <d v="2025-10-01T00:00:00"/>
    <s v="Oct"/>
    <n v="2025"/>
    <s v="Wed"/>
    <s v="RAJKUMAR"/>
    <s v="Navnish Kumar Singh"/>
    <n v="18"/>
    <s v="valid"/>
  </r>
  <r>
    <n v="47"/>
    <x v="0"/>
    <s v="DEHRADUN"/>
    <s v="Vivek Kumar"/>
    <n v="9548900960"/>
    <s v="UK17CA5176"/>
    <s v="MANISH"/>
    <n v="7017715274"/>
    <x v="92"/>
    <n v="104511"/>
    <d v="2025-10-05T00:00:00"/>
    <d v="2025-10-05T00:00:00"/>
    <n v="0"/>
    <s v="valid"/>
    <n v="10561"/>
    <n v="2690"/>
    <n v="18"/>
    <n v="80"/>
    <s v="normal"/>
    <s v="no"/>
    <s v="medium"/>
    <n v="98"/>
    <s v="medium"/>
    <s v="YES"/>
    <d v="2025-10-05T00:00:00"/>
    <d v="2025-10-01T00:00:00"/>
    <d v="2025-10-01T00:00:00"/>
    <s v="Oct"/>
    <n v="2025"/>
    <s v="Sun"/>
    <m/>
    <s v="Sandeep Pal"/>
    <n v="18"/>
    <s v="valid"/>
  </r>
  <r>
    <n v="47"/>
    <x v="1"/>
    <s v="HALDWANI"/>
    <s v="Aashish Rai"/>
    <s v="9389925428-Jio-BP"/>
    <s v="UP21FT5612"/>
    <s v="JAVED"/>
    <n v="6398733536"/>
    <x v="93"/>
    <n v="81526"/>
    <d v="2025-10-01T00:00:00"/>
    <d v="2025-10-01T00:00:00"/>
    <n v="0"/>
    <s v="valid"/>
    <n v="7090"/>
    <n v="1595"/>
    <n v="12"/>
    <n v="60"/>
    <s v="normal"/>
    <s v="no"/>
    <s v="low"/>
    <n v="72"/>
    <s v="low"/>
    <s v="YES"/>
    <d v="2025-10-01T00:00:00"/>
    <m/>
    <d v="2025-10-01T00:00:00"/>
    <s v="Oct"/>
    <n v="2025"/>
    <s v="Wed"/>
    <m/>
    <s v="Raj  Kumar"/>
    <n v="18"/>
    <s v="valid"/>
  </r>
  <r>
    <n v="48"/>
    <x v="0"/>
    <s v="DEHRADUN"/>
    <s v="Vivek Kumar"/>
    <n v="9548900960"/>
    <s v="UK17CA5176"/>
    <s v="MANISH"/>
    <n v="7017715274"/>
    <x v="94"/>
    <n v="104511"/>
    <d v="2025-10-05T00:00:00"/>
    <d v="2025-10-05T00:00:00"/>
    <n v="0"/>
    <s v="valid"/>
    <n v="11916"/>
    <n v="3350"/>
    <n v="40"/>
    <n v="80"/>
    <s v="normal"/>
    <s v="no"/>
    <s v="medium"/>
    <n v="120"/>
    <s v="medium"/>
    <s v="YES"/>
    <d v="2025-10-05T00:00:00"/>
    <d v="2025-10-01T00:00:00"/>
    <d v="2025-10-01T00:00:00"/>
    <s v="Oct"/>
    <n v="2025"/>
    <s v="Sun"/>
    <m/>
    <s v="Sandeep Pal"/>
    <n v="18"/>
    <s v="valid"/>
  </r>
  <r>
    <n v="48"/>
    <x v="1"/>
    <s v="HALDWANI"/>
    <s v="Aashish Rai"/>
    <s v="9389925428-Jio-BP"/>
    <s v="UP21FT5612"/>
    <s v="JAVED"/>
    <n v="6398733536"/>
    <x v="95"/>
    <n v="81818"/>
    <d v="2025-10-01T00:00:00"/>
    <d v="2025-10-01T00:00:00"/>
    <n v="0"/>
    <s v="valid"/>
    <n v="5827"/>
    <n v="1488"/>
    <n v="13"/>
    <n v="80"/>
    <s v="normal"/>
    <s v="no"/>
    <s v="medium"/>
    <n v="93"/>
    <s v="medium"/>
    <s v="YES"/>
    <d v="2025-10-01T00:00:00"/>
    <d v="1899-12-30T10:32:00"/>
    <d v="2025-10-01T00:00:00"/>
    <s v="Oct"/>
    <n v="2025"/>
    <s v="Wed"/>
    <s v="RAJKUMAR"/>
    <s v="Raj  Kumar"/>
    <n v="18"/>
    <s v="valid"/>
  </r>
  <r>
    <n v="49"/>
    <x v="0"/>
    <s v="DEHRADUN"/>
    <s v="Vivek Kumar"/>
    <n v="9548900960"/>
    <s v="UK17CA5176"/>
    <s v="MANISH"/>
    <n v="7017715274"/>
    <x v="96"/>
    <n v="104511"/>
    <d v="2025-10-05T00:00:00"/>
    <d v="2025-10-05T00:00:00"/>
    <n v="0"/>
    <s v="valid"/>
    <n v="1836"/>
    <n v="528"/>
    <n v="20"/>
    <n v="80"/>
    <s v="normal"/>
    <s v="no"/>
    <s v="medium"/>
    <n v="100"/>
    <s v="medium"/>
    <s v="YES"/>
    <d v="2025-10-05T00:00:00"/>
    <d v="2025-10-01T00:00:00"/>
    <d v="2025-10-01T00:00:00"/>
    <s v="Oct"/>
    <n v="2025"/>
    <s v="Sun"/>
    <m/>
    <s v="Sandeep Pal"/>
    <n v="18"/>
    <s v="valid"/>
  </r>
  <r>
    <n v="49"/>
    <x v="1"/>
    <s v="HALDWANI"/>
    <s v="Aashish Rai"/>
    <s v="9389925428-Jio-BP"/>
    <s v="UP21FT5612"/>
    <s v="JAVED"/>
    <n v="6398733536"/>
    <x v="97"/>
    <n v="81818"/>
    <d v="2025-10-01T00:00:00"/>
    <d v="2025-10-01T00:00:00"/>
    <n v="0"/>
    <s v="valid"/>
    <n v="7789"/>
    <n v="2601"/>
    <n v="13"/>
    <n v="80"/>
    <s v="normal"/>
    <s v="no"/>
    <s v="medium"/>
    <n v="93"/>
    <s v="medium"/>
    <s v="YES"/>
    <d v="2025-10-01T00:00:00"/>
    <d v="1899-12-30T14:50:00"/>
    <d v="2025-10-01T00:00:00"/>
    <s v="Oct"/>
    <n v="2025"/>
    <s v="Wed"/>
    <s v="Rajkumar Trt"/>
    <s v="Raj  Kumar"/>
    <n v="18"/>
    <s v="valid"/>
  </r>
  <r>
    <n v="50"/>
    <x v="0"/>
    <s v="DEHRADUN"/>
    <s v="Vivek Kumar"/>
    <n v="9548900960"/>
    <s v="UK17CA5176"/>
    <s v="MANISH"/>
    <n v="7017715274"/>
    <x v="98"/>
    <n v="104511"/>
    <d v="2025-10-05T00:00:00"/>
    <d v="2025-10-05T00:00:00"/>
    <n v="0"/>
    <s v="valid"/>
    <n v="124"/>
    <n v="88"/>
    <n v="25"/>
    <n v="80"/>
    <s v="normal"/>
    <s v="no"/>
    <s v="medium"/>
    <n v="105"/>
    <s v="medium"/>
    <s v="YES"/>
    <d v="2025-10-05T00:00:00"/>
    <d v="2025-10-01T00:00:00"/>
    <d v="2025-10-01T00:00:00"/>
    <s v="Oct"/>
    <n v="2025"/>
    <s v="Sun"/>
    <m/>
    <s v="Sandeep Pal"/>
    <n v="18"/>
    <s v="valid"/>
  </r>
  <r>
    <n v="50"/>
    <x v="1"/>
    <s v="HALDWANI"/>
    <s v="Aashish Rai"/>
    <s v="9389925428-Jio-BP"/>
    <s v="UP21FT5612"/>
    <s v="JAVED"/>
    <n v="6398733536"/>
    <x v="99"/>
    <n v="81818"/>
    <d v="2025-10-01T00:00:00"/>
    <d v="2025-10-01T00:00:00"/>
    <n v="0"/>
    <s v="valid"/>
    <n v="7311"/>
    <n v="1311"/>
    <n v="13"/>
    <n v="80"/>
    <s v="normal"/>
    <s v="no"/>
    <s v="medium"/>
    <n v="93"/>
    <s v="medium"/>
    <s v="YES"/>
    <d v="2025-10-01T00:00:00"/>
    <d v="1899-12-30T13:43:00"/>
    <d v="2025-10-01T00:00:00"/>
    <s v="Oct"/>
    <n v="2025"/>
    <s v="Wed"/>
    <s v="RAJKUMAR"/>
    <s v="Raj  Kumar"/>
    <n v="18"/>
    <s v="valid"/>
  </r>
  <r>
    <n v="51"/>
    <x v="1"/>
    <s v="HALDWANI"/>
    <s v="Aashish Rai"/>
    <n v="8544334406"/>
    <s v="UP21FT5612"/>
    <s v="JAVED"/>
    <n v="6398733536"/>
    <x v="100"/>
    <n v="182207"/>
    <d v="2025-10-01T00:00:00"/>
    <d v="2025-10-01T00:00:00"/>
    <n v="0"/>
    <s v="valid"/>
    <n v="36149"/>
    <n v="5674"/>
    <n v="10"/>
    <n v="160"/>
    <s v="high"/>
    <s v="yes"/>
    <s v="high"/>
    <n v="170"/>
    <s v="HIGH"/>
    <s v="YES"/>
    <d v="2025-10-01T00:00:00"/>
    <m/>
    <d v="2025-10-01T00:00:00"/>
    <s v="Oct"/>
    <n v="2025"/>
    <s v="Wed"/>
    <m/>
    <s v="Ayush  Dubey"/>
    <n v="18"/>
    <s v="valid"/>
  </r>
  <r>
    <n v="51"/>
    <x v="0"/>
    <s v="DEHRADUN"/>
    <s v="Vivek Kumar"/>
    <n v="9548900960"/>
    <s v="UK10CA1340"/>
    <s v="AKHILESH"/>
    <n v="9548253517"/>
    <x v="101"/>
    <s v="TXN100126784841"/>
    <d v="2025-10-05T00:00:00"/>
    <d v="2025-10-05T00:00:00"/>
    <n v="0"/>
    <s v="valid"/>
    <n v="30188"/>
    <n v="3378"/>
    <n v="35"/>
    <n v="200"/>
    <s v="high"/>
    <s v="no"/>
    <s v="high"/>
    <n v="235"/>
    <s v="HIGH"/>
    <s v="YES"/>
    <d v="2025-10-05T00:00:00"/>
    <d v="2025-10-01T00:00:00"/>
    <d v="2025-10-01T00:00:00"/>
    <s v="Oct"/>
    <n v="2025"/>
    <s v="Sun"/>
    <m/>
    <s v="Amresh Uniyal"/>
    <n v="18"/>
    <s v="valid"/>
  </r>
  <r>
    <n v="52"/>
    <x v="0"/>
    <s v="DEHRADUN"/>
    <s v="Vivek Kumar"/>
    <n v="9548900960"/>
    <s v="UK10CA1340"/>
    <s v="AKHILESH"/>
    <n v="9548253517"/>
    <x v="102"/>
    <s v="TXN100126784841"/>
    <d v="2025-10-05T00:00:00"/>
    <d v="2025-10-05T00:00:00"/>
    <n v="0"/>
    <s v="valid"/>
    <n v="0"/>
    <n v="0"/>
    <n v="0"/>
    <n v="100"/>
    <s v="normal"/>
    <s v="no"/>
    <s v="medium"/>
    <n v="100"/>
    <s v="medium"/>
    <s v="YES"/>
    <d v="2025-10-05T00:00:00"/>
    <d v="2025-10-01T00:00:00"/>
    <d v="2025-10-01T00:00:00"/>
    <s v="Oct"/>
    <n v="2025"/>
    <s v="Sun"/>
    <m/>
    <s v="Rajesh  Nautiyal"/>
    <n v="18"/>
    <s v="valid"/>
  </r>
  <r>
    <n v="52"/>
    <x v="1"/>
    <s v="HALDWANI"/>
    <s v="Aashish Rai"/>
    <n v="9973143555"/>
    <s v="UP21FT5612"/>
    <s v="JAVED"/>
    <n v="6398733536"/>
    <x v="103"/>
    <n v="131127"/>
    <d v="2025-10-01T00:00:00"/>
    <d v="2025-10-02T00:00:00"/>
    <n v="1"/>
    <s v="valid"/>
    <n v="4646"/>
    <n v="6625"/>
    <n v="108"/>
    <n v="60"/>
    <s v="normal"/>
    <s v="no"/>
    <s v="low"/>
    <n v="168"/>
    <s v="low"/>
    <s v="YES"/>
    <d v="2025-10-02T00:00:00"/>
    <m/>
    <d v="2025-10-01T00:00:00"/>
    <s v="Oct"/>
    <n v="2025"/>
    <s v="Thu"/>
    <m/>
    <s v="Raj  Kumar"/>
    <n v="18"/>
    <s v="valid"/>
  </r>
  <r>
    <n v="53"/>
    <x v="0"/>
    <s v="DEHRADUN"/>
    <s v="Vivek Kumar"/>
    <n v="9548900960"/>
    <s v="UK08CB0821"/>
    <s v="SURENDRA"/>
    <n v="8979512894"/>
    <x v="104"/>
    <s v="TXN100126952758"/>
    <d v="2025-10-06T00:00:00"/>
    <d v="2025-10-05T00:00:00"/>
    <n v="-1"/>
    <s v="valid"/>
    <n v="361"/>
    <n v="91"/>
    <n v="14"/>
    <n v="80"/>
    <s v="normal"/>
    <s v="no"/>
    <s v="medium"/>
    <n v="94"/>
    <s v="medium"/>
    <s v="YES"/>
    <d v="2025-10-06T00:00:00"/>
    <d v="2025-10-01T00:00:00"/>
    <d v="2025-10-01T00:00:00"/>
    <s v="Oct"/>
    <n v="2025"/>
    <s v="Sun"/>
    <m/>
    <s v="Ankur  Khatana"/>
    <n v="18"/>
    <s v="valid"/>
  </r>
  <r>
    <n v="53"/>
    <x v="1"/>
    <s v="HALDWANI"/>
    <s v="Aashish Rai"/>
    <s v="9161640641_JIO-BP"/>
    <s v="UP20BT0504"/>
    <s v="MUSTAKEEM"/>
    <n v="9457840862"/>
    <x v="105"/>
    <n v="91101"/>
    <d v="2025-10-01T00:00:00"/>
    <d v="2025-10-01T00:00:00"/>
    <n v="0"/>
    <s v="valid"/>
    <n v="7643"/>
    <n v="1855"/>
    <n v="30"/>
    <n v="80"/>
    <s v="normal"/>
    <s v="no"/>
    <s v="medium"/>
    <n v="110"/>
    <s v="medium"/>
    <s v="YES"/>
    <d v="2025-10-01T00:00:00"/>
    <d v="1899-12-30T15:15:00"/>
    <d v="2025-10-01T00:00:00"/>
    <s v="Oct"/>
    <n v="2025"/>
    <s v="Wed"/>
    <s v="Devendra Negi"/>
    <s v="Mohit  Kumar"/>
    <n v="18"/>
    <s v="valid"/>
  </r>
  <r>
    <n v="54"/>
    <x v="0"/>
    <s v="DEHRADUN"/>
    <s v="Vivek Kumar"/>
    <n v="9548900960"/>
    <s v="UK08CB0821"/>
    <s v="SURENDRA"/>
    <n v="8979512894"/>
    <x v="106"/>
    <s v="TXN100126952758"/>
    <d v="2025-10-06T00:00:00"/>
    <d v="2025-10-05T00:00:00"/>
    <n v="-1"/>
    <s v="valid"/>
    <n v="4973"/>
    <n v="1265"/>
    <n v="30"/>
    <n v="80"/>
    <s v="normal"/>
    <s v="no"/>
    <s v="medium"/>
    <n v="110"/>
    <s v="medium"/>
    <s v="YES"/>
    <d v="2025-10-06T00:00:00"/>
    <d v="2025-10-01T00:00:00"/>
    <d v="2025-10-01T00:00:00"/>
    <s v="Oct"/>
    <n v="2025"/>
    <s v="Sun"/>
    <m/>
    <s v="Banwari  Lal"/>
    <n v="18"/>
    <s v="valid"/>
  </r>
  <r>
    <n v="54"/>
    <x v="1"/>
    <s v="HALDWANI"/>
    <s v="Aashish Rai"/>
    <s v="9389925428-Jio-BP"/>
    <s v="UP21ET8573"/>
    <s v="AMAN"/>
    <n v="9105037209"/>
    <x v="107"/>
    <n v="80853"/>
    <d v="2025-10-01T00:00:00"/>
    <d v="2025-10-01T00:00:00"/>
    <n v="0"/>
    <s v="valid"/>
    <n v="8108"/>
    <n v="1478"/>
    <n v="18"/>
    <n v="60"/>
    <s v="normal"/>
    <s v="no"/>
    <s v="low"/>
    <n v="78"/>
    <s v="low"/>
    <s v="YES"/>
    <d v="2025-10-01T00:00:00"/>
    <d v="1899-12-30T11:46:00"/>
    <d v="2025-10-01T00:00:00"/>
    <s v="Oct"/>
    <n v="2025"/>
    <s v="Wed"/>
    <s v="Ankit"/>
    <s v="Kapil  Pal"/>
    <n v="18"/>
    <s v="valid"/>
  </r>
  <r>
    <n v="55"/>
    <x v="0"/>
    <s v="DEHRADUN"/>
    <s v="Vivek Kumar"/>
    <n v="9548900960"/>
    <s v="UK08CB0821"/>
    <s v="SURENDRA"/>
    <n v="8979512894"/>
    <x v="108"/>
    <s v="TXN100126952758"/>
    <d v="2025-10-06T00:00:00"/>
    <d v="2025-10-05T00:00:00"/>
    <n v="-1"/>
    <s v="valid"/>
    <n v="13984"/>
    <n v="3078"/>
    <n v="13"/>
    <n v="80"/>
    <s v="normal"/>
    <s v="no"/>
    <s v="medium"/>
    <n v="93"/>
    <s v="medium"/>
    <s v="YES"/>
    <d v="2025-10-06T00:00:00"/>
    <d v="2025-10-01T00:00:00"/>
    <d v="2025-10-01T00:00:00"/>
    <s v="Oct"/>
    <n v="2025"/>
    <s v="Sun"/>
    <m/>
    <s v="Gaurav  Saini"/>
    <n v="18"/>
    <s v="valid"/>
  </r>
  <r>
    <n v="55"/>
    <x v="1"/>
    <s v="HALDWANI"/>
    <s v="Aashish Rai"/>
    <s v="9389925428-Jio-BP"/>
    <s v="UP21ET8573"/>
    <s v="AMAN"/>
    <n v="9105037209"/>
    <x v="109"/>
    <n v="80958"/>
    <d v="2025-10-01T00:00:00"/>
    <d v="2025-10-01T00:00:00"/>
    <n v="0"/>
    <s v="valid"/>
    <n v="13024"/>
    <n v="3657"/>
    <n v="56"/>
    <n v="40"/>
    <s v="normal"/>
    <s v="no"/>
    <s v="low"/>
    <n v="96"/>
    <s v="low"/>
    <s v="YES"/>
    <d v="2025-10-01T00:00:00"/>
    <d v="1899-12-30T10:11:00"/>
    <d v="2025-10-01T00:00:00"/>
    <s v="Oct"/>
    <n v="2025"/>
    <s v="Wed"/>
    <s v="Ankit Kumar"/>
    <s v="Kapil  Pal"/>
    <n v="18"/>
    <s v="valid"/>
  </r>
  <r>
    <n v="56"/>
    <x v="0"/>
    <s v="DEHRADUN"/>
    <s v="Vivek Kumar"/>
    <n v="9548900960"/>
    <s v="UK08CB0821"/>
    <s v="SURENDRA"/>
    <n v="8979512894"/>
    <x v="110"/>
    <s v="TXN100126952758"/>
    <d v="2025-10-06T00:00:00"/>
    <d v="2025-10-05T00:00:00"/>
    <n v="-1"/>
    <s v="valid"/>
    <n v="7822"/>
    <n v="1141"/>
    <n v="16"/>
    <n v="80"/>
    <s v="normal"/>
    <s v="no"/>
    <s v="medium"/>
    <n v="96"/>
    <s v="medium"/>
    <s v="YES"/>
    <d v="2025-10-06T00:00:00"/>
    <d v="2025-10-01T00:00:00"/>
    <d v="2025-10-01T00:00:00"/>
    <s v="Oct"/>
    <n v="2025"/>
    <s v="Sun"/>
    <m/>
    <s v="Banwari  Lal"/>
    <n v="18"/>
    <s v="valid"/>
  </r>
  <r>
    <n v="56"/>
    <x v="1"/>
    <s v="HALDWANI"/>
    <s v="AMIT SINGH"/>
    <s v="9161640641_JIO-BP"/>
    <s v="UK02CA0769"/>
    <s v="HARI"/>
    <n v="7247885473"/>
    <x v="111"/>
    <n v="94114"/>
    <d v="2025-10-01T00:00:00"/>
    <d v="2025-10-01T00:00:00"/>
    <n v="0"/>
    <s v="valid"/>
    <n v="12129"/>
    <n v="2673"/>
    <n v="32"/>
    <n v="80"/>
    <s v="normal"/>
    <s v="no"/>
    <s v="medium"/>
    <n v="112"/>
    <s v="medium"/>
    <s v="YES"/>
    <d v="2025-10-01T00:00:00"/>
    <m/>
    <d v="2025-10-01T00:00:00"/>
    <s v="Oct"/>
    <n v="2025"/>
    <s v="Wed"/>
    <m/>
    <s v="Jitendra  Kumar HKGM"/>
    <n v="18"/>
    <s v="valid"/>
  </r>
  <r>
    <n v="57"/>
    <x v="0"/>
    <s v="DEHRADUN"/>
    <s v="Vivek Kumar"/>
    <n v="9548900960"/>
    <s v="UK08CB0821"/>
    <s v="SURENDRA"/>
    <n v="8979512894"/>
    <x v="112"/>
    <s v="TXN100126952758"/>
    <d v="2025-10-06T00:00:00"/>
    <d v="2025-10-05T00:00:00"/>
    <n v="-1"/>
    <s v="valid"/>
    <n v="5804"/>
    <n v="1098"/>
    <n v="20"/>
    <n v="80"/>
    <s v="normal"/>
    <s v="no"/>
    <s v="medium"/>
    <n v="100"/>
    <s v="medium"/>
    <s v="YES"/>
    <d v="2025-10-06T00:00:00"/>
    <d v="2025-10-01T00:00:00"/>
    <d v="2025-10-01T00:00:00"/>
    <s v="Oct"/>
    <n v="2025"/>
    <s v="Sun"/>
    <m/>
    <s v="Ankur  Khatana"/>
    <n v="18"/>
    <s v="valid"/>
  </r>
  <r>
    <n v="57"/>
    <x v="1"/>
    <s v="HALDWANI"/>
    <s v="AMIT SINGH"/>
    <s v="9161640641_JIO-BP"/>
    <s v="UK02CA0769"/>
    <s v="HARI"/>
    <n v="7247885473"/>
    <x v="113"/>
    <n v="94114"/>
    <d v="2025-10-01T00:00:00"/>
    <d v="2025-10-01T00:00:00"/>
    <n v="0"/>
    <s v="valid"/>
    <n v="12546"/>
    <n v="2741"/>
    <n v="35"/>
    <n v="80"/>
    <s v="normal"/>
    <s v="no"/>
    <s v="medium"/>
    <n v="115"/>
    <s v="medium"/>
    <s v="YES"/>
    <d v="2025-10-01T00:00:00"/>
    <m/>
    <d v="2025-10-01T00:00:00"/>
    <s v="Oct"/>
    <n v="2025"/>
    <s v="Wed"/>
    <m/>
    <s v="Jitendra  Kumar HKGM"/>
    <n v="18"/>
    <s v="valid"/>
  </r>
  <r>
    <n v="58"/>
    <x v="0"/>
    <s v="DEHRADUN"/>
    <s v="Vivek Kumar"/>
    <n v="9548900960"/>
    <s v="UK08CB0821"/>
    <s v="SURENDRA"/>
    <n v="8979512894"/>
    <x v="114"/>
    <s v="TXN100126952758"/>
    <d v="2025-10-06T00:00:00"/>
    <d v="2025-10-05T00:00:00"/>
    <n v="-1"/>
    <s v="valid"/>
    <n v="19426"/>
    <n v="4301"/>
    <n v="30"/>
    <n v="80"/>
    <s v="normal"/>
    <s v="no"/>
    <s v="medium"/>
    <n v="110"/>
    <s v="medium"/>
    <s v="YES"/>
    <d v="2025-10-06T00:00:00"/>
    <d v="2025-10-01T00:00:00"/>
    <d v="2025-10-01T00:00:00"/>
    <s v="Oct"/>
    <n v="2025"/>
    <s v="Sun"/>
    <m/>
    <s v="Ankur  Khatana"/>
    <n v="18"/>
    <s v="valid"/>
  </r>
  <r>
    <n v="58"/>
    <x v="1"/>
    <s v="HALDWANI"/>
    <s v="AMIT SINGH"/>
    <s v="9161640641_JIO-BP"/>
    <s v="UP20BT0504"/>
    <s v="MUSTAKEEM"/>
    <n v="9457840862"/>
    <x v="115"/>
    <n v="90929"/>
    <d v="2025-10-01T00:00:00"/>
    <d v="2025-10-01T00:00:00"/>
    <n v="0"/>
    <s v="valid"/>
    <n v="6819"/>
    <n v="1655"/>
    <n v="50"/>
    <n v="60"/>
    <s v="normal"/>
    <s v="no"/>
    <s v="low"/>
    <n v="110"/>
    <s v="low"/>
    <s v="YES"/>
    <d v="2025-10-01T00:00:00"/>
    <m/>
    <d v="2025-10-01T00:00:00"/>
    <s v="Oct"/>
    <n v="2025"/>
    <s v="Wed"/>
    <m/>
    <s v="Deepak  Kumar RMNA"/>
    <n v="18"/>
    <s v="valid"/>
  </r>
  <r>
    <n v="59"/>
    <x v="0"/>
    <s v="DEHRADUN"/>
    <s v="Vivek Kumar"/>
    <n v="9548900960"/>
    <s v="UK08CB0821"/>
    <s v="SURENDRA"/>
    <n v="8979512894"/>
    <x v="116"/>
    <s v="TXN100126952758"/>
    <d v="2025-10-06T00:00:00"/>
    <d v="2025-10-05T00:00:00"/>
    <n v="-1"/>
    <s v="valid"/>
    <n v="10407"/>
    <n v="2019"/>
    <n v="20"/>
    <n v="80"/>
    <s v="normal"/>
    <s v="no"/>
    <s v="medium"/>
    <n v="100"/>
    <s v="medium"/>
    <s v="YES"/>
    <d v="2025-10-06T00:00:00"/>
    <d v="2025-10-01T00:00:00"/>
    <d v="2025-10-01T00:00:00"/>
    <s v="Oct"/>
    <n v="2025"/>
    <s v="Sun"/>
    <m/>
    <s v="Rohit Thakur SLQU"/>
    <n v="18"/>
    <s v="valid"/>
  </r>
  <r>
    <n v="59"/>
    <x v="1"/>
    <s v="HALDWANI"/>
    <s v="AMIT SINGH"/>
    <s v="9161640641_JIO-BP"/>
    <s v="UP20BT0504"/>
    <s v="MUSTAKEEM"/>
    <n v="9457840862"/>
    <x v="117"/>
    <n v="91101"/>
    <d v="2025-10-01T00:00:00"/>
    <d v="2025-10-01T00:00:00"/>
    <n v="0"/>
    <s v="valid"/>
    <n v="3459"/>
    <n v="639"/>
    <n v="12"/>
    <n v="80"/>
    <s v="normal"/>
    <s v="no"/>
    <s v="medium"/>
    <n v="92"/>
    <s v="medium"/>
    <s v="YES"/>
    <d v="2025-10-01T00:00:00"/>
    <d v="1899-12-30T13:36:00"/>
    <d v="2025-10-01T00:00:00"/>
    <s v="Oct"/>
    <n v="2025"/>
    <s v="Wed"/>
    <s v="Devendra Negi"/>
    <s v="Mohit  Kumar"/>
    <n v="18"/>
    <s v="valid"/>
  </r>
  <r>
    <n v="60"/>
    <x v="0"/>
    <s v="DEHRADUN"/>
    <s v="Vivek Kumar"/>
    <n v="9548900960"/>
    <s v="UK08CB0821"/>
    <s v="SURENDRA"/>
    <n v="8979512894"/>
    <x v="118"/>
    <s v="TXN100126952961"/>
    <d v="2025-10-06T00:00:00"/>
    <d v="2025-10-06T00:00:00"/>
    <n v="0"/>
    <s v="valid"/>
    <n v="5158"/>
    <n v="874"/>
    <n v="30"/>
    <n v="80"/>
    <s v="normal"/>
    <s v="no"/>
    <s v="medium"/>
    <n v="110"/>
    <s v="medium"/>
    <s v="YES"/>
    <d v="2025-10-06T00:00:00"/>
    <d v="2025-10-01T00:00:00"/>
    <d v="2025-10-01T00:00:00"/>
    <s v="Oct"/>
    <n v="2025"/>
    <s v="Mon"/>
    <m/>
    <s v="Santosh  Kumar VKSN"/>
    <n v="18"/>
    <s v="valid"/>
  </r>
  <r>
    <n v="60"/>
    <x v="1"/>
    <s v="HALDWANI"/>
    <s v="AMIT SINGH"/>
    <s v="9161640641_JIO-BP"/>
    <s v="UP20BT0504"/>
    <s v="MUSTAKEEM"/>
    <n v="9457840862"/>
    <x v="119"/>
    <n v="91101"/>
    <d v="2025-10-01T00:00:00"/>
    <d v="2025-10-01T00:00:00"/>
    <n v="0"/>
    <s v="valid"/>
    <n v="3597"/>
    <n v="681"/>
    <n v="15"/>
    <n v="80"/>
    <s v="normal"/>
    <s v="no"/>
    <s v="medium"/>
    <n v="95"/>
    <s v="medium"/>
    <s v="YES"/>
    <d v="2025-10-01T00:00:00"/>
    <d v="1899-12-30T12:47:00"/>
    <d v="2025-10-01T00:00:00"/>
    <s v="Oct"/>
    <n v="2025"/>
    <s v="Wed"/>
    <s v="Devendra Negi"/>
    <s v="Mohit  Kumar"/>
    <n v="18"/>
    <s v="valid"/>
  </r>
  <r>
    <n v="61"/>
    <x v="0"/>
    <s v="DEHRADUN"/>
    <s v="Vivek Kumar"/>
    <n v="9548900960"/>
    <s v="UK08CB0821"/>
    <s v="SURENDRA"/>
    <n v="8979512894"/>
    <x v="120"/>
    <s v="TXN100126952961"/>
    <d v="2025-10-06T00:00:00"/>
    <d v="2025-10-06T00:00:00"/>
    <n v="0"/>
    <s v="valid"/>
    <n v="12066"/>
    <n v="2651"/>
    <n v="35"/>
    <n v="60"/>
    <s v="normal"/>
    <s v="no"/>
    <s v="low"/>
    <n v="95"/>
    <s v="low"/>
    <s v="YES"/>
    <d v="2025-10-06T00:00:00"/>
    <d v="2025-10-01T00:00:00"/>
    <d v="2025-10-01T00:00:00"/>
    <s v="Oct"/>
    <n v="2025"/>
    <s v="Mon"/>
    <m/>
    <s v="Santosh  Kumar VKSN"/>
    <n v="18"/>
    <s v="valid"/>
  </r>
  <r>
    <n v="61"/>
    <x v="1"/>
    <s v="HALDWANI"/>
    <s v="AMIT SINGH"/>
    <s v="9161640641_JIO-BP"/>
    <s v="UP20BT0504"/>
    <s v="MUSTAKEEM"/>
    <n v="9457840862"/>
    <x v="121"/>
    <n v="90929"/>
    <d v="2025-10-01T00:00:00"/>
    <d v="2025-10-01T00:00:00"/>
    <n v="0"/>
    <s v="valid"/>
    <n v="1586"/>
    <n v="263"/>
    <n v="30"/>
    <n v="80"/>
    <s v="normal"/>
    <s v="no"/>
    <s v="medium"/>
    <n v="110"/>
    <s v="medium"/>
    <s v="YES"/>
    <d v="2025-10-01T00:00:00"/>
    <m/>
    <d v="2025-10-01T00:00:00"/>
    <s v="Oct"/>
    <n v="2025"/>
    <s v="Wed"/>
    <m/>
    <s v="Deepak  Kumar RMNA"/>
    <n v="18"/>
    <s v="valid"/>
  </r>
  <r>
    <n v="62"/>
    <x v="0"/>
    <s v="DEHRADUN"/>
    <s v="Vivek Kumar"/>
    <n v="9548900960"/>
    <s v="UK08CB0821"/>
    <s v="SURENDRA"/>
    <n v="8979512894"/>
    <x v="122"/>
    <s v="TXN100126952961"/>
    <d v="2025-10-06T00:00:00"/>
    <d v="2025-10-06T00:00:00"/>
    <n v="0"/>
    <s v="valid"/>
    <n v="96"/>
    <n v="30"/>
    <n v="10"/>
    <n v="80"/>
    <s v="normal"/>
    <s v="no"/>
    <s v="medium"/>
    <n v="90"/>
    <s v="medium"/>
    <s v="YES"/>
    <d v="2025-10-06T00:00:00"/>
    <d v="2025-10-01T00:00:00"/>
    <d v="2025-10-01T00:00:00"/>
    <s v="Oct"/>
    <n v="2025"/>
    <s v="Mon"/>
    <m/>
    <s v="Rohit Thakur SLQU"/>
    <n v="18"/>
    <s v="valid"/>
  </r>
  <r>
    <n v="62"/>
    <x v="1"/>
    <s v="HALDWANI"/>
    <s v="AMIT SINGH"/>
    <s v="9161640641_JIO-BP"/>
    <s v="UP20BT0504"/>
    <s v="MUSTAKEEM"/>
    <n v="9457840862"/>
    <x v="123"/>
    <n v="90929"/>
    <d v="2025-10-01T00:00:00"/>
    <d v="2025-10-01T00:00:00"/>
    <n v="0"/>
    <s v="valid"/>
    <n v="14843"/>
    <n v="2667"/>
    <n v="12"/>
    <n v="80"/>
    <s v="normal"/>
    <s v="no"/>
    <s v="medium"/>
    <n v="92"/>
    <s v="medium"/>
    <s v="YES"/>
    <d v="2025-10-01T00:00:00"/>
    <m/>
    <d v="2025-10-01T00:00:00"/>
    <s v="Oct"/>
    <n v="2025"/>
    <s v="Wed"/>
    <m/>
    <s v="Mohit  Kumar"/>
    <n v="18"/>
    <s v="valid"/>
  </r>
  <r>
    <n v="63"/>
    <x v="0"/>
    <s v="DEHRADUN"/>
    <s v="Vivek Kumar"/>
    <n v="9548900960"/>
    <s v="UK08CB0821"/>
    <s v="SURENDRA"/>
    <n v="8979512894"/>
    <x v="0"/>
    <s v="TXN100126953124"/>
    <d v="2025-10-06T00:00:00"/>
    <d v="2025-10-06T00:00:00"/>
    <n v="0"/>
    <s v="valid"/>
    <n v="9869"/>
    <n v="2178"/>
    <n v="43"/>
    <n v="60"/>
    <s v="normal"/>
    <s v="no"/>
    <s v="low"/>
    <n v="103"/>
    <s v="low"/>
    <s v="YES"/>
    <d v="2025-10-06T00:00:00"/>
    <d v="2025-10-01T00:00:00"/>
    <d v="2025-10-01T00:00:00"/>
    <s v="Oct"/>
    <n v="2025"/>
    <s v="Mon"/>
    <m/>
    <s v="Ankur  Khatana"/>
    <n v="18"/>
    <s v="valid"/>
  </r>
  <r>
    <n v="63"/>
    <x v="1"/>
    <s v="HALDWANI"/>
    <s v="AMIT SINGH"/>
    <s v="9161640641_JIO-BP"/>
    <s v="UP20BT0504"/>
    <s v="MUSTAKEEM"/>
    <n v="9457840862"/>
    <x v="124"/>
    <n v="90929"/>
    <d v="2025-10-01T00:00:00"/>
    <d v="2025-10-01T00:00:00"/>
    <n v="0"/>
    <s v="valid"/>
    <n v="10910"/>
    <n v="2424"/>
    <n v="34"/>
    <n v="80"/>
    <s v="normal"/>
    <s v="no"/>
    <s v="medium"/>
    <n v="114"/>
    <s v="medium"/>
    <s v="YES"/>
    <d v="2025-10-01T00:00:00"/>
    <d v="1899-12-30T14:36:00"/>
    <d v="2025-10-01T00:00:00"/>
    <s v="Oct"/>
    <n v="2025"/>
    <s v="Wed"/>
    <s v="Devendra Negi"/>
    <s v="Mohit  Kumar"/>
    <n v="18"/>
    <s v="valid"/>
  </r>
  <r>
    <n v="64"/>
    <x v="0"/>
    <s v="DEHRADUN"/>
    <s v="Vivek Kumar"/>
    <n v="9548900960"/>
    <s v="UK08CB0821"/>
    <s v="SURENDRA"/>
    <n v="8979512894"/>
    <x v="125"/>
    <s v="TXN100126952961"/>
    <d v="2025-10-06T00:00:00"/>
    <d v="2025-10-06T00:00:00"/>
    <n v="0"/>
    <s v="valid"/>
    <n v="14642"/>
    <n v="3537"/>
    <n v="5"/>
    <n v="80"/>
    <s v="normal"/>
    <s v="no"/>
    <s v="medium"/>
    <n v="85"/>
    <s v="medium"/>
    <s v="YES"/>
    <d v="2025-10-06T00:00:00"/>
    <d v="2025-10-01T00:00:00"/>
    <d v="2025-10-01T00:00:00"/>
    <s v="Oct"/>
    <n v="2025"/>
    <s v="Mon"/>
    <m/>
    <s v="Rohit Thakur SLQU"/>
    <n v="18"/>
    <s v="valid"/>
  </r>
  <r>
    <n v="64"/>
    <x v="1"/>
    <s v="HALDWANI"/>
    <s v="AMIT SINGH"/>
    <s v="9161640641_JIO-BP"/>
    <s v="UP20BT0504"/>
    <s v="MUSTAKEEM"/>
    <n v="9457840862"/>
    <x v="126"/>
    <n v="91101"/>
    <d v="2025-10-01T00:00:00"/>
    <d v="2025-10-01T00:00:00"/>
    <n v="0"/>
    <s v="valid"/>
    <n v="8965"/>
    <n v="1815"/>
    <n v="13"/>
    <n v="80"/>
    <s v="normal"/>
    <s v="no"/>
    <s v="medium"/>
    <n v="93"/>
    <s v="medium"/>
    <s v="YES"/>
    <d v="2025-10-01T00:00:00"/>
    <d v="1899-12-30T16:08:00"/>
    <d v="2025-10-01T00:00:00"/>
    <s v="Oct"/>
    <n v="2025"/>
    <s v="Wed"/>
    <s v="Deepak Kumar"/>
    <s v="Mohit  Kumar"/>
    <n v="18"/>
    <s v="valid"/>
  </r>
  <r>
    <n v="65"/>
    <x v="0"/>
    <s v="DEHRADUN"/>
    <s v="Vivek Kumar"/>
    <n v="9548900960"/>
    <s v="UK08CB0821"/>
    <s v="SURENDRA"/>
    <n v="8979512894"/>
    <x v="127"/>
    <s v="TXN100126953124"/>
    <d v="2025-10-06T00:00:00"/>
    <d v="2025-10-06T00:00:00"/>
    <n v="0"/>
    <s v="valid"/>
    <n v="9870"/>
    <n v="2101"/>
    <n v="13"/>
    <n v="60"/>
    <s v="normal"/>
    <s v="no"/>
    <s v="low"/>
    <n v="73"/>
    <s v="low"/>
    <s v="YES"/>
    <d v="2025-10-06T00:00:00"/>
    <d v="2025-10-01T00:00:00"/>
    <d v="2025-10-01T00:00:00"/>
    <s v="Oct"/>
    <n v="2025"/>
    <s v="Mon"/>
    <m/>
    <s v="Rohit Thakur SLQU"/>
    <n v="18"/>
    <s v="valid"/>
  </r>
  <r>
    <n v="65"/>
    <x v="1"/>
    <s v="HALDWANI"/>
    <s v="AMIT SINGH"/>
    <s v="9161640641_JIO-BP"/>
    <s v="UP20BT0504"/>
    <s v="MUSTAKEEM"/>
    <n v="9457840862"/>
    <x v="128"/>
    <n v="90929"/>
    <d v="2025-10-01T00:00:00"/>
    <d v="2025-10-01T00:00:00"/>
    <n v="0"/>
    <s v="valid"/>
    <n v="5372"/>
    <n v="1237"/>
    <n v="12"/>
    <n v="80"/>
    <s v="normal"/>
    <s v="no"/>
    <s v="medium"/>
    <n v="92"/>
    <s v="medium"/>
    <s v="YES"/>
    <d v="2025-10-01T00:00:00"/>
    <m/>
    <d v="2025-10-01T00:00:00"/>
    <s v="Oct"/>
    <n v="2025"/>
    <s v="Wed"/>
    <m/>
    <s v="Mohit  Kumar"/>
    <n v="18"/>
    <s v="valid"/>
  </r>
  <r>
    <n v="66"/>
    <x v="0"/>
    <s v="DEHRADUN"/>
    <s v="Vivek Kumar"/>
    <n v="9548900960"/>
    <s v="UK08CB0821"/>
    <s v="SURENDRA"/>
    <n v="8979512894"/>
    <x v="129"/>
    <s v="TXN100126953124"/>
    <d v="2025-10-06T00:00:00"/>
    <d v="2025-10-06T00:00:00"/>
    <n v="0"/>
    <s v="valid"/>
    <n v="14504"/>
    <n v="3168"/>
    <n v="17"/>
    <n v="60"/>
    <s v="normal"/>
    <s v="no"/>
    <s v="low"/>
    <n v="77"/>
    <s v="low"/>
    <s v="YES"/>
    <d v="2025-10-06T00:00:00"/>
    <d v="2025-10-01T00:00:00"/>
    <d v="2025-10-01T00:00:00"/>
    <s v="Oct"/>
    <n v="2025"/>
    <s v="Mon"/>
    <m/>
    <s v="Rohit Thakur SLQU"/>
    <n v="18"/>
    <s v="valid"/>
  </r>
  <r>
    <n v="66"/>
    <x v="1"/>
    <s v="HALDWANI"/>
    <s v="Aashish Rai"/>
    <s v="9389925428-Jio-BP"/>
    <s v="UP21ET8573"/>
    <s v="AMAN"/>
    <n v="9105037209"/>
    <x v="130"/>
    <n v="81120"/>
    <d v="2025-10-01T00:00:00"/>
    <d v="2025-10-01T00:00:00"/>
    <n v="0"/>
    <s v="valid"/>
    <n v="21458"/>
    <n v="3807"/>
    <n v="17"/>
    <n v="80"/>
    <s v="normal"/>
    <s v="no"/>
    <s v="medium"/>
    <n v="97"/>
    <s v="medium"/>
    <s v="YES"/>
    <d v="2025-10-01T00:00:00"/>
    <d v="1899-12-30T09:36:00"/>
    <d v="2025-10-01T00:00:00"/>
    <s v="Oct"/>
    <n v="2025"/>
    <s v="Wed"/>
    <s v="Ankit Kumar"/>
    <s v="Kapil  Pal"/>
    <n v="18"/>
    <s v="valid"/>
  </r>
  <r>
    <n v="67"/>
    <x v="0"/>
    <s v="DEHRADUN"/>
    <s v="Vivek Kumar"/>
    <n v="9548900960"/>
    <s v="UK08CB0821"/>
    <s v="SURENDRA"/>
    <n v="8979512894"/>
    <x v="131"/>
    <s v="TXN100126953124"/>
    <d v="2025-10-06T00:00:00"/>
    <d v="2025-10-06T00:00:00"/>
    <n v="0"/>
    <s v="valid"/>
    <n v="12968"/>
    <n v="3281"/>
    <n v="22"/>
    <n v="60"/>
    <s v="normal"/>
    <s v="no"/>
    <s v="low"/>
    <n v="82"/>
    <s v="low"/>
    <s v="YES"/>
    <d v="2025-10-06T00:00:00"/>
    <d v="2025-10-01T00:00:00"/>
    <d v="2025-10-01T00:00:00"/>
    <s v="Oct"/>
    <n v="2025"/>
    <s v="Mon"/>
    <m/>
    <s v="Rohit Thakur SLQU"/>
    <n v="18"/>
    <s v="valid"/>
  </r>
  <r>
    <n v="67"/>
    <x v="1"/>
    <s v="HALDWANI"/>
    <s v="Aashish Rai"/>
    <s v="9389925428-Jio-BP"/>
    <s v="UP21ET8573"/>
    <s v="AMAN"/>
    <n v="9105037209"/>
    <x v="132"/>
    <n v="81120"/>
    <d v="2025-10-01T00:00:00"/>
    <d v="2025-10-01T00:00:00"/>
    <n v="0"/>
    <s v="valid"/>
    <n v="10138"/>
    <n v="1999"/>
    <n v="38"/>
    <n v="40"/>
    <s v="normal"/>
    <s v="no"/>
    <s v="low"/>
    <n v="78"/>
    <s v="low"/>
    <s v="YES"/>
    <d v="2025-10-01T00:00:00"/>
    <d v="1899-12-30T08:57:00"/>
    <d v="2025-10-01T00:00:00"/>
    <s v="Oct"/>
    <n v="2025"/>
    <s v="Wed"/>
    <s v="Ankit"/>
    <s v="Kapil  Pal"/>
    <n v="18"/>
    <s v="valid"/>
  </r>
  <r>
    <n v="68"/>
    <x v="0"/>
    <s v="DEHRADUN"/>
    <s v="Vivek Kumar"/>
    <n v="9548900960"/>
    <s v="UK08CB0821"/>
    <s v="SURENDRA"/>
    <n v="8979512894"/>
    <x v="133"/>
    <s v="TXN100126953124"/>
    <d v="2025-10-06T00:00:00"/>
    <d v="2025-10-07T00:00:00"/>
    <n v="1"/>
    <s v="valid"/>
    <n v="32"/>
    <n v="12"/>
    <n v="20"/>
    <n v="60"/>
    <s v="normal"/>
    <s v="no"/>
    <s v="low"/>
    <n v="80"/>
    <s v="low"/>
    <s v="YES"/>
    <d v="2025-10-06T00:00:00"/>
    <d v="2025-10-01T00:00:00"/>
    <d v="2025-10-01T00:00:00"/>
    <s v="Oct"/>
    <n v="2025"/>
    <s v="Tue"/>
    <m/>
    <s v="Santosh  Kumar VKSN"/>
    <n v="18"/>
    <s v="valid"/>
  </r>
  <r>
    <n v="68"/>
    <x v="1"/>
    <s v="HALDWANI"/>
    <s v="Aashish Rai"/>
    <s v="9389925428BPCL"/>
    <s v="UK03CA2120"/>
    <s v="DEEPAK"/>
    <n v="9350905819"/>
    <x v="134"/>
    <s v="TXN100126125933"/>
    <d v="2025-10-02T00:00:00"/>
    <d v="2025-10-02T00:00:00"/>
    <n v="0"/>
    <s v="valid"/>
    <n v="5330"/>
    <n v="896"/>
    <n v="15"/>
    <n v="80"/>
    <s v="normal"/>
    <s v="no"/>
    <s v="medium"/>
    <n v="95"/>
    <s v="medium"/>
    <s v="YES"/>
    <d v="2025-10-02T00:00:00"/>
    <m/>
    <d v="2025-10-01T00:00:00"/>
    <s v="Oct"/>
    <n v="2025"/>
    <s v="Thu"/>
    <m/>
    <s v="Lalit Mohan  Singh Samant"/>
    <n v="18"/>
    <s v="valid"/>
  </r>
  <r>
    <n v="69"/>
    <x v="0"/>
    <s v="DEHRADUN"/>
    <s v="Vivek Kumar"/>
    <n v="9548900960"/>
    <s v="UK10CA1340"/>
    <s v="AKHILESH"/>
    <n v="9548253517"/>
    <x v="135"/>
    <s v="TXN100126968430"/>
    <d v="2025-10-06T00:00:00"/>
    <d v="2025-10-08T00:00:00"/>
    <n v="2"/>
    <s v="valid"/>
    <n v="9507"/>
    <n v="2422"/>
    <n v="30"/>
    <n v="80"/>
    <s v="normal"/>
    <s v="no"/>
    <s v="medium"/>
    <n v="110"/>
    <s v="medium"/>
    <s v="YES"/>
    <d v="2025-10-06T00:00:00"/>
    <d v="2025-10-01T00:00:00"/>
    <d v="2025-10-01T00:00:00"/>
    <s v="Oct"/>
    <n v="2025"/>
    <s v="Wed"/>
    <m/>
    <s v="Kapil  Singh"/>
    <n v="18"/>
    <s v="valid"/>
  </r>
  <r>
    <n v="69"/>
    <x v="1"/>
    <s v="HALDWANI"/>
    <s v="Aashish Rai"/>
    <s v="9389925428BPCL"/>
    <s v="UK03CA2120"/>
    <s v="DEEPAK"/>
    <n v="9350905819"/>
    <x v="136"/>
    <s v="TXN100126125933"/>
    <d v="2025-10-02T00:00:00"/>
    <d v="2025-10-02T00:00:00"/>
    <n v="0"/>
    <s v="valid"/>
    <n v="12797"/>
    <n v="3019"/>
    <n v="50"/>
    <n v="60"/>
    <s v="normal"/>
    <s v="no"/>
    <s v="low"/>
    <n v="110"/>
    <s v="low"/>
    <s v="YES"/>
    <d v="2025-10-02T00:00:00"/>
    <m/>
    <d v="2025-10-01T00:00:00"/>
    <s v="Oct"/>
    <n v="2025"/>
    <s v="Thu"/>
    <m/>
    <s v="Lalit Mohan  Singh Samant"/>
    <n v="18"/>
    <s v="valid"/>
  </r>
  <r>
    <n v="70"/>
    <x v="0"/>
    <s v="DEHRADUN"/>
    <s v="Vivek Kumar"/>
    <n v="9548900960"/>
    <s v="UK10CA1340"/>
    <s v="AKHILESH"/>
    <n v="9548253517"/>
    <x v="137"/>
    <s v="TXN100126968430"/>
    <d v="2025-10-06T00:00:00"/>
    <d v="2025-10-08T00:00:00"/>
    <n v="2"/>
    <s v="valid"/>
    <n v="5773"/>
    <n v="2910"/>
    <n v="63"/>
    <n v="80"/>
    <s v="normal"/>
    <s v="no"/>
    <s v="medium"/>
    <n v="143"/>
    <s v="medium"/>
    <s v="YES"/>
    <d v="2025-10-06T00:00:00"/>
    <d v="2025-10-01T00:00:00"/>
    <d v="2025-10-01T00:00:00"/>
    <s v="Oct"/>
    <n v="2025"/>
    <s v="Wed"/>
    <m/>
    <s v="Utsav  Panwar"/>
    <n v="18"/>
    <s v="valid"/>
  </r>
  <r>
    <n v="70"/>
    <x v="1"/>
    <s v="HALDWANI"/>
    <s v="Aashish Rai"/>
    <s v="9389925428BPCL"/>
    <s v="UK03CA2120"/>
    <s v="DEEPAK"/>
    <n v="9350905819"/>
    <x v="138"/>
    <s v="TXN100126125933"/>
    <d v="2025-10-02T00:00:00"/>
    <d v="2025-10-03T00:00:00"/>
    <n v="1"/>
    <s v="valid"/>
    <n v="7501"/>
    <n v="1802"/>
    <n v="46"/>
    <n v="60"/>
    <s v="normal"/>
    <s v="no"/>
    <s v="low"/>
    <n v="106"/>
    <s v="low"/>
    <s v="YES"/>
    <d v="2025-10-03T00:00:00"/>
    <m/>
    <d v="2025-10-01T00:00:00"/>
    <s v="Oct"/>
    <n v="2025"/>
    <s v="Fri"/>
    <m/>
    <s v="Lalit Mohan  Singh Samant"/>
    <n v="18"/>
    <s v="valid"/>
  </r>
  <r>
    <n v="71"/>
    <x v="0"/>
    <s v="DEHRADUN"/>
    <s v="Vivek Kumar"/>
    <n v="9548900960"/>
    <s v="UK10CA1340"/>
    <s v="AKHILESH"/>
    <n v="9548253517"/>
    <x v="139"/>
    <s v="TXN100126968430"/>
    <d v="2025-10-06T00:00:00"/>
    <d v="2025-10-08T00:00:00"/>
    <n v="2"/>
    <s v="valid"/>
    <n v="7071"/>
    <n v="1528"/>
    <n v="113"/>
    <n v="60"/>
    <s v="normal"/>
    <s v="no"/>
    <s v="low"/>
    <n v="173"/>
    <s v="low"/>
    <s v="YES"/>
    <d v="2025-10-06T00:00:00"/>
    <d v="2025-10-01T00:00:00"/>
    <d v="2025-10-01T00:00:00"/>
    <s v="Oct"/>
    <n v="2025"/>
    <s v="Wed"/>
    <m/>
    <s v="Utsav  Panwar"/>
    <n v="18"/>
    <s v="valid"/>
  </r>
  <r>
    <n v="71"/>
    <x v="1"/>
    <s v="HALDWANI"/>
    <s v="Aashish Rai"/>
    <s v="9389925428BPCL"/>
    <s v="UK03CA2120"/>
    <s v="DEEPAK"/>
    <n v="9350905819"/>
    <x v="140"/>
    <s v="TXN100126125933"/>
    <d v="2025-10-02T00:00:00"/>
    <d v="2025-10-03T00:00:00"/>
    <n v="1"/>
    <s v="valid"/>
    <n v="12797"/>
    <n v="3019"/>
    <n v="50"/>
    <n v="60"/>
    <s v="normal"/>
    <s v="no"/>
    <s v="low"/>
    <n v="110"/>
    <s v="low"/>
    <s v="YES"/>
    <d v="2025-10-03T00:00:00"/>
    <m/>
    <d v="2025-10-01T00:00:00"/>
    <s v="Oct"/>
    <n v="2025"/>
    <s v="Fri"/>
    <m/>
    <s v="Lalit Mohan  Singh Samant"/>
    <n v="18"/>
    <s v="valid"/>
  </r>
  <r>
    <n v="72"/>
    <x v="0"/>
    <s v="DEHRADUN"/>
    <s v="Vivek Kumar"/>
    <n v="9548900960"/>
    <s v="UK10CA1340"/>
    <s v="AKHILESH"/>
    <n v="9548253517"/>
    <x v="141"/>
    <s v="TXN100126968430"/>
    <d v="2025-10-06T00:00:00"/>
    <d v="2025-10-08T00:00:00"/>
    <n v="2"/>
    <s v="valid"/>
    <n v="4266"/>
    <n v="740"/>
    <n v="30"/>
    <n v="100"/>
    <s v="normal"/>
    <s v="no"/>
    <s v="medium"/>
    <n v="130"/>
    <s v="medium"/>
    <s v="YES"/>
    <d v="2025-10-06T00:00:00"/>
    <d v="2025-10-01T00:00:00"/>
    <d v="2025-10-01T00:00:00"/>
    <s v="Oct"/>
    <n v="2025"/>
    <s v="Wed"/>
    <m/>
    <s v="Utsav  Panwar"/>
    <n v="18"/>
    <s v="valid"/>
  </r>
  <r>
    <n v="72"/>
    <x v="1"/>
    <s v="HALDWANI"/>
    <s v="Aashish Rai"/>
    <s v="9389925428BPCL"/>
    <s v="UK03CA2120"/>
    <s v="DEEPAK"/>
    <n v="9350905819"/>
    <x v="142"/>
    <s v="TXN100126125933"/>
    <d v="2025-10-02T00:00:00"/>
    <d v="2025-10-03T00:00:00"/>
    <n v="1"/>
    <s v="valid"/>
    <n v="4298"/>
    <n v="967"/>
    <n v="100"/>
    <n v="60"/>
    <s v="normal"/>
    <s v="no"/>
    <s v="low"/>
    <n v="160"/>
    <s v="low"/>
    <s v="YES"/>
    <d v="2025-10-03T00:00:00"/>
    <m/>
    <d v="2025-10-01T00:00:00"/>
    <s v="Oct"/>
    <n v="2025"/>
    <s v="Fri"/>
    <m/>
    <s v="Lalit Mohan  Singh Samant"/>
    <n v="18"/>
    <s v="valid"/>
  </r>
  <r>
    <n v="73"/>
    <x v="0"/>
    <s v="DEHRADUN"/>
    <s v="Vivek Kumar"/>
    <n v="9548900960"/>
    <s v="UK10CA1340"/>
    <s v="AKHILESH"/>
    <n v="9548253517"/>
    <x v="143"/>
    <s v="TXN100126968430"/>
    <d v="2025-10-06T00:00:00"/>
    <d v="2025-10-07T00:00:00"/>
    <n v="1"/>
    <s v="valid"/>
    <n v="506"/>
    <n v="215"/>
    <n v="73"/>
    <n v="80"/>
    <s v="normal"/>
    <s v="no"/>
    <s v="medium"/>
    <n v="153"/>
    <s v="medium"/>
    <s v="YES"/>
    <d v="2025-10-06T00:00:00"/>
    <d v="2025-10-01T00:00:00"/>
    <d v="2025-10-01T00:00:00"/>
    <s v="Oct"/>
    <n v="2025"/>
    <s v="Tue"/>
    <m/>
    <s v="Utsav  Panwar"/>
    <n v="18"/>
    <s v="valid"/>
  </r>
  <r>
    <n v="73"/>
    <x v="1"/>
    <s v="HALDWANI"/>
    <s v="Aashish Rai"/>
    <s v="9389925428BPCL"/>
    <s v="UK03CA2120"/>
    <s v="DEEPAK"/>
    <n v="9350905819"/>
    <x v="144"/>
    <s v="TXN100126126079"/>
    <d v="2025-10-02T00:00:00"/>
    <d v="2025-10-04T00:00:00"/>
    <n v="2"/>
    <s v="valid"/>
    <n v="5559"/>
    <n v="1000"/>
    <n v="87"/>
    <n v="80"/>
    <s v="normal"/>
    <s v="no"/>
    <s v="medium"/>
    <n v="167"/>
    <s v="medium"/>
    <s v="YES"/>
    <d v="2025-10-04T00:00:00"/>
    <m/>
    <d v="2025-10-01T00:00:00"/>
    <s v="Oct"/>
    <n v="2025"/>
    <s v="Sat"/>
    <m/>
    <s v="Suresh  Chandra PTIA"/>
    <n v="18"/>
    <s v="valid"/>
  </r>
  <r>
    <n v="74"/>
    <x v="0"/>
    <s v="DEHRADUN"/>
    <s v="Vivek Kumar"/>
    <n v="9548900960"/>
    <s v="UK10CA1340"/>
    <s v="AKHILESH"/>
    <n v="9548253517"/>
    <x v="145"/>
    <s v="TXN100126968779"/>
    <d v="2025-10-06T00:00:00"/>
    <d v="2025-10-07T00:00:00"/>
    <n v="1"/>
    <s v="valid"/>
    <n v="8351"/>
    <n v="1762"/>
    <n v="34"/>
    <n v="100"/>
    <s v="normal"/>
    <s v="no"/>
    <s v="medium"/>
    <n v="134"/>
    <s v="medium"/>
    <s v="YES"/>
    <d v="2025-10-06T00:00:00"/>
    <d v="2025-10-01T00:00:00"/>
    <d v="2025-10-01T00:00:00"/>
    <s v="Oct"/>
    <n v="2025"/>
    <s v="Tue"/>
    <m/>
    <s v="Vijay Singh Kaintura"/>
    <n v="18"/>
    <s v="valid"/>
  </r>
  <r>
    <n v="74"/>
    <x v="1"/>
    <s v="HALDWANI"/>
    <s v="Aashish Rai"/>
    <s v="9389925428BPCL"/>
    <s v="UK03CA2120"/>
    <s v="DEEPAK"/>
    <n v="9350905819"/>
    <x v="146"/>
    <s v="TXN100126126079"/>
    <d v="2025-10-02T00:00:00"/>
    <d v="2025-10-03T00:00:00"/>
    <n v="1"/>
    <s v="valid"/>
    <n v="3867"/>
    <n v="5618"/>
    <n v="20"/>
    <n v="80"/>
    <s v="normal"/>
    <s v="no"/>
    <s v="medium"/>
    <n v="100"/>
    <s v="medium"/>
    <s v="YES"/>
    <d v="2025-10-03T00:00:00"/>
    <m/>
    <d v="2025-10-01T00:00:00"/>
    <s v="Oct"/>
    <n v="2025"/>
    <s v="Fri"/>
    <m/>
    <s v="Suresh  Chandra PTIA"/>
    <n v="18"/>
    <s v="valid"/>
  </r>
  <r>
    <n v="75"/>
    <x v="0"/>
    <s v="DEHRADUN"/>
    <s v="Vivek Kumar"/>
    <n v="9548900960"/>
    <s v="UK12CA2223"/>
    <s v="AKASH"/>
    <n v="75005746445"/>
    <x v="147"/>
    <n v="120044"/>
    <d v="2025-10-06T00:00:00"/>
    <d v="2025-10-06T00:00:00"/>
    <n v="0"/>
    <s v="valid"/>
    <n v="3302"/>
    <n v="1164"/>
    <n v="20"/>
    <n v="80"/>
    <s v="normal"/>
    <s v="no"/>
    <s v="medium"/>
    <n v="100"/>
    <s v="medium"/>
    <s v="YES"/>
    <d v="2025-10-06T00:00:00"/>
    <d v="2025-10-01T00:00:00"/>
    <d v="2025-10-01T00:00:00"/>
    <s v="Oct"/>
    <n v="2025"/>
    <s v="Mon"/>
    <m/>
    <s v="Manoj  Dabral"/>
    <n v="18"/>
    <s v="valid"/>
  </r>
  <r>
    <n v="75"/>
    <x v="1"/>
    <s v="HALDWANI"/>
    <s v="Aashish Rai"/>
    <s v="9389925428-Jio-BP"/>
    <s v="UP21CT3979"/>
    <s v="JAVED"/>
    <n v="6398733536"/>
    <x v="148"/>
    <n v="74229"/>
    <d v="2025-10-02T00:00:00"/>
    <d v="2025-10-02T00:00:00"/>
    <n v="0"/>
    <s v="valid"/>
    <n v="16357"/>
    <n v="3442"/>
    <n v="13"/>
    <n v="60"/>
    <s v="normal"/>
    <s v="no"/>
    <s v="low"/>
    <n v="73"/>
    <s v="low"/>
    <s v="YES"/>
    <d v="2025-10-02T00:00:00"/>
    <m/>
    <d v="2025-10-01T00:00:00"/>
    <s v="Oct"/>
    <n v="2025"/>
    <s v="Thu"/>
    <m/>
    <s v="Navnish Kumar Singh"/>
    <n v="18"/>
    <s v="valid"/>
  </r>
  <r>
    <n v="76"/>
    <x v="0"/>
    <s v="DEHRADUN"/>
    <s v="Vivek Kumar"/>
    <n v="9548900960"/>
    <s v="UK12CA2223"/>
    <s v="AKASH"/>
    <n v="75005746445"/>
    <x v="149"/>
    <n v="120044"/>
    <d v="2025-10-06T00:00:00"/>
    <d v="2025-10-07T00:00:00"/>
    <n v="1"/>
    <s v="valid"/>
    <n v="5061"/>
    <n v="1505"/>
    <n v="28"/>
    <n v="80"/>
    <s v="normal"/>
    <s v="no"/>
    <s v="medium"/>
    <n v="108"/>
    <s v="medium"/>
    <s v="YES"/>
    <d v="2025-10-06T00:00:00"/>
    <d v="2025-10-01T00:00:00"/>
    <d v="2025-10-01T00:00:00"/>
    <s v="Oct"/>
    <n v="2025"/>
    <s v="Tue"/>
    <m/>
    <s v="Rajesh  Kumar"/>
    <n v="18"/>
    <s v="valid"/>
  </r>
  <r>
    <n v="76"/>
    <x v="1"/>
    <s v="HALDWANI"/>
    <s v="Aashish Rai"/>
    <s v="9389925428-Jio-BP"/>
    <s v="UP21CT3979"/>
    <s v="JAVED"/>
    <n v="6398733536"/>
    <x v="150"/>
    <n v="74229"/>
    <d v="2025-10-02T00:00:00"/>
    <d v="2025-10-02T00:00:00"/>
    <n v="0"/>
    <s v="valid"/>
    <n v="7964"/>
    <n v="1896"/>
    <n v="48"/>
    <n v="60"/>
    <s v="normal"/>
    <s v="no"/>
    <s v="low"/>
    <n v="108"/>
    <s v="low"/>
    <s v="YES"/>
    <d v="2025-10-02T00:00:00"/>
    <m/>
    <d v="2025-10-01T00:00:00"/>
    <s v="Oct"/>
    <n v="2025"/>
    <s v="Thu"/>
    <m/>
    <s v="Navnish Kumar Singh"/>
    <n v="18"/>
    <s v="valid"/>
  </r>
  <r>
    <n v="77"/>
    <x v="0"/>
    <s v="DEHRADUN"/>
    <s v="Vivek Kumar"/>
    <n v="9548900960"/>
    <s v="UK12CA2223"/>
    <s v="AKASH"/>
    <n v="75005746445"/>
    <x v="151"/>
    <n v="120044"/>
    <d v="2025-10-06T00:00:00"/>
    <d v="2025-10-06T00:00:00"/>
    <n v="0"/>
    <s v="valid"/>
    <n v="9768"/>
    <n v="2065"/>
    <n v="18"/>
    <n v="80"/>
    <s v="normal"/>
    <s v="no"/>
    <s v="medium"/>
    <n v="98"/>
    <s v="medium"/>
    <s v="YES"/>
    <d v="2025-10-06T00:00:00"/>
    <d v="2025-10-01T00:00:00"/>
    <d v="2025-10-01T00:00:00"/>
    <s v="Oct"/>
    <n v="2025"/>
    <s v="Mon"/>
    <m/>
    <s v="Sandeep Pal"/>
    <n v="18"/>
    <s v="valid"/>
  </r>
  <r>
    <n v="77"/>
    <x v="1"/>
    <s v="HALDWANI"/>
    <s v="Aashish Rai"/>
    <s v="9389925428-Jio-BP"/>
    <s v="UP21CT3979"/>
    <s v="JAVED"/>
    <n v="6398733536"/>
    <x v="152"/>
    <n v="74229"/>
    <d v="2025-10-02T00:00:00"/>
    <d v="2025-10-02T00:00:00"/>
    <n v="0"/>
    <s v="valid"/>
    <n v="8787"/>
    <n v="1732"/>
    <n v="30"/>
    <n v="60"/>
    <s v="normal"/>
    <s v="no"/>
    <s v="low"/>
    <n v="90"/>
    <s v="low"/>
    <s v="YES"/>
    <d v="2025-10-02T00:00:00"/>
    <m/>
    <d v="2025-10-01T00:00:00"/>
    <s v="Oct"/>
    <n v="2025"/>
    <s v="Thu"/>
    <m/>
    <s v="Navnish Kumar Singh"/>
    <n v="18"/>
    <s v="valid"/>
  </r>
  <r>
    <n v="78"/>
    <x v="0"/>
    <s v="DEHRADUN"/>
    <s v="Vivek Kumar"/>
    <n v="9548900960"/>
    <s v="UK12CA2223"/>
    <s v="AKASH"/>
    <n v="75005746445"/>
    <x v="153"/>
    <n v="120044"/>
    <d v="2025-10-06T00:00:00"/>
    <d v="2025-10-07T00:00:00"/>
    <n v="1"/>
    <s v="valid"/>
    <n v="15687"/>
    <n v="4112"/>
    <n v="25"/>
    <n v="60"/>
    <s v="normal"/>
    <s v="no"/>
    <s v="low"/>
    <n v="85"/>
    <s v="low"/>
    <s v="YES"/>
    <d v="2025-10-06T00:00:00"/>
    <d v="2025-10-01T00:00:00"/>
    <d v="2025-10-01T00:00:00"/>
    <s v="Oct"/>
    <n v="2025"/>
    <s v="Tue"/>
    <m/>
    <s v="Sandeep Pal"/>
    <n v="18"/>
    <s v="valid"/>
  </r>
  <r>
    <n v="78"/>
    <x v="1"/>
    <s v="HALDWANI"/>
    <s v="Aashish Rai"/>
    <s v="9389925428-Jio-BP"/>
    <s v="UP21CT3979"/>
    <s v="JAVED"/>
    <n v="6398733536"/>
    <x v="154"/>
    <n v="74229"/>
    <d v="2025-10-02T00:00:00"/>
    <d v="2025-10-02T00:00:00"/>
    <n v="0"/>
    <s v="valid"/>
    <n v="5018"/>
    <n v="755"/>
    <n v="32"/>
    <n v="60"/>
    <s v="normal"/>
    <s v="no"/>
    <s v="low"/>
    <n v="92"/>
    <s v="low"/>
    <s v="YES"/>
    <d v="2025-10-02T00:00:00"/>
    <m/>
    <d v="2025-10-01T00:00:00"/>
    <s v="Oct"/>
    <n v="2025"/>
    <s v="Thu"/>
    <m/>
    <s v="Navnish Kumar Singh"/>
    <n v="18"/>
    <s v="valid"/>
  </r>
  <r>
    <n v="79"/>
    <x v="0"/>
    <s v="DEHRADUN"/>
    <s v="Vivek Kumar"/>
    <n v="9548900960"/>
    <s v="UK12CA2223"/>
    <s v="AKASH"/>
    <n v="75005746445"/>
    <x v="155"/>
    <n v="120044"/>
    <d v="2025-10-06T00:00:00"/>
    <d v="2025-10-06T00:00:00"/>
    <n v="0"/>
    <s v="valid"/>
    <n v="571"/>
    <n v="162"/>
    <n v="45"/>
    <n v="60"/>
    <s v="normal"/>
    <s v="no"/>
    <s v="low"/>
    <n v="105"/>
    <s v="low"/>
    <s v="YES"/>
    <d v="2025-10-06T00:00:00"/>
    <d v="2025-10-01T00:00:00"/>
    <d v="2025-10-01T00:00:00"/>
    <s v="Oct"/>
    <n v="2025"/>
    <s v="Mon"/>
    <m/>
    <s v="Amit  Kumar DRDN"/>
    <n v="18"/>
    <s v="valid"/>
  </r>
  <r>
    <n v="79"/>
    <x v="1"/>
    <s v="HALDWANI"/>
    <s v="Aashish Rai"/>
    <s v="9389925428-Jio-BP"/>
    <s v="UP21CT3979"/>
    <s v="JAVED"/>
    <n v="6398733536"/>
    <x v="156"/>
    <n v="74229"/>
    <d v="2025-10-02T00:00:00"/>
    <d v="2025-10-02T00:00:00"/>
    <n v="0"/>
    <s v="valid"/>
    <n v="354"/>
    <n v="34"/>
    <n v="61"/>
    <n v="60"/>
    <s v="normal"/>
    <s v="no"/>
    <s v="low"/>
    <n v="121"/>
    <s v="low"/>
    <s v="YES"/>
    <d v="2025-10-02T00:00:00"/>
    <m/>
    <d v="2025-10-01T00:00:00"/>
    <s v="Oct"/>
    <n v="2025"/>
    <s v="Thu"/>
    <m/>
    <s v="Navnish Kumar Singh"/>
    <n v="18"/>
    <s v="valid"/>
  </r>
  <r>
    <n v="80"/>
    <x v="0"/>
    <s v="DEHRADUN"/>
    <s v="Vivek Kumar"/>
    <n v="9548900960"/>
    <s v="UK12CA2223"/>
    <s v="AKASH"/>
    <n v="75005746445"/>
    <x v="157"/>
    <n v="120044"/>
    <d v="2025-10-06T00:00:00"/>
    <d v="2025-10-06T00:00:00"/>
    <n v="0"/>
    <s v="valid"/>
    <n v="2764"/>
    <n v="319"/>
    <n v="55"/>
    <n v="80"/>
    <s v="normal"/>
    <s v="no"/>
    <s v="medium"/>
    <n v="135"/>
    <s v="medium"/>
    <s v="YES"/>
    <d v="2025-10-06T00:00:00"/>
    <d v="2025-10-01T00:00:00"/>
    <d v="2025-10-01T00:00:00"/>
    <s v="Oct"/>
    <n v="2025"/>
    <s v="Mon"/>
    <m/>
    <s v="Jitendra  Negi"/>
    <n v="18"/>
    <s v="valid"/>
  </r>
  <r>
    <n v="80"/>
    <x v="1"/>
    <s v="HALDWANI"/>
    <s v="Aashish Rai"/>
    <s v="9389925428-Jio-BP"/>
    <s v="UP21CT3979"/>
    <s v="JAVED"/>
    <n v="6398733536"/>
    <x v="158"/>
    <n v="74229"/>
    <d v="2025-10-02T00:00:00"/>
    <d v="2025-10-02T00:00:00"/>
    <n v="0"/>
    <s v="valid"/>
    <n v="3768"/>
    <n v="679"/>
    <n v="65"/>
    <n v="60"/>
    <s v="normal"/>
    <s v="no"/>
    <s v="low"/>
    <n v="125"/>
    <s v="low"/>
    <s v="YES"/>
    <d v="2025-10-02T00:00:00"/>
    <m/>
    <d v="2025-10-01T00:00:00"/>
    <s v="Oct"/>
    <n v="2025"/>
    <s v="Thu"/>
    <m/>
    <s v="Navnish Kumar Singh"/>
    <n v="18"/>
    <s v="valid"/>
  </r>
  <r>
    <n v="81"/>
    <x v="0"/>
    <s v="DEHRADUN"/>
    <s v="Vivek Kumar"/>
    <n v="9548900960"/>
    <s v="UK12CA2223"/>
    <s v="AKASH"/>
    <n v="75005746445"/>
    <x v="159"/>
    <n v="120044"/>
    <d v="2025-10-06T00:00:00"/>
    <d v="2025-10-07T00:00:00"/>
    <n v="1"/>
    <s v="valid"/>
    <n v="2235"/>
    <n v="0"/>
    <n v="40"/>
    <n v="60"/>
    <s v="normal"/>
    <s v="no"/>
    <s v="low"/>
    <n v="100"/>
    <s v="low"/>
    <s v="YES"/>
    <d v="2025-10-06T00:00:00"/>
    <d v="2025-10-01T00:00:00"/>
    <d v="2025-10-01T00:00:00"/>
    <s v="Oct"/>
    <n v="2025"/>
    <s v="Tue"/>
    <m/>
    <s v="Rohit  Kedwal"/>
    <n v="18"/>
    <s v="valid"/>
  </r>
  <r>
    <n v="81"/>
    <x v="1"/>
    <s v="HALDWANI"/>
    <s v="Aashish Rai"/>
    <s v="9389925428-Jio-BP"/>
    <s v="UP21CT3979"/>
    <s v="JAVED"/>
    <n v="6398733536"/>
    <x v="160"/>
    <n v="74513"/>
    <d v="2025-10-02T00:00:00"/>
    <d v="2025-10-02T00:00:00"/>
    <n v="0"/>
    <s v="valid"/>
    <n v="12602"/>
    <n v="2515"/>
    <n v="60"/>
    <n v="40"/>
    <s v="normal"/>
    <s v="no"/>
    <s v="low"/>
    <n v="100"/>
    <s v="low"/>
    <s v="YES"/>
    <d v="2025-10-02T00:00:00"/>
    <m/>
    <d v="2025-10-01T00:00:00"/>
    <s v="Oct"/>
    <n v="2025"/>
    <s v="Thu"/>
    <m/>
    <s v="Navnish Kumar Singh"/>
    <n v="18"/>
    <s v="valid"/>
  </r>
  <r>
    <n v="82"/>
    <x v="0"/>
    <s v="DEHRADUN"/>
    <s v="Vivek Kumar"/>
    <n v="9548900960"/>
    <s v="UK08CB0821"/>
    <s v="SURENDRA"/>
    <n v="8979512894"/>
    <x v="161"/>
    <s v="TXN100127164489"/>
    <d v="2025-10-07T00:00:00"/>
    <d v="2025-10-08T00:00:00"/>
    <n v="1"/>
    <s v="valid"/>
    <n v="42"/>
    <n v="3"/>
    <n v="15"/>
    <n v="60"/>
    <s v="normal"/>
    <s v="no"/>
    <s v="low"/>
    <n v="75"/>
    <s v="low"/>
    <s v="YES"/>
    <d v="2025-10-07T00:00:00"/>
    <d v="2025-10-01T00:00:00"/>
    <d v="2025-10-01T00:00:00"/>
    <s v="Oct"/>
    <n v="2025"/>
    <s v="Wed"/>
    <m/>
    <s v="Amit Sharma VKSN"/>
    <n v="18"/>
    <s v="valid"/>
  </r>
  <r>
    <n v="82"/>
    <x v="1"/>
    <s v="HALDWANI"/>
    <s v="Aashish Rai"/>
    <s v="9389925428-Jio-BP"/>
    <s v="UP21CT3979"/>
    <s v="JAVED"/>
    <n v="6398733536"/>
    <x v="162"/>
    <n v="74513"/>
    <d v="2025-10-02T00:00:00"/>
    <d v="2025-10-02T00:00:00"/>
    <n v="0"/>
    <s v="valid"/>
    <n v="19071"/>
    <n v="4627"/>
    <n v="45"/>
    <n v="40"/>
    <s v="normal"/>
    <s v="no"/>
    <s v="low"/>
    <n v="85"/>
    <s v="low"/>
    <s v="YES"/>
    <d v="2025-10-02T00:00:00"/>
    <m/>
    <d v="2025-10-01T00:00:00"/>
    <s v="Oct"/>
    <n v="2025"/>
    <s v="Thu"/>
    <m/>
    <s v="Navnish Kumar Singh"/>
    <n v="18"/>
    <s v="valid"/>
  </r>
  <r>
    <n v="83"/>
    <x v="0"/>
    <s v="DEHRADUN"/>
    <s v="Vivek Kumar"/>
    <n v="9548900960"/>
    <s v="UK08CB0821"/>
    <s v="SURENDRA"/>
    <n v="8979512894"/>
    <x v="163"/>
    <s v="TXN100127164685"/>
    <d v="2025-10-07T00:00:00"/>
    <d v="2025-10-07T00:00:00"/>
    <n v="0"/>
    <s v="valid"/>
    <n v="806"/>
    <n v="120"/>
    <n v="45"/>
    <n v="60"/>
    <s v="normal"/>
    <s v="no"/>
    <s v="low"/>
    <n v="105"/>
    <s v="low"/>
    <s v="YES"/>
    <d v="2025-10-07T00:00:00"/>
    <d v="2025-10-01T00:00:00"/>
    <d v="2025-10-01T00:00:00"/>
    <s v="Oct"/>
    <n v="2025"/>
    <s v="Tue"/>
    <m/>
    <s v="Rohit Thakur SLQU"/>
    <n v="18"/>
    <s v="valid"/>
  </r>
  <r>
    <n v="83"/>
    <x v="1"/>
    <s v="HALDWANI"/>
    <s v="Aashish Rai"/>
    <s v="9389925428-Jio-BP"/>
    <s v="UP21CT3979"/>
    <s v="JAVED"/>
    <n v="6398733536"/>
    <x v="164"/>
    <n v="74513"/>
    <d v="2025-10-02T00:00:00"/>
    <d v="2025-10-02T00:00:00"/>
    <n v="0"/>
    <s v="valid"/>
    <n v="9809"/>
    <n v="2169"/>
    <n v="50"/>
    <n v="40"/>
    <s v="normal"/>
    <s v="no"/>
    <s v="low"/>
    <n v="90"/>
    <s v="low"/>
    <s v="YES"/>
    <d v="2025-10-02T00:00:00"/>
    <m/>
    <d v="2025-10-01T00:00:00"/>
    <s v="Oct"/>
    <n v="2025"/>
    <s v="Thu"/>
    <m/>
    <s v="Navnish Kumar Singh"/>
    <n v="18"/>
    <s v="valid"/>
  </r>
  <r>
    <n v="84"/>
    <x v="0"/>
    <s v="DEHRADUN"/>
    <s v="Vivek Kumar"/>
    <n v="9548900960"/>
    <s v="UK08CB0821"/>
    <s v="SURENDRA"/>
    <n v="8979512894"/>
    <x v="165"/>
    <s v="TXN100127164685"/>
    <d v="2025-10-07T00:00:00"/>
    <d v="2025-10-07T00:00:00"/>
    <n v="0"/>
    <s v="valid"/>
    <n v="12290"/>
    <n v="2581"/>
    <n v="40"/>
    <n v="60"/>
    <s v="normal"/>
    <s v="no"/>
    <s v="low"/>
    <n v="100"/>
    <s v="low"/>
    <s v="YES"/>
    <d v="2025-10-07T00:00:00"/>
    <d v="2025-10-01T00:00:00"/>
    <d v="2025-10-01T00:00:00"/>
    <s v="Oct"/>
    <n v="2025"/>
    <s v="Tue"/>
    <m/>
    <s v="Santosh  Kumar VKSN"/>
    <n v="18"/>
    <s v="valid"/>
  </r>
  <r>
    <n v="84"/>
    <x v="1"/>
    <s v="HALDWANI"/>
    <s v="Aashish Rai"/>
    <s v="9389925428-Jio-BP"/>
    <s v="UP21CT3979"/>
    <s v="JAVED"/>
    <n v="6398733536"/>
    <x v="166"/>
    <n v="74513"/>
    <d v="2025-10-02T00:00:00"/>
    <d v="2025-10-02T00:00:00"/>
    <n v="0"/>
    <s v="valid"/>
    <n v="5476"/>
    <n v="1059"/>
    <n v="50"/>
    <n v="40"/>
    <s v="normal"/>
    <s v="no"/>
    <s v="low"/>
    <n v="90"/>
    <s v="low"/>
    <s v="YES"/>
    <d v="2025-10-02T00:00:00"/>
    <m/>
    <d v="2025-10-01T00:00:00"/>
    <s v="Oct"/>
    <n v="2025"/>
    <s v="Thu"/>
    <m/>
    <s v="Navnish Kumar Singh"/>
    <n v="18"/>
    <s v="valid"/>
  </r>
  <r>
    <n v="85"/>
    <x v="0"/>
    <s v="DEHRADUN"/>
    <s v="Vivek Kumar"/>
    <n v="9548900960"/>
    <s v="UK08CB0821"/>
    <s v="SURENDRA"/>
    <n v="8979512894"/>
    <x v="167"/>
    <s v="TXN100127164685"/>
    <d v="2025-10-07T00:00:00"/>
    <d v="2025-10-07T00:00:00"/>
    <n v="0"/>
    <s v="valid"/>
    <n v="6953"/>
    <n v="1915"/>
    <n v="43"/>
    <n v="60"/>
    <s v="normal"/>
    <s v="no"/>
    <s v="low"/>
    <n v="103"/>
    <s v="low"/>
    <s v="YES"/>
    <d v="2025-10-07T00:00:00"/>
    <d v="2025-10-01T00:00:00"/>
    <d v="2025-10-01T00:00:00"/>
    <s v="Oct"/>
    <n v="2025"/>
    <s v="Tue"/>
    <m/>
    <s v="Rohit Thakur SLQU"/>
    <n v="18"/>
    <s v="valid"/>
  </r>
  <r>
    <n v="85"/>
    <x v="1"/>
    <s v="HALDWANI"/>
    <s v="Aashish Rai"/>
    <s v="9389925428-Jio-BP"/>
    <s v="UP21CT3979"/>
    <s v="JAVED"/>
    <n v="6398733536"/>
    <x v="168"/>
    <n v="74513"/>
    <d v="2025-10-02T00:00:00"/>
    <d v="2025-10-02T00:00:00"/>
    <n v="0"/>
    <s v="valid"/>
    <n v="8648"/>
    <n v="1036"/>
    <n v="58"/>
    <n v="40"/>
    <s v="normal"/>
    <s v="no"/>
    <s v="low"/>
    <n v="98"/>
    <s v="low"/>
    <s v="YES"/>
    <d v="2025-10-02T00:00:00"/>
    <m/>
    <d v="2025-10-01T00:00:00"/>
    <s v="Oct"/>
    <n v="2025"/>
    <s v="Thu"/>
    <m/>
    <s v="Navnish Kumar Singh"/>
    <n v="18"/>
    <s v="valid"/>
  </r>
  <r>
    <n v="86"/>
    <x v="0"/>
    <s v="DEHRADUN"/>
    <s v="Vivek Kumar"/>
    <n v="9548900960"/>
    <s v="UK08CB0821"/>
    <s v="SURENDRA"/>
    <n v="8979512894"/>
    <x v="169"/>
    <s v="TXN100127164685"/>
    <d v="2025-10-07T00:00:00"/>
    <d v="2025-10-07T00:00:00"/>
    <n v="0"/>
    <s v="valid"/>
    <n v="0"/>
    <n v="0"/>
    <n v="15"/>
    <n v="60"/>
    <s v="normal"/>
    <s v="no"/>
    <s v="low"/>
    <n v="75"/>
    <s v="low"/>
    <s v="YES"/>
    <d v="2025-10-07T00:00:00"/>
    <d v="2025-10-01T00:00:00"/>
    <d v="2025-10-01T00:00:00"/>
    <s v="Oct"/>
    <n v="2025"/>
    <s v="Tue"/>
    <m/>
    <s v="Ankur  Khatana"/>
    <n v="18"/>
    <s v="valid"/>
  </r>
  <r>
    <n v="86"/>
    <x v="1"/>
    <s v="HALDWANI"/>
    <s v="Aashish Rai"/>
    <s v="9389925428-Jio-BP"/>
    <s v="UP21CT3979"/>
    <s v="JAVED"/>
    <n v="6398733536"/>
    <x v="170"/>
    <n v="74513"/>
    <d v="2025-10-02T00:00:00"/>
    <d v="2025-10-02T00:00:00"/>
    <n v="0"/>
    <s v="valid"/>
    <n v="5210"/>
    <n v="983"/>
    <n v="37"/>
    <n v="40"/>
    <s v="normal"/>
    <s v="no"/>
    <s v="low"/>
    <n v="77"/>
    <s v="low"/>
    <s v="YES"/>
    <d v="2025-10-02T00:00:00"/>
    <m/>
    <d v="2025-10-01T00:00:00"/>
    <s v="Oct"/>
    <n v="2025"/>
    <s v="Thu"/>
    <m/>
    <s v="Navnish Kumar Singh"/>
    <n v="18"/>
    <s v="valid"/>
  </r>
  <r>
    <n v="87"/>
    <x v="0"/>
    <s v="DEHRADUN"/>
    <s v="Vivek Kumar"/>
    <n v="9548900960"/>
    <s v="UK08CB0821"/>
    <s v="SURENDRA"/>
    <n v="8979512894"/>
    <x v="171"/>
    <s v="TXN100127164685"/>
    <d v="2025-10-07T00:00:00"/>
    <d v="2025-10-07T00:00:00"/>
    <n v="0"/>
    <s v="valid"/>
    <n v="2798"/>
    <n v="567"/>
    <n v="25"/>
    <n v="60"/>
    <s v="normal"/>
    <s v="no"/>
    <s v="low"/>
    <n v="85"/>
    <s v="low"/>
    <s v="YES"/>
    <d v="2025-10-07T00:00:00"/>
    <d v="2025-10-01T00:00:00"/>
    <d v="2025-10-01T00:00:00"/>
    <s v="Oct"/>
    <n v="2025"/>
    <s v="Tue"/>
    <m/>
    <s v="Ankur  Khatana"/>
    <n v="18"/>
    <s v="valid"/>
  </r>
  <r>
    <n v="87"/>
    <x v="1"/>
    <s v="HALDWANI"/>
    <s v="AMIT SINGH"/>
    <s v="9161640641_JIO-BP"/>
    <s v="UK02CA0769"/>
    <s v="HARI"/>
    <n v="7247885473"/>
    <x v="172"/>
    <n v="82155"/>
    <d v="2025-10-02T00:00:00"/>
    <d v="2025-10-02T00:00:00"/>
    <n v="0"/>
    <s v="valid"/>
    <n v="6023"/>
    <n v="1156"/>
    <n v="71"/>
    <n v="60"/>
    <s v="normal"/>
    <s v="no"/>
    <s v="low"/>
    <n v="131"/>
    <s v="low"/>
    <s v="YES"/>
    <d v="2025-10-02T00:00:00"/>
    <m/>
    <d v="2025-10-01T00:00:00"/>
    <s v="Oct"/>
    <n v="2025"/>
    <s v="Thu"/>
    <m/>
    <s v="Munendra  singh"/>
    <n v="18"/>
    <s v="valid"/>
  </r>
  <r>
    <n v="88"/>
    <x v="0"/>
    <s v="DEHRADUN"/>
    <s v="Vivek Kumar"/>
    <n v="9548900960"/>
    <s v="UK08CB0821"/>
    <s v="SURENDRA"/>
    <n v="8979512894"/>
    <x v="173"/>
    <s v="TXN100127164489"/>
    <d v="2025-10-07T00:00:00"/>
    <d v="2025-10-08T00:00:00"/>
    <n v="1"/>
    <s v="valid"/>
    <n v="8490"/>
    <n v="1810"/>
    <n v="15"/>
    <n v="80"/>
    <s v="normal"/>
    <s v="no"/>
    <s v="medium"/>
    <n v="95"/>
    <s v="medium"/>
    <s v="YES"/>
    <d v="2025-10-07T00:00:00"/>
    <d v="2025-10-01T00:00:00"/>
    <d v="2025-10-01T00:00:00"/>
    <s v="Oct"/>
    <n v="2025"/>
    <s v="Wed"/>
    <m/>
    <s v="Sandeep  Kumar  Saini"/>
    <n v="18"/>
    <s v="valid"/>
  </r>
  <r>
    <n v="88"/>
    <x v="1"/>
    <s v="HALDWANI"/>
    <s v="AMIT SINGH"/>
    <s v="9161640641_JIO-BP"/>
    <s v="UK02CA0769"/>
    <s v="HARI"/>
    <n v="7247885473"/>
    <x v="174"/>
    <n v="82155"/>
    <d v="2025-10-02T00:00:00"/>
    <d v="2025-10-02T00:00:00"/>
    <n v="0"/>
    <s v="valid"/>
    <n v="10369"/>
    <n v="2387"/>
    <n v="28"/>
    <n v="80"/>
    <s v="normal"/>
    <s v="no"/>
    <s v="medium"/>
    <n v="108"/>
    <s v="medium"/>
    <s v="YES"/>
    <d v="2025-10-02T00:00:00"/>
    <m/>
    <d v="2025-10-01T00:00:00"/>
    <s v="Oct"/>
    <n v="2025"/>
    <s v="Thu"/>
    <m/>
    <s v="Munendra  singh"/>
    <n v="18"/>
    <s v="valid"/>
  </r>
  <r>
    <n v="89"/>
    <x v="0"/>
    <s v="DEHRADUN"/>
    <s v="Vivek Kumar"/>
    <n v="9548900960"/>
    <s v="UK08CB0821"/>
    <s v="SURENDRA"/>
    <n v="8979512894"/>
    <x v="175"/>
    <s v="TXN100127164489"/>
    <d v="2025-10-07T00:00:00"/>
    <d v="2025-10-07T00:00:00"/>
    <n v="0"/>
    <s v="valid"/>
    <n v="7774"/>
    <n v="1314"/>
    <n v="15"/>
    <n v="40"/>
    <s v="normal"/>
    <s v="no"/>
    <s v="low"/>
    <n v="55"/>
    <s v="low"/>
    <s v="YES"/>
    <d v="2025-10-07T00:00:00"/>
    <d v="2025-10-01T00:00:00"/>
    <d v="2025-10-01T00:00:00"/>
    <s v="Oct"/>
    <n v="2025"/>
    <s v="Tue"/>
    <m/>
    <s v="Ankur  Khatana"/>
    <n v="18"/>
    <s v="valid"/>
  </r>
  <r>
    <n v="89"/>
    <x v="1"/>
    <s v="HALDWANI"/>
    <s v="AMIT SINGH"/>
    <s v="9161640641_JIO-BP"/>
    <s v="UK02CA0769"/>
    <s v="HARI"/>
    <n v="7247885473"/>
    <x v="176"/>
    <n v="82155"/>
    <d v="2025-10-02T00:00:00"/>
    <d v="2025-10-02T00:00:00"/>
    <n v="0"/>
    <s v="valid"/>
    <n v="11537"/>
    <n v="3002"/>
    <n v="48"/>
    <n v="80"/>
    <s v="normal"/>
    <s v="no"/>
    <s v="medium"/>
    <n v="128"/>
    <s v="medium"/>
    <s v="YES"/>
    <d v="2025-10-02T00:00:00"/>
    <m/>
    <d v="2025-10-01T00:00:00"/>
    <s v="Oct"/>
    <n v="2025"/>
    <s v="Thu"/>
    <m/>
    <s v="Munendra  singh"/>
    <n v="18"/>
    <s v="valid"/>
  </r>
  <r>
    <n v="90"/>
    <x v="0"/>
    <s v="DEHRADUN"/>
    <s v="Vivek Kumar"/>
    <n v="9548900960"/>
    <s v="UK08CB0821"/>
    <s v="SURENDRA"/>
    <n v="8979512894"/>
    <x v="177"/>
    <s v="TXN100127164489"/>
    <d v="2025-10-07T00:00:00"/>
    <d v="2025-10-08T00:00:00"/>
    <n v="1"/>
    <s v="valid"/>
    <n v="4882"/>
    <n v="1036"/>
    <n v="27"/>
    <n v="60"/>
    <s v="normal"/>
    <s v="no"/>
    <s v="low"/>
    <n v="87"/>
    <s v="low"/>
    <s v="YES"/>
    <d v="2025-10-07T00:00:00"/>
    <d v="2025-10-01T00:00:00"/>
    <d v="2025-10-01T00:00:00"/>
    <s v="Oct"/>
    <n v="2025"/>
    <s v="Wed"/>
    <m/>
    <s v="Sandeep  Kumar  Saini"/>
    <n v="18"/>
    <s v="valid"/>
  </r>
  <r>
    <n v="90"/>
    <x v="1"/>
    <s v="HALDWANI"/>
    <s v="AMIT SINGH"/>
    <s v="9161640641_JIO-BP"/>
    <s v="UK02CA0769"/>
    <s v="HARI"/>
    <n v="7247885473"/>
    <x v="178"/>
    <n v="82155"/>
    <d v="2025-10-02T00:00:00"/>
    <d v="2025-10-02T00:00:00"/>
    <n v="0"/>
    <s v="valid"/>
    <n v="6665"/>
    <n v="127"/>
    <n v="58"/>
    <n v="80"/>
    <s v="normal"/>
    <s v="no"/>
    <s v="medium"/>
    <n v="138"/>
    <s v="medium"/>
    <s v="YES"/>
    <d v="2025-10-02T00:00:00"/>
    <m/>
    <d v="2025-10-01T00:00:00"/>
    <s v="Oct"/>
    <n v="2025"/>
    <s v="Thu"/>
    <m/>
    <s v="Munendra  singh"/>
    <n v="18"/>
    <s v="valid"/>
  </r>
  <r>
    <n v="91"/>
    <x v="0"/>
    <s v="DEHRADUN"/>
    <s v="Vivek Kumar"/>
    <n v="9548900960"/>
    <s v="UK08CB0821"/>
    <s v="SURENDRA"/>
    <n v="8979512894"/>
    <x v="179"/>
    <s v="TXN100127164489"/>
    <d v="2025-10-07T00:00:00"/>
    <d v="2025-10-07T00:00:00"/>
    <n v="0"/>
    <s v="valid"/>
    <n v="5196"/>
    <n v="1369"/>
    <n v="63"/>
    <n v="60"/>
    <s v="normal"/>
    <s v="no"/>
    <s v="low"/>
    <n v="123"/>
    <s v="low"/>
    <s v="YES"/>
    <d v="2025-10-07T00:00:00"/>
    <d v="2025-10-01T00:00:00"/>
    <d v="2025-10-01T00:00:00"/>
    <s v="Oct"/>
    <n v="2025"/>
    <s v="Tue"/>
    <m/>
    <s v="Rohit Thakur SLQU"/>
    <n v="18"/>
    <s v="valid"/>
  </r>
  <r>
    <n v="91"/>
    <x v="1"/>
    <s v="HALDWANI"/>
    <s v="AMIT SINGH"/>
    <s v="9161640641_JIO-BP"/>
    <s v="UK02CA0769"/>
    <s v="HARI"/>
    <n v="7247885473"/>
    <x v="180"/>
    <n v="82155"/>
    <d v="2025-10-02T00:00:00"/>
    <d v="2025-10-02T00:00:00"/>
    <n v="0"/>
    <s v="valid"/>
    <n v="7461"/>
    <n v="1445"/>
    <n v="54"/>
    <n v="80"/>
    <s v="normal"/>
    <s v="no"/>
    <s v="medium"/>
    <n v="134"/>
    <s v="medium"/>
    <s v="YES"/>
    <d v="2025-10-02T00:00:00"/>
    <m/>
    <d v="2025-10-01T00:00:00"/>
    <s v="Oct"/>
    <n v="2025"/>
    <s v="Thu"/>
    <m/>
    <s v="Munendra  singh"/>
    <n v="18"/>
    <s v="valid"/>
  </r>
  <r>
    <n v="92"/>
    <x v="0"/>
    <s v="DEHRADUN"/>
    <s v="Vivek Kumar"/>
    <n v="9548900960"/>
    <s v="UK08CB0821"/>
    <s v="SURENDRA"/>
    <n v="8979512894"/>
    <x v="181"/>
    <s v="TXN100127164489"/>
    <d v="2025-10-07T00:00:00"/>
    <d v="2025-10-07T00:00:00"/>
    <n v="0"/>
    <s v="valid"/>
    <n v="3553"/>
    <n v="727"/>
    <n v="8"/>
    <n v="60"/>
    <s v="normal"/>
    <s v="no"/>
    <s v="low"/>
    <n v="68"/>
    <s v="low"/>
    <s v="YES"/>
    <d v="2025-10-07T00:00:00"/>
    <d v="2025-10-01T00:00:00"/>
    <d v="2025-10-01T00:00:00"/>
    <s v="Oct"/>
    <n v="2025"/>
    <s v="Tue"/>
    <m/>
    <s v="Ankur  Khatana"/>
    <n v="18"/>
    <s v="valid"/>
  </r>
  <r>
    <n v="92"/>
    <x v="1"/>
    <s v="HALDWANI"/>
    <s v="AMIT SINGH"/>
    <s v="9161640641_JIO-BP"/>
    <s v="UK02CA0769"/>
    <s v="HARI"/>
    <n v="7247885473"/>
    <x v="182"/>
    <n v="82016"/>
    <d v="2025-10-02T00:00:00"/>
    <d v="2025-10-02T00:00:00"/>
    <n v="0"/>
    <s v="valid"/>
    <n v="9473"/>
    <n v="2352"/>
    <n v="38"/>
    <n v="80"/>
    <s v="normal"/>
    <s v="no"/>
    <s v="medium"/>
    <n v="118"/>
    <s v="medium"/>
    <s v="YES"/>
    <d v="2025-10-02T00:00:00"/>
    <m/>
    <d v="2025-10-01T00:00:00"/>
    <s v="Oct"/>
    <n v="2025"/>
    <s v="Thu"/>
    <m/>
    <s v="Jitendra  Kumar HKGM"/>
    <n v="18"/>
    <s v="valid"/>
  </r>
  <r>
    <n v="93"/>
    <x v="0"/>
    <s v="DEHRADUN"/>
    <s v="Vivek Kumar"/>
    <n v="9548900960"/>
    <s v="UK12CA2223"/>
    <s v="AKASH"/>
    <n v="75005746445"/>
    <x v="183"/>
    <n v="92103"/>
    <d v="2025-10-08T00:00:00"/>
    <d v="2025-10-08T00:00:00"/>
    <n v="0"/>
    <s v="valid"/>
    <n v="15383"/>
    <n v="3471"/>
    <n v="28"/>
    <n v="60"/>
    <s v="normal"/>
    <s v="no"/>
    <s v="low"/>
    <n v="88"/>
    <s v="low"/>
    <s v="YES"/>
    <d v="2025-10-08T00:00:00"/>
    <d v="2025-10-01T00:00:00"/>
    <d v="2025-10-01T00:00:00"/>
    <s v="Oct"/>
    <n v="2025"/>
    <s v="Wed"/>
    <m/>
    <s v="Gaurav  Saini"/>
    <n v="18"/>
    <s v="valid"/>
  </r>
  <r>
    <n v="93"/>
    <x v="1"/>
    <s v="HALDWANI"/>
    <s v="AMIT SINGH"/>
    <s v="9161640641_JIO-BP"/>
    <s v="UK02CA0769"/>
    <s v="HARI"/>
    <n v="7247885473"/>
    <x v="184"/>
    <n v="82016"/>
    <d v="2025-10-02T00:00:00"/>
    <d v="2025-10-02T00:00:00"/>
    <n v="0"/>
    <s v="valid"/>
    <n v="43999"/>
    <n v="10845"/>
    <n v="44"/>
    <n v="80"/>
    <s v="normal"/>
    <s v="no"/>
    <s v="medium"/>
    <n v="124"/>
    <s v="medium"/>
    <s v="YES"/>
    <d v="2025-10-02T00:00:00"/>
    <m/>
    <d v="2025-10-01T00:00:00"/>
    <s v="Oct"/>
    <n v="2025"/>
    <s v="Thu"/>
    <m/>
    <s v="Jitendra  Kumar HKGM"/>
    <n v="18"/>
    <s v="valid"/>
  </r>
  <r>
    <n v="94"/>
    <x v="0"/>
    <s v="DEHRADUN"/>
    <s v="Vivek Kumar"/>
    <n v="9548900960"/>
    <s v="UK12CA2223"/>
    <s v="AKASH"/>
    <n v="75005746445"/>
    <x v="185"/>
    <n v="92103"/>
    <d v="2025-10-08T00:00:00"/>
    <d v="2025-10-08T00:00:00"/>
    <n v="0"/>
    <s v="valid"/>
    <n v="3122"/>
    <n v="973"/>
    <n v="45"/>
    <n v="60"/>
    <s v="normal"/>
    <s v="no"/>
    <s v="low"/>
    <n v="105"/>
    <s v="low"/>
    <s v="YES"/>
    <d v="2025-10-08T00:00:00"/>
    <d v="2025-10-01T00:00:00"/>
    <d v="2025-10-01T00:00:00"/>
    <s v="Oct"/>
    <n v="2025"/>
    <s v="Wed"/>
    <m/>
    <s v="Gaurav  Saini"/>
    <n v="18"/>
    <s v="valid"/>
  </r>
  <r>
    <n v="94"/>
    <x v="1"/>
    <s v="HALDWANI"/>
    <s v="AMIT SINGH"/>
    <s v="9161640641_JIO-BP"/>
    <s v="UK02CA0769"/>
    <s v="HARI"/>
    <n v="7247885473"/>
    <x v="186"/>
    <n v="82016"/>
    <d v="2025-10-02T00:00:00"/>
    <d v="2025-10-02T00:00:00"/>
    <n v="0"/>
    <s v="valid"/>
    <n v="10231"/>
    <n v="2015"/>
    <n v="30"/>
    <n v="80"/>
    <s v="normal"/>
    <s v="no"/>
    <s v="medium"/>
    <n v="110"/>
    <s v="medium"/>
    <s v="YES"/>
    <d v="2025-10-02T00:00:00"/>
    <m/>
    <d v="2025-10-01T00:00:00"/>
    <s v="Oct"/>
    <n v="2025"/>
    <s v="Thu"/>
    <m/>
    <s v="Jitendra  Kumar HKGM"/>
    <n v="18"/>
    <s v="valid"/>
  </r>
  <r>
    <n v="95"/>
    <x v="0"/>
    <s v="DEHRADUN"/>
    <s v="Vivek Kumar"/>
    <n v="9548900960"/>
    <s v="UK12CA2223"/>
    <s v="AKASH"/>
    <n v="75005746445"/>
    <x v="187"/>
    <n v="92103"/>
    <d v="2025-10-08T00:00:00"/>
    <d v="2025-10-08T00:00:00"/>
    <n v="0"/>
    <s v="valid"/>
    <n v="11934"/>
    <n v="2234"/>
    <n v="90"/>
    <n v="100"/>
    <s v="normal"/>
    <s v="no"/>
    <s v="medium"/>
    <n v="190"/>
    <s v="medium"/>
    <s v="YES"/>
    <d v="2025-10-08T00:00:00"/>
    <d v="2025-10-01T00:00:00"/>
    <d v="2025-10-01T00:00:00"/>
    <s v="Oct"/>
    <n v="2025"/>
    <s v="Wed"/>
    <m/>
    <s v="Rohit Thakur SLQU"/>
    <n v="18"/>
    <s v="valid"/>
  </r>
  <r>
    <n v="95"/>
    <x v="1"/>
    <s v="HALDWANI"/>
    <s v="AMIT SINGH"/>
    <s v="9161640641_JIO-BP"/>
    <s v="UK02CA0769"/>
    <s v="HARI"/>
    <n v="7247885473"/>
    <x v="188"/>
    <n v="82016"/>
    <d v="2025-10-02T00:00:00"/>
    <d v="2025-10-02T00:00:00"/>
    <n v="0"/>
    <s v="valid"/>
    <n v="6876"/>
    <n v="1226"/>
    <n v="53"/>
    <n v="60"/>
    <s v="normal"/>
    <s v="no"/>
    <s v="low"/>
    <n v="113"/>
    <s v="low"/>
    <s v="YES"/>
    <d v="2025-10-02T00:00:00"/>
    <m/>
    <d v="2025-10-01T00:00:00"/>
    <s v="Oct"/>
    <n v="2025"/>
    <s v="Thu"/>
    <m/>
    <s v="Jitendra  Kumar HKGM"/>
    <n v="18"/>
    <s v="valid"/>
  </r>
  <r>
    <n v="96"/>
    <x v="0"/>
    <s v="DEHRADUN"/>
    <s v="Vivek Kumar"/>
    <n v="9548900960"/>
    <s v="UK12CA2223"/>
    <s v="AKASH"/>
    <n v="75005746445"/>
    <x v="189"/>
    <n v="92103"/>
    <d v="2025-10-08T00:00:00"/>
    <d v="2025-10-08T00:00:00"/>
    <n v="0"/>
    <s v="valid"/>
    <n v="1083"/>
    <n v="5"/>
    <n v="23"/>
    <n v="60"/>
    <s v="normal"/>
    <s v="no"/>
    <s v="low"/>
    <n v="83"/>
    <s v="low"/>
    <s v="YES"/>
    <d v="2025-10-08T00:00:00"/>
    <d v="2025-10-01T00:00:00"/>
    <d v="2025-10-01T00:00:00"/>
    <s v="Oct"/>
    <n v="2025"/>
    <s v="Wed"/>
    <m/>
    <s v="Amit Sharma VKSN"/>
    <n v="18"/>
    <s v="valid"/>
  </r>
  <r>
    <n v="96"/>
    <x v="1"/>
    <s v="HALDWANI"/>
    <s v="AMIT SINGH"/>
    <s v="9161640641_JIO-BP"/>
    <s v="UK02CA0769"/>
    <s v="HARI"/>
    <n v="7247885473"/>
    <x v="190"/>
    <n v="82016"/>
    <d v="2025-10-02T00:00:00"/>
    <d v="2025-10-02T00:00:00"/>
    <n v="0"/>
    <s v="valid"/>
    <n v="3872"/>
    <n v="786"/>
    <n v="57"/>
    <n v="60"/>
    <s v="normal"/>
    <s v="no"/>
    <s v="low"/>
    <n v="117"/>
    <s v="low"/>
    <s v="YES"/>
    <d v="2025-10-02T00:00:00"/>
    <m/>
    <d v="2025-10-01T00:00:00"/>
    <s v="Oct"/>
    <n v="2025"/>
    <s v="Thu"/>
    <m/>
    <s v="Jitendra  Kumar HKGM"/>
    <n v="18"/>
    <s v="valid"/>
  </r>
  <r>
    <n v="97"/>
    <x v="0"/>
    <s v="DEHRADUN"/>
    <s v="Vivek Kumar"/>
    <n v="9548900960"/>
    <s v="UK12CA2223"/>
    <s v="AKASH"/>
    <n v="75005746445"/>
    <x v="191"/>
    <n v="92103"/>
    <d v="2025-10-08T00:00:00"/>
    <d v="2025-10-08T00:00:00"/>
    <n v="0"/>
    <s v="valid"/>
    <n v="1308"/>
    <n v="250"/>
    <n v="18"/>
    <n v="60"/>
    <s v="normal"/>
    <s v="no"/>
    <s v="low"/>
    <n v="78"/>
    <s v="low"/>
    <s v="YES"/>
    <d v="2025-10-08T00:00:00"/>
    <d v="2025-10-01T00:00:00"/>
    <d v="2025-10-01T00:00:00"/>
    <s v="Oct"/>
    <n v="2025"/>
    <s v="Wed"/>
    <m/>
    <s v="Sandeep  Kumar  Saini"/>
    <n v="18"/>
    <s v="valid"/>
  </r>
  <r>
    <n v="97"/>
    <x v="1"/>
    <s v="HALDWANI"/>
    <s v="AMIT SINGH"/>
    <s v="9161640641_JIO-BP"/>
    <s v="UK02CA0769"/>
    <s v="HARI"/>
    <n v="7247885473"/>
    <x v="192"/>
    <n v="82016"/>
    <d v="2025-10-02T00:00:00"/>
    <d v="2025-10-02T00:00:00"/>
    <n v="0"/>
    <s v="valid"/>
    <n v="13183"/>
    <n v="2798"/>
    <n v="45"/>
    <n v="80"/>
    <s v="normal"/>
    <s v="no"/>
    <s v="medium"/>
    <n v="125"/>
    <s v="medium"/>
    <s v="YES"/>
    <d v="2025-10-02T00:00:00"/>
    <m/>
    <d v="2025-10-01T00:00:00"/>
    <s v="Oct"/>
    <n v="2025"/>
    <s v="Thu"/>
    <m/>
    <s v="Jitendra  Kumar HKGM"/>
    <n v="18"/>
    <s v="valid"/>
  </r>
  <r>
    <n v="98"/>
    <x v="1"/>
    <s v="HALDWANI"/>
    <s v="AMIT SINGH"/>
    <n v="8126359505"/>
    <s v="UK02CA0769"/>
    <s v="HARI"/>
    <n v="7247885473"/>
    <x v="193"/>
    <n v="124313"/>
    <d v="2025-10-02T00:00:00"/>
    <d v="2025-10-02T00:00:00"/>
    <n v="0"/>
    <s v="valid"/>
    <n v="2707"/>
    <n v="475"/>
    <n v="38"/>
    <n v="100"/>
    <s v="normal"/>
    <s v="no"/>
    <s v="medium"/>
    <n v="138"/>
    <s v="medium"/>
    <s v="YES"/>
    <d v="2025-10-02T00:00:00"/>
    <m/>
    <d v="2025-10-01T00:00:00"/>
    <s v="Oct"/>
    <n v="2025"/>
    <s v="Thu"/>
    <m/>
    <s v="Munendra  singh"/>
    <n v="18"/>
    <s v="valid"/>
  </r>
  <r>
    <n v="98"/>
    <x v="0"/>
    <s v="DEHRADUN"/>
    <s v="Vivek Kumar"/>
    <n v="9548900960"/>
    <s v="UK12CA2223"/>
    <s v="AKASH"/>
    <n v="75005746445"/>
    <x v="4"/>
    <n v="92103"/>
    <d v="2025-10-08T00:00:00"/>
    <d v="2025-10-08T00:00:00"/>
    <n v="0"/>
    <s v="valid"/>
    <n v="10831"/>
    <n v="2856"/>
    <n v="53"/>
    <n v="60"/>
    <s v="normal"/>
    <s v="no"/>
    <s v="low"/>
    <n v="113"/>
    <s v="low"/>
    <s v="YES"/>
    <d v="2025-10-08T00:00:00"/>
    <d v="2025-10-01T00:00:00"/>
    <d v="2025-10-01T00:00:00"/>
    <s v="Oct"/>
    <n v="2025"/>
    <s v="Wed"/>
    <m/>
    <s v="Ankur  Khatana"/>
    <n v="18"/>
    <s v="valid"/>
  </r>
  <r>
    <n v="99"/>
    <x v="0"/>
    <s v="DEHRADUN"/>
    <s v="Vivek Kumar"/>
    <n v="9508782677"/>
    <s v="TRT"/>
    <s v="TRT"/>
    <s v="TRT"/>
    <x v="194"/>
    <s v="TXN100127415193"/>
    <d v="2025-10-08T00:00:00"/>
    <d v="2025-10-09T00:00:00"/>
    <n v="1"/>
    <s v="valid"/>
    <n v="0"/>
    <n v="2481"/>
    <n v="27"/>
    <n v="78"/>
    <s v="normal"/>
    <s v="no"/>
    <s v="low"/>
    <n v="105"/>
    <s v="low"/>
    <s v="YES"/>
    <d v="2025-10-08T00:00:00"/>
    <d v="2025-10-01T00:00:00"/>
    <d v="2025-10-01T00:00:00"/>
    <s v="Oct"/>
    <n v="2025"/>
    <s v="Thu"/>
    <m/>
    <s v="Gaurav  Kamboj"/>
    <n v="18"/>
    <s v="valid"/>
  </r>
  <r>
    <n v="99"/>
    <x v="1"/>
    <s v="HALDWANI"/>
    <s v="AMIT SINGH"/>
    <n v="8126359505"/>
    <s v="UK02CA0769"/>
    <s v="HARI"/>
    <n v="7247885473"/>
    <x v="195"/>
    <n v="124313"/>
    <d v="2025-10-02T00:00:00"/>
    <d v="2025-10-02T00:00:00"/>
    <n v="0"/>
    <s v="valid"/>
    <n v="4887"/>
    <n v="760"/>
    <n v="34"/>
    <n v="80"/>
    <s v="normal"/>
    <s v="no"/>
    <s v="medium"/>
    <n v="114"/>
    <s v="medium"/>
    <s v="YES"/>
    <d v="2025-10-02T00:00:00"/>
    <m/>
    <d v="2025-10-01T00:00:00"/>
    <s v="Oct"/>
    <n v="2025"/>
    <s v="Thu"/>
    <m/>
    <s v="Jitendra  Kumar HKGM"/>
    <n v="18"/>
    <s v="valid"/>
  </r>
  <r>
    <n v="100"/>
    <x v="0"/>
    <s v="DEHRADUN"/>
    <s v="Vivek Kumar"/>
    <n v="9508782677"/>
    <s v="TRT"/>
    <s v="TRT"/>
    <s v="TRT"/>
    <x v="194"/>
    <s v="TXN100127414257"/>
    <d v="2025-10-08T00:00:00"/>
    <d v="2025-10-09T00:00:00"/>
    <n v="1"/>
    <s v="valid"/>
    <n v="0"/>
    <n v="2481"/>
    <n v="105"/>
    <n v="2"/>
    <s v="normal"/>
    <s v="no"/>
    <s v="low"/>
    <n v="107"/>
    <s v="low"/>
    <s v="YES"/>
    <d v="2025-10-08T00:00:00"/>
    <d v="2025-10-01T00:00:00"/>
    <d v="2025-10-01T00:00:00"/>
    <s v="Oct"/>
    <n v="2025"/>
    <s v="Thu"/>
    <m/>
    <s v="Gaurav  Kamboj"/>
    <n v="18"/>
    <s v="valid"/>
  </r>
  <r>
    <n v="100"/>
    <x v="1"/>
    <s v="HALDWANI"/>
    <s v="Aashish Rai"/>
    <s v="9389925428-Jio-BP"/>
    <s v="UP21ET8573"/>
    <s v="AMAN"/>
    <n v="9105037209"/>
    <x v="196"/>
    <n v="81528"/>
    <d v="2025-10-02T00:00:00"/>
    <d v="2025-10-02T00:00:00"/>
    <n v="0"/>
    <s v="valid"/>
    <n v="2858"/>
    <n v="517"/>
    <n v="32"/>
    <n v="80"/>
    <s v="normal"/>
    <s v="no"/>
    <s v="medium"/>
    <n v="112"/>
    <s v="medium"/>
    <s v="YES"/>
    <d v="2025-10-02T00:00:00"/>
    <m/>
    <d v="2025-10-01T00:00:00"/>
    <s v="Oct"/>
    <n v="2025"/>
    <s v="Thu"/>
    <m/>
    <s v="Kuldeep  Singh"/>
    <n v="18"/>
    <s v="valid"/>
  </r>
  <r>
    <n v="101"/>
    <x v="0"/>
    <s v="DEHRADUN"/>
    <s v="Vivek Kumar"/>
    <n v="6200673138"/>
    <s v="UK12CA2223"/>
    <s v="AKASH"/>
    <n v="75005746445"/>
    <x v="197"/>
    <n v="94335"/>
    <d v="2025-10-09T00:00:00"/>
    <d v="2025-10-04T00:00:00"/>
    <n v="-5"/>
    <s v="valid"/>
    <n v="0"/>
    <n v="0"/>
    <n v="0"/>
    <n v="60"/>
    <s v="normal"/>
    <s v="no"/>
    <s v="low"/>
    <n v="60"/>
    <s v="low"/>
    <s v="YES"/>
    <d v="2025-10-09T00:00:00"/>
    <d v="2025-10-01T00:00:00"/>
    <d v="2025-10-01T00:00:00"/>
    <s v="Oct"/>
    <n v="2025"/>
    <s v="Sat"/>
    <m/>
    <s v="Nitin  Singh"/>
    <n v="18"/>
    <s v="valid"/>
  </r>
  <r>
    <n v="101"/>
    <x v="1"/>
    <s v="HALDWANI"/>
    <s v="Aashish Rai"/>
    <s v="9389925428-Jio-BP"/>
    <s v="UP21ET8573"/>
    <s v="AMAN"/>
    <n v="9105037209"/>
    <x v="198"/>
    <n v="81528"/>
    <d v="2025-10-02T00:00:00"/>
    <d v="2025-10-02T00:00:00"/>
    <n v="0"/>
    <s v="valid"/>
    <n v="8977"/>
    <n v="1664"/>
    <n v="20"/>
    <n v="60"/>
    <s v="normal"/>
    <s v="no"/>
    <s v="low"/>
    <n v="80"/>
    <s v="low"/>
    <s v="YES"/>
    <d v="2025-10-02T00:00:00"/>
    <m/>
    <d v="2025-10-01T00:00:00"/>
    <s v="Oct"/>
    <n v="2025"/>
    <s v="Thu"/>
    <m/>
    <s v="Kuldeep  Singh"/>
    <n v="18"/>
    <s v="valid"/>
  </r>
  <r>
    <n v="102"/>
    <x v="0"/>
    <s v="DEHRADUN"/>
    <s v="Vivek Kumar"/>
    <n v="6200673138"/>
    <s v="UK12CA2223"/>
    <s v="AKASH"/>
    <n v="75005746445"/>
    <x v="199"/>
    <n v="94335"/>
    <d v="2025-10-09T00:00:00"/>
    <d v="2025-10-09T00:00:00"/>
    <n v="0"/>
    <s v="valid"/>
    <n v="0"/>
    <n v="10120"/>
    <n v="23"/>
    <n v="80"/>
    <s v="normal"/>
    <s v="no"/>
    <s v="medium"/>
    <n v="103"/>
    <s v="medium"/>
    <s v="YES"/>
    <d v="2025-10-09T00:00:00"/>
    <d v="2025-10-01T00:00:00"/>
    <d v="2025-10-01T00:00:00"/>
    <s v="Oct"/>
    <n v="2025"/>
    <s v="Thu"/>
    <m/>
    <s v="Avinav  Singh"/>
    <n v="18"/>
    <s v="valid"/>
  </r>
  <r>
    <n v="102"/>
    <x v="1"/>
    <s v="HALDWANI"/>
    <s v="Aashish Rai"/>
    <s v="9389925428-Jio-BP"/>
    <s v="UP21ET8573"/>
    <s v="AMAN"/>
    <n v="9105037209"/>
    <x v="200"/>
    <n v="81528"/>
    <d v="2025-10-02T00:00:00"/>
    <d v="2025-10-02T00:00:00"/>
    <n v="0"/>
    <s v="valid"/>
    <n v="20604"/>
    <n v="4954"/>
    <n v="15"/>
    <n v="60"/>
    <s v="normal"/>
    <s v="no"/>
    <s v="low"/>
    <n v="75"/>
    <s v="low"/>
    <s v="YES"/>
    <d v="2025-10-02T00:00:00"/>
    <m/>
    <d v="2025-10-01T00:00:00"/>
    <s v="Oct"/>
    <n v="2025"/>
    <s v="Thu"/>
    <m/>
    <s v="Kuldeep  Singh"/>
    <n v="18"/>
    <s v="valid"/>
  </r>
  <r>
    <n v="103"/>
    <x v="0"/>
    <s v="DEHRADUN"/>
    <s v="Vivek Kumar"/>
    <n v="6200673138"/>
    <s v="UK12CA2223"/>
    <s v="AKASH"/>
    <n v="75005746445"/>
    <x v="201"/>
    <n v="94335"/>
    <d v="2025-10-09T00:00:00"/>
    <d v="2025-10-09T00:00:00"/>
    <n v="0"/>
    <s v="valid"/>
    <n v="4982"/>
    <n v="1360"/>
    <n v="30"/>
    <n v="80"/>
    <s v="normal"/>
    <s v="no"/>
    <s v="medium"/>
    <n v="110"/>
    <s v="medium"/>
    <s v="YES"/>
    <d v="2025-10-09T00:00:00"/>
    <d v="2025-10-01T00:00:00"/>
    <d v="2025-10-01T00:00:00"/>
    <s v="Oct"/>
    <n v="2025"/>
    <s v="Thu"/>
    <m/>
    <s v="VINAY PANDEY"/>
    <n v="18"/>
    <s v="valid"/>
  </r>
  <r>
    <n v="103"/>
    <x v="1"/>
    <s v="HALDWANI"/>
    <s v="Aashish Rai"/>
    <s v="9389925428-Jio-BP"/>
    <s v="UP21ET8573"/>
    <s v="AMAN"/>
    <n v="9105037209"/>
    <x v="202"/>
    <n v="81528"/>
    <d v="2025-10-02T00:00:00"/>
    <d v="2025-10-02T00:00:00"/>
    <n v="0"/>
    <s v="valid"/>
    <n v="7913"/>
    <n v="1441"/>
    <n v="13"/>
    <n v="60"/>
    <s v="normal"/>
    <s v="no"/>
    <s v="low"/>
    <n v="73"/>
    <s v="low"/>
    <s v="YES"/>
    <d v="2025-10-02T00:00:00"/>
    <m/>
    <d v="2025-10-01T00:00:00"/>
    <s v="Oct"/>
    <n v="2025"/>
    <s v="Thu"/>
    <m/>
    <s v="Kuldeep  Singh"/>
    <n v="18"/>
    <s v="valid"/>
  </r>
  <r>
    <n v="104"/>
    <x v="0"/>
    <s v="DEHRADUN"/>
    <s v="Vivek Kumar"/>
    <n v="6200673138"/>
    <s v="UK12CA2223"/>
    <s v="AKASH"/>
    <n v="75005746445"/>
    <x v="203"/>
    <n v="94335"/>
    <d v="2025-10-09T00:00:00"/>
    <d v="2025-10-09T00:00:00"/>
    <n v="0"/>
    <s v="valid"/>
    <n v="7918"/>
    <n v="2404"/>
    <n v="25"/>
    <n v="100"/>
    <s v="normal"/>
    <s v="no"/>
    <s v="medium"/>
    <n v="125"/>
    <s v="medium"/>
    <s v="YES"/>
    <d v="2025-10-09T00:00:00"/>
    <d v="2025-10-01T00:00:00"/>
    <d v="2025-10-01T00:00:00"/>
    <s v="Oct"/>
    <n v="2025"/>
    <s v="Thu"/>
    <m/>
    <s v="Not found"/>
    <n v="18"/>
    <s v="valid"/>
  </r>
  <r>
    <n v="104"/>
    <x v="1"/>
    <s v="HALDWANI"/>
    <s v="Aashish Rai"/>
    <s v="9389925428-Jio-BP"/>
    <s v="UP21ET8573"/>
    <s v="AMAN"/>
    <n v="9105037209"/>
    <x v="204"/>
    <n v="81528"/>
    <d v="2025-10-02T00:00:00"/>
    <d v="2025-10-02T00:00:00"/>
    <n v="0"/>
    <s v="valid"/>
    <n v="13720"/>
    <n v="4412"/>
    <n v="15"/>
    <n v="60"/>
    <s v="normal"/>
    <s v="no"/>
    <s v="low"/>
    <n v="75"/>
    <s v="low"/>
    <s v="YES"/>
    <d v="2025-10-02T00:00:00"/>
    <m/>
    <d v="2025-10-01T00:00:00"/>
    <s v="Oct"/>
    <n v="2025"/>
    <s v="Thu"/>
    <m/>
    <s v="Kuldeep  Singh"/>
    <n v="18"/>
    <s v="valid"/>
  </r>
  <r>
    <n v="105"/>
    <x v="0"/>
    <s v="DEHRADUN"/>
    <s v="Vivek Kumar"/>
    <n v="6200673138"/>
    <s v="UK12CA2223"/>
    <s v="AKASH"/>
    <n v="75005746445"/>
    <x v="205"/>
    <n v="94335"/>
    <d v="2025-10-09T00:00:00"/>
    <d v="2025-10-09T00:00:00"/>
    <n v="0"/>
    <s v="valid"/>
    <n v="7135"/>
    <n v="2495"/>
    <n v="21"/>
    <n v="80"/>
    <s v="normal"/>
    <s v="no"/>
    <s v="medium"/>
    <n v="101"/>
    <s v="medium"/>
    <s v="YES"/>
    <d v="2025-10-09T00:00:00"/>
    <d v="2025-10-01T00:00:00"/>
    <d v="2025-10-01T00:00:00"/>
    <s v="Oct"/>
    <n v="2025"/>
    <s v="Thu"/>
    <m/>
    <s v="SUBHASH KUMAR"/>
    <n v="18"/>
    <s v="valid"/>
  </r>
  <r>
    <n v="105"/>
    <x v="1"/>
    <s v="HALDWANI"/>
    <s v="Aashish Rai"/>
    <s v="9389925428-Jio-BP"/>
    <s v="UP21ET8573"/>
    <s v="AMAN"/>
    <n v="9105037209"/>
    <x v="206"/>
    <n v="81528"/>
    <d v="2025-10-02T00:00:00"/>
    <d v="2025-10-02T00:00:00"/>
    <n v="0"/>
    <s v="valid"/>
    <n v="10481"/>
    <n v="2533"/>
    <n v="15"/>
    <n v="60"/>
    <s v="normal"/>
    <s v="no"/>
    <s v="low"/>
    <n v="75"/>
    <s v="low"/>
    <s v="YES"/>
    <d v="2025-10-02T00:00:00"/>
    <m/>
    <d v="2025-10-01T00:00:00"/>
    <s v="Oct"/>
    <n v="2025"/>
    <s v="Thu"/>
    <m/>
    <s v="Kuldeep  Singh"/>
    <n v="18"/>
    <s v="valid"/>
  </r>
  <r>
    <n v="106"/>
    <x v="0"/>
    <s v="DEHRADUN"/>
    <s v="Vivek Kumar"/>
    <n v="6200673138"/>
    <s v="UK12CA2223"/>
    <s v="AKASH"/>
    <n v="75005746445"/>
    <x v="207"/>
    <n v="94335"/>
    <d v="2025-10-09T00:00:00"/>
    <d v="2025-10-09T00:00:00"/>
    <n v="0"/>
    <s v="valid"/>
    <n v="7893"/>
    <n v="2439"/>
    <n v="27"/>
    <n v="80"/>
    <s v="normal"/>
    <s v="no"/>
    <s v="medium"/>
    <n v="107"/>
    <s v="medium"/>
    <s v="YES"/>
    <d v="2025-10-09T00:00:00"/>
    <d v="2025-10-01T00:00:00"/>
    <d v="2025-10-01T00:00:00"/>
    <s v="Oct"/>
    <n v="2025"/>
    <s v="Thu"/>
    <m/>
    <s v="SUBHASH KUMAR"/>
    <n v="18"/>
    <s v="valid"/>
  </r>
  <r>
    <n v="106"/>
    <x v="1"/>
    <s v="HALDWANI"/>
    <s v="Aashish Rai"/>
    <s v="9389925428-Jio-BP"/>
    <s v="UP21ET8573"/>
    <s v="AMAN"/>
    <n v="9105037209"/>
    <x v="208"/>
    <n v="81430"/>
    <d v="2025-10-02T00:00:00"/>
    <d v="2025-10-02T00:00:00"/>
    <n v="0"/>
    <s v="valid"/>
    <n v="12740"/>
    <n v="3107"/>
    <n v="32"/>
    <n v="40"/>
    <s v="normal"/>
    <s v="no"/>
    <s v="low"/>
    <n v="72"/>
    <s v="low"/>
    <s v="YES"/>
    <d v="2025-10-02T00:00:00"/>
    <m/>
    <d v="2025-10-01T00:00:00"/>
    <s v="Oct"/>
    <n v="2025"/>
    <s v="Thu"/>
    <m/>
    <s v="Kuldeep  Singh"/>
    <n v="18"/>
    <s v="valid"/>
  </r>
  <r>
    <n v="107"/>
    <x v="0"/>
    <s v="DEHRADUN"/>
    <s v="Vivek Kumar"/>
    <n v="6200673138"/>
    <s v="UK12CA2223"/>
    <s v="AKASH"/>
    <n v="75005746445"/>
    <x v="209"/>
    <n v="94335"/>
    <d v="2025-10-09T00:00:00"/>
    <d v="2025-10-09T00:00:00"/>
    <n v="0"/>
    <s v="valid"/>
    <n v="4247"/>
    <n v="1070"/>
    <n v="20"/>
    <n v="80"/>
    <s v="normal"/>
    <s v="no"/>
    <s v="medium"/>
    <n v="100"/>
    <s v="medium"/>
    <s v="YES"/>
    <d v="2025-10-09T00:00:00"/>
    <d v="2025-10-01T00:00:00"/>
    <d v="2025-10-01T00:00:00"/>
    <s v="Oct"/>
    <n v="2025"/>
    <s v="Thu"/>
    <m/>
    <s v="SUBHASH KUMAR"/>
    <n v="18"/>
    <s v="valid"/>
  </r>
  <r>
    <n v="107"/>
    <x v="1"/>
    <s v="HALDWANI"/>
    <s v="Aashish Rai"/>
    <s v="9389925428-Jio-BP"/>
    <s v="UP21ET8573"/>
    <s v="AMAN"/>
    <n v="9105037209"/>
    <x v="210"/>
    <n v="81430"/>
    <d v="2025-10-02T00:00:00"/>
    <d v="2025-10-02T00:00:00"/>
    <n v="0"/>
    <s v="valid"/>
    <n v="9240"/>
    <n v="1765"/>
    <n v="30"/>
    <n v="40"/>
    <s v="normal"/>
    <s v="no"/>
    <s v="low"/>
    <n v="70"/>
    <s v="low"/>
    <s v="YES"/>
    <d v="2025-10-02T00:00:00"/>
    <m/>
    <d v="2025-10-01T00:00:00"/>
    <s v="Oct"/>
    <n v="2025"/>
    <s v="Thu"/>
    <m/>
    <s v="Kuldeep  Singh"/>
    <n v="18"/>
    <s v="valid"/>
  </r>
  <r>
    <n v="108"/>
    <x v="0"/>
    <s v="DEHRADUN"/>
    <s v="Vivek Kumar"/>
    <n v="9548900960"/>
    <s v="UK17CA5597"/>
    <s v="VINAY"/>
    <n v="9548825818"/>
    <x v="211"/>
    <s v="TXN100127684079"/>
    <d v="2025-10-09T00:00:00"/>
    <d v="2025-10-09T00:00:00"/>
    <n v="0"/>
    <s v="valid"/>
    <n v="1993"/>
    <n v="649"/>
    <n v="8"/>
    <n v="80"/>
    <s v="normal"/>
    <s v="no"/>
    <s v="medium"/>
    <n v="88"/>
    <s v="medium"/>
    <s v="YES"/>
    <d v="2025-10-09T00:00:00"/>
    <d v="2025-10-01T00:00:00"/>
    <d v="2025-10-01T00:00:00"/>
    <s v="Oct"/>
    <n v="2025"/>
    <s v="Thu"/>
    <m/>
    <s v="Kishan Singh Rawat"/>
    <n v="18"/>
    <s v="valid"/>
  </r>
  <r>
    <n v="108"/>
    <x v="1"/>
    <s v="HALDWANI"/>
    <s v="Aashish Rai"/>
    <s v="9389925428-Jio-BP"/>
    <s v="UP21ET8573"/>
    <s v="AMAN"/>
    <n v="9105037209"/>
    <x v="212"/>
    <n v="81430"/>
    <d v="2025-10-02T00:00:00"/>
    <d v="2025-10-02T00:00:00"/>
    <n v="0"/>
    <s v="valid"/>
    <n v="22737"/>
    <n v="5465"/>
    <n v="25"/>
    <n v="40"/>
    <s v="normal"/>
    <s v="no"/>
    <s v="low"/>
    <n v="65"/>
    <s v="low"/>
    <s v="YES"/>
    <d v="2025-10-02T00:00:00"/>
    <m/>
    <d v="2025-10-01T00:00:00"/>
    <s v="Oct"/>
    <n v="2025"/>
    <s v="Thu"/>
    <m/>
    <s v="Kuldeep  Singh"/>
    <n v="18"/>
    <s v="valid"/>
  </r>
  <r>
    <n v="109"/>
    <x v="0"/>
    <s v="DEHRADUN"/>
    <s v="Vivek Kumar"/>
    <n v="9548900960"/>
    <s v="UK17CA5597"/>
    <s v="VINAY"/>
    <n v="9548825818"/>
    <x v="213"/>
    <s v="TXN100127684079"/>
    <d v="2025-10-09T00:00:00"/>
    <d v="2025-10-11T00:00:00"/>
    <n v="2"/>
    <s v="valid"/>
    <n v="4180"/>
    <n v="775"/>
    <n v="44"/>
    <n v="60"/>
    <s v="normal"/>
    <s v="no"/>
    <s v="low"/>
    <n v="104"/>
    <s v="low"/>
    <s v="YES"/>
    <d v="2025-10-09T00:00:00"/>
    <d v="2025-10-01T00:00:00"/>
    <d v="2025-10-01T00:00:00"/>
    <s v="Oct"/>
    <n v="2025"/>
    <s v="Sat"/>
    <m/>
    <s v="Kishan Singh Rawat"/>
    <n v="18"/>
    <s v="valid"/>
  </r>
  <r>
    <n v="109"/>
    <x v="1"/>
    <s v="HALDWANI"/>
    <s v="Aashish Rai"/>
    <s v="9389925428-Jio-BP"/>
    <s v="UP21ET8573"/>
    <s v="AMAN"/>
    <n v="9105037209"/>
    <x v="214"/>
    <n v="81430"/>
    <d v="2025-10-02T00:00:00"/>
    <d v="2025-10-02T00:00:00"/>
    <n v="0"/>
    <s v="valid"/>
    <n v="9026"/>
    <n v="2233"/>
    <n v="35"/>
    <n v="40"/>
    <s v="normal"/>
    <s v="no"/>
    <s v="low"/>
    <n v="75"/>
    <s v="low"/>
    <s v="YES"/>
    <d v="2025-10-02T00:00:00"/>
    <m/>
    <d v="2025-10-01T00:00:00"/>
    <s v="Oct"/>
    <n v="2025"/>
    <s v="Thu"/>
    <m/>
    <s v="Kuldeep  Singh"/>
    <n v="18"/>
    <s v="valid"/>
  </r>
  <r>
    <n v="110"/>
    <x v="0"/>
    <s v="DEHRADUN"/>
    <s v="Vivek Kumar"/>
    <n v="9548900960"/>
    <s v="UK17CA5597"/>
    <s v="VINAY"/>
    <n v="9548825818"/>
    <x v="215"/>
    <s v="TXN100127684079"/>
    <d v="2025-10-09T00:00:00"/>
    <d v="2025-10-11T00:00:00"/>
    <n v="2"/>
    <s v="valid"/>
    <n v="3181"/>
    <n v="994"/>
    <n v="58"/>
    <n v="60"/>
    <s v="normal"/>
    <s v="no"/>
    <s v="low"/>
    <n v="118"/>
    <s v="low"/>
    <s v="YES"/>
    <d v="2025-10-09T00:00:00"/>
    <d v="2025-10-01T00:00:00"/>
    <d v="2025-10-01T00:00:00"/>
    <s v="Oct"/>
    <n v="2025"/>
    <s v="Sat"/>
    <m/>
    <s v="Ashok Singh Ramola"/>
    <n v="18"/>
    <s v="valid"/>
  </r>
  <r>
    <n v="110"/>
    <x v="1"/>
    <s v="HALDWANI"/>
    <s v="Aashish Rai"/>
    <s v="9389925428-Jio-BP"/>
    <s v="UP21ET8573"/>
    <s v="AMAN"/>
    <n v="9105037209"/>
    <x v="216"/>
    <n v="81430"/>
    <d v="2025-10-02T00:00:00"/>
    <d v="2025-10-02T00:00:00"/>
    <n v="0"/>
    <s v="valid"/>
    <n v="12757"/>
    <n v="2471"/>
    <n v="43"/>
    <n v="40"/>
    <s v="normal"/>
    <s v="no"/>
    <s v="low"/>
    <n v="83"/>
    <s v="low"/>
    <s v="YES"/>
    <d v="2025-10-02T00:00:00"/>
    <m/>
    <d v="2025-10-01T00:00:00"/>
    <s v="Oct"/>
    <n v="2025"/>
    <s v="Thu"/>
    <m/>
    <s v="Kuldeep  Singh"/>
    <n v="18"/>
    <s v="valid"/>
  </r>
  <r>
    <n v="111"/>
    <x v="0"/>
    <s v="DEHRADUN"/>
    <s v="Vivek Kumar"/>
    <n v="9548900960"/>
    <s v="UK17CA5597"/>
    <s v="VINAY"/>
    <n v="9548825818"/>
    <x v="217"/>
    <s v="TXN100127683983"/>
    <d v="2025-10-09T00:00:00"/>
    <d v="2025-10-10T00:00:00"/>
    <n v="1"/>
    <s v="valid"/>
    <n v="3876"/>
    <n v="1020"/>
    <n v="60"/>
    <n v="80"/>
    <s v="normal"/>
    <s v="no"/>
    <s v="medium"/>
    <n v="140"/>
    <s v="medium"/>
    <s v="YES"/>
    <d v="2025-10-09T00:00:00"/>
    <d v="2025-10-01T00:00:00"/>
    <d v="2025-10-01T00:00:00"/>
    <s v="Oct"/>
    <n v="2025"/>
    <s v="Fri"/>
    <m/>
    <s v="Deepak   Singh"/>
    <n v="18"/>
    <s v="valid"/>
  </r>
  <r>
    <n v="111"/>
    <x v="1"/>
    <s v="HALDWANI"/>
    <s v="Aashish Rai"/>
    <s v="9389925428-Jio-BP"/>
    <s v="UP21ET8573"/>
    <s v="AMAN"/>
    <n v="9105037209"/>
    <x v="218"/>
    <n v="81430"/>
    <d v="2025-10-02T00:00:00"/>
    <d v="2025-10-02T00:00:00"/>
    <n v="0"/>
    <s v="valid"/>
    <n v="12658"/>
    <n v="3449"/>
    <n v="50"/>
    <n v="40"/>
    <s v="normal"/>
    <s v="no"/>
    <s v="low"/>
    <n v="90"/>
    <s v="low"/>
    <s v="YES"/>
    <d v="2025-10-02T00:00:00"/>
    <m/>
    <d v="2025-10-01T00:00:00"/>
    <s v="Oct"/>
    <n v="2025"/>
    <s v="Thu"/>
    <m/>
    <s v="Kuldeep  Singh"/>
    <n v="18"/>
    <s v="valid"/>
  </r>
  <r>
    <n v="112"/>
    <x v="0"/>
    <s v="DEHRADUN"/>
    <s v="Vivek Kumar"/>
    <n v="9548900960"/>
    <s v="UK17CA5597"/>
    <s v="VINAY"/>
    <n v="9548825818"/>
    <x v="219"/>
    <s v="TXN100127683983"/>
    <d v="2025-10-09T00:00:00"/>
    <d v="2025-10-11T00:00:00"/>
    <n v="2"/>
    <s v="valid"/>
    <n v="5409"/>
    <n v="1124"/>
    <n v="75"/>
    <n v="60"/>
    <s v="normal"/>
    <s v="no"/>
    <s v="low"/>
    <n v="135"/>
    <s v="low"/>
    <s v="YES"/>
    <d v="2025-10-09T00:00:00"/>
    <d v="2025-10-01T00:00:00"/>
    <d v="2025-10-01T00:00:00"/>
    <s v="Oct"/>
    <n v="2025"/>
    <s v="Sat"/>
    <m/>
    <s v="Naresh  Prasad"/>
    <n v="18"/>
    <s v="valid"/>
  </r>
  <r>
    <n v="112"/>
    <x v="1"/>
    <s v="HALDWANI"/>
    <s v="AMIT SINGH"/>
    <s v="9161640641_JIO-BP"/>
    <s v="UP20BT0504"/>
    <s v="MUSTAKEEM"/>
    <n v="9457840862"/>
    <x v="220"/>
    <n v="71939"/>
    <d v="2025-10-02T00:00:00"/>
    <d v="2025-10-02T00:00:00"/>
    <n v="0"/>
    <s v="valid"/>
    <n v="10336"/>
    <n v="1191"/>
    <n v="40"/>
    <n v="80"/>
    <s v="normal"/>
    <s v="no"/>
    <s v="medium"/>
    <n v="120"/>
    <s v="medium"/>
    <s v="YES"/>
    <d v="2025-10-02T00:00:00"/>
    <m/>
    <d v="2025-10-01T00:00:00"/>
    <s v="Oct"/>
    <n v="2025"/>
    <s v="Thu"/>
    <m/>
    <s v="Mohit  Kumar"/>
    <n v="18"/>
    <s v="valid"/>
  </r>
  <r>
    <n v="113"/>
    <x v="0"/>
    <s v="DEHRADUN"/>
    <s v="Vivek Kumar"/>
    <n v="9548900960"/>
    <s v="UK17CA5597"/>
    <s v="VINAY"/>
    <n v="9548825818"/>
    <x v="221"/>
    <s v="TXN100127683983"/>
    <d v="2025-10-09T00:00:00"/>
    <d v="2025-10-12T00:00:00"/>
    <n v="3"/>
    <s v="valid"/>
    <n v="5076"/>
    <n v="1094"/>
    <n v="60"/>
    <n v="80"/>
    <s v="normal"/>
    <s v="no"/>
    <s v="medium"/>
    <n v="140"/>
    <s v="medium"/>
    <s v="YES"/>
    <d v="2025-10-09T00:00:00"/>
    <d v="2025-10-01T00:00:00"/>
    <d v="2025-10-01T00:00:00"/>
    <s v="Oct"/>
    <n v="2025"/>
    <s v="Sun"/>
    <m/>
    <s v="Kishan Singh Rawat"/>
    <n v="18"/>
    <s v="valid"/>
  </r>
  <r>
    <n v="113"/>
    <x v="1"/>
    <s v="HALDWANI"/>
    <s v="AMIT SINGH"/>
    <s v="9161640641_JIO-BP"/>
    <s v="UP20BT0504"/>
    <s v="MUSTAKEEM"/>
    <n v="9457840862"/>
    <x v="222"/>
    <n v="71939"/>
    <d v="2025-10-02T00:00:00"/>
    <d v="2025-10-02T00:00:00"/>
    <n v="0"/>
    <s v="valid"/>
    <n v="15158"/>
    <n v="4441"/>
    <n v="20"/>
    <n v="80"/>
    <s v="normal"/>
    <s v="no"/>
    <s v="medium"/>
    <n v="100"/>
    <s v="medium"/>
    <s v="YES"/>
    <d v="2025-10-02T00:00:00"/>
    <m/>
    <d v="2025-10-01T00:00:00"/>
    <s v="Oct"/>
    <n v="2025"/>
    <s v="Thu"/>
    <m/>
    <s v="Mohit  Kumar"/>
    <n v="18"/>
    <s v="valid"/>
  </r>
  <r>
    <n v="114"/>
    <x v="0"/>
    <s v="DEHRADUN"/>
    <s v="Vivek Kumar"/>
    <n v="9548900960"/>
    <s v="UK17CA5597"/>
    <s v="VINAY"/>
    <n v="9548825818"/>
    <x v="223"/>
    <s v="TXN100127683811"/>
    <d v="2025-10-09T00:00:00"/>
    <d v="2025-10-12T00:00:00"/>
    <n v="3"/>
    <s v="valid"/>
    <n v="317"/>
    <n v="155"/>
    <n v="42"/>
    <n v="100"/>
    <s v="normal"/>
    <s v="no"/>
    <s v="medium"/>
    <n v="142"/>
    <s v="medium"/>
    <s v="YES"/>
    <d v="2025-10-09T00:00:00"/>
    <d v="2025-10-01T00:00:00"/>
    <d v="2025-10-01T00:00:00"/>
    <s v="Oct"/>
    <n v="2025"/>
    <s v="Sun"/>
    <m/>
    <s v="Kishan Singh Rawat"/>
    <n v="18"/>
    <s v="valid"/>
  </r>
  <r>
    <n v="114"/>
    <x v="1"/>
    <s v="HALDWANI"/>
    <s v="AMIT SINGH"/>
    <s v="9161640641_JIO-BP"/>
    <s v="UP20BT0504"/>
    <s v="MUSTAKEEM"/>
    <n v="9457840862"/>
    <x v="224"/>
    <n v="71939"/>
    <d v="2025-10-02T00:00:00"/>
    <d v="2025-10-02T00:00:00"/>
    <n v="0"/>
    <s v="valid"/>
    <n v="4382"/>
    <n v="1165"/>
    <n v="20"/>
    <n v="80"/>
    <s v="normal"/>
    <s v="no"/>
    <s v="medium"/>
    <n v="100"/>
    <s v="medium"/>
    <s v="YES"/>
    <d v="2025-10-02T00:00:00"/>
    <m/>
    <d v="2025-10-01T00:00:00"/>
    <s v="Oct"/>
    <n v="2025"/>
    <s v="Thu"/>
    <m/>
    <s v="Mohit  Kumar"/>
    <n v="18"/>
    <s v="valid"/>
  </r>
  <r>
    <n v="115"/>
    <x v="1"/>
    <s v="HALDWANI"/>
    <s v="AMIT SINGH"/>
    <s v="9161640641_JIO-BP"/>
    <s v="UP20BT0504"/>
    <s v="MUSTAKEEM"/>
    <n v="9457840862"/>
    <x v="225"/>
    <n v="71939"/>
    <d v="2025-10-02T00:00:00"/>
    <d v="2025-10-02T00:00:00"/>
    <n v="0"/>
    <s v="valid"/>
    <n v="16092"/>
    <n v="2635"/>
    <n v="12"/>
    <n v="100"/>
    <s v="normal"/>
    <s v="no"/>
    <s v="medium"/>
    <n v="112"/>
    <s v="medium"/>
    <s v="YES"/>
    <d v="2025-10-02T00:00:00"/>
    <m/>
    <d v="2025-10-01T00:00:00"/>
    <s v="Oct"/>
    <n v="2025"/>
    <s v="Thu"/>
    <m/>
    <s v="Deepak  Kumar RMNA"/>
    <n v="18"/>
    <s v="valid"/>
  </r>
  <r>
    <n v="115"/>
    <x v="0"/>
    <s v="DEHRADUN"/>
    <s v="Vivek Kumar"/>
    <n v="9548900960"/>
    <s v="UK17CA5597"/>
    <s v="VINAY"/>
    <n v="9548825818"/>
    <x v="226"/>
    <s v="TXN100127683811"/>
    <d v="2025-10-09T00:00:00"/>
    <d v="2025-10-10T00:00:00"/>
    <n v="1"/>
    <s v="valid"/>
    <n v="17"/>
    <n v="41"/>
    <n v="30"/>
    <n v="100"/>
    <s v="normal"/>
    <s v="no"/>
    <s v="medium"/>
    <n v="130"/>
    <s v="medium"/>
    <s v="YES"/>
    <d v="2025-10-09T00:00:00"/>
    <d v="2025-10-01T00:00:00"/>
    <d v="2025-10-01T00:00:00"/>
    <s v="Oct"/>
    <n v="2025"/>
    <s v="Fri"/>
    <m/>
    <s v="Ankit  Sajwan"/>
    <n v="18"/>
    <s v="valid"/>
  </r>
  <r>
    <n v="116"/>
    <x v="0"/>
    <s v="DEHRADUN"/>
    <s v="Vivek Kumar"/>
    <n v="9548900960"/>
    <s v="UK12CA2223"/>
    <s v="AKASH"/>
    <n v="75005746445"/>
    <x v="227"/>
    <n v="122022"/>
    <d v="2025-10-10T00:00:00"/>
    <d v="2025-10-10T00:00:00"/>
    <n v="0"/>
    <s v="valid"/>
    <n v="2356"/>
    <n v="604"/>
    <n v="48"/>
    <n v="60"/>
    <s v="normal"/>
    <s v="no"/>
    <s v="low"/>
    <n v="108"/>
    <s v="low"/>
    <s v="YES"/>
    <d v="2025-10-10T00:00:00"/>
    <d v="2025-10-01T00:00:00"/>
    <d v="2025-10-01T00:00:00"/>
    <s v="Oct"/>
    <n v="2025"/>
    <s v="Fri"/>
    <m/>
    <s v="Rajesh  Kumar"/>
    <n v="18"/>
    <s v="valid"/>
  </r>
  <r>
    <n v="116"/>
    <x v="1"/>
    <s v="HALDWANI"/>
    <s v="AMIT SINGH"/>
    <s v="9161640641_JIO-BP"/>
    <s v="UP20BT0504"/>
    <s v="MUSTAKEEM"/>
    <n v="9457840862"/>
    <x v="228"/>
    <n v="72140"/>
    <d v="2025-10-02T00:00:00"/>
    <d v="2025-10-02T00:00:00"/>
    <n v="0"/>
    <s v="valid"/>
    <n v="1664"/>
    <n v="350"/>
    <n v="15"/>
    <n v="80"/>
    <s v="normal"/>
    <s v="no"/>
    <s v="medium"/>
    <n v="95"/>
    <s v="medium"/>
    <s v="YES"/>
    <d v="2025-10-02T00:00:00"/>
    <m/>
    <d v="2025-10-01T00:00:00"/>
    <s v="Oct"/>
    <n v="2025"/>
    <s v="Thu"/>
    <m/>
    <s v="Mohit  Kumar"/>
    <n v="18"/>
    <s v="valid"/>
  </r>
  <r>
    <n v="117"/>
    <x v="0"/>
    <s v="DEHRADUN"/>
    <s v="Vivek Kumar"/>
    <n v="9548900960"/>
    <s v="UK12CA2223"/>
    <s v="AKASH"/>
    <n v="75005746445"/>
    <x v="229"/>
    <n v="122022"/>
    <d v="2025-10-10T00:00:00"/>
    <d v="2025-10-11T00:00:00"/>
    <n v="1"/>
    <s v="valid"/>
    <n v="2277"/>
    <n v="487"/>
    <n v="12"/>
    <n v="60"/>
    <s v="normal"/>
    <s v="no"/>
    <s v="low"/>
    <n v="72"/>
    <s v="low"/>
    <s v="YES"/>
    <d v="2025-10-10T00:00:00"/>
    <d v="2025-10-01T00:00:00"/>
    <d v="2025-10-01T00:00:00"/>
    <s v="Oct"/>
    <n v="2025"/>
    <s v="Sat"/>
    <m/>
    <s v="Sandeep Pal"/>
    <n v="18"/>
    <s v="valid"/>
  </r>
  <r>
    <n v="117"/>
    <x v="1"/>
    <s v="HALDWANI"/>
    <s v="AMIT SINGH"/>
    <s v="9161640641_JIO-BP"/>
    <s v="UP20BT0504"/>
    <s v="MUSTAKEEM"/>
    <n v="9457840862"/>
    <x v="230"/>
    <n v="72140"/>
    <d v="2025-10-02T00:00:00"/>
    <d v="2025-10-02T00:00:00"/>
    <n v="0"/>
    <s v="valid"/>
    <n v="103002"/>
    <n v="12900"/>
    <n v="12"/>
    <n v="80"/>
    <s v="normal"/>
    <s v="no"/>
    <s v="medium"/>
    <n v="92"/>
    <s v="medium"/>
    <s v="YES"/>
    <d v="2025-10-02T00:00:00"/>
    <m/>
    <d v="2025-10-01T00:00:00"/>
    <s v="Oct"/>
    <n v="2025"/>
    <s v="Thu"/>
    <m/>
    <s v="Mohit  Kumar"/>
    <n v="18"/>
    <s v="valid"/>
  </r>
  <r>
    <n v="118"/>
    <x v="0"/>
    <s v="DEHRADUN"/>
    <s v="Vivek Kumar"/>
    <n v="9548900960"/>
    <s v="UK12CA2223"/>
    <s v="AKASH"/>
    <n v="75005746445"/>
    <x v="231"/>
    <n v="122022"/>
    <d v="2025-10-10T00:00:00"/>
    <d v="2025-10-10T00:00:00"/>
    <n v="0"/>
    <s v="valid"/>
    <n v="1061"/>
    <n v="570"/>
    <n v="62"/>
    <n v="60"/>
    <s v="normal"/>
    <s v="no"/>
    <s v="low"/>
    <n v="122"/>
    <s v="low"/>
    <s v="YES"/>
    <d v="2025-10-10T00:00:00"/>
    <d v="2025-10-01T00:00:00"/>
    <d v="2025-10-01T00:00:00"/>
    <s v="Oct"/>
    <n v="2025"/>
    <s v="Fri"/>
    <m/>
    <s v="Rajesh  Kumar"/>
    <n v="18"/>
    <s v="valid"/>
  </r>
  <r>
    <n v="118"/>
    <x v="1"/>
    <s v="HALDWANI"/>
    <s v="AMIT SINGH"/>
    <s v="9161640641_JIO-BP"/>
    <s v="UP20BT0504"/>
    <s v="MUSTAKEEM"/>
    <n v="9457840862"/>
    <x v="232"/>
    <n v="72140"/>
    <d v="2025-10-02T00:00:00"/>
    <d v="2025-10-02T00:00:00"/>
    <n v="0"/>
    <s v="valid"/>
    <n v="2602"/>
    <n v="505"/>
    <n v="40"/>
    <n v="80"/>
    <s v="normal"/>
    <s v="no"/>
    <s v="medium"/>
    <n v="120"/>
    <s v="medium"/>
    <s v="YES"/>
    <d v="2025-10-02T00:00:00"/>
    <m/>
    <d v="2025-10-01T00:00:00"/>
    <s v="Oct"/>
    <n v="2025"/>
    <s v="Thu"/>
    <m/>
    <s v="Mohit  Kumar"/>
    <n v="18"/>
    <s v="valid"/>
  </r>
  <r>
    <n v="119"/>
    <x v="0"/>
    <s v="DEHRADUN"/>
    <s v="Vivek Kumar"/>
    <n v="6200673138"/>
    <s v="UK12CA2223"/>
    <s v="AKASH"/>
    <n v="75005746445"/>
    <x v="233"/>
    <n v="122430"/>
    <d v="2025-10-10T00:00:00"/>
    <d v="2025-10-10T00:00:00"/>
    <n v="0"/>
    <s v="valid"/>
    <n v="0"/>
    <n v="9256"/>
    <n v="10"/>
    <n v="80"/>
    <s v="normal"/>
    <s v="no"/>
    <s v="medium"/>
    <n v="90"/>
    <s v="medium"/>
    <s v="YES"/>
    <d v="2025-10-10T00:00:00"/>
    <d v="2025-10-01T00:00:00"/>
    <d v="2025-10-01T00:00:00"/>
    <s v="Oct"/>
    <n v="2025"/>
    <s v="Fri"/>
    <m/>
    <s v="Banwari  Lal"/>
    <n v="18"/>
    <s v="valid"/>
  </r>
  <r>
    <n v="119"/>
    <x v="1"/>
    <s v="HALDWANI"/>
    <s v="AMIT SINGH"/>
    <s v="9161640641_JIO-BP"/>
    <s v="UP20BT0504"/>
    <s v="MUSTAKEEM"/>
    <n v="9457840862"/>
    <x v="234"/>
    <n v="72140"/>
    <d v="2025-10-02T00:00:00"/>
    <d v="2025-10-02T00:00:00"/>
    <n v="0"/>
    <s v="valid"/>
    <n v="1409"/>
    <n v="302"/>
    <n v="35"/>
    <n v="80"/>
    <s v="normal"/>
    <s v="no"/>
    <s v="medium"/>
    <n v="115"/>
    <s v="medium"/>
    <s v="YES"/>
    <d v="2025-10-02T00:00:00"/>
    <m/>
    <d v="2025-10-01T00:00:00"/>
    <s v="Oct"/>
    <n v="2025"/>
    <s v="Thu"/>
    <m/>
    <s v="Mohit  Kumar"/>
    <n v="18"/>
    <s v="valid"/>
  </r>
  <r>
    <n v="120"/>
    <x v="0"/>
    <s v="DEHRADUN"/>
    <s v="Vivek Kumar"/>
    <n v="9548900960"/>
    <s v="UK12CA2223"/>
    <s v="AKASH"/>
    <n v="75005746445"/>
    <x v="12"/>
    <n v="122232"/>
    <d v="2025-10-10T00:00:00"/>
    <d v="2025-10-11T00:00:00"/>
    <n v="1"/>
    <s v="valid"/>
    <n v="53783"/>
    <n v="10928"/>
    <n v="23"/>
    <n v="140"/>
    <s v="normal"/>
    <s v="no"/>
    <s v="medium"/>
    <n v="163"/>
    <s v="medium"/>
    <s v="YES"/>
    <d v="2025-10-10T00:00:00"/>
    <d v="2025-10-01T00:00:00"/>
    <d v="2025-10-01T00:00:00"/>
    <s v="Oct"/>
    <n v="2025"/>
    <s v="Sat"/>
    <m/>
    <s v="Jitendra  Negi"/>
    <n v="18"/>
    <s v="valid"/>
  </r>
  <r>
    <n v="120"/>
    <x v="1"/>
    <s v="HALDWANI"/>
    <s v="AMIT SINGH"/>
    <s v="9161640641_JIO-BP"/>
    <s v="UP20BT0504"/>
    <s v="MUSTAKEEM"/>
    <n v="9457840862"/>
    <x v="235"/>
    <n v="104634"/>
    <d v="2025-10-03T00:00:00"/>
    <d v="2025-10-03T00:00:00"/>
    <n v="0"/>
    <s v="valid"/>
    <n v="16256"/>
    <n v="3748"/>
    <n v="33"/>
    <n v="60"/>
    <s v="normal"/>
    <s v="no"/>
    <s v="low"/>
    <n v="93"/>
    <s v="low"/>
    <s v="YES"/>
    <d v="2025-10-03T00:00:00"/>
    <m/>
    <d v="2025-10-01T00:00:00"/>
    <s v="Oct"/>
    <n v="2025"/>
    <s v="Fri"/>
    <m/>
    <s v="Deepak  Kumar RMNA"/>
    <n v="18"/>
    <s v="valid"/>
  </r>
  <r>
    <n v="121"/>
    <x v="0"/>
    <s v="DEHRADUN"/>
    <s v="Vivek Kumar"/>
    <n v="9548900960"/>
    <s v="UK12CA2223"/>
    <s v="AKASH"/>
    <n v="75005746445"/>
    <x v="236"/>
    <n v="122232"/>
    <d v="2025-10-10T00:00:00"/>
    <d v="2025-10-11T00:00:00"/>
    <n v="1"/>
    <s v="valid"/>
    <n v="4495"/>
    <n v="1243"/>
    <n v="53"/>
    <n v="60"/>
    <s v="normal"/>
    <s v="no"/>
    <s v="low"/>
    <n v="113"/>
    <s v="low"/>
    <s v="YES"/>
    <d v="2025-10-10T00:00:00"/>
    <d v="2025-10-01T00:00:00"/>
    <d v="2025-10-01T00:00:00"/>
    <s v="Oct"/>
    <n v="2025"/>
    <s v="Sat"/>
    <m/>
    <s v="Avinav  Singh"/>
    <n v="18"/>
    <s v="valid"/>
  </r>
  <r>
    <n v="121"/>
    <x v="1"/>
    <s v="HALDWANI"/>
    <s v="AMIT SINGH"/>
    <s v="9161640641_JIO-BP"/>
    <s v="UP20BT0504"/>
    <s v="MUSTAKEEM"/>
    <n v="9457840862"/>
    <x v="237"/>
    <n v="104634"/>
    <d v="2025-10-03T00:00:00"/>
    <d v="2025-10-03T00:00:00"/>
    <n v="0"/>
    <s v="valid"/>
    <n v="5175"/>
    <n v="1445"/>
    <n v="71"/>
    <n v="60"/>
    <s v="normal"/>
    <s v="no"/>
    <s v="low"/>
    <n v="131"/>
    <s v="low"/>
    <s v="YES"/>
    <d v="2025-10-03T00:00:00"/>
    <m/>
    <d v="2025-10-01T00:00:00"/>
    <s v="Oct"/>
    <n v="2025"/>
    <s v="Fri"/>
    <m/>
    <s v="Deepak  Kumar RMNA"/>
    <n v="18"/>
    <s v="valid"/>
  </r>
  <r>
    <n v="122"/>
    <x v="0"/>
    <s v="DEHRADUN"/>
    <s v="Vivek Kumar"/>
    <n v="9548900960"/>
    <s v="UK12CA2223"/>
    <s v="AKASH"/>
    <n v="75005746445"/>
    <x v="238"/>
    <n v="122232"/>
    <d v="2025-10-10T00:00:00"/>
    <d v="2025-10-11T00:00:00"/>
    <n v="1"/>
    <s v="valid"/>
    <n v="6118"/>
    <n v="1971"/>
    <n v="20"/>
    <n v="60"/>
    <s v="normal"/>
    <s v="no"/>
    <s v="low"/>
    <n v="80"/>
    <s v="low"/>
    <s v="YES"/>
    <d v="2025-10-10T00:00:00"/>
    <d v="2025-10-01T00:00:00"/>
    <d v="2025-10-01T00:00:00"/>
    <s v="Oct"/>
    <n v="2025"/>
    <s v="Sat"/>
    <m/>
    <s v="Avinav  Singh"/>
    <n v="18"/>
    <s v="valid"/>
  </r>
  <r>
    <n v="122"/>
    <x v="1"/>
    <s v="HALDWANI"/>
    <s v="AMIT SINGH"/>
    <s v="9161640641_JIO-BP"/>
    <s v="UP20BT0504"/>
    <s v="MUSTAKEEM"/>
    <n v="9457840862"/>
    <x v="239"/>
    <n v="104634"/>
    <d v="2025-10-03T00:00:00"/>
    <d v="2025-10-03T00:00:00"/>
    <n v="0"/>
    <s v="valid"/>
    <n v="4777"/>
    <n v="1448"/>
    <n v="48"/>
    <n v="80"/>
    <s v="normal"/>
    <s v="no"/>
    <s v="medium"/>
    <n v="128"/>
    <s v="medium"/>
    <s v="YES"/>
    <d v="2025-10-03T00:00:00"/>
    <m/>
    <d v="2025-10-01T00:00:00"/>
    <s v="Oct"/>
    <n v="2025"/>
    <s v="Fri"/>
    <m/>
    <s v="Deepak  Kumar RMNA"/>
    <n v="18"/>
    <s v="valid"/>
  </r>
  <r>
    <n v="123"/>
    <x v="0"/>
    <s v="DEHRADUN"/>
    <s v="Vivek Kumar"/>
    <n v="9548900960"/>
    <s v="UK12CA2223"/>
    <s v="AKASH"/>
    <n v="75005746446"/>
    <x v="240"/>
    <n v="105952"/>
    <d v="2025-10-11T00:00:00"/>
    <d v="2025-10-10T00:00:00"/>
    <n v="-1"/>
    <s v="valid"/>
    <n v="6906"/>
    <n v="878"/>
    <n v="15"/>
    <n v="160"/>
    <s v="high"/>
    <s v="no"/>
    <s v="high"/>
    <n v="175"/>
    <s v="HIGH"/>
    <s v="YES"/>
    <d v="2025-10-11T00:00:00"/>
    <d v="2025-10-01T00:00:00"/>
    <d v="2025-10-01T00:00:00"/>
    <s v="Oct"/>
    <n v="2025"/>
    <s v="Fri"/>
    <m/>
    <s v="Not found"/>
    <n v="18"/>
    <s v="valid"/>
  </r>
  <r>
    <n v="123"/>
    <x v="1"/>
    <s v="HALDWANI"/>
    <s v="AMIT SINGH"/>
    <s v="9161640641_JIO-BP"/>
    <s v="UP20BT0504"/>
    <s v="MUSTAKEEM"/>
    <n v="9457840862"/>
    <x v="241"/>
    <n v="104752"/>
    <d v="2025-10-03T00:00:00"/>
    <d v="2025-10-04T00:00:00"/>
    <n v="1"/>
    <s v="valid"/>
    <n v="0"/>
    <n v="0"/>
    <n v="20"/>
    <n v="60"/>
    <s v="normal"/>
    <s v="no"/>
    <s v="low"/>
    <n v="80"/>
    <s v="low"/>
    <s v="YES"/>
    <d v="2025-10-04T00:00:00"/>
    <m/>
    <d v="2025-10-01T00:00:00"/>
    <s v="Oct"/>
    <n v="2025"/>
    <s v="Sat"/>
    <m/>
    <s v="Devendra Singh Negi"/>
    <n v="18"/>
    <s v="valid"/>
  </r>
  <r>
    <n v="124"/>
    <x v="0"/>
    <s v="DEHRADUN"/>
    <s v="Vivek Kumar"/>
    <n v="9548900960"/>
    <s v="UK17CA 5823"/>
    <s v="BALLU"/>
    <n v="8077411618"/>
    <x v="24"/>
    <s v="TXN100128019690"/>
    <d v="2025-10-11T00:00:00"/>
    <d v="2025-10-13T00:00:00"/>
    <n v="2"/>
    <s v="valid"/>
    <n v="4464"/>
    <n v="636"/>
    <n v="22"/>
    <n v="160"/>
    <s v="high"/>
    <s v="no"/>
    <s v="high"/>
    <n v="182"/>
    <s v="HIGH"/>
    <s v="YES"/>
    <d v="2025-10-11T00:00:00"/>
    <d v="2025-10-01T00:00:00"/>
    <d v="2025-10-01T00:00:00"/>
    <s v="Oct"/>
    <n v="2025"/>
    <s v="Mon"/>
    <m/>
    <s v="Sandeep   Kumar MORI"/>
    <n v="18"/>
    <s v="valid"/>
  </r>
  <r>
    <n v="124"/>
    <x v="1"/>
    <s v="HALDWANI"/>
    <s v="AMIT SINGH"/>
    <s v="9161640641_JIO-BP"/>
    <s v="UP20BT0504"/>
    <s v="MUSTAKEEM"/>
    <n v="9457840862"/>
    <x v="242"/>
    <n v="104752"/>
    <d v="2025-10-03T00:00:00"/>
    <d v="2025-10-03T00:00:00"/>
    <n v="0"/>
    <s v="valid"/>
    <n v="236"/>
    <n v="690"/>
    <n v="30"/>
    <n v="60"/>
    <s v="normal"/>
    <s v="no"/>
    <s v="low"/>
    <n v="90"/>
    <s v="low"/>
    <s v="YES"/>
    <d v="2025-10-03T00:00:00"/>
    <m/>
    <d v="2025-10-01T00:00:00"/>
    <s v="Oct"/>
    <n v="2025"/>
    <s v="Fri"/>
    <m/>
    <s v="Devendra Singh Negi"/>
    <n v="18"/>
    <s v="valid"/>
  </r>
  <r>
    <n v="125"/>
    <x v="0"/>
    <s v="DEHRADUN"/>
    <s v="Vivek Kumar"/>
    <n v="9548900960"/>
    <s v="UK17CA 5823"/>
    <s v="BALLU"/>
    <n v="8077411618"/>
    <x v="26"/>
    <s v="TXN100128019989"/>
    <d v="2025-10-11T00:00:00"/>
    <d v="2025-10-13T00:00:00"/>
    <n v="2"/>
    <s v="valid"/>
    <n v="28236"/>
    <n v="5637"/>
    <n v="38"/>
    <n v="100"/>
    <s v="normal"/>
    <s v="no"/>
    <s v="medium"/>
    <n v="138"/>
    <s v="medium"/>
    <s v="YES"/>
    <d v="2025-10-11T00:00:00"/>
    <d v="2025-10-01T00:00:00"/>
    <d v="2025-10-01T00:00:00"/>
    <s v="Oct"/>
    <n v="2025"/>
    <s v="Mon"/>
    <m/>
    <s v="Sandeep   Kumar MORI"/>
    <n v="18"/>
    <s v="valid"/>
  </r>
  <r>
    <n v="125"/>
    <x v="1"/>
    <s v="HALDWANI"/>
    <s v="AMIT SINGH"/>
    <s v="9161640641_JIO-BP"/>
    <s v="UP20BT0504"/>
    <s v="MUSTAKEEM"/>
    <n v="9457840862"/>
    <x v="243"/>
    <n v="104423"/>
    <d v="2025-10-03T00:00:00"/>
    <d v="2025-10-03T00:00:00"/>
    <n v="0"/>
    <s v="valid"/>
    <n v="4284"/>
    <n v="938"/>
    <n v="51"/>
    <n v="60"/>
    <s v="normal"/>
    <s v="no"/>
    <s v="low"/>
    <n v="111"/>
    <s v="low"/>
    <s v="YES"/>
    <d v="2025-10-03T00:00:00"/>
    <m/>
    <d v="2025-10-01T00:00:00"/>
    <s v="Oct"/>
    <n v="2025"/>
    <s v="Fri"/>
    <m/>
    <s v="Deepak  Kumar RMNA"/>
    <n v="18"/>
    <s v="valid"/>
  </r>
  <r>
    <n v="126"/>
    <x v="0"/>
    <s v="DEHRADUN"/>
    <s v="Vivek Kumar"/>
    <n v="9548900960"/>
    <s v="UK17CA 5823"/>
    <s v="BALLU"/>
    <n v="8077411618"/>
    <x v="244"/>
    <s v="TXN100128019989"/>
    <d v="2025-10-11T00:00:00"/>
    <d v="2025-10-11T00:00:00"/>
    <n v="0"/>
    <s v="valid"/>
    <n v="2445"/>
    <n v="692"/>
    <n v="120"/>
    <n v="60"/>
    <s v="normal"/>
    <s v="no"/>
    <s v="low"/>
    <n v="180"/>
    <s v="low"/>
    <s v="YES"/>
    <d v="2025-10-11T00:00:00"/>
    <d v="2025-10-01T00:00:00"/>
    <d v="2025-10-01T00:00:00"/>
    <s v="Oct"/>
    <n v="2025"/>
    <s v="Sat"/>
    <m/>
    <s v="Vinod  Thakur"/>
    <n v="18"/>
    <s v="valid"/>
  </r>
  <r>
    <n v="126"/>
    <x v="1"/>
    <s v="HALDWANI"/>
    <s v="AMIT SINGH"/>
    <s v="9161640641_JIO-BP"/>
    <s v="UP20BT0504"/>
    <s v="MUSTAKEEM"/>
    <n v="9457840862"/>
    <x v="245"/>
    <n v="104423"/>
    <d v="2025-10-03T00:00:00"/>
    <d v="2025-10-03T00:00:00"/>
    <n v="0"/>
    <s v="valid"/>
    <n v="4450"/>
    <n v="766"/>
    <n v="30"/>
    <n v="60"/>
    <s v="normal"/>
    <s v="no"/>
    <s v="low"/>
    <n v="90"/>
    <s v="low"/>
    <s v="YES"/>
    <d v="2025-10-03T00:00:00"/>
    <m/>
    <d v="2025-10-01T00:00:00"/>
    <s v="Oct"/>
    <n v="2025"/>
    <s v="Fri"/>
    <m/>
    <s v="Deepak  Kumar RMNA"/>
    <n v="18"/>
    <s v="valid"/>
  </r>
  <r>
    <n v="127"/>
    <x v="0"/>
    <s v="DEHRADUN"/>
    <s v="Vivek Kumar"/>
    <n v="9548900960"/>
    <s v="UK17CA 5823"/>
    <s v="BALLU"/>
    <n v="8077411618"/>
    <x v="246"/>
    <s v="TXN100128019989"/>
    <d v="2025-10-11T00:00:00"/>
    <d v="2025-10-12T00:00:00"/>
    <n v="1"/>
    <s v="valid"/>
    <n v="16028"/>
    <n v="3849"/>
    <n v="70"/>
    <n v="60"/>
    <s v="normal"/>
    <s v="no"/>
    <s v="low"/>
    <n v="130"/>
    <s v="low"/>
    <s v="YES"/>
    <d v="2025-10-11T00:00:00"/>
    <d v="2025-10-01T00:00:00"/>
    <d v="2025-10-01T00:00:00"/>
    <s v="Oct"/>
    <n v="2025"/>
    <s v="Sun"/>
    <m/>
    <s v="Yashpal  Bhandari"/>
    <n v="18"/>
    <s v="valid"/>
  </r>
  <r>
    <n v="127"/>
    <x v="1"/>
    <s v="HALDWANI"/>
    <s v="AMIT SINGH"/>
    <s v="9161640641_JIO-BP"/>
    <s v="UP20BT0504"/>
    <s v="MUSTAKEEM"/>
    <n v="9457840862"/>
    <x v="247"/>
    <n v="104423"/>
    <d v="2025-10-03T00:00:00"/>
    <d v="2025-10-04T00:00:00"/>
    <n v="1"/>
    <s v="valid"/>
    <n v="10185"/>
    <n v="2505"/>
    <n v="67"/>
    <n v="60"/>
    <s v="normal"/>
    <s v="no"/>
    <s v="low"/>
    <n v="127"/>
    <s v="low"/>
    <s v="YES"/>
    <d v="2025-10-04T00:00:00"/>
    <m/>
    <d v="2025-10-01T00:00:00"/>
    <s v="Oct"/>
    <n v="2025"/>
    <s v="Sat"/>
    <m/>
    <s v="Deepak  Kumar RMNA"/>
    <n v="18"/>
    <s v="valid"/>
  </r>
  <r>
    <n v="128"/>
    <x v="0"/>
    <s v="DEHRADUN"/>
    <s v="Vivek Kumar"/>
    <n v="9548900960"/>
    <s v="UK17CA 5823"/>
    <s v="BALLU"/>
    <n v="8077411618"/>
    <x v="248"/>
    <s v="TXN100128019989"/>
    <d v="2025-10-11T00:00:00"/>
    <d v="2025-10-13T00:00:00"/>
    <n v="2"/>
    <s v="valid"/>
    <n v="1358"/>
    <n v="223"/>
    <n v="93"/>
    <n v="60"/>
    <s v="normal"/>
    <s v="no"/>
    <s v="low"/>
    <n v="153"/>
    <s v="low"/>
    <s v="YES"/>
    <d v="2025-10-11T00:00:00"/>
    <d v="2025-10-01T00:00:00"/>
    <d v="2025-10-01T00:00:00"/>
    <s v="Oct"/>
    <n v="2025"/>
    <s v="Mon"/>
    <m/>
    <s v="Yashpal  Bhandari"/>
    <n v="18"/>
    <s v="valid"/>
  </r>
  <r>
    <n v="128"/>
    <x v="1"/>
    <s v="HALDWANI"/>
    <s v="AMIT SINGH"/>
    <s v="9161640641_JIO-BP"/>
    <s v="UP20BT0504"/>
    <s v="MUSTAKEEM"/>
    <n v="9457840862"/>
    <x v="249"/>
    <n v="104423"/>
    <d v="2025-10-03T00:00:00"/>
    <d v="2025-10-03T00:00:00"/>
    <n v="0"/>
    <s v="valid"/>
    <n v="6606"/>
    <n v="1997"/>
    <n v="36"/>
    <n v="60"/>
    <s v="normal"/>
    <s v="no"/>
    <s v="low"/>
    <n v="96"/>
    <s v="low"/>
    <s v="YES"/>
    <d v="2025-10-03T00:00:00"/>
    <m/>
    <d v="2025-10-01T00:00:00"/>
    <s v="Oct"/>
    <n v="2025"/>
    <s v="Fri"/>
    <m/>
    <s v="Deepak  Kumar RMNA"/>
    <n v="18"/>
    <s v="valid"/>
  </r>
  <r>
    <n v="129"/>
    <x v="0"/>
    <s v="DEHRADUN"/>
    <s v="Vivek Kumar"/>
    <n v="9548900960"/>
    <s v="UK17CA 5823"/>
    <s v="BALLU"/>
    <n v="8077411618"/>
    <x v="250"/>
    <s v="TXN100128019989"/>
    <d v="2025-10-11T00:00:00"/>
    <d v="2025-10-12T00:00:00"/>
    <n v="1"/>
    <s v="valid"/>
    <n v="9502"/>
    <n v="1855"/>
    <n v="114"/>
    <n v="60"/>
    <s v="normal"/>
    <s v="no"/>
    <s v="low"/>
    <n v="174"/>
    <s v="low"/>
    <s v="YES"/>
    <d v="2025-10-11T00:00:00"/>
    <d v="2025-10-01T00:00:00"/>
    <d v="2025-10-01T00:00:00"/>
    <s v="Oct"/>
    <n v="2025"/>
    <s v="Sun"/>
    <m/>
    <s v="Bhagat  Ram"/>
    <n v="18"/>
    <s v="valid"/>
  </r>
  <r>
    <n v="129"/>
    <x v="1"/>
    <s v="HALDWANI"/>
    <s v="AMIT SINGH"/>
    <s v="9161640641_JIO-BP"/>
    <s v="UP20BT0504"/>
    <s v="MUSTAKEEM"/>
    <n v="9457840862"/>
    <x v="251"/>
    <n v="104858"/>
    <d v="2025-10-03T00:00:00"/>
    <d v="2025-10-04T00:00:00"/>
    <n v="1"/>
    <s v="valid"/>
    <n v="71"/>
    <n v="48"/>
    <n v="62"/>
    <n v="80"/>
    <s v="normal"/>
    <s v="no"/>
    <s v="medium"/>
    <n v="142"/>
    <s v="medium"/>
    <s v="YES"/>
    <d v="2025-10-04T00:00:00"/>
    <m/>
    <d v="2025-10-01T00:00:00"/>
    <s v="Oct"/>
    <n v="2025"/>
    <s v="Sat"/>
    <m/>
    <s v="Ajay  Kumar  Singh"/>
    <n v="18"/>
    <s v="valid"/>
  </r>
  <r>
    <n v="130"/>
    <x v="1"/>
    <s v="HALDWANI"/>
    <s v="AMIT SINGH"/>
    <n v="9161640641"/>
    <s v="UK02CA0988"/>
    <s v="KUNDAN"/>
    <n v="7055143769"/>
    <x v="252"/>
    <s v="TXN100126268539"/>
    <d v="2025-10-03T00:00:00"/>
    <d v="2025-10-03T00:00:00"/>
    <n v="0"/>
    <s v="valid"/>
    <n v="2414"/>
    <n v="617"/>
    <n v="25"/>
    <n v="120"/>
    <s v="normal"/>
    <s v="no"/>
    <s v="medium"/>
    <n v="145"/>
    <s v="medium"/>
    <s v="YES"/>
    <d v="2025-10-03T00:00:00"/>
    <m/>
    <d v="2025-10-01T00:00:00"/>
    <s v="Oct"/>
    <n v="2025"/>
    <s v="Fri"/>
    <m/>
    <s v="Dheeraj  Mishra"/>
    <n v="18"/>
    <s v="valid"/>
  </r>
  <r>
    <n v="130"/>
    <x v="0"/>
    <s v="DEHRADUN"/>
    <s v="Vivek Kumar"/>
    <n v="9548900960"/>
    <s v="UK17CA 5823"/>
    <s v="BALLU"/>
    <n v="8077411618"/>
    <x v="253"/>
    <s v="TXN100128428907"/>
    <d v="2025-10-13T00:00:00"/>
    <d v="2025-10-15T00:00:00"/>
    <n v="2"/>
    <s v="valid"/>
    <n v="32669"/>
    <n v="299"/>
    <n v="55"/>
    <n v="60"/>
    <s v="normal"/>
    <s v="no"/>
    <s v="low"/>
    <n v="115"/>
    <s v="low"/>
    <s v="YES"/>
    <d v="2025-10-13T00:00:00"/>
    <d v="2025-10-01T00:00:00"/>
    <d v="2025-10-01T00:00:00"/>
    <s v="Oct"/>
    <n v="2025"/>
    <s v="Wed"/>
    <m/>
    <s v="Utsav  Panwar"/>
    <n v="18"/>
    <s v="valid"/>
  </r>
  <r>
    <n v="131"/>
    <x v="0"/>
    <s v="DEHRADUN"/>
    <s v="Vivek Kumar"/>
    <n v="9548900960"/>
    <s v="UK17CA 5823"/>
    <s v="BALLU"/>
    <n v="8077411618"/>
    <x v="254"/>
    <s v="TXN100128428907"/>
    <d v="2025-10-13T00:00:00"/>
    <d v="2025-10-14T00:00:00"/>
    <n v="1"/>
    <s v="valid"/>
    <n v="3854"/>
    <n v="1041"/>
    <n v="68"/>
    <n v="60"/>
    <s v="normal"/>
    <s v="no"/>
    <s v="low"/>
    <n v="128"/>
    <s v="low"/>
    <s v="YES"/>
    <d v="2025-10-13T00:00:00"/>
    <d v="2025-10-01T00:00:00"/>
    <d v="2025-10-01T00:00:00"/>
    <s v="Oct"/>
    <n v="2025"/>
    <s v="Tue"/>
    <m/>
    <s v="Naman   Singh"/>
    <n v="18"/>
    <s v="valid"/>
  </r>
  <r>
    <n v="131"/>
    <x v="1"/>
    <s v="HALDWANI"/>
    <s v="AMIT SINGH"/>
    <n v="9161640641"/>
    <s v="UK02CA0988"/>
    <s v="KUNDAN"/>
    <n v="7055143769"/>
    <x v="255"/>
    <s v="TXN100126268539"/>
    <d v="2025-10-03T00:00:00"/>
    <d v="2025-10-03T00:00:00"/>
    <n v="0"/>
    <s v="valid"/>
    <n v="4632"/>
    <n v="1272"/>
    <n v="100"/>
    <n v="60"/>
    <s v="normal"/>
    <s v="no"/>
    <s v="low"/>
    <n v="160"/>
    <s v="low"/>
    <s v="YES"/>
    <d v="2025-10-03T00:00:00"/>
    <m/>
    <d v="2025-10-01T00:00:00"/>
    <s v="Oct"/>
    <n v="2025"/>
    <s v="Fri"/>
    <m/>
    <s v="Dheeraj  Mishra"/>
    <n v="18"/>
    <s v="valid"/>
  </r>
  <r>
    <n v="132"/>
    <x v="0"/>
    <s v="DEHRADUN"/>
    <s v="Vivek Kumar"/>
    <n v="9548900960"/>
    <s v="UK17CA 5823"/>
    <s v="BALLU"/>
    <n v="8077411618"/>
    <x v="256"/>
    <s v="TXN100128428907"/>
    <d v="2025-10-13T00:00:00"/>
    <d v="2025-10-14T00:00:00"/>
    <n v="1"/>
    <s v="valid"/>
    <n v="2532"/>
    <n v="704"/>
    <n v="58"/>
    <n v="60"/>
    <s v="normal"/>
    <s v="no"/>
    <s v="low"/>
    <n v="118"/>
    <s v="low"/>
    <s v="YES"/>
    <d v="2025-10-13T00:00:00"/>
    <d v="2025-10-01T00:00:00"/>
    <d v="2025-10-01T00:00:00"/>
    <s v="Oct"/>
    <n v="2025"/>
    <s v="Tue"/>
    <m/>
    <s v="Naman   Singh"/>
    <n v="18"/>
    <s v="valid"/>
  </r>
  <r>
    <n v="132"/>
    <x v="1"/>
    <s v="HALDWANI"/>
    <s v="AMIT SINGH"/>
    <n v="9161640641"/>
    <s v="UK02CA0988"/>
    <s v="KUNDAN"/>
    <n v="7055143769"/>
    <x v="257"/>
    <s v="TXN100126268539"/>
    <d v="2025-10-03T00:00:00"/>
    <d v="2025-10-03T00:00:00"/>
    <n v="0"/>
    <s v="valid"/>
    <n v="1507"/>
    <n v="705"/>
    <n v="96"/>
    <n v="80"/>
    <s v="normal"/>
    <s v="no"/>
    <s v="medium"/>
    <n v="176"/>
    <s v="medium"/>
    <s v="YES"/>
    <d v="2025-10-03T00:00:00"/>
    <m/>
    <d v="2025-10-01T00:00:00"/>
    <s v="Oct"/>
    <n v="2025"/>
    <s v="Fri"/>
    <m/>
    <s v="Pawan shankar Singh"/>
    <n v="18"/>
    <s v="valid"/>
  </r>
  <r>
    <n v="133"/>
    <x v="0"/>
    <s v="DEHRADUN"/>
    <s v="Vivek Kumar"/>
    <n v="9548900960"/>
    <s v="UK17CA 5823"/>
    <s v="BALLU"/>
    <n v="8077411618"/>
    <x v="28"/>
    <s v="TXN100128428907"/>
    <d v="2025-10-13T00:00:00"/>
    <d v="2025-10-13T00:00:00"/>
    <n v="0"/>
    <s v="valid"/>
    <n v="13242"/>
    <n v="2065"/>
    <n v="106"/>
    <n v="60"/>
    <s v="normal"/>
    <s v="no"/>
    <s v="low"/>
    <n v="166"/>
    <s v="low"/>
    <s v="YES"/>
    <d v="2025-10-13T00:00:00"/>
    <d v="2025-10-01T00:00:00"/>
    <d v="2025-10-01T00:00:00"/>
    <s v="Oct"/>
    <n v="2025"/>
    <s v="Mon"/>
    <m/>
    <s v="Sandeep   Kumar MORI"/>
    <n v="18"/>
    <s v="valid"/>
  </r>
  <r>
    <n v="133"/>
    <x v="1"/>
    <s v="HALDWANI"/>
    <s v="AMIT SINGH"/>
    <n v="9161640641"/>
    <s v="UK02CA0988"/>
    <s v="KUNDAN"/>
    <n v="7055143769"/>
    <x v="258"/>
    <s v="TXN100126268539"/>
    <d v="2025-10-03T00:00:00"/>
    <d v="2025-10-03T00:00:00"/>
    <n v="0"/>
    <s v="valid"/>
    <n v="1993"/>
    <n v="599"/>
    <n v="100"/>
    <n v="60"/>
    <s v="normal"/>
    <s v="no"/>
    <s v="low"/>
    <n v="160"/>
    <s v="low"/>
    <s v="YES"/>
    <d v="2025-10-03T00:00:00"/>
    <m/>
    <d v="2025-10-01T00:00:00"/>
    <s v="Oct"/>
    <n v="2025"/>
    <s v="Fri"/>
    <m/>
    <s v="Not found"/>
    <n v="18"/>
    <s v="valid"/>
  </r>
  <r>
    <n v="134"/>
    <x v="0"/>
    <s v="DEHRADUN"/>
    <s v="Vivek Kumar"/>
    <n v="9548900960"/>
    <s v="UK10CA1340"/>
    <s v="AKHILESH"/>
    <n v="9548253517"/>
    <x v="259"/>
    <s v="TXN100128416839"/>
    <d v="2025-10-13T00:00:00"/>
    <d v="2025-10-14T00:00:00"/>
    <n v="1"/>
    <s v="valid"/>
    <n v="2205"/>
    <n v="434"/>
    <n v="64"/>
    <n v="80"/>
    <s v="normal"/>
    <s v="no"/>
    <s v="medium"/>
    <n v="144"/>
    <s v="medium"/>
    <s v="YES"/>
    <d v="2025-10-13T00:00:00"/>
    <d v="2025-10-01T00:00:00"/>
    <d v="2025-10-01T00:00:00"/>
    <s v="Oct"/>
    <n v="2025"/>
    <s v="Tue"/>
    <m/>
    <s v="Ajay   Rawat"/>
    <n v="18"/>
    <s v="valid"/>
  </r>
  <r>
    <n v="134"/>
    <x v="1"/>
    <s v="HALDWANI"/>
    <s v="AMIT SINGH"/>
    <n v="9161640641"/>
    <s v="UK02CA0988"/>
    <s v="KUNDAN"/>
    <n v="7055143769"/>
    <x v="260"/>
    <s v="TXN100126268539"/>
    <d v="2025-10-03T00:00:00"/>
    <d v="2025-10-03T00:00:00"/>
    <n v="0"/>
    <s v="valid"/>
    <n v="1779"/>
    <n v="327"/>
    <n v="82"/>
    <n v="60"/>
    <s v="normal"/>
    <s v="no"/>
    <s v="low"/>
    <n v="142"/>
    <s v="low"/>
    <s v="YES"/>
    <d v="2025-10-03T00:00:00"/>
    <m/>
    <d v="2025-10-01T00:00:00"/>
    <s v="Oct"/>
    <n v="2025"/>
    <s v="Fri"/>
    <m/>
    <s v="Ajay  singh  Bisht"/>
    <n v="18"/>
    <s v="valid"/>
  </r>
  <r>
    <n v="135"/>
    <x v="0"/>
    <s v="DEHRADUN"/>
    <s v="Vivek Kumar"/>
    <n v="9548900960"/>
    <s v="UK10CA1340"/>
    <s v="AKHILESH"/>
    <n v="9548253517"/>
    <x v="261"/>
    <s v="TXN100128416839"/>
    <d v="2025-10-13T00:00:00"/>
    <d v="2025-10-14T00:00:00"/>
    <n v="1"/>
    <s v="valid"/>
    <n v="6360"/>
    <n v="1528"/>
    <n v="78"/>
    <n v="80"/>
    <s v="normal"/>
    <s v="no"/>
    <s v="medium"/>
    <n v="158"/>
    <s v="medium"/>
    <s v="YES"/>
    <d v="2025-10-13T00:00:00"/>
    <d v="2025-10-01T00:00:00"/>
    <d v="2025-10-01T00:00:00"/>
    <s v="Oct"/>
    <n v="2025"/>
    <s v="Tue"/>
    <m/>
    <s v="Ajay   Rawat"/>
    <n v="18"/>
    <s v="valid"/>
  </r>
  <r>
    <n v="135"/>
    <x v="1"/>
    <s v="HALDWANI"/>
    <s v="AMIT SINGH"/>
    <n v="9161640641"/>
    <s v="UK02CA0988"/>
    <s v="KUNDAN"/>
    <n v="7055143769"/>
    <x v="262"/>
    <s v="TXN100126268539"/>
    <d v="2025-10-03T00:00:00"/>
    <d v="2025-10-04T00:00:00"/>
    <n v="1"/>
    <s v="valid"/>
    <n v="19173"/>
    <n v="4054"/>
    <n v="100"/>
    <n v="60"/>
    <s v="normal"/>
    <s v="no"/>
    <s v="low"/>
    <n v="160"/>
    <s v="low"/>
    <s v="YES"/>
    <d v="2025-10-04T00:00:00"/>
    <m/>
    <d v="2025-10-01T00:00:00"/>
    <s v="Oct"/>
    <n v="2025"/>
    <s v="Sat"/>
    <m/>
    <s v="Ajay  singh  Bisht"/>
    <n v="18"/>
    <s v="valid"/>
  </r>
  <r>
    <n v="136"/>
    <x v="1"/>
    <s v="HALDWANI"/>
    <s v="Aashish Rai"/>
    <s v="9389925428-Jio-BP"/>
    <s v="UP21CT3979"/>
    <s v="JAVED"/>
    <n v="6398733536"/>
    <x v="263"/>
    <n v="74645"/>
    <d v="2025-10-03T00:00:00"/>
    <d v="2025-10-03T00:00:00"/>
    <n v="0"/>
    <s v="valid"/>
    <n v="9564"/>
    <n v="2254"/>
    <n v="10"/>
    <n v="80"/>
    <s v="normal"/>
    <s v="no"/>
    <s v="medium"/>
    <n v="90"/>
    <s v="medium"/>
    <s v="YES"/>
    <d v="2025-10-03T00:00:00"/>
    <m/>
    <d v="2025-10-01T00:00:00"/>
    <s v="Oct"/>
    <n v="2025"/>
    <s v="Fri"/>
    <m/>
    <s v="Teeka  Ram"/>
    <n v="18"/>
    <s v="valid"/>
  </r>
  <r>
    <n v="136"/>
    <x v="0"/>
    <s v="DEHRADUN"/>
    <s v="Vivek Kumar"/>
    <n v="9548900960"/>
    <s v="UK08CB0821"/>
    <s v="SURENDRA"/>
    <n v="8979512894"/>
    <x v="264"/>
    <s v="TXN100129359287"/>
    <d v="2025-10-17T00:00:00"/>
    <d v="2025-10-12T00:00:00"/>
    <n v="-5"/>
    <s v="valid"/>
    <n v="11333"/>
    <n v="2773"/>
    <n v="20"/>
    <n v="60"/>
    <s v="normal"/>
    <s v="no"/>
    <s v="low"/>
    <n v="80"/>
    <s v="low"/>
    <s v="YES"/>
    <d v="2025-10-17T00:00:00"/>
    <d v="2025-10-01T00:00:00"/>
    <d v="2025-10-01T00:00:00"/>
    <s v="Oct"/>
    <n v="2025"/>
    <s v="Sun"/>
    <m/>
    <s v="Santosh  Kumar VKSN"/>
    <n v="18"/>
    <s v="valid"/>
  </r>
  <r>
    <n v="137"/>
    <x v="1"/>
    <s v="HALDWANI"/>
    <s v="Aashish Rai"/>
    <s v="9389925428-Jio-BP"/>
    <s v="UP21CT3979"/>
    <s v="JAVED"/>
    <n v="6398733536"/>
    <x v="265"/>
    <n v="74645"/>
    <d v="2025-10-03T00:00:00"/>
    <d v="2025-10-03T00:00:00"/>
    <n v="0"/>
    <s v="valid"/>
    <n v="11174"/>
    <n v="2616"/>
    <n v="17"/>
    <n v="80"/>
    <s v="normal"/>
    <s v="no"/>
    <s v="medium"/>
    <n v="97"/>
    <s v="medium"/>
    <s v="YES"/>
    <d v="2025-10-03T00:00:00"/>
    <m/>
    <d v="2025-10-01T00:00:00"/>
    <s v="Oct"/>
    <n v="2025"/>
    <s v="Fri"/>
    <m/>
    <s v="Teeka  Ram"/>
    <n v="18"/>
    <s v="valid"/>
  </r>
  <r>
    <n v="137"/>
    <x v="0"/>
    <s v="DEHRADUN"/>
    <s v="Vivek Kumar"/>
    <n v="9548900960"/>
    <s v="UK08CB0821"/>
    <s v="SURENDRA"/>
    <n v="8979512894"/>
    <x v="266"/>
    <s v="TXN100129359287"/>
    <d v="2025-10-17T00:00:00"/>
    <d v="2025-10-12T00:00:00"/>
    <n v="-5"/>
    <s v="valid"/>
    <n v="3620"/>
    <n v="1039"/>
    <n v="10"/>
    <n v="60"/>
    <s v="normal"/>
    <s v="no"/>
    <s v="low"/>
    <n v="70"/>
    <s v="low"/>
    <s v="YES"/>
    <d v="2025-10-17T00:00:00"/>
    <d v="2025-10-01T00:00:00"/>
    <d v="2025-10-01T00:00:00"/>
    <s v="Oct"/>
    <n v="2025"/>
    <s v="Sun"/>
    <m/>
    <s v="Rohit Thakur SLQU"/>
    <n v="18"/>
    <s v="valid"/>
  </r>
  <r>
    <n v="138"/>
    <x v="0"/>
    <s v="DEHRADUN"/>
    <s v="Vivek Kumar"/>
    <n v="9548900960"/>
    <s v="UK08CB0821"/>
    <s v="SURENDRA"/>
    <n v="8979512894"/>
    <x v="267"/>
    <s v="TXN100129359287"/>
    <d v="2025-10-17T00:00:00"/>
    <d v="2025-10-12T00:00:00"/>
    <n v="-5"/>
    <s v="valid"/>
    <n v="478"/>
    <n v="198"/>
    <n v="15"/>
    <n v="60"/>
    <s v="normal"/>
    <s v="no"/>
    <s v="low"/>
    <n v="75"/>
    <s v="low"/>
    <s v="YES"/>
    <d v="2025-10-17T00:00:00"/>
    <d v="2025-10-01T00:00:00"/>
    <d v="2025-10-01T00:00:00"/>
    <s v="Oct"/>
    <n v="2025"/>
    <s v="Sun"/>
    <m/>
    <s v="Rohit Thakur SLQU"/>
    <n v="18"/>
    <s v="valid"/>
  </r>
  <r>
    <n v="138"/>
    <x v="1"/>
    <s v="HALDWANI"/>
    <s v="Aashish Rai"/>
    <s v="9389925428-Jio-BP"/>
    <s v="UP21CT3979"/>
    <s v="JAVED"/>
    <n v="6398733536"/>
    <x v="268"/>
    <n v="74645"/>
    <d v="2025-10-03T00:00:00"/>
    <d v="2025-10-03T00:00:00"/>
    <n v="0"/>
    <s v="valid"/>
    <n v="10397"/>
    <n v="2277"/>
    <n v="22"/>
    <n v="40"/>
    <s v="normal"/>
    <s v="no"/>
    <s v="low"/>
    <n v="62"/>
    <s v="low"/>
    <s v="YES"/>
    <d v="2025-10-03T00:00:00"/>
    <m/>
    <d v="2025-10-01T00:00:00"/>
    <s v="Oct"/>
    <n v="2025"/>
    <s v="Fri"/>
    <m/>
    <s v="Teeka  Ram"/>
    <n v="18"/>
    <s v="valid"/>
  </r>
  <r>
    <n v="139"/>
    <x v="0"/>
    <s v="DEHRADUN"/>
    <s v="Vivek Kumar"/>
    <n v="9548900960"/>
    <s v="UK08CB0821"/>
    <s v="SURENDRA"/>
    <n v="8979512894"/>
    <x v="269"/>
    <s v="TXN100129359287"/>
    <d v="2025-10-17T00:00:00"/>
    <d v="2025-10-12T00:00:00"/>
    <n v="-5"/>
    <s v="valid"/>
    <n v="0"/>
    <n v="0"/>
    <n v="35"/>
    <n v="60"/>
    <s v="normal"/>
    <s v="no"/>
    <s v="low"/>
    <n v="95"/>
    <s v="low"/>
    <s v="YES"/>
    <d v="2025-10-17T00:00:00"/>
    <d v="2025-10-01T00:00:00"/>
    <d v="2025-10-01T00:00:00"/>
    <s v="Oct"/>
    <n v="2025"/>
    <s v="Sun"/>
    <m/>
    <s v="Rohit Thakur SLQU"/>
    <n v="18"/>
    <s v="valid"/>
  </r>
  <r>
    <n v="139"/>
    <x v="1"/>
    <s v="HALDWANI"/>
    <s v="Aashish Rai"/>
    <s v="9389925428-Jio-BP"/>
    <s v="UP21CT3979"/>
    <s v="JAVED"/>
    <n v="6398733536"/>
    <x v="270"/>
    <n v="74645"/>
    <d v="2025-10-03T00:00:00"/>
    <d v="2025-10-04T00:00:00"/>
    <n v="1"/>
    <s v="valid"/>
    <n v="29590"/>
    <n v="6919"/>
    <n v="33"/>
    <n v="60"/>
    <s v="normal"/>
    <s v="no"/>
    <s v="low"/>
    <n v="93"/>
    <s v="low"/>
    <s v="YES"/>
    <d v="2025-10-04T00:00:00"/>
    <m/>
    <d v="2025-10-01T00:00:00"/>
    <s v="Oct"/>
    <n v="2025"/>
    <s v="Sat"/>
    <m/>
    <s v="Ayush  Dubey"/>
    <n v="18"/>
    <s v="valid"/>
  </r>
  <r>
    <n v="140"/>
    <x v="0"/>
    <s v="DEHRADUN"/>
    <s v="Vivek Kumar"/>
    <n v="9548900960"/>
    <s v="UK08CB0821"/>
    <s v="SURENDRA"/>
    <n v="8979512894"/>
    <x v="271"/>
    <s v="TXN100129359287"/>
    <d v="2025-10-17T00:00:00"/>
    <d v="2025-10-12T00:00:00"/>
    <n v="-5"/>
    <s v="valid"/>
    <n v="6678"/>
    <n v="1798"/>
    <n v="30"/>
    <n v="80"/>
    <s v="normal"/>
    <s v="no"/>
    <s v="medium"/>
    <n v="110"/>
    <s v="medium"/>
    <s v="YES"/>
    <d v="2025-10-17T00:00:00"/>
    <d v="2025-10-01T00:00:00"/>
    <d v="2025-10-01T00:00:00"/>
    <s v="Oct"/>
    <n v="2025"/>
    <s v="Sun"/>
    <m/>
    <s v="Santosh  Kumar VKSN"/>
    <n v="18"/>
    <s v="valid"/>
  </r>
  <r>
    <n v="140"/>
    <x v="1"/>
    <s v="HALDWANI"/>
    <s v="Aashish Rai"/>
    <s v="9389925428-Jio-BP"/>
    <s v="UP21CT3979"/>
    <s v="JAVED"/>
    <n v="6398733536"/>
    <x v="272"/>
    <n v="74645"/>
    <d v="2025-10-03T00:00:00"/>
    <d v="2025-10-04T00:00:00"/>
    <n v="1"/>
    <s v="valid"/>
    <n v="62260"/>
    <n v="11098"/>
    <n v="105"/>
    <n v="60"/>
    <s v="normal"/>
    <s v="no"/>
    <s v="low"/>
    <n v="165"/>
    <s v="low"/>
    <s v="YES"/>
    <d v="2025-10-04T00:00:00"/>
    <m/>
    <d v="2025-10-01T00:00:00"/>
    <s v="Oct"/>
    <n v="2025"/>
    <s v="Sat"/>
    <m/>
    <s v="Ayush  Dubey"/>
    <n v="18"/>
    <s v="valid"/>
  </r>
  <r>
    <n v="141"/>
    <x v="0"/>
    <s v="DEHRADUN"/>
    <s v="Vivek Kumar"/>
    <n v="9548900960"/>
    <s v="UK08CB0821"/>
    <s v="SURENDRA"/>
    <n v="8979512894"/>
    <x v="92"/>
    <s v="TXN100129359287"/>
    <d v="2025-10-17T00:00:00"/>
    <d v="2025-10-14T00:00:00"/>
    <n v="-3"/>
    <s v="valid"/>
    <n v="10752"/>
    <n v="2733"/>
    <n v="15"/>
    <n v="100"/>
    <s v="normal"/>
    <s v="no"/>
    <s v="medium"/>
    <n v="115"/>
    <s v="medium"/>
    <s v="YES"/>
    <d v="2025-10-17T00:00:00"/>
    <d v="2025-10-01T00:00:00"/>
    <d v="2025-10-01T00:00:00"/>
    <s v="Oct"/>
    <n v="2025"/>
    <s v="Tue"/>
    <m/>
    <s v="Sandeep Pal"/>
    <n v="18"/>
    <s v="valid"/>
  </r>
  <r>
    <n v="141"/>
    <x v="1"/>
    <s v="HALDWANI"/>
    <s v="Aashish Rai"/>
    <s v="9389925428-Jio-BP"/>
    <s v="UP21CT3979"/>
    <s v="JAVED"/>
    <n v="6398733536"/>
    <x v="273"/>
    <n v="74645"/>
    <d v="2025-10-03T00:00:00"/>
    <d v="2025-10-04T00:00:00"/>
    <n v="1"/>
    <s v="valid"/>
    <n v="50479"/>
    <n v="11330"/>
    <n v="25"/>
    <n v="40"/>
    <s v="normal"/>
    <s v="no"/>
    <s v="low"/>
    <n v="65"/>
    <s v="low"/>
    <s v="YES"/>
    <d v="2025-10-04T00:00:00"/>
    <m/>
    <d v="2025-10-01T00:00:00"/>
    <s v="Oct"/>
    <n v="2025"/>
    <s v="Sat"/>
    <m/>
    <s v="Ayush  Dubey"/>
    <n v="18"/>
    <s v="valid"/>
  </r>
  <r>
    <n v="142"/>
    <x v="0"/>
    <s v="DEHRADUN"/>
    <s v="Vivek Kumar"/>
    <n v="9548900960"/>
    <s v="UK08CB0821"/>
    <s v="SURENDRA"/>
    <n v="8979512894"/>
    <x v="274"/>
    <s v="TXN100129359287"/>
    <d v="2025-10-17T00:00:00"/>
    <d v="2025-10-14T00:00:00"/>
    <n v="-3"/>
    <s v="valid"/>
    <n v="658"/>
    <n v="252"/>
    <n v="38"/>
    <n v="60"/>
    <s v="normal"/>
    <s v="no"/>
    <s v="low"/>
    <n v="98"/>
    <s v="low"/>
    <s v="YES"/>
    <d v="2025-10-17T00:00:00"/>
    <d v="2025-10-01T00:00:00"/>
    <d v="2025-10-01T00:00:00"/>
    <s v="Oct"/>
    <n v="2025"/>
    <s v="Tue"/>
    <m/>
    <s v="Sandeep Pal"/>
    <n v="18"/>
    <s v="valid"/>
  </r>
  <r>
    <n v="142"/>
    <x v="1"/>
    <s v="HALDWANI"/>
    <s v="Aashish Rai"/>
    <s v="9389925428-Jio-BP"/>
    <s v="UP21CT3979"/>
    <s v="JAVED"/>
    <n v="6398733536"/>
    <x v="275"/>
    <n v="74645"/>
    <d v="2025-10-03T00:00:00"/>
    <d v="2025-10-04T00:00:00"/>
    <n v="1"/>
    <s v="valid"/>
    <n v="9339"/>
    <n v="2044"/>
    <n v="51"/>
    <n v="40"/>
    <s v="normal"/>
    <s v="no"/>
    <s v="low"/>
    <n v="91"/>
    <s v="low"/>
    <s v="YES"/>
    <d v="2025-10-04T00:00:00"/>
    <m/>
    <d v="2025-10-01T00:00:00"/>
    <s v="Oct"/>
    <n v="2025"/>
    <s v="Sat"/>
    <m/>
    <s v="Ayush  Dubey"/>
    <n v="18"/>
    <s v="valid"/>
  </r>
  <r>
    <n v="143"/>
    <x v="1"/>
    <s v="HALDWANI"/>
    <s v="Aashish Rai"/>
    <s v="9389925428-Jio-BP"/>
    <s v="UP21CT3979"/>
    <s v="JAVED"/>
    <n v="6398733536"/>
    <x v="276"/>
    <n v="74645"/>
    <d v="2025-10-03T00:00:00"/>
    <d v="2025-10-03T00:00:00"/>
    <n v="0"/>
    <s v="valid"/>
    <n v="8669"/>
    <n v="1766"/>
    <n v="12"/>
    <n v="80"/>
    <s v="normal"/>
    <s v="no"/>
    <s v="medium"/>
    <n v="92"/>
    <s v="medium"/>
    <s v="YES"/>
    <d v="2025-10-03T00:00:00"/>
    <m/>
    <d v="2025-10-01T00:00:00"/>
    <s v="Oct"/>
    <n v="2025"/>
    <s v="Fri"/>
    <m/>
    <s v="Teeka  Ram"/>
    <n v="18"/>
    <s v="valid"/>
  </r>
  <r>
    <n v="143"/>
    <x v="0"/>
    <s v="DEHRADUN"/>
    <s v="Vivek Kumar"/>
    <n v="9548900960"/>
    <s v="UK08CB0821"/>
    <s v="SURENDRA"/>
    <n v="8979512894"/>
    <x v="277"/>
    <s v="TXN100129359287"/>
    <d v="2025-10-17T00:00:00"/>
    <d v="2025-10-15T00:00:00"/>
    <n v="-2"/>
    <s v="valid"/>
    <n v="3846"/>
    <n v="618"/>
    <n v="44"/>
    <n v="60"/>
    <s v="normal"/>
    <s v="no"/>
    <s v="low"/>
    <n v="104"/>
    <s v="low"/>
    <s v="YES"/>
    <d v="2025-10-17T00:00:00"/>
    <d v="2025-10-01T00:00:00"/>
    <d v="2025-10-01T00:00:00"/>
    <s v="Oct"/>
    <n v="2025"/>
    <s v="Wed"/>
    <m/>
    <s v="Amit  Kumar DRDN"/>
    <n v="18"/>
    <s v="valid"/>
  </r>
  <r>
    <n v="144"/>
    <x v="0"/>
    <s v="DEHRADUN"/>
    <s v="Vivek Kumar"/>
    <n v="9548900960"/>
    <s v="UK08CB0821"/>
    <s v="SURENDRA"/>
    <n v="8979512894"/>
    <x v="278"/>
    <s v="TXN100129359287"/>
    <d v="2025-10-17T00:00:00"/>
    <d v="2025-10-15T00:00:00"/>
    <n v="-2"/>
    <s v="valid"/>
    <n v="6850"/>
    <n v="1689"/>
    <n v="5"/>
    <n v="60"/>
    <s v="normal"/>
    <s v="no"/>
    <s v="low"/>
    <n v="65"/>
    <s v="low"/>
    <s v="YES"/>
    <d v="2025-10-17T00:00:00"/>
    <d v="2025-10-01T00:00:00"/>
    <d v="2025-10-01T00:00:00"/>
    <s v="Oct"/>
    <n v="2025"/>
    <s v="Wed"/>
    <m/>
    <s v="Amit  Kumar DRDN"/>
    <n v="18"/>
    <s v="valid"/>
  </r>
  <r>
    <n v="144"/>
    <x v="1"/>
    <s v="HALDWANI"/>
    <s v="Aashish Rai"/>
    <s v="9389925428-Jio-BP"/>
    <s v="UP21CT3979"/>
    <s v="JAVED"/>
    <n v="6398733536"/>
    <x v="279"/>
    <n v="74645"/>
    <d v="2025-10-03T00:00:00"/>
    <d v="2025-10-03T00:00:00"/>
    <n v="0"/>
    <s v="valid"/>
    <n v="2563"/>
    <n v="412"/>
    <n v="21"/>
    <n v="60"/>
    <s v="normal"/>
    <s v="no"/>
    <s v="low"/>
    <n v="81"/>
    <s v="low"/>
    <s v="YES"/>
    <d v="2025-10-03T00:00:00"/>
    <m/>
    <d v="2025-10-01T00:00:00"/>
    <s v="Oct"/>
    <n v="2025"/>
    <s v="Fri"/>
    <m/>
    <s v="Teeka  Ram"/>
    <n v="18"/>
    <s v="valid"/>
  </r>
  <r>
    <n v="145"/>
    <x v="0"/>
    <s v="DEHRADUN"/>
    <s v="Vivek Kumar"/>
    <n v="9548900960"/>
    <s v="UK08CB0821"/>
    <s v="SURENDRA"/>
    <n v="8979512894"/>
    <x v="280"/>
    <s v="TXN100129359287"/>
    <d v="2025-10-17T00:00:00"/>
    <d v="2025-10-15T00:00:00"/>
    <n v="-2"/>
    <s v="valid"/>
    <n v="9525"/>
    <n v="2405"/>
    <n v="20"/>
    <n v="40"/>
    <s v="normal"/>
    <s v="no"/>
    <s v="low"/>
    <n v="60"/>
    <s v="low"/>
    <s v="YES"/>
    <d v="2025-10-17T00:00:00"/>
    <d v="2025-10-01T00:00:00"/>
    <d v="2025-10-01T00:00:00"/>
    <s v="Oct"/>
    <n v="2025"/>
    <s v="Wed"/>
    <m/>
    <s v="Amit  Kumar DRDN"/>
    <n v="18"/>
    <s v="valid"/>
  </r>
  <r>
    <n v="145"/>
    <x v="1"/>
    <s v="HALDWANI"/>
    <s v="Aashish Rai"/>
    <s v="9389925428-Jio-BP"/>
    <s v="UP21CT3979"/>
    <s v="JAVED"/>
    <n v="6398733536"/>
    <x v="281"/>
    <n v="74645"/>
    <d v="2025-10-03T00:00:00"/>
    <d v="2025-10-03T00:00:00"/>
    <n v="0"/>
    <s v="valid"/>
    <n v="6996"/>
    <n v="1575"/>
    <n v="26"/>
    <n v="60"/>
    <s v="normal"/>
    <s v="no"/>
    <s v="low"/>
    <n v="86"/>
    <s v="low"/>
    <s v="YES"/>
    <d v="2025-10-03T00:00:00"/>
    <m/>
    <d v="2025-10-01T00:00:00"/>
    <s v="Oct"/>
    <n v="2025"/>
    <s v="Fri"/>
    <m/>
    <s v="Teeka  Ram"/>
    <n v="18"/>
    <s v="valid"/>
  </r>
  <r>
    <n v="146"/>
    <x v="0"/>
    <s v="DEHRADUN"/>
    <s v="Vivek Kumar"/>
    <n v="6200673138"/>
    <s v="UK08CB0821"/>
    <s v="SURENDRA"/>
    <n v="8979512894"/>
    <x v="282"/>
    <n v="121640"/>
    <d v="2025-10-14T00:00:00"/>
    <d v="2025-10-15T00:00:00"/>
    <n v="1"/>
    <s v="valid"/>
    <n v="6574"/>
    <n v="2077"/>
    <n v="10"/>
    <n v="80"/>
    <s v="normal"/>
    <s v="no"/>
    <s v="medium"/>
    <n v="90"/>
    <s v="medium"/>
    <s v="YES"/>
    <d v="2025-10-14T00:00:00"/>
    <d v="2025-10-01T00:00:00"/>
    <d v="2025-10-01T00:00:00"/>
    <s v="Oct"/>
    <n v="2025"/>
    <s v="Wed"/>
    <m/>
    <s v="Rahul  Kumar DRDN"/>
    <n v="18"/>
    <s v="valid"/>
  </r>
  <r>
    <n v="146"/>
    <x v="1"/>
    <s v="HALDWANI"/>
    <s v="Aashish Rai"/>
    <s v="9389925428-Jio-BP"/>
    <s v="UP21CT3979"/>
    <s v="JAVED"/>
    <n v="6398733536"/>
    <x v="283"/>
    <n v="74645"/>
    <d v="2025-10-03T00:00:00"/>
    <d v="2025-10-04T00:00:00"/>
    <n v="1"/>
    <s v="valid"/>
    <n v="6449"/>
    <n v="587"/>
    <n v="33"/>
    <n v="60"/>
    <s v="normal"/>
    <s v="no"/>
    <s v="low"/>
    <n v="93"/>
    <s v="low"/>
    <s v="YES"/>
    <d v="2025-10-04T00:00:00"/>
    <m/>
    <d v="2025-10-01T00:00:00"/>
    <s v="Oct"/>
    <n v="2025"/>
    <s v="Sat"/>
    <m/>
    <s v="Ayush  Dubey"/>
    <n v="18"/>
    <s v="valid"/>
  </r>
  <r>
    <n v="147"/>
    <x v="0"/>
    <s v="DEHRADUN"/>
    <s v="Vivek Kumar"/>
    <n v="6200673138"/>
    <s v="UK08CB0821"/>
    <s v="SURENDRA"/>
    <n v="8979512894"/>
    <x v="284"/>
    <n v="121640"/>
    <d v="2025-10-14T00:00:00"/>
    <d v="2025-10-15T00:00:00"/>
    <n v="1"/>
    <s v="valid"/>
    <n v="1865"/>
    <n v="518"/>
    <n v="28"/>
    <n v="80"/>
    <s v="normal"/>
    <s v="no"/>
    <s v="medium"/>
    <n v="108"/>
    <s v="medium"/>
    <s v="YES"/>
    <d v="2025-10-14T00:00:00"/>
    <d v="2025-10-01T00:00:00"/>
    <d v="2025-10-01T00:00:00"/>
    <s v="Oct"/>
    <n v="2025"/>
    <s v="Wed"/>
    <m/>
    <s v="Rajiv  Kumar"/>
    <n v="18"/>
    <s v="valid"/>
  </r>
  <r>
    <n v="147"/>
    <x v="1"/>
    <s v="HALDWANI"/>
    <s v="Aashish Rai"/>
    <s v="9389925428-Jio-BP"/>
    <s v="UP21CT3979"/>
    <s v="JAVED"/>
    <n v="6398733536"/>
    <x v="285"/>
    <n v="74645"/>
    <d v="2025-10-03T00:00:00"/>
    <d v="2025-10-03T00:00:00"/>
    <n v="0"/>
    <s v="valid"/>
    <n v="8034"/>
    <n v="1702"/>
    <n v="17"/>
    <n v="60"/>
    <s v="normal"/>
    <s v="no"/>
    <s v="low"/>
    <n v="77"/>
    <s v="low"/>
    <s v="YES"/>
    <d v="2025-10-03T00:00:00"/>
    <m/>
    <d v="2025-10-01T00:00:00"/>
    <s v="Oct"/>
    <n v="2025"/>
    <s v="Fri"/>
    <m/>
    <s v="Teeka  Ram"/>
    <n v="18"/>
    <s v="valid"/>
  </r>
  <r>
    <n v="148"/>
    <x v="1"/>
    <s v="HALDWANI"/>
    <s v="Aashish Rai"/>
    <s v="9389925428-Jio-BP"/>
    <s v="UP21CT3979"/>
    <s v="JAVED"/>
    <n v="6398733536"/>
    <x v="286"/>
    <n v="74645"/>
    <d v="2025-10-03T00:00:00"/>
    <d v="2025-10-03T00:00:00"/>
    <n v="0"/>
    <s v="valid"/>
    <n v="15445"/>
    <n v="4154"/>
    <n v="10"/>
    <n v="80"/>
    <s v="normal"/>
    <s v="no"/>
    <s v="medium"/>
    <n v="90"/>
    <s v="medium"/>
    <s v="YES"/>
    <d v="2025-10-03T00:00:00"/>
    <m/>
    <d v="2025-10-01T00:00:00"/>
    <s v="Oct"/>
    <n v="2025"/>
    <s v="Fri"/>
    <m/>
    <s v="Teeka  Ram"/>
    <n v="18"/>
    <s v="valid"/>
  </r>
  <r>
    <n v="148"/>
    <x v="0"/>
    <s v="DEHRADUN"/>
    <s v="Vivek Kumar"/>
    <n v="6200673138"/>
    <s v="UK08CB0821"/>
    <s v="SURENDRA"/>
    <n v="8979512894"/>
    <x v="287"/>
    <n v="121640"/>
    <d v="2025-10-14T00:00:00"/>
    <d v="2025-10-15T00:00:00"/>
    <n v="1"/>
    <s v="valid"/>
    <n v="5033"/>
    <n v="1798"/>
    <n v="25"/>
    <n v="80"/>
    <s v="normal"/>
    <s v="no"/>
    <s v="medium"/>
    <n v="105"/>
    <s v="medium"/>
    <s v="YES"/>
    <d v="2025-10-14T00:00:00"/>
    <d v="2025-10-01T00:00:00"/>
    <d v="2025-10-01T00:00:00"/>
    <s v="Oct"/>
    <n v="2025"/>
    <s v="Wed"/>
    <m/>
    <s v="Rajiv  Kumar"/>
    <n v="18"/>
    <s v="valid"/>
  </r>
  <r>
    <n v="149"/>
    <x v="0"/>
    <s v="DEHRADUN"/>
    <s v="Vivek Kumar"/>
    <n v="6200673138"/>
    <s v="UK08CB0821"/>
    <s v="SURENDRA"/>
    <n v="8979512894"/>
    <x v="288"/>
    <n v="121425"/>
    <d v="2025-10-14T00:00:00"/>
    <d v="2025-10-12T00:00:00"/>
    <n v="-2"/>
    <s v="valid"/>
    <n v="0"/>
    <n v="0"/>
    <n v="10"/>
    <n v="80"/>
    <s v="normal"/>
    <s v="no"/>
    <s v="medium"/>
    <n v="90"/>
    <s v="medium"/>
    <s v="YES"/>
    <d v="2025-10-14T00:00:00"/>
    <d v="2025-10-01T00:00:00"/>
    <d v="2025-10-01T00:00:00"/>
    <s v="Oct"/>
    <n v="2025"/>
    <s v="Sun"/>
    <m/>
    <s v="Not found"/>
    <n v="18"/>
    <s v="valid"/>
  </r>
  <r>
    <n v="149"/>
    <x v="1"/>
    <s v="HALDWANI"/>
    <s v="Aashish Rai"/>
    <s v="9389925428-Jio-BP"/>
    <s v="UP21CT3979"/>
    <s v="JAVED"/>
    <n v="6398733536"/>
    <x v="289"/>
    <n v="74645"/>
    <d v="2025-10-03T00:00:00"/>
    <d v="2025-10-04T00:00:00"/>
    <n v="1"/>
    <s v="valid"/>
    <n v="2735"/>
    <n v="458"/>
    <n v="50"/>
    <n v="40"/>
    <s v="normal"/>
    <s v="no"/>
    <s v="low"/>
    <n v="90"/>
    <s v="low"/>
    <s v="YES"/>
    <d v="2025-10-04T00:00:00"/>
    <m/>
    <d v="2025-10-01T00:00:00"/>
    <s v="Oct"/>
    <n v="2025"/>
    <s v="Sat"/>
    <m/>
    <s v="Ayush  Dubey"/>
    <n v="18"/>
    <s v="valid"/>
  </r>
  <r>
    <n v="150"/>
    <x v="0"/>
    <s v="DEHRADUN"/>
    <s v="Vivek Kumar"/>
    <n v="6200673138"/>
    <s v="UK08CB0821"/>
    <s v="SURENDRA"/>
    <n v="8979512894"/>
    <x v="290"/>
    <n v="121425"/>
    <d v="2025-10-14T00:00:00"/>
    <d v="2025-10-12T00:00:00"/>
    <n v="-2"/>
    <s v="valid"/>
    <n v="0"/>
    <n v="0"/>
    <n v="10"/>
    <n v="80"/>
    <s v="normal"/>
    <s v="no"/>
    <s v="medium"/>
    <n v="90"/>
    <s v="medium"/>
    <s v="YES"/>
    <d v="2025-10-14T00:00:00"/>
    <d v="2025-10-01T00:00:00"/>
    <d v="2025-10-01T00:00:00"/>
    <s v="Oct"/>
    <n v="2025"/>
    <s v="Sun"/>
    <m/>
    <s v="Rohit Thakur SLQU"/>
    <n v="18"/>
    <s v="valid"/>
  </r>
  <r>
    <n v="150"/>
    <x v="1"/>
    <s v="HALDWANI"/>
    <s v="Aashish Rai"/>
    <s v="9389925428-Jio-BP"/>
    <s v="UP21ET8573"/>
    <s v="AMAN"/>
    <n v="9105037209"/>
    <x v="291"/>
    <n v="85236"/>
    <d v="2025-10-03T00:00:00"/>
    <d v="2025-10-03T00:00:00"/>
    <n v="0"/>
    <s v="valid"/>
    <n v="55840"/>
    <n v="12772"/>
    <n v="41"/>
    <n v="60"/>
    <s v="normal"/>
    <s v="no"/>
    <s v="low"/>
    <n v="101"/>
    <s v="low"/>
    <s v="YES"/>
    <d v="2025-10-03T00:00:00"/>
    <m/>
    <d v="2025-10-01T00:00:00"/>
    <s v="Oct"/>
    <n v="2025"/>
    <s v="Fri"/>
    <m/>
    <s v="Rajveer  Singh"/>
    <n v="18"/>
    <s v="valid"/>
  </r>
  <r>
    <n v="151"/>
    <x v="0"/>
    <s v="DEHRADUN"/>
    <s v="Vivek Kumar"/>
    <n v="6200673138"/>
    <s v="UK08CB0821"/>
    <s v="SURENDRA"/>
    <n v="8979512894"/>
    <x v="292"/>
    <n v="121425"/>
    <d v="2025-10-14T00:00:00"/>
    <d v="2025-10-12T00:00:00"/>
    <n v="-2"/>
    <s v="valid"/>
    <n v="6678"/>
    <n v="1798"/>
    <n v="30"/>
    <n v="80"/>
    <s v="normal"/>
    <s v="no"/>
    <s v="medium"/>
    <n v="110"/>
    <s v="medium"/>
    <s v="YES"/>
    <d v="2025-10-14T00:00:00"/>
    <d v="2025-10-01T00:00:00"/>
    <d v="2025-10-01T00:00:00"/>
    <s v="Oct"/>
    <n v="2025"/>
    <s v="Sun"/>
    <m/>
    <s v="Sandeep  Kumar  Saini"/>
    <n v="18"/>
    <s v="valid"/>
  </r>
  <r>
    <n v="151"/>
    <x v="1"/>
    <s v="HALDWANI"/>
    <s v="Aashish Rai"/>
    <s v="9389925428-Jio-BP"/>
    <s v="UP21ET8573"/>
    <s v="AMAN"/>
    <n v="9105037209"/>
    <x v="293"/>
    <n v="85236"/>
    <d v="2025-10-03T00:00:00"/>
    <d v="2025-10-03T00:00:00"/>
    <n v="0"/>
    <s v="valid"/>
    <n v="4936"/>
    <n v="735"/>
    <n v="40"/>
    <n v="40"/>
    <s v="normal"/>
    <s v="no"/>
    <s v="low"/>
    <n v="80"/>
    <s v="low"/>
    <s v="YES"/>
    <d v="2025-10-03T00:00:00"/>
    <m/>
    <d v="2025-10-01T00:00:00"/>
    <s v="Oct"/>
    <n v="2025"/>
    <s v="Fri"/>
    <m/>
    <s v="Rajveer  Singh"/>
    <n v="18"/>
    <s v="valid"/>
  </r>
  <r>
    <n v="152"/>
    <x v="0"/>
    <s v="DEHRADUN"/>
    <s v="Vivek Kumar"/>
    <n v="6200673138"/>
    <s v="UK08CB0821"/>
    <s v="SURENDRA"/>
    <n v="8979512894"/>
    <x v="294"/>
    <n v="121425"/>
    <d v="2025-10-14T00:00:00"/>
    <d v="2025-10-12T00:00:00"/>
    <n v="-2"/>
    <s v="valid"/>
    <n v="685"/>
    <n v="51"/>
    <n v="20"/>
    <n v="80"/>
    <s v="normal"/>
    <s v="no"/>
    <s v="medium"/>
    <n v="100"/>
    <s v="medium"/>
    <s v="YES"/>
    <d v="2025-10-14T00:00:00"/>
    <d v="2025-10-01T00:00:00"/>
    <d v="2025-10-01T00:00:00"/>
    <s v="Oct"/>
    <n v="2025"/>
    <s v="Sun"/>
    <m/>
    <s v="Amit Sharma VKSN"/>
    <n v="18"/>
    <s v="valid"/>
  </r>
  <r>
    <n v="152"/>
    <x v="1"/>
    <s v="HALDWANI"/>
    <s v="Aashish Rai"/>
    <s v="9389925428-Jio-BP"/>
    <s v="UP21ET8573"/>
    <s v="AMAN"/>
    <n v="9105037209"/>
    <x v="295"/>
    <n v="85236"/>
    <d v="2025-10-03T00:00:00"/>
    <d v="2025-10-03T00:00:00"/>
    <n v="0"/>
    <s v="valid"/>
    <n v="15645"/>
    <n v="4104"/>
    <n v="20"/>
    <n v="60"/>
    <s v="normal"/>
    <s v="no"/>
    <s v="low"/>
    <n v="80"/>
    <s v="low"/>
    <s v="YES"/>
    <d v="2025-10-03T00:00:00"/>
    <m/>
    <d v="2025-10-01T00:00:00"/>
    <s v="Oct"/>
    <n v="2025"/>
    <s v="Fri"/>
    <m/>
    <s v="Rajveer  Singh"/>
    <n v="18"/>
    <s v="valid"/>
  </r>
  <r>
    <n v="153"/>
    <x v="0"/>
    <s v="DEHRADUN"/>
    <s v="Vivek Kumar"/>
    <n v="6200673138"/>
    <s v="UK08CB0821"/>
    <s v="SURENDRA"/>
    <n v="8979512894"/>
    <x v="233"/>
    <n v="121425"/>
    <d v="2025-10-14T00:00:00"/>
    <d v="2025-10-15T00:00:00"/>
    <n v="1"/>
    <s v="valid"/>
    <n v="4386"/>
    <n v="1230"/>
    <n v="5"/>
    <n v="80"/>
    <s v="normal"/>
    <s v="no"/>
    <s v="medium"/>
    <n v="85"/>
    <s v="medium"/>
    <s v="YES"/>
    <d v="2025-10-14T00:00:00"/>
    <d v="2025-10-01T00:00:00"/>
    <d v="2025-10-01T00:00:00"/>
    <s v="Oct"/>
    <n v="2025"/>
    <s v="Wed"/>
    <m/>
    <s v="Banwari  Lal"/>
    <n v="18"/>
    <s v="valid"/>
  </r>
  <r>
    <n v="153"/>
    <x v="1"/>
    <s v="HALDWANI"/>
    <s v="Aashish Rai"/>
    <s v="9389925428-Jio-BP"/>
    <s v="UP21ET8573"/>
    <s v="AMAN"/>
    <n v="9105037209"/>
    <x v="296"/>
    <n v="85236"/>
    <d v="2025-10-03T00:00:00"/>
    <d v="2025-10-03T00:00:00"/>
    <n v="0"/>
    <s v="valid"/>
    <n v="2754"/>
    <n v="521"/>
    <n v="17"/>
    <n v="60"/>
    <s v="normal"/>
    <s v="no"/>
    <s v="low"/>
    <n v="77"/>
    <s v="low"/>
    <s v="YES"/>
    <d v="2025-10-03T00:00:00"/>
    <m/>
    <d v="2025-10-01T00:00:00"/>
    <s v="Oct"/>
    <n v="2025"/>
    <s v="Fri"/>
    <m/>
    <s v="Rajveer  Singh"/>
    <n v="18"/>
    <s v="valid"/>
  </r>
  <r>
    <n v="154"/>
    <x v="0"/>
    <s v="DEHRADUN"/>
    <s v="Vivek Kumar"/>
    <n v="9548900960"/>
    <s v="UK08CB0821"/>
    <s v="SURENDRA"/>
    <n v="8979512894"/>
    <x v="297"/>
    <s v="TXN100129359636"/>
    <d v="2025-10-17T00:00:00"/>
    <d v="2025-10-17T00:00:00"/>
    <n v="0"/>
    <s v="valid"/>
    <n v="8453"/>
    <n v="1725"/>
    <n v="35"/>
    <n v="60"/>
    <s v="normal"/>
    <s v="no"/>
    <s v="low"/>
    <n v="95"/>
    <s v="low"/>
    <s v="YES"/>
    <d v="2025-10-17T00:00:00"/>
    <d v="2025-10-01T00:00:00"/>
    <d v="2025-10-01T00:00:00"/>
    <s v="Oct"/>
    <n v="2025"/>
    <s v="Fri"/>
    <m/>
    <s v="Amit Sharma VKSN"/>
    <n v="18"/>
    <s v="valid"/>
  </r>
  <r>
    <n v="154"/>
    <x v="1"/>
    <s v="HALDWANI"/>
    <s v="Aashish Rai"/>
    <s v="9389925428-Jio-BP"/>
    <s v="UP21ET8573"/>
    <s v="AMAN"/>
    <n v="9105037209"/>
    <x v="298"/>
    <n v="85236"/>
    <d v="2025-10-03T00:00:00"/>
    <d v="2025-10-03T00:00:00"/>
    <n v="0"/>
    <s v="valid"/>
    <n v="5814"/>
    <n v="592"/>
    <n v="27"/>
    <n v="60"/>
    <s v="normal"/>
    <s v="no"/>
    <s v="low"/>
    <n v="87"/>
    <s v="low"/>
    <s v="YES"/>
    <d v="2025-10-03T00:00:00"/>
    <m/>
    <d v="2025-10-01T00:00:00"/>
    <s v="Oct"/>
    <n v="2025"/>
    <s v="Fri"/>
    <m/>
    <s v="Mithun  Kumar"/>
    <n v="18"/>
    <s v="valid"/>
  </r>
  <r>
    <n v="155"/>
    <x v="1"/>
    <s v="HALDWANI"/>
    <s v="Aashish Rai"/>
    <s v="9389925428-Jio-BP"/>
    <s v="UP21ET8573"/>
    <s v="AMAN"/>
    <n v="9105037209"/>
    <x v="299"/>
    <n v="85236"/>
    <d v="2025-10-03T00:00:00"/>
    <d v="2025-10-03T00:00:00"/>
    <n v="0"/>
    <s v="valid"/>
    <n v="41"/>
    <n v="7"/>
    <n v="12"/>
    <n v="80"/>
    <s v="normal"/>
    <s v="no"/>
    <s v="medium"/>
    <n v="92"/>
    <s v="medium"/>
    <s v="YES"/>
    <d v="2025-10-03T00:00:00"/>
    <m/>
    <d v="2025-10-01T00:00:00"/>
    <s v="Oct"/>
    <n v="2025"/>
    <s v="Fri"/>
    <m/>
    <s v="Rajveer  Singh"/>
    <n v="18"/>
    <s v="valid"/>
  </r>
  <r>
    <n v="155"/>
    <x v="0"/>
    <s v="DEHRADUN"/>
    <s v="Vivek Kumar"/>
    <n v="9548900960"/>
    <s v="UK08CB0821"/>
    <s v="SURENDRA"/>
    <n v="8979512894"/>
    <x v="300"/>
    <s v="TXN100129359636"/>
    <d v="2025-10-17T00:00:00"/>
    <d v="2025-10-17T00:00:00"/>
    <n v="0"/>
    <s v="valid"/>
    <n v="38510"/>
    <n v="9118"/>
    <n v="40"/>
    <n v="60"/>
    <s v="normal"/>
    <s v="no"/>
    <s v="low"/>
    <n v="100"/>
    <s v="low"/>
    <s v="YES"/>
    <d v="2025-10-17T00:00:00"/>
    <d v="2025-10-01T00:00:00"/>
    <d v="2025-10-01T00:00:00"/>
    <s v="Oct"/>
    <n v="2025"/>
    <s v="Fri"/>
    <m/>
    <s v="Amit Sharma VKSN"/>
    <n v="18"/>
    <s v="valid"/>
  </r>
  <r>
    <n v="156"/>
    <x v="0"/>
    <s v="DEHRADUN"/>
    <s v="Vivek Kumar"/>
    <n v="9548900960"/>
    <s v="UK08CB0821"/>
    <s v="SURENDRA"/>
    <n v="8979512894"/>
    <x v="88"/>
    <s v="TXN100129359636"/>
    <d v="2025-10-17T00:00:00"/>
    <d v="2025-10-17T00:00:00"/>
    <n v="0"/>
    <s v="valid"/>
    <n v="13060"/>
    <n v="3147"/>
    <n v="22"/>
    <n v="60"/>
    <s v="normal"/>
    <s v="no"/>
    <s v="low"/>
    <n v="82"/>
    <s v="low"/>
    <s v="YES"/>
    <d v="2025-10-17T00:00:00"/>
    <d v="2025-10-01T00:00:00"/>
    <d v="2025-10-01T00:00:00"/>
    <s v="Oct"/>
    <n v="2025"/>
    <s v="Fri"/>
    <m/>
    <s v="Santosh  Kumar VKSN"/>
    <n v="18"/>
    <s v="valid"/>
  </r>
  <r>
    <n v="156"/>
    <x v="1"/>
    <s v="HALDWANI"/>
    <s v="AMIT SINGH"/>
    <n v="9161640641"/>
    <s v="UK02CA0769"/>
    <s v="HARI"/>
    <n v="7247885473"/>
    <x v="301"/>
    <n v="75458"/>
    <d v="2025-10-03T00:00:00"/>
    <d v="2025-10-03T00:00:00"/>
    <n v="0"/>
    <s v="valid"/>
    <n v="5616"/>
    <n v="1079"/>
    <n v="75"/>
    <n v="40"/>
    <s v="normal"/>
    <s v="no"/>
    <s v="low"/>
    <n v="115"/>
    <s v="low"/>
    <s v="YES"/>
    <d v="2025-10-03T00:00:00"/>
    <m/>
    <d v="2025-10-01T00:00:00"/>
    <s v="Oct"/>
    <n v="2025"/>
    <s v="Fri"/>
    <m/>
    <s v="Munendra  singh"/>
    <n v="18"/>
    <s v="valid"/>
  </r>
  <r>
    <n v="157"/>
    <x v="0"/>
    <s v="DEHRADUN"/>
    <s v="Vivek Kumar"/>
    <n v="9548900960"/>
    <s v="UK08CB0821"/>
    <s v="SURENDRA"/>
    <n v="8979512894"/>
    <x v="110"/>
    <s v="TXN100129359636"/>
    <d v="2025-10-17T00:00:00"/>
    <d v="2025-10-16T00:00:00"/>
    <n v="-1"/>
    <s v="valid"/>
    <n v="7948"/>
    <n v="1158"/>
    <n v="52"/>
    <n v="60"/>
    <s v="normal"/>
    <s v="no"/>
    <s v="low"/>
    <n v="112"/>
    <s v="low"/>
    <s v="YES"/>
    <d v="2025-10-17T00:00:00"/>
    <d v="2025-10-01T00:00:00"/>
    <d v="2025-10-01T00:00:00"/>
    <s v="Oct"/>
    <n v="2025"/>
    <s v="Thu"/>
    <m/>
    <s v="Banwari  Lal"/>
    <n v="18"/>
    <s v="valid"/>
  </r>
  <r>
    <n v="157"/>
    <x v="1"/>
    <s v="HALDWANI"/>
    <s v="AMIT SINGH"/>
    <n v="9161640641"/>
    <s v="UK02CA0769"/>
    <s v="HARI"/>
    <n v="7247885473"/>
    <x v="302"/>
    <n v="75458"/>
    <d v="2025-10-03T00:00:00"/>
    <d v="2025-10-03T00:00:00"/>
    <n v="0"/>
    <s v="valid"/>
    <n v="1105"/>
    <n v="227"/>
    <n v="75"/>
    <n v="40"/>
    <s v="normal"/>
    <s v="no"/>
    <s v="low"/>
    <n v="115"/>
    <s v="low"/>
    <s v="YES"/>
    <d v="2025-10-03T00:00:00"/>
    <m/>
    <d v="2025-10-01T00:00:00"/>
    <s v="Oct"/>
    <n v="2025"/>
    <s v="Fri"/>
    <m/>
    <s v="Bhupendra  Singh"/>
    <n v="18"/>
    <s v="valid"/>
  </r>
  <r>
    <n v="158"/>
    <x v="0"/>
    <s v="DEHRADUN"/>
    <s v="Vivek Kumar"/>
    <n v="9548900960"/>
    <s v="UK08CB0821"/>
    <s v="SURENDRA"/>
    <n v="8979512894"/>
    <x v="303"/>
    <s v="TXN100129359636"/>
    <d v="2025-10-17T00:00:00"/>
    <d v="2025-10-16T00:00:00"/>
    <n v="-1"/>
    <s v="valid"/>
    <n v="2004"/>
    <n v="383"/>
    <n v="23"/>
    <n v="60"/>
    <s v="normal"/>
    <s v="no"/>
    <s v="low"/>
    <n v="83"/>
    <s v="low"/>
    <s v="YES"/>
    <d v="2025-10-17T00:00:00"/>
    <d v="2025-10-01T00:00:00"/>
    <d v="2025-10-01T00:00:00"/>
    <s v="Oct"/>
    <n v="2025"/>
    <s v="Thu"/>
    <m/>
    <s v="Gaurav  Saini"/>
    <n v="18"/>
    <s v="valid"/>
  </r>
  <r>
    <n v="158"/>
    <x v="1"/>
    <s v="HALDWANI"/>
    <s v="AMIT SINGH"/>
    <n v="9161640641"/>
    <s v="UK02CA0769"/>
    <s v="HARI"/>
    <n v="7247885473"/>
    <x v="304"/>
    <n v="75458"/>
    <d v="2025-10-03T00:00:00"/>
    <d v="2025-10-03T00:00:00"/>
    <n v="0"/>
    <s v="valid"/>
    <n v="16385"/>
    <n v="3492"/>
    <n v="38"/>
    <n v="60"/>
    <s v="normal"/>
    <s v="no"/>
    <s v="low"/>
    <n v="98"/>
    <s v="low"/>
    <s v="YES"/>
    <d v="2025-10-03T00:00:00"/>
    <m/>
    <d v="2025-10-01T00:00:00"/>
    <s v="Oct"/>
    <n v="2025"/>
    <s v="Fri"/>
    <m/>
    <s v="Veer  Pal"/>
    <n v="18"/>
    <s v="valid"/>
  </r>
  <r>
    <n v="159"/>
    <x v="1"/>
    <s v="HALDWANI"/>
    <s v="AMIT SINGH"/>
    <n v="9161640641"/>
    <s v="UK02CA0769"/>
    <s v="HARI"/>
    <n v="7247885473"/>
    <x v="305"/>
    <n v="75329"/>
    <d v="2025-10-03T00:00:00"/>
    <d v="2025-10-03T00:00:00"/>
    <n v="0"/>
    <s v="valid"/>
    <n v="12025"/>
    <n v="3173"/>
    <n v="48"/>
    <n v="100"/>
    <s v="normal"/>
    <s v="no"/>
    <s v="medium"/>
    <n v="148"/>
    <s v="medium"/>
    <s v="YES"/>
    <d v="2025-10-03T00:00:00"/>
    <m/>
    <d v="2025-10-01T00:00:00"/>
    <s v="Oct"/>
    <n v="2025"/>
    <s v="Fri"/>
    <m/>
    <s v="Rakesh  Kumar"/>
    <n v="18"/>
    <s v="valid"/>
  </r>
  <r>
    <n v="159"/>
    <x v="0"/>
    <s v="DEHRADUN"/>
    <s v="Vivek Kumar"/>
    <n v="9548900960"/>
    <s v="UK08CB0821"/>
    <s v="SURENDRA"/>
    <n v="8979512894"/>
    <x v="306"/>
    <s v="TXN100129359826"/>
    <d v="2025-10-17T00:00:00"/>
    <d v="2025-10-16T00:00:00"/>
    <n v="-1"/>
    <s v="valid"/>
    <n v="478"/>
    <n v="141"/>
    <n v="47"/>
    <n v="60"/>
    <s v="normal"/>
    <s v="no"/>
    <s v="low"/>
    <n v="107"/>
    <s v="low"/>
    <s v="YES"/>
    <d v="2025-10-17T00:00:00"/>
    <d v="2025-10-01T00:00:00"/>
    <d v="2025-10-01T00:00:00"/>
    <s v="Oct"/>
    <n v="2025"/>
    <s v="Thu"/>
    <m/>
    <s v="Gaurav  Saini"/>
    <n v="18"/>
    <s v="valid"/>
  </r>
  <r>
    <n v="160"/>
    <x v="0"/>
    <s v="DEHRADUN"/>
    <s v="Vivek Kumar"/>
    <n v="9548900960"/>
    <s v="UK08CB0821"/>
    <s v="SURENDRA"/>
    <n v="8979512894"/>
    <x v="307"/>
    <s v="TXN100129359826"/>
    <d v="2025-10-17T00:00:00"/>
    <d v="2025-10-16T00:00:00"/>
    <n v="-1"/>
    <s v="valid"/>
    <n v="15026"/>
    <n v="3768"/>
    <n v="43"/>
    <n v="60"/>
    <s v="normal"/>
    <s v="no"/>
    <s v="low"/>
    <n v="103"/>
    <s v="low"/>
    <s v="YES"/>
    <d v="2025-10-17T00:00:00"/>
    <d v="2025-10-01T00:00:00"/>
    <d v="2025-10-01T00:00:00"/>
    <s v="Oct"/>
    <n v="2025"/>
    <s v="Thu"/>
    <m/>
    <s v="Gaurav  Saini"/>
    <n v="18"/>
    <s v="valid"/>
  </r>
  <r>
    <n v="160"/>
    <x v="1"/>
    <s v="HALDWANI"/>
    <s v="AMIT SINGH"/>
    <n v="9161640641"/>
    <s v="UK02CA0769"/>
    <s v="HARI"/>
    <n v="7247885473"/>
    <x v="308"/>
    <n v="75329"/>
    <d v="2025-10-03T00:00:00"/>
    <d v="2025-10-03T00:00:00"/>
    <n v="0"/>
    <s v="valid"/>
    <n v="9270"/>
    <n v="2751"/>
    <n v="54"/>
    <n v="60"/>
    <s v="normal"/>
    <s v="no"/>
    <s v="low"/>
    <n v="114"/>
    <s v="low"/>
    <s v="YES"/>
    <d v="2025-10-03T00:00:00"/>
    <m/>
    <d v="2025-10-01T00:00:00"/>
    <s v="Oct"/>
    <n v="2025"/>
    <s v="Fri"/>
    <m/>
    <s v="Rakesh  Kumar"/>
    <n v="18"/>
    <s v="valid"/>
  </r>
  <r>
    <n v="161"/>
    <x v="1"/>
    <s v="HALDWANI"/>
    <s v="AMIT SINGH"/>
    <n v="9161640641"/>
    <s v="UK02CA0769"/>
    <s v="HARI"/>
    <n v="7247885473"/>
    <x v="309"/>
    <n v="75329"/>
    <d v="2025-10-03T00:00:00"/>
    <d v="2025-10-03T00:00:00"/>
    <n v="0"/>
    <s v="valid"/>
    <n v="8769"/>
    <n v="1936"/>
    <n v="45"/>
    <n v="80"/>
    <s v="normal"/>
    <s v="no"/>
    <s v="medium"/>
    <n v="125"/>
    <s v="medium"/>
    <s v="YES"/>
    <d v="2025-10-03T00:00:00"/>
    <m/>
    <d v="2025-10-01T00:00:00"/>
    <s v="Oct"/>
    <n v="2025"/>
    <s v="Fri"/>
    <m/>
    <s v="Rakesh  Kumar"/>
    <n v="18"/>
    <s v="valid"/>
  </r>
  <r>
    <n v="161"/>
    <x v="0"/>
    <s v="DEHRADUN"/>
    <s v="Vivek Kumar"/>
    <n v="9548900960"/>
    <s v="UK08CB0821"/>
    <s v="SURENDRA"/>
    <n v="8979512894"/>
    <x v="310"/>
    <s v="TXN100129359826"/>
    <d v="2025-10-17T00:00:00"/>
    <d v="2025-10-16T00:00:00"/>
    <n v="-1"/>
    <s v="valid"/>
    <n v="15997"/>
    <n v="3801"/>
    <n v="23"/>
    <n v="60"/>
    <s v="normal"/>
    <s v="no"/>
    <s v="low"/>
    <n v="83"/>
    <s v="low"/>
    <s v="YES"/>
    <d v="2025-10-17T00:00:00"/>
    <d v="2025-10-01T00:00:00"/>
    <d v="2025-10-01T00:00:00"/>
    <s v="Oct"/>
    <n v="2025"/>
    <s v="Thu"/>
    <m/>
    <s v="Gaurav  Saini"/>
    <n v="18"/>
    <s v="valid"/>
  </r>
  <r>
    <n v="162"/>
    <x v="0"/>
    <s v="DEHRADUN"/>
    <s v="Vivek Kumar"/>
    <n v="9548900960"/>
    <s v="UK08CB0821"/>
    <s v="SURENDRA"/>
    <n v="8979512894"/>
    <x v="311"/>
    <s v="TXN100129359826"/>
    <d v="2025-10-17T00:00:00"/>
    <d v="2025-10-16T00:00:00"/>
    <n v="-1"/>
    <s v="valid"/>
    <n v="9531"/>
    <n v="2005"/>
    <n v="20"/>
    <n v="60"/>
    <s v="normal"/>
    <s v="no"/>
    <s v="low"/>
    <n v="80"/>
    <s v="low"/>
    <s v="YES"/>
    <d v="2025-10-17T00:00:00"/>
    <d v="2025-10-01T00:00:00"/>
    <d v="2025-10-01T00:00:00"/>
    <s v="Oct"/>
    <n v="2025"/>
    <s v="Thu"/>
    <m/>
    <s v="Gaurav  Saini"/>
    <n v="18"/>
    <s v="valid"/>
  </r>
  <r>
    <n v="162"/>
    <x v="1"/>
    <s v="HALDWANI"/>
    <s v="AMIT SINGH"/>
    <n v="9161640641"/>
    <s v="UK02CA0769"/>
    <s v="HARI"/>
    <n v="7247885473"/>
    <x v="312"/>
    <n v="75329"/>
    <d v="2025-10-03T00:00:00"/>
    <d v="2025-10-03T00:00:00"/>
    <n v="0"/>
    <s v="valid"/>
    <n v="9940"/>
    <n v="2030"/>
    <n v="57"/>
    <n v="60"/>
    <s v="normal"/>
    <s v="no"/>
    <s v="low"/>
    <n v="117"/>
    <s v="low"/>
    <s v="YES"/>
    <d v="2025-10-03T00:00:00"/>
    <m/>
    <d v="2025-10-01T00:00:00"/>
    <s v="Oct"/>
    <n v="2025"/>
    <s v="Fri"/>
    <m/>
    <s v="Rakesh  Kumar"/>
    <n v="18"/>
    <s v="valid"/>
  </r>
  <r>
    <n v="163"/>
    <x v="1"/>
    <s v="HALDWANI"/>
    <s v="Aashish Rai"/>
    <s v="9389925428-Jio-BP"/>
    <s v="UK03CA2120"/>
    <s v="DEEPAK"/>
    <n v="9350905819"/>
    <x v="313"/>
    <s v="TXN100126227213"/>
    <d v="2025-10-03T00:00:00"/>
    <d v="2025-10-04T00:00:00"/>
    <n v="1"/>
    <s v="valid"/>
    <n v="4893"/>
    <n v="4299"/>
    <n v="101"/>
    <n v="140"/>
    <s v="normal"/>
    <s v="no"/>
    <s v="medium"/>
    <n v="241"/>
    <s v="medium"/>
    <s v="YES"/>
    <d v="2025-10-04T00:00:00"/>
    <m/>
    <d v="2025-10-01T00:00:00"/>
    <s v="Oct"/>
    <n v="2025"/>
    <s v="Sat"/>
    <m/>
    <s v="Diwan   Singh"/>
    <n v="18"/>
    <s v="valid"/>
  </r>
  <r>
    <n v="163"/>
    <x v="0"/>
    <s v="DEHRADUN"/>
    <s v="Vivek Kumar"/>
    <n v="9548900960"/>
    <s v="UK08CB0821"/>
    <s v="SURENDRA"/>
    <n v="8979512894"/>
    <x v="314"/>
    <s v="TXN100129359826"/>
    <d v="2025-10-17T00:00:00"/>
    <d v="2025-10-16T00:00:00"/>
    <n v="-1"/>
    <s v="valid"/>
    <n v="0"/>
    <n v="0"/>
    <n v="15"/>
    <n v="60"/>
    <s v="normal"/>
    <s v="no"/>
    <s v="low"/>
    <n v="75"/>
    <s v="low"/>
    <s v="YES"/>
    <d v="2025-10-17T00:00:00"/>
    <d v="2025-10-01T00:00:00"/>
    <d v="2025-10-01T00:00:00"/>
    <s v="Oct"/>
    <n v="2025"/>
    <s v="Thu"/>
    <m/>
    <s v="Rohit Thakur SLQU"/>
    <n v="18"/>
    <s v="valid"/>
  </r>
  <r>
    <n v="164"/>
    <x v="1"/>
    <s v="HALDWANI"/>
    <s v="Aashish Rai"/>
    <s v="9389925428-Jio-BP"/>
    <s v="UK03CA2120"/>
    <s v="DEEPAK"/>
    <n v="9350905819"/>
    <x v="315"/>
    <s v="TXN100126227029"/>
    <d v="2025-10-03T00:00:00"/>
    <d v="2025-10-03T00:00:00"/>
    <n v="0"/>
    <s v="valid"/>
    <n v="14180"/>
    <n v="3661"/>
    <n v="50"/>
    <n v="80"/>
    <s v="normal"/>
    <s v="no"/>
    <s v="medium"/>
    <n v="130"/>
    <s v="medium"/>
    <s v="YES"/>
    <d v="2025-10-03T00:00:00"/>
    <m/>
    <d v="2025-10-01T00:00:00"/>
    <s v="Oct"/>
    <n v="2025"/>
    <s v="Fri"/>
    <m/>
    <s v="Diwan   Singh"/>
    <n v="18"/>
    <s v="valid"/>
  </r>
  <r>
    <n v="164"/>
    <x v="0"/>
    <s v="DEHRADUN"/>
    <s v="Vivek Kumar"/>
    <n v="9548900960"/>
    <s v="UK08CB0821"/>
    <s v="SURENDRA"/>
    <n v="8979512894"/>
    <x v="316"/>
    <s v="TXN100129359826"/>
    <d v="2025-10-17T00:00:00"/>
    <d v="2025-10-17T00:00:00"/>
    <n v="0"/>
    <s v="valid"/>
    <n v="659"/>
    <n v="125"/>
    <n v="28"/>
    <n v="60"/>
    <s v="normal"/>
    <s v="no"/>
    <s v="low"/>
    <n v="88"/>
    <s v="low"/>
    <s v="YES"/>
    <d v="2025-10-17T00:00:00"/>
    <d v="2025-10-01T00:00:00"/>
    <d v="2025-10-01T00:00:00"/>
    <s v="Oct"/>
    <n v="2025"/>
    <s v="Fri"/>
    <m/>
    <s v="Sandeep  Kumar  Saini"/>
    <n v="18"/>
    <s v="valid"/>
  </r>
  <r>
    <n v="165"/>
    <x v="0"/>
    <s v="DEHRADUN"/>
    <s v="Vivek Kumar"/>
    <n v="9548900960"/>
    <s v="UP11CT5505"/>
    <s v="ANIL"/>
    <n v="8859875509"/>
    <x v="317"/>
    <s v="TXN100129652477"/>
    <d v="2025-10-18T00:00:00"/>
    <d v="2025-10-18T00:00:00"/>
    <n v="0"/>
    <s v="valid"/>
    <n v="4908"/>
    <n v="1123"/>
    <n v="25"/>
    <n v="80"/>
    <s v="normal"/>
    <s v="no"/>
    <s v="medium"/>
    <n v="105"/>
    <s v="medium"/>
    <s v="YES"/>
    <d v="2025-10-18T00:00:00"/>
    <d v="2025-10-01T00:00:00"/>
    <d v="2025-10-01T00:00:00"/>
    <s v="Oct"/>
    <n v="2025"/>
    <s v="Sat"/>
    <m/>
    <s v="Kishan Singh Rawat"/>
    <n v="18"/>
    <s v="valid"/>
  </r>
  <r>
    <n v="165"/>
    <x v="1"/>
    <s v="HALDWANI"/>
    <s v="Aashish Rai"/>
    <s v="9389925428-Jio-BP"/>
    <s v="UK03CA2120"/>
    <s v="DEEPAK"/>
    <n v="9350905819"/>
    <x v="318"/>
    <s v="TXN100126227029"/>
    <d v="2025-10-03T00:00:00"/>
    <d v="2025-10-04T00:00:00"/>
    <n v="1"/>
    <s v="valid"/>
    <n v="12021"/>
    <n v="2999"/>
    <n v="75"/>
    <n v="60"/>
    <s v="normal"/>
    <s v="no"/>
    <s v="low"/>
    <n v="135"/>
    <s v="low"/>
    <s v="YES"/>
    <d v="2025-10-04T00:00:00"/>
    <m/>
    <d v="2025-10-01T00:00:00"/>
    <s v="Oct"/>
    <n v="2025"/>
    <s v="Sat"/>
    <m/>
    <s v="Diwan   Singh"/>
    <n v="18"/>
    <s v="valid"/>
  </r>
  <r>
    <n v="166"/>
    <x v="0"/>
    <s v="DEHRADUN"/>
    <s v="Vivek Kumar"/>
    <n v="9548900960"/>
    <s v="UP11CT5505"/>
    <s v="ANIL"/>
    <n v="8859875509"/>
    <x v="211"/>
    <s v="TXN100129248491"/>
    <d v="2025-10-17T00:00:00"/>
    <d v="2025-10-18T00:00:00"/>
    <n v="1"/>
    <s v="valid"/>
    <n v="2035"/>
    <n v="664"/>
    <n v="68"/>
    <n v="80"/>
    <s v="normal"/>
    <s v="no"/>
    <s v="medium"/>
    <n v="148"/>
    <s v="medium"/>
    <s v="YES"/>
    <d v="2025-10-17T00:00:00"/>
    <d v="2025-10-01T00:00:00"/>
    <d v="2025-10-01T00:00:00"/>
    <s v="Oct"/>
    <n v="2025"/>
    <s v="Sat"/>
    <m/>
    <s v="Kishan Singh Rawat"/>
    <n v="18"/>
    <s v="valid"/>
  </r>
  <r>
    <n v="166"/>
    <x v="1"/>
    <s v="HALDWANI"/>
    <s v="Aashish Rai"/>
    <s v="9389925428-Jio-BP"/>
    <s v="UK03CA2120"/>
    <s v="DEEPAK"/>
    <n v="9350905819"/>
    <x v="319"/>
    <s v="TXN100126227029"/>
    <d v="2025-10-03T00:00:00"/>
    <d v="2025-10-04T00:00:00"/>
    <n v="1"/>
    <s v="valid"/>
    <n v="4213"/>
    <n v="627"/>
    <n v="75"/>
    <n v="60"/>
    <s v="normal"/>
    <s v="no"/>
    <s v="low"/>
    <n v="135"/>
    <s v="low"/>
    <s v="YES"/>
    <d v="2025-10-04T00:00:00"/>
    <m/>
    <d v="2025-10-01T00:00:00"/>
    <s v="Oct"/>
    <n v="2025"/>
    <s v="Sat"/>
    <m/>
    <s v="Diwan   Singh"/>
    <n v="18"/>
    <s v="valid"/>
  </r>
  <r>
    <n v="167"/>
    <x v="0"/>
    <s v="DEHRADUN"/>
    <s v="Vivek Kumar"/>
    <n v="9548900960"/>
    <s v="UP11CT5505"/>
    <s v="ANIL"/>
    <n v="8859875509"/>
    <x v="320"/>
    <s v="TXN100129652477"/>
    <d v="2025-10-18T00:00:00"/>
    <d v="2025-10-18T00:00:00"/>
    <n v="0"/>
    <s v="valid"/>
    <n v="5773"/>
    <n v="1698"/>
    <n v="36"/>
    <n v="80"/>
    <s v="normal"/>
    <s v="no"/>
    <s v="medium"/>
    <n v="116"/>
    <s v="medium"/>
    <s v="YES"/>
    <d v="2025-10-18T00:00:00"/>
    <d v="2025-10-01T00:00:00"/>
    <d v="2025-10-01T00:00:00"/>
    <s v="Oct"/>
    <n v="2025"/>
    <s v="Sat"/>
    <m/>
    <s v="Ashok Singh Ramola"/>
    <n v="18"/>
    <s v="valid"/>
  </r>
  <r>
    <n v="167"/>
    <x v="1"/>
    <s v="HALDWANI"/>
    <s v="Aashish Rai"/>
    <s v="9389925428-Jio-BP"/>
    <s v="UK03CA2120"/>
    <s v="DEEPAK"/>
    <n v="9350905819"/>
    <x v="321"/>
    <s v="TXN100126227029"/>
    <d v="2025-10-03T00:00:00"/>
    <d v="2025-10-04T00:00:00"/>
    <n v="1"/>
    <s v="valid"/>
    <n v="8607"/>
    <n v="2157"/>
    <n v="109"/>
    <n v="60"/>
    <s v="normal"/>
    <s v="no"/>
    <s v="low"/>
    <n v="169"/>
    <s v="low"/>
    <s v="YES"/>
    <d v="2025-10-04T00:00:00"/>
    <m/>
    <d v="2025-10-01T00:00:00"/>
    <s v="Oct"/>
    <n v="2025"/>
    <s v="Sat"/>
    <m/>
    <s v="Diwan   Singh"/>
    <n v="18"/>
    <s v="valid"/>
  </r>
  <r>
    <n v="168"/>
    <x v="0"/>
    <s v="DEHRADUN"/>
    <s v="Vivek Kumar"/>
    <n v="9548900960"/>
    <s v="UP11CT5505"/>
    <s v="ANIL"/>
    <n v="8859875509"/>
    <x v="322"/>
    <s v="TXN100129248491"/>
    <d v="2025-10-17T00:00:00"/>
    <d v="2025-10-17T00:00:00"/>
    <n v="0"/>
    <s v="valid"/>
    <n v="6039"/>
    <n v="1426"/>
    <n v="55"/>
    <n v="80"/>
    <s v="normal"/>
    <s v="no"/>
    <s v="medium"/>
    <n v="135"/>
    <s v="medium"/>
    <s v="YES"/>
    <d v="2025-10-17T00:00:00"/>
    <d v="2025-10-01T00:00:00"/>
    <d v="2025-10-01T00:00:00"/>
    <s v="Oct"/>
    <n v="2025"/>
    <s v="Fri"/>
    <m/>
    <s v="Pawan  Kumar"/>
    <n v="18"/>
    <s v="valid"/>
  </r>
  <r>
    <n v="168"/>
    <x v="1"/>
    <s v="HALDWANI"/>
    <s v="Aashish Rai"/>
    <s v="9389925428-Jio-BP"/>
    <s v="UK03CA2120"/>
    <s v="DEEPAK"/>
    <n v="9350905819"/>
    <x v="323"/>
    <s v="TXN100126227029"/>
    <d v="2025-10-03T00:00:00"/>
    <d v="2025-10-03T00:00:00"/>
    <n v="0"/>
    <s v="valid"/>
    <n v="2488"/>
    <n v="579"/>
    <n v="33"/>
    <n v="60"/>
    <s v="normal"/>
    <s v="no"/>
    <s v="low"/>
    <n v="93"/>
    <s v="low"/>
    <s v="YES"/>
    <d v="2025-10-03T00:00:00"/>
    <m/>
    <d v="2025-10-01T00:00:00"/>
    <s v="Oct"/>
    <n v="2025"/>
    <s v="Fri"/>
    <m/>
    <s v="Diwan   Singh"/>
    <n v="18"/>
    <s v="valid"/>
  </r>
  <r>
    <n v="169"/>
    <x v="0"/>
    <s v="DEHRADUN"/>
    <s v="Vivek Kumar"/>
    <n v="9548900960"/>
    <s v="UP11CT5505"/>
    <s v="ANIL"/>
    <n v="8859875509"/>
    <x v="324"/>
    <s v="TXN100129248491"/>
    <d v="2025-10-17T00:00:00"/>
    <d v="2025-10-17T00:00:00"/>
    <n v="0"/>
    <s v="valid"/>
    <n v="3965"/>
    <n v="979"/>
    <n v="27"/>
    <n v="80"/>
    <s v="normal"/>
    <s v="no"/>
    <s v="medium"/>
    <n v="107"/>
    <s v="medium"/>
    <s v="YES"/>
    <d v="2025-10-17T00:00:00"/>
    <d v="2025-10-01T00:00:00"/>
    <d v="2025-10-01T00:00:00"/>
    <s v="Oct"/>
    <n v="2025"/>
    <s v="Fri"/>
    <m/>
    <s v="Ankit  Lasiyal"/>
    <n v="18"/>
    <s v="valid"/>
  </r>
  <r>
    <n v="169"/>
    <x v="1"/>
    <s v="HALDWANI"/>
    <s v="Aashish Rai"/>
    <s v="9389925428-Jio-BP"/>
    <s v="UK03CA2120"/>
    <s v="DEEPAK"/>
    <n v="9350905819"/>
    <x v="325"/>
    <s v="TXN100126227029"/>
    <d v="2025-10-03T00:00:00"/>
    <d v="2025-10-03T00:00:00"/>
    <n v="0"/>
    <s v="valid"/>
    <n v="7154"/>
    <n v="1721"/>
    <n v="160"/>
    <n v="40"/>
    <s v="normal"/>
    <s v="no"/>
    <s v="low"/>
    <n v="200"/>
    <s v="low"/>
    <s v="YES"/>
    <d v="2025-10-03T00:00:00"/>
    <m/>
    <d v="2025-10-01T00:00:00"/>
    <s v="Oct"/>
    <n v="2025"/>
    <s v="Fri"/>
    <m/>
    <s v="Diwan   Singh"/>
    <n v="18"/>
    <s v="valid"/>
  </r>
  <r>
    <n v="170"/>
    <x v="1"/>
    <s v="HALDWANI"/>
    <s v="AMIT SINGH"/>
    <n v="9161640641"/>
    <s v="UK05CA2504"/>
    <s v="GOKUL"/>
    <n v="7417923866"/>
    <x v="326"/>
    <s v="TXN100126229568"/>
    <d v="2025-10-03T00:00:00"/>
    <d v="2025-10-05T00:00:00"/>
    <n v="2"/>
    <s v="valid"/>
    <n v="4030"/>
    <n v="1192"/>
    <n v="55"/>
    <n v="120"/>
    <s v="normal"/>
    <s v="no"/>
    <s v="medium"/>
    <n v="175"/>
    <s v="medium"/>
    <s v="YES"/>
    <d v="2025-10-05T00:00:00"/>
    <m/>
    <d v="2025-10-01T00:00:00"/>
    <s v="Oct"/>
    <n v="2025"/>
    <s v="Sun"/>
    <m/>
    <s v="Harsharan  Pandey"/>
    <n v="18"/>
    <s v="valid"/>
  </r>
  <r>
    <n v="170"/>
    <x v="0"/>
    <s v="DEHRADUN"/>
    <s v="Vivek Kumar"/>
    <n v="9548900960"/>
    <s v="UP11CT5505"/>
    <s v="ANIL"/>
    <n v="8859875509"/>
    <x v="327"/>
    <s v="TXN100129248491"/>
    <d v="2025-10-17T00:00:00"/>
    <d v="2025-10-17T00:00:00"/>
    <n v="0"/>
    <s v="valid"/>
    <n v="15182"/>
    <n v="3558"/>
    <n v="78"/>
    <n v="80"/>
    <s v="normal"/>
    <s v="no"/>
    <s v="medium"/>
    <n v="158"/>
    <s v="medium"/>
    <s v="YES"/>
    <d v="2025-10-17T00:00:00"/>
    <d v="2025-10-01T00:00:00"/>
    <d v="2025-10-01T00:00:00"/>
    <s v="Oct"/>
    <n v="2025"/>
    <s v="Fri"/>
    <m/>
    <s v="Not found"/>
    <n v="18"/>
    <s v="valid"/>
  </r>
  <r>
    <n v="171"/>
    <x v="1"/>
    <s v="HALDWANI"/>
    <s v="AMIT SINGH"/>
    <n v="9161640641"/>
    <s v="UK05CA2504"/>
    <s v="GOKUL"/>
    <n v="7417923866"/>
    <x v="328"/>
    <s v="TXN100126229568"/>
    <d v="2025-10-03T00:00:00"/>
    <d v="2025-10-04T00:00:00"/>
    <n v="1"/>
    <s v="valid"/>
    <n v="3280"/>
    <n v="1151"/>
    <n v="78"/>
    <n v="80"/>
    <s v="normal"/>
    <s v="no"/>
    <s v="medium"/>
    <n v="158"/>
    <s v="medium"/>
    <s v="YES"/>
    <d v="2025-10-04T00:00:00"/>
    <m/>
    <d v="2025-10-01T00:00:00"/>
    <s v="Oct"/>
    <n v="2025"/>
    <s v="Sat"/>
    <m/>
    <s v="Kripal  Bajetha"/>
    <n v="18"/>
    <s v="valid"/>
  </r>
  <r>
    <n v="171"/>
    <x v="0"/>
    <s v="DEHRADUN"/>
    <s v="Vivek Kumar"/>
    <n v="9508782677"/>
    <s v="UP11CT5505"/>
    <s v="ANIL"/>
    <n v="8859875509"/>
    <x v="329"/>
    <s v="TXN100129249142"/>
    <d v="2025-10-17T00:00:00"/>
    <d v="2025-10-17T00:00:00"/>
    <n v="0"/>
    <s v="valid"/>
    <n v="1266"/>
    <n v="1192"/>
    <n v="45"/>
    <n v="100"/>
    <s v="normal"/>
    <s v="no"/>
    <s v="medium"/>
    <n v="145"/>
    <s v="medium"/>
    <s v="YES"/>
    <d v="2025-10-17T00:00:00"/>
    <d v="2025-10-01T00:00:00"/>
    <d v="2025-10-01T00:00:00"/>
    <s v="Oct"/>
    <n v="2025"/>
    <s v="Fri"/>
    <m/>
    <s v="Pawan  Kumar"/>
    <n v="18"/>
    <s v="valid"/>
  </r>
  <r>
    <n v="172"/>
    <x v="1"/>
    <s v="HALDWANI"/>
    <s v="AMIT SINGH"/>
    <n v="9161640641"/>
    <s v="UK05CA2504"/>
    <s v="GOKUL"/>
    <n v="7417923866"/>
    <x v="330"/>
    <s v="TXN100126229568"/>
    <d v="2025-10-03T00:00:00"/>
    <d v="2025-10-04T00:00:00"/>
    <n v="1"/>
    <s v="valid"/>
    <n v="10123"/>
    <n v="2026"/>
    <n v="85"/>
    <n v="100"/>
    <s v="normal"/>
    <s v="no"/>
    <s v="medium"/>
    <n v="185"/>
    <s v="medium"/>
    <s v="YES"/>
    <d v="2025-10-04T00:00:00"/>
    <m/>
    <d v="2025-10-01T00:00:00"/>
    <s v="Oct"/>
    <n v="2025"/>
    <s v="Sat"/>
    <m/>
    <s v="Kripal  Bajetha"/>
    <n v="18"/>
    <s v="valid"/>
  </r>
  <r>
    <n v="172"/>
    <x v="0"/>
    <s v="DEHRADUN"/>
    <s v="Vivek Kumar"/>
    <n v="9548900960"/>
    <s v="UK10CA1340"/>
    <s v="AKHILESH"/>
    <n v="9548253517"/>
    <x v="101"/>
    <s v="TXN100129374614"/>
    <d v="2025-10-17T00:00:00"/>
    <d v="2025-10-16T00:00:00"/>
    <n v="-1"/>
    <s v="valid"/>
    <n v="30451"/>
    <n v="7494"/>
    <n v="20"/>
    <n v="200"/>
    <s v="high"/>
    <s v="no"/>
    <s v="high"/>
    <n v="220"/>
    <s v="HIGH"/>
    <s v="YES"/>
    <d v="2025-10-17T00:00:00"/>
    <d v="2025-10-01T00:00:00"/>
    <d v="2025-10-01T00:00:00"/>
    <s v="Oct"/>
    <n v="2025"/>
    <s v="Thu"/>
    <m/>
    <s v="Amresh Uniyal"/>
    <n v="18"/>
    <s v="valid"/>
  </r>
  <r>
    <n v="173"/>
    <x v="1"/>
    <s v="HALDWANI"/>
    <s v="AMIT SINGH"/>
    <n v="9161640641"/>
    <s v="UK05CA2504"/>
    <s v="GOKUL"/>
    <n v="7417923866"/>
    <x v="331"/>
    <s v="TXN100126229568"/>
    <d v="2025-10-03T00:00:00"/>
    <d v="2025-10-03T00:00:00"/>
    <n v="0"/>
    <s v="valid"/>
    <n v="9039"/>
    <n v="1772"/>
    <n v="69"/>
    <n v="80"/>
    <s v="normal"/>
    <s v="no"/>
    <s v="medium"/>
    <n v="149"/>
    <s v="medium"/>
    <s v="YES"/>
    <d v="2025-10-03T00:00:00"/>
    <m/>
    <d v="2025-10-01T00:00:00"/>
    <s v="Oct"/>
    <n v="2025"/>
    <s v="Fri"/>
    <m/>
    <s v="Not found"/>
    <n v="18"/>
    <s v="valid"/>
  </r>
  <r>
    <n v="173"/>
    <x v="0"/>
    <s v="DEHRADUN"/>
    <s v="Vivek Kumar"/>
    <n v="9548900960"/>
    <s v="UK10CA1340"/>
    <s v="AKHILESH"/>
    <n v="9548253517"/>
    <x v="332"/>
    <s v="TXN100129540069"/>
    <d v="2025-10-18T00:00:00"/>
    <d v="2025-10-18T00:00:00"/>
    <n v="0"/>
    <s v="valid"/>
    <n v="2074"/>
    <n v="476"/>
    <n v="60"/>
    <n v="60"/>
    <s v="normal"/>
    <s v="no"/>
    <s v="low"/>
    <n v="120"/>
    <s v="low"/>
    <s v="YES"/>
    <d v="2025-10-18T00:00:00"/>
    <d v="2025-10-01T00:00:00"/>
    <d v="2025-10-01T00:00:00"/>
    <s v="Oct"/>
    <n v="2025"/>
    <s v="Sat"/>
    <m/>
    <s v="Pramod  Rana"/>
    <n v="18"/>
    <s v="valid"/>
  </r>
  <r>
    <n v="174"/>
    <x v="0"/>
    <s v="DEHRADUN"/>
    <s v="Vivek Kumar"/>
    <n v="9548900960"/>
    <s v="UK10CA1340"/>
    <s v="AKHILESH"/>
    <n v="9548253517"/>
    <x v="333"/>
    <s v="TXN100129540069"/>
    <d v="2025-10-18T00:00:00"/>
    <d v="2025-10-18T00:00:00"/>
    <n v="0"/>
    <s v="valid"/>
    <n v="5109"/>
    <n v="1271"/>
    <n v="32"/>
    <n v="80"/>
    <s v="normal"/>
    <s v="no"/>
    <s v="medium"/>
    <n v="112"/>
    <s v="medium"/>
    <s v="YES"/>
    <d v="2025-10-18T00:00:00"/>
    <d v="2025-10-01T00:00:00"/>
    <d v="2025-10-01T00:00:00"/>
    <s v="Oct"/>
    <n v="2025"/>
    <s v="Sat"/>
    <m/>
    <s v="Pramod  Rana"/>
    <n v="18"/>
    <s v="valid"/>
  </r>
  <r>
    <n v="174"/>
    <x v="1"/>
    <s v="HALDWANI"/>
    <s v="AMIT SINGH"/>
    <n v="9161640641"/>
    <s v="UK05CA2504"/>
    <s v="GOKUL"/>
    <n v="7417923866"/>
    <x v="334"/>
    <s v="TXN100126229568"/>
    <d v="2025-10-03T00:00:00"/>
    <d v="2025-10-04T00:00:00"/>
    <n v="1"/>
    <s v="valid"/>
    <n v="326"/>
    <n v="129"/>
    <n v="85"/>
    <n v="40"/>
    <s v="normal"/>
    <s v="no"/>
    <s v="low"/>
    <n v="125"/>
    <s v="low"/>
    <s v="YES"/>
    <d v="2025-10-04T00:00:00"/>
    <m/>
    <d v="2025-10-01T00:00:00"/>
    <s v="Oct"/>
    <n v="2025"/>
    <s v="Sat"/>
    <m/>
    <s v="Kripal  Bajetha"/>
    <n v="18"/>
    <s v="valid"/>
  </r>
  <r>
    <n v="175"/>
    <x v="1"/>
    <s v="HALDWANI"/>
    <s v="AMIT SINGH"/>
    <n v="9161640641"/>
    <s v="UK05CA2504"/>
    <s v="GOKUL"/>
    <n v="7417923866"/>
    <x v="335"/>
    <s v="TXN100126229403"/>
    <d v="2025-10-03T00:00:00"/>
    <d v="2025-10-03T00:00:00"/>
    <n v="0"/>
    <s v="valid"/>
    <n v="4448"/>
    <n v="1062"/>
    <n v="80"/>
    <n v="100"/>
    <s v="normal"/>
    <s v="no"/>
    <s v="medium"/>
    <n v="180"/>
    <s v="medium"/>
    <s v="YES"/>
    <d v="2025-10-03T00:00:00"/>
    <m/>
    <d v="2025-10-01T00:00:00"/>
    <s v="Oct"/>
    <n v="2025"/>
    <s v="Fri"/>
    <m/>
    <s v="Harsharan  Pandey"/>
    <n v="18"/>
    <s v="valid"/>
  </r>
  <r>
    <n v="175"/>
    <x v="0"/>
    <s v="DEHRADUN"/>
    <s v="Vivek Kumar"/>
    <n v="9548900960"/>
    <s v="UK10CA1340"/>
    <s v="AKHILESH"/>
    <n v="9548253517"/>
    <x v="336"/>
    <s v="TXN100129540069"/>
    <d v="2025-10-18T00:00:00"/>
    <d v="2025-10-18T00:00:00"/>
    <n v="0"/>
    <s v="valid"/>
    <n v="6341"/>
    <n v="1644"/>
    <n v="46"/>
    <n v="100"/>
    <s v="normal"/>
    <s v="no"/>
    <s v="medium"/>
    <n v="146"/>
    <s v="medium"/>
    <s v="YES"/>
    <d v="2025-10-18T00:00:00"/>
    <d v="2025-10-01T00:00:00"/>
    <d v="2025-10-01T00:00:00"/>
    <s v="Oct"/>
    <n v="2025"/>
    <s v="Sat"/>
    <m/>
    <s v="Pramod  Rana"/>
    <n v="18"/>
    <s v="valid"/>
  </r>
  <r>
    <n v="176"/>
    <x v="1"/>
    <s v="HALDWANI"/>
    <s v="AMIT SINGH"/>
    <n v="9161640641"/>
    <s v="UK05CA2504"/>
    <s v="GOKUL"/>
    <n v="7417923866"/>
    <x v="337"/>
    <s v="TXN100126229403"/>
    <d v="2025-10-03T00:00:00"/>
    <d v="2025-10-05T00:00:00"/>
    <n v="2"/>
    <s v="valid"/>
    <n v="4490"/>
    <n v="1177"/>
    <n v="38"/>
    <n v="120"/>
    <s v="normal"/>
    <s v="no"/>
    <s v="medium"/>
    <n v="158"/>
    <s v="medium"/>
    <s v="YES"/>
    <d v="2025-10-05T00:00:00"/>
    <m/>
    <d v="2025-10-01T00:00:00"/>
    <s v="Oct"/>
    <n v="2025"/>
    <s v="Sun"/>
    <m/>
    <s v="Harsharan  Pandey"/>
    <n v="18"/>
    <s v="valid"/>
  </r>
  <r>
    <n v="176"/>
    <x v="0"/>
    <s v="DEHRADUN"/>
    <s v="Vivek Kumar"/>
    <n v="9548900960"/>
    <s v="UK10CA1340"/>
    <s v="AKHILESH"/>
    <n v="9548253517"/>
    <x v="338"/>
    <s v="TXN100129119589"/>
    <d v="2025-10-16T00:00:00"/>
    <d v="2025-10-21T00:00:00"/>
    <n v="5"/>
    <s v="valid"/>
    <n v="1912"/>
    <n v="685"/>
    <n v="50"/>
    <n v="100"/>
    <s v="normal"/>
    <s v="no"/>
    <s v="medium"/>
    <n v="150"/>
    <s v="medium"/>
    <s v="YES"/>
    <d v="2025-10-16T00:00:00"/>
    <d v="2025-10-01T00:00:00"/>
    <d v="2025-10-01T00:00:00"/>
    <s v="Oct"/>
    <n v="2025"/>
    <s v="Tue"/>
    <m/>
    <s v="Pramod  Rana"/>
    <n v="18"/>
    <s v="valid"/>
  </r>
  <r>
    <n v="177"/>
    <x v="0"/>
    <s v="DEHRADUN"/>
    <s v="Vivek Kumar"/>
    <n v="9548900960"/>
    <s v="TRT"/>
    <s v="TRT"/>
    <s v="TRT"/>
    <x v="339"/>
    <s v="TXN100129248922"/>
    <d v="2025-10-16T00:00:00"/>
    <d v="2025-10-22T00:00:00"/>
    <n v="6"/>
    <s v="valid"/>
    <n v="3296"/>
    <n v="639"/>
    <n v="20"/>
    <n v="60"/>
    <s v="normal"/>
    <s v="no"/>
    <s v="low"/>
    <n v="80"/>
    <s v="low"/>
    <s v="YES"/>
    <d v="2025-10-16T00:00:00"/>
    <d v="2025-10-01T00:00:00"/>
    <d v="2025-10-01T00:00:00"/>
    <s v="Oct"/>
    <n v="2025"/>
    <s v="Wed"/>
    <m/>
    <s v="Manoj  Dabral"/>
    <n v="18"/>
    <s v="valid"/>
  </r>
  <r>
    <n v="177"/>
    <x v="1"/>
    <s v="HALDWANI"/>
    <s v="AMIT SINGH"/>
    <n v="9161640641"/>
    <s v="UK05CA2504"/>
    <s v="GOKUL"/>
    <n v="7417923866"/>
    <x v="340"/>
    <s v="TXN100126229403"/>
    <d v="2025-10-03T00:00:00"/>
    <d v="2025-10-03T00:00:00"/>
    <n v="0"/>
    <s v="valid"/>
    <n v="3897"/>
    <n v="1405"/>
    <n v="125"/>
    <n v="60"/>
    <s v="normal"/>
    <s v="no"/>
    <s v="low"/>
    <n v="185"/>
    <s v="low"/>
    <s v="YES"/>
    <d v="2025-10-03T00:00:00"/>
    <m/>
    <d v="2025-10-01T00:00:00"/>
    <s v="Oct"/>
    <n v="2025"/>
    <s v="Fri"/>
    <m/>
    <s v="Harsharan  Pandey"/>
    <n v="18"/>
    <s v="valid"/>
  </r>
  <r>
    <n v="178"/>
    <x v="1"/>
    <s v="HALDWANI"/>
    <s v="AMIT SINGH"/>
    <n v="9161640641"/>
    <s v="UK05CA2504"/>
    <s v="GOKUL"/>
    <n v="7417923866"/>
    <x v="341"/>
    <s v="TXN100126229842"/>
    <d v="2025-10-03T00:00:00"/>
    <d v="2025-10-04T00:00:00"/>
    <n v="1"/>
    <s v="valid"/>
    <n v="2924"/>
    <n v="829"/>
    <n v="82"/>
    <n v="80"/>
    <s v="normal"/>
    <s v="no"/>
    <s v="medium"/>
    <n v="162"/>
    <s v="medium"/>
    <s v="YES"/>
    <d v="2025-10-04T00:00:00"/>
    <m/>
    <d v="2025-10-01T00:00:00"/>
    <s v="Oct"/>
    <n v="2025"/>
    <s v="Sat"/>
    <m/>
    <s v="Surendra  Singh"/>
    <n v="18"/>
    <s v="valid"/>
  </r>
  <r>
    <n v="178"/>
    <x v="0"/>
    <s v="DEHRADUN"/>
    <s v="Vivek Kumar"/>
    <n v="9548900960"/>
    <s v="TRT"/>
    <s v="TRT"/>
    <s v="TRT"/>
    <x v="342"/>
    <s v="TXN100129248922"/>
    <d v="2025-10-16T00:00:00"/>
    <d v="2025-10-22T00:00:00"/>
    <n v="6"/>
    <s v="valid"/>
    <n v="3229"/>
    <n v="893"/>
    <n v="60"/>
    <n v="40"/>
    <s v="normal"/>
    <s v="no"/>
    <s v="low"/>
    <n v="100"/>
    <s v="low"/>
    <s v="YES"/>
    <d v="2025-10-16T00:00:00"/>
    <d v="2025-10-01T00:00:00"/>
    <d v="2025-10-01T00:00:00"/>
    <s v="Oct"/>
    <n v="2025"/>
    <s v="Wed"/>
    <m/>
    <s v="Manoj  Dabral"/>
    <n v="18"/>
    <s v="valid"/>
  </r>
  <r>
    <n v="179"/>
    <x v="1"/>
    <s v="HALDWANI"/>
    <s v="AMIT SINGH"/>
    <n v="9161640641"/>
    <s v="UK05CA2504"/>
    <s v="GOKUL"/>
    <n v="7417923866"/>
    <x v="343"/>
    <s v="TXN100126229842"/>
    <d v="2025-10-03T00:00:00"/>
    <d v="2025-10-05T00:00:00"/>
    <n v="2"/>
    <s v="valid"/>
    <n v="2389"/>
    <n v="653"/>
    <n v="38"/>
    <n v="100"/>
    <s v="normal"/>
    <s v="no"/>
    <s v="medium"/>
    <n v="138"/>
    <s v="medium"/>
    <s v="YES"/>
    <d v="2025-10-05T00:00:00"/>
    <m/>
    <d v="2025-10-01T00:00:00"/>
    <s v="Oct"/>
    <n v="2025"/>
    <s v="Sun"/>
    <m/>
    <s v="Surendra  Singh"/>
    <n v="18"/>
    <s v="valid"/>
  </r>
  <r>
    <n v="179"/>
    <x v="0"/>
    <s v="DEHRADUN"/>
    <s v="Vivek Kumar"/>
    <n v="9508782677"/>
    <s v="UK17CA 5823"/>
    <s v="VINAY"/>
    <n v="9548825818"/>
    <x v="344"/>
    <s v="TXN100129125464"/>
    <d v="2025-10-17T00:00:00"/>
    <d v="2025-10-16T00:00:00"/>
    <n v="-1"/>
    <s v="valid"/>
    <n v="0"/>
    <n v="1250"/>
    <n v="45"/>
    <n v="100"/>
    <s v="normal"/>
    <s v="no"/>
    <s v="medium"/>
    <n v="145"/>
    <s v="medium"/>
    <s v="YES"/>
    <d v="2025-10-17T00:00:00"/>
    <d v="2025-10-01T00:00:00"/>
    <d v="2025-10-01T00:00:00"/>
    <s v="Oct"/>
    <n v="2025"/>
    <s v="Thu"/>
    <m/>
    <s v="Sandeep  Kumar  Saini"/>
    <n v="18"/>
    <s v="valid"/>
  </r>
  <r>
    <n v="180"/>
    <x v="0"/>
    <s v="DEHRADUN"/>
    <s v="Vivek Kumar"/>
    <n v="9548900960"/>
    <s v="UK17CA 5823"/>
    <s v="VINAY"/>
    <n v="9548825818"/>
    <x v="345"/>
    <s v="TXN100129360575"/>
    <d v="2025-10-17T00:00:00"/>
    <d v="2025-10-16T00:00:00"/>
    <n v="-1"/>
    <s v="valid"/>
    <n v="17847"/>
    <n v="3897"/>
    <n v="42"/>
    <n v="80"/>
    <s v="normal"/>
    <s v="no"/>
    <s v="medium"/>
    <n v="122"/>
    <s v="medium"/>
    <s v="YES"/>
    <d v="2025-10-17T00:00:00"/>
    <d v="2025-10-01T00:00:00"/>
    <d v="2025-10-01T00:00:00"/>
    <s v="Oct"/>
    <n v="2025"/>
    <s v="Thu"/>
    <m/>
    <s v="Rohit  Saini"/>
    <n v="18"/>
    <s v="valid"/>
  </r>
  <r>
    <n v="180"/>
    <x v="1"/>
    <s v="HALDWANI"/>
    <s v="Aashish Rai"/>
    <s v="9389925428-Jio-BP"/>
    <s v="UP21ET8573"/>
    <s v="AMAN"/>
    <n v="9105037209"/>
    <x v="346"/>
    <n v="122043"/>
    <d v="2025-10-04T00:00:00"/>
    <d v="2025-10-04T00:00:00"/>
    <n v="0"/>
    <s v="valid"/>
    <n v="3008"/>
    <n v="455"/>
    <n v="51"/>
    <n v="60"/>
    <s v="normal"/>
    <s v="no"/>
    <s v="low"/>
    <n v="111"/>
    <s v="low"/>
    <s v="YES"/>
    <d v="2025-10-04T00:00:00"/>
    <m/>
    <d v="2025-10-01T00:00:00"/>
    <s v="Oct"/>
    <n v="2025"/>
    <s v="Sat"/>
    <m/>
    <s v="Mithun  Kumar"/>
    <n v="18"/>
    <s v="valid"/>
  </r>
  <r>
    <n v="181"/>
    <x v="1"/>
    <s v="HALDWANI"/>
    <s v="Aashish Rai"/>
    <s v="9389925428-Jio-BP"/>
    <s v="UP21ET8573"/>
    <s v="AMAN"/>
    <n v="9105037209"/>
    <x v="347"/>
    <n v="122043"/>
    <d v="2025-10-04T00:00:00"/>
    <d v="2025-10-04T00:00:00"/>
    <n v="0"/>
    <s v="valid"/>
    <n v="929"/>
    <n v="165"/>
    <n v="54"/>
    <n v="80"/>
    <s v="normal"/>
    <s v="no"/>
    <s v="medium"/>
    <n v="134"/>
    <s v="medium"/>
    <s v="YES"/>
    <d v="2025-10-04T00:00:00"/>
    <m/>
    <d v="2025-10-01T00:00:00"/>
    <s v="Oct"/>
    <n v="2025"/>
    <s v="Sat"/>
    <m/>
    <s v="Mithun  Kumar"/>
    <n v="18"/>
    <s v="valid"/>
  </r>
  <r>
    <n v="181"/>
    <x v="0"/>
    <s v="DEHRADUN"/>
    <s v="Vivek Kumar"/>
    <n v="9548900960"/>
    <s v="UK17CA 5823"/>
    <s v="VINAY"/>
    <n v="9548825818"/>
    <x v="348"/>
    <s v="TXN100129360575"/>
    <d v="2025-10-17T00:00:00"/>
    <d v="2025-10-17T00:00:00"/>
    <n v="0"/>
    <s v="valid"/>
    <n v="13076"/>
    <n v="3165"/>
    <n v="46"/>
    <n v="80"/>
    <s v="normal"/>
    <s v="no"/>
    <s v="medium"/>
    <n v="126"/>
    <s v="medium"/>
    <s v="YES"/>
    <d v="2025-10-17T00:00:00"/>
    <d v="2025-10-01T00:00:00"/>
    <d v="2025-10-01T00:00:00"/>
    <s v="Oct"/>
    <n v="2025"/>
    <s v="Fri"/>
    <m/>
    <s v="Rohit  Saini"/>
    <n v="18"/>
    <s v="valid"/>
  </r>
  <r>
    <n v="182"/>
    <x v="0"/>
    <s v="DEHRADUN"/>
    <s v="Vivek Kumar"/>
    <n v="9548900960"/>
    <s v="UK17CA 5823"/>
    <s v="VINAY"/>
    <n v="9548825818"/>
    <x v="349"/>
    <s v="TXN100129360575"/>
    <d v="2025-10-17T00:00:00"/>
    <d v="2025-10-17T00:00:00"/>
    <n v="0"/>
    <s v="valid"/>
    <n v="2989"/>
    <n v="727"/>
    <n v="54"/>
    <n v="80"/>
    <s v="normal"/>
    <s v="no"/>
    <s v="medium"/>
    <n v="134"/>
    <s v="medium"/>
    <s v="YES"/>
    <d v="2025-10-17T00:00:00"/>
    <d v="2025-10-01T00:00:00"/>
    <d v="2025-10-01T00:00:00"/>
    <s v="Oct"/>
    <n v="2025"/>
    <s v="Fri"/>
    <m/>
    <s v="Anup  Singh KLSI"/>
    <n v="18"/>
    <s v="valid"/>
  </r>
  <r>
    <n v="182"/>
    <x v="1"/>
    <s v="HALDWANI"/>
    <s v="Aashish Rai"/>
    <s v="9389925428-Jio-BP"/>
    <s v="UP21ET8573"/>
    <s v="AMAN"/>
    <n v="9105037209"/>
    <x v="350"/>
    <n v="122043"/>
    <d v="2025-10-04T00:00:00"/>
    <d v="2025-10-04T00:00:00"/>
    <n v="0"/>
    <s v="valid"/>
    <n v="14664"/>
    <n v="4010"/>
    <n v="10"/>
    <n v="60"/>
    <s v="normal"/>
    <s v="no"/>
    <s v="low"/>
    <n v="70"/>
    <s v="low"/>
    <s v="YES"/>
    <d v="2025-10-04T00:00:00"/>
    <m/>
    <d v="2025-10-01T00:00:00"/>
    <s v="Oct"/>
    <n v="2025"/>
    <s v="Sat"/>
    <m/>
    <s v="Mithun  Kumar"/>
    <n v="18"/>
    <s v="valid"/>
  </r>
  <r>
    <n v="183"/>
    <x v="1"/>
    <s v="HALDWANI"/>
    <s v="Aashish Rai"/>
    <s v="9389925428-Jio-BP"/>
    <s v="UP21ET8573"/>
    <s v="AMAN"/>
    <n v="9105037209"/>
    <x v="351"/>
    <n v="122043"/>
    <d v="2025-10-04T00:00:00"/>
    <d v="2025-10-04T00:00:00"/>
    <n v="0"/>
    <s v="valid"/>
    <n v="7306"/>
    <n v="1496"/>
    <n v="10"/>
    <n v="80"/>
    <s v="normal"/>
    <s v="no"/>
    <s v="medium"/>
    <n v="90"/>
    <s v="medium"/>
    <s v="YES"/>
    <d v="2025-10-04T00:00:00"/>
    <m/>
    <d v="2025-10-01T00:00:00"/>
    <s v="Oct"/>
    <n v="2025"/>
    <s v="Sat"/>
    <m/>
    <s v="Mithun  Kumar"/>
    <n v="18"/>
    <s v="valid"/>
  </r>
  <r>
    <n v="183"/>
    <x v="0"/>
    <s v="DEHRADUN"/>
    <s v="Vivek Kumar"/>
    <n v="9548900960"/>
    <s v="UK17CA 5823"/>
    <s v="VINAY"/>
    <n v="9548825818"/>
    <x v="352"/>
    <s v="TXN100129360575"/>
    <d v="2025-10-17T00:00:00"/>
    <d v="2025-10-17T00:00:00"/>
    <n v="0"/>
    <s v="valid"/>
    <n v="2062"/>
    <n v="285"/>
    <n v="51"/>
    <n v="80"/>
    <s v="normal"/>
    <s v="no"/>
    <s v="medium"/>
    <n v="131"/>
    <s v="medium"/>
    <s v="YES"/>
    <d v="2025-10-17T00:00:00"/>
    <d v="2025-10-01T00:00:00"/>
    <d v="2025-10-01T00:00:00"/>
    <s v="Oct"/>
    <n v="2025"/>
    <s v="Fri"/>
    <m/>
    <s v="Anup  Singh KLSI"/>
    <n v="18"/>
    <s v="valid"/>
  </r>
  <r>
    <n v="184"/>
    <x v="0"/>
    <s v="DEHRADUN"/>
    <s v="Vivek Kumar"/>
    <n v="9548900960"/>
    <s v="UK17CA 5823"/>
    <s v="VINAY"/>
    <n v="9548825818"/>
    <x v="353"/>
    <s v="TXN100129360316"/>
    <d v="2025-10-17T00:00:00"/>
    <d v="2025-10-17T00:00:00"/>
    <n v="0"/>
    <s v="valid"/>
    <n v="13158"/>
    <n v="3827"/>
    <n v="40"/>
    <n v="80"/>
    <s v="normal"/>
    <s v="no"/>
    <s v="medium"/>
    <n v="120"/>
    <s v="medium"/>
    <s v="YES"/>
    <d v="2025-10-17T00:00:00"/>
    <d v="2025-10-01T00:00:00"/>
    <d v="2025-10-01T00:00:00"/>
    <s v="Oct"/>
    <n v="2025"/>
    <s v="Fri"/>
    <m/>
    <s v="Shyam Singh Rana"/>
    <n v="18"/>
    <s v="valid"/>
  </r>
  <r>
    <n v="184"/>
    <x v="1"/>
    <s v="HALDWANI"/>
    <s v="Aashish Rai"/>
    <s v="9389925428-Jio-BP"/>
    <s v="UP21ET8573"/>
    <s v="AMAN"/>
    <n v="9105037209"/>
    <x v="354"/>
    <n v="122043"/>
    <d v="2025-10-04T00:00:00"/>
    <d v="2025-10-04T00:00:00"/>
    <n v="0"/>
    <s v="valid"/>
    <n v="6888"/>
    <n v="1456"/>
    <n v="38"/>
    <n v="60"/>
    <s v="normal"/>
    <s v="no"/>
    <s v="low"/>
    <n v="98"/>
    <s v="low"/>
    <s v="YES"/>
    <d v="2025-10-04T00:00:00"/>
    <m/>
    <d v="2025-10-01T00:00:00"/>
    <s v="Oct"/>
    <n v="2025"/>
    <s v="Sat"/>
    <m/>
    <s v="Mithun  Kumar"/>
    <n v="18"/>
    <s v="valid"/>
  </r>
  <r>
    <n v="185"/>
    <x v="1"/>
    <s v="HALDWANI"/>
    <s v="AMIT SINGH"/>
    <n v="9628578265"/>
    <s v="UK02CA0769"/>
    <s v="HARI"/>
    <n v="7247885473"/>
    <x v="355"/>
    <n v="180718"/>
    <d v="2025-10-04T00:00:00"/>
    <d v="2025-10-05T00:00:00"/>
    <n v="1"/>
    <s v="valid"/>
    <n v="0"/>
    <n v="0"/>
    <n v="12"/>
    <n v="80"/>
    <s v="normal"/>
    <s v="no"/>
    <s v="medium"/>
    <n v="92"/>
    <s v="medium"/>
    <s v="YES"/>
    <d v="2025-10-05T00:00:00"/>
    <m/>
    <d v="2025-10-01T00:00:00"/>
    <s v="Oct"/>
    <n v="2025"/>
    <s v="Sun"/>
    <m/>
    <s v="Veer  Pal"/>
    <n v="18"/>
    <s v="valid"/>
  </r>
  <r>
    <n v="185"/>
    <x v="0"/>
    <s v="DEHRADUN"/>
    <s v="Vivek Kumar"/>
    <n v="9548900960"/>
    <s v="UK17CA 5823"/>
    <s v="VINAY"/>
    <n v="9548825818"/>
    <x v="356"/>
    <s v="TXN100129360316"/>
    <d v="2025-10-17T00:00:00"/>
    <d v="2025-10-17T00:00:00"/>
    <n v="0"/>
    <s v="valid"/>
    <n v="3421"/>
    <n v="1320"/>
    <n v="48"/>
    <n v="80"/>
    <s v="normal"/>
    <s v="no"/>
    <s v="medium"/>
    <n v="128"/>
    <s v="medium"/>
    <s v="YES"/>
    <d v="2025-10-17T00:00:00"/>
    <d v="2025-10-01T00:00:00"/>
    <d v="2025-10-01T00:00:00"/>
    <s v="Oct"/>
    <n v="2025"/>
    <s v="Fri"/>
    <m/>
    <s v="Shyam Singh Rana"/>
    <n v="18"/>
    <s v="valid"/>
  </r>
  <r>
    <n v="186"/>
    <x v="1"/>
    <s v="HALDWANI"/>
    <s v="AMIT SINGH"/>
    <n v="9628578265"/>
    <s v="UK02CA0769"/>
    <s v="HARI"/>
    <n v="7247885473"/>
    <x v="357"/>
    <n v="180718"/>
    <d v="2025-10-04T00:00:00"/>
    <d v="2025-10-04T00:00:00"/>
    <n v="0"/>
    <s v="valid"/>
    <n v="845"/>
    <n v="103"/>
    <n v="25"/>
    <n v="80"/>
    <s v="normal"/>
    <s v="no"/>
    <s v="medium"/>
    <n v="105"/>
    <s v="medium"/>
    <s v="YES"/>
    <d v="2025-10-04T00:00:00"/>
    <m/>
    <d v="2025-10-01T00:00:00"/>
    <s v="Oct"/>
    <n v="2025"/>
    <s v="Sat"/>
    <m/>
    <s v="Munendra  singh"/>
    <n v="18"/>
    <s v="valid"/>
  </r>
  <r>
    <n v="186"/>
    <x v="0"/>
    <s v="DEHRADUN"/>
    <s v="Vivek Kumar"/>
    <n v="9548900960"/>
    <s v="UK17CA 5823"/>
    <s v="VINAY"/>
    <n v="9548825818"/>
    <x v="358"/>
    <s v="TXN100129360316"/>
    <d v="2025-10-17T00:00:00"/>
    <d v="2025-10-18T00:00:00"/>
    <n v="1"/>
    <s v="valid"/>
    <n v="1632"/>
    <n v="638"/>
    <n v="42"/>
    <n v="80"/>
    <s v="normal"/>
    <s v="no"/>
    <s v="medium"/>
    <n v="122"/>
    <s v="medium"/>
    <s v="YES"/>
    <d v="2025-10-17T00:00:00"/>
    <d v="2025-10-01T00:00:00"/>
    <d v="2025-10-01T00:00:00"/>
    <s v="Oct"/>
    <n v="2025"/>
    <s v="Sat"/>
    <m/>
    <s v="Gaurav  Kamboj"/>
    <n v="18"/>
    <s v="valid"/>
  </r>
  <r>
    <n v="187"/>
    <x v="1"/>
    <s v="HALDWANI"/>
    <s v="AMIT SINGH"/>
    <n v="8126359505"/>
    <s v="UK02CA0769"/>
    <s v="HARI"/>
    <n v="7247885473"/>
    <x v="359"/>
    <n v="180916"/>
    <d v="2025-10-04T00:00:00"/>
    <d v="2025-10-04T00:00:00"/>
    <n v="0"/>
    <s v="valid"/>
    <n v="62968"/>
    <n v="2009"/>
    <n v="40"/>
    <n v="140"/>
    <s v="normal"/>
    <s v="no"/>
    <s v="medium"/>
    <n v="180"/>
    <s v="medium"/>
    <s v="YES"/>
    <d v="2025-10-04T00:00:00"/>
    <m/>
    <d v="2025-10-01T00:00:00"/>
    <s v="Oct"/>
    <n v="2025"/>
    <s v="Sat"/>
    <m/>
    <s v="Not found"/>
    <n v="18"/>
    <s v="valid"/>
  </r>
  <r>
    <n v="187"/>
    <x v="0"/>
    <s v="DEHRADUN"/>
    <s v="Vivek Kumar"/>
    <n v="9548900960"/>
    <s v="UK17CA 5823"/>
    <s v="VINAY"/>
    <n v="9548825818"/>
    <x v="360"/>
    <s v="TXN100129360316"/>
    <d v="2025-10-17T00:00:00"/>
    <d v="2025-10-18T00:00:00"/>
    <n v="1"/>
    <s v="valid"/>
    <n v="2548"/>
    <n v="649"/>
    <n v="42"/>
    <n v="80"/>
    <s v="normal"/>
    <s v="no"/>
    <s v="medium"/>
    <n v="122"/>
    <s v="medium"/>
    <s v="YES"/>
    <d v="2025-10-17T00:00:00"/>
    <d v="2025-10-01T00:00:00"/>
    <d v="2025-10-01T00:00:00"/>
    <s v="Oct"/>
    <n v="2025"/>
    <s v="Sat"/>
    <m/>
    <s v="Gaurav  Kamboj"/>
    <n v="18"/>
    <s v="valid"/>
  </r>
  <r>
    <n v="188"/>
    <x v="0"/>
    <s v="DEHRADUN"/>
    <s v="Vivek Kumar"/>
    <n v="9548900960"/>
    <s v="UK17CA 5823"/>
    <s v="VINAY"/>
    <n v="9548825818"/>
    <x v="112"/>
    <s v="TXN100129360316"/>
    <d v="2025-10-17T00:00:00"/>
    <d v="2025-10-18T00:00:00"/>
    <n v="1"/>
    <s v="valid"/>
    <n v="5967"/>
    <n v="1128"/>
    <n v="20"/>
    <n v="40"/>
    <s v="normal"/>
    <s v="no"/>
    <s v="low"/>
    <n v="60"/>
    <s v="low"/>
    <s v="YES"/>
    <d v="2025-10-17T00:00:00"/>
    <d v="2025-10-01T00:00:00"/>
    <d v="2025-10-01T00:00:00"/>
    <s v="Oct"/>
    <n v="2025"/>
    <s v="Sat"/>
    <m/>
    <s v="Ankur  Khatana"/>
    <n v="18"/>
    <s v="valid"/>
  </r>
  <r>
    <n v="188"/>
    <x v="1"/>
    <s v="HALDWANI"/>
    <s v="AMIT SINGH"/>
    <n v="9161640641"/>
    <s v="UK02CA0769"/>
    <s v="HARI"/>
    <n v="7247885473"/>
    <x v="361"/>
    <n v="75837"/>
    <d v="2025-10-04T00:00:00"/>
    <d v="2025-10-05T00:00:00"/>
    <n v="1"/>
    <s v="valid"/>
    <n v="5905"/>
    <n v="1306"/>
    <n v="65"/>
    <n v="60"/>
    <s v="normal"/>
    <s v="no"/>
    <s v="low"/>
    <n v="155"/>
    <s v="low"/>
    <s v="YES"/>
    <d v="2025-10-05T00:00:00"/>
    <m/>
    <d v="2025-10-01T00:00:00"/>
    <s v="Oct"/>
    <n v="2025"/>
    <s v="Sun"/>
    <m/>
    <s v="Dharmendra  Singh"/>
    <n v="18"/>
    <s v="valid"/>
  </r>
  <r>
    <n v="189"/>
    <x v="0"/>
    <s v="DEHRADUN"/>
    <s v="Vivek Kumar"/>
    <n v="9548900960"/>
    <s v="UK17CA 5823"/>
    <s v="VINAY"/>
    <n v="9548825818"/>
    <x v="362"/>
    <s v="TXN100129360316"/>
    <d v="2025-10-17T00:00:00"/>
    <d v="2025-10-19T00:00:00"/>
    <n v="2"/>
    <s v="valid"/>
    <n v="6342"/>
    <n v="1175"/>
    <n v="33"/>
    <n v="40"/>
    <s v="normal"/>
    <s v="no"/>
    <s v="low"/>
    <n v="73"/>
    <s v="low"/>
    <s v="YES"/>
    <d v="2025-10-17T00:00:00"/>
    <d v="2025-10-01T00:00:00"/>
    <d v="2025-10-01T00:00:00"/>
    <s v="Oct"/>
    <n v="2025"/>
    <s v="Sun"/>
    <m/>
    <s v="Nitin  Singh"/>
    <n v="18"/>
    <s v="valid"/>
  </r>
  <r>
    <n v="189"/>
    <x v="1"/>
    <s v="HALDWANI"/>
    <s v="AMIT SINGH"/>
    <n v="9161640641"/>
    <s v="UK02CA0769"/>
    <s v="HARI"/>
    <n v="7247885473"/>
    <x v="363"/>
    <n v="75837"/>
    <d v="2025-10-04T00:00:00"/>
    <d v="2025-10-04T00:00:00"/>
    <n v="0"/>
    <s v="valid"/>
    <n v="1688"/>
    <n v="331"/>
    <n v="52"/>
    <n v="60"/>
    <s v="normal"/>
    <s v="no"/>
    <s v="low"/>
    <n v="112"/>
    <s v="low"/>
    <s v="YES"/>
    <d v="2025-10-04T00:00:00"/>
    <m/>
    <d v="2025-10-01T00:00:00"/>
    <s v="Oct"/>
    <n v="2025"/>
    <s v="Sat"/>
    <m/>
    <s v="Dharmendra  Singh"/>
    <n v="18"/>
    <s v="valid"/>
  </r>
  <r>
    <n v="190"/>
    <x v="1"/>
    <s v="HALDWANI"/>
    <s v="AMIT SINGH"/>
    <n v="9161640641"/>
    <s v="UK02CA0769"/>
    <s v="HARI"/>
    <n v="7247885473"/>
    <x v="364"/>
    <n v="75837"/>
    <d v="2025-10-04T00:00:00"/>
    <d v="2025-10-04T00:00:00"/>
    <n v="0"/>
    <s v="valid"/>
    <n v="4318"/>
    <n v="836"/>
    <n v="52"/>
    <n v="100"/>
    <s v="normal"/>
    <s v="no"/>
    <s v="medium"/>
    <n v="152"/>
    <s v="medium"/>
    <s v="YES"/>
    <d v="2025-10-04T00:00:00"/>
    <m/>
    <d v="2025-10-01T00:00:00"/>
    <s v="Oct"/>
    <n v="2025"/>
    <s v="Sat"/>
    <m/>
    <s v="Dharmendra  Singh"/>
    <n v="18"/>
    <s v="valid"/>
  </r>
  <r>
    <n v="190"/>
    <x v="0"/>
    <s v="DEHRADUN"/>
    <s v="Vivek Kumar"/>
    <n v="9548900960"/>
    <s v="UK08CB0821"/>
    <s v="SURENDRA"/>
    <n v="8979512894"/>
    <x v="12"/>
    <n v="153835"/>
    <d v="2025-10-18T00:00:00"/>
    <d v="2025-10-18T00:00:00"/>
    <n v="0"/>
    <s v="valid"/>
    <n v="54104"/>
    <n v="10994"/>
    <n v="30"/>
    <n v="160"/>
    <s v="high"/>
    <s v="no"/>
    <s v="high"/>
    <n v="190"/>
    <s v="HIGH"/>
    <s v="YES"/>
    <d v="2025-10-18T00:00:00"/>
    <d v="2025-10-01T00:00:00"/>
    <d v="2025-10-01T00:00:00"/>
    <s v="Oct"/>
    <n v="2025"/>
    <s v="Sat"/>
    <m/>
    <s v="Jitendra  Negi"/>
    <n v="18"/>
    <s v="valid"/>
  </r>
  <r>
    <n v="191"/>
    <x v="0"/>
    <s v="DEHRADUN"/>
    <s v="Vivek Kumar"/>
    <n v="6200673138"/>
    <s v="UK08CB0821"/>
    <s v="SURENDRA"/>
    <n v="8979512894"/>
    <x v="365"/>
    <n v="153551"/>
    <d v="2025-10-18T00:00:00"/>
    <d v="2025-10-18T00:00:00"/>
    <n v="0"/>
    <s v="valid"/>
    <n v="3060"/>
    <n v="764"/>
    <n v="30"/>
    <n v="80"/>
    <s v="normal"/>
    <s v="no"/>
    <s v="medium"/>
    <n v="110"/>
    <s v="medium"/>
    <s v="YES"/>
    <d v="2025-10-18T00:00:00"/>
    <d v="2025-10-01T00:00:00"/>
    <d v="2025-10-01T00:00:00"/>
    <s v="Oct"/>
    <n v="2025"/>
    <s v="Sat"/>
    <m/>
    <s v="Sanjeev  Chauhan"/>
    <n v="18"/>
    <s v="valid"/>
  </r>
  <r>
    <n v="191"/>
    <x v="1"/>
    <s v="HALDWANI"/>
    <s v="AMIT SINGH"/>
    <n v="9161640641"/>
    <s v="UK02CA0769"/>
    <s v="HARI"/>
    <n v="7247885473"/>
    <x v="366"/>
    <n v="75837"/>
    <d v="2025-10-04T00:00:00"/>
    <d v="2025-10-04T00:00:00"/>
    <n v="0"/>
    <s v="valid"/>
    <n v="2642"/>
    <n v="559"/>
    <n v="95"/>
    <n v="60"/>
    <s v="normal"/>
    <s v="no"/>
    <s v="low"/>
    <n v="155"/>
    <s v="low"/>
    <s v="YES"/>
    <d v="2025-10-04T00:00:00"/>
    <m/>
    <d v="2025-10-01T00:00:00"/>
    <s v="Oct"/>
    <n v="2025"/>
    <s v="Sat"/>
    <m/>
    <s v="Dharmendra  Singh"/>
    <n v="18"/>
    <s v="valid"/>
  </r>
  <r>
    <n v="192"/>
    <x v="1"/>
    <s v="HALDWANI"/>
    <s v="AMIT SINGH"/>
    <n v="9161640641"/>
    <s v="UK02CA0769"/>
    <s v="HARI"/>
    <n v="7247885473"/>
    <x v="367"/>
    <n v="75726"/>
    <d v="2025-10-04T00:00:00"/>
    <d v="2025-10-05T00:00:00"/>
    <n v="1"/>
    <s v="valid"/>
    <n v="11337"/>
    <n v="2560"/>
    <n v="40"/>
    <n v="120"/>
    <s v="normal"/>
    <s v="no"/>
    <s v="medium"/>
    <n v="160"/>
    <s v="medium"/>
    <s v="YES"/>
    <d v="2025-10-05T00:00:00"/>
    <m/>
    <d v="2025-10-01T00:00:00"/>
    <s v="Oct"/>
    <n v="2025"/>
    <s v="Sun"/>
    <m/>
    <s v="Dharmendra  Singh"/>
    <n v="18"/>
    <s v="valid"/>
  </r>
  <r>
    <n v="192"/>
    <x v="0"/>
    <s v="DEHRADUN"/>
    <s v="Vivek Kumar"/>
    <n v="6200673138"/>
    <s v="UK08CB0821"/>
    <s v="SURENDRA"/>
    <n v="8979512894"/>
    <x v="368"/>
    <n v="153551"/>
    <d v="2025-10-18T00:00:00"/>
    <d v="2025-10-18T00:00:00"/>
    <n v="0"/>
    <s v="valid"/>
    <n v="5941"/>
    <n v="2054"/>
    <n v="20"/>
    <n v="80"/>
    <s v="normal"/>
    <s v="no"/>
    <s v="medium"/>
    <n v="100"/>
    <s v="medium"/>
    <s v="YES"/>
    <d v="2025-10-18T00:00:00"/>
    <d v="2025-10-01T00:00:00"/>
    <d v="2025-10-01T00:00:00"/>
    <s v="Oct"/>
    <n v="2025"/>
    <s v="Sat"/>
    <m/>
    <s v="Sanjeev  Chauhan"/>
    <n v="18"/>
    <s v="valid"/>
  </r>
  <r>
    <n v="193"/>
    <x v="1"/>
    <s v="HALDWANI"/>
    <s v="AMIT SINGH"/>
    <n v="9161640641"/>
    <s v="UK02CA0769"/>
    <s v="HARI"/>
    <n v="7247885473"/>
    <x v="369"/>
    <n v="75726"/>
    <d v="2025-10-04T00:00:00"/>
    <d v="2025-10-04T00:00:00"/>
    <n v="0"/>
    <s v="valid"/>
    <n v="7215"/>
    <n v="1496"/>
    <n v="75"/>
    <n v="100"/>
    <s v="normal"/>
    <s v="no"/>
    <s v="medium"/>
    <n v="175"/>
    <s v="medium"/>
    <s v="YES"/>
    <d v="2025-10-04T00:00:00"/>
    <m/>
    <d v="2025-10-01T00:00:00"/>
    <s v="Oct"/>
    <n v="2025"/>
    <s v="Sat"/>
    <m/>
    <s v="Dharmendra  Singh"/>
    <n v="18"/>
    <s v="valid"/>
  </r>
  <r>
    <n v="193"/>
    <x v="0"/>
    <s v="DEHRADUN"/>
    <s v="Vivek Kumar"/>
    <n v="6200673138"/>
    <s v="UK08CB0821"/>
    <s v="SURENDRA"/>
    <n v="8979512894"/>
    <x v="370"/>
    <n v="153551"/>
    <d v="2025-10-18T00:00:00"/>
    <d v="2025-10-18T00:00:00"/>
    <n v="0"/>
    <s v="valid"/>
    <n v="0"/>
    <n v="4267"/>
    <n v="21"/>
    <n v="80"/>
    <s v="normal"/>
    <s v="no"/>
    <s v="medium"/>
    <n v="101"/>
    <s v="medium"/>
    <s v="YES"/>
    <d v="2025-10-18T00:00:00"/>
    <d v="2025-10-01T00:00:00"/>
    <d v="2025-10-01T00:00:00"/>
    <s v="Oct"/>
    <n v="2025"/>
    <s v="Sat"/>
    <m/>
    <s v="Rohit  Kedwal"/>
    <n v="18"/>
    <s v="valid"/>
  </r>
  <r>
    <n v="194"/>
    <x v="0"/>
    <s v="DEHRADUN"/>
    <s v="Vivek Kumar"/>
    <n v="6200673138"/>
    <s v="UK08CB0821"/>
    <s v="SURENDRA"/>
    <n v="8979512894"/>
    <x v="371"/>
    <n v="153551"/>
    <d v="2025-10-18T00:00:00"/>
    <d v="2025-10-18T00:00:00"/>
    <n v="0"/>
    <s v="valid"/>
    <n v="2451"/>
    <n v="712"/>
    <n v="17"/>
    <n v="80"/>
    <s v="normal"/>
    <s v="no"/>
    <s v="medium"/>
    <n v="97"/>
    <s v="medium"/>
    <s v="YES"/>
    <d v="2025-10-18T00:00:00"/>
    <d v="2025-10-01T00:00:00"/>
    <d v="2025-10-01T00:00:00"/>
    <s v="Oct"/>
    <n v="2025"/>
    <s v="Sat"/>
    <m/>
    <s v="Sanjeev  Chauhan"/>
    <n v="18"/>
    <s v="valid"/>
  </r>
  <r>
    <n v="194"/>
    <x v="1"/>
    <s v="HALDWANI"/>
    <s v="AMIT SINGH"/>
    <n v="9161640641"/>
    <s v="UK02CA0769"/>
    <s v="HARI"/>
    <n v="7247885473"/>
    <x v="372"/>
    <n v="75726"/>
    <d v="2025-10-04T00:00:00"/>
    <d v="2025-10-05T00:00:00"/>
    <n v="1"/>
    <s v="valid"/>
    <n v="8925"/>
    <n v="1898"/>
    <n v="86"/>
    <n v="60"/>
    <s v="normal"/>
    <s v="no"/>
    <s v="low"/>
    <n v="155"/>
    <s v="low"/>
    <s v="YES"/>
    <d v="2025-10-05T00:00:00"/>
    <m/>
    <d v="2025-10-01T00:00:00"/>
    <s v="Oct"/>
    <n v="2025"/>
    <s v="Sun"/>
    <m/>
    <s v="Dharmendra  Singh"/>
    <n v="18"/>
    <s v="valid"/>
  </r>
  <r>
    <n v="195"/>
    <x v="1"/>
    <s v="HALDWANI"/>
    <s v="AMIT SINGH"/>
    <n v="9161640641"/>
    <s v="UK02CA0769"/>
    <s v="HARI"/>
    <n v="7247885473"/>
    <x v="373"/>
    <n v="75726"/>
    <d v="2025-10-04T00:00:00"/>
    <d v="2025-10-04T00:00:00"/>
    <n v="0"/>
    <s v="valid"/>
    <n v="3081"/>
    <n v="544"/>
    <n v="12"/>
    <n v="100"/>
    <s v="normal"/>
    <s v="no"/>
    <s v="medium"/>
    <n v="112"/>
    <s v="medium"/>
    <s v="YES"/>
    <d v="2025-10-04T00:00:00"/>
    <m/>
    <d v="2025-10-01T00:00:00"/>
    <s v="Oct"/>
    <n v="2025"/>
    <s v="Sat"/>
    <m/>
    <s v="Madan  Lal"/>
    <n v="18"/>
    <s v="valid"/>
  </r>
  <r>
    <n v="195"/>
    <x v="0"/>
    <s v="DEHRADUN"/>
    <s v="Vivek Kumar"/>
    <n v="6200673138"/>
    <s v="UK08CB0821"/>
    <s v="SURENDRA"/>
    <n v="8979512894"/>
    <x v="374"/>
    <n v="153551"/>
    <d v="2025-10-18T00:00:00"/>
    <d v="2025-10-19T00:00:00"/>
    <n v="1"/>
    <s v="valid"/>
    <n v="1379"/>
    <n v="680"/>
    <n v="26"/>
    <n v="80"/>
    <s v="normal"/>
    <s v="no"/>
    <s v="medium"/>
    <n v="106"/>
    <s v="medium"/>
    <s v="YES"/>
    <d v="2025-10-18T00:00:00"/>
    <d v="2025-10-01T00:00:00"/>
    <d v="2025-10-01T00:00:00"/>
    <s v="Oct"/>
    <n v="2025"/>
    <s v="Sun"/>
    <m/>
    <s v="VINAY PANDEY"/>
    <n v="18"/>
    <s v="valid"/>
  </r>
  <r>
    <n v="196"/>
    <x v="1"/>
    <s v="HALDWANI"/>
    <s v="AMIT SINGH"/>
    <n v="9161640641"/>
    <s v="UK02CA0988"/>
    <s v="KUNDAN"/>
    <n v="7055143769"/>
    <x v="375"/>
    <s v="TXN100126571043"/>
    <d v="2025-10-04T00:00:00"/>
    <d v="2025-10-04T00:00:00"/>
    <n v="0"/>
    <s v="valid"/>
    <n v="3833"/>
    <n v="1189"/>
    <n v="30"/>
    <n v="120"/>
    <s v="normal"/>
    <s v="no"/>
    <s v="medium"/>
    <n v="150"/>
    <s v="medium"/>
    <s v="YES"/>
    <d v="2025-10-04T00:00:00"/>
    <m/>
    <d v="2025-10-01T00:00:00"/>
    <s v="Oct"/>
    <n v="2025"/>
    <s v="Sat"/>
    <m/>
    <s v="Ramesh  Kumar"/>
    <n v="18"/>
    <s v="valid"/>
  </r>
  <r>
    <n v="196"/>
    <x v="0"/>
    <s v="DEHRADUN"/>
    <s v="Vivek Kumar"/>
    <n v="9548900960"/>
    <s v="UK08CB0821"/>
    <s v="SURENDRA"/>
    <n v="8979512894"/>
    <x v="376"/>
    <n v="153736"/>
    <d v="2025-10-18T00:00:00"/>
    <d v="2025-10-19T00:00:00"/>
    <n v="1"/>
    <s v="valid"/>
    <n v="5916"/>
    <n v="1086"/>
    <n v="40"/>
    <n v="60"/>
    <s v="normal"/>
    <s v="no"/>
    <s v="low"/>
    <n v="100"/>
    <s v="low"/>
    <s v="YES"/>
    <d v="2025-10-18T00:00:00"/>
    <d v="2025-10-01T00:00:00"/>
    <d v="2025-10-01T00:00:00"/>
    <s v="Oct"/>
    <n v="2025"/>
    <s v="Sun"/>
    <m/>
    <s v="Amit  Saini"/>
    <n v="18"/>
    <s v="valid"/>
  </r>
  <r>
    <n v="197"/>
    <x v="1"/>
    <s v="HALDWANI"/>
    <s v="AMIT SINGH"/>
    <n v="9161640641"/>
    <s v="UK02CA0988"/>
    <s v="KUNDAN"/>
    <n v="7055143769"/>
    <x v="377"/>
    <s v="TXN100126571043"/>
    <d v="2025-10-04T00:00:00"/>
    <d v="2025-10-04T00:00:00"/>
    <n v="0"/>
    <s v="valid"/>
    <n v="3362"/>
    <n v="636"/>
    <n v="105"/>
    <n v="100"/>
    <s v="normal"/>
    <s v="no"/>
    <s v="medium"/>
    <n v="205"/>
    <s v="medium"/>
    <s v="YES"/>
    <d v="2025-10-04T00:00:00"/>
    <m/>
    <d v="2025-10-01T00:00:00"/>
    <s v="Oct"/>
    <n v="2025"/>
    <s v="Sat"/>
    <m/>
    <s v="Ramesh  Kumar"/>
    <n v="18"/>
    <s v="valid"/>
  </r>
  <r>
    <n v="197"/>
    <x v="0"/>
    <s v="DEHRADUN"/>
    <s v="Vivek Kumar"/>
    <n v="9548900960"/>
    <s v="UK08CB0821"/>
    <s v="SURENDRA"/>
    <n v="8979512894"/>
    <x v="378"/>
    <n v="153736"/>
    <d v="2025-10-18T00:00:00"/>
    <d v="2025-10-19T00:00:00"/>
    <n v="1"/>
    <s v="valid"/>
    <n v="5049"/>
    <n v="1770"/>
    <n v="58"/>
    <n v="60"/>
    <s v="normal"/>
    <s v="no"/>
    <s v="low"/>
    <n v="118"/>
    <s v="low"/>
    <s v="YES"/>
    <d v="2025-10-18T00:00:00"/>
    <d v="2025-10-01T00:00:00"/>
    <d v="2025-10-01T00:00:00"/>
    <s v="Oct"/>
    <n v="2025"/>
    <s v="Sun"/>
    <m/>
    <s v="Rajesh  Kumar"/>
    <n v="18"/>
    <s v="valid"/>
  </r>
  <r>
    <n v="198"/>
    <x v="1"/>
    <s v="HALDWANI"/>
    <s v="AMIT SINGH"/>
    <n v="9161640641"/>
    <s v="UK02CA0988"/>
    <s v="KUNDAN"/>
    <n v="7055143769"/>
    <x v="379"/>
    <s v="TXN100126571043"/>
    <d v="2025-10-04T00:00:00"/>
    <d v="2025-10-04T00:00:00"/>
    <n v="0"/>
    <s v="valid"/>
    <n v="7314"/>
    <n v="1685"/>
    <n v="102"/>
    <n v="80"/>
    <s v="normal"/>
    <s v="no"/>
    <s v="medium"/>
    <n v="182"/>
    <s v="medium"/>
    <s v="YES"/>
    <d v="2025-10-04T00:00:00"/>
    <m/>
    <d v="2025-10-01T00:00:00"/>
    <s v="Oct"/>
    <n v="2025"/>
    <s v="Sat"/>
    <m/>
    <s v="Ramesh  Kumar"/>
    <n v="18"/>
    <s v="valid"/>
  </r>
  <r>
    <n v="198"/>
    <x v="0"/>
    <s v="DEHRADUN"/>
    <s v="Vivek Kumar"/>
    <n v="9548900960"/>
    <s v="UK08CB0821"/>
    <s v="SURENDRA"/>
    <n v="8979512894"/>
    <x v="125"/>
    <n v="114240"/>
    <d v="2025-10-24T00:00:00"/>
    <d v="2025-10-24T00:00:00"/>
    <n v="0"/>
    <s v="valid"/>
    <n v="14745"/>
    <n v="3562"/>
    <n v="18"/>
    <n v="40"/>
    <s v="normal"/>
    <s v="no"/>
    <s v="low"/>
    <n v="58"/>
    <s v="low"/>
    <s v="YES"/>
    <d v="2025-10-24T00:00:00"/>
    <d v="2025-10-01T00:00:00"/>
    <d v="2025-10-01T00:00:00"/>
    <s v="Oct"/>
    <n v="2025"/>
    <s v="Fri"/>
    <m/>
    <s v="Rohit Thakur SLQU"/>
    <n v="18"/>
    <s v="valid"/>
  </r>
  <r>
    <n v="198"/>
    <x v="0"/>
    <s v="DEHRADUN"/>
    <s v="Vivek Kumar"/>
    <n v="9548900960"/>
    <s v="UK08CB0821"/>
    <s v="SURENDRA"/>
    <n v="8979512894"/>
    <x v="127"/>
    <n v="153736"/>
    <d v="2025-10-18T00:00:00"/>
    <d v="2025-10-19T00:00:00"/>
    <n v="1"/>
    <s v="valid"/>
    <n v="10051"/>
    <n v="2124"/>
    <n v="12"/>
    <n v="60"/>
    <s v="normal"/>
    <s v="no"/>
    <s v="low"/>
    <n v="72"/>
    <s v="low"/>
    <s v="YES"/>
    <d v="2025-10-18T00:00:00"/>
    <d v="2025-10-01T00:00:00"/>
    <d v="2025-10-01T00:00:00"/>
    <s v="Oct"/>
    <n v="2025"/>
    <s v="Sun"/>
    <m/>
    <s v="Rohit Thakur SLQU"/>
    <n v="18"/>
    <s v="valid"/>
  </r>
  <r>
    <n v="199"/>
    <x v="1"/>
    <s v="HALDWANI"/>
    <s v="AMIT SINGH"/>
    <n v="9161640641"/>
    <s v="UK02CA0988"/>
    <s v="KUNDAN"/>
    <n v="7055143769"/>
    <x v="380"/>
    <s v="TXN100126571043"/>
    <d v="2025-10-04T00:00:00"/>
    <d v="2025-10-05T00:00:00"/>
    <n v="1"/>
    <s v="valid"/>
    <n v="1241"/>
    <n v="427"/>
    <n v="100"/>
    <n v="80"/>
    <s v="normal"/>
    <s v="no"/>
    <s v="medium"/>
    <n v="180"/>
    <s v="medium"/>
    <s v="YES"/>
    <d v="2025-10-05T00:00:00"/>
    <m/>
    <d v="2025-10-01T00:00:00"/>
    <s v="Oct"/>
    <n v="2025"/>
    <s v="Sun"/>
    <m/>
    <s v="Ramesh  Kumar"/>
    <n v="18"/>
    <s v="valid"/>
  </r>
  <r>
    <n v="199"/>
    <x v="0"/>
    <s v="DEHRADUN"/>
    <s v="Vivek Kumar"/>
    <n v="9548900960"/>
    <s v="UK08CB0821"/>
    <s v="SURENDRA"/>
    <n v="8979512894"/>
    <x v="80"/>
    <n v="114240"/>
    <d v="2025-10-24T00:00:00"/>
    <d v="2025-10-24T00:00:00"/>
    <n v="0"/>
    <s v="valid"/>
    <n v="27692"/>
    <n v="6987"/>
    <n v="5"/>
    <n v="40"/>
    <s v="normal"/>
    <s v="no"/>
    <s v="low"/>
    <n v="45"/>
    <s v="low"/>
    <s v="YES"/>
    <d v="2025-10-24T00:00:00"/>
    <d v="2025-10-01T00:00:00"/>
    <d v="2025-10-01T00:00:00"/>
    <s v="Oct"/>
    <n v="2025"/>
    <s v="Fri"/>
    <m/>
    <s v="Ankur  Khatana"/>
    <n v="18"/>
    <s v="valid"/>
  </r>
  <r>
    <n v="199"/>
    <x v="0"/>
    <s v="DEHRADUN"/>
    <s v="Vivek Kumar"/>
    <n v="9548900960"/>
    <s v="TRT"/>
    <s v="TRT"/>
    <s v="TRT"/>
    <x v="169"/>
    <s v="TXN100130008839"/>
    <d v="2025-10-21T00:00:00"/>
    <d v="2025-10-22T00:00:00"/>
    <n v="1"/>
    <s v="valid"/>
    <n v="0"/>
    <n v="0"/>
    <n v="25"/>
    <n v="100"/>
    <s v="normal"/>
    <s v="no"/>
    <s v="medium"/>
    <n v="125"/>
    <s v="medium"/>
    <s v="YES"/>
    <d v="2025-10-21T00:00:00"/>
    <d v="2025-10-01T00:00:00"/>
    <d v="2025-10-01T00:00:00"/>
    <s v="Oct"/>
    <n v="2025"/>
    <s v="Wed"/>
    <m/>
    <s v="Ankur  Khatana"/>
    <n v="18"/>
    <s v="valid"/>
  </r>
  <r>
    <n v="200"/>
    <x v="1"/>
    <s v="HALDWANI"/>
    <s v="AMIT SINGH"/>
    <n v="9161640641"/>
    <s v="UK02CA0988"/>
    <s v="KUNDAN"/>
    <n v="7055143769"/>
    <x v="381"/>
    <s v="TXN100126571043"/>
    <d v="2025-10-04T00:00:00"/>
    <d v="2025-10-05T00:00:00"/>
    <n v="1"/>
    <s v="valid"/>
    <n v="269"/>
    <n v="60"/>
    <n v="88"/>
    <n v="80"/>
    <s v="normal"/>
    <s v="no"/>
    <s v="medium"/>
    <n v="168"/>
    <s v="medium"/>
    <s v="YES"/>
    <d v="2025-10-05T00:00:00"/>
    <m/>
    <d v="2025-10-01T00:00:00"/>
    <s v="Oct"/>
    <n v="2025"/>
    <s v="Sun"/>
    <m/>
    <s v="Ramesh  Kumar"/>
    <n v="18"/>
    <s v="valid"/>
  </r>
  <r>
    <n v="200"/>
    <x v="0"/>
    <s v="DEHRADUN"/>
    <s v="Vivek Kumar"/>
    <n v="6200673138"/>
    <s v="UP11CT5505"/>
    <s v="ANIL"/>
    <n v="8859875509"/>
    <x v="382"/>
    <n v="171020"/>
    <d v="2025-10-22T00:00:00"/>
    <d v="2025-10-17T00:00:00"/>
    <n v="-5"/>
    <s v="valid"/>
    <n v="2490"/>
    <n v="399"/>
    <n v="20"/>
    <n v="100"/>
    <s v="normal"/>
    <s v="no"/>
    <s v="medium"/>
    <n v="120"/>
    <s v="medium"/>
    <s v="YES"/>
    <d v="2025-10-22T00:00:00"/>
    <d v="2025-10-01T00:00:00"/>
    <d v="2025-10-01T00:00:00"/>
    <s v="Oct"/>
    <n v="2025"/>
    <s v="Fri"/>
    <m/>
    <s v="Pawan  Kumar"/>
    <n v="18"/>
    <s v="valid"/>
  </r>
  <r>
    <n v="200"/>
    <x v="0"/>
    <s v="DEHRADUN"/>
    <s v="Vivek Kumar"/>
    <n v="9548900960"/>
    <s v="UK08CB0821"/>
    <s v="SURENDRA"/>
    <n v="8979512894"/>
    <x v="181"/>
    <n v="114240"/>
    <d v="2025-10-24T00:00:00"/>
    <d v="2025-10-24T00:00:00"/>
    <n v="0"/>
    <s v="valid"/>
    <n v="3660"/>
    <n v="741"/>
    <n v="13"/>
    <n v="40"/>
    <s v="normal"/>
    <s v="no"/>
    <s v="low"/>
    <n v="53"/>
    <s v="low"/>
    <s v="YES"/>
    <d v="2025-10-24T00:00:00"/>
    <d v="2025-10-01T00:00:00"/>
    <d v="2025-10-01T00:00:00"/>
    <s v="Oct"/>
    <n v="2025"/>
    <s v="Fri"/>
    <m/>
    <s v="Ankur  Khatana"/>
    <n v="18"/>
    <s v="valid"/>
  </r>
  <r>
    <n v="201"/>
    <x v="1"/>
    <s v="HALDWANI"/>
    <s v="AMIT SINGH"/>
    <n v="9161640641"/>
    <s v="UK02CA0988"/>
    <s v="KUNDAN"/>
    <n v="7055143769"/>
    <x v="383"/>
    <s v="TXN100126571043"/>
    <d v="2025-10-04T00:00:00"/>
    <d v="2025-10-05T00:00:00"/>
    <n v="1"/>
    <s v="valid"/>
    <n v="450"/>
    <n v="135"/>
    <n v="42"/>
    <n v="80"/>
    <s v="normal"/>
    <s v="no"/>
    <s v="medium"/>
    <n v="122"/>
    <s v="medium"/>
    <s v="YES"/>
    <d v="2025-10-05T00:00:00"/>
    <m/>
    <d v="2025-10-01T00:00:00"/>
    <s v="Oct"/>
    <n v="2025"/>
    <s v="Sun"/>
    <m/>
    <s v="Ramesh  Kumar"/>
    <n v="18"/>
    <s v="valid"/>
  </r>
  <r>
    <n v="201"/>
    <x v="0"/>
    <s v="DEHRADUN"/>
    <s v="Vivek Kumar"/>
    <n v="9548900960"/>
    <s v="UK08CB0821"/>
    <s v="SURENDRA"/>
    <n v="8979512894"/>
    <x v="384"/>
    <n v="114240"/>
    <d v="2025-10-24T00:00:00"/>
    <d v="2025-10-24T00:00:00"/>
    <n v="0"/>
    <s v="valid"/>
    <n v="12756"/>
    <n v="3098"/>
    <n v="16"/>
    <n v="40"/>
    <s v="normal"/>
    <s v="no"/>
    <s v="low"/>
    <n v="56"/>
    <s v="low"/>
    <s v="YES"/>
    <d v="2025-10-24T00:00:00"/>
    <d v="2025-10-01T00:00:00"/>
    <d v="2025-10-01T00:00:00"/>
    <s v="Oct"/>
    <n v="2025"/>
    <s v="Fri"/>
    <m/>
    <s v="Not found"/>
    <n v="18"/>
    <s v="valid"/>
  </r>
  <r>
    <n v="202"/>
    <x v="1"/>
    <s v="HALDWANI"/>
    <s v="Aashish Rai"/>
    <s v="9389925428BPCL"/>
    <s v="UK05CA2368"/>
    <s v="GANESH"/>
    <n v="7535896961"/>
    <x v="385"/>
    <s v="TXN100126518250"/>
    <d v="2025-10-04T00:00:00"/>
    <d v="2025-10-04T00:00:00"/>
    <n v="0"/>
    <s v="valid"/>
    <n v="2337"/>
    <n v="543"/>
    <n v="55"/>
    <n v="80"/>
    <s v="normal"/>
    <s v="no"/>
    <s v="medium"/>
    <n v="135"/>
    <s v="medium"/>
    <s v="YES"/>
    <d v="2025-10-04T00:00:00"/>
    <m/>
    <d v="2025-10-01T00:00:00"/>
    <s v="Oct"/>
    <n v="2025"/>
    <s v="Sat"/>
    <m/>
    <s v="Mr  Ghanshyam"/>
    <n v="18"/>
    <s v="valid"/>
  </r>
  <r>
    <n v="202"/>
    <x v="0"/>
    <s v="DEHRADUN"/>
    <s v="Vivek Kumar"/>
    <n v="9548900960"/>
    <s v="UK08CB0821"/>
    <s v="SURENDRA"/>
    <n v="8979512894"/>
    <x v="104"/>
    <n v="114240"/>
    <d v="2025-10-24T00:00:00"/>
    <d v="2025-10-24T00:00:00"/>
    <n v="0"/>
    <s v="valid"/>
    <n v="528"/>
    <n v="131"/>
    <n v="22"/>
    <n v="40"/>
    <s v="normal"/>
    <s v="no"/>
    <s v="low"/>
    <n v="62"/>
    <s v="low"/>
    <s v="YES"/>
    <d v="2025-10-24T00:00:00"/>
    <d v="2025-10-01T00:00:00"/>
    <d v="2025-10-01T00:00:00"/>
    <s v="Oct"/>
    <n v="2025"/>
    <s v="Fri"/>
    <m/>
    <s v="Ankur  Khatana"/>
    <n v="18"/>
    <s v="valid"/>
  </r>
  <r>
    <n v="203"/>
    <x v="1"/>
    <s v="HALDWANI"/>
    <s v="Aashish Rai"/>
    <s v="9389925428BPCL"/>
    <s v="UK05CA2368"/>
    <s v="GANESH"/>
    <n v="7535896961"/>
    <x v="386"/>
    <s v="TXN100126518250"/>
    <d v="2025-10-04T00:00:00"/>
    <d v="2025-10-04T00:00:00"/>
    <n v="0"/>
    <s v="valid"/>
    <n v="6700"/>
    <n v="1319"/>
    <n v="45"/>
    <n v="80"/>
    <s v="normal"/>
    <s v="no"/>
    <s v="medium"/>
    <n v="125"/>
    <s v="medium"/>
    <s v="YES"/>
    <d v="2025-10-04T00:00:00"/>
    <m/>
    <d v="2025-10-01T00:00:00"/>
    <s v="Oct"/>
    <n v="2025"/>
    <s v="Sat"/>
    <m/>
    <s v="Mr  Ghanshyam"/>
    <n v="18"/>
    <s v="valid"/>
  </r>
  <r>
    <n v="203"/>
    <x v="0"/>
    <s v="DEHRADUN"/>
    <s v="Vivek Kumar"/>
    <n v="9548900960"/>
    <s v="UK08CB0821"/>
    <s v="SURENDRA"/>
    <n v="8979512894"/>
    <x v="167"/>
    <n v="114240"/>
    <d v="2025-10-24T00:00:00"/>
    <d v="2025-10-25T00:00:00"/>
    <n v="1"/>
    <s v="valid"/>
    <n v="7167"/>
    <n v="1959"/>
    <n v="20"/>
    <n v="40"/>
    <s v="normal"/>
    <s v="no"/>
    <s v="low"/>
    <n v="60"/>
    <s v="low"/>
    <s v="YES"/>
    <d v="2025-10-24T00:00:00"/>
    <d v="2025-10-01T00:00:00"/>
    <d v="2025-10-01T00:00:00"/>
    <s v="Oct"/>
    <n v="2025"/>
    <s v="Sat"/>
    <m/>
    <s v="Rohit Thakur SLQU"/>
    <n v="18"/>
    <s v="valid"/>
  </r>
  <r>
    <n v="204"/>
    <x v="1"/>
    <s v="HALDWANI"/>
    <s v="Aashish Rai"/>
    <s v="9389925428BPCL"/>
    <s v="UK05CA2368"/>
    <s v="GANESH"/>
    <n v="7535896961"/>
    <x v="387"/>
    <s v="TXN100126518250"/>
    <d v="2025-10-04T00:00:00"/>
    <d v="2025-10-04T00:00:00"/>
    <n v="0"/>
    <s v="valid"/>
    <n v="7798"/>
    <n v="2405"/>
    <n v="58"/>
    <n v="80"/>
    <s v="normal"/>
    <s v="no"/>
    <s v="medium"/>
    <n v="138"/>
    <s v="medium"/>
    <s v="YES"/>
    <d v="2025-10-04T00:00:00"/>
    <m/>
    <d v="2025-10-01T00:00:00"/>
    <s v="Oct"/>
    <n v="2025"/>
    <s v="Sat"/>
    <m/>
    <s v="Mr  Ghanshyam"/>
    <n v="18"/>
    <s v="valid"/>
  </r>
  <r>
    <n v="204"/>
    <x v="0"/>
    <s v="DEHRADUN"/>
    <s v="Vivek Kumar"/>
    <n v="9548900960"/>
    <s v="UK08CB0821"/>
    <s v="SURENDRA"/>
    <n v="8979512894"/>
    <x v="131"/>
    <n v="114240"/>
    <d v="2025-10-24T00:00:00"/>
    <d v="2025-10-25T00:00:00"/>
    <n v="1"/>
    <s v="valid"/>
    <n v="13203"/>
    <n v="3309"/>
    <n v="21"/>
    <n v="40"/>
    <s v="normal"/>
    <s v="no"/>
    <s v="low"/>
    <n v="61"/>
    <s v="low"/>
    <s v="YES"/>
    <d v="2025-10-24T00:00:00"/>
    <d v="2025-10-01T00:00:00"/>
    <d v="2025-10-01T00:00:00"/>
    <s v="Oct"/>
    <n v="2025"/>
    <s v="Sat"/>
    <m/>
    <s v="Rohit Thakur SLQU"/>
    <n v="18"/>
    <s v="valid"/>
  </r>
  <r>
    <n v="205"/>
    <x v="0"/>
    <s v="DEHRADUN"/>
    <s v="Vivek Kumar"/>
    <n v="9548900960"/>
    <s v="UK08CB0821"/>
    <s v="SURENDRA"/>
    <n v="8979512894"/>
    <x v="129"/>
    <n v="114240"/>
    <d v="2025-10-24T00:00:00"/>
    <d v="2025-10-25T00:00:00"/>
    <n v="1"/>
    <s v="valid"/>
    <n v="14697"/>
    <n v="3193"/>
    <n v="18"/>
    <n v="40"/>
    <s v="normal"/>
    <s v="no"/>
    <s v="low"/>
    <n v="58"/>
    <s v="low"/>
    <s v="YES"/>
    <d v="2025-10-24T00:00:00"/>
    <d v="2025-10-01T00:00:00"/>
    <d v="2025-10-01T00:00:00"/>
    <s v="Oct"/>
    <n v="2025"/>
    <s v="Sat"/>
    <m/>
    <s v="Rohit Thakur SLQU"/>
    <n v="18"/>
    <s v="valid"/>
  </r>
  <r>
    <n v="205"/>
    <x v="1"/>
    <s v="HALDWANI"/>
    <s v="Aashish Rai"/>
    <s v="9389925428BPCL"/>
    <s v="UK05CA2368"/>
    <s v="GANESH"/>
    <n v="7535896961"/>
    <x v="388"/>
    <s v="TXN100126622320"/>
    <d v="2025-10-04T00:00:00"/>
    <d v="2025-10-04T00:00:00"/>
    <n v="0"/>
    <s v="valid"/>
    <n v="212"/>
    <n v="864"/>
    <n v="5"/>
    <n v="20"/>
    <s v="normal"/>
    <s v="no"/>
    <s v="low"/>
    <n v="25"/>
    <s v="low"/>
    <s v="YES"/>
    <d v="2025-10-04T00:00:00"/>
    <m/>
    <d v="2025-10-01T00:00:00"/>
    <s v="Oct"/>
    <n v="2025"/>
    <s v="Sat"/>
    <m/>
    <s v="Not found"/>
    <n v="18"/>
    <s v="valid"/>
  </r>
  <r>
    <n v="206"/>
    <x v="0"/>
    <s v="DEHRADUN"/>
    <s v="Vivek Kumar"/>
    <n v="9548900960"/>
    <s v="UK08CB0821"/>
    <s v="SURENDRA"/>
    <n v="8979512894"/>
    <x v="120"/>
    <n v="114240"/>
    <d v="2025-10-24T00:00:00"/>
    <d v="2025-10-25T00:00:00"/>
    <n v="1"/>
    <s v="valid"/>
    <n v="12181"/>
    <n v="2671"/>
    <n v="30"/>
    <n v="40"/>
    <s v="normal"/>
    <s v="no"/>
    <s v="low"/>
    <n v="70"/>
    <s v="low"/>
    <s v="YES"/>
    <d v="2025-10-24T00:00:00"/>
    <d v="2025-10-01T00:00:00"/>
    <d v="2025-10-01T00:00:00"/>
    <s v="Oct"/>
    <n v="2025"/>
    <s v="Sat"/>
    <m/>
    <s v="Santosh  Kumar VKSN"/>
    <n v="18"/>
    <s v="valid"/>
  </r>
  <r>
    <n v="206"/>
    <x v="1"/>
    <s v="HALDWANI"/>
    <s v="AMIT SINGH"/>
    <n v="9161640641"/>
    <s v="UP20BT0504"/>
    <s v="MUSTAKEEM"/>
    <n v="9457840862"/>
    <x v="389"/>
    <n v="82842"/>
    <d v="2025-10-04T00:00:00"/>
    <d v="2025-10-04T00:00:00"/>
    <n v="0"/>
    <s v="valid"/>
    <n v="4697"/>
    <n v="971"/>
    <n v="56"/>
    <n v="60"/>
    <s v="normal"/>
    <s v="no"/>
    <s v="low"/>
    <n v="116"/>
    <s v="low"/>
    <s v="YES"/>
    <d v="2025-10-04T00:00:00"/>
    <m/>
    <d v="2025-10-01T00:00:00"/>
    <s v="Oct"/>
    <n v="2025"/>
    <s v="Sat"/>
    <m/>
    <s v="Devendra Singh Negi"/>
    <n v="18"/>
    <s v="valid"/>
  </r>
  <r>
    <n v="207"/>
    <x v="0"/>
    <s v="DEHRADUN"/>
    <s v="Vivek Kumar"/>
    <n v="9548900960"/>
    <s v="UK08CB0821"/>
    <s v="SURENDRA"/>
    <n v="8979512894"/>
    <x v="390"/>
    <n v="114240"/>
    <d v="2025-10-24T00:00:00"/>
    <d v="2025-10-25T00:00:00"/>
    <n v="1"/>
    <s v="valid"/>
    <n v="6806"/>
    <n v="1733"/>
    <n v="25"/>
    <n v="40"/>
    <s v="normal"/>
    <s v="no"/>
    <s v="low"/>
    <n v="65"/>
    <s v="low"/>
    <s v="YES"/>
    <d v="2025-10-24T00:00:00"/>
    <d v="2025-10-01T00:00:00"/>
    <d v="2025-10-01T00:00:00"/>
    <s v="Oct"/>
    <n v="2025"/>
    <s v="Sat"/>
    <m/>
    <s v="Gaurav  Saini"/>
    <n v="18"/>
    <s v="valid"/>
  </r>
  <r>
    <n v="207"/>
    <x v="1"/>
    <s v="HALDWANI"/>
    <s v="AMIT SINGH"/>
    <n v="9161640641"/>
    <s v="UP20BT0504"/>
    <s v="MUSTAKEEM"/>
    <n v="9457840862"/>
    <x v="391"/>
    <n v="82842"/>
    <d v="2025-10-04T00:00:00"/>
    <d v="2025-10-04T00:00:00"/>
    <n v="0"/>
    <s v="valid"/>
    <n v="4416"/>
    <n v="870"/>
    <n v="44"/>
    <n v="60"/>
    <s v="normal"/>
    <s v="no"/>
    <s v="low"/>
    <n v="104"/>
    <s v="low"/>
    <s v="YES"/>
    <d v="2025-10-04T00:00:00"/>
    <m/>
    <d v="2025-10-01T00:00:00"/>
    <s v="Oct"/>
    <n v="2025"/>
    <s v="Sat"/>
    <m/>
    <s v="Devendra Singh Negi"/>
    <n v="18"/>
    <s v="valid"/>
  </r>
  <r>
    <n v="208"/>
    <x v="0"/>
    <s v="DEHRADUN"/>
    <s v="Vivek Kumar"/>
    <n v="9548900960"/>
    <s v="UK08CB0821"/>
    <s v="SURENDRA"/>
    <n v="8979512894"/>
    <x v="189"/>
    <n v="114240"/>
    <d v="2025-10-24T00:00:00"/>
    <d v="2025-10-25T00:00:00"/>
    <n v="1"/>
    <s v="valid"/>
    <n v="1172"/>
    <n v="190"/>
    <n v="60"/>
    <n v="40"/>
    <s v="normal"/>
    <s v="no"/>
    <s v="low"/>
    <n v="100"/>
    <s v="low"/>
    <s v="YES"/>
    <d v="2025-10-24T00:00:00"/>
    <d v="2025-10-01T00:00:00"/>
    <d v="2025-10-01T00:00:00"/>
    <s v="Oct"/>
    <n v="2025"/>
    <s v="Sat"/>
    <m/>
    <s v="Amit Sharma VKSN"/>
    <n v="18"/>
    <s v="valid"/>
  </r>
  <r>
    <n v="208"/>
    <x v="1"/>
    <s v="HALDWANI"/>
    <s v="AMIT SINGH"/>
    <n v="9161640641"/>
    <s v="UP20BT0504"/>
    <s v="MUSTAKEEM"/>
    <n v="9457840862"/>
    <x v="392"/>
    <n v="82842"/>
    <d v="2025-10-04T00:00:00"/>
    <d v="2025-10-04T00:00:00"/>
    <n v="0"/>
    <s v="valid"/>
    <n v="20803"/>
    <n v="2371"/>
    <n v="79"/>
    <n v="60"/>
    <s v="normal"/>
    <s v="no"/>
    <s v="low"/>
    <n v="139"/>
    <s v="low"/>
    <s v="YES"/>
    <d v="2025-10-04T00:00:00"/>
    <m/>
    <d v="2025-10-01T00:00:00"/>
    <s v="Oct"/>
    <n v="2025"/>
    <s v="Sat"/>
    <m/>
    <s v="Devendra Singh Negi"/>
    <n v="18"/>
    <s v="valid"/>
  </r>
  <r>
    <n v="209"/>
    <x v="0"/>
    <s v="DEHRADUN"/>
    <s v="Vivek Kumar"/>
    <n v="9548900960"/>
    <s v="UK08CB0821"/>
    <s v="SURENDRA"/>
    <n v="8979512894"/>
    <x v="393"/>
    <n v="114240"/>
    <d v="2025-10-24T00:00:00"/>
    <d v="2025-10-25T00:00:00"/>
    <n v="1"/>
    <s v="valid"/>
    <n v="1241"/>
    <n v="440"/>
    <n v="80"/>
    <n v="40"/>
    <s v="normal"/>
    <s v="no"/>
    <s v="low"/>
    <n v="120"/>
    <s v="low"/>
    <s v="YES"/>
    <d v="2025-10-24T00:00:00"/>
    <d v="2025-10-01T00:00:00"/>
    <d v="2025-10-01T00:00:00"/>
    <s v="Oct"/>
    <n v="2025"/>
    <s v="Sat"/>
    <m/>
    <s v="Santosh  Kumar VKSN"/>
    <n v="18"/>
    <s v="valid"/>
  </r>
  <r>
    <n v="209"/>
    <x v="1"/>
    <s v="HALDWANI"/>
    <s v="AMIT SINGH"/>
    <n v="9161640641"/>
    <s v="UP20BT0504"/>
    <s v="MUSTAKEEM"/>
    <n v="9457840862"/>
    <x v="394"/>
    <n v="82842"/>
    <d v="2025-10-04T00:00:00"/>
    <d v="2025-10-04T00:00:00"/>
    <n v="0"/>
    <s v="valid"/>
    <n v="7281"/>
    <n v="1808"/>
    <n v="41"/>
    <n v="60"/>
    <s v="normal"/>
    <s v="no"/>
    <s v="low"/>
    <n v="101"/>
    <s v="low"/>
    <s v="YES"/>
    <d v="2025-10-04T00:00:00"/>
    <m/>
    <d v="2025-10-01T00:00:00"/>
    <s v="Oct"/>
    <n v="2025"/>
    <s v="Sat"/>
    <m/>
    <s v="Devendra Singh Negi"/>
    <n v="18"/>
    <s v="valid"/>
  </r>
  <r>
    <n v="210"/>
    <x v="1"/>
    <s v="HALDWANI"/>
    <s v="AMIT SINGH"/>
    <n v="9161640641"/>
    <s v="UP20BT0504"/>
    <s v="MUSTAKEEM"/>
    <n v="9457840862"/>
    <x v="395"/>
    <n v="82842"/>
    <d v="2025-10-04T00:00:00"/>
    <d v="2025-10-04T00:00:00"/>
    <n v="0"/>
    <s v="valid"/>
    <n v="23016"/>
    <n v="5835"/>
    <n v="12"/>
    <n v="80"/>
    <s v="normal"/>
    <s v="no"/>
    <s v="medium"/>
    <n v="92"/>
    <s v="medium"/>
    <s v="YES"/>
    <d v="2025-10-04T00:00:00"/>
    <m/>
    <d v="2025-10-01T00:00:00"/>
    <s v="Oct"/>
    <n v="2025"/>
    <s v="Sat"/>
    <m/>
    <s v="Devendra Singh Negi"/>
    <n v="18"/>
    <s v="valid"/>
  </r>
  <r>
    <n v="210"/>
    <x v="0"/>
    <s v="DEHRADUN"/>
    <s v="Vivek Kumar"/>
    <n v="9508782677"/>
    <s v="UK08CB0821"/>
    <s v="SURENDRA"/>
    <n v="8979512894"/>
    <x v="396"/>
    <n v="121727"/>
    <d v="2025-10-24T00:00:00"/>
    <d v="2025-10-25T00:00:00"/>
    <n v="1"/>
    <s v="valid"/>
    <n v="93"/>
    <n v="63"/>
    <n v="92"/>
    <n v="100"/>
    <s v="normal"/>
    <s v="no"/>
    <s v="medium"/>
    <n v="192"/>
    <s v="medium"/>
    <s v="YES"/>
    <d v="2025-10-24T00:00:00"/>
    <d v="2025-10-01T00:00:00"/>
    <d v="2025-10-01T00:00:00"/>
    <s v="Oct"/>
    <n v="2025"/>
    <s v="Sat"/>
    <m/>
    <s v="Not found"/>
    <n v="18"/>
    <s v="valid"/>
  </r>
  <r>
    <n v="211"/>
    <x v="0"/>
    <s v="DEHRADUN"/>
    <s v="Vivek Kumar"/>
    <n v="6200673138"/>
    <s v="UK08CB0821"/>
    <s v="SURENDRA"/>
    <n v="8979512894"/>
    <x v="397"/>
    <n v="170930"/>
    <d v="2025-10-27T00:00:00"/>
    <d v="2025-10-28T00:00:00"/>
    <n v="1"/>
    <s v="valid"/>
    <n v="0"/>
    <n v="17896"/>
    <n v="24"/>
    <n v="80"/>
    <s v="normal"/>
    <s v="no"/>
    <s v="medium"/>
    <n v="104"/>
    <s v="medium"/>
    <s v="YES"/>
    <d v="2025-10-27T00:00:00"/>
    <d v="2025-10-01T00:00:00"/>
    <d v="2025-10-01T00:00:00"/>
    <s v="Oct"/>
    <n v="2025"/>
    <s v="Tue"/>
    <m/>
    <s v="Sanjeev  Chauhan"/>
    <n v="18"/>
    <s v="valid"/>
  </r>
  <r>
    <n v="211"/>
    <x v="0"/>
    <s v="DEHRADUN"/>
    <s v="Vivek Kumar"/>
    <n v="6200673138"/>
    <s v="UK08CB0821"/>
    <s v="SURENDRA"/>
    <n v="8979512894"/>
    <x v="398"/>
    <n v="113412"/>
    <d v="2025-10-24T00:00:00"/>
    <d v="2025-10-24T00:00:00"/>
    <n v="0"/>
    <s v="valid"/>
    <n v="7558"/>
    <n v="2111"/>
    <n v="9"/>
    <n v="100"/>
    <s v="normal"/>
    <s v="no"/>
    <s v="medium"/>
    <n v="109"/>
    <s v="medium"/>
    <s v="YES"/>
    <d v="2025-10-24T00:00:00"/>
    <d v="2025-10-01T00:00:00"/>
    <d v="2025-10-01T00:00:00"/>
    <s v="Oct"/>
    <n v="2025"/>
    <s v="Fri"/>
    <m/>
    <s v="Rohit  Kedwal"/>
    <n v="18"/>
    <s v="valid"/>
  </r>
  <r>
    <n v="211"/>
    <x v="0"/>
    <s v="DEHRADUN"/>
    <s v="Vivek Kumar"/>
    <n v="6200673138"/>
    <s v="UK08CB0821"/>
    <s v="SURENDRA"/>
    <n v="8979512894"/>
    <x v="399"/>
    <n v="120808466"/>
    <d v="2025-10-27T00:00:00"/>
    <d v="2025-10-29T00:00:00"/>
    <n v="2"/>
    <s v="valid"/>
    <n v="0"/>
    <n v="0"/>
    <n v="10"/>
    <n v="80"/>
    <s v="normal"/>
    <s v="no"/>
    <s v="medium"/>
    <n v="90"/>
    <s v="medium"/>
    <s v="YES"/>
    <d v="2025-10-27T00:00:00"/>
    <d v="2025-10-01T00:00:00"/>
    <d v="2025-10-01T00:00:00"/>
    <s v="Oct"/>
    <n v="2025"/>
    <s v="Wed"/>
    <m/>
    <s v="Sanjeev  Chauhan"/>
    <n v="18"/>
    <s v="valid"/>
  </r>
  <r>
    <n v="211"/>
    <x v="0"/>
    <s v="DEHRADUN"/>
    <s v="Vivek Kumar"/>
    <n v="6200673138"/>
    <s v="UK08CB0821"/>
    <s v="SURENDRA"/>
    <n v="8979512894"/>
    <x v="400"/>
    <n v="120808466"/>
    <d v="2025-10-27T00:00:00"/>
    <d v="2025-10-29T00:00:00"/>
    <n v="2"/>
    <s v="valid"/>
    <n v="0"/>
    <n v="0"/>
    <n v="12"/>
    <n v="80"/>
    <s v="normal"/>
    <s v="no"/>
    <s v="medium"/>
    <n v="92"/>
    <s v="medium"/>
    <s v="YES"/>
    <d v="2025-10-27T00:00:00"/>
    <d v="2025-10-01T00:00:00"/>
    <d v="2025-10-01T00:00:00"/>
    <s v="Oct"/>
    <n v="2025"/>
    <s v="Wed"/>
    <m/>
    <s v="Nitin  Singh"/>
    <n v="18"/>
    <s v="valid"/>
  </r>
  <r>
    <n v="211"/>
    <x v="0"/>
    <s v="DEHRADUN"/>
    <s v="Vivek Kumar"/>
    <n v="6200673138"/>
    <s v="UK08CB0821"/>
    <s v="SURENDRA"/>
    <n v="8979512894"/>
    <x v="401"/>
    <n v="170930"/>
    <d v="2025-10-27T00:00:00"/>
    <d v="2025-10-28T00:00:00"/>
    <n v="1"/>
    <s v="valid"/>
    <n v="6041"/>
    <n v="1930"/>
    <n v="18"/>
    <n v="80"/>
    <s v="normal"/>
    <s v="no"/>
    <s v="medium"/>
    <n v="98"/>
    <s v="medium"/>
    <s v="YES"/>
    <d v="2025-10-27T00:00:00"/>
    <d v="2025-10-01T00:00:00"/>
    <d v="2025-10-01T00:00:00"/>
    <s v="Oct"/>
    <n v="2025"/>
    <s v="Tue"/>
    <m/>
    <s v="Sanjeev  Chauhan"/>
    <n v="18"/>
    <s v="valid"/>
  </r>
  <r>
    <n v="211"/>
    <x v="0"/>
    <s v="DEHRADUN"/>
    <s v="Vivek Kumar"/>
    <n v="6200673138"/>
    <s v="UK08CB0821"/>
    <s v="SURENDRA"/>
    <n v="8979512894"/>
    <x v="402"/>
    <n v="170930"/>
    <d v="2025-10-27T00:00:00"/>
    <d v="2025-10-28T00:00:00"/>
    <n v="1"/>
    <s v="valid"/>
    <n v="0"/>
    <n v="7270"/>
    <n v="20"/>
    <n v="80"/>
    <s v="normal"/>
    <s v="no"/>
    <s v="medium"/>
    <n v="100"/>
    <s v="medium"/>
    <s v="YES"/>
    <d v="2025-10-27T00:00:00"/>
    <d v="2025-10-01T00:00:00"/>
    <d v="2025-10-01T00:00:00"/>
    <s v="Oct"/>
    <n v="2025"/>
    <s v="Tue"/>
    <m/>
    <s v="Rohit  Kedwal"/>
    <n v="18"/>
    <s v="valid"/>
  </r>
  <r>
    <n v="211"/>
    <x v="0"/>
    <s v="DEHRADUN"/>
    <s v="Vivek Kumar"/>
    <n v="6200673138"/>
    <s v="UK08CB0821"/>
    <s v="SURENDRA"/>
    <n v="8979512894"/>
    <x v="403"/>
    <n v="120808466"/>
    <d v="2025-10-27T00:00:00"/>
    <d v="2025-10-28T00:00:00"/>
    <n v="1"/>
    <s v="valid"/>
    <n v="0"/>
    <n v="0"/>
    <n v="22"/>
    <n v="80"/>
    <s v="normal"/>
    <s v="no"/>
    <s v="medium"/>
    <n v="102"/>
    <s v="medium"/>
    <s v="YES"/>
    <d v="2025-10-27T00:00:00"/>
    <d v="2025-10-01T00:00:00"/>
    <d v="2025-10-01T00:00:00"/>
    <s v="Oct"/>
    <n v="2025"/>
    <s v="Tue"/>
    <m/>
    <s v="SUBHASH KUMAR"/>
    <n v="18"/>
    <s v="valid"/>
  </r>
  <r>
    <n v="211"/>
    <x v="0"/>
    <s v="DEHRADUN"/>
    <s v="Vivek Kumar"/>
    <n v="6200673138"/>
    <s v="UK08CB0821"/>
    <s v="SURENDRA"/>
    <n v="8979512894"/>
    <x v="404"/>
    <n v="170930"/>
    <d v="2025-10-27T00:00:00"/>
    <d v="2025-10-28T00:00:00"/>
    <n v="1"/>
    <s v="valid"/>
    <n v="0"/>
    <n v="7644"/>
    <n v="24"/>
    <n v="80"/>
    <s v="normal"/>
    <s v="no"/>
    <s v="medium"/>
    <n v="104"/>
    <s v="medium"/>
    <s v="YES"/>
    <d v="2025-10-27T00:00:00"/>
    <d v="2025-10-01T00:00:00"/>
    <d v="2025-10-01T00:00:00"/>
    <s v="Oct"/>
    <n v="2025"/>
    <s v="Tue"/>
    <m/>
    <s v="Sanjeev  Chauhan"/>
    <n v="18"/>
    <s v="valid"/>
  </r>
  <r>
    <n v="211"/>
    <x v="0"/>
    <s v="DEHRADUN"/>
    <s v="Vivek Kumar"/>
    <n v="6200673138"/>
    <s v="UK08CB0821"/>
    <s v="SURENDRA"/>
    <n v="8979512894"/>
    <x v="405"/>
    <n v="120808466"/>
    <d v="2025-10-27T00:00:00"/>
    <d v="2025-10-28T00:00:00"/>
    <n v="1"/>
    <s v="valid"/>
    <n v="0"/>
    <n v="0"/>
    <n v="25"/>
    <n v="80"/>
    <s v="normal"/>
    <s v="no"/>
    <s v="medium"/>
    <n v="105"/>
    <s v="medium"/>
    <s v="YES"/>
    <d v="2025-10-27T00:00:00"/>
    <d v="2025-10-01T00:00:00"/>
    <d v="2025-10-01T00:00:00"/>
    <s v="Oct"/>
    <n v="2025"/>
    <s v="Tue"/>
    <m/>
    <s v="SUBHASH KUMAR"/>
    <n v="18"/>
    <s v="valid"/>
  </r>
  <r>
    <n v="211"/>
    <x v="0"/>
    <s v="DEHRADUN"/>
    <s v="Vivek Kumar"/>
    <n v="6200673138"/>
    <s v="UK08CB0821"/>
    <s v="SURENDRA"/>
    <n v="8979512894"/>
    <x v="406"/>
    <n v="120808466"/>
    <d v="2025-10-27T00:00:00"/>
    <d v="2025-10-29T00:00:00"/>
    <n v="2"/>
    <s v="valid"/>
    <n v="0"/>
    <n v="0"/>
    <n v="10"/>
    <n v="80"/>
    <s v="normal"/>
    <s v="no"/>
    <s v="medium"/>
    <n v="90"/>
    <s v="medium"/>
    <s v="YES"/>
    <d v="2025-10-27T00:00:00"/>
    <d v="2025-10-01T00:00:00"/>
    <d v="2025-10-01T00:00:00"/>
    <s v="Oct"/>
    <n v="2025"/>
    <s v="Wed"/>
    <m/>
    <s v="Nitin  Singh"/>
    <n v="18"/>
    <s v="valid"/>
  </r>
  <r>
    <n v="211"/>
    <x v="0"/>
    <s v="DEHRADUN"/>
    <s v="Vivek Kumar"/>
    <n v="6200673138"/>
    <s v="UK08CB0821"/>
    <s v="SURENDRA"/>
    <n v="8979512894"/>
    <x v="294"/>
    <n v="170930"/>
    <d v="2025-10-27T00:00:00"/>
    <d v="2025-10-29T00:00:00"/>
    <n v="2"/>
    <s v="valid"/>
    <n v="946"/>
    <n v="66"/>
    <n v="40"/>
    <n v="80"/>
    <s v="normal"/>
    <s v="no"/>
    <s v="medium"/>
    <n v="120"/>
    <s v="medium"/>
    <s v="YES"/>
    <d v="2025-10-27T00:00:00"/>
    <d v="2025-10-01T00:00:00"/>
    <d v="2025-10-01T00:00:00"/>
    <s v="Oct"/>
    <n v="2025"/>
    <s v="Wed"/>
    <m/>
    <s v="Amit Sharma VKSN"/>
    <n v="18"/>
    <s v="valid"/>
  </r>
  <r>
    <n v="211"/>
    <x v="0"/>
    <s v="DEHRADUN"/>
    <s v="Vivek Kumar"/>
    <n v="6200673138"/>
    <s v="UK08CB0821"/>
    <s v="SURENDRA"/>
    <n v="8979512894"/>
    <x v="12"/>
    <n v="171237"/>
    <d v="2025-10-27T00:00:00"/>
    <d v="2025-10-27T00:00:00"/>
    <n v="0"/>
    <s v="valid"/>
    <n v="54497"/>
    <n v="11074"/>
    <n v="25"/>
    <n v="140"/>
    <s v="normal"/>
    <s v="no"/>
    <s v="medium"/>
    <n v="165"/>
    <s v="medium"/>
    <s v="YES"/>
    <d v="2025-10-27T00:00:00"/>
    <d v="2025-10-01T00:00:00"/>
    <d v="2025-10-01T00:00:00"/>
    <s v="Oct"/>
    <n v="2025"/>
    <s v="Mon"/>
    <m/>
    <s v="Jitendra  Negi"/>
    <n v="18"/>
    <s v="valid"/>
  </r>
  <r>
    <n v="211"/>
    <x v="1"/>
    <s v="HALDWANI"/>
    <s v="AMIT SINGH"/>
    <n v="9161640641"/>
    <s v="UP20BT0504"/>
    <s v="MUSTAKEEM"/>
    <n v="9457840862"/>
    <x v="407"/>
    <n v="82842"/>
    <d v="2025-10-04T00:00:00"/>
    <d v="2025-10-04T00:00:00"/>
    <n v="0"/>
    <s v="valid"/>
    <n v="18322"/>
    <n v="4296"/>
    <n v="45"/>
    <n v="60"/>
    <s v="normal"/>
    <s v="no"/>
    <s v="low"/>
    <n v="105"/>
    <s v="low"/>
    <s v="YES"/>
    <d v="2025-10-04T00:00:00"/>
    <m/>
    <d v="2025-10-01T00:00:00"/>
    <s v="Oct"/>
    <n v="2025"/>
    <s v="Sat"/>
    <m/>
    <s v="Devendra Singh Negi"/>
    <n v="18"/>
    <s v="valid"/>
  </r>
  <r>
    <n v="212"/>
    <x v="0"/>
    <s v="DEHRADUN"/>
    <s v="Vivek Kumar"/>
    <n v="9508782677"/>
    <s v="UK08CB0821"/>
    <s v="SURENDRA"/>
    <n v="8979512894"/>
    <x v="408"/>
    <n v="113600"/>
    <d v="2025-10-24T00:00:00"/>
    <d v="2025-10-24T00:00:00"/>
    <n v="0"/>
    <s v="valid"/>
    <n v="2552"/>
    <n v="348"/>
    <n v="25"/>
    <n v="160"/>
    <s v="high"/>
    <s v="no"/>
    <s v="high"/>
    <n v="185"/>
    <s v="HIGH"/>
    <s v="YES"/>
    <d v="2025-10-24T00:00:00"/>
    <d v="2025-10-01T00:00:00"/>
    <d v="2025-10-01T00:00:00"/>
    <s v="Oct"/>
    <n v="2025"/>
    <s v="Fri"/>
    <m/>
    <s v="Not found"/>
    <n v="18"/>
    <s v="valid"/>
  </r>
  <r>
    <n v="212"/>
    <x v="1"/>
    <s v="HALDWANI"/>
    <s v="AMIT SINGH"/>
    <n v="9161640641"/>
    <s v="UP20BT0504"/>
    <s v="MUSTAKEEM"/>
    <n v="9457840862"/>
    <x v="409"/>
    <n v="82842"/>
    <d v="2025-10-04T00:00:00"/>
    <d v="2025-10-04T00:00:00"/>
    <n v="0"/>
    <s v="valid"/>
    <n v="6122"/>
    <n v="1752"/>
    <n v="50"/>
    <n v="60"/>
    <s v="normal"/>
    <s v="no"/>
    <s v="low"/>
    <n v="110"/>
    <s v="low"/>
    <s v="YES"/>
    <d v="2025-10-04T00:00:00"/>
    <m/>
    <d v="2025-10-01T00:00:00"/>
    <s v="Oct"/>
    <n v="2025"/>
    <s v="Sat"/>
    <m/>
    <s v="Not found"/>
    <n v="18"/>
    <s v="valid"/>
  </r>
  <r>
    <n v="213"/>
    <x v="1"/>
    <s v="HALDWANI"/>
    <s v="Aashish Rai"/>
    <s v="9389925428BPCL"/>
    <s v="UK03CA2120"/>
    <s v="DEEPAK"/>
    <n v="9350905819"/>
    <x v="410"/>
    <s v="TXN100126469614"/>
    <d v="2025-10-04T00:00:00"/>
    <d v="2025-10-05T00:00:00"/>
    <n v="1"/>
    <s v="valid"/>
    <n v="1228"/>
    <n v="242"/>
    <n v="51"/>
    <n v="60"/>
    <s v="normal"/>
    <s v="no"/>
    <s v="low"/>
    <n v="111"/>
    <s v="low"/>
    <s v="YES"/>
    <d v="2025-10-05T00:00:00"/>
    <m/>
    <d v="2025-10-01T00:00:00"/>
    <s v="Oct"/>
    <n v="2025"/>
    <s v="Sun"/>
    <m/>
    <s v="Neeraj   Chandra"/>
    <n v="18"/>
    <s v="valid"/>
  </r>
  <r>
    <n v="214"/>
    <x v="1"/>
    <s v="HALDWANI"/>
    <s v="Aashish Rai"/>
    <s v="9389925428BPCL"/>
    <s v="UK03CA2120"/>
    <s v="DEEPAK"/>
    <n v="9350905819"/>
    <x v="411"/>
    <s v="TXN100126469614"/>
    <d v="2025-10-04T00:00:00"/>
    <d v="2025-10-05T00:00:00"/>
    <n v="1"/>
    <s v="valid"/>
    <n v="2003"/>
    <n v="652"/>
    <n v="70"/>
    <n v="60"/>
    <s v="normal"/>
    <s v="no"/>
    <s v="low"/>
    <n v="130"/>
    <s v="low"/>
    <s v="YES"/>
    <d v="2025-10-05T00:00:00"/>
    <m/>
    <d v="2025-10-01T00:00:00"/>
    <s v="Oct"/>
    <n v="2025"/>
    <s v="Sun"/>
    <m/>
    <s v="Neeraj   Chandra"/>
    <n v="18"/>
    <s v="valid"/>
  </r>
  <r>
    <n v="215"/>
    <x v="1"/>
    <s v="HALDWANI"/>
    <s v="Aashish Rai"/>
    <s v="9389925428BPCL"/>
    <s v="UK03CA2120"/>
    <s v="DEEPAK"/>
    <n v="9350905819"/>
    <x v="412"/>
    <s v="TXN100126469614"/>
    <d v="2025-10-04T00:00:00"/>
    <d v="2025-10-05T00:00:00"/>
    <n v="1"/>
    <s v="valid"/>
    <n v="2167"/>
    <n v="544"/>
    <n v="44"/>
    <n v="60"/>
    <s v="normal"/>
    <s v="no"/>
    <s v="low"/>
    <n v="104"/>
    <s v="low"/>
    <s v="YES"/>
    <d v="2025-10-05T00:00:00"/>
    <m/>
    <d v="2025-10-01T00:00:00"/>
    <s v="Oct"/>
    <n v="2025"/>
    <s v="Sun"/>
    <m/>
    <s v="Neeraj   Chandra"/>
    <n v="18"/>
    <s v="valid"/>
  </r>
  <r>
    <n v="216"/>
    <x v="1"/>
    <s v="HALDWANI"/>
    <s v="Aashish Rai"/>
    <s v="9389925428BPCL"/>
    <s v="UK03CA2120"/>
    <s v="DEEPAK"/>
    <n v="9350905819"/>
    <x v="413"/>
    <s v="TXN100126469614"/>
    <d v="2025-10-04T00:00:00"/>
    <d v="2025-10-05T00:00:00"/>
    <n v="1"/>
    <s v="valid"/>
    <n v="4555"/>
    <n v="1433"/>
    <n v="102"/>
    <n v="60"/>
    <s v="normal"/>
    <s v="no"/>
    <s v="low"/>
    <n v="162"/>
    <s v="low"/>
    <s v="YES"/>
    <d v="2025-10-05T00:00:00"/>
    <m/>
    <d v="2025-10-01T00:00:00"/>
    <s v="Oct"/>
    <n v="2025"/>
    <s v="Sun"/>
    <m/>
    <s v="Neeraj   Chandra"/>
    <n v="18"/>
    <s v="valid"/>
  </r>
  <r>
    <n v="217"/>
    <x v="1"/>
    <s v="HALDWANI"/>
    <s v="Aashish Rai"/>
    <s v="9389925428BPCL"/>
    <s v="UK03CA2120"/>
    <s v="DEEPAK"/>
    <n v="9350905819"/>
    <x v="414"/>
    <s v="TXN100126469614"/>
    <d v="2025-10-04T00:00:00"/>
    <d v="2025-10-05T00:00:00"/>
    <n v="1"/>
    <s v="valid"/>
    <n v="1155"/>
    <n v="173"/>
    <n v="48"/>
    <n v="60"/>
    <s v="normal"/>
    <s v="no"/>
    <s v="low"/>
    <n v="108"/>
    <s v="low"/>
    <s v="YES"/>
    <d v="2025-10-05T00:00:00"/>
    <m/>
    <d v="2025-10-01T00:00:00"/>
    <s v="Oct"/>
    <n v="2025"/>
    <s v="Sun"/>
    <m/>
    <s v="Neeraj   Chandra"/>
    <n v="18"/>
    <s v="valid"/>
  </r>
  <r>
    <n v="218"/>
    <x v="1"/>
    <s v="HALDWANI"/>
    <s v="Aashish Rai"/>
    <s v="9389925428-Jio-BP"/>
    <s v="UP21CT3979"/>
    <s v="JAVED"/>
    <n v="6398733536"/>
    <x v="415"/>
    <n v="82549"/>
    <d v="2025-10-04T00:00:00"/>
    <d v="2025-10-04T00:00:00"/>
    <n v="0"/>
    <s v="valid"/>
    <n v="14002"/>
    <n v="4795"/>
    <n v="10"/>
    <n v="60"/>
    <s v="normal"/>
    <s v="no"/>
    <s v="low"/>
    <n v="70"/>
    <s v="low"/>
    <s v="YES"/>
    <d v="2025-10-04T00:00:00"/>
    <m/>
    <d v="2025-10-01T00:00:00"/>
    <s v="Oct"/>
    <n v="2025"/>
    <s v="Sat"/>
    <m/>
    <s v="Ayush  Dubey"/>
    <n v="18"/>
    <s v="valid"/>
  </r>
  <r>
    <n v="219"/>
    <x v="1"/>
    <s v="HALDWANI"/>
    <s v="Aashish Rai"/>
    <s v="9389925428-Jio-BP"/>
    <s v="UP21CT3979"/>
    <s v="JAVED"/>
    <n v="6398733536"/>
    <x v="416"/>
    <n v="82549"/>
    <d v="2025-10-04T00:00:00"/>
    <d v="2025-10-04T00:00:00"/>
    <n v="0"/>
    <s v="valid"/>
    <n v="9339"/>
    <n v="2044"/>
    <n v="51"/>
    <n v="60"/>
    <s v="normal"/>
    <s v="no"/>
    <s v="low"/>
    <n v="111"/>
    <s v="low"/>
    <s v="YES"/>
    <d v="2025-10-04T00:00:00"/>
    <m/>
    <d v="2025-10-01T00:00:00"/>
    <s v="Oct"/>
    <n v="2025"/>
    <s v="Sat"/>
    <m/>
    <s v="Ayush  Dubey"/>
    <n v="18"/>
    <s v="valid"/>
  </r>
  <r>
    <n v="220"/>
    <x v="1"/>
    <s v="HALDWANI"/>
    <s v="Aashish Rai"/>
    <s v="9389925428-Jio-BP"/>
    <s v="UP21CT3979"/>
    <s v="JAVED"/>
    <n v="6398733536"/>
    <x v="417"/>
    <n v="82549"/>
    <d v="2025-10-04T00:00:00"/>
    <d v="2025-10-04T00:00:00"/>
    <n v="0"/>
    <s v="valid"/>
    <n v="788"/>
    <n v="130"/>
    <n v="60"/>
    <n v="80"/>
    <s v="normal"/>
    <s v="no"/>
    <s v="medium"/>
    <n v="140"/>
    <s v="medium"/>
    <s v="YES"/>
    <d v="2025-10-04T00:00:00"/>
    <m/>
    <d v="2025-10-01T00:00:00"/>
    <s v="Oct"/>
    <n v="2025"/>
    <s v="Sat"/>
    <m/>
    <s v="Ayush  Dubey"/>
    <n v="18"/>
    <s v="valid"/>
  </r>
  <r>
    <n v="221"/>
    <x v="1"/>
    <s v="HALDWANI"/>
    <s v="Aashish Rai"/>
    <s v="9389925428-Jio-BP"/>
    <s v="UP21CT3979"/>
    <s v="JAVED"/>
    <n v="6398733536"/>
    <x v="418"/>
    <n v="82549"/>
    <d v="2025-10-04T00:00:00"/>
    <d v="2025-10-04T00:00:00"/>
    <n v="0"/>
    <s v="valid"/>
    <n v="13043"/>
    <n v="3230"/>
    <n v="25"/>
    <n v="40"/>
    <s v="normal"/>
    <s v="no"/>
    <s v="low"/>
    <n v="65"/>
    <s v="low"/>
    <s v="YES"/>
    <d v="2025-10-04T00:00:00"/>
    <m/>
    <d v="2025-10-01T00:00:00"/>
    <s v="Oct"/>
    <n v="2025"/>
    <s v="Sat"/>
    <m/>
    <s v="Shahwaz  Hussain"/>
    <n v="18"/>
    <s v="valid"/>
  </r>
  <r>
    <n v="222"/>
    <x v="1"/>
    <s v="HALDWANI"/>
    <s v="Aashish Rai"/>
    <s v="9389925428-Jio-BP"/>
    <s v="UP21CT3979"/>
    <s v="JAVED"/>
    <n v="6398733536"/>
    <x v="419"/>
    <n v="82549"/>
    <d v="2025-10-04T00:00:00"/>
    <d v="2025-10-04T00:00:00"/>
    <n v="0"/>
    <s v="valid"/>
    <n v="5824"/>
    <n v="922"/>
    <n v="37"/>
    <n v="40"/>
    <s v="normal"/>
    <s v="no"/>
    <s v="low"/>
    <n v="77"/>
    <s v="low"/>
    <s v="YES"/>
    <d v="2025-10-04T00:00:00"/>
    <m/>
    <d v="2025-10-01T00:00:00"/>
    <s v="Oct"/>
    <n v="2025"/>
    <s v="Sat"/>
    <m/>
    <s v="Shahwaz  Hussain"/>
    <n v="18"/>
    <s v="valid"/>
  </r>
  <r>
    <n v="223"/>
    <x v="1"/>
    <s v="HALDWANI"/>
    <s v="Aashish Rai"/>
    <s v="9389925428-Jio-BP"/>
    <s v="UP21CT3979"/>
    <s v="JAVED"/>
    <n v="6398733536"/>
    <x v="420"/>
    <n v="82549"/>
    <d v="2025-10-04T00:00:00"/>
    <d v="2025-10-04T00:00:00"/>
    <n v="0"/>
    <s v="valid"/>
    <n v="2913"/>
    <n v="640"/>
    <n v="69"/>
    <n v="40"/>
    <s v="normal"/>
    <s v="no"/>
    <s v="low"/>
    <n v="109"/>
    <s v="low"/>
    <s v="YES"/>
    <d v="2025-10-04T00:00:00"/>
    <m/>
    <d v="2025-10-01T00:00:00"/>
    <s v="Oct"/>
    <n v="2025"/>
    <s v="Sat"/>
    <m/>
    <s v="Shahwaz  Hussain"/>
    <n v="18"/>
    <s v="valid"/>
  </r>
  <r>
    <n v="224"/>
    <x v="1"/>
    <s v="HALDWANI"/>
    <s v="Aashish Rai"/>
    <s v="9389925428-Jio-BP"/>
    <s v="UP21CT3979"/>
    <s v="JAVED"/>
    <n v="6398733536"/>
    <x v="421"/>
    <n v="82549"/>
    <d v="2025-10-04T00:00:00"/>
    <d v="2025-10-04T00:00:00"/>
    <n v="0"/>
    <s v="valid"/>
    <n v="5488"/>
    <n v="1059"/>
    <n v="46"/>
    <n v="40"/>
    <s v="normal"/>
    <s v="no"/>
    <s v="low"/>
    <n v="86"/>
    <s v="low"/>
    <s v="YES"/>
    <d v="2025-10-04T00:00:00"/>
    <m/>
    <d v="2025-10-01T00:00:00"/>
    <s v="Oct"/>
    <n v="2025"/>
    <s v="Sat"/>
    <m/>
    <s v="Shahwaz  Hussain"/>
    <n v="18"/>
    <s v="valid"/>
  </r>
  <r>
    <n v="225"/>
    <x v="1"/>
    <s v="HALDWANI"/>
    <s v="Aashish Rai"/>
    <s v="9389925428-Jio-BP"/>
    <s v="UP21CT3979"/>
    <s v="JAVED"/>
    <n v="6398733536"/>
    <x v="422"/>
    <n v="82549"/>
    <d v="2025-10-04T00:00:00"/>
    <d v="2025-10-04T00:00:00"/>
    <n v="0"/>
    <s v="valid"/>
    <n v="14849"/>
    <n v="4000"/>
    <n v="14"/>
    <n v="60"/>
    <s v="normal"/>
    <s v="no"/>
    <s v="low"/>
    <n v="74"/>
    <s v="low"/>
    <s v="YES"/>
    <d v="2025-10-04T00:00:00"/>
    <m/>
    <d v="2025-10-01T00:00:00"/>
    <s v="Oct"/>
    <n v="2025"/>
    <s v="Sat"/>
    <m/>
    <s v="Shahwaz  Hussain"/>
    <n v="18"/>
    <s v="valid"/>
  </r>
  <r>
    <n v="226"/>
    <x v="1"/>
    <s v="HALDWANI"/>
    <s v="Aashish Rai"/>
    <s v="9389925428-Jio-BP"/>
    <s v="UP21CT3979"/>
    <s v="JAVED"/>
    <n v="6398733536"/>
    <x v="423"/>
    <n v="93045"/>
    <d v="2025-10-04T00:00:00"/>
    <d v="2025-10-04T00:00:00"/>
    <n v="0"/>
    <s v="valid"/>
    <n v="5975"/>
    <n v="1065"/>
    <n v="39"/>
    <n v="120"/>
    <s v="normal"/>
    <s v="no"/>
    <s v="medium"/>
    <n v="159"/>
    <s v="medium"/>
    <s v="YES"/>
    <d v="2025-10-04T00:00:00"/>
    <m/>
    <d v="2025-10-01T00:00:00"/>
    <s v="Oct"/>
    <n v="2025"/>
    <s v="Sat"/>
    <m/>
    <s v="Ayush  Dubey"/>
    <n v="18"/>
    <s v="valid"/>
  </r>
  <r>
    <n v="227"/>
    <x v="1"/>
    <s v="HALDWANI"/>
    <s v="AMIT SINGH"/>
    <n v="9161640641"/>
    <s v="UK02CA0769"/>
    <s v="HARI"/>
    <n v="7247885473"/>
    <x v="361"/>
    <n v="71547"/>
    <d v="2025-10-05T00:00:00"/>
    <d v="2025-10-05T00:00:00"/>
    <n v="0"/>
    <s v="valid"/>
    <n v="5905"/>
    <n v="1306"/>
    <n v="65"/>
    <n v="100"/>
    <s v="normal"/>
    <s v="no"/>
    <s v="medium"/>
    <n v="165"/>
    <s v="medium"/>
    <s v="YES"/>
    <d v="2025-10-05T00:00:00"/>
    <m/>
    <d v="2025-10-01T00:00:00"/>
    <s v="Oct"/>
    <n v="2025"/>
    <s v="Sun"/>
    <m/>
    <s v="Dharmendra  Singh"/>
    <n v="18"/>
    <s v="valid"/>
  </r>
  <r>
    <n v="228"/>
    <x v="1"/>
    <s v="HALDWANI"/>
    <s v="AMIT SINGH"/>
    <n v="8126359505"/>
    <s v="UK02CA0769"/>
    <s v="HARI"/>
    <n v="7247885473"/>
    <x v="359"/>
    <n v="154422"/>
    <d v="2025-10-05T00:00:00"/>
    <d v="2025-10-05T00:00:00"/>
    <n v="0"/>
    <s v="valid"/>
    <n v="63329"/>
    <n v="2917"/>
    <n v="50"/>
    <n v="180"/>
    <s v="high"/>
    <s v="yes"/>
    <s v="high"/>
    <n v="230"/>
    <s v="HIGH"/>
    <s v="YES"/>
    <d v="2025-10-05T00:00:00"/>
    <m/>
    <d v="2025-10-01T00:00:00"/>
    <s v="Oct"/>
    <n v="2025"/>
    <s v="Sun"/>
    <m/>
    <s v="Not found"/>
    <n v="18"/>
    <s v="valid"/>
  </r>
  <r>
    <n v="229"/>
    <x v="1"/>
    <s v="HALDWANI"/>
    <s v="Aashish Rai"/>
    <n v="9389925428"/>
    <s v="UK05CA2368"/>
    <s v="GANESH"/>
    <n v="7535896961"/>
    <x v="424"/>
    <s v="TXN100126788494"/>
    <d v="2025-10-05T00:00:00"/>
    <d v="2025-10-06T00:00:00"/>
    <n v="1"/>
    <s v="valid"/>
    <n v="2431"/>
    <n v="717"/>
    <n v="108"/>
    <n v="80"/>
    <s v="normal"/>
    <s v="no"/>
    <s v="medium"/>
    <n v="188"/>
    <s v="medium"/>
    <s v="YES"/>
    <d v="2025-10-06T00:00:00"/>
    <m/>
    <d v="2025-10-01T00:00:00"/>
    <s v="Oct"/>
    <n v="2025"/>
    <s v="Mon"/>
    <m/>
    <s v="Nishant  Bisht"/>
    <n v="18"/>
    <s v="valid"/>
  </r>
  <r>
    <n v="230"/>
    <x v="1"/>
    <s v="HALDWANI"/>
    <s v="Aashish Rai"/>
    <n v="9389925428"/>
    <s v="UK05CA2368"/>
    <s v="GANESH"/>
    <n v="7535896961"/>
    <x v="425"/>
    <s v="TXN100126788494"/>
    <d v="2025-10-05T00:00:00"/>
    <d v="2025-10-06T00:00:00"/>
    <n v="1"/>
    <s v="valid"/>
    <n v="4079"/>
    <n v="1296"/>
    <n v="98"/>
    <n v="80"/>
    <s v="normal"/>
    <s v="no"/>
    <s v="medium"/>
    <n v="178"/>
    <s v="medium"/>
    <s v="YES"/>
    <d v="2025-10-06T00:00:00"/>
    <m/>
    <d v="2025-10-01T00:00:00"/>
    <s v="Oct"/>
    <n v="2025"/>
    <s v="Mon"/>
    <m/>
    <s v="Nishant  Bisht"/>
    <n v="18"/>
    <s v="valid"/>
  </r>
  <r>
    <n v="231"/>
    <x v="1"/>
    <s v="HALDWANI"/>
    <s v="Aashish Rai"/>
    <n v="9389925428"/>
    <s v="UK05CA2368"/>
    <s v="GANESH"/>
    <n v="7535896961"/>
    <x v="426"/>
    <s v="TXN100126788494"/>
    <d v="2025-10-05T00:00:00"/>
    <d v="2025-10-05T00:00:00"/>
    <n v="0"/>
    <s v="valid"/>
    <n v="2705"/>
    <n v="481"/>
    <n v="42"/>
    <n v="80"/>
    <s v="normal"/>
    <s v="no"/>
    <s v="medium"/>
    <n v="122"/>
    <s v="medium"/>
    <s v="YES"/>
    <d v="2025-10-05T00:00:00"/>
    <m/>
    <d v="2025-10-01T00:00:00"/>
    <s v="Oct"/>
    <n v="2025"/>
    <s v="Sun"/>
    <m/>
    <s v="Nishant  Bisht"/>
    <n v="18"/>
    <s v="valid"/>
  </r>
  <r>
    <n v="232"/>
    <x v="1"/>
    <s v="HALDWANI"/>
    <s v="Aashish Rai"/>
    <n v="9389925428"/>
    <s v="UK05CA2368"/>
    <s v="GANESH"/>
    <n v="7535896961"/>
    <x v="427"/>
    <s v="TXN100126788494"/>
    <d v="2025-10-05T00:00:00"/>
    <d v="2025-10-06T00:00:00"/>
    <n v="1"/>
    <s v="valid"/>
    <n v="1384"/>
    <n v="562"/>
    <n v="58"/>
    <n v="80"/>
    <s v="normal"/>
    <s v="no"/>
    <s v="medium"/>
    <n v="138"/>
    <s v="medium"/>
    <s v="YES"/>
    <d v="2025-10-06T00:00:00"/>
    <m/>
    <d v="2025-10-01T00:00:00"/>
    <s v="Oct"/>
    <n v="2025"/>
    <s v="Mon"/>
    <m/>
    <s v="Nishant  Bisht"/>
    <n v="18"/>
    <s v="valid"/>
  </r>
  <r>
    <n v="233"/>
    <x v="1"/>
    <s v="HALDWANI"/>
    <s v="Aashish Rai"/>
    <n v="9389925428"/>
    <s v="UK05CA2368"/>
    <s v="GANESH"/>
    <n v="7535896961"/>
    <x v="428"/>
    <s v="TXN100126788639"/>
    <d v="2025-10-05T00:00:00"/>
    <d v="2025-10-05T00:00:00"/>
    <n v="0"/>
    <s v="valid"/>
    <n v="675"/>
    <n v="166"/>
    <n v="118"/>
    <n v="80"/>
    <s v="normal"/>
    <s v="no"/>
    <s v="medium"/>
    <n v="198"/>
    <s v="medium"/>
    <s v="YES"/>
    <d v="2025-10-05T00:00:00"/>
    <m/>
    <d v="2025-10-01T00:00:00"/>
    <s v="Oct"/>
    <n v="2025"/>
    <s v="Sun"/>
    <m/>
    <s v="Naresh  Pal"/>
    <n v="18"/>
    <s v="valid"/>
  </r>
  <r>
    <n v="234"/>
    <x v="1"/>
    <s v="HALDWANI"/>
    <s v="Aashish Rai"/>
    <n v="9389925428"/>
    <s v="UK05CA2368"/>
    <s v="GANESH"/>
    <n v="7535896961"/>
    <x v="429"/>
    <s v="TXN100126788639"/>
    <d v="2025-10-05T00:00:00"/>
    <d v="2025-10-05T00:00:00"/>
    <n v="0"/>
    <s v="valid"/>
    <n v="18044"/>
    <n v="4432"/>
    <n v="82"/>
    <n v="60"/>
    <s v="normal"/>
    <s v="no"/>
    <s v="low"/>
    <n v="142"/>
    <s v="low"/>
    <s v="YES"/>
    <d v="2025-10-05T00:00:00"/>
    <m/>
    <d v="2025-10-01T00:00:00"/>
    <s v="Oct"/>
    <n v="2025"/>
    <s v="Sun"/>
    <m/>
    <s v="Naresh  Pal"/>
    <n v="18"/>
    <s v="valid"/>
  </r>
  <r>
    <n v="235"/>
    <x v="1"/>
    <s v="HALDWANI"/>
    <s v="Aashish Rai"/>
    <n v="9389925428"/>
    <s v="UK05CA2368"/>
    <s v="GANESH"/>
    <n v="7535896961"/>
    <x v="430"/>
    <s v="TXN100126788559"/>
    <d v="2025-10-05T00:00:00"/>
    <d v="2025-10-08T00:00:00"/>
    <n v="3"/>
    <s v="valid"/>
    <n v="778"/>
    <n v="148"/>
    <n v="70"/>
    <n v="80"/>
    <s v="normal"/>
    <s v="no"/>
    <s v="medium"/>
    <n v="150"/>
    <s v="medium"/>
    <s v="YES"/>
    <d v="2025-10-08T00:00:00"/>
    <m/>
    <d v="2025-10-01T00:00:00"/>
    <s v="Oct"/>
    <n v="2025"/>
    <s v="Wed"/>
    <m/>
    <s v="Neeraj  Singh"/>
    <n v="18"/>
    <s v="valid"/>
  </r>
  <r>
    <n v="236"/>
    <x v="1"/>
    <s v="HALDWANI"/>
    <s v="Aashish Rai"/>
    <n v="9389925428"/>
    <s v="UK05CA2368"/>
    <s v="GANESH"/>
    <n v="7535896961"/>
    <x v="431"/>
    <s v="TXN100126788559"/>
    <d v="2025-10-05T00:00:00"/>
    <d v="2025-10-07T00:00:00"/>
    <n v="2"/>
    <s v="valid"/>
    <n v="2486"/>
    <n v="510"/>
    <n v="71"/>
    <n v="100"/>
    <s v="normal"/>
    <s v="no"/>
    <s v="medium"/>
    <n v="171"/>
    <s v="medium"/>
    <s v="YES"/>
    <d v="2025-10-07T00:00:00"/>
    <m/>
    <d v="2025-10-01T00:00:00"/>
    <s v="Oct"/>
    <n v="2025"/>
    <s v="Tue"/>
    <m/>
    <s v="Neeraj  Singh"/>
    <n v="18"/>
    <s v="valid"/>
  </r>
  <r>
    <n v="237"/>
    <x v="1"/>
    <s v="HALDWANI"/>
    <s v="Aashish Rai"/>
    <n v="9389925428"/>
    <s v="UK05CA2368"/>
    <s v="GANESH"/>
    <n v="7535896961"/>
    <x v="432"/>
    <s v="TXN100126885238"/>
    <d v="2025-10-05T00:00:00"/>
    <d v="2025-10-06T00:00:00"/>
    <n v="1"/>
    <s v="valid"/>
    <n v="7215"/>
    <n v="1748"/>
    <n v="15"/>
    <n v="100"/>
    <s v="normal"/>
    <s v="no"/>
    <s v="medium"/>
    <n v="115"/>
    <s v="medium"/>
    <s v="YES"/>
    <d v="2025-10-06T00:00:00"/>
    <m/>
    <d v="2025-10-01T00:00:00"/>
    <s v="Oct"/>
    <n v="2025"/>
    <s v="Mon"/>
    <m/>
    <s v="Neeraj  Singh"/>
    <n v="18"/>
    <s v="valid"/>
  </r>
  <r>
    <n v="238"/>
    <x v="1"/>
    <s v="HALDWANI"/>
    <s v="Aashish Rai"/>
    <n v="9389925428"/>
    <s v="UK05CA2368"/>
    <s v="GANESH"/>
    <n v="7535896961"/>
    <x v="433"/>
    <s v="TXN100126885238"/>
    <d v="2025-10-05T00:00:00"/>
    <d v="2025-10-08T00:00:00"/>
    <n v="3"/>
    <s v="valid"/>
    <n v="1450"/>
    <n v="353"/>
    <n v="47"/>
    <n v="80"/>
    <s v="normal"/>
    <s v="no"/>
    <s v="medium"/>
    <n v="127"/>
    <s v="medium"/>
    <s v="YES"/>
    <d v="2025-10-08T00:00:00"/>
    <m/>
    <d v="2025-10-01T00:00:00"/>
    <s v="Oct"/>
    <n v="2025"/>
    <s v="Wed"/>
    <m/>
    <s v="Tribhuwan  Singh"/>
    <n v="18"/>
    <s v="valid"/>
  </r>
  <r>
    <n v="239"/>
    <x v="1"/>
    <s v="HALDWANI"/>
    <s v="Aashish Rai"/>
    <n v="9389925428"/>
    <s v="UK05CA2368"/>
    <s v="GANESH"/>
    <n v="7535896961"/>
    <x v="434"/>
    <s v="TXN100126885238"/>
    <d v="2025-10-05T00:00:00"/>
    <d v="2025-10-08T00:00:00"/>
    <n v="3"/>
    <s v="valid"/>
    <n v="66"/>
    <n v="19"/>
    <n v="14"/>
    <n v="60"/>
    <s v="normal"/>
    <s v="no"/>
    <s v="low"/>
    <n v="74"/>
    <s v="low"/>
    <s v="YES"/>
    <d v="2025-10-08T00:00:00"/>
    <m/>
    <d v="2025-10-01T00:00:00"/>
    <s v="Oct"/>
    <n v="2025"/>
    <s v="Wed"/>
    <m/>
    <s v="Tribhuwan  Singh"/>
    <n v="18"/>
    <s v="valid"/>
  </r>
  <r>
    <n v="240"/>
    <x v="1"/>
    <s v="HALDWANI"/>
    <s v="Aashish Rai"/>
    <n v="9389925428"/>
    <s v="UK05CA2368"/>
    <s v="GANESH"/>
    <n v="7535896961"/>
    <x v="435"/>
    <s v="TXN100126885238"/>
    <d v="2025-10-05T00:00:00"/>
    <d v="2025-10-09T00:00:00"/>
    <n v="4"/>
    <s v="valid"/>
    <n v="5271"/>
    <n v="1534"/>
    <n v="61"/>
    <n v="60"/>
    <s v="normal"/>
    <s v="no"/>
    <s v="low"/>
    <n v="121"/>
    <s v="low"/>
    <s v="YES"/>
    <d v="2025-10-09T00:00:00"/>
    <m/>
    <d v="2025-10-01T00:00:00"/>
    <s v="Oct"/>
    <n v="2025"/>
    <s v="Thu"/>
    <m/>
    <s v="Tribhuwan  Singh"/>
    <n v="18"/>
    <s v="valid"/>
  </r>
  <r>
    <n v="241"/>
    <x v="1"/>
    <s v="HALDWANI"/>
    <s v="Aashish Rai"/>
    <n v="9389925428"/>
    <s v="UK05CA2368"/>
    <s v="GANESH"/>
    <n v="7535896961"/>
    <x v="436"/>
    <s v="TXN100126882785"/>
    <d v="2025-10-05T00:00:00"/>
    <d v="2025-10-07T00:00:00"/>
    <n v="2"/>
    <s v="valid"/>
    <n v="0"/>
    <n v="0"/>
    <n v="12"/>
    <n v="160"/>
    <s v="high"/>
    <s v="yes"/>
    <s v="high"/>
    <n v="172"/>
    <s v="HIGH"/>
    <s v="YES"/>
    <d v="2025-10-07T00:00:00"/>
    <m/>
    <d v="2025-10-01T00:00:00"/>
    <s v="Oct"/>
    <n v="2025"/>
    <s v="Tue"/>
    <m/>
    <s v="Not found"/>
    <n v="18"/>
    <s v="valid"/>
  </r>
  <r>
    <n v="242"/>
    <x v="1"/>
    <s v="HALDWANI"/>
    <s v="Aashish Rai"/>
    <n v="9389925428"/>
    <s v="UP21CT3979"/>
    <s v="JAVED"/>
    <n v="6398733536"/>
    <x v="437"/>
    <n v="94425"/>
    <d v="2025-10-05T00:00:00"/>
    <d v="2025-10-05T00:00:00"/>
    <n v="0"/>
    <s v="valid"/>
    <n v="4846"/>
    <n v="855"/>
    <n v="14"/>
    <n v="60"/>
    <s v="normal"/>
    <s v="no"/>
    <s v="low"/>
    <n v="74"/>
    <s v="low"/>
    <s v="YES"/>
    <d v="2025-10-05T00:00:00"/>
    <m/>
    <d v="2025-10-01T00:00:00"/>
    <s v="Oct"/>
    <n v="2025"/>
    <s v="Sun"/>
    <m/>
    <s v="Shahwaz  Hussain"/>
    <n v="18"/>
    <s v="valid"/>
  </r>
  <r>
    <n v="243"/>
    <x v="1"/>
    <s v="HALDWANI"/>
    <s v="Aashish Rai"/>
    <n v="9389925428"/>
    <s v="UP21CT3979"/>
    <s v="JAVED"/>
    <n v="6398733536"/>
    <x v="438"/>
    <n v="94425"/>
    <d v="2025-10-05T00:00:00"/>
    <d v="2025-10-05T00:00:00"/>
    <n v="0"/>
    <s v="valid"/>
    <n v="7095"/>
    <n v="1580"/>
    <n v="14"/>
    <n v="60"/>
    <s v="normal"/>
    <s v="no"/>
    <s v="low"/>
    <n v="74"/>
    <s v="low"/>
    <s v="YES"/>
    <d v="2025-10-05T00:00:00"/>
    <m/>
    <d v="2025-10-01T00:00:00"/>
    <s v="Oct"/>
    <n v="2025"/>
    <s v="Sun"/>
    <m/>
    <s v="Anil  Kumar RDPR"/>
    <n v="18"/>
    <s v="valid"/>
  </r>
  <r>
    <n v="244"/>
    <x v="1"/>
    <s v="HALDWANI"/>
    <s v="Aashish Rai"/>
    <n v="9389925428"/>
    <s v="UP21CT3979"/>
    <s v="JAVED"/>
    <n v="6398733536"/>
    <x v="439"/>
    <n v="94425"/>
    <d v="2025-10-05T00:00:00"/>
    <d v="2025-10-05T00:00:00"/>
    <n v="0"/>
    <s v="valid"/>
    <n v="16583"/>
    <n v="3965"/>
    <n v="32"/>
    <n v="60"/>
    <s v="normal"/>
    <s v="no"/>
    <s v="low"/>
    <n v="92"/>
    <s v="low"/>
    <s v="YES"/>
    <d v="2025-10-05T00:00:00"/>
    <m/>
    <d v="2025-10-01T00:00:00"/>
    <s v="Oct"/>
    <n v="2025"/>
    <s v="Sun"/>
    <m/>
    <s v="Anil  Kumar RDPR"/>
    <n v="18"/>
    <s v="valid"/>
  </r>
  <r>
    <n v="245"/>
    <x v="1"/>
    <s v="HALDWANI"/>
    <s v="Aashish Rai"/>
    <n v="9389925428"/>
    <s v="UP21CT3979"/>
    <s v="JAVED"/>
    <n v="6398733536"/>
    <x v="440"/>
    <n v="94425"/>
    <d v="2025-10-05T00:00:00"/>
    <d v="2025-10-05T00:00:00"/>
    <n v="0"/>
    <s v="valid"/>
    <n v="23585"/>
    <n v="3910"/>
    <n v="15"/>
    <n v="40"/>
    <s v="normal"/>
    <s v="no"/>
    <s v="low"/>
    <n v="55"/>
    <s v="low"/>
    <s v="YES"/>
    <d v="2025-10-05T00:00:00"/>
    <m/>
    <d v="2025-10-01T00:00:00"/>
    <s v="Oct"/>
    <n v="2025"/>
    <s v="Sun"/>
    <m/>
    <s v="Shahwaz  Hussain"/>
    <n v="18"/>
    <s v="valid"/>
  </r>
  <r>
    <n v="246"/>
    <x v="1"/>
    <s v="HALDWANI"/>
    <s v="Aashish Rai"/>
    <n v="9389925428"/>
    <s v="UP21CT3979"/>
    <s v="JAVED"/>
    <n v="6398733536"/>
    <x v="441"/>
    <n v="94425"/>
    <d v="2025-10-05T00:00:00"/>
    <d v="2025-10-05T00:00:00"/>
    <n v="0"/>
    <s v="valid"/>
    <n v="16580"/>
    <n v="2855"/>
    <n v="15"/>
    <n v="40"/>
    <s v="normal"/>
    <s v="no"/>
    <s v="low"/>
    <n v="55"/>
    <s v="low"/>
    <s v="YES"/>
    <d v="2025-10-05T00:00:00"/>
    <m/>
    <d v="2025-10-01T00:00:00"/>
    <s v="Oct"/>
    <n v="2025"/>
    <s v="Sun"/>
    <m/>
    <s v="Anil  Kumar RDPR"/>
    <n v="18"/>
    <s v="valid"/>
  </r>
  <r>
    <n v="247"/>
    <x v="1"/>
    <s v="HALDWANI"/>
    <s v="Aashish Rai"/>
    <n v="9389925428"/>
    <s v="UP21CT3979"/>
    <s v="JAVED"/>
    <n v="6398733536"/>
    <x v="442"/>
    <n v="94425"/>
    <d v="2025-10-05T00:00:00"/>
    <d v="2025-10-05T00:00:00"/>
    <n v="0"/>
    <s v="valid"/>
    <n v="8049"/>
    <n v="1576"/>
    <n v="16"/>
    <n v="40"/>
    <s v="normal"/>
    <s v="no"/>
    <s v="low"/>
    <n v="56"/>
    <s v="low"/>
    <s v="YES"/>
    <d v="2025-10-05T00:00:00"/>
    <m/>
    <d v="2025-10-01T00:00:00"/>
    <s v="Oct"/>
    <n v="2025"/>
    <s v="Sun"/>
    <m/>
    <s v="Shahwaz  Hussain"/>
    <n v="18"/>
    <s v="valid"/>
  </r>
  <r>
    <n v="248"/>
    <x v="1"/>
    <s v="HALDWANI"/>
    <s v="Aashish Rai"/>
    <n v="9389925428"/>
    <s v="UP21CT3979"/>
    <s v="JAVED"/>
    <n v="6398733536"/>
    <x v="443"/>
    <n v="94425"/>
    <d v="2025-10-05T00:00:00"/>
    <d v="2025-10-05T00:00:00"/>
    <n v="0"/>
    <s v="valid"/>
    <n v="6641"/>
    <n v="1627"/>
    <n v="30"/>
    <n v="40"/>
    <s v="normal"/>
    <s v="no"/>
    <s v="low"/>
    <n v="70"/>
    <s v="low"/>
    <s v="YES"/>
    <d v="2025-10-05T00:00:00"/>
    <m/>
    <d v="2025-10-01T00:00:00"/>
    <s v="Oct"/>
    <n v="2025"/>
    <s v="Sun"/>
    <m/>
    <s v="Anil  Kumar RDPR"/>
    <n v="18"/>
    <s v="valid"/>
  </r>
  <r>
    <n v="249"/>
    <x v="1"/>
    <s v="HALDWANI"/>
    <s v="Aashish Rai"/>
    <n v="9389925428"/>
    <s v="UP21CT3979"/>
    <s v="JAVED"/>
    <n v="6398733536"/>
    <x v="444"/>
    <n v="94425"/>
    <d v="2025-10-05T00:00:00"/>
    <d v="2025-10-05T00:00:00"/>
    <n v="0"/>
    <s v="valid"/>
    <n v="4312"/>
    <n v="991"/>
    <n v="58"/>
    <n v="40"/>
    <s v="normal"/>
    <s v="no"/>
    <s v="low"/>
    <n v="98"/>
    <s v="low"/>
    <s v="YES"/>
    <d v="2025-10-05T00:00:00"/>
    <m/>
    <d v="2025-10-01T00:00:00"/>
    <s v="Oct"/>
    <n v="2025"/>
    <s v="Sun"/>
    <m/>
    <s v="Anil  Kumar RDPR"/>
    <n v="18"/>
    <s v="valid"/>
  </r>
  <r>
    <n v="250"/>
    <x v="1"/>
    <s v="HALDWANI"/>
    <s v="Aashish Rai"/>
    <n v="9389925428"/>
    <s v="UP21CT3979"/>
    <s v="JAVED"/>
    <n v="6398733536"/>
    <x v="445"/>
    <n v="94425"/>
    <d v="2025-10-05T00:00:00"/>
    <d v="2025-10-05T00:00:00"/>
    <n v="0"/>
    <s v="valid"/>
    <n v="16015"/>
    <n v="3744"/>
    <n v="35"/>
    <n v="40"/>
    <s v="normal"/>
    <s v="no"/>
    <s v="low"/>
    <n v="75"/>
    <s v="low"/>
    <s v="YES"/>
    <d v="2025-10-05T00:00:00"/>
    <m/>
    <d v="2025-10-01T00:00:00"/>
    <s v="Oct"/>
    <n v="2025"/>
    <s v="Sun"/>
    <m/>
    <s v="Shahwaz  Hussain"/>
    <n v="18"/>
    <s v="valid"/>
  </r>
  <r>
    <n v="251"/>
    <x v="1"/>
    <s v="HALDWANI"/>
    <s v="Aashish Rai"/>
    <n v="8544334406"/>
    <s v="UP21CT3979"/>
    <s v="JAVED"/>
    <n v="6398733536"/>
    <x v="446"/>
    <n v="94552"/>
    <d v="2025-10-05T00:00:00"/>
    <d v="2025-10-05T00:00:00"/>
    <n v="0"/>
    <s v="valid"/>
    <n v="1387"/>
    <n v="322"/>
    <n v="12"/>
    <n v="80"/>
    <s v="normal"/>
    <s v="no"/>
    <s v="medium"/>
    <n v="92"/>
    <s v="medium"/>
    <s v="YES"/>
    <d v="2025-10-05T00:00:00"/>
    <m/>
    <d v="2025-10-01T00:00:00"/>
    <s v="Oct"/>
    <n v="2025"/>
    <s v="Sun"/>
    <m/>
    <s v="Shahwaz  Hussain"/>
    <n v="18"/>
    <s v="valid"/>
  </r>
  <r>
    <n v="252"/>
    <x v="1"/>
    <s v="HALDWANI"/>
    <s v="Aashish Rai"/>
    <n v="9389925428"/>
    <s v="UP21CT3979"/>
    <s v="JAVED"/>
    <n v="6398733536"/>
    <x v="447"/>
    <n v="122408"/>
    <d v="2025-10-05T00:00:00"/>
    <d v="2025-10-05T00:00:00"/>
    <n v="0"/>
    <s v="valid"/>
    <n v="7149"/>
    <n v="1447"/>
    <n v="26"/>
    <n v="40"/>
    <s v="normal"/>
    <s v="no"/>
    <s v="low"/>
    <n v="66"/>
    <s v="low"/>
    <s v="YES"/>
    <d v="2025-10-05T00:00:00"/>
    <m/>
    <d v="2025-10-01T00:00:00"/>
    <s v="Oct"/>
    <n v="2025"/>
    <s v="Sun"/>
    <m/>
    <s v="Anil  Kumar RDPR"/>
    <n v="18"/>
    <s v="valid"/>
  </r>
  <r>
    <n v="253"/>
    <x v="1"/>
    <s v="HALDWANI"/>
    <s v="Aashish Rai"/>
    <n v="8544334406"/>
    <s v="UP21ET8573"/>
    <s v="AMAN"/>
    <n v="9105037209"/>
    <x v="448"/>
    <n v="84610"/>
    <d v="2025-10-05T00:00:00"/>
    <d v="2025-10-05T00:00:00"/>
    <n v="0"/>
    <s v="valid"/>
    <n v="961"/>
    <n v="161"/>
    <n v="17"/>
    <n v="60"/>
    <s v="normal"/>
    <s v="no"/>
    <s v="low"/>
    <n v="77"/>
    <s v="low"/>
    <s v="YES"/>
    <d v="2025-10-05T00:00:00"/>
    <m/>
    <d v="2025-10-01T00:00:00"/>
    <s v="Oct"/>
    <n v="2025"/>
    <s v="Sun"/>
    <m/>
    <s v="Rajveer  Singh"/>
    <n v="18"/>
    <s v="valid"/>
  </r>
  <r>
    <n v="254"/>
    <x v="1"/>
    <s v="HALDWANI"/>
    <s v="Aashish Rai"/>
    <n v="9389925428"/>
    <s v="UP21ET8573"/>
    <s v="AMAN"/>
    <n v="9105037209"/>
    <x v="449"/>
    <n v="84501"/>
    <d v="2025-10-05T00:00:00"/>
    <d v="2025-10-06T00:00:00"/>
    <n v="1"/>
    <s v="valid"/>
    <n v="17968"/>
    <n v="5213"/>
    <n v="15"/>
    <n v="60"/>
    <s v="normal"/>
    <s v="no"/>
    <s v="low"/>
    <n v="75"/>
    <s v="low"/>
    <s v="YES"/>
    <d v="2025-10-06T00:00:00"/>
    <m/>
    <d v="2025-10-01T00:00:00"/>
    <s v="Oct"/>
    <n v="2025"/>
    <s v="Mon"/>
    <m/>
    <s v="Kuldeep  Singh"/>
    <n v="18"/>
    <s v="valid"/>
  </r>
  <r>
    <n v="255"/>
    <x v="1"/>
    <s v="HALDWANI"/>
    <s v="Aashish Rai"/>
    <n v="9389925428"/>
    <s v="UP21ET8573"/>
    <s v="AMAN"/>
    <n v="9105037209"/>
    <x v="450"/>
    <n v="84501"/>
    <d v="2025-10-05T00:00:00"/>
    <d v="2025-10-06T00:00:00"/>
    <n v="1"/>
    <s v="valid"/>
    <n v="3951"/>
    <n v="867"/>
    <n v="57"/>
    <n v="40"/>
    <s v="normal"/>
    <s v="no"/>
    <s v="low"/>
    <n v="97"/>
    <s v="low"/>
    <s v="YES"/>
    <d v="2025-10-06T00:00:00"/>
    <m/>
    <d v="2025-10-01T00:00:00"/>
    <s v="Oct"/>
    <n v="2025"/>
    <s v="Mon"/>
    <m/>
    <s v="Rajveer  Singh"/>
    <n v="18"/>
    <s v="valid"/>
  </r>
  <r>
    <n v="256"/>
    <x v="1"/>
    <s v="HALDWANI"/>
    <s v="Aashish Rai"/>
    <n v="9389925428"/>
    <s v="UP21ET8573"/>
    <s v="AMAN"/>
    <n v="9105037209"/>
    <x v="451"/>
    <n v="84501"/>
    <d v="2025-10-05T00:00:00"/>
    <d v="2025-10-05T00:00:00"/>
    <n v="0"/>
    <s v="valid"/>
    <n v="6864"/>
    <n v="1457"/>
    <n v="51"/>
    <n v="40"/>
    <s v="normal"/>
    <s v="no"/>
    <s v="low"/>
    <n v="91"/>
    <s v="low"/>
    <s v="YES"/>
    <d v="2025-10-05T00:00:00"/>
    <m/>
    <d v="2025-10-01T00:00:00"/>
    <s v="Oct"/>
    <n v="2025"/>
    <s v="Sun"/>
    <m/>
    <s v="Rajveer  Singh"/>
    <n v="18"/>
    <s v="valid"/>
  </r>
  <r>
    <n v="257"/>
    <x v="1"/>
    <s v="HALDWANI"/>
    <s v="Aashish Rai"/>
    <n v="9389925428"/>
    <s v="UP21ET8573"/>
    <s v="AMAN"/>
    <n v="9105037209"/>
    <x v="452"/>
    <n v="84501"/>
    <d v="2025-10-05T00:00:00"/>
    <d v="2025-10-05T00:00:00"/>
    <n v="0"/>
    <s v="valid"/>
    <n v="52580"/>
    <n v="12545"/>
    <n v="45"/>
    <n v="40"/>
    <s v="normal"/>
    <s v="no"/>
    <s v="low"/>
    <n v="85"/>
    <s v="low"/>
    <s v="YES"/>
    <d v="2025-10-05T00:00:00"/>
    <m/>
    <d v="2025-10-01T00:00:00"/>
    <s v="Oct"/>
    <n v="2025"/>
    <s v="Sun"/>
    <m/>
    <s v="Rajveer  Singh"/>
    <n v="18"/>
    <s v="valid"/>
  </r>
  <r>
    <n v="258"/>
    <x v="1"/>
    <s v="HALDWANI"/>
    <s v="Aashish Rai"/>
    <n v="9389925428"/>
    <s v="UP21ET8573"/>
    <s v="AMAN"/>
    <n v="9105037209"/>
    <x v="453"/>
    <n v="84501"/>
    <d v="2025-10-05T00:00:00"/>
    <d v="2025-10-05T00:00:00"/>
    <n v="0"/>
    <s v="valid"/>
    <n v="5926"/>
    <n v="1234"/>
    <n v="30"/>
    <n v="60"/>
    <s v="normal"/>
    <s v="no"/>
    <s v="low"/>
    <n v="90"/>
    <s v="low"/>
    <s v="YES"/>
    <d v="2025-10-05T00:00:00"/>
    <m/>
    <d v="2025-10-01T00:00:00"/>
    <s v="Oct"/>
    <n v="2025"/>
    <s v="Sun"/>
    <m/>
    <s v="Rajveer  Singh"/>
    <n v="18"/>
    <s v="valid"/>
  </r>
  <r>
    <n v="259"/>
    <x v="1"/>
    <s v="HALDWANI"/>
    <s v="Aashish Rai"/>
    <n v="9389925428"/>
    <s v="UP21ET8573"/>
    <s v="AMAN"/>
    <n v="9105037209"/>
    <x v="454"/>
    <n v="84501"/>
    <d v="2025-10-05T00:00:00"/>
    <d v="2025-10-05T00:00:00"/>
    <n v="0"/>
    <s v="valid"/>
    <n v="13565"/>
    <n v="3920"/>
    <n v="37"/>
    <n v="60"/>
    <s v="normal"/>
    <s v="no"/>
    <s v="low"/>
    <n v="97"/>
    <s v="low"/>
    <s v="YES"/>
    <d v="2025-10-05T00:00:00"/>
    <m/>
    <d v="2025-10-01T00:00:00"/>
    <s v="Oct"/>
    <n v="2025"/>
    <s v="Sun"/>
    <m/>
    <s v="Rajveer  Singh"/>
    <n v="18"/>
    <s v="valid"/>
  </r>
  <r>
    <n v="260"/>
    <x v="1"/>
    <s v="HALDWANI"/>
    <s v="Aashish Rai"/>
    <n v="9389925428"/>
    <s v="UP21ET8573"/>
    <s v="AMAN"/>
    <n v="9105037209"/>
    <x v="455"/>
    <n v="84501"/>
    <d v="2025-10-05T00:00:00"/>
    <d v="2025-10-05T00:00:00"/>
    <n v="0"/>
    <s v="valid"/>
    <n v="12144"/>
    <n v="2536"/>
    <n v="15"/>
    <n v="60"/>
    <s v="normal"/>
    <s v="no"/>
    <s v="low"/>
    <n v="75"/>
    <s v="low"/>
    <s v="YES"/>
    <d v="2025-10-05T00:00:00"/>
    <m/>
    <d v="2025-10-01T00:00:00"/>
    <s v="Oct"/>
    <n v="2025"/>
    <s v="Sun"/>
    <m/>
    <s v="Satyavir  yadav"/>
    <n v="18"/>
    <s v="valid"/>
  </r>
  <r>
    <n v="261"/>
    <x v="1"/>
    <s v="HALDWANI"/>
    <s v="Aashish Rai"/>
    <n v="9389925428"/>
    <s v="UP21ET8573"/>
    <s v="AMAN"/>
    <n v="9105037209"/>
    <x v="456"/>
    <n v="84501"/>
    <d v="2025-10-05T00:00:00"/>
    <d v="2025-10-05T00:00:00"/>
    <n v="0"/>
    <s v="valid"/>
    <n v="2005"/>
    <n v="332"/>
    <n v="20"/>
    <n v="60"/>
    <s v="normal"/>
    <s v="no"/>
    <s v="low"/>
    <n v="80"/>
    <s v="low"/>
    <s v="YES"/>
    <d v="2025-10-05T00:00:00"/>
    <m/>
    <d v="2025-10-01T00:00:00"/>
    <s v="Oct"/>
    <n v="2025"/>
    <s v="Sun"/>
    <m/>
    <s v="Satyavir  yadav"/>
    <n v="18"/>
    <s v="valid"/>
  </r>
  <r>
    <n v="262"/>
    <x v="1"/>
    <s v="HALDWANI"/>
    <s v="Aashish Rai"/>
    <n v="9389925428"/>
    <s v="UP21ET8573"/>
    <s v="AMAN"/>
    <n v="9105037209"/>
    <x v="457"/>
    <n v="84501"/>
    <d v="2025-10-05T00:00:00"/>
    <d v="2025-10-05T00:00:00"/>
    <n v="0"/>
    <s v="valid"/>
    <n v="13158"/>
    <n v="2812"/>
    <n v="13"/>
    <n v="60"/>
    <s v="normal"/>
    <s v="no"/>
    <s v="low"/>
    <n v="73"/>
    <s v="low"/>
    <s v="YES"/>
    <d v="2025-10-05T00:00:00"/>
    <m/>
    <d v="2025-10-01T00:00:00"/>
    <s v="Oct"/>
    <n v="2025"/>
    <s v="Sun"/>
    <m/>
    <s v="Satyavir  yadav"/>
    <n v="18"/>
    <s v="valid"/>
  </r>
  <r>
    <n v="263"/>
    <x v="1"/>
    <s v="HALDWANI"/>
    <s v="AMIT SINGH"/>
    <n v="9628578265"/>
    <s v="UK05CA2504"/>
    <s v="GOKUL"/>
    <n v="7417923866"/>
    <x v="458"/>
    <s v="TXN100126859766"/>
    <d v="2025-10-05T00:00:00"/>
    <d v="2025-10-05T00:00:00"/>
    <n v="0"/>
    <s v="valid"/>
    <n v="703"/>
    <n v="167"/>
    <n v="72"/>
    <n v="120"/>
    <s v="normal"/>
    <s v="no"/>
    <s v="medium"/>
    <n v="192"/>
    <s v="medium"/>
    <s v="YES"/>
    <d v="2025-10-05T00:00:00"/>
    <m/>
    <d v="2025-10-01T00:00:00"/>
    <s v="Oct"/>
    <n v="2025"/>
    <s v="Sun"/>
    <m/>
    <s v="Jeevan  Singh"/>
    <n v="18"/>
    <s v="valid"/>
  </r>
  <r>
    <n v="264"/>
    <x v="1"/>
    <s v="HALDWANI"/>
    <s v="Aashish Rai"/>
    <n v="9389925428"/>
    <s v="UK03CA2120"/>
    <s v="DEEPAK"/>
    <n v="9350905819"/>
    <x v="459"/>
    <s v="TXN100126851326"/>
    <d v="2025-10-05T00:00:00"/>
    <d v="2025-10-06T00:00:00"/>
    <n v="1"/>
    <s v="valid"/>
    <n v="67"/>
    <n v="13458"/>
    <n v="12"/>
    <n v="140"/>
    <s v="normal"/>
    <s v="no"/>
    <s v="medium"/>
    <n v="152"/>
    <s v="medium"/>
    <s v="YES"/>
    <d v="2025-10-06T00:00:00"/>
    <m/>
    <d v="2025-10-01T00:00:00"/>
    <s v="Oct"/>
    <n v="2025"/>
    <s v="Mon"/>
    <m/>
    <s v="Ravindra  Singh Rawat"/>
    <n v="18"/>
    <s v="valid"/>
  </r>
  <r>
    <n v="265"/>
    <x v="1"/>
    <s v="HALDWANI"/>
    <s v="Aashish Rai"/>
    <n v="9973143555"/>
    <s v="UK03CA2120"/>
    <s v="DEEPAK"/>
    <n v="9350905819"/>
    <x v="460"/>
    <s v="TXN100126851326"/>
    <d v="2025-10-05T00:00:00"/>
    <d v="2025-10-05T00:00:00"/>
    <n v="0"/>
    <s v="valid"/>
    <n v="155"/>
    <n v="71"/>
    <n v="100"/>
    <n v="120"/>
    <s v="normal"/>
    <s v="no"/>
    <s v="medium"/>
    <n v="220"/>
    <s v="medium"/>
    <s v="YES"/>
    <d v="2025-10-05T00:00:00"/>
    <m/>
    <d v="2025-10-01T00:00:00"/>
    <s v="Oct"/>
    <n v="2025"/>
    <s v="Sun"/>
    <m/>
    <s v="Bhuwan Joshi"/>
    <n v="18"/>
    <s v="valid"/>
  </r>
  <r>
    <n v="266"/>
    <x v="1"/>
    <s v="HALDWANI"/>
    <s v="AMIT SINGH"/>
    <n v="9161640641"/>
    <s v="UK02CA0988"/>
    <s v="KUNDAN"/>
    <n v="7055143769"/>
    <x v="461"/>
    <s v="TXN100126815970"/>
    <d v="2025-10-05T00:00:00"/>
    <d v="2025-10-05T00:00:00"/>
    <n v="0"/>
    <s v="valid"/>
    <n v="433"/>
    <n v="110"/>
    <n v="103"/>
    <n v="80"/>
    <s v="normal"/>
    <s v="no"/>
    <s v="medium"/>
    <n v="183"/>
    <s v="medium"/>
    <s v="YES"/>
    <d v="2025-10-05T00:00:00"/>
    <m/>
    <d v="2025-10-01T00:00:00"/>
    <s v="Oct"/>
    <n v="2025"/>
    <s v="Sun"/>
    <m/>
    <s v="Ramesh  Kumar"/>
    <n v="18"/>
    <s v="valid"/>
  </r>
  <r>
    <n v="267"/>
    <x v="1"/>
    <s v="HALDWANI"/>
    <s v="AMIT SINGH"/>
    <n v="9161640641"/>
    <s v="UK02CA0988"/>
    <s v="KUNDAN"/>
    <n v="7055143769"/>
    <x v="462"/>
    <s v="TXN100126815970"/>
    <d v="2025-10-05T00:00:00"/>
    <d v="2025-10-05T00:00:00"/>
    <n v="0"/>
    <s v="valid"/>
    <n v="2904"/>
    <n v="589"/>
    <n v="155"/>
    <n v="80"/>
    <s v="normal"/>
    <s v="no"/>
    <s v="medium"/>
    <n v="235"/>
    <s v="medium"/>
    <s v="YES"/>
    <d v="2025-10-05T00:00:00"/>
    <m/>
    <d v="2025-10-01T00:00:00"/>
    <s v="Oct"/>
    <n v="2025"/>
    <s v="Sun"/>
    <m/>
    <s v="Ramesh  Kumar"/>
    <n v="18"/>
    <s v="valid"/>
  </r>
  <r>
    <n v="268"/>
    <x v="1"/>
    <s v="HALDWANI"/>
    <s v="AMIT SINGH"/>
    <n v="9628578265"/>
    <s v="UP20BT0504"/>
    <s v="ISLAMUDDIN"/>
    <n v="9105130861"/>
    <x v="463"/>
    <n v="124915"/>
    <d v="2025-10-05T00:00:00"/>
    <d v="2025-10-05T00:00:00"/>
    <n v="0"/>
    <s v="valid"/>
    <n v="430"/>
    <n v="367"/>
    <n v="113"/>
    <n v="120"/>
    <s v="normal"/>
    <s v="no"/>
    <s v="medium"/>
    <n v="233"/>
    <s v="medium"/>
    <s v="YES"/>
    <d v="2025-10-05T00:00:00"/>
    <m/>
    <d v="2025-10-01T00:00:00"/>
    <s v="Oct"/>
    <n v="2025"/>
    <s v="Sun"/>
    <m/>
    <s v="Not found"/>
    <n v="18"/>
    <s v="valid"/>
  </r>
  <r>
    <n v="269"/>
    <x v="1"/>
    <s v="HALDWANI"/>
    <s v="AMIT SINGH"/>
    <n v="9161640641"/>
    <s v="UP20BT0504"/>
    <s v="ISLAMUDDIN"/>
    <n v="9105130861"/>
    <x v="464"/>
    <n v="122548"/>
    <d v="2025-10-05T00:00:00"/>
    <d v="2025-10-05T00:00:00"/>
    <n v="0"/>
    <s v="valid"/>
    <n v="12826"/>
    <n v="2945"/>
    <n v="42"/>
    <n v="80"/>
    <s v="normal"/>
    <s v="no"/>
    <s v="medium"/>
    <n v="122"/>
    <s v="medium"/>
    <s v="YES"/>
    <d v="2025-10-05T00:00:00"/>
    <m/>
    <d v="2025-10-01T00:00:00"/>
    <s v="Oct"/>
    <n v="2025"/>
    <s v="Sun"/>
    <m/>
    <s v="Devendra Singh Negi"/>
    <n v="18"/>
    <s v="valid"/>
  </r>
  <r>
    <n v="270"/>
    <x v="1"/>
    <s v="HALDWANI"/>
    <s v="AMIT SINGH"/>
    <n v="9161640641"/>
    <s v="UP20BT0504"/>
    <s v="ISLAMUDDIN"/>
    <n v="9105130861"/>
    <x v="465"/>
    <n v="122548"/>
    <d v="2025-10-05T00:00:00"/>
    <d v="2025-10-05T00:00:00"/>
    <n v="0"/>
    <s v="valid"/>
    <n v="13569"/>
    <n v="3131"/>
    <n v="12"/>
    <n v="100"/>
    <s v="normal"/>
    <s v="no"/>
    <s v="medium"/>
    <n v="112"/>
    <s v="medium"/>
    <s v="YES"/>
    <d v="2025-10-05T00:00:00"/>
    <m/>
    <d v="2025-10-01T00:00:00"/>
    <s v="Oct"/>
    <n v="2025"/>
    <s v="Sun"/>
    <m/>
    <s v="Deepak  Kumar RMNA"/>
    <n v="18"/>
    <s v="valid"/>
  </r>
  <r>
    <n v="271"/>
    <x v="1"/>
    <s v="HALDWANI"/>
    <s v="AMIT SINGH"/>
    <n v="9161640641"/>
    <s v="UP20BT0504"/>
    <s v="ISLAMUDDIN"/>
    <n v="9105130861"/>
    <x v="466"/>
    <n v="122548"/>
    <d v="2025-10-05T00:00:00"/>
    <d v="2025-10-05T00:00:00"/>
    <n v="0"/>
    <s v="valid"/>
    <n v="4806"/>
    <n v="950"/>
    <n v="30"/>
    <n v="60"/>
    <s v="normal"/>
    <s v="no"/>
    <s v="low"/>
    <n v="90"/>
    <s v="low"/>
    <s v="YES"/>
    <d v="2025-10-05T00:00:00"/>
    <m/>
    <d v="2025-10-01T00:00:00"/>
    <s v="Oct"/>
    <n v="2025"/>
    <s v="Sun"/>
    <m/>
    <s v="Deepak  Kumar RMNA"/>
    <n v="18"/>
    <s v="valid"/>
  </r>
  <r>
    <n v="272"/>
    <x v="1"/>
    <s v="HALDWANI"/>
    <s v="AMIT SINGH"/>
    <n v="9161640641"/>
    <s v="UP20BT0504"/>
    <s v="ISLAMUDDIN"/>
    <n v="9105130861"/>
    <x v="467"/>
    <n v="122548"/>
    <d v="2025-10-05T00:00:00"/>
    <d v="2025-10-05T00:00:00"/>
    <n v="0"/>
    <s v="valid"/>
    <n v="4771"/>
    <n v="926"/>
    <n v="15"/>
    <n v="80"/>
    <s v="normal"/>
    <s v="no"/>
    <s v="medium"/>
    <n v="95"/>
    <s v="medium"/>
    <s v="YES"/>
    <d v="2025-10-05T00:00:00"/>
    <m/>
    <d v="2025-10-01T00:00:00"/>
    <s v="Oct"/>
    <n v="2025"/>
    <s v="Sun"/>
    <m/>
    <s v="Rajendra  Kumar"/>
    <n v="18"/>
    <s v="valid"/>
  </r>
  <r>
    <n v="273"/>
    <x v="1"/>
    <s v="HALDWANI"/>
    <s v="AMIT SINGH"/>
    <n v="9161640641"/>
    <s v="UP20BT0504"/>
    <s v="ISLAMUDDIN"/>
    <n v="9105130861"/>
    <x v="468"/>
    <n v="122726"/>
    <d v="2025-10-05T00:00:00"/>
    <d v="2025-10-08T00:00:00"/>
    <n v="3"/>
    <s v="valid"/>
    <n v="3491"/>
    <n v="809"/>
    <n v="100"/>
    <n v="80"/>
    <s v="normal"/>
    <s v="no"/>
    <s v="medium"/>
    <n v="180"/>
    <s v="medium"/>
    <s v="YES"/>
    <d v="2025-10-08T00:00:00"/>
    <m/>
    <d v="2025-10-01T00:00:00"/>
    <s v="Oct"/>
    <n v="2025"/>
    <s v="Wed"/>
    <m/>
    <s v="Dhirendra   Bisht"/>
    <n v="18"/>
    <s v="valid"/>
  </r>
  <r>
    <n v="274"/>
    <x v="1"/>
    <s v="HALDWANI"/>
    <s v="AMIT SINGH"/>
    <n v="9161640641"/>
    <s v="UP20BT0504"/>
    <s v="ISLAMUDDIN"/>
    <n v="9105130861"/>
    <x v="469"/>
    <n v="122726"/>
    <d v="2025-10-05T00:00:00"/>
    <d v="2025-10-08T00:00:00"/>
    <n v="3"/>
    <s v="valid"/>
    <n v="9161"/>
    <n v="2369"/>
    <n v="25"/>
    <n v="80"/>
    <s v="normal"/>
    <s v="no"/>
    <s v="medium"/>
    <n v="105"/>
    <s v="medium"/>
    <s v="YES"/>
    <d v="2025-10-08T00:00:00"/>
    <m/>
    <d v="2025-10-01T00:00:00"/>
    <s v="Oct"/>
    <n v="2025"/>
    <s v="Wed"/>
    <m/>
    <s v="Pradeep  Tomar"/>
    <n v="18"/>
    <s v="valid"/>
  </r>
  <r>
    <n v="275"/>
    <x v="1"/>
    <s v="HALDWANI"/>
    <s v="AMIT SINGH"/>
    <n v="9161640641"/>
    <s v="UP20BT0504"/>
    <s v="ISLAMUDDIN"/>
    <n v="9105130861"/>
    <x v="470"/>
    <n v="122726"/>
    <d v="2025-10-05T00:00:00"/>
    <d v="2025-10-08T00:00:00"/>
    <n v="3"/>
    <s v="valid"/>
    <n v="24843"/>
    <n v="6422"/>
    <n v="55"/>
    <n v="80"/>
    <s v="normal"/>
    <s v="no"/>
    <s v="medium"/>
    <n v="135"/>
    <s v="medium"/>
    <s v="YES"/>
    <d v="2025-10-08T00:00:00"/>
    <m/>
    <d v="2025-10-01T00:00:00"/>
    <s v="Oct"/>
    <n v="2025"/>
    <s v="Wed"/>
    <m/>
    <s v="Pramod   Singh"/>
    <n v="18"/>
    <s v="valid"/>
  </r>
  <r>
    <n v="276"/>
    <x v="1"/>
    <s v="HALDWANI"/>
    <s v="Aashish Rai"/>
    <n v="9389925428"/>
    <s v="UP21CT3979"/>
    <s v="JAVED"/>
    <n v="6398733536"/>
    <x v="471"/>
    <n v="111825"/>
    <d v="2025-10-06T00:00:00"/>
    <d v="2025-10-06T00:00:00"/>
    <n v="0"/>
    <s v="valid"/>
    <n v="16202"/>
    <n v="3246"/>
    <n v="10"/>
    <n v="80"/>
    <s v="normal"/>
    <s v="no"/>
    <s v="medium"/>
    <n v="90"/>
    <s v="medium"/>
    <s v="YES"/>
    <d v="2025-10-06T00:00:00"/>
    <m/>
    <d v="2025-10-01T00:00:00"/>
    <s v="Oct"/>
    <n v="2025"/>
    <s v="Mon"/>
    <m/>
    <s v="Durvesh  Kumar"/>
    <n v="18"/>
    <s v="valid"/>
  </r>
  <r>
    <n v="277"/>
    <x v="1"/>
    <s v="HALDWANI"/>
    <s v="Aashish Rai"/>
    <n v="9389925428"/>
    <s v="UP21CT3979"/>
    <s v="JAVED"/>
    <n v="6398733536"/>
    <x v="472"/>
    <n v="112058"/>
    <d v="2025-10-06T00:00:00"/>
    <d v="2025-10-06T00:00:00"/>
    <n v="0"/>
    <s v="valid"/>
    <n v="12080"/>
    <n v="2387"/>
    <n v="37"/>
    <n v="80"/>
    <s v="normal"/>
    <s v="no"/>
    <s v="medium"/>
    <n v="117"/>
    <s v="medium"/>
    <s v="YES"/>
    <d v="2025-10-06T00:00:00"/>
    <m/>
    <d v="2025-10-01T00:00:00"/>
    <s v="Oct"/>
    <n v="2025"/>
    <s v="Mon"/>
    <m/>
    <s v="Durvesh  Kumar"/>
    <n v="18"/>
    <s v="valid"/>
  </r>
  <r>
    <n v="278"/>
    <x v="1"/>
    <s v="HALDWANI"/>
    <s v="Aashish Rai"/>
    <n v="9389925428"/>
    <s v="UP21CT3979"/>
    <s v="JAVED"/>
    <n v="6398733536"/>
    <x v="473"/>
    <n v="112058"/>
    <d v="2025-10-06T00:00:00"/>
    <d v="2025-10-06T00:00:00"/>
    <n v="0"/>
    <s v="valid"/>
    <n v="14616"/>
    <n v="3541"/>
    <n v="55"/>
    <n v="80"/>
    <s v="normal"/>
    <s v="no"/>
    <s v="medium"/>
    <n v="135"/>
    <s v="medium"/>
    <s v="YES"/>
    <d v="2025-10-06T00:00:00"/>
    <m/>
    <d v="2025-10-01T00:00:00"/>
    <s v="Oct"/>
    <n v="2025"/>
    <s v="Mon"/>
    <m/>
    <s v="Durvesh  Kumar"/>
    <n v="18"/>
    <s v="valid"/>
  </r>
  <r>
    <n v="279"/>
    <x v="1"/>
    <s v="HALDWANI"/>
    <s v="Aashish Rai"/>
    <n v="9389925428"/>
    <s v="UP21CT3979"/>
    <s v="JAVED"/>
    <n v="6398733536"/>
    <x v="474"/>
    <n v="111825"/>
    <d v="2025-10-06T00:00:00"/>
    <d v="2025-10-06T00:00:00"/>
    <n v="0"/>
    <s v="valid"/>
    <n v="22886"/>
    <n v="5593"/>
    <n v="22"/>
    <n v="80"/>
    <s v="normal"/>
    <s v="no"/>
    <s v="medium"/>
    <n v="102"/>
    <s v="medium"/>
    <s v="YES"/>
    <d v="2025-10-06T00:00:00"/>
    <m/>
    <d v="2025-10-01T00:00:00"/>
    <s v="Oct"/>
    <n v="2025"/>
    <s v="Mon"/>
    <m/>
    <s v="Durvesh  Kumar"/>
    <n v="18"/>
    <s v="valid"/>
  </r>
  <r>
    <n v="280"/>
    <x v="1"/>
    <s v="HALDWANI"/>
    <s v="Aashish Rai"/>
    <n v="9389925428"/>
    <s v="UP21CT3979"/>
    <s v="JAVED"/>
    <n v="6398733536"/>
    <x v="475"/>
    <n v="112058"/>
    <d v="2025-10-06T00:00:00"/>
    <d v="2025-10-06T00:00:00"/>
    <n v="0"/>
    <s v="valid"/>
    <n v="3602"/>
    <n v="1174"/>
    <n v="28"/>
    <n v="60"/>
    <s v="normal"/>
    <s v="no"/>
    <s v="low"/>
    <n v="88"/>
    <s v="low"/>
    <s v="YES"/>
    <d v="2025-10-06T00:00:00"/>
    <m/>
    <d v="2025-10-01T00:00:00"/>
    <s v="Oct"/>
    <n v="2025"/>
    <s v="Mon"/>
    <m/>
    <s v="Durvesh  Kumar"/>
    <n v="18"/>
    <s v="valid"/>
  </r>
  <r>
    <n v="281"/>
    <x v="1"/>
    <s v="HALDWANI"/>
    <s v="Aashish Rai"/>
    <n v="9389925428"/>
    <s v="UP21CT3979"/>
    <s v="JAVED"/>
    <n v="6398733536"/>
    <x v="476"/>
    <n v="112058"/>
    <d v="2025-10-06T00:00:00"/>
    <d v="2025-10-06T00:00:00"/>
    <n v="0"/>
    <s v="valid"/>
    <n v="21117"/>
    <n v="4411"/>
    <n v="52"/>
    <n v="80"/>
    <s v="normal"/>
    <s v="no"/>
    <s v="medium"/>
    <n v="132"/>
    <s v="medium"/>
    <s v="YES"/>
    <d v="2025-10-06T00:00:00"/>
    <m/>
    <d v="2025-10-01T00:00:00"/>
    <s v="Oct"/>
    <n v="2025"/>
    <s v="Mon"/>
    <m/>
    <s v="Durvesh  Kumar"/>
    <n v="18"/>
    <s v="valid"/>
  </r>
  <r>
    <n v="282"/>
    <x v="1"/>
    <s v="HALDWANI"/>
    <s v="Aashish Rai"/>
    <n v="9389925428"/>
    <s v="UP21CT3979"/>
    <s v="JAVED"/>
    <n v="6398733536"/>
    <x v="477"/>
    <n v="111825"/>
    <d v="2025-10-06T00:00:00"/>
    <d v="2025-10-06T00:00:00"/>
    <n v="0"/>
    <s v="valid"/>
    <n v="14146"/>
    <n v="3232"/>
    <n v="12"/>
    <n v="80"/>
    <s v="normal"/>
    <s v="no"/>
    <s v="medium"/>
    <n v="92"/>
    <s v="medium"/>
    <s v="YES"/>
    <d v="2025-10-06T00:00:00"/>
    <m/>
    <d v="2025-10-01T00:00:00"/>
    <s v="Oct"/>
    <n v="2025"/>
    <s v="Mon"/>
    <m/>
    <s v="Durvesh  Kumar"/>
    <n v="18"/>
    <s v="valid"/>
  </r>
  <r>
    <n v="283"/>
    <x v="1"/>
    <s v="HALDWANI"/>
    <s v="Aashish Rai"/>
    <n v="9389925428"/>
    <s v="UP21CT3979"/>
    <s v="JAVED"/>
    <n v="6398733536"/>
    <x v="478"/>
    <n v="111825"/>
    <d v="2025-10-06T00:00:00"/>
    <d v="2025-10-06T00:00:00"/>
    <n v="0"/>
    <s v="valid"/>
    <n v="5195"/>
    <n v="1297"/>
    <n v="43"/>
    <n v="80"/>
    <s v="normal"/>
    <s v="no"/>
    <s v="medium"/>
    <n v="123"/>
    <s v="medium"/>
    <s v="YES"/>
    <d v="2025-10-06T00:00:00"/>
    <m/>
    <d v="2025-10-01T00:00:00"/>
    <s v="Oct"/>
    <n v="2025"/>
    <s v="Mon"/>
    <m/>
    <s v="Durvesh  Kumar"/>
    <n v="18"/>
    <s v="valid"/>
  </r>
  <r>
    <n v="284"/>
    <x v="1"/>
    <s v="HALDWANI"/>
    <s v="Aashish Rai"/>
    <n v="9389925428"/>
    <s v="UP21CT3979"/>
    <s v="JAVED"/>
    <n v="6398733536"/>
    <x v="479"/>
    <n v="112058"/>
    <d v="2025-10-06T00:00:00"/>
    <d v="2025-10-06T00:00:00"/>
    <n v="0"/>
    <s v="valid"/>
    <n v="6527"/>
    <n v="1855"/>
    <n v="44"/>
    <n v="60"/>
    <s v="normal"/>
    <s v="no"/>
    <s v="low"/>
    <n v="104"/>
    <s v="low"/>
    <s v="YES"/>
    <d v="2025-10-06T00:00:00"/>
    <m/>
    <d v="2025-10-01T00:00:00"/>
    <s v="Oct"/>
    <n v="2025"/>
    <s v="Mon"/>
    <m/>
    <s v="Durvesh  Kumar"/>
    <n v="18"/>
    <s v="valid"/>
  </r>
  <r>
    <n v="285"/>
    <x v="1"/>
    <s v="HALDWANI"/>
    <s v="Aashish Rai"/>
    <n v="9389925428"/>
    <s v="UP21CT3979"/>
    <s v="JAVED"/>
    <n v="6398733536"/>
    <x v="480"/>
    <n v="112058"/>
    <d v="2025-10-06T00:00:00"/>
    <d v="2025-10-06T00:00:00"/>
    <n v="0"/>
    <s v="valid"/>
    <n v="2152"/>
    <n v="344"/>
    <n v="46"/>
    <n v="60"/>
    <s v="normal"/>
    <s v="no"/>
    <s v="low"/>
    <n v="106"/>
    <s v="low"/>
    <s v="YES"/>
    <d v="2025-10-06T00:00:00"/>
    <m/>
    <d v="2025-10-01T00:00:00"/>
    <s v="Oct"/>
    <n v="2025"/>
    <s v="Mon"/>
    <m/>
    <s v="Durvesh  Kumar"/>
    <n v="18"/>
    <s v="valid"/>
  </r>
  <r>
    <n v="286"/>
    <x v="1"/>
    <s v="HALDWANI"/>
    <s v="Aashish Rai"/>
    <n v="9389925428"/>
    <s v="UP21CT3979"/>
    <s v="JAVED"/>
    <n v="6398733536"/>
    <x v="481"/>
    <n v="111825"/>
    <d v="2025-10-06T00:00:00"/>
    <d v="2025-10-06T00:00:00"/>
    <n v="0"/>
    <s v="valid"/>
    <n v="534"/>
    <n v="78"/>
    <n v="27"/>
    <n v="80"/>
    <s v="normal"/>
    <s v="no"/>
    <s v="medium"/>
    <n v="107"/>
    <s v="medium"/>
    <s v="YES"/>
    <d v="2025-10-06T00:00:00"/>
    <m/>
    <d v="2025-10-01T00:00:00"/>
    <s v="Oct"/>
    <n v="2025"/>
    <s v="Mon"/>
    <m/>
    <s v="Durvesh  Kumar"/>
    <n v="18"/>
    <s v="valid"/>
  </r>
  <r>
    <n v="287"/>
    <x v="1"/>
    <s v="HALDWANI"/>
    <s v="Aashish Rai"/>
    <n v="9389925428"/>
    <s v="UP21CT3979"/>
    <s v="JAVED"/>
    <n v="6398733536"/>
    <x v="482"/>
    <n v="111825"/>
    <d v="2025-10-06T00:00:00"/>
    <d v="2025-10-06T00:00:00"/>
    <n v="0"/>
    <s v="valid"/>
    <n v="10140"/>
    <n v="2333"/>
    <n v="12"/>
    <n v="80"/>
    <s v="normal"/>
    <s v="no"/>
    <s v="medium"/>
    <n v="92"/>
    <s v="medium"/>
    <s v="YES"/>
    <d v="2025-10-06T00:00:00"/>
    <m/>
    <d v="2025-10-01T00:00:00"/>
    <s v="Oct"/>
    <n v="2025"/>
    <s v="Mon"/>
    <m/>
    <s v="Not found"/>
    <n v="18"/>
    <s v="valid"/>
  </r>
  <r>
    <n v="288"/>
    <x v="1"/>
    <s v="HALDWANI"/>
    <s v="AMIT SINGH"/>
    <n v="9161640641"/>
    <s v="UK02CA0769"/>
    <s v="HARI"/>
    <n v="7247885473"/>
    <x v="483"/>
    <n v="112354"/>
    <d v="2025-10-06T00:00:00"/>
    <d v="2025-10-06T00:00:00"/>
    <n v="0"/>
    <s v="valid"/>
    <n v="3077"/>
    <n v="810"/>
    <n v="53"/>
    <n v="60"/>
    <s v="normal"/>
    <s v="no"/>
    <s v="low"/>
    <n v="113"/>
    <s v="low"/>
    <s v="YES"/>
    <d v="2025-10-06T00:00:00"/>
    <m/>
    <d v="2025-10-01T00:00:00"/>
    <s v="Oct"/>
    <n v="2025"/>
    <s v="Mon"/>
    <m/>
    <s v="Madan  Lal"/>
    <n v="18"/>
    <s v="valid"/>
  </r>
  <r>
    <n v="289"/>
    <x v="1"/>
    <s v="HALDWANI"/>
    <s v="AMIT SINGH"/>
    <n v="9161640641"/>
    <s v="UK02CA0769"/>
    <s v="HARI"/>
    <n v="7247885473"/>
    <x v="484"/>
    <n v="112354"/>
    <d v="2025-10-06T00:00:00"/>
    <d v="2025-10-06T00:00:00"/>
    <n v="0"/>
    <s v="valid"/>
    <n v="11802"/>
    <n v="2124"/>
    <n v="34"/>
    <n v="80"/>
    <s v="normal"/>
    <s v="no"/>
    <s v="medium"/>
    <n v="114"/>
    <s v="medium"/>
    <s v="YES"/>
    <d v="2025-10-06T00:00:00"/>
    <m/>
    <d v="2025-10-01T00:00:00"/>
    <s v="Oct"/>
    <n v="2025"/>
    <s v="Mon"/>
    <m/>
    <s v="Aakash  Prajapati"/>
    <n v="18"/>
    <s v="valid"/>
  </r>
  <r>
    <n v="290"/>
    <x v="1"/>
    <s v="HALDWANI"/>
    <s v="AMIT SINGH"/>
    <n v="9161640641"/>
    <s v="UK02CA0769"/>
    <s v="HARI"/>
    <n v="7247885473"/>
    <x v="485"/>
    <n v="112354"/>
    <d v="2025-10-06T00:00:00"/>
    <d v="2025-10-06T00:00:00"/>
    <n v="0"/>
    <s v="valid"/>
    <n v="6982"/>
    <n v="1191"/>
    <n v="78"/>
    <n v="40"/>
    <s v="normal"/>
    <s v="no"/>
    <s v="low"/>
    <n v="118"/>
    <s v="low"/>
    <s v="YES"/>
    <d v="2025-10-06T00:00:00"/>
    <m/>
    <d v="2025-10-01T00:00:00"/>
    <s v="Oct"/>
    <n v="2025"/>
    <s v="Mon"/>
    <m/>
    <s v="Aakash  Prajapati"/>
    <n v="18"/>
    <s v="valid"/>
  </r>
  <r>
    <n v="291"/>
    <x v="1"/>
    <s v="HALDWANI"/>
    <s v="AMIT SINGH"/>
    <n v="9161640641"/>
    <s v="UK02CA0769"/>
    <s v="HARI"/>
    <n v="7247885473"/>
    <x v="486"/>
    <n v="112354"/>
    <d v="2025-10-06T00:00:00"/>
    <d v="2025-10-06T00:00:00"/>
    <n v="0"/>
    <s v="valid"/>
    <n v="13922"/>
    <n v="3208"/>
    <n v="66"/>
    <n v="40"/>
    <s v="normal"/>
    <s v="no"/>
    <s v="low"/>
    <n v="106"/>
    <s v="low"/>
    <s v="YES"/>
    <d v="2025-10-06T00:00:00"/>
    <m/>
    <d v="2025-10-01T00:00:00"/>
    <s v="Oct"/>
    <n v="2025"/>
    <s v="Mon"/>
    <m/>
    <s v="Aakash  Prajapati"/>
    <n v="18"/>
    <s v="valid"/>
  </r>
  <r>
    <n v="292"/>
    <x v="1"/>
    <s v="HALDWANI"/>
    <s v="AMIT SINGH"/>
    <n v="9161640641"/>
    <s v="UK02CA0769"/>
    <s v="HARI"/>
    <n v="7247885473"/>
    <x v="487"/>
    <n v="112354"/>
    <d v="2025-10-06T00:00:00"/>
    <d v="2025-10-06T00:00:00"/>
    <n v="0"/>
    <s v="valid"/>
    <n v="3268"/>
    <n v="641"/>
    <n v="58"/>
    <n v="60"/>
    <s v="normal"/>
    <s v="no"/>
    <s v="low"/>
    <n v="118"/>
    <s v="low"/>
    <s v="YES"/>
    <d v="2025-10-06T00:00:00"/>
    <m/>
    <d v="2025-10-01T00:00:00"/>
    <s v="Oct"/>
    <n v="2025"/>
    <s v="Mon"/>
    <m/>
    <s v="Madan  Lal"/>
    <n v="18"/>
    <s v="valid"/>
  </r>
  <r>
    <n v="293"/>
    <x v="1"/>
    <s v="HALDWANI"/>
    <s v="AMIT SINGH"/>
    <n v="9161640641"/>
    <s v="UK02CA0769"/>
    <s v="HARI"/>
    <n v="7247885473"/>
    <x v="488"/>
    <n v="112354"/>
    <d v="2025-10-06T00:00:00"/>
    <d v="2025-10-06T00:00:00"/>
    <n v="0"/>
    <s v="valid"/>
    <n v="8918"/>
    <n v="2100"/>
    <n v="20"/>
    <n v="100"/>
    <s v="normal"/>
    <s v="no"/>
    <s v="medium"/>
    <n v="120"/>
    <s v="medium"/>
    <s v="YES"/>
    <d v="2025-10-06T00:00:00"/>
    <m/>
    <d v="2025-10-01T00:00:00"/>
    <s v="Oct"/>
    <n v="2025"/>
    <s v="Mon"/>
    <m/>
    <s v="Madan  Lal"/>
    <n v="18"/>
    <s v="valid"/>
  </r>
  <r>
    <n v="294"/>
    <x v="1"/>
    <s v="HALDWANI"/>
    <s v="AMIT SINGH"/>
    <n v="9161640641"/>
    <s v="UK02CA0769"/>
    <s v="HARI"/>
    <n v="7247885473"/>
    <x v="489"/>
    <n v="162029"/>
    <d v="2025-10-10T00:00:00"/>
    <d v="2025-10-07T00:00:00"/>
    <n v="-3"/>
    <s v="valid"/>
    <n v="350"/>
    <n v="134"/>
    <n v="12"/>
    <n v="60"/>
    <s v="normal"/>
    <s v="no"/>
    <s v="low"/>
    <n v="72"/>
    <s v="low"/>
    <s v="YES"/>
    <d v="2025-10-07T00:00:00"/>
    <m/>
    <d v="2025-10-01T00:00:00"/>
    <s v="Oct"/>
    <n v="2025"/>
    <s v="Tue"/>
    <m/>
    <s v="Ajay  Kumar  Singh"/>
    <n v="18"/>
    <s v="valid"/>
  </r>
  <r>
    <n v="295"/>
    <x v="1"/>
    <s v="HALDWANI"/>
    <s v="AMIT SINGH"/>
    <n v="9161640641"/>
    <s v="UK02CA0769"/>
    <s v="HARI"/>
    <n v="7247885473"/>
    <x v="490"/>
    <n v="113108"/>
    <d v="2025-10-06T00:00:00"/>
    <d v="2025-10-07T00:00:00"/>
    <n v="1"/>
    <s v="valid"/>
    <n v="9510"/>
    <n v="2634"/>
    <n v="12"/>
    <n v="40"/>
    <s v="normal"/>
    <s v="no"/>
    <s v="low"/>
    <n v="52"/>
    <s v="low"/>
    <s v="YES"/>
    <d v="2025-10-07T00:00:00"/>
    <m/>
    <d v="2025-10-01T00:00:00"/>
    <s v="Oct"/>
    <n v="2025"/>
    <s v="Tue"/>
    <m/>
    <s v="Ajay  Kumar  Singh"/>
    <n v="18"/>
    <s v="valid"/>
  </r>
  <r>
    <n v="296"/>
    <x v="1"/>
    <s v="HALDWANI"/>
    <s v="AMIT SINGH"/>
    <n v="9161640641"/>
    <s v="UK02CA0769"/>
    <s v="HARI"/>
    <n v="7247885473"/>
    <x v="491"/>
    <n v="113108"/>
    <d v="2025-10-06T00:00:00"/>
    <d v="2025-10-07T00:00:00"/>
    <n v="1"/>
    <s v="valid"/>
    <n v="7343"/>
    <n v="1429"/>
    <n v="12"/>
    <n v="60"/>
    <s v="normal"/>
    <s v="no"/>
    <s v="low"/>
    <n v="72"/>
    <s v="low"/>
    <s v="YES"/>
    <d v="2025-10-07T00:00:00"/>
    <m/>
    <d v="2025-10-01T00:00:00"/>
    <s v="Oct"/>
    <n v="2025"/>
    <s v="Tue"/>
    <m/>
    <s v="Ajay  Kumar  Singh"/>
    <n v="18"/>
    <s v="valid"/>
  </r>
  <r>
    <n v="297"/>
    <x v="1"/>
    <s v="HALDWANI"/>
    <s v="AMIT SINGH"/>
    <n v="9161640641"/>
    <s v="UK02CA0769"/>
    <s v="HARI"/>
    <n v="7247885473"/>
    <x v="492"/>
    <n v="113108"/>
    <d v="2025-10-06T00:00:00"/>
    <d v="2025-10-07T00:00:00"/>
    <n v="1"/>
    <s v="valid"/>
    <n v="9590"/>
    <n v="2402"/>
    <n v="28"/>
    <n v="40"/>
    <s v="normal"/>
    <s v="no"/>
    <s v="low"/>
    <n v="68"/>
    <s v="low"/>
    <s v="YES"/>
    <d v="2025-10-07T00:00:00"/>
    <m/>
    <d v="2025-10-01T00:00:00"/>
    <s v="Oct"/>
    <n v="2025"/>
    <s v="Tue"/>
    <m/>
    <s v="Ajay  Kumar  Singh"/>
    <n v="18"/>
    <s v="valid"/>
  </r>
  <r>
    <n v="298"/>
    <x v="1"/>
    <s v="HALDWANI"/>
    <s v="AMIT SINGH"/>
    <n v="9161640641"/>
    <s v="UK02CA0769"/>
    <s v="HARI"/>
    <n v="7247885473"/>
    <x v="493"/>
    <n v="113108"/>
    <d v="2025-10-06T00:00:00"/>
    <d v="2025-10-07T00:00:00"/>
    <n v="1"/>
    <s v="valid"/>
    <n v="1802"/>
    <n v="628"/>
    <n v="12"/>
    <n v="40"/>
    <s v="normal"/>
    <s v="no"/>
    <s v="low"/>
    <n v="52"/>
    <s v="low"/>
    <s v="YES"/>
    <d v="2025-10-07T00:00:00"/>
    <m/>
    <d v="2025-10-01T00:00:00"/>
    <s v="Oct"/>
    <n v="2025"/>
    <s v="Tue"/>
    <m/>
    <s v="Ajay  Kumar  Singh"/>
    <n v="18"/>
    <s v="valid"/>
  </r>
  <r>
    <n v="299"/>
    <x v="1"/>
    <s v="HALDWANI"/>
    <s v="AMIT SINGH"/>
    <n v="9161640641"/>
    <s v="UK02CA0988"/>
    <s v="KUNDAN"/>
    <n v="7055143769"/>
    <x v="494"/>
    <s v="TXN100126963950"/>
    <d v="2025-10-06T00:00:00"/>
    <d v="2025-10-06T00:00:00"/>
    <n v="0"/>
    <s v="valid"/>
    <n v="1064"/>
    <n v="407"/>
    <n v="52"/>
    <n v="60"/>
    <s v="normal"/>
    <s v="no"/>
    <s v="low"/>
    <n v="112"/>
    <s v="low"/>
    <s v="YES"/>
    <d v="2025-10-06T00:00:00"/>
    <m/>
    <d v="2025-10-01T00:00:00"/>
    <s v="Oct"/>
    <n v="2025"/>
    <s v="Mon"/>
    <m/>
    <s v="Lokesh  Tiwari"/>
    <n v="18"/>
    <s v="valid"/>
  </r>
  <r>
    <n v="300"/>
    <x v="1"/>
    <s v="HALDWANI"/>
    <s v="AMIT SINGH"/>
    <n v="9161640641"/>
    <s v="UK02CA0988"/>
    <s v="KUNDAN"/>
    <n v="7055143769"/>
    <x v="495"/>
    <s v="TXN100126963950"/>
    <d v="2025-10-06T00:00:00"/>
    <d v="2025-10-06T00:00:00"/>
    <n v="0"/>
    <s v="valid"/>
    <n v="2462"/>
    <n v="542"/>
    <n v="123"/>
    <n v="60"/>
    <s v="normal"/>
    <s v="no"/>
    <s v="low"/>
    <n v="183"/>
    <s v="low"/>
    <s v="YES"/>
    <d v="2025-10-06T00:00:00"/>
    <m/>
    <d v="2025-10-01T00:00:00"/>
    <s v="Oct"/>
    <n v="2025"/>
    <s v="Mon"/>
    <m/>
    <s v="Lokesh  Tiwari"/>
    <n v="18"/>
    <s v="valid"/>
  </r>
  <r>
    <n v="301"/>
    <x v="1"/>
    <s v="HALDWANI"/>
    <s v="AMIT SINGH"/>
    <n v="9161640641"/>
    <s v="UK02CA0988"/>
    <s v="KUNDAN"/>
    <n v="7055143769"/>
    <x v="496"/>
    <s v="TXN100126963950"/>
    <d v="2025-10-06T00:00:00"/>
    <d v="2025-10-06T00:00:00"/>
    <n v="0"/>
    <s v="valid"/>
    <n v="3364"/>
    <n v="901"/>
    <n v="90"/>
    <n v="60"/>
    <s v="normal"/>
    <s v="no"/>
    <s v="low"/>
    <n v="150"/>
    <s v="low"/>
    <s v="YES"/>
    <d v="2025-10-06T00:00:00"/>
    <m/>
    <d v="2025-10-01T00:00:00"/>
    <s v="Oct"/>
    <n v="2025"/>
    <s v="Mon"/>
    <m/>
    <s v="Lokesh  Tiwari"/>
    <n v="18"/>
    <s v="valid"/>
  </r>
  <r>
    <n v="302"/>
    <x v="1"/>
    <s v="HALDWANI"/>
    <s v="AMIT SINGH"/>
    <n v="9161640641"/>
    <s v="UK02CA0988"/>
    <s v="KUNDAN"/>
    <n v="7055143769"/>
    <x v="497"/>
    <s v="TXN100126963950"/>
    <d v="2025-10-06T00:00:00"/>
    <d v="2025-10-06T00:00:00"/>
    <n v="0"/>
    <s v="valid"/>
    <n v="3031"/>
    <n v="1135"/>
    <n v="115"/>
    <n v="60"/>
    <s v="normal"/>
    <s v="no"/>
    <s v="low"/>
    <n v="175"/>
    <s v="low"/>
    <s v="YES"/>
    <d v="2025-10-06T00:00:00"/>
    <m/>
    <d v="2025-10-01T00:00:00"/>
    <s v="Oct"/>
    <n v="2025"/>
    <s v="Mon"/>
    <m/>
    <s v="Lokesh  Tiwari"/>
    <n v="18"/>
    <s v="valid"/>
  </r>
  <r>
    <n v="303"/>
    <x v="1"/>
    <s v="HALDWANI"/>
    <s v="Aashish Rai"/>
    <n v="9389925428"/>
    <s v="UP21ET8573"/>
    <s v="AMAN"/>
    <n v="9105037209"/>
    <x v="498"/>
    <n v="95342"/>
    <d v="2025-10-06T00:00:00"/>
    <d v="2025-10-06T00:00:00"/>
    <n v="0"/>
    <s v="valid"/>
    <n v="7392"/>
    <n v="1584"/>
    <n v="15"/>
    <n v="80"/>
    <s v="normal"/>
    <s v="no"/>
    <s v="medium"/>
    <n v="95"/>
    <s v="medium"/>
    <s v="YES"/>
    <d v="2025-10-06T00:00:00"/>
    <m/>
    <d v="2025-10-01T00:00:00"/>
    <s v="Oct"/>
    <n v="2025"/>
    <s v="Mon"/>
    <m/>
    <s v="Somit  Kumar"/>
    <n v="18"/>
    <s v="valid"/>
  </r>
  <r>
    <n v="304"/>
    <x v="1"/>
    <s v="HALDWANI"/>
    <s v="Aashish Rai"/>
    <n v="9389925428"/>
    <s v="UP21ET8573"/>
    <s v="AMAN"/>
    <n v="9105037209"/>
    <x v="499"/>
    <n v="95342"/>
    <d v="2025-10-06T00:00:00"/>
    <d v="2025-10-06T00:00:00"/>
    <n v="0"/>
    <s v="valid"/>
    <n v="14163"/>
    <n v="3731"/>
    <n v="27"/>
    <n v="60"/>
    <s v="normal"/>
    <s v="no"/>
    <s v="low"/>
    <n v="87"/>
    <s v="low"/>
    <s v="YES"/>
    <d v="2025-10-06T00:00:00"/>
    <m/>
    <d v="2025-10-01T00:00:00"/>
    <s v="Oct"/>
    <n v="2025"/>
    <s v="Mon"/>
    <m/>
    <s v="Somit  Kumar"/>
    <n v="18"/>
    <s v="valid"/>
  </r>
  <r>
    <n v="305"/>
    <x v="1"/>
    <s v="HALDWANI"/>
    <s v="Aashish Rai"/>
    <n v="9389925428"/>
    <s v="UP21ET8573"/>
    <s v="AMAN"/>
    <n v="9105037209"/>
    <x v="500"/>
    <n v="95342"/>
    <d v="2025-10-06T00:00:00"/>
    <d v="2025-10-06T00:00:00"/>
    <n v="0"/>
    <s v="valid"/>
    <n v="8179"/>
    <n v="1544"/>
    <n v="20"/>
    <n v="60"/>
    <s v="normal"/>
    <s v="no"/>
    <s v="low"/>
    <n v="80"/>
    <s v="low"/>
    <s v="YES"/>
    <d v="2025-10-06T00:00:00"/>
    <m/>
    <d v="2025-10-01T00:00:00"/>
    <s v="Oct"/>
    <n v="2025"/>
    <s v="Mon"/>
    <m/>
    <s v="Somit  Kumar"/>
    <n v="18"/>
    <s v="valid"/>
  </r>
  <r>
    <n v="306"/>
    <x v="1"/>
    <s v="HALDWANI"/>
    <s v="Aashish Rai"/>
    <n v="9389925428"/>
    <s v="UP21ET8573"/>
    <s v="AMAN"/>
    <n v="9105037209"/>
    <x v="501"/>
    <n v="100609"/>
    <d v="2025-10-06T00:00:00"/>
    <d v="2025-10-06T00:00:00"/>
    <n v="0"/>
    <s v="valid"/>
    <n v="5518"/>
    <n v="913"/>
    <n v="16"/>
    <n v="80"/>
    <s v="normal"/>
    <s v="no"/>
    <s v="medium"/>
    <n v="96"/>
    <s v="medium"/>
    <s v="YES"/>
    <d v="2025-10-06T00:00:00"/>
    <m/>
    <d v="2025-10-01T00:00:00"/>
    <s v="Oct"/>
    <n v="2025"/>
    <s v="Mon"/>
    <m/>
    <s v="Vinod  Yadav"/>
    <n v="18"/>
    <s v="valid"/>
  </r>
  <r>
    <n v="307"/>
    <x v="1"/>
    <s v="HALDWANI"/>
    <s v="Aashish Rai"/>
    <n v="9389925428"/>
    <s v="UP21ET8573"/>
    <s v="AMAN"/>
    <n v="9105037209"/>
    <x v="502"/>
    <n v="95342"/>
    <d v="2025-10-06T00:00:00"/>
    <d v="2025-10-06T00:00:00"/>
    <n v="0"/>
    <s v="valid"/>
    <n v="16931"/>
    <n v="3133"/>
    <n v="23"/>
    <n v="80"/>
    <s v="normal"/>
    <s v="no"/>
    <s v="medium"/>
    <n v="103"/>
    <s v="medium"/>
    <s v="YES"/>
    <d v="2025-10-06T00:00:00"/>
    <m/>
    <d v="2025-10-01T00:00:00"/>
    <s v="Oct"/>
    <n v="2025"/>
    <s v="Mon"/>
    <m/>
    <s v="Rajveer  Singh"/>
    <n v="18"/>
    <s v="valid"/>
  </r>
  <r>
    <n v="308"/>
    <x v="1"/>
    <s v="HALDWANI"/>
    <s v="Aashish Rai"/>
    <n v="9389925428"/>
    <s v="UP21ET8573"/>
    <s v="AMAN"/>
    <n v="9105037209"/>
    <x v="503"/>
    <n v="95342"/>
    <d v="2025-10-06T00:00:00"/>
    <d v="2025-10-06T00:00:00"/>
    <n v="0"/>
    <s v="valid"/>
    <n v="3572"/>
    <n v="1120"/>
    <n v="25"/>
    <n v="80"/>
    <s v="normal"/>
    <s v="no"/>
    <s v="medium"/>
    <n v="105"/>
    <s v="medium"/>
    <s v="YES"/>
    <d v="2025-10-06T00:00:00"/>
    <m/>
    <d v="2025-10-01T00:00:00"/>
    <s v="Oct"/>
    <n v="2025"/>
    <s v="Mon"/>
    <m/>
    <s v="Somit  Kumar"/>
    <n v="18"/>
    <s v="valid"/>
  </r>
  <r>
    <n v="309"/>
    <x v="1"/>
    <s v="HALDWANI"/>
    <s v="Aashish Rai"/>
    <n v="9389925428"/>
    <s v="UP21ET8573"/>
    <s v="AMAN"/>
    <n v="9105037209"/>
    <x v="504"/>
    <n v="95342"/>
    <d v="2025-10-06T00:00:00"/>
    <d v="2025-10-06T00:00:00"/>
    <n v="0"/>
    <s v="valid"/>
    <n v="34492"/>
    <n v="8101"/>
    <n v="38"/>
    <n v="80"/>
    <s v="normal"/>
    <s v="no"/>
    <s v="medium"/>
    <n v="118"/>
    <s v="medium"/>
    <s v="YES"/>
    <d v="2025-10-06T00:00:00"/>
    <m/>
    <d v="2025-10-01T00:00:00"/>
    <s v="Oct"/>
    <n v="2025"/>
    <s v="Mon"/>
    <m/>
    <s v="Somit  Kumar"/>
    <n v="18"/>
    <s v="valid"/>
  </r>
  <r>
    <n v="310"/>
    <x v="1"/>
    <s v="HALDWANI"/>
    <s v="Aashish Rai"/>
    <n v="9389925428"/>
    <s v="UP21ET8573"/>
    <s v="AMAN"/>
    <n v="9105037209"/>
    <x v="505"/>
    <n v="95342"/>
    <d v="2025-10-06T00:00:00"/>
    <d v="2025-10-06T00:00:00"/>
    <n v="0"/>
    <s v="valid"/>
    <n v="6625"/>
    <n v="801"/>
    <n v="12"/>
    <n v="100"/>
    <s v="normal"/>
    <s v="no"/>
    <s v="medium"/>
    <n v="112"/>
    <s v="medium"/>
    <s v="YES"/>
    <d v="2025-10-06T00:00:00"/>
    <m/>
    <d v="2025-10-01T00:00:00"/>
    <s v="Oct"/>
    <n v="2025"/>
    <s v="Mon"/>
    <m/>
    <s v="Vinod  Yadav"/>
    <n v="18"/>
    <s v="valid"/>
  </r>
  <r>
    <n v="311"/>
    <x v="1"/>
    <s v="HALDWANI"/>
    <s v="AMIT SINGH"/>
    <n v="9161640641"/>
    <s v="UK02CA0769"/>
    <s v="HARI"/>
    <n v="7247885473"/>
    <x v="506"/>
    <n v="113108"/>
    <d v="2025-10-06T00:00:00"/>
    <d v="2025-10-07T00:00:00"/>
    <n v="1"/>
    <s v="valid"/>
    <n v="9357"/>
    <n v="2350"/>
    <n v="12"/>
    <n v="60"/>
    <s v="normal"/>
    <s v="no"/>
    <s v="low"/>
    <n v="72"/>
    <s v="low"/>
    <s v="YES"/>
    <d v="2025-10-07T00:00:00"/>
    <m/>
    <d v="2025-10-01T00:00:00"/>
    <s v="Oct"/>
    <n v="2025"/>
    <s v="Tue"/>
    <m/>
    <s v="Ajay  Kumar  Singh"/>
    <n v="18"/>
    <s v="valid"/>
  </r>
  <r>
    <n v="312"/>
    <x v="1"/>
    <s v="HALDWANI"/>
    <s v="AMIT SINGH"/>
    <n v="9161640641"/>
    <s v="UK02CA0769"/>
    <s v="HARI"/>
    <n v="7247885473"/>
    <x v="507"/>
    <n v="113108"/>
    <d v="2025-10-06T00:00:00"/>
    <d v="2025-10-07T00:00:00"/>
    <n v="1"/>
    <s v="valid"/>
    <n v="1269"/>
    <n v="400"/>
    <n v="12"/>
    <n v="60"/>
    <s v="normal"/>
    <s v="no"/>
    <s v="low"/>
    <n v="72"/>
    <s v="low"/>
    <s v="YES"/>
    <d v="2025-10-07T00:00:00"/>
    <m/>
    <d v="2025-10-01T00:00:00"/>
    <s v="Oct"/>
    <n v="2025"/>
    <s v="Tue"/>
    <m/>
    <s v="Ajay  Kumar  Singh"/>
    <n v="18"/>
    <s v="valid"/>
  </r>
  <r>
    <n v="313"/>
    <x v="1"/>
    <s v="HALDWANI"/>
    <s v="Aashish Rai"/>
    <n v="9389925428"/>
    <s v="UP21ET8573"/>
    <s v="AMAN"/>
    <n v="9105037209"/>
    <x v="508"/>
    <n v="95342"/>
    <d v="2025-10-06T00:00:00"/>
    <d v="2025-10-06T00:00:00"/>
    <n v="0"/>
    <s v="valid"/>
    <n v="5"/>
    <n v="1"/>
    <n v="12"/>
    <n v="80"/>
    <s v="normal"/>
    <s v="no"/>
    <s v="medium"/>
    <n v="92"/>
    <s v="medium"/>
    <s v="YES"/>
    <d v="2025-10-06T00:00:00"/>
    <m/>
    <d v="2025-10-01T00:00:00"/>
    <s v="Oct"/>
    <n v="2025"/>
    <s v="Mon"/>
    <m/>
    <s v="Rajveer  Singh"/>
    <n v="18"/>
    <s v="valid"/>
  </r>
  <r>
    <n v="314"/>
    <x v="1"/>
    <s v="HALDWANI"/>
    <s v="AMIT SINGH"/>
    <n v="9161640641"/>
    <s v="UK05CA2504"/>
    <s v="GOKUL"/>
    <n v="7417923866"/>
    <x v="509"/>
    <s v="TXN100126917438"/>
    <d v="2025-10-06T00:00:00"/>
    <d v="2025-10-07T00:00:00"/>
    <n v="1"/>
    <s v="valid"/>
    <n v="6369"/>
    <n v="1392"/>
    <n v="71"/>
    <n v="100"/>
    <s v="normal"/>
    <s v="no"/>
    <s v="medium"/>
    <n v="171"/>
    <s v="medium"/>
    <s v="YES"/>
    <d v="2025-10-07T00:00:00"/>
    <m/>
    <d v="2025-10-01T00:00:00"/>
    <s v="Oct"/>
    <n v="2025"/>
    <s v="Tue"/>
    <m/>
    <s v="Jeevan  Singh"/>
    <n v="18"/>
    <s v="valid"/>
  </r>
  <r>
    <n v="315"/>
    <x v="1"/>
    <s v="HALDWANI"/>
    <s v="AMIT SINGH"/>
    <n v="9161640641"/>
    <s v="UK05CA2504"/>
    <s v="GOKUL"/>
    <n v="7417923866"/>
    <x v="510"/>
    <s v="TXN100126917438"/>
    <d v="2025-10-06T00:00:00"/>
    <d v="2025-10-06T00:00:00"/>
    <n v="0"/>
    <s v="valid"/>
    <n v="2019"/>
    <n v="299"/>
    <n v="81"/>
    <n v="80"/>
    <s v="normal"/>
    <s v="no"/>
    <s v="medium"/>
    <n v="161"/>
    <s v="medium"/>
    <s v="YES"/>
    <d v="2025-10-06T00:00:00"/>
    <m/>
    <d v="2025-10-01T00:00:00"/>
    <s v="Oct"/>
    <n v="2025"/>
    <s v="Mon"/>
    <m/>
    <s v="Santosh Lal Saha"/>
    <n v="18"/>
    <s v="valid"/>
  </r>
  <r>
    <n v="316"/>
    <x v="1"/>
    <s v="HALDWANI"/>
    <s v="AMIT SINGH"/>
    <n v="9161640641"/>
    <s v="UK05CA2504"/>
    <s v="GOKUL"/>
    <n v="7417923866"/>
    <x v="511"/>
    <s v="TXN100126917438"/>
    <d v="2025-10-06T00:00:00"/>
    <d v="2025-10-06T00:00:00"/>
    <n v="0"/>
    <s v="valid"/>
    <n v="1925"/>
    <n v="436"/>
    <n v="95"/>
    <n v="60"/>
    <s v="normal"/>
    <s v="no"/>
    <s v="low"/>
    <n v="155"/>
    <s v="low"/>
    <s v="YES"/>
    <d v="2025-10-06T00:00:00"/>
    <m/>
    <d v="2025-10-01T00:00:00"/>
    <s v="Oct"/>
    <n v="2025"/>
    <s v="Mon"/>
    <m/>
    <s v="Santosh Lal Saha"/>
    <n v="18"/>
    <s v="valid"/>
  </r>
  <r>
    <n v="317"/>
    <x v="1"/>
    <s v="HALDWANI"/>
    <s v="AMIT SINGH"/>
    <n v="9161640641"/>
    <s v="UK05CA2504"/>
    <s v="GOKUL"/>
    <n v="7417923866"/>
    <x v="512"/>
    <s v="TXN100126917607"/>
    <d v="2025-10-06T00:00:00"/>
    <d v="2025-10-07T00:00:00"/>
    <n v="1"/>
    <s v="valid"/>
    <n v="9809"/>
    <n v="1527"/>
    <n v="53"/>
    <n v="100"/>
    <s v="normal"/>
    <s v="no"/>
    <s v="medium"/>
    <n v="153"/>
    <s v="medium"/>
    <s v="YES"/>
    <d v="2025-10-07T00:00:00"/>
    <m/>
    <d v="2025-10-01T00:00:00"/>
    <s v="Oct"/>
    <n v="2025"/>
    <s v="Tue"/>
    <m/>
    <s v="Bhupesh Kumar"/>
    <n v="18"/>
    <s v="valid"/>
  </r>
  <r>
    <n v="318"/>
    <x v="1"/>
    <s v="HALDWANI"/>
    <s v="AMIT SINGH"/>
    <n v="9161640641"/>
    <s v="UK05CA2504"/>
    <s v="GOKUL"/>
    <n v="7417923866"/>
    <x v="513"/>
    <s v="TXN100126917607"/>
    <d v="2025-10-06T00:00:00"/>
    <d v="2025-10-06T00:00:00"/>
    <n v="0"/>
    <s v="valid"/>
    <n v="4702"/>
    <n v="1137"/>
    <n v="83"/>
    <n v="80"/>
    <s v="normal"/>
    <s v="no"/>
    <s v="medium"/>
    <n v="163"/>
    <s v="medium"/>
    <s v="YES"/>
    <d v="2025-10-06T00:00:00"/>
    <m/>
    <d v="2025-10-01T00:00:00"/>
    <s v="Oct"/>
    <n v="2025"/>
    <s v="Mon"/>
    <m/>
    <s v="Santosh Lal Saha"/>
    <n v="18"/>
    <s v="valid"/>
  </r>
  <r>
    <n v="319"/>
    <x v="1"/>
    <s v="HALDWANI"/>
    <s v="AMIT SINGH"/>
    <n v="9161640641"/>
    <s v="UP20BT0504"/>
    <s v="ISLAMUDDIN"/>
    <n v="9105130861"/>
    <x v="514"/>
    <n v="55433"/>
    <d v="2025-10-06T00:00:00"/>
    <d v="2025-10-08T00:00:00"/>
    <n v="2"/>
    <s v="valid"/>
    <n v="3351"/>
    <n v="1001"/>
    <n v="70"/>
    <n v="80"/>
    <s v="normal"/>
    <s v="no"/>
    <s v="medium"/>
    <n v="150"/>
    <s v="medium"/>
    <s v="YES"/>
    <d v="2025-10-08T00:00:00"/>
    <m/>
    <d v="2025-10-01T00:00:00"/>
    <s v="Oct"/>
    <n v="2025"/>
    <s v="Wed"/>
    <m/>
    <s v="Dhirendra   Bisht"/>
    <n v="18"/>
    <s v="valid"/>
  </r>
  <r>
    <n v="320"/>
    <x v="1"/>
    <s v="HALDWANI"/>
    <s v="AMIT SINGH"/>
    <n v="9628578265"/>
    <s v="UP20BT0504"/>
    <s v="ISLAMUDDIN"/>
    <n v="9105130861"/>
    <x v="515"/>
    <n v="75812"/>
    <d v="2025-10-06T00:00:00"/>
    <d v="2025-10-06T00:00:00"/>
    <n v="0"/>
    <s v="valid"/>
    <n v="815"/>
    <n v="267"/>
    <n v="11"/>
    <n v="160"/>
    <s v="high"/>
    <s v="yes"/>
    <s v="high"/>
    <n v="171"/>
    <s v="HIGH"/>
    <s v="YES"/>
    <d v="2025-10-06T00:00:00"/>
    <m/>
    <d v="2025-10-01T00:00:00"/>
    <s v="Oct"/>
    <n v="2025"/>
    <s v="Mon"/>
    <m/>
    <s v="Not found"/>
    <n v="18"/>
    <s v="valid"/>
  </r>
  <r>
    <n v="321"/>
    <x v="1"/>
    <s v="HALDWANI"/>
    <s v="AMIT SINGH"/>
    <n v="9161640641"/>
    <s v="UP20BT0504"/>
    <s v="ISLAMUDDIN"/>
    <n v="9105130861"/>
    <x v="516"/>
    <n v="55433"/>
    <d v="2025-10-06T00:00:00"/>
    <d v="2025-10-08T00:00:00"/>
    <n v="2"/>
    <s v="valid"/>
    <n v="4379"/>
    <n v="637"/>
    <n v="80"/>
    <n v="100"/>
    <s v="normal"/>
    <s v="no"/>
    <s v="medium"/>
    <n v="180"/>
    <s v="medium"/>
    <s v="YES"/>
    <d v="2025-10-08T00:00:00"/>
    <m/>
    <d v="2025-10-01T00:00:00"/>
    <s v="Oct"/>
    <n v="2025"/>
    <s v="Wed"/>
    <m/>
    <s v="Pramod   Singh"/>
    <n v="18"/>
    <s v="valid"/>
  </r>
  <r>
    <n v="322"/>
    <x v="1"/>
    <s v="HALDWANI"/>
    <s v="AMIT SINGH"/>
    <n v="9161640641"/>
    <s v="UP20BT0504"/>
    <s v="ISLAMUDDIN"/>
    <n v="9105130861"/>
    <x v="517"/>
    <n v="55433"/>
    <d v="2025-10-06T00:00:00"/>
    <d v="2025-10-07T00:00:00"/>
    <n v="1"/>
    <s v="valid"/>
    <n v="15529"/>
    <n v="4412"/>
    <n v="90"/>
    <n v="80"/>
    <s v="normal"/>
    <s v="no"/>
    <s v="medium"/>
    <n v="170"/>
    <s v="medium"/>
    <s v="YES"/>
    <d v="2025-10-07T00:00:00"/>
    <m/>
    <d v="2025-10-01T00:00:00"/>
    <s v="Oct"/>
    <n v="2025"/>
    <s v="Tue"/>
    <m/>
    <s v="Shankar  Singh THLS"/>
    <n v="18"/>
    <s v="valid"/>
  </r>
  <r>
    <n v="323"/>
    <x v="1"/>
    <s v="HALDWANI"/>
    <s v="AMIT SINGH"/>
    <n v="9161640641"/>
    <s v="UP20BT0504"/>
    <s v="ISLAMUDDIN"/>
    <n v="9105130861"/>
    <x v="518"/>
    <n v="55433"/>
    <d v="2025-10-06T00:00:00"/>
    <d v="2025-10-07T00:00:00"/>
    <n v="1"/>
    <s v="valid"/>
    <n v="977"/>
    <n v="745"/>
    <n v="110"/>
    <n v="60"/>
    <s v="normal"/>
    <s v="no"/>
    <s v="low"/>
    <n v="170"/>
    <s v="low"/>
    <s v="YES"/>
    <d v="2025-10-07T00:00:00"/>
    <m/>
    <d v="2025-10-01T00:00:00"/>
    <s v="Oct"/>
    <n v="2025"/>
    <s v="Tue"/>
    <m/>
    <s v="Not found"/>
    <n v="18"/>
    <s v="valid"/>
  </r>
  <r>
    <n v="324"/>
    <x v="1"/>
    <s v="HALDWANI"/>
    <s v="AMIT SINGH"/>
    <n v="9161640641"/>
    <s v="UP20BT0504"/>
    <s v="ISLAMUDDIN"/>
    <n v="9105130861"/>
    <x v="519"/>
    <n v="55433"/>
    <d v="2025-10-06T00:00:00"/>
    <d v="2025-10-07T00:00:00"/>
    <n v="1"/>
    <s v="valid"/>
    <n v="2217"/>
    <n v="723"/>
    <n v="7080"/>
    <n v="80"/>
    <s v="normal"/>
    <s v="no"/>
    <s v="medium"/>
    <n v="7160"/>
    <s v="medium"/>
    <s v="YES"/>
    <d v="2025-10-07T00:00:00"/>
    <m/>
    <d v="2025-10-01T00:00:00"/>
    <s v="Oct"/>
    <n v="2025"/>
    <s v="Tue"/>
    <m/>
    <s v="Mr  Pankaj"/>
    <n v="18"/>
    <s v="valid"/>
  </r>
  <r>
    <n v="325"/>
    <x v="1"/>
    <s v="HALDWANI"/>
    <s v="AMIT SINGH"/>
    <n v="9161640641"/>
    <s v="UP20BT0504"/>
    <s v="ISLAMUDDIN"/>
    <n v="9105130861"/>
    <x v="520"/>
    <n v="80441"/>
    <d v="2025-10-06T00:00:00"/>
    <d v="2025-10-08T00:00:00"/>
    <n v="2"/>
    <s v="valid"/>
    <n v="695"/>
    <n v="266"/>
    <n v="20"/>
    <n v="60"/>
    <s v="normal"/>
    <s v="no"/>
    <s v="low"/>
    <n v="80"/>
    <s v="low"/>
    <s v="YES"/>
    <d v="2025-10-08T00:00:00"/>
    <m/>
    <d v="2025-10-01T00:00:00"/>
    <s v="Oct"/>
    <n v="2025"/>
    <s v="Wed"/>
    <m/>
    <s v="Dhirendra   Bisht"/>
    <n v="18"/>
    <s v="valid"/>
  </r>
  <r>
    <n v="326"/>
    <x v="1"/>
    <s v="HALDWANI"/>
    <s v="AMIT SINGH"/>
    <n v="9161640641"/>
    <s v="UP20BT0504"/>
    <s v="ISLAMUDDIN"/>
    <n v="9105130861"/>
    <x v="521"/>
    <n v="80441"/>
    <d v="2025-10-06T00:00:00"/>
    <d v="2025-10-08T00:00:00"/>
    <n v="2"/>
    <s v="valid"/>
    <n v="12116"/>
    <n v="3547"/>
    <n v="20"/>
    <n v="60"/>
    <s v="normal"/>
    <s v="no"/>
    <s v="low"/>
    <n v="80"/>
    <s v="low"/>
    <s v="YES"/>
    <d v="2025-10-08T00:00:00"/>
    <m/>
    <d v="2025-10-01T00:00:00"/>
    <s v="Oct"/>
    <n v="2025"/>
    <s v="Wed"/>
    <m/>
    <s v="Rajendra  Kumar"/>
    <n v="18"/>
    <s v="valid"/>
  </r>
  <r>
    <n v="327"/>
    <x v="1"/>
    <s v="HALDWANI"/>
    <s v="AMIT SINGH"/>
    <n v="9161640641"/>
    <s v="UP20BT0504"/>
    <s v="ISLAMUDDIN"/>
    <n v="9105130861"/>
    <x v="522"/>
    <n v="80441"/>
    <d v="2025-10-06T00:00:00"/>
    <d v="2025-10-06T00:00:00"/>
    <n v="0"/>
    <s v="valid"/>
    <n v="4053"/>
    <n v="697"/>
    <n v="20"/>
    <n v="80"/>
    <s v="normal"/>
    <s v="no"/>
    <s v="medium"/>
    <n v="100"/>
    <s v="medium"/>
    <s v="YES"/>
    <d v="2025-10-06T00:00:00"/>
    <m/>
    <d v="2025-10-01T00:00:00"/>
    <s v="Oct"/>
    <n v="2025"/>
    <s v="Mon"/>
    <m/>
    <s v="Not found"/>
    <n v="18"/>
    <s v="valid"/>
  </r>
  <r>
    <n v="328"/>
    <x v="1"/>
    <s v="HALDWANI"/>
    <s v="Aashish Rai"/>
    <n v="9389925428"/>
    <s v="UP21ET8573"/>
    <s v="AMAN"/>
    <n v="9105037209"/>
    <x v="523"/>
    <n v="95436"/>
    <d v="2025-10-07T00:00:00"/>
    <d v="2025-10-07T00:00:00"/>
    <n v="0"/>
    <s v="valid"/>
    <n v="11083"/>
    <n v="2253"/>
    <n v="12"/>
    <n v="60"/>
    <s v="normal"/>
    <s v="no"/>
    <s v="low"/>
    <n v="72"/>
    <s v="low"/>
    <s v="YES"/>
    <d v="2025-10-07T00:00:00"/>
    <m/>
    <d v="2025-10-01T00:00:00"/>
    <s v="Oct"/>
    <n v="2025"/>
    <s v="Tue"/>
    <m/>
    <s v="Satyavir  yadav"/>
    <n v="18"/>
    <s v="valid"/>
  </r>
  <r>
    <n v="329"/>
    <x v="1"/>
    <s v="HALDWANI"/>
    <s v="Aashish Rai"/>
    <n v="9389925428"/>
    <s v="UP21ET8573"/>
    <s v="AMAN"/>
    <n v="9105037209"/>
    <x v="524"/>
    <n v="95341"/>
    <d v="2025-10-07T00:00:00"/>
    <d v="2025-10-07T00:00:00"/>
    <n v="0"/>
    <s v="valid"/>
    <n v="20973"/>
    <n v="4028"/>
    <n v="15"/>
    <n v="60"/>
    <s v="normal"/>
    <s v="no"/>
    <s v="low"/>
    <n v="75"/>
    <s v="low"/>
    <s v="YES"/>
    <d v="2025-10-07T00:00:00"/>
    <m/>
    <d v="2025-10-01T00:00:00"/>
    <s v="Oct"/>
    <n v="2025"/>
    <s v="Tue"/>
    <m/>
    <s v="Satyavir  yadav"/>
    <n v="18"/>
    <s v="valid"/>
  </r>
  <r>
    <n v="330"/>
    <x v="1"/>
    <s v="HALDWANI"/>
    <s v="Aashish Rai"/>
    <n v="9389925428"/>
    <s v="UP21ET8573"/>
    <s v="AMAN"/>
    <n v="9105037209"/>
    <x v="525"/>
    <n v="95436"/>
    <d v="2025-10-07T00:00:00"/>
    <d v="2025-10-07T00:00:00"/>
    <n v="0"/>
    <s v="valid"/>
    <n v="9035"/>
    <n v="1900"/>
    <n v="45"/>
    <n v="60"/>
    <s v="normal"/>
    <s v="no"/>
    <s v="low"/>
    <n v="105"/>
    <s v="low"/>
    <s v="YES"/>
    <d v="2025-10-07T00:00:00"/>
    <m/>
    <d v="2025-10-01T00:00:00"/>
    <s v="Oct"/>
    <n v="2025"/>
    <s v="Tue"/>
    <m/>
    <s v="Satyavir  yadav"/>
    <n v="18"/>
    <s v="valid"/>
  </r>
  <r>
    <n v="331"/>
    <x v="1"/>
    <s v="HALDWANI"/>
    <s v="Aashish Rai"/>
    <n v="9389925428"/>
    <s v="UP21ET8573"/>
    <s v="AMAN"/>
    <n v="9105037209"/>
    <x v="526"/>
    <n v="95341"/>
    <d v="2025-10-07T00:00:00"/>
    <d v="2025-10-07T00:00:00"/>
    <n v="0"/>
    <s v="valid"/>
    <n v="17570"/>
    <n v="3247"/>
    <n v="12"/>
    <n v="60"/>
    <s v="normal"/>
    <s v="no"/>
    <s v="low"/>
    <n v="72"/>
    <s v="low"/>
    <s v="YES"/>
    <d v="2025-10-07T00:00:00"/>
    <m/>
    <d v="2025-10-01T00:00:00"/>
    <s v="Oct"/>
    <n v="2025"/>
    <s v="Tue"/>
    <m/>
    <s v="Satyavir  yadav"/>
    <n v="18"/>
    <s v="valid"/>
  </r>
  <r>
    <n v="332"/>
    <x v="1"/>
    <s v="HALDWANI"/>
    <s v="Aashish Rai"/>
    <n v="9389925428"/>
    <s v="UP21ET8573"/>
    <s v="AMAN"/>
    <n v="9105037209"/>
    <x v="527"/>
    <n v="95436"/>
    <d v="2025-10-07T00:00:00"/>
    <d v="2025-10-07T00:00:00"/>
    <n v="0"/>
    <s v="valid"/>
    <n v="1550"/>
    <n v="321"/>
    <n v="12"/>
    <n v="60"/>
    <s v="normal"/>
    <s v="no"/>
    <s v="low"/>
    <n v="72"/>
    <s v="low"/>
    <s v="YES"/>
    <d v="2025-10-07T00:00:00"/>
    <m/>
    <d v="2025-10-01T00:00:00"/>
    <s v="Oct"/>
    <n v="2025"/>
    <s v="Tue"/>
    <m/>
    <s v="Satyavir  yadav"/>
    <n v="18"/>
    <s v="valid"/>
  </r>
  <r>
    <n v="333"/>
    <x v="1"/>
    <s v="HALDWANI"/>
    <s v="Aashish Rai"/>
    <n v="9389925428"/>
    <s v="UP21ET8573"/>
    <s v="AMAN"/>
    <n v="9105037209"/>
    <x v="528"/>
    <n v="95341"/>
    <d v="2025-10-07T00:00:00"/>
    <d v="2025-10-07T00:00:00"/>
    <n v="0"/>
    <s v="valid"/>
    <n v="11553"/>
    <n v="2952"/>
    <n v="15"/>
    <n v="60"/>
    <s v="normal"/>
    <s v="no"/>
    <s v="low"/>
    <n v="75"/>
    <s v="low"/>
    <s v="YES"/>
    <d v="2025-10-07T00:00:00"/>
    <m/>
    <d v="2025-10-01T00:00:00"/>
    <s v="Oct"/>
    <n v="2025"/>
    <s v="Tue"/>
    <m/>
    <s v="Satyavir  yadav"/>
    <n v="18"/>
    <s v="valid"/>
  </r>
  <r>
    <n v="334"/>
    <x v="1"/>
    <s v="HALDWANI"/>
    <s v="Aashish Rai"/>
    <n v="9389925428"/>
    <s v="UP21ET8573"/>
    <s v="AMAN"/>
    <n v="9105037209"/>
    <x v="529"/>
    <n v="95341"/>
    <d v="2025-10-07T00:00:00"/>
    <d v="2025-10-07T00:00:00"/>
    <n v="0"/>
    <s v="valid"/>
    <n v="19167"/>
    <n v="3512"/>
    <n v="20"/>
    <n v="60"/>
    <s v="normal"/>
    <s v="no"/>
    <s v="low"/>
    <n v="80"/>
    <s v="low"/>
    <s v="YES"/>
    <d v="2025-10-07T00:00:00"/>
    <m/>
    <d v="2025-10-01T00:00:00"/>
    <s v="Oct"/>
    <n v="2025"/>
    <s v="Tue"/>
    <m/>
    <s v="Satyavir  yadav"/>
    <n v="18"/>
    <s v="valid"/>
  </r>
  <r>
    <n v="335"/>
    <x v="1"/>
    <s v="HALDWANI"/>
    <s v="Aashish Rai"/>
    <n v="9389925428"/>
    <s v="UP21ET8573"/>
    <s v="AMAN"/>
    <n v="9105037209"/>
    <x v="530"/>
    <n v="95341"/>
    <d v="2025-10-07T00:00:00"/>
    <d v="2025-10-07T00:00:00"/>
    <n v="0"/>
    <s v="valid"/>
    <n v="2260"/>
    <n v="405"/>
    <n v="33"/>
    <n v="60"/>
    <s v="normal"/>
    <s v="no"/>
    <s v="low"/>
    <n v="93"/>
    <s v="low"/>
    <s v="YES"/>
    <d v="2025-10-07T00:00:00"/>
    <m/>
    <d v="2025-10-01T00:00:00"/>
    <s v="Oct"/>
    <n v="2025"/>
    <s v="Tue"/>
    <m/>
    <s v="Satyavir  yadav"/>
    <n v="18"/>
    <s v="valid"/>
  </r>
  <r>
    <n v="336"/>
    <x v="1"/>
    <s v="HALDWANI"/>
    <s v="Aashish Rai"/>
    <n v="9389925428"/>
    <s v="UP21ET8573"/>
    <s v="AMAN"/>
    <n v="9105037209"/>
    <x v="531"/>
    <n v="95341"/>
    <d v="2025-10-07T00:00:00"/>
    <d v="2025-10-07T00:00:00"/>
    <n v="0"/>
    <s v="valid"/>
    <n v="6564"/>
    <n v="1107"/>
    <n v="18"/>
    <n v="60"/>
    <s v="normal"/>
    <s v="no"/>
    <s v="low"/>
    <n v="78"/>
    <s v="low"/>
    <s v="YES"/>
    <d v="2025-10-07T00:00:00"/>
    <m/>
    <d v="2025-10-01T00:00:00"/>
    <s v="Oct"/>
    <n v="2025"/>
    <s v="Tue"/>
    <m/>
    <s v="Satyavir  yadav"/>
    <n v="18"/>
    <s v="valid"/>
  </r>
  <r>
    <n v="337"/>
    <x v="1"/>
    <s v="HALDWANI"/>
    <s v="Aashish Rai"/>
    <n v="9389925428"/>
    <s v="UP21ET8573"/>
    <s v="AMAN"/>
    <n v="9105037209"/>
    <x v="532"/>
    <n v="95341"/>
    <d v="2025-10-07T00:00:00"/>
    <d v="2025-10-07T00:00:00"/>
    <n v="0"/>
    <s v="valid"/>
    <n v="12681"/>
    <n v="2622"/>
    <n v="38"/>
    <n v="60"/>
    <s v="normal"/>
    <s v="no"/>
    <s v="low"/>
    <n v="98"/>
    <s v="low"/>
    <s v="YES"/>
    <d v="2025-10-07T00:00:00"/>
    <m/>
    <d v="2025-10-01T00:00:00"/>
    <s v="Oct"/>
    <n v="2025"/>
    <s v="Tue"/>
    <m/>
    <s v="Satyavir  yadav"/>
    <n v="18"/>
    <s v="valid"/>
  </r>
  <r>
    <n v="338"/>
    <x v="1"/>
    <s v="HALDWANI"/>
    <s v="Aashish Rai"/>
    <n v="9389925428"/>
    <s v="UP21ET8573"/>
    <s v="AMAN"/>
    <n v="9105037209"/>
    <x v="533"/>
    <n v="95436"/>
    <d v="2025-10-07T00:00:00"/>
    <d v="2025-10-07T00:00:00"/>
    <n v="0"/>
    <s v="valid"/>
    <n v="12327"/>
    <n v="2199"/>
    <n v="18"/>
    <n v="80"/>
    <s v="normal"/>
    <s v="no"/>
    <s v="medium"/>
    <n v="98"/>
    <s v="medium"/>
    <s v="YES"/>
    <d v="2025-10-07T00:00:00"/>
    <m/>
    <d v="2025-10-01T00:00:00"/>
    <s v="Oct"/>
    <n v="2025"/>
    <s v="Tue"/>
    <m/>
    <s v="Somit  Kumar"/>
    <n v="18"/>
    <s v="valid"/>
  </r>
  <r>
    <n v="339"/>
    <x v="1"/>
    <s v="HALDWANI"/>
    <s v="AMIT SINGH"/>
    <n v="9161640641"/>
    <s v="UK02CA0988"/>
    <s v="KUNDAN"/>
    <n v="7055143769"/>
    <x v="534"/>
    <s v="TXN100127116435"/>
    <d v="2025-10-07T00:00:00"/>
    <d v="2025-10-07T00:00:00"/>
    <n v="0"/>
    <s v="valid"/>
    <n v="11393"/>
    <n v="2118"/>
    <n v="57"/>
    <n v="120"/>
    <s v="normal"/>
    <s v="no"/>
    <s v="medium"/>
    <n v="177"/>
    <s v="medium"/>
    <s v="YES"/>
    <d v="2025-10-07T00:00:00"/>
    <m/>
    <d v="2025-10-01T00:00:00"/>
    <s v="Oct"/>
    <n v="2025"/>
    <s v="Tue"/>
    <m/>
    <s v="Tejpal  Singh  Takuli"/>
    <n v="18"/>
    <s v="valid"/>
  </r>
  <r>
    <n v="340"/>
    <x v="1"/>
    <s v="HALDWANI"/>
    <s v="AMIT SINGH"/>
    <n v="9161640641"/>
    <s v="UK02CA0988"/>
    <s v="KUNDAN"/>
    <n v="7055143769"/>
    <x v="535"/>
    <s v="TXN100127116435"/>
    <d v="2025-10-07T00:00:00"/>
    <d v="2025-10-09T00:00:00"/>
    <n v="2"/>
    <s v="valid"/>
    <n v="2845"/>
    <n v="672"/>
    <n v="55"/>
    <n v="100"/>
    <s v="normal"/>
    <s v="no"/>
    <s v="medium"/>
    <n v="155"/>
    <s v="medium"/>
    <s v="YES"/>
    <d v="2025-10-09T00:00:00"/>
    <m/>
    <d v="2025-10-01T00:00:00"/>
    <s v="Oct"/>
    <n v="2025"/>
    <s v="Thu"/>
    <m/>
    <s v="Tejpal  Singh  Takuli"/>
    <n v="18"/>
    <s v="valid"/>
  </r>
  <r>
    <n v="341"/>
    <x v="1"/>
    <s v="HALDWANI"/>
    <s v="AMIT SINGH"/>
    <n v="9161640641"/>
    <s v="UK02CA0988"/>
    <s v="KUNDAN"/>
    <n v="7055143769"/>
    <x v="536"/>
    <s v="TXN100127116435"/>
    <d v="2025-10-07T00:00:00"/>
    <d v="2025-10-07T00:00:00"/>
    <n v="0"/>
    <s v="valid"/>
    <n v="37221"/>
    <n v="8782"/>
    <n v="85"/>
    <n v="80"/>
    <s v="normal"/>
    <s v="no"/>
    <s v="medium"/>
    <n v="165"/>
    <s v="medium"/>
    <s v="YES"/>
    <d v="2025-10-07T00:00:00"/>
    <m/>
    <d v="2025-10-01T00:00:00"/>
    <s v="Oct"/>
    <n v="2025"/>
    <s v="Tue"/>
    <m/>
    <s v="Tejpal  Singh  Takuli"/>
    <n v="18"/>
    <s v="valid"/>
  </r>
  <r>
    <n v="342"/>
    <x v="1"/>
    <s v="HALDWANI"/>
    <s v="AMIT SINGH"/>
    <n v="9161640641"/>
    <s v="UK02CA0988"/>
    <s v="KUNDAN"/>
    <n v="7055143769"/>
    <x v="537"/>
    <s v="TXN100127116435"/>
    <d v="2025-10-07T00:00:00"/>
    <d v="2025-10-09T00:00:00"/>
    <n v="2"/>
    <s v="valid"/>
    <n v="21909"/>
    <n v="5925"/>
    <n v="38"/>
    <n v="100"/>
    <s v="normal"/>
    <s v="no"/>
    <s v="medium"/>
    <n v="138"/>
    <s v="medium"/>
    <s v="YES"/>
    <d v="2025-10-09T00:00:00"/>
    <m/>
    <d v="2025-10-01T00:00:00"/>
    <s v="Oct"/>
    <n v="2025"/>
    <s v="Thu"/>
    <m/>
    <s v="Tejpal  Singh  Takuli"/>
    <n v="18"/>
    <s v="valid"/>
  </r>
  <r>
    <n v="343"/>
    <x v="1"/>
    <s v="HALDWANI"/>
    <s v="AMIT SINGH"/>
    <n v="9161640641"/>
    <s v="UK02CA0988"/>
    <s v="KUNDAN"/>
    <n v="7055143769"/>
    <x v="538"/>
    <s v="TXN100127116998"/>
    <d v="2025-10-07T00:00:00"/>
    <d v="2025-10-09T00:00:00"/>
    <n v="2"/>
    <s v="valid"/>
    <n v="8356"/>
    <n v="2250"/>
    <n v="135"/>
    <n v="80"/>
    <s v="normal"/>
    <s v="no"/>
    <s v="medium"/>
    <n v="215"/>
    <s v="medium"/>
    <s v="YES"/>
    <d v="2025-10-09T00:00:00"/>
    <m/>
    <d v="2025-10-01T00:00:00"/>
    <s v="Oct"/>
    <n v="2025"/>
    <s v="Thu"/>
    <m/>
    <s v="Not found"/>
    <n v="18"/>
    <s v="valid"/>
  </r>
  <r>
    <n v="344"/>
    <x v="1"/>
    <s v="HALDWANI"/>
    <s v="AMIT SINGH"/>
    <n v="9161640641"/>
    <s v="UK02CA0988"/>
    <s v="KUNDAN"/>
    <n v="7055143769"/>
    <x v="539"/>
    <s v="TXN100127116998"/>
    <d v="2025-10-07T00:00:00"/>
    <d v="2025-10-07T00:00:00"/>
    <n v="0"/>
    <s v="valid"/>
    <n v="2536"/>
    <n v="801"/>
    <n v="145"/>
    <n v="80"/>
    <s v="normal"/>
    <s v="no"/>
    <s v="medium"/>
    <n v="225"/>
    <s v="medium"/>
    <s v="YES"/>
    <d v="2025-10-07T00:00:00"/>
    <m/>
    <d v="2025-10-01T00:00:00"/>
    <s v="Oct"/>
    <n v="2025"/>
    <s v="Tue"/>
    <m/>
    <s v="Dheeraj  Mishra"/>
    <n v="18"/>
    <s v="valid"/>
  </r>
  <r>
    <n v="345"/>
    <x v="1"/>
    <s v="HALDWANI"/>
    <s v="AMIT SINGH"/>
    <n v="9161640641"/>
    <s v="UK02CA0988"/>
    <s v="KUNDAN"/>
    <n v="7055143769"/>
    <x v="540"/>
    <s v="TXN100127116435"/>
    <d v="2025-10-07T00:00:00"/>
    <d v="2025-10-08T00:00:00"/>
    <n v="1"/>
    <s v="valid"/>
    <n v="3497"/>
    <n v="818"/>
    <n v="80"/>
    <n v="80"/>
    <s v="normal"/>
    <s v="no"/>
    <s v="medium"/>
    <n v="160"/>
    <s v="medium"/>
    <s v="YES"/>
    <d v="2025-10-08T00:00:00"/>
    <m/>
    <d v="2025-10-01T00:00:00"/>
    <s v="Oct"/>
    <n v="2025"/>
    <s v="Wed"/>
    <m/>
    <s v="Ajay  singh  Bisht"/>
    <n v="18"/>
    <s v="valid"/>
  </r>
  <r>
    <n v="346"/>
    <x v="1"/>
    <s v="HALDWANI"/>
    <s v="AMIT SINGH"/>
    <n v="9161640641"/>
    <s v="UK02CA0988"/>
    <s v="KUNDAN"/>
    <n v="7055143769"/>
    <x v="541"/>
    <s v="TXN100127116435"/>
    <d v="2025-10-07T00:00:00"/>
    <d v="2025-10-08T00:00:00"/>
    <n v="1"/>
    <s v="valid"/>
    <n v="3687"/>
    <n v="1097"/>
    <n v="97"/>
    <n v="60"/>
    <s v="normal"/>
    <s v="no"/>
    <s v="low"/>
    <n v="157"/>
    <s v="low"/>
    <s v="YES"/>
    <d v="2025-10-08T00:00:00"/>
    <m/>
    <d v="2025-10-01T00:00:00"/>
    <s v="Oct"/>
    <n v="2025"/>
    <s v="Wed"/>
    <m/>
    <s v="Ajay  singh  Bisht"/>
    <n v="18"/>
    <s v="valid"/>
  </r>
  <r>
    <n v="347"/>
    <x v="1"/>
    <s v="HALDWANI"/>
    <s v="AMIT SINGH"/>
    <n v="9161640641"/>
    <s v="UK02CA0988"/>
    <s v="KUNDAN"/>
    <n v="7055143769"/>
    <x v="542"/>
    <s v="TXN100127116435"/>
    <d v="2025-10-07T00:00:00"/>
    <d v="2025-10-08T00:00:00"/>
    <n v="1"/>
    <s v="valid"/>
    <n v="4329"/>
    <n v="962"/>
    <n v="115"/>
    <n v="60"/>
    <s v="normal"/>
    <s v="no"/>
    <s v="low"/>
    <n v="175"/>
    <s v="low"/>
    <s v="YES"/>
    <d v="2025-10-08T00:00:00"/>
    <m/>
    <d v="2025-10-01T00:00:00"/>
    <s v="Oct"/>
    <n v="2025"/>
    <s v="Wed"/>
    <m/>
    <s v="Ajay  singh  Bisht"/>
    <n v="18"/>
    <s v="valid"/>
  </r>
  <r>
    <n v="348"/>
    <x v="1"/>
    <s v="HALDWANI"/>
    <s v="AMIT SINGH"/>
    <n v="9161640641"/>
    <s v="UK02CA0988"/>
    <s v="KUNDAN"/>
    <n v="7055143769"/>
    <x v="543"/>
    <s v="TXN100127116435"/>
    <d v="2025-10-07T00:00:00"/>
    <d v="2025-10-08T00:00:00"/>
    <n v="1"/>
    <s v="valid"/>
    <n v="6159"/>
    <n v="1472"/>
    <n v="110"/>
    <n v="60"/>
    <s v="normal"/>
    <s v="no"/>
    <s v="low"/>
    <n v="170"/>
    <s v="low"/>
    <s v="YES"/>
    <d v="2025-10-08T00:00:00"/>
    <m/>
    <d v="2025-10-01T00:00:00"/>
    <s v="Oct"/>
    <n v="2025"/>
    <s v="Wed"/>
    <m/>
    <s v="Ajay  singh  Bisht"/>
    <n v="18"/>
    <s v="valid"/>
  </r>
  <r>
    <n v="349"/>
    <x v="1"/>
    <s v="HALDWANI"/>
    <s v="AMIT SINGH"/>
    <n v="9161640641"/>
    <s v="UK02CA0988"/>
    <s v="KUNDAN"/>
    <n v="7055143769"/>
    <x v="544"/>
    <s v="TXN100127116998"/>
    <d v="2025-10-07T00:00:00"/>
    <d v="2025-10-07T00:00:00"/>
    <n v="0"/>
    <s v="valid"/>
    <n v="971"/>
    <n v="880"/>
    <n v="62"/>
    <n v="80"/>
    <s v="normal"/>
    <s v="no"/>
    <s v="medium"/>
    <n v="142"/>
    <s v="medium"/>
    <s v="YES"/>
    <d v="2025-10-07T00:00:00"/>
    <m/>
    <d v="2025-10-01T00:00:00"/>
    <s v="Oct"/>
    <n v="2025"/>
    <s v="Tue"/>
    <m/>
    <s v="Kundan Matyani"/>
    <n v="18"/>
    <s v="valid"/>
  </r>
  <r>
    <n v="350"/>
    <x v="1"/>
    <s v="HALDWANI"/>
    <s v="Aashish Rai"/>
    <n v="9389925428"/>
    <s v="UP21FT5612"/>
    <s v="JAVED"/>
    <n v="6398733536"/>
    <x v="545"/>
    <n v="83721"/>
    <d v="2025-10-07T00:00:00"/>
    <d v="2025-10-07T00:00:00"/>
    <n v="0"/>
    <s v="valid"/>
    <n v="17839"/>
    <n v="3901"/>
    <n v="38"/>
    <n v="60"/>
    <s v="normal"/>
    <s v="no"/>
    <s v="low"/>
    <n v="98"/>
    <s v="low"/>
    <s v="YES"/>
    <d v="2025-10-07T00:00:00"/>
    <m/>
    <d v="2025-10-01T00:00:00"/>
    <s v="Oct"/>
    <n v="2025"/>
    <s v="Tue"/>
    <m/>
    <s v="Indrajeet  Sagar"/>
    <n v="18"/>
    <s v="valid"/>
  </r>
  <r>
    <n v="351"/>
    <x v="1"/>
    <s v="HALDWANI"/>
    <s v="Aashish Rai"/>
    <n v="9389925428"/>
    <s v="UP21FT5612"/>
    <s v="JAVED"/>
    <n v="6398733536"/>
    <x v="546"/>
    <n v="83721"/>
    <d v="2025-10-07T00:00:00"/>
    <d v="2025-10-07T00:00:00"/>
    <n v="0"/>
    <s v="valid"/>
    <n v="9"/>
    <n v="37"/>
    <n v="15"/>
    <n v="60"/>
    <s v="normal"/>
    <s v="no"/>
    <s v="low"/>
    <n v="75"/>
    <s v="low"/>
    <s v="YES"/>
    <d v="2025-10-07T00:00:00"/>
    <m/>
    <d v="2025-10-01T00:00:00"/>
    <s v="Oct"/>
    <n v="2025"/>
    <s v="Tue"/>
    <m/>
    <s v="Indrajeet  Sagar"/>
    <n v="18"/>
    <s v="valid"/>
  </r>
  <r>
    <n v="352"/>
    <x v="1"/>
    <s v="HALDWANI"/>
    <s v="Aashish Rai"/>
    <n v="9389925428"/>
    <s v="UP21FT5612"/>
    <s v="JAVED"/>
    <n v="6398733536"/>
    <x v="547"/>
    <n v="83721"/>
    <d v="2025-10-07T00:00:00"/>
    <d v="2025-10-07T00:00:00"/>
    <n v="0"/>
    <s v="valid"/>
    <n v="1867"/>
    <n v="392"/>
    <n v="50"/>
    <n v="60"/>
    <s v="normal"/>
    <s v="no"/>
    <s v="low"/>
    <n v="110"/>
    <s v="low"/>
    <s v="YES"/>
    <d v="2025-10-07T00:00:00"/>
    <m/>
    <d v="2025-10-01T00:00:00"/>
    <s v="Oct"/>
    <n v="2025"/>
    <s v="Tue"/>
    <m/>
    <s v="Indrajeet  Sagar"/>
    <n v="18"/>
    <s v="valid"/>
  </r>
  <r>
    <n v="353"/>
    <x v="1"/>
    <s v="HALDWANI"/>
    <s v="Aashish Rai"/>
    <n v="9389925428"/>
    <s v="UP21FT5612"/>
    <s v="JAVED"/>
    <n v="6398733536"/>
    <x v="548"/>
    <n v="83721"/>
    <d v="2025-10-07T00:00:00"/>
    <d v="2025-10-07T00:00:00"/>
    <n v="0"/>
    <s v="valid"/>
    <n v="6898"/>
    <n v="1394"/>
    <n v="38"/>
    <n v="60"/>
    <s v="normal"/>
    <s v="no"/>
    <s v="low"/>
    <n v="98"/>
    <s v="low"/>
    <s v="YES"/>
    <d v="2025-10-07T00:00:00"/>
    <m/>
    <d v="2025-10-01T00:00:00"/>
    <s v="Oct"/>
    <n v="2025"/>
    <s v="Tue"/>
    <m/>
    <s v="Rakesh   Kumar KCHA"/>
    <n v="18"/>
    <s v="valid"/>
  </r>
  <r>
    <n v="354"/>
    <x v="1"/>
    <s v="HALDWANI"/>
    <s v="Aashish Rai"/>
    <n v="9389925428"/>
    <s v="UP21FT5612"/>
    <s v="JAVED"/>
    <n v="6398733536"/>
    <x v="549"/>
    <n v="83721"/>
    <d v="2025-10-07T00:00:00"/>
    <d v="2025-10-07T00:00:00"/>
    <n v="0"/>
    <s v="valid"/>
    <n v="8658"/>
    <n v="1987"/>
    <n v="20"/>
    <n v="80"/>
    <s v="normal"/>
    <s v="no"/>
    <s v="medium"/>
    <n v="100"/>
    <s v="medium"/>
    <s v="YES"/>
    <d v="2025-10-07T00:00:00"/>
    <m/>
    <d v="2025-10-01T00:00:00"/>
    <s v="Oct"/>
    <n v="2025"/>
    <s v="Tue"/>
    <m/>
    <s v="Rakesh   Kumar KCHA"/>
    <n v="18"/>
    <s v="valid"/>
  </r>
  <r>
    <n v="355"/>
    <x v="1"/>
    <s v="HALDWANI"/>
    <s v="Aashish Rai"/>
    <n v="9389925428"/>
    <s v="UP21FT5612"/>
    <s v="JAVED"/>
    <n v="6398733536"/>
    <x v="550"/>
    <n v="83951"/>
    <d v="2025-10-07T00:00:00"/>
    <d v="2025-10-07T00:00:00"/>
    <n v="0"/>
    <s v="valid"/>
    <n v="20186"/>
    <n v="1968"/>
    <n v="30"/>
    <n v="140"/>
    <s v="normal"/>
    <s v="no"/>
    <s v="medium"/>
    <n v="170"/>
    <s v="medium"/>
    <s v="YES"/>
    <d v="2025-10-07T00:00:00"/>
    <m/>
    <d v="2025-10-01T00:00:00"/>
    <s v="Oct"/>
    <n v="2025"/>
    <s v="Tue"/>
    <m/>
    <s v="Rakesh   Kumar KCHA"/>
    <n v="18"/>
    <s v="valid"/>
  </r>
  <r>
    <n v="356"/>
    <x v="1"/>
    <s v="HALDWANI"/>
    <s v="Aashish Rai"/>
    <n v="9389925428"/>
    <s v="UK18CA1006"/>
    <s v="FAISAL"/>
    <n v="8941007546"/>
    <x v="100"/>
    <n v="104237"/>
    <d v="2025-10-07T00:00:00"/>
    <d v="2025-10-07T00:00:00"/>
    <n v="0"/>
    <s v="valid"/>
    <n v="36436"/>
    <n v="5737"/>
    <n v="40"/>
    <n v="160"/>
    <s v="high"/>
    <s v="yes"/>
    <s v="high"/>
    <n v="200"/>
    <s v="HIGH"/>
    <s v="YES"/>
    <d v="2025-10-07T00:00:00"/>
    <m/>
    <d v="2025-10-01T00:00:00"/>
    <s v="Oct"/>
    <n v="2025"/>
    <s v="Tue"/>
    <m/>
    <s v="Ayush  Dubey"/>
    <n v="18"/>
    <s v="valid"/>
  </r>
  <r>
    <n v="357"/>
    <x v="1"/>
    <s v="HALDWANI"/>
    <s v="Aashish Rai"/>
    <n v="9389925428"/>
    <s v="UK18CA1006"/>
    <s v="FAISAL"/>
    <n v="8941007546"/>
    <x v="551"/>
    <n v="105326"/>
    <d v="2025-10-07T00:00:00"/>
    <d v="2025-10-07T00:00:00"/>
    <n v="0"/>
    <s v="valid"/>
    <n v="122"/>
    <n v="20"/>
    <n v="18"/>
    <n v="60"/>
    <s v="normal"/>
    <s v="no"/>
    <s v="low"/>
    <n v="78"/>
    <s v="low"/>
    <s v="YES"/>
    <d v="2025-10-07T00:00:00"/>
    <m/>
    <d v="2025-10-01T00:00:00"/>
    <s v="Oct"/>
    <n v="2025"/>
    <s v="Tue"/>
    <m/>
    <s v="Narayan  Singh"/>
    <n v="18"/>
    <s v="valid"/>
  </r>
  <r>
    <n v="358"/>
    <x v="1"/>
    <s v="HALDWANI"/>
    <s v="Aashish Rai"/>
    <n v="9389925428"/>
    <s v="UK18CA1006"/>
    <s v="FAISAL"/>
    <n v="8941007546"/>
    <x v="552"/>
    <n v="105326"/>
    <d v="2025-10-07T00:00:00"/>
    <d v="2025-10-07T00:00:00"/>
    <n v="0"/>
    <s v="valid"/>
    <n v="10499"/>
    <n v="2540"/>
    <n v="10"/>
    <n v="60"/>
    <s v="normal"/>
    <s v="no"/>
    <s v="low"/>
    <n v="70"/>
    <s v="low"/>
    <s v="YES"/>
    <d v="2025-10-07T00:00:00"/>
    <m/>
    <d v="2025-10-01T00:00:00"/>
    <s v="Oct"/>
    <n v="2025"/>
    <s v="Tue"/>
    <m/>
    <s v="Narayan  Singh"/>
    <n v="18"/>
    <s v="valid"/>
  </r>
  <r>
    <n v="359"/>
    <x v="1"/>
    <s v="HALDWANI"/>
    <s v="Aashish Rai"/>
    <n v="9389925428"/>
    <s v="UK18CA1006"/>
    <s v="FAISAL"/>
    <n v="8941007546"/>
    <x v="553"/>
    <n v="105326"/>
    <d v="2025-10-07T00:00:00"/>
    <d v="2025-10-07T00:00:00"/>
    <n v="0"/>
    <s v="valid"/>
    <n v="5478"/>
    <n v="1011"/>
    <n v="10"/>
    <n v="80"/>
    <s v="normal"/>
    <s v="no"/>
    <s v="medium"/>
    <n v="90"/>
    <s v="medium"/>
    <s v="YES"/>
    <d v="2025-10-07T00:00:00"/>
    <m/>
    <d v="2025-10-01T00:00:00"/>
    <s v="Oct"/>
    <n v="2025"/>
    <s v="Tue"/>
    <m/>
    <s v="Narayan  Singh"/>
    <n v="18"/>
    <s v="valid"/>
  </r>
  <r>
    <n v="360"/>
    <x v="1"/>
    <s v="HALDWANI"/>
    <s v="Aashish Rai"/>
    <n v="9389925428"/>
    <s v="UK18CA1006"/>
    <s v="FAISAL"/>
    <n v="8941007546"/>
    <x v="554"/>
    <n v="105155"/>
    <d v="2025-10-07T00:00:00"/>
    <d v="2025-10-07T00:00:00"/>
    <n v="0"/>
    <s v="valid"/>
    <n v="12093"/>
    <n v="1727"/>
    <n v="45"/>
    <n v="100"/>
    <s v="normal"/>
    <s v="no"/>
    <s v="medium"/>
    <n v="145"/>
    <s v="medium"/>
    <s v="YES"/>
    <d v="2025-10-07T00:00:00"/>
    <m/>
    <d v="2025-10-01T00:00:00"/>
    <s v="Oct"/>
    <n v="2025"/>
    <s v="Tue"/>
    <m/>
    <s v="Narayan  Singh"/>
    <n v="18"/>
    <s v="valid"/>
  </r>
  <r>
    <n v="361"/>
    <x v="1"/>
    <s v="HALDWANI"/>
    <s v="AMIT SINGH"/>
    <n v="9161640641"/>
    <s v="UK05CA2504"/>
    <s v="GOKUL"/>
    <n v="7417923866"/>
    <x v="555"/>
    <s v="TXN100127312589"/>
    <d v="2025-10-08T00:00:00"/>
    <d v="2025-10-10T00:00:00"/>
    <n v="2"/>
    <s v="valid"/>
    <n v="1129"/>
    <n v="303"/>
    <n v="76"/>
    <n v="80"/>
    <s v="normal"/>
    <s v="no"/>
    <s v="medium"/>
    <n v="156"/>
    <s v="medium"/>
    <s v="YES"/>
    <d v="2025-10-10T00:00:00"/>
    <m/>
    <d v="2025-10-01T00:00:00"/>
    <s v="Oct"/>
    <n v="2025"/>
    <s v="Fri"/>
    <m/>
    <s v="Jagdish   Singh"/>
    <n v="18"/>
    <s v="valid"/>
  </r>
  <r>
    <n v="362"/>
    <x v="1"/>
    <s v="HALDWANI"/>
    <s v="AMIT SINGH"/>
    <n v="9161640641"/>
    <s v="UK05CA2504"/>
    <s v="GOKUL"/>
    <n v="7417923866"/>
    <x v="556"/>
    <s v="TXN100127312589"/>
    <d v="2025-10-08T00:00:00"/>
    <d v="2025-10-08T00:00:00"/>
    <n v="0"/>
    <s v="valid"/>
    <n v="12566"/>
    <n v="3215"/>
    <n v="80"/>
    <n v="80"/>
    <s v="normal"/>
    <s v="no"/>
    <s v="medium"/>
    <n v="160"/>
    <s v="medium"/>
    <s v="YES"/>
    <d v="2025-10-08T00:00:00"/>
    <m/>
    <d v="2025-10-01T00:00:00"/>
    <s v="Oct"/>
    <n v="2025"/>
    <s v="Wed"/>
    <m/>
    <s v="Kripal  Bajetha"/>
    <n v="18"/>
    <s v="valid"/>
  </r>
  <r>
    <n v="363"/>
    <x v="1"/>
    <s v="HALDWANI"/>
    <s v="AMIT SINGH"/>
    <n v="9161640641"/>
    <s v="UK05CA2504"/>
    <s v="GOKUL"/>
    <n v="7417923866"/>
    <x v="557"/>
    <s v="TXN100127312589"/>
    <d v="2025-10-08T00:00:00"/>
    <d v="2025-10-08T00:00:00"/>
    <n v="0"/>
    <s v="valid"/>
    <n v="2063"/>
    <n v="524"/>
    <n v="75"/>
    <n v="80"/>
    <s v="normal"/>
    <s v="no"/>
    <s v="medium"/>
    <n v="155"/>
    <s v="medium"/>
    <s v="YES"/>
    <d v="2025-10-08T00:00:00"/>
    <m/>
    <d v="2025-10-01T00:00:00"/>
    <s v="Oct"/>
    <n v="2025"/>
    <s v="Wed"/>
    <m/>
    <s v="Amit  Dangi"/>
    <n v="18"/>
    <s v="valid"/>
  </r>
  <r>
    <n v="364"/>
    <x v="1"/>
    <s v="HALDWANI"/>
    <s v="AMIT SINGH"/>
    <n v="9161640641"/>
    <s v="UK05CA2504"/>
    <s v="GOKUL"/>
    <n v="7417923866"/>
    <x v="558"/>
    <s v="TXN100127312589"/>
    <d v="2025-10-08T00:00:00"/>
    <d v="2025-10-10T00:00:00"/>
    <n v="2"/>
    <s v="valid"/>
    <n v="10241"/>
    <n v="1662"/>
    <n v="98"/>
    <n v="80"/>
    <s v="normal"/>
    <s v="no"/>
    <s v="medium"/>
    <n v="178"/>
    <s v="medium"/>
    <s v="YES"/>
    <d v="2025-10-10T00:00:00"/>
    <m/>
    <d v="2025-10-01T00:00:00"/>
    <s v="Oct"/>
    <n v="2025"/>
    <s v="Fri"/>
    <m/>
    <s v="Amit  Dangi"/>
    <n v="18"/>
    <s v="valid"/>
  </r>
  <r>
    <n v="365"/>
    <x v="1"/>
    <s v="HALDWANI"/>
    <s v="AMIT SINGH"/>
    <n v="9161640641"/>
    <s v="UK05CA2504"/>
    <s v="GOKUL"/>
    <n v="7417923866"/>
    <x v="559"/>
    <s v="TXN100127313065"/>
    <d v="2025-10-08T00:00:00"/>
    <d v="2025-10-10T00:00:00"/>
    <n v="2"/>
    <s v="valid"/>
    <n v="3156"/>
    <n v="354"/>
    <n v="40"/>
    <n v="120"/>
    <s v="normal"/>
    <s v="no"/>
    <s v="medium"/>
    <n v="160"/>
    <s v="medium"/>
    <s v="YES"/>
    <d v="2025-10-10T00:00:00"/>
    <m/>
    <d v="2025-10-01T00:00:00"/>
    <s v="Oct"/>
    <n v="2025"/>
    <s v="Fri"/>
    <m/>
    <s v="Not found"/>
    <n v="18"/>
    <s v="valid"/>
  </r>
  <r>
    <n v="366"/>
    <x v="1"/>
    <s v="HALDWANI"/>
    <s v="AMIT SINGH"/>
    <n v="9161640641"/>
    <s v="UK05CA2504"/>
    <s v="GOKUL"/>
    <n v="7417923866"/>
    <x v="560"/>
    <s v="TXN100127312402"/>
    <d v="2025-10-08T00:00:00"/>
    <d v="2025-10-09T00:00:00"/>
    <n v="1"/>
    <s v="valid"/>
    <n v="2446"/>
    <n v="622"/>
    <n v="114"/>
    <n v="80"/>
    <s v="normal"/>
    <s v="no"/>
    <s v="medium"/>
    <n v="194"/>
    <s v="medium"/>
    <s v="YES"/>
    <d v="2025-10-09T00:00:00"/>
    <m/>
    <d v="2025-10-01T00:00:00"/>
    <s v="Oct"/>
    <n v="2025"/>
    <s v="Thu"/>
    <m/>
    <s v="Jagat Singh  Rana"/>
    <n v="18"/>
    <s v="valid"/>
  </r>
  <r>
    <n v="367"/>
    <x v="1"/>
    <s v="HALDWANI"/>
    <s v="AMIT SINGH"/>
    <n v="9161640641"/>
    <s v="UK05CA2504"/>
    <s v="GOKUL"/>
    <n v="7417923866"/>
    <x v="561"/>
    <s v="TXN100127312402"/>
    <d v="2025-10-08T00:00:00"/>
    <d v="2025-10-09T00:00:00"/>
    <n v="1"/>
    <s v="valid"/>
    <n v="3342"/>
    <n v="884"/>
    <n v="90"/>
    <n v="80"/>
    <s v="normal"/>
    <s v="no"/>
    <s v="medium"/>
    <n v="170"/>
    <s v="medium"/>
    <s v="YES"/>
    <d v="2025-10-09T00:00:00"/>
    <m/>
    <d v="2025-10-01T00:00:00"/>
    <s v="Oct"/>
    <n v="2025"/>
    <s v="Thu"/>
    <m/>
    <s v="Jagat Singh  Rana"/>
    <n v="18"/>
    <s v="valid"/>
  </r>
  <r>
    <n v="368"/>
    <x v="1"/>
    <s v="HALDWANI"/>
    <s v="AMIT SINGH"/>
    <n v="9161640641"/>
    <s v="UK05CA2504"/>
    <s v="GOKUL"/>
    <n v="7417923866"/>
    <x v="562"/>
    <s v="TXN100127312402"/>
    <d v="2025-10-08T00:00:00"/>
    <d v="2025-10-09T00:00:00"/>
    <n v="1"/>
    <s v="valid"/>
    <n v="1660"/>
    <n v="581"/>
    <n v="100"/>
    <n v="80"/>
    <s v="normal"/>
    <s v="no"/>
    <s v="medium"/>
    <n v="180"/>
    <s v="medium"/>
    <s v="YES"/>
    <d v="2025-10-09T00:00:00"/>
    <m/>
    <d v="2025-10-01T00:00:00"/>
    <s v="Oct"/>
    <n v="2025"/>
    <s v="Thu"/>
    <m/>
    <s v="Ranjeet  Singh  kathayat "/>
    <n v="18"/>
    <s v="valid"/>
  </r>
  <r>
    <n v="369"/>
    <x v="1"/>
    <s v="HALDWANI"/>
    <s v="AMIT SINGH"/>
    <n v="9161640641"/>
    <s v="UK05CA2504"/>
    <s v="GOKUL"/>
    <n v="7417923866"/>
    <x v="563"/>
    <s v="TXN100127312402"/>
    <d v="2025-10-08T00:00:00"/>
    <d v="2025-10-09T00:00:00"/>
    <n v="1"/>
    <s v="valid"/>
    <n v="2826"/>
    <n v="583"/>
    <n v="100"/>
    <n v="80"/>
    <s v="normal"/>
    <s v="no"/>
    <s v="medium"/>
    <n v="180"/>
    <s v="medium"/>
    <s v="YES"/>
    <d v="2025-10-09T00:00:00"/>
    <m/>
    <d v="2025-10-01T00:00:00"/>
    <s v="Oct"/>
    <n v="2025"/>
    <s v="Thu"/>
    <m/>
    <s v="Ranjeet  Singh  kathayat "/>
    <n v="18"/>
    <s v="valid"/>
  </r>
  <r>
    <n v="370"/>
    <x v="1"/>
    <s v="HALDWANI"/>
    <s v="AMIT SINGH"/>
    <n v="9161640641"/>
    <s v="UK05CA2504"/>
    <s v="GOKUL"/>
    <n v="7417923866"/>
    <x v="564"/>
    <s v="TXN100127312894"/>
    <d v="2025-10-08T00:00:00"/>
    <d v="2025-10-08T00:00:00"/>
    <n v="0"/>
    <s v="valid"/>
    <n v="80"/>
    <n v="22"/>
    <n v="45"/>
    <n v="120"/>
    <s v="normal"/>
    <s v="no"/>
    <s v="medium"/>
    <n v="165"/>
    <s v="medium"/>
    <s v="YES"/>
    <d v="2025-10-08T00:00:00"/>
    <m/>
    <d v="2025-10-01T00:00:00"/>
    <s v="Oct"/>
    <n v="2025"/>
    <s v="Wed"/>
    <m/>
    <s v="Not found"/>
    <n v="18"/>
    <s v="valid"/>
  </r>
  <r>
    <n v="371"/>
    <x v="1"/>
    <s v="HALDWANI"/>
    <s v="AMIT SINGH"/>
    <n v="9161640641"/>
    <s v="UK02CA0769"/>
    <s v="HARI"/>
    <n v="7247885473"/>
    <x v="565"/>
    <n v="83600"/>
    <d v="2025-10-08T00:00:00"/>
    <d v="2025-10-08T00:00:00"/>
    <n v="0"/>
    <s v="valid"/>
    <n v="6342"/>
    <n v="1693"/>
    <n v="40"/>
    <n v="80"/>
    <s v="normal"/>
    <s v="no"/>
    <s v="medium"/>
    <n v="120"/>
    <s v="medium"/>
    <s v="YES"/>
    <d v="2025-10-08T00:00:00"/>
    <m/>
    <d v="2025-10-01T00:00:00"/>
    <s v="Oct"/>
    <n v="2025"/>
    <s v="Wed"/>
    <m/>
    <s v="Sumit  kumar  singh"/>
    <n v="18"/>
    <s v="valid"/>
  </r>
  <r>
    <n v="372"/>
    <x v="1"/>
    <s v="HALDWANI"/>
    <s v="AMIT SINGH"/>
    <n v="9161640641"/>
    <s v="UK02CA0769"/>
    <s v="HARI"/>
    <n v="7247885473"/>
    <x v="566"/>
    <n v="83600"/>
    <d v="2025-10-08T00:00:00"/>
    <d v="2025-10-08T00:00:00"/>
    <n v="0"/>
    <s v="valid"/>
    <n v="2731"/>
    <n v="760"/>
    <n v="75"/>
    <n v="80"/>
    <s v="normal"/>
    <s v="no"/>
    <s v="medium"/>
    <n v="155"/>
    <s v="medium"/>
    <s v="YES"/>
    <d v="2025-10-08T00:00:00"/>
    <m/>
    <d v="2025-10-01T00:00:00"/>
    <s v="Oct"/>
    <n v="2025"/>
    <s v="Wed"/>
    <m/>
    <s v="Sumit  kumar  singh"/>
    <n v="18"/>
    <s v="valid"/>
  </r>
  <r>
    <n v="373"/>
    <x v="1"/>
    <s v="HALDWANI"/>
    <s v="AMIT SINGH"/>
    <n v="9161640641"/>
    <s v="UK02CA0769"/>
    <s v="HARI"/>
    <n v="7247885473"/>
    <x v="567"/>
    <n v="83600"/>
    <d v="2025-10-08T00:00:00"/>
    <d v="2025-10-08T00:00:00"/>
    <n v="0"/>
    <s v="valid"/>
    <n v="3382"/>
    <n v="849"/>
    <n v="75"/>
    <n v="80"/>
    <s v="normal"/>
    <s v="no"/>
    <s v="medium"/>
    <n v="155"/>
    <s v="medium"/>
    <s v="YES"/>
    <d v="2025-10-08T00:00:00"/>
    <m/>
    <d v="2025-10-01T00:00:00"/>
    <s v="Oct"/>
    <n v="2025"/>
    <s v="Wed"/>
    <m/>
    <s v="Sumit  kumar  singh"/>
    <n v="18"/>
    <s v="valid"/>
  </r>
  <r>
    <n v="374"/>
    <x v="1"/>
    <s v="HALDWANI"/>
    <s v="AMIT SINGH"/>
    <n v="9161640641"/>
    <s v="UK02CA0769"/>
    <s v="HARI"/>
    <n v="7247885473"/>
    <x v="568"/>
    <n v="83600"/>
    <d v="2025-10-08T00:00:00"/>
    <d v="2025-10-08T00:00:00"/>
    <n v="0"/>
    <s v="valid"/>
    <n v="3610"/>
    <n v="784"/>
    <n v="118"/>
    <n v="60"/>
    <s v="normal"/>
    <s v="no"/>
    <s v="low"/>
    <n v="178"/>
    <s v="low"/>
    <s v="YES"/>
    <d v="2025-10-08T00:00:00"/>
    <m/>
    <d v="2025-10-01T00:00:00"/>
    <s v="Oct"/>
    <n v="2025"/>
    <s v="Wed"/>
    <m/>
    <s v="Sumit  kumar  singh"/>
    <n v="18"/>
    <s v="valid"/>
  </r>
  <r>
    <n v="375"/>
    <x v="1"/>
    <s v="HALDWANI"/>
    <s v="AMIT SINGH"/>
    <n v="9161640641"/>
    <s v="UK02CA0769"/>
    <s v="HARI"/>
    <n v="7247885473"/>
    <x v="569"/>
    <n v="83727"/>
    <d v="2025-10-08T00:00:00"/>
    <d v="2025-10-08T00:00:00"/>
    <n v="0"/>
    <s v="valid"/>
    <n v="4125"/>
    <n v="542"/>
    <n v="86"/>
    <n v="80"/>
    <s v="normal"/>
    <s v="no"/>
    <s v="medium"/>
    <n v="166"/>
    <s v="medium"/>
    <s v="YES"/>
    <d v="2025-10-08T00:00:00"/>
    <m/>
    <d v="2025-10-01T00:00:00"/>
    <s v="Oct"/>
    <n v="2025"/>
    <s v="Wed"/>
    <m/>
    <s v="Sumit  kumar  singh"/>
    <n v="18"/>
    <s v="valid"/>
  </r>
  <r>
    <n v="376"/>
    <x v="1"/>
    <s v="HALDWANI"/>
    <s v="AMIT SINGH"/>
    <n v="9161640641"/>
    <s v="UK02CA0769"/>
    <s v="HARI"/>
    <n v="7247885473"/>
    <x v="570"/>
    <n v="83858"/>
    <d v="2025-10-08T00:00:00"/>
    <d v="2025-10-08T00:00:00"/>
    <n v="0"/>
    <s v="valid"/>
    <n v="737"/>
    <n v="152"/>
    <n v="12"/>
    <n v="80"/>
    <s v="normal"/>
    <s v="no"/>
    <s v="medium"/>
    <n v="92"/>
    <s v="medium"/>
    <s v="YES"/>
    <d v="2025-10-08T00:00:00"/>
    <m/>
    <d v="2025-10-01T00:00:00"/>
    <s v="Oct"/>
    <n v="2025"/>
    <s v="Wed"/>
    <m/>
    <s v="Dharmendra  Singh"/>
    <n v="18"/>
    <s v="valid"/>
  </r>
  <r>
    <n v="377"/>
    <x v="1"/>
    <s v="HALDWANI"/>
    <s v="AMIT SINGH"/>
    <n v="9161640641"/>
    <s v="UK02CA0769"/>
    <s v="HARI"/>
    <n v="7247885473"/>
    <x v="571"/>
    <n v="83858"/>
    <d v="2025-10-08T00:00:00"/>
    <d v="2025-10-08T00:00:00"/>
    <n v="0"/>
    <s v="valid"/>
    <n v="2536"/>
    <n v="1001"/>
    <n v="21"/>
    <n v="80"/>
    <s v="normal"/>
    <s v="no"/>
    <s v="medium"/>
    <n v="101"/>
    <s v="medium"/>
    <s v="YES"/>
    <d v="2025-10-08T00:00:00"/>
    <m/>
    <d v="2025-10-01T00:00:00"/>
    <s v="Oct"/>
    <n v="2025"/>
    <s v="Wed"/>
    <m/>
    <s v="Sumit  kumar  singh"/>
    <n v="18"/>
    <s v="valid"/>
  </r>
  <r>
    <n v="378"/>
    <x v="1"/>
    <s v="HALDWANI"/>
    <s v="AMIT SINGH"/>
    <n v="9161640641"/>
    <s v="UK02CA0769"/>
    <s v="HARI"/>
    <n v="7247885473"/>
    <x v="571"/>
    <n v="83858"/>
    <d v="2025-10-08T00:00:00"/>
    <d v="2025-10-08T00:00:00"/>
    <n v="0"/>
    <s v="valid"/>
    <n v="387"/>
    <n v="82"/>
    <n v="33"/>
    <n v="80"/>
    <s v="normal"/>
    <s v="no"/>
    <s v="medium"/>
    <n v="113"/>
    <s v="medium"/>
    <s v="YES"/>
    <d v="2025-10-08T00:00:00"/>
    <m/>
    <d v="2025-10-01T00:00:00"/>
    <s v="Oct"/>
    <n v="2025"/>
    <s v="Wed"/>
    <m/>
    <s v="Sumit  kumar  singh"/>
    <n v="18"/>
    <s v="valid"/>
  </r>
  <r>
    <n v="379"/>
    <x v="1"/>
    <s v="HALDWANI"/>
    <s v="Aashish Rai"/>
    <n v="9389925428"/>
    <s v="UP21ET8573"/>
    <s v="AMAN"/>
    <n v="9105037209"/>
    <x v="572"/>
    <n v="85547"/>
    <d v="2025-10-08T00:00:00"/>
    <d v="2025-10-08T00:00:00"/>
    <n v="0"/>
    <s v="valid"/>
    <n v="13402"/>
    <n v="2456"/>
    <n v="13"/>
    <n v="80"/>
    <s v="normal"/>
    <s v="no"/>
    <s v="medium"/>
    <n v="93"/>
    <s v="medium"/>
    <s v="YES"/>
    <d v="2025-10-08T00:00:00"/>
    <m/>
    <d v="2025-10-01T00:00:00"/>
    <s v="Oct"/>
    <n v="2025"/>
    <s v="Wed"/>
    <m/>
    <s v="Mithun  Kumar"/>
    <n v="18"/>
    <s v="valid"/>
  </r>
  <r>
    <n v="380"/>
    <x v="1"/>
    <s v="HALDWANI"/>
    <s v="Aashish Rai"/>
    <n v="9389925428"/>
    <s v="UP21ET8573"/>
    <s v="AMAN"/>
    <n v="9105037209"/>
    <x v="573"/>
    <n v="85547"/>
    <d v="2025-10-08T00:00:00"/>
    <d v="2025-10-08T00:00:00"/>
    <n v="0"/>
    <s v="valid"/>
    <n v="16942"/>
    <n v="3881"/>
    <n v="13"/>
    <n v="80"/>
    <s v="normal"/>
    <s v="no"/>
    <s v="medium"/>
    <n v="93"/>
    <s v="medium"/>
    <s v="YES"/>
    <d v="2025-10-08T00:00:00"/>
    <m/>
    <d v="2025-10-01T00:00:00"/>
    <s v="Oct"/>
    <n v="2025"/>
    <s v="Wed"/>
    <m/>
    <s v="Mithun  Kumar"/>
    <n v="18"/>
    <s v="valid"/>
  </r>
  <r>
    <n v="381"/>
    <x v="1"/>
    <s v="HALDWANI"/>
    <s v="Aashish Rai"/>
    <n v="9389925428"/>
    <s v="UP21ET8573"/>
    <s v="AMAN"/>
    <n v="9105037209"/>
    <x v="574"/>
    <n v="85547"/>
    <d v="2025-10-08T00:00:00"/>
    <d v="2025-10-08T00:00:00"/>
    <n v="0"/>
    <s v="valid"/>
    <n v="15511"/>
    <n v="2867"/>
    <n v="20"/>
    <n v="80"/>
    <s v="normal"/>
    <s v="no"/>
    <s v="medium"/>
    <n v="100"/>
    <s v="medium"/>
    <s v="YES"/>
    <d v="2025-10-08T00:00:00"/>
    <m/>
    <d v="2025-10-01T00:00:00"/>
    <s v="Oct"/>
    <n v="2025"/>
    <s v="Wed"/>
    <m/>
    <s v="Mithun  Kumar"/>
    <n v="18"/>
    <s v="valid"/>
  </r>
  <r>
    <n v="382"/>
    <x v="1"/>
    <s v="HALDWANI"/>
    <s v="Aashish Rai"/>
    <n v="9389925428"/>
    <s v="UP21ET8573"/>
    <s v="AMAN"/>
    <n v="9105037209"/>
    <x v="575"/>
    <n v="85547"/>
    <d v="2025-10-08T00:00:00"/>
    <d v="2025-10-08T00:00:00"/>
    <n v="0"/>
    <s v="valid"/>
    <n v="3175"/>
    <n v="514"/>
    <n v="20"/>
    <n v="80"/>
    <s v="normal"/>
    <s v="no"/>
    <s v="medium"/>
    <n v="100"/>
    <s v="medium"/>
    <s v="YES"/>
    <d v="2025-10-08T00:00:00"/>
    <m/>
    <d v="2025-10-01T00:00:00"/>
    <s v="Oct"/>
    <n v="2025"/>
    <s v="Wed"/>
    <m/>
    <s v="Vinod  Yadav"/>
    <n v="18"/>
    <s v="valid"/>
  </r>
  <r>
    <n v="383"/>
    <x v="1"/>
    <s v="HALDWANI"/>
    <s v="Aashish Rai"/>
    <n v="9389925428"/>
    <s v="UP21ET8573"/>
    <s v="AMAN"/>
    <n v="9105037209"/>
    <x v="576"/>
    <n v="85547"/>
    <d v="2025-10-08T00:00:00"/>
    <d v="2025-10-08T00:00:00"/>
    <n v="0"/>
    <s v="valid"/>
    <n v="5498"/>
    <n v="3861"/>
    <n v="20"/>
    <n v="80"/>
    <s v="normal"/>
    <s v="no"/>
    <s v="medium"/>
    <n v="100"/>
    <s v="medium"/>
    <s v="YES"/>
    <d v="2025-10-08T00:00:00"/>
    <m/>
    <d v="2025-10-01T00:00:00"/>
    <s v="Oct"/>
    <n v="2025"/>
    <s v="Wed"/>
    <m/>
    <s v="Vinod  Yadav"/>
    <n v="18"/>
    <s v="valid"/>
  </r>
  <r>
    <n v="384"/>
    <x v="1"/>
    <s v="HALDWANI"/>
    <s v="Aashish Rai"/>
    <n v="9389925428"/>
    <s v="UP21ET8573"/>
    <s v="AMAN"/>
    <n v="9105037209"/>
    <x v="577"/>
    <n v="85547"/>
    <d v="2025-10-08T00:00:00"/>
    <d v="2025-10-08T00:00:00"/>
    <n v="0"/>
    <s v="valid"/>
    <n v="3674"/>
    <n v="522"/>
    <n v="22"/>
    <n v="80"/>
    <s v="normal"/>
    <s v="no"/>
    <s v="medium"/>
    <n v="102"/>
    <s v="medium"/>
    <s v="YES"/>
    <d v="2025-10-08T00:00:00"/>
    <m/>
    <d v="2025-10-01T00:00:00"/>
    <s v="Oct"/>
    <n v="2025"/>
    <s v="Wed"/>
    <m/>
    <s v="Vinod  Yadav"/>
    <n v="18"/>
    <s v="valid"/>
  </r>
  <r>
    <n v="385"/>
    <x v="1"/>
    <s v="HALDWANI"/>
    <s v="Aashish Rai"/>
    <n v="9389925428"/>
    <s v="UP21ET8573"/>
    <s v="AMAN"/>
    <n v="9105037209"/>
    <x v="578"/>
    <n v="85642"/>
    <d v="2025-10-08T00:00:00"/>
    <d v="2025-10-08T00:00:00"/>
    <n v="0"/>
    <s v="valid"/>
    <n v="3512"/>
    <n v="781"/>
    <n v="32"/>
    <n v="60"/>
    <s v="normal"/>
    <s v="no"/>
    <s v="low"/>
    <n v="92"/>
    <s v="low"/>
    <s v="YES"/>
    <d v="2025-10-08T00:00:00"/>
    <m/>
    <d v="2025-10-01T00:00:00"/>
    <s v="Oct"/>
    <n v="2025"/>
    <s v="Wed"/>
    <m/>
    <s v="Vinod  Yadav"/>
    <n v="18"/>
    <s v="valid"/>
  </r>
  <r>
    <n v="386"/>
    <x v="1"/>
    <s v="HALDWANI"/>
    <s v="Aashish Rai"/>
    <n v="9389925428"/>
    <s v="UP21ET8573"/>
    <s v="AMAN"/>
    <n v="9105037209"/>
    <x v="579"/>
    <n v="85642"/>
    <d v="2025-10-08T00:00:00"/>
    <d v="2025-10-08T00:00:00"/>
    <n v="0"/>
    <s v="valid"/>
    <n v="8202"/>
    <n v="1771"/>
    <n v="28"/>
    <n v="60"/>
    <s v="normal"/>
    <s v="no"/>
    <s v="low"/>
    <n v="88"/>
    <s v="low"/>
    <s v="YES"/>
    <d v="2025-10-08T00:00:00"/>
    <m/>
    <d v="2025-10-01T00:00:00"/>
    <s v="Oct"/>
    <n v="2025"/>
    <s v="Wed"/>
    <m/>
    <s v="Vinod  Yadav"/>
    <n v="18"/>
    <s v="valid"/>
  </r>
  <r>
    <n v="387"/>
    <x v="1"/>
    <s v="HALDWANI"/>
    <s v="Aashish Rai"/>
    <n v="9389925428"/>
    <s v="UP21ET8573"/>
    <s v="AMAN"/>
    <n v="9105037209"/>
    <x v="580"/>
    <n v="85642"/>
    <d v="2025-10-08T00:00:00"/>
    <d v="2025-10-08T00:00:00"/>
    <n v="0"/>
    <s v="valid"/>
    <n v="3329"/>
    <n v="600"/>
    <n v="27"/>
    <n v="60"/>
    <s v="normal"/>
    <s v="no"/>
    <s v="low"/>
    <n v="87"/>
    <s v="low"/>
    <s v="YES"/>
    <d v="2025-10-08T00:00:00"/>
    <m/>
    <d v="2025-10-01T00:00:00"/>
    <s v="Oct"/>
    <n v="2025"/>
    <s v="Wed"/>
    <m/>
    <s v="Vinod  Yadav"/>
    <n v="18"/>
    <s v="valid"/>
  </r>
  <r>
    <n v="388"/>
    <x v="1"/>
    <s v="HALDWANI"/>
    <s v="Aashish Rai"/>
    <n v="9389925428"/>
    <s v="UP21ET8573"/>
    <s v="AMAN"/>
    <n v="9105037209"/>
    <x v="581"/>
    <n v="85642"/>
    <d v="2025-10-08T00:00:00"/>
    <d v="2025-10-08T00:00:00"/>
    <n v="0"/>
    <s v="valid"/>
    <n v="2826"/>
    <n v="476"/>
    <n v="29"/>
    <n v="60"/>
    <s v="normal"/>
    <s v="no"/>
    <s v="low"/>
    <n v="89"/>
    <s v="low"/>
    <s v="YES"/>
    <d v="2025-10-08T00:00:00"/>
    <m/>
    <d v="2025-10-01T00:00:00"/>
    <s v="Oct"/>
    <n v="2025"/>
    <s v="Wed"/>
    <m/>
    <s v="Vinod  Yadav"/>
    <n v="18"/>
    <s v="valid"/>
  </r>
  <r>
    <n v="389"/>
    <x v="1"/>
    <s v="HALDWANI"/>
    <s v="Aashish Rai"/>
    <n v="9389925428"/>
    <s v="UP21ET8573"/>
    <s v="AMAN"/>
    <n v="9105037209"/>
    <x v="582"/>
    <n v="85642"/>
    <d v="2025-10-08T00:00:00"/>
    <d v="2025-10-08T00:00:00"/>
    <n v="0"/>
    <s v="valid"/>
    <n v="2587"/>
    <n v="361"/>
    <n v="33"/>
    <n v="60"/>
    <s v="normal"/>
    <s v="no"/>
    <s v="low"/>
    <n v="93"/>
    <s v="low"/>
    <s v="YES"/>
    <d v="2025-10-08T00:00:00"/>
    <m/>
    <d v="2025-10-01T00:00:00"/>
    <s v="Oct"/>
    <n v="2025"/>
    <s v="Wed"/>
    <m/>
    <s v="Vinod  Yadav"/>
    <n v="18"/>
    <s v="valid"/>
  </r>
  <r>
    <n v="390"/>
    <x v="1"/>
    <s v="HALDWANI"/>
    <s v="Aashish Rai"/>
    <n v="9389925428"/>
    <s v="UP21ET8573"/>
    <s v="AMAN"/>
    <n v="9105037209"/>
    <x v="583"/>
    <n v="85642"/>
    <d v="2025-10-08T00:00:00"/>
    <d v="2025-10-08T00:00:00"/>
    <n v="0"/>
    <s v="valid"/>
    <n v="15821"/>
    <n v="4012"/>
    <n v="12"/>
    <n v="60"/>
    <s v="normal"/>
    <s v="no"/>
    <s v="low"/>
    <n v="72"/>
    <s v="low"/>
    <s v="YES"/>
    <d v="2025-10-08T00:00:00"/>
    <m/>
    <d v="2025-10-01T00:00:00"/>
    <s v="Oct"/>
    <n v="2025"/>
    <s v="Wed"/>
    <m/>
    <s v="Vinod  Yadav"/>
    <n v="18"/>
    <s v="valid"/>
  </r>
  <r>
    <n v="391"/>
    <x v="1"/>
    <s v="HALDWANI"/>
    <s v="Aashish Rai"/>
    <n v="9389925428"/>
    <s v="UP21ET8573"/>
    <s v="AMAN"/>
    <n v="9105037209"/>
    <x v="584"/>
    <n v="85642"/>
    <d v="2025-10-08T00:00:00"/>
    <d v="2025-10-08T00:00:00"/>
    <n v="0"/>
    <s v="valid"/>
    <n v="7787"/>
    <n v="1465"/>
    <n v="40"/>
    <n v="60"/>
    <s v="normal"/>
    <s v="no"/>
    <s v="low"/>
    <n v="100"/>
    <s v="low"/>
    <s v="YES"/>
    <d v="2025-10-08T00:00:00"/>
    <m/>
    <d v="2025-10-01T00:00:00"/>
    <s v="Oct"/>
    <n v="2025"/>
    <s v="Wed"/>
    <m/>
    <s v="Vinod  Yadav"/>
    <n v="18"/>
    <s v="valid"/>
  </r>
  <r>
    <n v="392"/>
    <x v="1"/>
    <s v="HALDWANI"/>
    <s v="Aashish Rai"/>
    <n v="9389925428"/>
    <s v="UP21FT5612"/>
    <s v="JAVED"/>
    <n v="6398733536"/>
    <x v="585"/>
    <n v="80246"/>
    <d v="2025-10-08T00:00:00"/>
    <d v="2025-10-08T00:00:00"/>
    <n v="0"/>
    <s v="valid"/>
    <n v="12056"/>
    <n v="3473"/>
    <n v="10"/>
    <n v="60"/>
    <s v="normal"/>
    <s v="no"/>
    <s v="low"/>
    <n v="70"/>
    <s v="low"/>
    <s v="YES"/>
    <d v="2025-10-08T00:00:00"/>
    <m/>
    <d v="2025-10-01T00:00:00"/>
    <s v="Oct"/>
    <n v="2025"/>
    <s v="Wed"/>
    <m/>
    <s v="Kalyan Singh Rana"/>
    <n v="18"/>
    <s v="valid"/>
  </r>
  <r>
    <n v="393"/>
    <x v="1"/>
    <s v="HALDWANI"/>
    <s v="Aashish Rai"/>
    <n v="9389925428"/>
    <s v="UP21FT5612"/>
    <s v="JAVED"/>
    <n v="6398733536"/>
    <x v="586"/>
    <n v="80246"/>
    <d v="2025-10-08T00:00:00"/>
    <d v="2025-10-08T00:00:00"/>
    <n v="0"/>
    <s v="valid"/>
    <n v="14760"/>
    <n v="3482"/>
    <n v="52"/>
    <n v="40"/>
    <s v="normal"/>
    <s v="no"/>
    <s v="low"/>
    <n v="92"/>
    <s v="low"/>
    <s v="YES"/>
    <d v="2025-10-08T00:00:00"/>
    <m/>
    <d v="2025-10-01T00:00:00"/>
    <s v="Oct"/>
    <n v="2025"/>
    <s v="Wed"/>
    <m/>
    <s v="Kalyan Singh Rana"/>
    <n v="18"/>
    <s v="valid"/>
  </r>
  <r>
    <n v="394"/>
    <x v="1"/>
    <s v="HALDWANI"/>
    <s v="Aashish Rai"/>
    <n v="9389925428"/>
    <s v="UP21FT5612"/>
    <s v="JAVED"/>
    <n v="6398733536"/>
    <x v="587"/>
    <n v="80246"/>
    <d v="2025-10-08T00:00:00"/>
    <d v="2025-10-08T00:00:00"/>
    <n v="0"/>
    <s v="valid"/>
    <n v="16144"/>
    <n v="4037"/>
    <n v="7"/>
    <n v="60"/>
    <s v="normal"/>
    <s v="no"/>
    <s v="low"/>
    <n v="67"/>
    <s v="low"/>
    <s v="YES"/>
    <d v="2025-10-08T00:00:00"/>
    <m/>
    <d v="2025-10-01T00:00:00"/>
    <s v="Oct"/>
    <n v="2025"/>
    <s v="Wed"/>
    <m/>
    <s v="Kalyan Singh Rana"/>
    <n v="18"/>
    <s v="valid"/>
  </r>
  <r>
    <n v="395"/>
    <x v="1"/>
    <s v="HALDWANI"/>
    <s v="Aashish Rai"/>
    <n v="9389925428"/>
    <s v="UP21FT5612"/>
    <s v="JAVED"/>
    <n v="6398733536"/>
    <x v="588"/>
    <n v="80246"/>
    <d v="2025-10-08T00:00:00"/>
    <d v="2025-10-08T00:00:00"/>
    <n v="0"/>
    <s v="valid"/>
    <n v="1167"/>
    <n v="214"/>
    <n v="52"/>
    <n v="60"/>
    <s v="normal"/>
    <s v="no"/>
    <s v="low"/>
    <n v="112"/>
    <s v="low"/>
    <s v="YES"/>
    <d v="2025-10-08T00:00:00"/>
    <m/>
    <d v="2025-10-01T00:00:00"/>
    <s v="Oct"/>
    <n v="2025"/>
    <s v="Wed"/>
    <m/>
    <s v="Kalyan Singh Rana"/>
    <n v="18"/>
    <s v="valid"/>
  </r>
  <r>
    <n v="396"/>
    <x v="1"/>
    <s v="HALDWANI"/>
    <s v="Aashish Rai"/>
    <n v="9389925428"/>
    <s v="UP21FT5612"/>
    <s v="JAVED"/>
    <n v="6398733536"/>
    <x v="589"/>
    <n v="80547"/>
    <d v="2025-10-08T00:00:00"/>
    <d v="2025-10-08T00:00:00"/>
    <n v="0"/>
    <s v="valid"/>
    <n v="6577"/>
    <n v="927"/>
    <n v="40"/>
    <n v="100"/>
    <s v="normal"/>
    <s v="no"/>
    <s v="medium"/>
    <n v="140"/>
    <s v="medium"/>
    <s v="YES"/>
    <d v="2025-10-08T00:00:00"/>
    <m/>
    <d v="2025-10-01T00:00:00"/>
    <s v="Oct"/>
    <n v="2025"/>
    <s v="Wed"/>
    <m/>
    <s v="Bhupesh Upadhyay"/>
    <n v="18"/>
    <s v="valid"/>
  </r>
  <r>
    <n v="397"/>
    <x v="1"/>
    <s v="HALDWANI"/>
    <s v="Aashish Rai"/>
    <n v="9389925428"/>
    <s v="UP21FT5612"/>
    <s v="JAVED"/>
    <n v="6398733536"/>
    <x v="590"/>
    <n v="80547"/>
    <d v="2025-10-08T00:00:00"/>
    <d v="2025-10-08T00:00:00"/>
    <n v="0"/>
    <s v="valid"/>
    <n v="378"/>
    <n v="87"/>
    <n v="42"/>
    <n v="60"/>
    <s v="normal"/>
    <s v="no"/>
    <s v="low"/>
    <n v="102"/>
    <s v="low"/>
    <s v="YES"/>
    <d v="2025-10-08T00:00:00"/>
    <m/>
    <d v="2025-10-01T00:00:00"/>
    <s v="Oct"/>
    <n v="2025"/>
    <s v="Wed"/>
    <m/>
    <s v="Bhupesh Upadhyay"/>
    <n v="18"/>
    <s v="valid"/>
  </r>
  <r>
    <n v="398"/>
    <x v="1"/>
    <s v="HALDWANI"/>
    <s v="Aashish Rai"/>
    <n v="9389925428"/>
    <s v="UP21FT5612"/>
    <s v="JAVED"/>
    <n v="6398733536"/>
    <x v="591"/>
    <n v="80547"/>
    <d v="2025-10-08T00:00:00"/>
    <d v="2025-10-08T00:00:00"/>
    <n v="0"/>
    <s v="valid"/>
    <n v="8057"/>
    <n v="1189"/>
    <n v="55"/>
    <n v="100"/>
    <s v="normal"/>
    <s v="no"/>
    <s v="medium"/>
    <n v="155"/>
    <s v="medium"/>
    <s v="YES"/>
    <d v="2025-10-08T00:00:00"/>
    <m/>
    <d v="2025-10-01T00:00:00"/>
    <s v="Oct"/>
    <n v="2025"/>
    <s v="Wed"/>
    <m/>
    <s v="Bhupesh Upadhyay"/>
    <n v="18"/>
    <s v="valid"/>
  </r>
  <r>
    <n v="399"/>
    <x v="1"/>
    <s v="HALDWANI"/>
    <s v="Aashish Rai"/>
    <n v="9389925428"/>
    <s v="UP21FT5612"/>
    <s v="JAVED"/>
    <n v="6398733536"/>
    <x v="592"/>
    <n v="80246"/>
    <d v="2025-10-08T00:00:00"/>
    <d v="2025-10-08T00:00:00"/>
    <n v="0"/>
    <s v="valid"/>
    <n v="12150"/>
    <n v="3341"/>
    <n v="43"/>
    <n v="60"/>
    <s v="normal"/>
    <s v="no"/>
    <s v="low"/>
    <n v="103"/>
    <s v="low"/>
    <s v="YES"/>
    <d v="2025-10-08T00:00:00"/>
    <m/>
    <d v="2025-10-01T00:00:00"/>
    <s v="Oct"/>
    <n v="2025"/>
    <s v="Wed"/>
    <m/>
    <s v="Bhupesh Upadhyay"/>
    <n v="18"/>
    <s v="valid"/>
  </r>
  <r>
    <n v="400"/>
    <x v="1"/>
    <s v="HALDWANI"/>
    <s v="Aashish Rai"/>
    <n v="9389925428"/>
    <s v="UP21FT5612"/>
    <s v="JAVED"/>
    <n v="6398733536"/>
    <x v="593"/>
    <n v="80811"/>
    <d v="2025-10-08T00:00:00"/>
    <d v="2025-10-08T00:00:00"/>
    <n v="0"/>
    <s v="valid"/>
    <n v="2653"/>
    <n v="5012"/>
    <n v="54"/>
    <n v="140"/>
    <s v="normal"/>
    <s v="no"/>
    <s v="medium"/>
    <n v="194"/>
    <s v="medium"/>
    <s v="YES"/>
    <d v="2025-10-08T00:00:00"/>
    <m/>
    <d v="2025-10-01T00:00:00"/>
    <s v="Oct"/>
    <n v="2025"/>
    <s v="Wed"/>
    <m/>
    <s v="Bhupesh Upadhyay"/>
    <n v="18"/>
    <s v="valid"/>
  </r>
  <r>
    <n v="401"/>
    <x v="1"/>
    <s v="HALDWANI"/>
    <s v="Aashish Rai"/>
    <n v="9389925428"/>
    <s v="UP21FT5612"/>
    <s v="JAVED"/>
    <n v="6398733536"/>
    <x v="594"/>
    <n v="80246"/>
    <d v="2025-10-08T00:00:00"/>
    <d v="2025-10-08T00:00:00"/>
    <n v="0"/>
    <s v="valid"/>
    <n v="5544"/>
    <n v="1376"/>
    <n v="17"/>
    <n v="60"/>
    <s v="normal"/>
    <s v="no"/>
    <s v="low"/>
    <n v="77"/>
    <s v="low"/>
    <s v="YES"/>
    <d v="2025-10-08T00:00:00"/>
    <m/>
    <d v="2025-10-01T00:00:00"/>
    <s v="Oct"/>
    <n v="2025"/>
    <s v="Wed"/>
    <m/>
    <s v="Kalyan Singh Rana"/>
    <n v="18"/>
    <s v="valid"/>
  </r>
  <r>
    <n v="402"/>
    <x v="1"/>
    <s v="HALDWANI"/>
    <s v="Aashish Rai"/>
    <n v="9389925428"/>
    <s v="UP21FT5612"/>
    <s v="JAVED"/>
    <n v="6398733536"/>
    <x v="595"/>
    <n v="80246"/>
    <d v="2025-10-08T00:00:00"/>
    <d v="2025-10-08T00:00:00"/>
    <n v="0"/>
    <s v="valid"/>
    <n v="6765"/>
    <n v="1443"/>
    <n v="29"/>
    <n v="60"/>
    <s v="normal"/>
    <s v="no"/>
    <s v="low"/>
    <n v="89"/>
    <s v="low"/>
    <s v="YES"/>
    <d v="2025-10-08T00:00:00"/>
    <m/>
    <d v="2025-10-01T00:00:00"/>
    <s v="Oct"/>
    <n v="2025"/>
    <s v="Wed"/>
    <m/>
    <s v="Kalyan Singh Rana"/>
    <n v="18"/>
    <s v="valid"/>
  </r>
  <r>
    <n v="403"/>
    <x v="1"/>
    <s v="HALDWANI"/>
    <s v="Aashish Rai"/>
    <n v="9389925428"/>
    <s v="UP21FT5612"/>
    <s v="JAVED"/>
    <n v="6398733536"/>
    <x v="596"/>
    <n v="82102"/>
    <d v="2025-10-09T00:00:00"/>
    <d v="2025-10-09T00:00:00"/>
    <n v="0"/>
    <s v="valid"/>
    <n v="17263"/>
    <n v="4576"/>
    <n v="12"/>
    <n v="40"/>
    <s v="normal"/>
    <s v="no"/>
    <s v="low"/>
    <n v="52"/>
    <s v="low"/>
    <s v="YES"/>
    <d v="2025-10-09T00:00:00"/>
    <m/>
    <d v="2025-10-01T00:00:00"/>
    <s v="Oct"/>
    <n v="2025"/>
    <s v="Thu"/>
    <m/>
    <s v="Kalyan Singh Rana"/>
    <n v="18"/>
    <s v="valid"/>
  </r>
  <r>
    <n v="404"/>
    <x v="1"/>
    <s v="HALDWANI"/>
    <s v="Aashish Rai"/>
    <n v="9389925428"/>
    <s v="UP21FT5612"/>
    <s v="JAVED"/>
    <n v="6398733536"/>
    <x v="597"/>
    <n v="82102"/>
    <d v="2025-10-09T00:00:00"/>
    <d v="2025-10-09T00:00:00"/>
    <n v="0"/>
    <s v="valid"/>
    <n v="25425"/>
    <n v="5265"/>
    <n v="65"/>
    <n v="40"/>
    <s v="normal"/>
    <s v="no"/>
    <s v="low"/>
    <n v="105"/>
    <s v="low"/>
    <s v="YES"/>
    <d v="2025-10-09T00:00:00"/>
    <m/>
    <d v="2025-10-01T00:00:00"/>
    <s v="Oct"/>
    <n v="2025"/>
    <s v="Thu"/>
    <m/>
    <s v="Bhupesh Upadhyay"/>
    <n v="18"/>
    <s v="valid"/>
  </r>
  <r>
    <n v="405"/>
    <x v="1"/>
    <s v="HALDWANI"/>
    <s v="Aashish Rai"/>
    <n v="9389925428"/>
    <s v="UP21FT5612"/>
    <s v="JAVED"/>
    <n v="6398733536"/>
    <x v="598"/>
    <n v="82102"/>
    <d v="2025-10-09T00:00:00"/>
    <d v="2025-10-09T00:00:00"/>
    <n v="0"/>
    <s v="valid"/>
    <n v="2142"/>
    <n v="424"/>
    <n v="52"/>
    <n v="40"/>
    <s v="normal"/>
    <s v="no"/>
    <s v="low"/>
    <n v="92"/>
    <s v="low"/>
    <s v="YES"/>
    <d v="2025-10-09T00:00:00"/>
    <m/>
    <d v="2025-10-01T00:00:00"/>
    <s v="Oct"/>
    <n v="2025"/>
    <s v="Thu"/>
    <m/>
    <s v="Bhupesh Upadhyay"/>
    <n v="18"/>
    <s v="valid"/>
  </r>
  <r>
    <n v="406"/>
    <x v="1"/>
    <s v="HALDWANI"/>
    <s v="Aashish Rai"/>
    <n v="9389925428"/>
    <s v="UP21FT5612"/>
    <s v="JAVED"/>
    <n v="6398733536"/>
    <x v="599"/>
    <n v="82102"/>
    <d v="2025-10-09T00:00:00"/>
    <d v="2025-10-09T00:00:00"/>
    <n v="0"/>
    <s v="valid"/>
    <n v="9225"/>
    <n v="1737"/>
    <n v="47"/>
    <n v="60"/>
    <s v="normal"/>
    <s v="no"/>
    <s v="low"/>
    <n v="107"/>
    <s v="low"/>
    <s v="YES"/>
    <d v="2025-10-09T00:00:00"/>
    <m/>
    <d v="2025-10-01T00:00:00"/>
    <s v="Oct"/>
    <n v="2025"/>
    <s v="Thu"/>
    <m/>
    <s v="Kalyan Singh Rana"/>
    <n v="18"/>
    <s v="valid"/>
  </r>
  <r>
    <n v="407"/>
    <x v="1"/>
    <s v="HALDWANI"/>
    <s v="Aashish Rai"/>
    <n v="9389925428"/>
    <s v="UP21FT5612"/>
    <s v="JAVED"/>
    <n v="6398733536"/>
    <x v="600"/>
    <n v="80635"/>
    <d v="2025-10-09T00:00:00"/>
    <d v="2025-10-09T00:00:00"/>
    <n v="0"/>
    <s v="valid"/>
    <n v="25286"/>
    <n v="6290"/>
    <n v="15"/>
    <n v="80"/>
    <s v="normal"/>
    <s v="no"/>
    <s v="medium"/>
    <n v="95"/>
    <s v="medium"/>
    <s v="YES"/>
    <d v="2025-10-09T00:00:00"/>
    <m/>
    <d v="2025-10-01T00:00:00"/>
    <s v="Oct"/>
    <n v="2025"/>
    <s v="Thu"/>
    <m/>
    <s v="Lalit Pawar"/>
    <n v="18"/>
    <s v="valid"/>
  </r>
  <r>
    <n v="408"/>
    <x v="1"/>
    <s v="HALDWANI"/>
    <s v="Aashish Rai"/>
    <n v="9389925428"/>
    <s v="UP21FT5612"/>
    <s v="JAVED"/>
    <n v="6398733536"/>
    <x v="601"/>
    <n v="80635"/>
    <d v="2025-10-09T00:00:00"/>
    <d v="2025-10-09T00:00:00"/>
    <n v="0"/>
    <s v="valid"/>
    <n v="1515"/>
    <n v="454"/>
    <n v="15"/>
    <n v="60"/>
    <s v="normal"/>
    <s v="no"/>
    <s v="low"/>
    <n v="75"/>
    <s v="low"/>
    <s v="YES"/>
    <d v="2025-10-09T00:00:00"/>
    <m/>
    <d v="2025-10-01T00:00:00"/>
    <s v="Oct"/>
    <n v="2025"/>
    <s v="Thu"/>
    <m/>
    <s v="Lalit Pawar"/>
    <n v="18"/>
    <s v="valid"/>
  </r>
  <r>
    <n v="409"/>
    <x v="1"/>
    <s v="HALDWANI"/>
    <s v="Aashish Rai"/>
    <n v="9389925428"/>
    <s v="UP21FT5612"/>
    <s v="JAVED"/>
    <n v="6398733536"/>
    <x v="602"/>
    <n v="80635"/>
    <d v="2025-10-09T00:00:00"/>
    <d v="2025-10-09T00:00:00"/>
    <n v="0"/>
    <s v="valid"/>
    <n v="639"/>
    <n v="134"/>
    <n v="35"/>
    <n v="60"/>
    <s v="normal"/>
    <s v="no"/>
    <s v="low"/>
    <n v="95"/>
    <s v="low"/>
    <s v="YES"/>
    <d v="2025-10-09T00:00:00"/>
    <m/>
    <d v="2025-10-01T00:00:00"/>
    <s v="Oct"/>
    <n v="2025"/>
    <s v="Thu"/>
    <m/>
    <s v="Lalit Pawar"/>
    <n v="18"/>
    <s v="valid"/>
  </r>
  <r>
    <n v="410"/>
    <x v="1"/>
    <s v="HALDWANI"/>
    <s v="Aashish Rai"/>
    <n v="9389925428"/>
    <s v="UP21FT5612"/>
    <s v="JAVED"/>
    <n v="6398733536"/>
    <x v="603"/>
    <n v="80635"/>
    <d v="2025-10-09T00:00:00"/>
    <d v="2025-10-09T00:00:00"/>
    <n v="0"/>
    <s v="valid"/>
    <n v="16439"/>
    <n v="3993"/>
    <n v="25"/>
    <n v="60"/>
    <s v="normal"/>
    <s v="no"/>
    <s v="low"/>
    <n v="85"/>
    <s v="low"/>
    <s v="YES"/>
    <d v="2025-10-09T00:00:00"/>
    <m/>
    <d v="2025-10-01T00:00:00"/>
    <s v="Oct"/>
    <n v="2025"/>
    <s v="Thu"/>
    <m/>
    <s v="Lalit Pawar"/>
    <n v="18"/>
    <s v="valid"/>
  </r>
  <r>
    <n v="411"/>
    <x v="1"/>
    <s v="HALDWANI"/>
    <s v="Aashish Rai"/>
    <n v="9389925428"/>
    <s v="UP21FT5612"/>
    <s v="JAVED"/>
    <n v="6398733536"/>
    <x v="604"/>
    <n v="80635"/>
    <d v="2025-10-09T00:00:00"/>
    <d v="2025-10-09T00:00:00"/>
    <n v="0"/>
    <s v="valid"/>
    <n v="4825"/>
    <n v="1072"/>
    <n v="59"/>
    <n v="40"/>
    <s v="normal"/>
    <s v="no"/>
    <s v="low"/>
    <n v="99"/>
    <s v="low"/>
    <s v="YES"/>
    <d v="2025-10-09T00:00:00"/>
    <m/>
    <d v="2025-10-01T00:00:00"/>
    <s v="Oct"/>
    <n v="2025"/>
    <s v="Thu"/>
    <m/>
    <s v="Lalit Pawar"/>
    <n v="18"/>
    <s v="valid"/>
  </r>
  <r>
    <n v="412"/>
    <x v="1"/>
    <s v="HALDWANI"/>
    <s v="Aashish Rai"/>
    <n v="9389925428"/>
    <s v="UP21FT5612"/>
    <s v="JAVED"/>
    <n v="6398733536"/>
    <x v="605"/>
    <n v="80635"/>
    <d v="2025-10-09T00:00:00"/>
    <d v="2025-10-09T00:00:00"/>
    <n v="0"/>
    <s v="valid"/>
    <n v="84577"/>
    <n v="952"/>
    <n v="65"/>
    <n v="60"/>
    <s v="normal"/>
    <s v="no"/>
    <s v="low"/>
    <n v="125"/>
    <s v="low"/>
    <s v="YES"/>
    <d v="2025-10-09T00:00:00"/>
    <m/>
    <d v="2025-10-01T00:00:00"/>
    <s v="Oct"/>
    <n v="2025"/>
    <s v="Thu"/>
    <m/>
    <s v="Lalit Pawar"/>
    <n v="18"/>
    <s v="valid"/>
  </r>
  <r>
    <n v="413"/>
    <x v="1"/>
    <s v="HALDWANI"/>
    <s v="Aashish Rai"/>
    <n v="9389925428"/>
    <s v="UK05CA2368"/>
    <s v="GANESH"/>
    <n v="7535896961"/>
    <x v="606"/>
    <s v="TXN100127625200"/>
    <d v="2025-10-09T00:00:00"/>
    <d v="2025-10-09T00:00:00"/>
    <n v="0"/>
    <s v="valid"/>
    <n v="4540"/>
    <n v="988"/>
    <n v="10"/>
    <n v="100"/>
    <s v="normal"/>
    <s v="no"/>
    <s v="medium"/>
    <n v="110"/>
    <s v="medium"/>
    <s v="YES"/>
    <d v="2025-10-09T00:00:00"/>
    <m/>
    <d v="2025-10-01T00:00:00"/>
    <s v="Oct"/>
    <n v="2025"/>
    <s v="Thu"/>
    <m/>
    <s v="Mr  Ghanshyam"/>
    <n v="18"/>
    <s v="valid"/>
  </r>
  <r>
    <n v="414"/>
    <x v="1"/>
    <s v="HALDWANI"/>
    <s v="Aashish Rai"/>
    <n v="9389925428"/>
    <s v="UK05CA2368"/>
    <s v="GANESH"/>
    <n v="7535896961"/>
    <x v="607"/>
    <s v="TXN100127625200"/>
    <d v="2025-10-09T00:00:00"/>
    <d v="2025-10-10T00:00:00"/>
    <n v="1"/>
    <s v="valid"/>
    <n v="922"/>
    <n v="268"/>
    <n v="60"/>
    <n v="80"/>
    <s v="normal"/>
    <s v="no"/>
    <s v="medium"/>
    <n v="140"/>
    <s v="medium"/>
    <s v="YES"/>
    <d v="2025-10-10T00:00:00"/>
    <m/>
    <d v="2025-10-01T00:00:00"/>
    <s v="Oct"/>
    <n v="2025"/>
    <s v="Fri"/>
    <m/>
    <s v="Sikandar   Singh"/>
    <n v="18"/>
    <s v="valid"/>
  </r>
  <r>
    <n v="415"/>
    <x v="1"/>
    <s v="HALDWANI"/>
    <s v="Aashish Rai"/>
    <n v="9389925428"/>
    <s v="UK05CA2368"/>
    <s v="GANESH"/>
    <n v="7535896961"/>
    <x v="608"/>
    <s v="TXN100127625200"/>
    <d v="2025-10-09T00:00:00"/>
    <d v="2025-10-10T00:00:00"/>
    <n v="1"/>
    <s v="valid"/>
    <n v="916"/>
    <n v="146"/>
    <n v="70"/>
    <n v="60"/>
    <s v="normal"/>
    <s v="no"/>
    <s v="low"/>
    <n v="130"/>
    <s v="low"/>
    <s v="YES"/>
    <d v="2025-10-10T00:00:00"/>
    <m/>
    <d v="2025-10-01T00:00:00"/>
    <s v="Oct"/>
    <n v="2025"/>
    <s v="Fri"/>
    <m/>
    <s v="Sikandar   Singh"/>
    <n v="18"/>
    <s v="valid"/>
  </r>
  <r>
    <n v="416"/>
    <x v="1"/>
    <s v="HALDWANI"/>
    <s v="Aashish Rai"/>
    <n v="9389925428"/>
    <s v="UK05CA2368"/>
    <s v="GANESH"/>
    <n v="7535896961"/>
    <x v="609"/>
    <s v="TXN100127625200"/>
    <d v="2025-10-09T00:00:00"/>
    <d v="2025-10-10T00:00:00"/>
    <n v="1"/>
    <s v="valid"/>
    <n v="3009"/>
    <n v="787"/>
    <n v="90"/>
    <n v="60"/>
    <s v="normal"/>
    <s v="no"/>
    <s v="low"/>
    <n v="150"/>
    <s v="low"/>
    <s v="YES"/>
    <d v="2025-10-10T00:00:00"/>
    <m/>
    <d v="2025-10-01T00:00:00"/>
    <s v="Oct"/>
    <n v="2025"/>
    <s v="Fri"/>
    <m/>
    <s v="Sikandar   Singh"/>
    <n v="18"/>
    <s v="valid"/>
  </r>
  <r>
    <n v="417"/>
    <x v="1"/>
    <s v="HALDWANI"/>
    <s v="Aashish Rai"/>
    <n v="9389925428"/>
    <s v="UP21ET8573"/>
    <s v="AMAN"/>
    <n v="9105037209"/>
    <x v="610"/>
    <n v="94406"/>
    <d v="2025-10-09T00:00:00"/>
    <d v="2025-10-09T00:00:00"/>
    <n v="0"/>
    <s v="valid"/>
    <n v="509"/>
    <n v="70"/>
    <n v="12"/>
    <n v="80"/>
    <s v="normal"/>
    <s v="no"/>
    <s v="medium"/>
    <n v="92"/>
    <s v="medium"/>
    <s v="YES"/>
    <d v="2025-10-09T00:00:00"/>
    <m/>
    <d v="2025-10-01T00:00:00"/>
    <s v="Oct"/>
    <n v="2025"/>
    <s v="Thu"/>
    <m/>
    <s v="Narayan  Singh"/>
    <n v="18"/>
    <s v="valid"/>
  </r>
  <r>
    <n v="418"/>
    <x v="1"/>
    <s v="HALDWANI"/>
    <s v="Aashish Rai"/>
    <n v="9389925428"/>
    <s v="UP21ET8573"/>
    <s v="AMAN"/>
    <n v="9105037209"/>
    <x v="611"/>
    <n v="94406"/>
    <d v="2025-10-09T00:00:00"/>
    <d v="2025-10-09T00:00:00"/>
    <n v="0"/>
    <s v="valid"/>
    <n v="8954"/>
    <n v="2198"/>
    <n v="20"/>
    <n v="80"/>
    <s v="normal"/>
    <s v="no"/>
    <s v="medium"/>
    <n v="100"/>
    <s v="medium"/>
    <s v="YES"/>
    <d v="2025-10-09T00:00:00"/>
    <m/>
    <d v="2025-10-01T00:00:00"/>
    <s v="Oct"/>
    <n v="2025"/>
    <s v="Thu"/>
    <m/>
    <s v="Narayan  Singh"/>
    <n v="18"/>
    <s v="valid"/>
  </r>
  <r>
    <n v="419"/>
    <x v="1"/>
    <s v="HALDWANI"/>
    <s v="Aashish Rai"/>
    <n v="9389925428"/>
    <s v="UP21ET8573"/>
    <s v="AMAN"/>
    <n v="9105037209"/>
    <x v="612"/>
    <n v="94406"/>
    <d v="2025-10-09T00:00:00"/>
    <d v="2025-10-09T00:00:00"/>
    <n v="0"/>
    <s v="valid"/>
    <n v="8189"/>
    <n v="1527"/>
    <n v="65"/>
    <n v="60"/>
    <s v="normal"/>
    <s v="no"/>
    <s v="low"/>
    <n v="125"/>
    <s v="low"/>
    <s v="YES"/>
    <d v="2025-10-09T00:00:00"/>
    <m/>
    <d v="2025-10-01T00:00:00"/>
    <s v="Oct"/>
    <n v="2025"/>
    <s v="Thu"/>
    <m/>
    <s v="Narayan  Singh"/>
    <n v="18"/>
    <s v="valid"/>
  </r>
  <r>
    <n v="420"/>
    <x v="1"/>
    <s v="HALDWANI"/>
    <s v="Aashish Rai"/>
    <n v="9389925428"/>
    <s v="UP21ET8573"/>
    <s v="AMAN"/>
    <n v="9105037209"/>
    <x v="613"/>
    <n v="94406"/>
    <d v="2025-10-09T00:00:00"/>
    <d v="2025-10-09T00:00:00"/>
    <n v="0"/>
    <s v="valid"/>
    <n v="1654"/>
    <n v="286"/>
    <n v="30"/>
    <n v="40"/>
    <s v="normal"/>
    <s v="no"/>
    <s v="low"/>
    <n v="70"/>
    <s v="low"/>
    <s v="YES"/>
    <d v="2025-10-09T00:00:00"/>
    <m/>
    <d v="2025-10-01T00:00:00"/>
    <s v="Oct"/>
    <n v="2025"/>
    <s v="Thu"/>
    <m/>
    <s v="Narayan  Singh"/>
    <n v="18"/>
    <s v="valid"/>
  </r>
  <r>
    <n v="421"/>
    <x v="1"/>
    <s v="HALDWANI"/>
    <s v="Aashish Rai"/>
    <n v="9389925428"/>
    <s v="UP21ET8573"/>
    <s v="AMAN"/>
    <n v="9105037209"/>
    <x v="614"/>
    <n v="94406"/>
    <d v="2025-10-09T00:00:00"/>
    <d v="2025-10-09T00:00:00"/>
    <n v="0"/>
    <s v="valid"/>
    <n v="8718"/>
    <n v="2268"/>
    <n v="18"/>
    <n v="60"/>
    <s v="normal"/>
    <s v="no"/>
    <s v="low"/>
    <n v="78"/>
    <s v="low"/>
    <s v="YES"/>
    <d v="2025-10-09T00:00:00"/>
    <m/>
    <d v="2025-10-01T00:00:00"/>
    <s v="Oct"/>
    <n v="2025"/>
    <s v="Thu"/>
    <m/>
    <s v="Chandr Kishor Tiwari"/>
    <n v="18"/>
    <s v="valid"/>
  </r>
  <r>
    <n v="422"/>
    <x v="1"/>
    <s v="HALDWANI"/>
    <s v="Aashish Rai"/>
    <n v="9389925428"/>
    <s v="UP21ET8573"/>
    <s v="AMAN"/>
    <n v="9105037209"/>
    <x v="615"/>
    <n v="94406"/>
    <d v="2025-10-09T00:00:00"/>
    <d v="2025-10-09T00:00:00"/>
    <n v="0"/>
    <s v="valid"/>
    <n v="22712"/>
    <n v="4950"/>
    <n v="16"/>
    <n v="60"/>
    <s v="normal"/>
    <s v="no"/>
    <s v="low"/>
    <n v="76"/>
    <s v="low"/>
    <s v="YES"/>
    <d v="2025-10-09T00:00:00"/>
    <m/>
    <d v="2025-10-01T00:00:00"/>
    <s v="Oct"/>
    <n v="2025"/>
    <s v="Thu"/>
    <m/>
    <s v="Chandr Kishor Tiwari"/>
    <n v="18"/>
    <s v="valid"/>
  </r>
  <r>
    <n v="423"/>
    <x v="1"/>
    <s v="HALDWANI"/>
    <s v="Aashish Rai"/>
    <n v="9389925428"/>
    <s v="UP21ET8573"/>
    <s v="AMAN"/>
    <n v="9105037209"/>
    <x v="616"/>
    <n v="94252"/>
    <d v="2025-10-09T00:00:00"/>
    <d v="2025-10-09T00:00:00"/>
    <n v="0"/>
    <s v="valid"/>
    <n v="15305"/>
    <n v="4422"/>
    <n v="20"/>
    <n v="60"/>
    <s v="normal"/>
    <s v="no"/>
    <s v="low"/>
    <n v="80"/>
    <s v="low"/>
    <s v="YES"/>
    <d v="2025-10-09T00:00:00"/>
    <m/>
    <d v="2025-10-01T00:00:00"/>
    <s v="Oct"/>
    <n v="2025"/>
    <s v="Thu"/>
    <m/>
    <s v="Narayan  Singh"/>
    <n v="18"/>
    <s v="valid"/>
  </r>
  <r>
    <n v="424"/>
    <x v="1"/>
    <s v="HALDWANI"/>
    <s v="Aashish Rai"/>
    <n v="9389925428"/>
    <s v="UP21ET8573"/>
    <s v="AMAN"/>
    <n v="9105037209"/>
    <x v="617"/>
    <n v="94252"/>
    <d v="2025-10-09T00:00:00"/>
    <d v="2025-10-09T00:00:00"/>
    <n v="0"/>
    <s v="valid"/>
    <n v="19824"/>
    <n v="3863"/>
    <n v="34"/>
    <n v="60"/>
    <s v="normal"/>
    <s v="no"/>
    <s v="low"/>
    <n v="94"/>
    <s v="low"/>
    <s v="YES"/>
    <d v="2025-10-09T00:00:00"/>
    <m/>
    <d v="2025-10-01T00:00:00"/>
    <s v="Oct"/>
    <n v="2025"/>
    <s v="Thu"/>
    <m/>
    <s v="Narayan  Singh"/>
    <n v="18"/>
    <s v="valid"/>
  </r>
  <r>
    <n v="425"/>
    <x v="1"/>
    <s v="HALDWANI"/>
    <s v="Aashish Rai"/>
    <n v="9389925428"/>
    <s v="UP21ET8573"/>
    <s v="AMAN"/>
    <n v="9105037209"/>
    <x v="618"/>
    <n v="94252"/>
    <d v="2025-10-09T00:00:00"/>
    <d v="2025-10-09T00:00:00"/>
    <n v="0"/>
    <s v="valid"/>
    <n v="13291"/>
    <n v="3017"/>
    <n v="20"/>
    <n v="60"/>
    <s v="normal"/>
    <s v="no"/>
    <s v="low"/>
    <n v="80"/>
    <s v="low"/>
    <s v="YES"/>
    <d v="2025-10-09T00:00:00"/>
    <m/>
    <d v="2025-10-01T00:00:00"/>
    <s v="Oct"/>
    <n v="2025"/>
    <s v="Thu"/>
    <m/>
    <s v="Narayan  Singh"/>
    <n v="18"/>
    <s v="valid"/>
  </r>
  <r>
    <n v="426"/>
    <x v="1"/>
    <s v="HALDWANI"/>
    <s v="Aashish Rai"/>
    <n v="9389925428"/>
    <s v="UP21ET8573"/>
    <s v="AMAN"/>
    <n v="9105037209"/>
    <x v="619"/>
    <n v="94252"/>
    <d v="2025-10-09T00:00:00"/>
    <d v="2025-10-09T00:00:00"/>
    <n v="0"/>
    <s v="valid"/>
    <n v="0"/>
    <n v="7505"/>
    <n v="15"/>
    <n v="60"/>
    <s v="normal"/>
    <s v="no"/>
    <s v="low"/>
    <n v="75"/>
    <s v="low"/>
    <s v="YES"/>
    <d v="2025-10-09T00:00:00"/>
    <m/>
    <d v="2025-10-01T00:00:00"/>
    <s v="Oct"/>
    <n v="2025"/>
    <s v="Thu"/>
    <m/>
    <s v="Narayan  Singh"/>
    <n v="18"/>
    <s v="valid"/>
  </r>
  <r>
    <n v="427"/>
    <x v="1"/>
    <s v="HALDWANI"/>
    <s v="Aashish Rai"/>
    <n v="9389925428"/>
    <s v="UP21ET8573"/>
    <s v="AMAN"/>
    <n v="9105037209"/>
    <x v="620"/>
    <n v="94252"/>
    <d v="2025-10-09T00:00:00"/>
    <d v="2025-10-09T00:00:00"/>
    <n v="0"/>
    <s v="valid"/>
    <n v="8463"/>
    <n v="2567"/>
    <n v="45"/>
    <n v="60"/>
    <s v="normal"/>
    <s v="no"/>
    <s v="low"/>
    <n v="105"/>
    <s v="low"/>
    <s v="YES"/>
    <d v="2025-10-09T00:00:00"/>
    <m/>
    <d v="2025-10-01T00:00:00"/>
    <s v="Oct"/>
    <n v="2025"/>
    <s v="Thu"/>
    <m/>
    <s v="Narayan  Singh"/>
    <n v="18"/>
    <s v="valid"/>
  </r>
  <r>
    <n v="428"/>
    <x v="1"/>
    <s v="HALDWANI"/>
    <s v="Aashish Rai"/>
    <n v="9389925428"/>
    <s v="UP21ET8573"/>
    <s v="AMAN"/>
    <n v="9105037209"/>
    <x v="621"/>
    <n v="94252"/>
    <d v="2025-10-09T00:00:00"/>
    <d v="2025-10-09T00:00:00"/>
    <n v="0"/>
    <s v="valid"/>
    <n v="4940"/>
    <n v="1567"/>
    <n v="53"/>
    <n v="60"/>
    <s v="normal"/>
    <s v="no"/>
    <s v="low"/>
    <n v="113"/>
    <s v="low"/>
    <s v="YES"/>
    <d v="2025-10-09T00:00:00"/>
    <m/>
    <d v="2025-10-01T00:00:00"/>
    <s v="Oct"/>
    <n v="2025"/>
    <s v="Thu"/>
    <m/>
    <s v="Narayan  Singh"/>
    <n v="18"/>
    <s v="valid"/>
  </r>
  <r>
    <n v="429"/>
    <x v="1"/>
    <s v="HALDWANI"/>
    <s v="Aashish Rai"/>
    <n v="9389925428"/>
    <s v="UP21ET8573"/>
    <s v="AMAN"/>
    <n v="9105037209"/>
    <x v="622"/>
    <n v="84536"/>
    <d v="2025-10-09T00:00:00"/>
    <d v="2025-10-09T00:00:00"/>
    <n v="0"/>
    <s v="valid"/>
    <n v="12684"/>
    <n v="4259"/>
    <n v="55"/>
    <n v="80"/>
    <s v="normal"/>
    <s v="no"/>
    <s v="medium"/>
    <n v="135"/>
    <s v="medium"/>
    <s v="YES"/>
    <d v="2025-10-09T00:00:00"/>
    <m/>
    <d v="2025-10-01T00:00:00"/>
    <s v="Oct"/>
    <n v="2025"/>
    <s v="Thu"/>
    <m/>
    <s v="Anil  Kumar RDPR"/>
    <n v="18"/>
    <s v="valid"/>
  </r>
  <r>
    <n v="430"/>
    <x v="1"/>
    <s v="HALDWANI"/>
    <s v="Aashish Rai"/>
    <n v="9389925428"/>
    <s v="UP21ET8573"/>
    <s v="AMAN"/>
    <n v="9105037209"/>
    <x v="623"/>
    <n v="94645"/>
    <d v="2025-10-09T00:00:00"/>
    <d v="2025-10-09T00:00:00"/>
    <n v="0"/>
    <s v="valid"/>
    <n v="2089"/>
    <n v="797"/>
    <n v="32"/>
    <n v="140"/>
    <s v="normal"/>
    <s v="no"/>
    <s v="medium"/>
    <n v="172"/>
    <s v="medium"/>
    <s v="YES"/>
    <d v="2025-10-09T00:00:00"/>
    <m/>
    <d v="2025-10-01T00:00:00"/>
    <s v="Oct"/>
    <n v="2025"/>
    <s v="Thu"/>
    <m/>
    <s v="Not found"/>
    <n v="18"/>
    <s v="valid"/>
  </r>
  <r>
    <n v="431"/>
    <x v="1"/>
    <s v="HALDWANI"/>
    <s v="AMIT SINGH"/>
    <n v="9161640641"/>
    <s v="UK02CA0769"/>
    <s v="HARI"/>
    <n v="7247885473"/>
    <x v="624"/>
    <n v="91428"/>
    <d v="2025-10-09T00:00:00"/>
    <d v="2025-10-09T00:00:00"/>
    <n v="0"/>
    <s v="valid"/>
    <n v="1639"/>
    <n v="268"/>
    <n v="99"/>
    <n v="120"/>
    <s v="normal"/>
    <s v="no"/>
    <s v="medium"/>
    <n v="219"/>
    <s v="medium"/>
    <s v="YES"/>
    <d v="2025-10-09T00:00:00"/>
    <m/>
    <d v="2025-10-01T00:00:00"/>
    <s v="Oct"/>
    <n v="2025"/>
    <s v="Thu"/>
    <m/>
    <s v="Not found"/>
    <n v="18"/>
    <s v="valid"/>
  </r>
  <r>
    <n v="432"/>
    <x v="1"/>
    <s v="HALDWANI"/>
    <s v="AMIT SINGH"/>
    <n v="9161640641"/>
    <s v="UK02CA0769"/>
    <s v="HARI"/>
    <n v="7247885473"/>
    <x v="625"/>
    <n v="91745"/>
    <d v="2025-10-09T00:00:00"/>
    <d v="2025-10-09T00:00:00"/>
    <n v="0"/>
    <s v="valid"/>
    <n v="6578"/>
    <n v="1327"/>
    <n v="97"/>
    <n v="100"/>
    <s v="normal"/>
    <s v="no"/>
    <s v="medium"/>
    <n v="197"/>
    <s v="medium"/>
    <s v="YES"/>
    <d v="2025-10-09T00:00:00"/>
    <m/>
    <d v="2025-10-01T00:00:00"/>
    <s v="Oct"/>
    <n v="2025"/>
    <s v="Thu"/>
    <m/>
    <s v="Not found"/>
    <n v="18"/>
    <s v="valid"/>
  </r>
  <r>
    <n v="433"/>
    <x v="1"/>
    <s v="HALDWANI"/>
    <s v="Aashish Rai"/>
    <n v="9389925428"/>
    <s v="UP21FT5612"/>
    <s v="JAVED"/>
    <n v="6398733536"/>
    <x v="626"/>
    <n v="140516"/>
    <d v="2025-10-09T00:00:00"/>
    <d v="2025-10-09T00:00:00"/>
    <n v="0"/>
    <s v="valid"/>
    <n v="310"/>
    <n v="46"/>
    <n v="37"/>
    <n v="40"/>
    <s v="normal"/>
    <s v="no"/>
    <s v="low"/>
    <n v="77"/>
    <s v="low"/>
    <s v="YES"/>
    <d v="2025-10-09T00:00:00"/>
    <m/>
    <d v="2025-10-01T00:00:00"/>
    <s v="Oct"/>
    <n v="2025"/>
    <s v="Thu"/>
    <m/>
    <s v="Satish  Chandra"/>
    <n v="18"/>
    <s v="valid"/>
  </r>
  <r>
    <n v="434"/>
    <x v="1"/>
    <s v="HALDWANI"/>
    <s v="Aashish Rai"/>
    <n v="9389925428"/>
    <s v="UP21FT5612"/>
    <s v="JAVED"/>
    <n v="6398733536"/>
    <x v="627"/>
    <n v="140516"/>
    <d v="2025-10-09T00:00:00"/>
    <d v="2025-10-09T00:00:00"/>
    <n v="0"/>
    <s v="valid"/>
    <n v="0"/>
    <n v="0"/>
    <n v="0"/>
    <n v="40"/>
    <s v="normal"/>
    <s v="no"/>
    <s v="low"/>
    <n v="40"/>
    <s v="low"/>
    <s v="YES"/>
    <d v="2025-10-09T00:00:00"/>
    <m/>
    <d v="2025-10-01T00:00:00"/>
    <s v="Oct"/>
    <n v="2025"/>
    <s v="Thu"/>
    <m/>
    <s v="Bhupesh Upadhyay"/>
    <n v="18"/>
    <s v="valid"/>
  </r>
  <r>
    <n v="435"/>
    <x v="1"/>
    <s v="HALDWANI"/>
    <s v="Aashish Rai"/>
    <n v="9389925428"/>
    <s v="UP21FT5612"/>
    <s v="JAVED"/>
    <n v="6398733536"/>
    <x v="604"/>
    <n v="142307"/>
    <d v="2025-10-09T00:00:00"/>
    <d v="2025-10-09T00:00:00"/>
    <n v="0"/>
    <s v="valid"/>
    <n v="4825"/>
    <n v="1072"/>
    <n v="59"/>
    <n v="40"/>
    <s v="normal"/>
    <s v="no"/>
    <s v="low"/>
    <n v="99"/>
    <s v="low"/>
    <s v="YES"/>
    <d v="2025-10-09T00:00:00"/>
    <m/>
    <d v="2025-10-01T00:00:00"/>
    <s v="Oct"/>
    <n v="2025"/>
    <s v="Thu"/>
    <m/>
    <s v="Lalit Pawar"/>
    <n v="18"/>
    <s v="valid"/>
  </r>
  <r>
    <n v="436"/>
    <x v="1"/>
    <s v="HALDWANI"/>
    <s v="Aashish Rai"/>
    <n v="9389925428"/>
    <s v="UP20BT0504"/>
    <s v="ISLAMUDDIN"/>
    <n v="9105130861"/>
    <x v="628"/>
    <n v="134916"/>
    <d v="2025-10-09T00:00:00"/>
    <d v="2025-10-09T00:00:00"/>
    <n v="0"/>
    <s v="valid"/>
    <n v="1831"/>
    <n v="277"/>
    <n v="58"/>
    <n v="60"/>
    <s v="normal"/>
    <s v="no"/>
    <s v="low"/>
    <n v="118"/>
    <s v="low"/>
    <s v="YES"/>
    <d v="2025-10-09T00:00:00"/>
    <m/>
    <d v="2025-10-01T00:00:00"/>
    <s v="Oct"/>
    <n v="2025"/>
    <s v="Thu"/>
    <m/>
    <s v="Durvesh  Kumar"/>
    <n v="18"/>
    <s v="valid"/>
  </r>
  <r>
    <n v="437"/>
    <x v="1"/>
    <s v="HALDWANI"/>
    <s v="Aashish Rai"/>
    <n v="9389925428"/>
    <s v="UP20BT0504"/>
    <s v="ISLAMUDDIN"/>
    <n v="9105130861"/>
    <x v="629"/>
    <n v="134916"/>
    <d v="2025-10-09T00:00:00"/>
    <d v="2025-10-09T00:00:00"/>
    <n v="0"/>
    <s v="valid"/>
    <n v="9678"/>
    <n v="1977"/>
    <n v="59"/>
    <n v="60"/>
    <s v="normal"/>
    <s v="no"/>
    <s v="low"/>
    <n v="119"/>
    <s v="low"/>
    <s v="YES"/>
    <d v="2025-10-09T00:00:00"/>
    <m/>
    <d v="2025-10-01T00:00:00"/>
    <s v="Oct"/>
    <n v="2025"/>
    <s v="Thu"/>
    <m/>
    <s v="Durvesh  Kumar"/>
    <n v="18"/>
    <s v="valid"/>
  </r>
  <r>
    <n v="438"/>
    <x v="1"/>
    <s v="HALDWANI"/>
    <s v="Aashish Rai"/>
    <n v="9389925428"/>
    <s v="UP20BT0504"/>
    <s v="ISLAMUDDIN"/>
    <n v="9105130861"/>
    <x v="630"/>
    <n v="134916"/>
    <d v="2025-10-09T00:00:00"/>
    <d v="2025-10-09T00:00:00"/>
    <n v="0"/>
    <s v="valid"/>
    <n v="9696"/>
    <n v="2356"/>
    <n v="38"/>
    <n v="80"/>
    <s v="normal"/>
    <s v="no"/>
    <s v="medium"/>
    <n v="118"/>
    <s v="medium"/>
    <s v="YES"/>
    <d v="2025-10-09T00:00:00"/>
    <m/>
    <d v="2025-10-01T00:00:00"/>
    <s v="Oct"/>
    <n v="2025"/>
    <s v="Thu"/>
    <m/>
    <s v="Durvesh  Kumar"/>
    <n v="18"/>
    <s v="valid"/>
  </r>
  <r>
    <n v="439"/>
    <x v="1"/>
    <s v="HALDWANI"/>
    <s v="Aashish Rai"/>
    <n v="9389925428"/>
    <s v="UP20BT0504"/>
    <s v="ISLAMUDDIN"/>
    <n v="9105130861"/>
    <x v="631"/>
    <n v="134916"/>
    <d v="2025-10-09T00:00:00"/>
    <d v="2025-10-09T00:00:00"/>
    <n v="0"/>
    <s v="valid"/>
    <n v="9716"/>
    <n v="1958"/>
    <n v="33"/>
    <n v="80"/>
    <s v="normal"/>
    <s v="no"/>
    <s v="medium"/>
    <n v="113"/>
    <s v="medium"/>
    <s v="YES"/>
    <d v="2025-10-09T00:00:00"/>
    <m/>
    <d v="2025-10-01T00:00:00"/>
    <s v="Oct"/>
    <n v="2025"/>
    <s v="Thu"/>
    <m/>
    <s v="Durvesh  Kumar"/>
    <n v="18"/>
    <s v="valid"/>
  </r>
  <r>
    <n v="440"/>
    <x v="1"/>
    <s v="HALDWANI"/>
    <s v="Aashish Rai"/>
    <n v="9389925428"/>
    <s v="UP20BT0504"/>
    <s v="ISLAMUDDIN"/>
    <n v="9105130861"/>
    <x v="632"/>
    <n v="134916"/>
    <d v="2025-10-09T00:00:00"/>
    <d v="2025-10-09T00:00:00"/>
    <n v="0"/>
    <s v="valid"/>
    <n v="1386"/>
    <n v="215"/>
    <n v="36"/>
    <n v="60"/>
    <s v="normal"/>
    <s v="no"/>
    <s v="low"/>
    <n v="96"/>
    <s v="low"/>
    <s v="YES"/>
    <d v="2025-10-09T00:00:00"/>
    <m/>
    <d v="2025-10-01T00:00:00"/>
    <s v="Oct"/>
    <n v="2025"/>
    <s v="Thu"/>
    <m/>
    <s v="Durvesh  Kumar"/>
    <n v="18"/>
    <s v="valid"/>
  </r>
  <r>
    <n v="441"/>
    <x v="1"/>
    <s v="HALDWANI"/>
    <s v="Aashish Rai"/>
    <n v="9389925428"/>
    <s v="UP20BT0504"/>
    <s v="ISLAMUDDIN"/>
    <n v="9105130861"/>
    <x v="633"/>
    <n v="134916"/>
    <d v="2025-10-09T00:00:00"/>
    <d v="2025-10-09T00:00:00"/>
    <n v="0"/>
    <s v="valid"/>
    <n v="7673"/>
    <n v="1418"/>
    <n v="42"/>
    <n v="80"/>
    <s v="normal"/>
    <s v="no"/>
    <s v="medium"/>
    <n v="122"/>
    <s v="medium"/>
    <s v="YES"/>
    <d v="2025-10-09T00:00:00"/>
    <m/>
    <d v="2025-10-01T00:00:00"/>
    <s v="Oct"/>
    <n v="2025"/>
    <s v="Thu"/>
    <m/>
    <s v="Durvesh  Kumar"/>
    <n v="18"/>
    <s v="valid"/>
  </r>
  <r>
    <n v="442"/>
    <x v="1"/>
    <s v="HALDWANI"/>
    <s v="AMIT SINGH"/>
    <n v="9161640641"/>
    <s v="UK02CA0988"/>
    <s v="KUNDAN"/>
    <n v="7055143769"/>
    <x v="634"/>
    <s v="TXN100127883932"/>
    <d v="2025-10-10T00:00:00"/>
    <d v="2025-10-10T00:00:00"/>
    <n v="0"/>
    <s v="valid"/>
    <n v="9675"/>
    <n v="1498"/>
    <n v="30"/>
    <n v="200"/>
    <s v="high"/>
    <s v="yes"/>
    <s v="high"/>
    <n v="230"/>
    <s v="HIGH"/>
    <s v="YES"/>
    <d v="2025-10-10T00:00:00"/>
    <m/>
    <d v="2025-10-01T00:00:00"/>
    <s v="Oct"/>
    <n v="2025"/>
    <s v="Fri"/>
    <m/>
    <s v="Tejpal  Singh  Takuli"/>
    <n v="18"/>
    <s v="valid"/>
  </r>
  <r>
    <n v="443"/>
    <x v="1"/>
    <s v="HALDWANI"/>
    <s v="AMIT SINGH"/>
    <n v="9628578265"/>
    <s v="UK02CA0769"/>
    <s v="HARI"/>
    <n v="7247885473"/>
    <x v="635"/>
    <n v="162029"/>
    <d v="2025-10-10T00:00:00"/>
    <d v="2025-10-10T00:00:00"/>
    <n v="0"/>
    <s v="valid"/>
    <n v="292"/>
    <n v="54"/>
    <n v="35"/>
    <n v="60"/>
    <s v="normal"/>
    <s v="no"/>
    <s v="low"/>
    <n v="95"/>
    <s v="low"/>
    <s v="YES"/>
    <d v="2025-10-10T00:00:00"/>
    <m/>
    <d v="2025-10-01T00:00:00"/>
    <s v="Oct"/>
    <n v="2025"/>
    <s v="Fri"/>
    <m/>
    <s v="Veer  Pal"/>
    <n v="18"/>
    <s v="valid"/>
  </r>
  <r>
    <n v="444"/>
    <x v="1"/>
    <s v="HALDWANI"/>
    <s v="AMIT SINGH"/>
    <n v="9628578265"/>
    <s v="UK02CA0769"/>
    <s v="HARI"/>
    <n v="7247885473"/>
    <x v="636"/>
    <n v="162029"/>
    <d v="2025-10-10T00:00:00"/>
    <d v="2025-10-10T00:00:00"/>
    <n v="0"/>
    <s v="valid"/>
    <s v="NA"/>
    <s v="NA"/>
    <n v="15"/>
    <n v="60"/>
    <s v="normal"/>
    <s v="no"/>
    <s v="low"/>
    <n v="75"/>
    <s v="low"/>
    <s v="YES"/>
    <d v="2025-10-10T00:00:00"/>
    <m/>
    <d v="2025-10-01T00:00:00"/>
    <s v="Oct"/>
    <n v="2025"/>
    <s v="Fri"/>
    <m/>
    <s v="Aakash  Prajapati"/>
    <n v="18"/>
    <s v="valid"/>
  </r>
  <r>
    <n v="445"/>
    <x v="1"/>
    <s v="HALDWANI"/>
    <s v="AMIT SINGH"/>
    <n v="9161640641"/>
    <s v="UK02CA0769"/>
    <s v="HARI"/>
    <n v="7247885473"/>
    <x v="637"/>
    <n v="113108"/>
    <d v="2025-10-06T00:00:00"/>
    <d v="2025-10-10T00:00:00"/>
    <n v="4"/>
    <s v="valid"/>
    <n v="5336"/>
    <n v="1002"/>
    <n v="25"/>
    <n v="60"/>
    <s v="normal"/>
    <s v="no"/>
    <s v="low"/>
    <n v="85"/>
    <s v="low"/>
    <s v="YES"/>
    <d v="2025-10-10T00:00:00"/>
    <m/>
    <d v="2025-10-01T00:00:00"/>
    <s v="Oct"/>
    <n v="2025"/>
    <s v="Fri"/>
    <m/>
    <s v="Munendra  singh"/>
    <n v="18"/>
    <s v="valid"/>
  </r>
  <r>
    <n v="446"/>
    <x v="1"/>
    <s v="HALDWANI"/>
    <s v="Aashish Rai"/>
    <n v="9389925428"/>
    <s v="UK05CA2368"/>
    <s v="GANESH"/>
    <n v="7535896961"/>
    <x v="638"/>
    <s v="TXN100127839257"/>
    <d v="2025-10-10T00:00:00"/>
    <d v="2025-10-10T00:00:00"/>
    <n v="0"/>
    <s v="valid"/>
    <n v="6427"/>
    <n v="1413"/>
    <n v="86"/>
    <n v="60"/>
    <s v="normal"/>
    <s v="no"/>
    <s v="low"/>
    <n v="146"/>
    <s v="low"/>
    <s v="YES"/>
    <d v="2025-10-10T00:00:00"/>
    <m/>
    <d v="2025-10-01T00:00:00"/>
    <s v="Oct"/>
    <n v="2025"/>
    <s v="Fri"/>
    <m/>
    <s v="Naresh  Pal"/>
    <n v="18"/>
    <s v="valid"/>
  </r>
  <r>
    <n v="447"/>
    <x v="1"/>
    <s v="HALDWANI"/>
    <s v="Aashish Rai"/>
    <n v="9389925428"/>
    <s v="UK05CA2368"/>
    <s v="GANESH"/>
    <n v="7535896961"/>
    <x v="639"/>
    <s v="TXN100127839257"/>
    <d v="2025-10-10T00:00:00"/>
    <d v="2025-10-10T00:00:00"/>
    <n v="0"/>
    <s v="valid"/>
    <n v="2140"/>
    <n v="469"/>
    <n v="91"/>
    <n v="60"/>
    <s v="normal"/>
    <s v="no"/>
    <s v="low"/>
    <n v="151"/>
    <s v="low"/>
    <s v="YES"/>
    <d v="2025-10-10T00:00:00"/>
    <m/>
    <d v="2025-10-01T00:00:00"/>
    <s v="Oct"/>
    <n v="2025"/>
    <s v="Fri"/>
    <m/>
    <s v="Naresh  Pal"/>
    <n v="18"/>
    <s v="valid"/>
  </r>
  <r>
    <n v="448"/>
    <x v="1"/>
    <s v="HALDWANI"/>
    <s v="Aashish Rai"/>
    <n v="9389925428"/>
    <s v="UK05CA2368"/>
    <s v="GANESH"/>
    <n v="7535896961"/>
    <x v="640"/>
    <s v="TXN100127839257"/>
    <d v="2025-10-10T00:00:00"/>
    <d v="2025-10-11T00:00:00"/>
    <n v="1"/>
    <s v="valid"/>
    <n v="7857"/>
    <n v="3150"/>
    <n v="47"/>
    <n v="80"/>
    <s v="normal"/>
    <s v="no"/>
    <s v="medium"/>
    <n v="127"/>
    <s v="medium"/>
    <s v="YES"/>
    <d v="2025-10-11T00:00:00"/>
    <m/>
    <d v="2025-10-01T00:00:00"/>
    <s v="Oct"/>
    <n v="2025"/>
    <s v="Sat"/>
    <m/>
    <s v="Bhagwat  Chandra  Joshi"/>
    <n v="18"/>
    <s v="valid"/>
  </r>
  <r>
    <n v="449"/>
    <x v="1"/>
    <s v="HALDWANI"/>
    <s v="Aashish Rai"/>
    <n v="9389925428"/>
    <s v="UK05CA2368"/>
    <s v="GANESH"/>
    <n v="7535896961"/>
    <x v="641"/>
    <s v="TXN100127839257"/>
    <d v="2025-10-10T00:00:00"/>
    <d v="2025-10-11T00:00:00"/>
    <n v="1"/>
    <s v="valid"/>
    <n v="4172"/>
    <n v="2124"/>
    <n v="84"/>
    <n v="60"/>
    <s v="normal"/>
    <s v="no"/>
    <s v="low"/>
    <n v="144"/>
    <s v="low"/>
    <s v="YES"/>
    <d v="2025-10-11T00:00:00"/>
    <m/>
    <d v="2025-10-01T00:00:00"/>
    <s v="Oct"/>
    <n v="2025"/>
    <s v="Sat"/>
    <m/>
    <s v="Bhagwat  Chandra  Joshi"/>
    <n v="18"/>
    <s v="valid"/>
  </r>
  <r>
    <n v="450"/>
    <x v="1"/>
    <s v="HALDWANI"/>
    <s v="Aashish Rai"/>
    <n v="9389925428"/>
    <s v="UK05CA2368"/>
    <s v="GANESH"/>
    <n v="7535896961"/>
    <x v="642"/>
    <s v="TXN100127839257"/>
    <d v="2025-10-10T00:00:00"/>
    <d v="2025-10-11T00:00:00"/>
    <n v="1"/>
    <s v="valid"/>
    <n v="1983"/>
    <n v="721"/>
    <n v="90"/>
    <n v="60"/>
    <s v="normal"/>
    <s v="no"/>
    <s v="low"/>
    <n v="150"/>
    <s v="low"/>
    <s v="YES"/>
    <d v="2025-10-11T00:00:00"/>
    <m/>
    <d v="2025-10-01T00:00:00"/>
    <s v="Oct"/>
    <n v="2025"/>
    <s v="Sat"/>
    <m/>
    <s v="Mr  Ghanshyam"/>
    <n v="18"/>
    <s v="valid"/>
  </r>
  <r>
    <n v="451"/>
    <x v="1"/>
    <s v="HALDWANI"/>
    <s v="Aashish Rai"/>
    <n v="9973143555"/>
    <s v="UK05CA2368"/>
    <s v="GANESH"/>
    <n v="7535896961"/>
    <x v="643"/>
    <s v="TXN100127839458"/>
    <d v="2025-10-10T00:00:00"/>
    <d v="2025-10-10T00:00:00"/>
    <n v="0"/>
    <s v="valid"/>
    <n v="1374"/>
    <n v="1701"/>
    <n v="122"/>
    <n v="100"/>
    <s v="normal"/>
    <s v="no"/>
    <s v="medium"/>
    <n v="222"/>
    <s v="medium"/>
    <s v="YES"/>
    <d v="2025-10-10T00:00:00"/>
    <m/>
    <d v="2025-10-01T00:00:00"/>
    <s v="Oct"/>
    <n v="2025"/>
    <s v="Fri"/>
    <m/>
    <s v="Naresh  Pal"/>
    <n v="18"/>
    <s v="valid"/>
  </r>
  <r>
    <n v="452"/>
    <x v="1"/>
    <s v="HALDWANI"/>
    <s v="Aashish Rai"/>
    <n v="9389925428"/>
    <s v="UK03CA2120"/>
    <s v="DEEPAK"/>
    <n v="9350905819"/>
    <x v="644"/>
    <s v="TXN100127779527"/>
    <d v="2025-10-10T00:00:00"/>
    <d v="2025-10-10T00:00:00"/>
    <n v="0"/>
    <s v="valid"/>
    <n v="8335"/>
    <n v="1678"/>
    <n v="93"/>
    <n v="80"/>
    <s v="normal"/>
    <s v="no"/>
    <s v="medium"/>
    <n v="173"/>
    <s v="medium"/>
    <s v="YES"/>
    <d v="2025-10-10T00:00:00"/>
    <m/>
    <d v="2025-10-01T00:00:00"/>
    <s v="Oct"/>
    <n v="2025"/>
    <s v="Fri"/>
    <m/>
    <s v="Ramesh Chandra Pachouli"/>
    <n v="18"/>
    <s v="valid"/>
  </r>
  <r>
    <n v="453"/>
    <x v="1"/>
    <s v="HALDWANI"/>
    <s v="Aashish Rai"/>
    <n v="9389925428"/>
    <s v="UK03CA2120"/>
    <s v="DEEPAK"/>
    <n v="9350905819"/>
    <x v="645"/>
    <s v="TXN100127779527"/>
    <d v="2025-10-10T00:00:00"/>
    <d v="2025-10-10T00:00:00"/>
    <n v="0"/>
    <s v="valid"/>
    <n v="10544"/>
    <n v="2249"/>
    <n v="86"/>
    <n v="60"/>
    <s v="normal"/>
    <s v="no"/>
    <s v="low"/>
    <n v="146"/>
    <s v="low"/>
    <s v="YES"/>
    <d v="2025-10-10T00:00:00"/>
    <m/>
    <d v="2025-10-01T00:00:00"/>
    <s v="Oct"/>
    <n v="2025"/>
    <s v="Fri"/>
    <m/>
    <s v="Ramesh Chandra Pachouli"/>
    <n v="18"/>
    <s v="valid"/>
  </r>
  <r>
    <n v="454"/>
    <x v="1"/>
    <s v="HALDWANI"/>
    <s v="Aashish Rai"/>
    <n v="9389925428"/>
    <s v="UK03CA2120"/>
    <s v="DEEPAK"/>
    <n v="9350905819"/>
    <x v="646"/>
    <s v="TXN100127779527"/>
    <d v="2025-10-10T00:00:00"/>
    <d v="2025-10-10T00:00:00"/>
    <n v="0"/>
    <s v="valid"/>
    <n v="5892"/>
    <n v="1012"/>
    <n v="58"/>
    <n v="80"/>
    <s v="normal"/>
    <s v="no"/>
    <s v="medium"/>
    <n v="138"/>
    <s v="medium"/>
    <s v="YES"/>
    <d v="2025-10-10T00:00:00"/>
    <m/>
    <d v="2025-10-01T00:00:00"/>
    <s v="Oct"/>
    <n v="2025"/>
    <s v="Fri"/>
    <m/>
    <s v="Ramesh Chandra Pachouli"/>
    <n v="18"/>
    <s v="valid"/>
  </r>
  <r>
    <n v="455"/>
    <x v="1"/>
    <s v="HALDWANI"/>
    <s v="Aashish Rai"/>
    <n v="9389925428"/>
    <s v="UK03CA2120"/>
    <s v="DEEPAK"/>
    <n v="9350905819"/>
    <x v="647"/>
    <s v="TXN100127779527"/>
    <d v="2025-10-10T00:00:00"/>
    <d v="2025-10-10T00:00:00"/>
    <n v="0"/>
    <s v="valid"/>
    <n v="3719"/>
    <n v="584"/>
    <n v="110"/>
    <n v="60"/>
    <s v="normal"/>
    <s v="no"/>
    <s v="low"/>
    <n v="170"/>
    <s v="low"/>
    <s v="YES"/>
    <d v="2025-10-10T00:00:00"/>
    <m/>
    <d v="2025-10-01T00:00:00"/>
    <s v="Oct"/>
    <n v="2025"/>
    <s v="Fri"/>
    <m/>
    <s v="Ramesh Chandra Pachouli"/>
    <n v="18"/>
    <s v="valid"/>
  </r>
  <r>
    <n v="456"/>
    <x v="1"/>
    <s v="HALDWANI"/>
    <s v="Aashish Rai"/>
    <n v="9389925428"/>
    <s v="UK03CA2120"/>
    <s v="DEEPAK"/>
    <n v="9350905819"/>
    <x v="648"/>
    <s v="TXN100127779527"/>
    <d v="2025-10-10T00:00:00"/>
    <d v="2025-10-10T00:00:00"/>
    <n v="0"/>
    <s v="valid"/>
    <n v="4928"/>
    <n v="863"/>
    <n v="70"/>
    <n v="60"/>
    <s v="normal"/>
    <s v="no"/>
    <s v="low"/>
    <n v="130"/>
    <s v="low"/>
    <s v="YES"/>
    <d v="2025-10-10T00:00:00"/>
    <m/>
    <d v="2025-10-01T00:00:00"/>
    <s v="Oct"/>
    <n v="2025"/>
    <s v="Fri"/>
    <m/>
    <s v="Ramesh Chandra Pachouli"/>
    <n v="18"/>
    <s v="valid"/>
  </r>
  <r>
    <n v="457"/>
    <x v="1"/>
    <s v="HALDWANI"/>
    <s v="Aashish Rai"/>
    <n v="9389925428"/>
    <s v="UP21FT5612"/>
    <s v="JAVED"/>
    <n v="6398733536"/>
    <x v="649"/>
    <n v="122300"/>
    <d v="2025-10-10T00:00:00"/>
    <d v="2025-10-10T00:00:00"/>
    <n v="0"/>
    <s v="valid"/>
    <n v="28454"/>
    <n v="6522"/>
    <n v="12"/>
    <n v="80"/>
    <s v="normal"/>
    <s v="no"/>
    <s v="medium"/>
    <n v="92"/>
    <s v="medium"/>
    <s v="YES"/>
    <d v="2025-10-10T00:00:00"/>
    <m/>
    <d v="2025-10-01T00:00:00"/>
    <s v="Oct"/>
    <n v="2025"/>
    <s v="Fri"/>
    <m/>
    <s v="Satish  Chandra"/>
    <n v="18"/>
    <s v="valid"/>
  </r>
  <r>
    <n v="458"/>
    <x v="1"/>
    <s v="HALDWANI"/>
    <s v="Aashish Rai"/>
    <n v="9389925428"/>
    <s v="UP21FT5612"/>
    <s v="JAVED"/>
    <n v="6398733536"/>
    <x v="650"/>
    <n v="122300"/>
    <d v="2025-10-10T00:00:00"/>
    <d v="2025-10-10T00:00:00"/>
    <n v="0"/>
    <s v="valid"/>
    <n v="11605"/>
    <n v="2437"/>
    <n v="18"/>
    <n v="80"/>
    <s v="normal"/>
    <s v="no"/>
    <s v="medium"/>
    <n v="98"/>
    <s v="medium"/>
    <s v="YES"/>
    <d v="2025-10-10T00:00:00"/>
    <m/>
    <d v="2025-10-01T00:00:00"/>
    <s v="Oct"/>
    <n v="2025"/>
    <s v="Fri"/>
    <m/>
    <s v="Satish  Chandra"/>
    <n v="18"/>
    <s v="valid"/>
  </r>
  <r>
    <n v="459"/>
    <x v="1"/>
    <s v="HALDWANI"/>
    <s v="Aashish Rai"/>
    <n v="9389925428"/>
    <s v="UP21FT5612"/>
    <s v="JAVED"/>
    <n v="6398733536"/>
    <x v="651"/>
    <n v="122300"/>
    <d v="2025-10-10T00:00:00"/>
    <d v="2025-10-10T00:00:00"/>
    <n v="0"/>
    <s v="valid"/>
    <n v="15482"/>
    <n v="3400"/>
    <n v="16"/>
    <n v="80"/>
    <s v="normal"/>
    <s v="no"/>
    <s v="medium"/>
    <n v="96"/>
    <s v="medium"/>
    <s v="YES"/>
    <d v="2025-10-10T00:00:00"/>
    <m/>
    <d v="2025-10-01T00:00:00"/>
    <s v="Oct"/>
    <n v="2025"/>
    <s v="Fri"/>
    <m/>
    <s v="Satish  Chandra"/>
    <n v="18"/>
    <s v="valid"/>
  </r>
  <r>
    <n v="460"/>
    <x v="1"/>
    <s v="HALDWANI"/>
    <s v="Aashish Rai"/>
    <n v="9389925428"/>
    <s v="UP21FT5612"/>
    <s v="JAVED"/>
    <n v="6398733536"/>
    <x v="652"/>
    <n v="122300"/>
    <d v="2025-10-10T00:00:00"/>
    <d v="2025-10-10T00:00:00"/>
    <n v="0"/>
    <s v="valid"/>
    <n v="4930"/>
    <n v="753"/>
    <n v="13"/>
    <n v="80"/>
    <s v="normal"/>
    <s v="no"/>
    <s v="medium"/>
    <n v="93"/>
    <s v="medium"/>
    <s v="YES"/>
    <d v="2025-10-10T00:00:00"/>
    <m/>
    <d v="2025-10-01T00:00:00"/>
    <s v="Oct"/>
    <n v="2025"/>
    <s v="Fri"/>
    <m/>
    <s v="Satish  Chandra"/>
    <n v="18"/>
    <s v="valid"/>
  </r>
  <r>
    <n v="461"/>
    <x v="1"/>
    <s v="HALDWANI"/>
    <s v="Aashish Rai"/>
    <n v="9389925428"/>
    <s v="UP21FT5612"/>
    <s v="JAVED"/>
    <n v="6398733536"/>
    <x v="653"/>
    <n v="122300"/>
    <d v="2025-10-10T00:00:00"/>
    <d v="2025-10-10T00:00:00"/>
    <n v="0"/>
    <s v="valid"/>
    <n v="5356"/>
    <n v="1309"/>
    <n v="12"/>
    <n v="80"/>
    <s v="normal"/>
    <s v="no"/>
    <s v="medium"/>
    <n v="92"/>
    <s v="medium"/>
    <s v="YES"/>
    <d v="2025-10-10T00:00:00"/>
    <m/>
    <d v="2025-10-01T00:00:00"/>
    <s v="Oct"/>
    <n v="2025"/>
    <s v="Fri"/>
    <m/>
    <s v="Satish  Chandra"/>
    <n v="18"/>
    <s v="valid"/>
  </r>
  <r>
    <n v="462"/>
    <x v="1"/>
    <s v="HALDWANI"/>
    <s v="Aashish Rai"/>
    <n v="9389925428"/>
    <s v="UP21FT5612"/>
    <s v="JAVED"/>
    <n v="6398733536"/>
    <x v="654"/>
    <n v="122559"/>
    <d v="2025-10-10T00:00:00"/>
    <d v="2025-10-10T00:00:00"/>
    <n v="0"/>
    <s v="valid"/>
    <n v="15260"/>
    <n v="3957"/>
    <n v="45"/>
    <n v="60"/>
    <s v="normal"/>
    <s v="no"/>
    <s v="low"/>
    <n v="105"/>
    <s v="low"/>
    <s v="YES"/>
    <d v="2025-10-10T00:00:00"/>
    <m/>
    <d v="2025-10-01T00:00:00"/>
    <s v="Oct"/>
    <n v="2025"/>
    <s v="Fri"/>
    <m/>
    <s v="Rakesh   Kumar KCHA"/>
    <n v="18"/>
    <s v="valid"/>
  </r>
  <r>
    <n v="463"/>
    <x v="1"/>
    <s v="HALDWANI"/>
    <s v="Aashish Rai"/>
    <n v="9389925428"/>
    <s v="UP21FT5612"/>
    <s v="JAVED"/>
    <n v="6398733536"/>
    <x v="655"/>
    <n v="122559"/>
    <d v="2025-10-10T00:00:00"/>
    <d v="2025-10-10T00:00:00"/>
    <n v="0"/>
    <s v="valid"/>
    <n v="10729"/>
    <n v="2997"/>
    <n v="50"/>
    <n v="40"/>
    <s v="normal"/>
    <s v="no"/>
    <s v="low"/>
    <n v="90"/>
    <s v="low"/>
    <s v="YES"/>
    <d v="2025-10-10T00:00:00"/>
    <m/>
    <d v="2025-10-01T00:00:00"/>
    <s v="Oct"/>
    <n v="2025"/>
    <s v="Fri"/>
    <m/>
    <s v="Rakesh   Kumar KCHA"/>
    <n v="18"/>
    <s v="valid"/>
  </r>
  <r>
    <n v="464"/>
    <x v="1"/>
    <s v="HALDWANI"/>
    <s v="Aashish Rai"/>
    <n v="9389925428"/>
    <s v="UP21FT5612"/>
    <s v="JAVED"/>
    <n v="6398733536"/>
    <x v="656"/>
    <n v="122559"/>
    <d v="2025-10-10T00:00:00"/>
    <d v="2025-10-10T00:00:00"/>
    <n v="0"/>
    <s v="valid"/>
    <n v="14564"/>
    <n v="4557"/>
    <n v="46"/>
    <n v="60"/>
    <s v="normal"/>
    <s v="no"/>
    <s v="low"/>
    <n v="106"/>
    <s v="low"/>
    <s v="YES"/>
    <d v="2025-10-10T00:00:00"/>
    <m/>
    <d v="2025-10-01T00:00:00"/>
    <s v="Oct"/>
    <n v="2025"/>
    <s v="Fri"/>
    <m/>
    <s v="Rakesh   Kumar KCHA"/>
    <n v="18"/>
    <s v="valid"/>
  </r>
  <r>
    <n v="465"/>
    <x v="1"/>
    <s v="HALDWANI"/>
    <s v="Aashish Rai"/>
    <n v="9389925428"/>
    <s v="UP21FT5612"/>
    <s v="JAVED"/>
    <n v="6398733536"/>
    <x v="657"/>
    <n v="122559"/>
    <d v="2025-10-10T00:00:00"/>
    <d v="2025-10-10T00:00:00"/>
    <n v="0"/>
    <s v="valid"/>
    <n v="5205"/>
    <n v="946"/>
    <n v="51"/>
    <n v="60"/>
    <s v="normal"/>
    <s v="no"/>
    <s v="low"/>
    <n v="111"/>
    <s v="low"/>
    <s v="YES"/>
    <d v="2025-10-10T00:00:00"/>
    <m/>
    <d v="2025-10-01T00:00:00"/>
    <s v="Oct"/>
    <n v="2025"/>
    <s v="Fri"/>
    <m/>
    <s v="Rakesh   Kumar KCHA"/>
    <n v="18"/>
    <s v="valid"/>
  </r>
  <r>
    <n v="466"/>
    <x v="1"/>
    <s v="HALDWANI"/>
    <s v="Aashish Rai"/>
    <n v="9389925428"/>
    <s v="UP21FT5612"/>
    <s v="JAVED"/>
    <n v="6398733536"/>
    <x v="658"/>
    <n v="122816"/>
    <d v="2025-10-10T00:00:00"/>
    <d v="2025-10-10T00:00:00"/>
    <n v="0"/>
    <s v="valid"/>
    <n v="20450"/>
    <n v="5405"/>
    <n v="95"/>
    <n v="100"/>
    <s v="normal"/>
    <s v="no"/>
    <s v="medium"/>
    <n v="195"/>
    <s v="medium"/>
    <s v="YES"/>
    <d v="2025-10-10T00:00:00"/>
    <m/>
    <d v="2025-10-01T00:00:00"/>
    <s v="Oct"/>
    <n v="2025"/>
    <s v="Fri"/>
    <m/>
    <s v="Indrajeet  Sagar"/>
    <n v="18"/>
    <s v="valid"/>
  </r>
  <r>
    <n v="467"/>
    <x v="1"/>
    <s v="HALDWANI"/>
    <s v="Aashish Rai"/>
    <n v="9389925428"/>
    <s v="UP21FT5612"/>
    <s v="JAVED"/>
    <n v="6398733536"/>
    <x v="659"/>
    <n v="194758"/>
    <d v="2025-10-10T00:00:00"/>
    <d v="2025-10-10T00:00:00"/>
    <n v="0"/>
    <s v="valid"/>
    <n v="13288"/>
    <n v="3057"/>
    <n v="35"/>
    <n v="60"/>
    <s v="normal"/>
    <s v="no"/>
    <s v="low"/>
    <n v="95"/>
    <s v="low"/>
    <s v="YES"/>
    <d v="2025-10-10T00:00:00"/>
    <m/>
    <d v="2025-10-01T00:00:00"/>
    <s v="Oct"/>
    <n v="2025"/>
    <s v="Fri"/>
    <m/>
    <s v="Anil  Kumar RDPR"/>
    <n v="18"/>
    <s v="valid"/>
  </r>
  <r>
    <n v="468"/>
    <x v="1"/>
    <s v="HALDWANI"/>
    <s v="Aashish Rai"/>
    <n v="9389925428"/>
    <s v="UP21FT5612"/>
    <s v="JAVED"/>
    <n v="6398733536"/>
    <x v="441"/>
    <n v="194758"/>
    <d v="2025-10-10T00:00:00"/>
    <d v="2025-10-10T00:00:00"/>
    <n v="0"/>
    <s v="valid"/>
    <n v="16667"/>
    <n v="2867"/>
    <n v="25"/>
    <n v="60"/>
    <s v="normal"/>
    <s v="no"/>
    <s v="low"/>
    <n v="85"/>
    <s v="low"/>
    <s v="YES"/>
    <d v="2025-10-10T00:00:00"/>
    <m/>
    <d v="2025-10-01T00:00:00"/>
    <s v="Oct"/>
    <n v="2025"/>
    <s v="Fri"/>
    <m/>
    <s v="Anil  Kumar RDPR"/>
    <n v="18"/>
    <s v="valid"/>
  </r>
  <r>
    <n v="469"/>
    <x v="1"/>
    <s v="HALDWANI"/>
    <s v="Aashish Rai"/>
    <n v="9389925428"/>
    <s v="UP21ET8573"/>
    <s v="AMAN"/>
    <n v="9105037209"/>
    <x v="660"/>
    <n v="93254"/>
    <d v="2025-10-10T00:00:00"/>
    <d v="2025-10-10T00:00:00"/>
    <n v="0"/>
    <s v="valid"/>
    <n v="6085"/>
    <n v="1754"/>
    <n v="18"/>
    <n v="40"/>
    <s v="normal"/>
    <s v="no"/>
    <s v="low"/>
    <n v="58"/>
    <s v="low"/>
    <s v="YES"/>
    <d v="2025-10-10T00:00:00"/>
    <m/>
    <d v="2025-10-01T00:00:00"/>
    <s v="Oct"/>
    <n v="2025"/>
    <s v="Fri"/>
    <m/>
    <s v="Narayan  Singh"/>
    <n v="18"/>
    <s v="valid"/>
  </r>
  <r>
    <n v="470"/>
    <x v="1"/>
    <s v="HALDWANI"/>
    <s v="Aashish Rai"/>
    <n v="9389925428"/>
    <s v="UP21ET8573"/>
    <s v="AMAN"/>
    <n v="9105037209"/>
    <x v="268"/>
    <n v="93254"/>
    <d v="2025-10-10T00:00:00"/>
    <d v="2025-10-10T00:00:00"/>
    <n v="0"/>
    <s v="valid"/>
    <n v="10500"/>
    <n v="2793"/>
    <n v="25"/>
    <n v="40"/>
    <s v="normal"/>
    <s v="no"/>
    <s v="low"/>
    <n v="65"/>
    <s v="low"/>
    <s v="YES"/>
    <d v="2025-10-10T00:00:00"/>
    <m/>
    <d v="2025-10-01T00:00:00"/>
    <s v="Oct"/>
    <n v="2025"/>
    <s v="Fri"/>
    <m/>
    <s v="Teeka  Ram"/>
    <n v="18"/>
    <s v="valid"/>
  </r>
  <r>
    <n v="471"/>
    <x v="1"/>
    <s v="HALDWANI"/>
    <s v="Aashish Rai"/>
    <n v="9389925428"/>
    <s v="UP21ET8573"/>
    <s v="AMAN"/>
    <n v="9105037209"/>
    <x v="661"/>
    <n v="93254"/>
    <d v="2025-10-10T00:00:00"/>
    <d v="2025-10-10T00:00:00"/>
    <n v="0"/>
    <s v="valid"/>
    <n v="2437"/>
    <n v="399"/>
    <n v="35"/>
    <n v="40"/>
    <s v="normal"/>
    <s v="no"/>
    <s v="low"/>
    <n v="75"/>
    <s v="low"/>
    <s v="YES"/>
    <d v="2025-10-10T00:00:00"/>
    <m/>
    <d v="2025-10-01T00:00:00"/>
    <s v="Oct"/>
    <n v="2025"/>
    <s v="Fri"/>
    <m/>
    <s v="Teeka  Ram"/>
    <n v="18"/>
    <s v="valid"/>
  </r>
  <r>
    <n v="472"/>
    <x v="1"/>
    <s v="HALDWANI"/>
    <s v="Aashish Rai"/>
    <n v="9389925428"/>
    <s v="UP21ET8573"/>
    <s v="AMAN"/>
    <n v="9105037209"/>
    <x v="662"/>
    <n v="93254"/>
    <d v="2025-10-10T00:00:00"/>
    <d v="2025-10-10T00:00:00"/>
    <n v="0"/>
    <s v="valid"/>
    <n v="4251"/>
    <n v="857"/>
    <n v="27"/>
    <n v="40"/>
    <s v="normal"/>
    <s v="no"/>
    <s v="low"/>
    <n v="67"/>
    <s v="low"/>
    <s v="YES"/>
    <d v="2025-10-10T00:00:00"/>
    <m/>
    <d v="2025-10-01T00:00:00"/>
    <s v="Oct"/>
    <n v="2025"/>
    <s v="Fri"/>
    <m/>
    <s v="Teeka  Ram"/>
    <n v="18"/>
    <s v="valid"/>
  </r>
  <r>
    <n v="473"/>
    <x v="1"/>
    <s v="HALDWANI"/>
    <s v="AMIT SINGH"/>
    <n v="9161640641"/>
    <s v="UK05CA2504"/>
    <s v="GOKUL"/>
    <n v="7417923866"/>
    <x v="663"/>
    <s v="TXN100127970644"/>
    <d v="2025-10-11T00:00:00"/>
    <d v="2025-10-11T00:00:00"/>
    <n v="0"/>
    <s v="valid"/>
    <n v="3406"/>
    <n v="1205"/>
    <n v="80"/>
    <n v="80"/>
    <s v="normal"/>
    <s v="no"/>
    <s v="medium"/>
    <n v="160"/>
    <s v="medium"/>
    <s v="YES"/>
    <d v="2025-10-11T00:00:00"/>
    <m/>
    <d v="2025-10-01T00:00:00"/>
    <s v="Oct"/>
    <n v="2025"/>
    <s v="Sat"/>
    <m/>
    <s v="Bhupesh Kumar"/>
    <n v="18"/>
    <s v="valid"/>
  </r>
  <r>
    <n v="474"/>
    <x v="1"/>
    <s v="HALDWANI"/>
    <s v="AMIT SINGH"/>
    <n v="9161640641"/>
    <s v="UK02CA0988"/>
    <s v="KUNDAN"/>
    <n v="7055143769"/>
    <x v="664"/>
    <s v="TXN100128083490"/>
    <d v="2025-10-11T00:00:00"/>
    <d v="2025-10-11T00:00:00"/>
    <n v="0"/>
    <s v="valid"/>
    <n v="1953"/>
    <n v="563"/>
    <n v="10"/>
    <n v="100"/>
    <s v="normal"/>
    <s v="no"/>
    <s v="medium"/>
    <n v="110"/>
    <s v="medium"/>
    <s v="YES"/>
    <d v="2025-10-11T00:00:00"/>
    <m/>
    <d v="2025-10-01T00:00:00"/>
    <s v="Oct"/>
    <n v="2025"/>
    <s v="Sat"/>
    <m/>
    <s v="Ramesh  Kumar"/>
    <n v="18"/>
    <s v="valid"/>
  </r>
  <r>
    <n v="475"/>
    <x v="1"/>
    <s v="HALDWANI"/>
    <s v="AMIT SINGH"/>
    <n v="9161640641"/>
    <s v="UP22BT4792"/>
    <s v="PARMOD"/>
    <n v="7536825677"/>
    <x v="665"/>
    <s v="TXN100128008426"/>
    <d v="2025-10-11T00:00:00"/>
    <d v="2025-10-10T00:00:00"/>
    <n v="-1"/>
    <s v="valid"/>
    <n v="9114"/>
    <n v="1876"/>
    <n v="18"/>
    <n v="160"/>
    <s v="high"/>
    <s v="yes"/>
    <s v="high"/>
    <n v="178"/>
    <s v="HIGH"/>
    <s v="YES"/>
    <d v="2025-10-10T00:00:00"/>
    <m/>
    <m/>
    <s v="Oct"/>
    <n v="2025"/>
    <s v="Fri"/>
    <m/>
    <s v="Amit  Bhandari BETH"/>
    <n v="18"/>
    <s v="valid"/>
  </r>
  <r>
    <n v="475"/>
    <x v="1"/>
    <s v="HALDWANI"/>
    <s v="Aashish Rai"/>
    <n v="9389925428"/>
    <s v="UK03CA2120"/>
    <s v="DEEPAK"/>
    <n v="9350905819"/>
    <x v="666"/>
    <n v="72112"/>
    <d v="2025-10-12T00:00:00"/>
    <d v="2025-10-12T00:00:00"/>
    <n v="0"/>
    <s v="valid"/>
    <n v="3141"/>
    <n v="909"/>
    <n v="100"/>
    <n v="60"/>
    <s v="normal"/>
    <s v="no"/>
    <s v="low"/>
    <n v="160"/>
    <s v="low"/>
    <s v="YES"/>
    <d v="2025-10-12T00:00:00"/>
    <m/>
    <d v="2025-10-01T00:00:00"/>
    <s v="Oct"/>
    <n v="2025"/>
    <s v="Sun"/>
    <m/>
    <s v="Deepak Chandra Jukariya"/>
    <n v="18"/>
    <s v="valid"/>
  </r>
  <r>
    <n v="476"/>
    <x v="1"/>
    <s v="HALDWANI"/>
    <s v="Aashish Rai"/>
    <n v="9389925428"/>
    <s v="UK03CA2120"/>
    <s v="DEEPAK"/>
    <n v="9350905819"/>
    <x v="667"/>
    <n v="72112"/>
    <d v="2025-10-12T00:00:00"/>
    <d v="2025-10-12T00:00:00"/>
    <n v="0"/>
    <s v="valid"/>
    <n v="5112"/>
    <n v="2216"/>
    <n v="22"/>
    <n v="60"/>
    <s v="normal"/>
    <s v="no"/>
    <s v="low"/>
    <n v="82"/>
    <s v="low"/>
    <s v="YES"/>
    <d v="2025-10-12T00:00:00"/>
    <m/>
    <d v="2025-10-01T00:00:00"/>
    <s v="Oct"/>
    <n v="2025"/>
    <s v="Sun"/>
    <m/>
    <s v="Ravindra  Singh Rawat"/>
    <n v="18"/>
    <s v="valid"/>
  </r>
  <r>
    <n v="477"/>
    <x v="1"/>
    <s v="HALDWANI"/>
    <s v="Aashish Rai"/>
    <n v="9389925428"/>
    <s v="UK03CA2120"/>
    <s v="DEEPAK"/>
    <n v="9350905819"/>
    <x v="668"/>
    <n v="72112"/>
    <d v="2025-10-12T00:00:00"/>
    <d v="2025-10-12T00:00:00"/>
    <n v="0"/>
    <s v="valid"/>
    <n v="4171"/>
    <n v="1238"/>
    <n v="66"/>
    <n v="60"/>
    <s v="normal"/>
    <s v="no"/>
    <s v="low"/>
    <n v="126"/>
    <s v="low"/>
    <s v="YES"/>
    <d v="2025-10-12T00:00:00"/>
    <m/>
    <d v="2025-10-01T00:00:00"/>
    <s v="Oct"/>
    <n v="2025"/>
    <s v="Sun"/>
    <m/>
    <s v="Ravindra  Singh Rawat"/>
    <n v="18"/>
    <s v="valid"/>
  </r>
  <r>
    <n v="478"/>
    <x v="1"/>
    <s v="HALDWANI"/>
    <s v="Aashish Rai"/>
    <n v="9389925428"/>
    <s v="UK03CA2120"/>
    <s v="DEEPAK"/>
    <n v="9350905819"/>
    <x v="669"/>
    <n v="72112"/>
    <d v="2025-10-12T00:00:00"/>
    <d v="2025-10-12T00:00:00"/>
    <n v="0"/>
    <s v="valid"/>
    <n v="950"/>
    <n v="136"/>
    <n v="67"/>
    <n v="120"/>
    <s v="normal"/>
    <s v="no"/>
    <s v="medium"/>
    <n v="187"/>
    <s v="medium"/>
    <s v="YES"/>
    <d v="2025-10-12T00:00:00"/>
    <m/>
    <d v="2025-10-01T00:00:00"/>
    <s v="Oct"/>
    <n v="2025"/>
    <s v="Sun"/>
    <m/>
    <s v="Not found"/>
    <n v="18"/>
    <s v="valid"/>
  </r>
  <r>
    <n v="479"/>
    <x v="1"/>
    <s v="HALDWANI"/>
    <s v="Aashish Rai"/>
    <n v="9389925428"/>
    <s v="UK03CA2120"/>
    <s v="DEEPAK"/>
    <n v="9350905819"/>
    <x v="670"/>
    <s v="TXN100128290386"/>
    <d v="2025-10-12T00:00:00"/>
    <d v="2025-10-12T00:00:00"/>
    <n v="0"/>
    <s v="valid"/>
    <n v="2166"/>
    <n v="1566"/>
    <n v="8"/>
    <n v="120"/>
    <s v="normal"/>
    <s v="no"/>
    <s v="medium"/>
    <n v="128"/>
    <s v="medium"/>
    <s v="YES"/>
    <d v="2025-10-12T00:00:00"/>
    <m/>
    <d v="2025-10-01T00:00:00"/>
    <s v="Oct"/>
    <n v="2025"/>
    <s v="Sun"/>
    <m/>
    <s v="Akash   Singh"/>
    <n v="18"/>
    <s v="valid"/>
  </r>
  <r>
    <n v="480"/>
    <x v="1"/>
    <s v="HALDWANI"/>
    <s v="Aashish Rai"/>
    <n v="9389925428"/>
    <s v="UK03CA2120"/>
    <s v="DEEPAK"/>
    <n v="9350905819"/>
    <x v="671"/>
    <s v="TXN100128333941"/>
    <d v="2025-10-12T00:00:00"/>
    <d v="2025-10-12T00:00:00"/>
    <n v="0"/>
    <s v="valid"/>
    <n v="987"/>
    <n v="580"/>
    <n v="13"/>
    <n v="80"/>
    <s v="normal"/>
    <s v="no"/>
    <s v="medium"/>
    <n v="93"/>
    <s v="medium"/>
    <s v="YES"/>
    <d v="2025-10-12T00:00:00"/>
    <m/>
    <d v="2025-10-01T00:00:00"/>
    <s v="Oct"/>
    <n v="2025"/>
    <s v="Sun"/>
    <m/>
    <s v="Akash   Singh"/>
    <n v="18"/>
    <s v="valid"/>
  </r>
  <r>
    <n v="481"/>
    <x v="1"/>
    <s v="HALDWANI"/>
    <s v="Aashish Rai"/>
    <n v="9389925428"/>
    <s v="UK05CA2368"/>
    <s v="GANESH"/>
    <n v="7535896961"/>
    <x v="670"/>
    <s v="TXN100128383707"/>
    <d v="2025-10-13T00:00:00"/>
    <d v="2025-10-16T00:00:00"/>
    <n v="3"/>
    <s v="valid"/>
    <n v="2188"/>
    <n v="1599"/>
    <n v="93"/>
    <n v="120"/>
    <s v="normal"/>
    <s v="no"/>
    <s v="medium"/>
    <n v="213"/>
    <s v="medium"/>
    <s v="YES"/>
    <d v="2025-10-16T00:00:00"/>
    <m/>
    <d v="2025-10-01T00:00:00"/>
    <s v="Oct"/>
    <n v="2025"/>
    <s v="Thu"/>
    <m/>
    <s v="Akash   Singh"/>
    <n v="18"/>
    <s v="valid"/>
  </r>
  <r>
    <n v="482"/>
    <x v="1"/>
    <s v="HALDWANI"/>
    <s v="Aashish Rai"/>
    <n v="9389925428"/>
    <s v="UK05CA2368"/>
    <s v="GANESH"/>
    <n v="7535896961"/>
    <x v="672"/>
    <s v="TXN100128383707"/>
    <d v="2025-10-13T00:00:00"/>
    <d v="2025-10-16T00:00:00"/>
    <n v="3"/>
    <s v="valid"/>
    <n v="1154"/>
    <n v="367"/>
    <n v="15"/>
    <n v="200"/>
    <s v="high"/>
    <s v="yes"/>
    <s v="high"/>
    <n v="215"/>
    <s v="HIGH"/>
    <s v="YES"/>
    <d v="2025-10-16T00:00:00"/>
    <m/>
    <d v="2025-10-01T00:00:00"/>
    <s v="Oct"/>
    <n v="2025"/>
    <s v="Thu"/>
    <m/>
    <s v="Akash   Singh"/>
    <n v="18"/>
    <s v="valid"/>
  </r>
  <r>
    <n v="483"/>
    <x v="1"/>
    <s v="HALDWANI"/>
    <s v="Aashish Rai"/>
    <n v="9389925428"/>
    <s v="UK05CA2368"/>
    <s v="GANESH"/>
    <n v="7535896961"/>
    <x v="673"/>
    <s v="TXN100128383707"/>
    <d v="2025-10-13T00:00:00"/>
    <d v="2025-10-14T00:00:00"/>
    <n v="1"/>
    <s v="valid"/>
    <n v="2376"/>
    <n v="932"/>
    <n v="140"/>
    <n v="60"/>
    <s v="normal"/>
    <s v="no"/>
    <s v="low"/>
    <n v="200"/>
    <s v="low"/>
    <s v="YES"/>
    <d v="2025-10-14T00:00:00"/>
    <m/>
    <d v="2025-10-01T00:00:00"/>
    <s v="Oct"/>
    <n v="2025"/>
    <s v="Tue"/>
    <m/>
    <s v="Akash   Singh"/>
    <n v="18"/>
    <s v="valid"/>
  </r>
  <r>
    <n v="484"/>
    <x v="1"/>
    <s v="HALDWANI"/>
    <s v="Aashish Rai"/>
    <n v="9389925428"/>
    <s v="UK05CA2368"/>
    <s v="GANESH"/>
    <n v="7535896961"/>
    <x v="671"/>
    <s v="TXN100128383707"/>
    <d v="2025-10-13T00:00:00"/>
    <d v="2025-10-15T00:00:00"/>
    <n v="2"/>
    <s v="valid"/>
    <n v="625"/>
    <n v="1059"/>
    <n v="15"/>
    <n v="220"/>
    <s v="high"/>
    <s v="yes"/>
    <s v="high"/>
    <n v="235"/>
    <s v="HIGH"/>
    <s v="YES"/>
    <d v="2025-10-15T00:00:00"/>
    <m/>
    <d v="2025-10-01T00:00:00"/>
    <s v="Oct"/>
    <n v="2025"/>
    <s v="Wed"/>
    <m/>
    <s v="Akash   Singh"/>
    <n v="18"/>
    <s v="valid"/>
  </r>
  <r>
    <n v="485"/>
    <x v="1"/>
    <s v="HALDWANI"/>
    <s v="Aashish Rai"/>
    <n v="9389925428"/>
    <s v="UK05CA2368"/>
    <s v="GANESH"/>
    <n v="7535896961"/>
    <x v="674"/>
    <s v="TXN100128383707"/>
    <d v="2025-10-13T00:00:00"/>
    <d v="2025-10-15T00:00:00"/>
    <n v="2"/>
    <s v="valid"/>
    <n v="402"/>
    <n v="616"/>
    <n v="20"/>
    <n v="80"/>
    <s v="normal"/>
    <s v="no"/>
    <s v="medium"/>
    <n v="100"/>
    <s v="medium"/>
    <s v="YES"/>
    <d v="2025-10-15T00:00:00"/>
    <m/>
    <d v="2025-10-01T00:00:00"/>
    <s v="Oct"/>
    <n v="2025"/>
    <s v="Wed"/>
    <m/>
    <s v="Akash   Singh"/>
    <n v="18"/>
    <s v="valid"/>
  </r>
  <r>
    <n v="486"/>
    <x v="1"/>
    <s v="HALDWANI"/>
    <s v="Aashish Rai"/>
    <n v="9389925428"/>
    <s v="UK05CA2368"/>
    <s v="GANESH"/>
    <n v="7535896961"/>
    <x v="388"/>
    <s v="TXN100128383807"/>
    <d v="2025-10-13T00:00:00"/>
    <d v="2025-10-14T00:00:00"/>
    <n v="1"/>
    <s v="valid"/>
    <n v="212"/>
    <n v="864"/>
    <n v="25"/>
    <n v="200"/>
    <s v="high"/>
    <s v="yes"/>
    <s v="high"/>
    <n v="225"/>
    <s v="HIGH"/>
    <s v="YES"/>
    <d v="2025-10-14T00:00:00"/>
    <m/>
    <d v="2025-10-01T00:00:00"/>
    <s v="Oct"/>
    <n v="2025"/>
    <s v="Tue"/>
    <m/>
    <s v="Not found"/>
    <n v="18"/>
    <s v="valid"/>
  </r>
  <r>
    <n v="487"/>
    <x v="1"/>
    <s v="HALDWANI"/>
    <s v="Aashish Rai"/>
    <n v="9389925428"/>
    <s v="UK03CA2120"/>
    <s v="DEEPAK"/>
    <n v="9350905819"/>
    <x v="675"/>
    <s v="TXN100128415401"/>
    <d v="2025-10-13T00:00:00"/>
    <d v="2025-10-14T00:00:00"/>
    <n v="1"/>
    <s v="valid"/>
    <n v="5067"/>
    <n v="826"/>
    <n v="75"/>
    <n v="60"/>
    <s v="normal"/>
    <s v="no"/>
    <s v="low"/>
    <n v="135"/>
    <s v="low"/>
    <s v="YES"/>
    <d v="2025-10-14T00:00:00"/>
    <m/>
    <d v="2025-10-01T00:00:00"/>
    <s v="Oct"/>
    <n v="2025"/>
    <s v="Tue"/>
    <m/>
    <s v="Suresh   Chandra LHGT"/>
    <n v="18"/>
    <s v="valid"/>
  </r>
  <r>
    <n v="488"/>
    <x v="1"/>
    <s v="HALDWANI"/>
    <s v="Aashish Rai"/>
    <n v="9389925428"/>
    <s v="UK03CA2120"/>
    <s v="DEEPAK"/>
    <n v="9350905819"/>
    <x v="676"/>
    <s v="TXN100128415401"/>
    <d v="2025-10-13T00:00:00"/>
    <d v="2025-10-14T00:00:00"/>
    <n v="1"/>
    <s v="valid"/>
    <n v="5397"/>
    <n v="999"/>
    <n v="68"/>
    <n v="60"/>
    <s v="normal"/>
    <s v="no"/>
    <s v="low"/>
    <n v="128"/>
    <s v="low"/>
    <s v="YES"/>
    <d v="2025-10-14T00:00:00"/>
    <m/>
    <d v="2025-10-01T00:00:00"/>
    <s v="Oct"/>
    <n v="2025"/>
    <s v="Tue"/>
    <m/>
    <s v="Suresh   Chandra LHGT"/>
    <n v="18"/>
    <s v="valid"/>
  </r>
  <r>
    <n v="489"/>
    <x v="1"/>
    <s v="HALDWANI"/>
    <s v="Aashish Rai"/>
    <n v="9389925428"/>
    <s v="UK03CA2120"/>
    <s v="DEEPAK"/>
    <n v="9350905819"/>
    <x v="677"/>
    <s v="TXN100128415401"/>
    <d v="2025-10-13T00:00:00"/>
    <d v="2025-10-14T00:00:00"/>
    <n v="1"/>
    <s v="valid"/>
    <n v="2435"/>
    <n v="431"/>
    <n v="31"/>
    <n v="60"/>
    <s v="normal"/>
    <s v="no"/>
    <s v="low"/>
    <n v="91"/>
    <s v="low"/>
    <s v="YES"/>
    <d v="2025-10-14T00:00:00"/>
    <m/>
    <d v="2025-10-01T00:00:00"/>
    <s v="Oct"/>
    <n v="2025"/>
    <s v="Tue"/>
    <m/>
    <s v="Suresh   Chandra LHGT"/>
    <n v="18"/>
    <s v="valid"/>
  </r>
  <r>
    <n v="490"/>
    <x v="1"/>
    <s v="HALDWANI"/>
    <s v="Aashish Rai"/>
    <n v="9389925428"/>
    <s v="UK03CA2120"/>
    <s v="DEEPAK"/>
    <n v="9350905819"/>
    <x v="678"/>
    <s v="TXN100128415401"/>
    <d v="2025-10-13T00:00:00"/>
    <d v="2025-10-14T00:00:00"/>
    <n v="1"/>
    <s v="valid"/>
    <n v="6059"/>
    <n v="1356"/>
    <n v="46"/>
    <n v="60"/>
    <s v="normal"/>
    <s v="no"/>
    <s v="low"/>
    <n v="106"/>
    <s v="low"/>
    <s v="YES"/>
    <d v="2025-10-14T00:00:00"/>
    <m/>
    <d v="2025-10-01T00:00:00"/>
    <s v="Oct"/>
    <n v="2025"/>
    <s v="Tue"/>
    <m/>
    <s v="Suresh   Chandra LHGT"/>
    <n v="18"/>
    <s v="valid"/>
  </r>
  <r>
    <n v="491"/>
    <x v="1"/>
    <s v="HALDWANI"/>
    <s v="Aashish Rai"/>
    <n v="9389925428"/>
    <s v="UK03CA2120"/>
    <s v="DEEPAK"/>
    <n v="9350905819"/>
    <x v="39"/>
    <s v="TXN100128415401"/>
    <d v="2025-10-13T00:00:00"/>
    <d v="2025-10-13T00:00:00"/>
    <n v="0"/>
    <s v="valid"/>
    <n v="5598"/>
    <n v="1330"/>
    <n v="94"/>
    <n v="60"/>
    <s v="normal"/>
    <s v="no"/>
    <s v="low"/>
    <n v="154"/>
    <s v="low"/>
    <s v="YES"/>
    <d v="2025-10-13T00:00:00"/>
    <m/>
    <d v="2025-10-01T00:00:00"/>
    <s v="Oct"/>
    <n v="2025"/>
    <s v="Mon"/>
    <m/>
    <s v="Deepak Joshi"/>
    <n v="18"/>
    <s v="valid"/>
  </r>
  <r>
    <n v="492"/>
    <x v="1"/>
    <s v="HALDWANI"/>
    <s v="Aashish Rai"/>
    <n v="9389925428"/>
    <s v="UK03CA2120"/>
    <s v="DEEPAK"/>
    <n v="9350905819"/>
    <x v="41"/>
    <s v="TXN100128415401"/>
    <d v="2025-10-13T00:00:00"/>
    <d v="2025-10-13T00:00:00"/>
    <n v="0"/>
    <s v="valid"/>
    <n v="3461"/>
    <n v="766"/>
    <n v="38"/>
    <n v="60"/>
    <s v="normal"/>
    <s v="no"/>
    <s v="low"/>
    <n v="98"/>
    <s v="low"/>
    <s v="YES"/>
    <d v="2025-10-13T00:00:00"/>
    <m/>
    <d v="2025-10-01T00:00:00"/>
    <s v="Oct"/>
    <n v="2025"/>
    <s v="Mon"/>
    <m/>
    <s v="Deepak Joshi"/>
    <n v="18"/>
    <s v="valid"/>
  </r>
  <r>
    <n v="493"/>
    <x v="1"/>
    <s v="HALDWANI"/>
    <s v="Aashish Rai"/>
    <n v="9389925428"/>
    <s v="UK03CA2120"/>
    <s v="DEEPAK"/>
    <n v="9350905819"/>
    <x v="679"/>
    <s v="TXN100128415076"/>
    <d v="2025-10-13T00:00:00"/>
    <d v="2025-10-13T00:00:00"/>
    <n v="0"/>
    <s v="valid"/>
    <n v="6071"/>
    <n v="1922"/>
    <n v="87"/>
    <n v="120"/>
    <s v="normal"/>
    <s v="no"/>
    <s v="medium"/>
    <n v="207"/>
    <s v="medium"/>
    <s v="YES"/>
    <d v="2025-10-13T00:00:00"/>
    <m/>
    <d v="2025-10-01T00:00:00"/>
    <s v="Oct"/>
    <n v="2025"/>
    <s v="Mon"/>
    <m/>
    <s v="Neeraj   Chandra"/>
    <n v="18"/>
    <s v="valid"/>
  </r>
  <r>
    <n v="494"/>
    <x v="1"/>
    <s v="HALDWANI"/>
    <s v="AMIT SINGH"/>
    <n v="9161640641"/>
    <s v="UK05CA2504"/>
    <s v="GOKUL"/>
    <n v="7417923866"/>
    <x v="334"/>
    <s v="TXN100128616994"/>
    <d v="2025-10-14T00:00:00"/>
    <d v="2025-10-14T00:00:00"/>
    <n v="0"/>
    <s v="valid"/>
    <n v="398"/>
    <n v="189"/>
    <n v="50"/>
    <n v="60"/>
    <s v="normal"/>
    <s v="no"/>
    <s v="low"/>
    <n v="110"/>
    <s v="low"/>
    <s v="YES"/>
    <d v="2025-10-14T00:00:00"/>
    <m/>
    <d v="2025-10-01T00:00:00"/>
    <s v="Oct"/>
    <n v="2025"/>
    <s v="Tue"/>
    <m/>
    <s v="Kripal  Bajetha"/>
    <n v="18"/>
    <s v="valid"/>
  </r>
  <r>
    <n v="495"/>
    <x v="1"/>
    <s v="HALDWANI"/>
    <s v="AMIT SINGH"/>
    <n v="9161640641"/>
    <s v="UK05CA2504"/>
    <s v="GOKUL"/>
    <n v="7417923866"/>
    <x v="680"/>
    <s v="TXN100128616994"/>
    <d v="2025-10-14T00:00:00"/>
    <d v="2025-10-15T00:00:00"/>
    <n v="1"/>
    <s v="valid"/>
    <n v="1667"/>
    <n v="334"/>
    <n v="119"/>
    <n v="60"/>
    <s v="normal"/>
    <s v="no"/>
    <s v="low"/>
    <n v="179"/>
    <s v="low"/>
    <s v="YES"/>
    <d v="2025-10-15T00:00:00"/>
    <m/>
    <d v="2025-10-01T00:00:00"/>
    <s v="Oct"/>
    <n v="2025"/>
    <s v="Wed"/>
    <m/>
    <s v="Dhirendra Rawat"/>
    <n v="18"/>
    <s v="valid"/>
  </r>
  <r>
    <n v="496"/>
    <x v="1"/>
    <s v="HALDWANI"/>
    <s v="Aashish Rai"/>
    <n v="9389925428"/>
    <s v="UP21FT5612"/>
    <s v="JAVED"/>
    <n v="6398733536"/>
    <x v="681"/>
    <n v="100226"/>
    <d v="2025-10-14T00:00:00"/>
    <d v="2025-10-14T00:00:00"/>
    <n v="0"/>
    <s v="valid"/>
    <n v="2357"/>
    <n v="516"/>
    <n v="40"/>
    <n v="60"/>
    <s v="normal"/>
    <s v="no"/>
    <s v="low"/>
    <n v="100"/>
    <s v="low"/>
    <s v="YES"/>
    <d v="2025-10-14T00:00:00"/>
    <m/>
    <d v="2025-10-01T00:00:00"/>
    <s v="Oct"/>
    <n v="2025"/>
    <s v="Tue"/>
    <m/>
    <s v="Chandr Kishor Tiwari"/>
    <n v="18"/>
    <s v="valid"/>
  </r>
  <r>
    <n v="497"/>
    <x v="1"/>
    <s v="HALDWANI"/>
    <s v="Aashish Rai"/>
    <n v="9389925428"/>
    <s v="UP21FT5612"/>
    <s v="JAVED"/>
    <n v="6398733536"/>
    <x v="682"/>
    <n v="100226"/>
    <d v="2025-10-14T00:00:00"/>
    <d v="2025-10-14T00:00:00"/>
    <n v="0"/>
    <s v="valid"/>
    <n v="546"/>
    <n v="77"/>
    <n v="27"/>
    <n v="60"/>
    <s v="normal"/>
    <s v="no"/>
    <s v="low"/>
    <n v="87"/>
    <s v="low"/>
    <s v="YES"/>
    <d v="2025-10-14T00:00:00"/>
    <m/>
    <d v="2025-10-01T00:00:00"/>
    <s v="Oct"/>
    <n v="2025"/>
    <s v="Tue"/>
    <m/>
    <s v="Chandr Kishor Tiwari"/>
    <n v="18"/>
    <s v="valid"/>
  </r>
  <r>
    <n v="498"/>
    <x v="1"/>
    <s v="HALDWANI"/>
    <s v="Aashish Rai"/>
    <n v="9389925428"/>
    <s v="UP21FT5612"/>
    <s v="JAVED"/>
    <n v="6398733536"/>
    <x v="683"/>
    <n v="100226"/>
    <d v="2025-10-14T00:00:00"/>
    <d v="2025-10-14T00:00:00"/>
    <n v="0"/>
    <s v="valid"/>
    <n v="20831"/>
    <n v="4843"/>
    <n v="28"/>
    <n v="60"/>
    <s v="normal"/>
    <s v="no"/>
    <s v="low"/>
    <n v="88"/>
    <s v="low"/>
    <s v="YES"/>
    <d v="2025-10-14T00:00:00"/>
    <m/>
    <d v="2025-10-01T00:00:00"/>
    <s v="Oct"/>
    <n v="2025"/>
    <s v="Tue"/>
    <m/>
    <s v="Chandr Kishor Tiwari"/>
    <n v="18"/>
    <s v="valid"/>
  </r>
  <r>
    <n v="499"/>
    <x v="1"/>
    <s v="HALDWANI"/>
    <s v="Aashish Rai"/>
    <n v="9389925428"/>
    <s v="UP21FT5612"/>
    <s v="JAVED"/>
    <n v="6398733536"/>
    <x v="684"/>
    <n v="100226"/>
    <d v="2025-10-14T00:00:00"/>
    <d v="2025-10-14T00:00:00"/>
    <n v="0"/>
    <s v="valid"/>
    <n v="17926"/>
    <n v="4398"/>
    <n v="21"/>
    <n v="60"/>
    <s v="normal"/>
    <s v="no"/>
    <s v="low"/>
    <n v="81"/>
    <s v="low"/>
    <s v="YES"/>
    <d v="2025-10-14T00:00:00"/>
    <m/>
    <d v="2025-10-01T00:00:00"/>
    <s v="Oct"/>
    <n v="2025"/>
    <s v="Tue"/>
    <m/>
    <s v="Chandr Kishor Tiwari"/>
    <n v="18"/>
    <s v="valid"/>
  </r>
  <r>
    <n v="500"/>
    <x v="1"/>
    <s v="HALDWANI"/>
    <s v="Aashish Rai"/>
    <n v="9389925428"/>
    <s v="UP21FT5612"/>
    <s v="JAVED"/>
    <n v="6398733536"/>
    <x v="685"/>
    <n v="100226"/>
    <d v="2025-10-14T00:00:00"/>
    <d v="2025-10-14T00:00:00"/>
    <n v="0"/>
    <s v="valid"/>
    <n v="6086"/>
    <n v="1633"/>
    <n v="25"/>
    <n v="60"/>
    <s v="normal"/>
    <s v="no"/>
    <s v="low"/>
    <n v="85"/>
    <s v="low"/>
    <s v="YES"/>
    <d v="2025-10-14T00:00:00"/>
    <m/>
    <d v="2025-10-01T00:00:00"/>
    <s v="Oct"/>
    <n v="2025"/>
    <s v="Tue"/>
    <m/>
    <s v="Chandr Kishor Tiwari"/>
    <n v="18"/>
    <s v="valid"/>
  </r>
  <r>
    <n v="501"/>
    <x v="1"/>
    <s v="HALDWANI"/>
    <s v="Aashish Rai"/>
    <n v="9389925428"/>
    <s v="UP21FT5612"/>
    <s v="JAVED"/>
    <n v="6398733536"/>
    <x v="686"/>
    <n v="100226"/>
    <d v="2025-10-14T00:00:00"/>
    <d v="2025-10-14T00:00:00"/>
    <n v="0"/>
    <s v="valid"/>
    <n v="2939"/>
    <n v="811"/>
    <n v="22"/>
    <n v="60"/>
    <s v="normal"/>
    <s v="no"/>
    <s v="low"/>
    <n v="82"/>
    <s v="low"/>
    <s v="YES"/>
    <d v="2025-10-14T00:00:00"/>
    <m/>
    <d v="2025-10-01T00:00:00"/>
    <s v="Oct"/>
    <n v="2025"/>
    <s v="Tue"/>
    <m/>
    <s v="Chandr Kishor Tiwari"/>
    <n v="18"/>
    <s v="valid"/>
  </r>
  <r>
    <n v="502"/>
    <x v="1"/>
    <s v="HALDWANI"/>
    <s v="Aashish Rai"/>
    <n v="9389925428"/>
    <s v="UP21FT5612"/>
    <s v="JAVED"/>
    <n v="6398733536"/>
    <x v="687"/>
    <n v="100226"/>
    <d v="2025-10-14T00:00:00"/>
    <d v="2025-10-14T00:00:00"/>
    <n v="0"/>
    <s v="valid"/>
    <n v="966"/>
    <n v="155"/>
    <n v="10"/>
    <n v="60"/>
    <s v="normal"/>
    <s v="no"/>
    <s v="low"/>
    <n v="70"/>
    <s v="low"/>
    <s v="YES"/>
    <d v="2025-10-14T00:00:00"/>
    <m/>
    <d v="2025-10-01T00:00:00"/>
    <s v="Oct"/>
    <n v="2025"/>
    <s v="Tue"/>
    <m/>
    <s v="Chandr Kishor Tiwari"/>
    <n v="18"/>
    <s v="valid"/>
  </r>
  <r>
    <n v="503"/>
    <x v="1"/>
    <s v="HALDWANI"/>
    <s v="Aashish Rai"/>
    <n v="9389925428"/>
    <s v="UP21FT5612"/>
    <s v="JAVED"/>
    <n v="6398733536"/>
    <x v="688"/>
    <n v="101042"/>
    <d v="2025-10-14T00:00:00"/>
    <d v="2025-10-14T00:00:00"/>
    <n v="0"/>
    <s v="valid"/>
    <n v="22204"/>
    <n v="4535"/>
    <n v="46"/>
    <n v="40"/>
    <s v="normal"/>
    <s v="no"/>
    <s v="low"/>
    <n v="86"/>
    <s v="low"/>
    <s v="YES"/>
    <d v="2025-10-14T00:00:00"/>
    <m/>
    <d v="2025-10-01T00:00:00"/>
    <s v="Oct"/>
    <n v="2025"/>
    <s v="Tue"/>
    <m/>
    <s v="Chandr Kishor Tiwari"/>
    <n v="18"/>
    <s v="valid"/>
  </r>
  <r>
    <n v="504"/>
    <x v="1"/>
    <s v="HALDWANI"/>
    <s v="Aashish Rai"/>
    <n v="9389925428"/>
    <s v="UP21FT5612"/>
    <s v="JAVED"/>
    <n v="6398733536"/>
    <x v="689"/>
    <n v="101042"/>
    <d v="2025-10-14T00:00:00"/>
    <d v="2025-10-14T00:00:00"/>
    <n v="0"/>
    <s v="valid"/>
    <n v="21592"/>
    <n v="4914"/>
    <n v="82"/>
    <n v="40"/>
    <s v="normal"/>
    <s v="no"/>
    <s v="low"/>
    <n v="122"/>
    <s v="low"/>
    <s v="YES"/>
    <d v="2025-10-14T00:00:00"/>
    <m/>
    <d v="2025-10-01T00:00:00"/>
    <s v="Oct"/>
    <n v="2025"/>
    <s v="Tue"/>
    <m/>
    <s v="Chandr Kishor Tiwari"/>
    <n v="18"/>
    <s v="valid"/>
  </r>
  <r>
    <n v="505"/>
    <x v="1"/>
    <s v="HALDWANI"/>
    <s v="Aashish Rai"/>
    <n v="9389925428"/>
    <s v="UP21FT5612"/>
    <s v="JAVED"/>
    <n v="6398733536"/>
    <x v="690"/>
    <n v="101042"/>
    <d v="2025-10-14T00:00:00"/>
    <d v="2025-10-14T00:00:00"/>
    <n v="0"/>
    <s v="valid"/>
    <n v="9771"/>
    <n v="2573"/>
    <n v="34"/>
    <n v="40"/>
    <s v="normal"/>
    <s v="no"/>
    <s v="low"/>
    <n v="74"/>
    <s v="low"/>
    <s v="YES"/>
    <d v="2025-10-14T00:00:00"/>
    <m/>
    <d v="2025-10-01T00:00:00"/>
    <s v="Oct"/>
    <n v="2025"/>
    <s v="Tue"/>
    <m/>
    <s v="Chandr Kishor Tiwari"/>
    <n v="18"/>
    <s v="valid"/>
  </r>
  <r>
    <n v="506"/>
    <x v="1"/>
    <s v="HALDWANI"/>
    <s v="Aashish Rai"/>
    <n v="9389925428"/>
    <s v="UP21FT5612"/>
    <s v="JAVED"/>
    <n v="6398733536"/>
    <x v="691"/>
    <n v="101042"/>
    <d v="2025-10-14T00:00:00"/>
    <d v="2025-10-14T00:00:00"/>
    <n v="0"/>
    <s v="valid"/>
    <n v="22021"/>
    <n v="5024"/>
    <n v="57"/>
    <n v="40"/>
    <s v="normal"/>
    <s v="no"/>
    <s v="low"/>
    <n v="97"/>
    <s v="low"/>
    <s v="YES"/>
    <d v="2025-10-14T00:00:00"/>
    <m/>
    <d v="2025-10-01T00:00:00"/>
    <s v="Oct"/>
    <n v="2025"/>
    <s v="Tue"/>
    <m/>
    <s v="Chandr Kishor Tiwari"/>
    <n v="18"/>
    <s v="valid"/>
  </r>
  <r>
    <n v="507"/>
    <x v="1"/>
    <s v="HALDWANI"/>
    <s v="Aashish Rai"/>
    <n v="9389925428"/>
    <s v="UP21FT5612"/>
    <s v="JAVED"/>
    <n v="6398733536"/>
    <x v="692"/>
    <n v="101042"/>
    <d v="2025-10-14T00:00:00"/>
    <d v="2025-10-14T00:00:00"/>
    <n v="0"/>
    <s v="valid"/>
    <n v="2961"/>
    <n v="599"/>
    <n v="46"/>
    <n v="40"/>
    <s v="normal"/>
    <s v="no"/>
    <s v="low"/>
    <n v="86"/>
    <s v="low"/>
    <s v="YES"/>
    <d v="2025-10-14T00:00:00"/>
    <m/>
    <d v="2025-10-01T00:00:00"/>
    <s v="Oct"/>
    <n v="2025"/>
    <s v="Tue"/>
    <m/>
    <s v="Chandr Kishor Tiwari"/>
    <n v="18"/>
    <s v="valid"/>
  </r>
  <r>
    <n v="508"/>
    <x v="1"/>
    <s v="HALDWANI"/>
    <s v="Aashish Rai"/>
    <n v="9389925428"/>
    <s v="UP21FT5612"/>
    <s v="JAVED"/>
    <n v="6398733536"/>
    <x v="693"/>
    <n v="101042"/>
    <d v="2025-10-14T00:00:00"/>
    <d v="2025-10-14T00:00:00"/>
    <n v="0"/>
    <s v="valid"/>
    <n v="6407"/>
    <n v="1186"/>
    <n v="95"/>
    <n v="40"/>
    <s v="normal"/>
    <s v="no"/>
    <s v="low"/>
    <n v="135"/>
    <s v="low"/>
    <s v="YES"/>
    <d v="2025-10-14T00:00:00"/>
    <m/>
    <d v="2025-10-01T00:00:00"/>
    <s v="Oct"/>
    <n v="2025"/>
    <s v="Tue"/>
    <m/>
    <s v="Chandr Kishor Tiwari"/>
    <n v="18"/>
    <s v="valid"/>
  </r>
  <r>
    <n v="509"/>
    <x v="1"/>
    <s v="HALDWANI"/>
    <s v="Aashish Rai"/>
    <n v="9389925428"/>
    <s v="UP21FT5612"/>
    <s v="JAVED"/>
    <n v="6398733536"/>
    <x v="694"/>
    <n v="101042"/>
    <d v="2025-10-14T00:00:00"/>
    <d v="2025-10-14T00:00:00"/>
    <n v="0"/>
    <s v="valid"/>
    <n v="197"/>
    <n v="47"/>
    <n v="35"/>
    <n v="60"/>
    <s v="normal"/>
    <s v="no"/>
    <s v="low"/>
    <n v="95"/>
    <s v="low"/>
    <s v="YES"/>
    <d v="2025-10-14T00:00:00"/>
    <m/>
    <d v="2025-10-01T00:00:00"/>
    <s v="Oct"/>
    <n v="2025"/>
    <s v="Tue"/>
    <m/>
    <s v="Chandr Kishor Tiwari"/>
    <n v="18"/>
    <s v="valid"/>
  </r>
  <r>
    <n v="510"/>
    <x v="1"/>
    <s v="HALDWANI"/>
    <s v="Aashish Rai"/>
    <n v="9389925428"/>
    <s v="UP21FT5612"/>
    <s v="JAVED"/>
    <n v="6398733536"/>
    <x v="695"/>
    <n v="101042"/>
    <d v="2025-10-14T00:00:00"/>
    <d v="2025-10-15T00:00:00"/>
    <n v="1"/>
    <s v="valid"/>
    <n v="3099"/>
    <n v="653"/>
    <n v="60"/>
    <n v="60"/>
    <s v="normal"/>
    <s v="no"/>
    <s v="low"/>
    <n v="120"/>
    <s v="low"/>
    <s v="YES"/>
    <d v="2025-10-15T00:00:00"/>
    <m/>
    <d v="2025-10-01T00:00:00"/>
    <s v="Oct"/>
    <n v="2025"/>
    <s v="Wed"/>
    <m/>
    <s v="Anil  Kumar RDPR"/>
    <n v="18"/>
    <s v="valid"/>
  </r>
  <r>
    <n v="511"/>
    <x v="1"/>
    <s v="HALDWANI"/>
    <s v="AMIT SINGH"/>
    <n v="9161640641"/>
    <s v="UK02CA0988"/>
    <s v="KUNDAN"/>
    <n v="7055143769"/>
    <x v="696"/>
    <s v="TXN100128667270"/>
    <d v="2025-10-14T00:00:00"/>
    <d v="2025-10-14T00:00:00"/>
    <n v="0"/>
    <s v="valid"/>
    <n v="4779"/>
    <n v="1490"/>
    <n v="40"/>
    <n v="60"/>
    <s v="normal"/>
    <s v="no"/>
    <s v="low"/>
    <n v="100"/>
    <s v="low"/>
    <s v="YES"/>
    <d v="2025-10-14T00:00:00"/>
    <m/>
    <d v="2025-10-01T00:00:00"/>
    <s v="Oct"/>
    <n v="2025"/>
    <s v="Tue"/>
    <m/>
    <s v="Ramesh  Kumar"/>
    <n v="18"/>
    <s v="valid"/>
  </r>
  <r>
    <n v="512"/>
    <x v="1"/>
    <s v="HALDWANI"/>
    <s v="AMIT SINGH"/>
    <n v="9161640641"/>
    <s v="UK02CA0769"/>
    <s v="HARI"/>
    <n v="7247885473"/>
    <x v="697"/>
    <n v="114628"/>
    <d v="2025-10-14T00:00:00"/>
    <d v="2025-10-14T00:00:00"/>
    <n v="0"/>
    <s v="valid"/>
    <n v="10164"/>
    <n v="1836"/>
    <n v="43"/>
    <n v="40"/>
    <s v="normal"/>
    <s v="no"/>
    <s v="low"/>
    <n v="83"/>
    <s v="low"/>
    <s v="YES"/>
    <d v="2025-10-14T00:00:00"/>
    <m/>
    <d v="2025-10-01T00:00:00"/>
    <s v="Oct"/>
    <n v="2025"/>
    <s v="Tue"/>
    <m/>
    <s v="Jitendra  Kumar HKGM"/>
    <n v="18"/>
    <s v="valid"/>
  </r>
  <r>
    <n v="513"/>
    <x v="1"/>
    <s v="HALDWANI"/>
    <s v="AMIT SINGH"/>
    <n v="9161640641"/>
    <s v="UK02CA0769"/>
    <s v="HARI"/>
    <n v="7247885473"/>
    <x v="698"/>
    <n v="114628"/>
    <d v="2025-10-14T00:00:00"/>
    <d v="2025-10-14T00:00:00"/>
    <n v="0"/>
    <s v="valid"/>
    <n v="109111"/>
    <n v="2607"/>
    <n v="38"/>
    <n v="40"/>
    <s v="normal"/>
    <s v="no"/>
    <s v="low"/>
    <n v="78"/>
    <s v="low"/>
    <s v="YES"/>
    <d v="2025-10-14T00:00:00"/>
    <m/>
    <d v="2025-10-01T00:00:00"/>
    <s v="Oct"/>
    <n v="2025"/>
    <s v="Tue"/>
    <m/>
    <s v="Veer  Pal"/>
    <n v="18"/>
    <s v="valid"/>
  </r>
  <r>
    <n v="514"/>
    <x v="1"/>
    <s v="HALDWANI"/>
    <s v="AMIT SINGH"/>
    <n v="9161640641"/>
    <s v="UK02CA0769"/>
    <s v="HARI"/>
    <n v="7247885473"/>
    <x v="699"/>
    <n v="114628"/>
    <d v="2025-10-14T00:00:00"/>
    <d v="2025-10-14T00:00:00"/>
    <n v="0"/>
    <s v="valid"/>
    <n v="9613"/>
    <n v="1953"/>
    <n v="20"/>
    <n v="40"/>
    <s v="normal"/>
    <s v="no"/>
    <s v="low"/>
    <n v="60"/>
    <s v="low"/>
    <s v="YES"/>
    <d v="2025-10-14T00:00:00"/>
    <m/>
    <d v="2025-10-01T00:00:00"/>
    <s v="Oct"/>
    <n v="2025"/>
    <s v="Tue"/>
    <m/>
    <s v="Bhupendra  Singh"/>
    <n v="18"/>
    <s v="valid"/>
  </r>
  <r>
    <n v="515"/>
    <x v="1"/>
    <s v="HALDWANI"/>
    <s v="AMIT SINGH"/>
    <n v="9161640641"/>
    <s v="UK02CA0769"/>
    <s v="HARI"/>
    <n v="7247885473"/>
    <x v="700"/>
    <n v="114628"/>
    <d v="2025-10-14T00:00:00"/>
    <d v="2025-10-15T00:00:00"/>
    <n v="1"/>
    <s v="valid"/>
    <n v="3755"/>
    <n v="707"/>
    <n v="70"/>
    <n v="60"/>
    <s v="normal"/>
    <s v="no"/>
    <s v="low"/>
    <n v="130"/>
    <s v="low"/>
    <s v="YES"/>
    <d v="2025-10-15T00:00:00"/>
    <m/>
    <d v="2025-10-01T00:00:00"/>
    <s v="Oct"/>
    <n v="2025"/>
    <s v="Wed"/>
    <m/>
    <s v="Pankaj  Bargali"/>
    <n v="18"/>
    <s v="valid"/>
  </r>
  <r>
    <n v="516"/>
    <x v="1"/>
    <s v="HALDWANI"/>
    <s v="AMIT SINGH"/>
    <n v="9161640641"/>
    <s v="UK02CA0769"/>
    <s v="HARI"/>
    <n v="7247885473"/>
    <x v="701"/>
    <n v="114628"/>
    <d v="2025-10-14T00:00:00"/>
    <d v="2025-10-15T00:00:00"/>
    <n v="1"/>
    <s v="valid"/>
    <n v="1488"/>
    <n v="218"/>
    <n v="39"/>
    <n v="60"/>
    <s v="normal"/>
    <s v="no"/>
    <s v="low"/>
    <n v="99"/>
    <s v="low"/>
    <s v="YES"/>
    <d v="2025-10-15T00:00:00"/>
    <m/>
    <d v="2025-10-01T00:00:00"/>
    <s v="Oct"/>
    <n v="2025"/>
    <s v="Wed"/>
    <m/>
    <s v="Pankaj  Bargali"/>
    <n v="18"/>
    <s v="valid"/>
  </r>
  <r>
    <n v="517"/>
    <x v="1"/>
    <s v="HALDWANI"/>
    <s v="AMIT SINGH"/>
    <n v="9628578265"/>
    <s v="UK02CA0769"/>
    <s v="HARI"/>
    <n v="7247885473"/>
    <x v="702"/>
    <n v="115423"/>
    <d v="2025-10-14T00:00:00"/>
    <d v="2025-10-15T00:00:00"/>
    <n v="1"/>
    <s v="valid"/>
    <n v="307"/>
    <n v="34"/>
    <n v="129"/>
    <n v="60"/>
    <s v="normal"/>
    <s v="no"/>
    <s v="low"/>
    <n v="189"/>
    <s v="low"/>
    <s v="YES"/>
    <d v="2025-10-15T00:00:00"/>
    <m/>
    <d v="2025-10-01T00:00:00"/>
    <s v="Oct"/>
    <n v="2025"/>
    <s v="Wed"/>
    <m/>
    <s v="Gautam  Kumar"/>
    <n v="18"/>
    <s v="valid"/>
  </r>
  <r>
    <n v="518"/>
    <x v="1"/>
    <s v="HALDWANI"/>
    <s v="AMIT SINGH"/>
    <n v="8126359505"/>
    <s v="UK02CA0769"/>
    <s v="HARI"/>
    <n v="7247885473"/>
    <x v="703"/>
    <n v="115859"/>
    <d v="2025-10-14T00:00:00"/>
    <d v="2025-10-14T00:00:00"/>
    <n v="0"/>
    <s v="valid"/>
    <n v="4019"/>
    <n v="701"/>
    <n v="51"/>
    <n v="40"/>
    <s v="normal"/>
    <s v="no"/>
    <s v="low"/>
    <n v="91"/>
    <s v="low"/>
    <s v="YES"/>
    <d v="2025-10-14T00:00:00"/>
    <m/>
    <d v="2025-10-01T00:00:00"/>
    <s v="Oct"/>
    <n v="2025"/>
    <s v="Tue"/>
    <m/>
    <s v="Veer  Pal"/>
    <n v="18"/>
    <s v="valid"/>
  </r>
  <r>
    <n v="519"/>
    <x v="1"/>
    <s v="HALDWANI"/>
    <s v="AMIT SINGH"/>
    <n v="9161640641"/>
    <s v="UP20BT0504"/>
    <s v="ISLAMUDDIN"/>
    <n v="9105130861"/>
    <x v="124"/>
    <n v="85629"/>
    <d v="2025-10-14T00:00:00"/>
    <d v="2025-10-14T00:00:00"/>
    <n v="0"/>
    <s v="valid"/>
    <n v="11086"/>
    <n v="2452"/>
    <n v="50"/>
    <n v="40"/>
    <s v="normal"/>
    <s v="no"/>
    <s v="low"/>
    <n v="90"/>
    <s v="low"/>
    <s v="YES"/>
    <d v="2025-10-14T00:00:00"/>
    <m/>
    <d v="2025-10-01T00:00:00"/>
    <s v="Oct"/>
    <n v="2025"/>
    <s v="Tue"/>
    <m/>
    <s v="Mohit  Kumar"/>
    <n v="18"/>
    <s v="valid"/>
  </r>
  <r>
    <n v="520"/>
    <x v="1"/>
    <s v="HALDWANI"/>
    <s v="AMIT SINGH"/>
    <n v="9161640641"/>
    <s v="UP20BT0504"/>
    <s v="ISLAMUDDIN"/>
    <n v="9105130861"/>
    <x v="704"/>
    <n v="85629"/>
    <d v="2025-10-14T00:00:00"/>
    <d v="2025-10-14T00:00:00"/>
    <n v="0"/>
    <s v="valid"/>
    <n v="7315"/>
    <n v="1561"/>
    <n v="35"/>
    <n v="40"/>
    <s v="normal"/>
    <s v="no"/>
    <s v="low"/>
    <n v="75"/>
    <s v="low"/>
    <s v="YES"/>
    <d v="2025-10-14T00:00:00"/>
    <m/>
    <d v="2025-10-01T00:00:00"/>
    <s v="Oct"/>
    <n v="2025"/>
    <s v="Tue"/>
    <m/>
    <s v="Deepak  Kumar RMNA"/>
    <n v="18"/>
    <s v="valid"/>
  </r>
  <r>
    <n v="521"/>
    <x v="1"/>
    <s v="HALDWANI"/>
    <s v="AMIT SINGH"/>
    <n v="9161640641"/>
    <s v="UP20BT0504"/>
    <s v="ISLAMUDDIN"/>
    <n v="9105130861"/>
    <x v="395"/>
    <n v="85629"/>
    <d v="2025-10-14T00:00:00"/>
    <d v="2025-10-14T00:00:00"/>
    <n v="0"/>
    <s v="valid"/>
    <n v="23248"/>
    <n v="5878"/>
    <n v="18"/>
    <n v="60"/>
    <s v="normal"/>
    <s v="no"/>
    <s v="low"/>
    <n v="78"/>
    <s v="low"/>
    <s v="YES"/>
    <d v="2025-10-14T00:00:00"/>
    <m/>
    <d v="2025-10-01T00:00:00"/>
    <s v="Oct"/>
    <n v="2025"/>
    <s v="Tue"/>
    <m/>
    <s v="Devendra Singh Negi"/>
    <n v="18"/>
    <s v="valid"/>
  </r>
  <r>
    <n v="522"/>
    <x v="1"/>
    <s v="HALDWANI"/>
    <s v="AMIT SINGH"/>
    <n v="9628578265"/>
    <s v="UP20BT0504"/>
    <s v="ISLAMUDDIN"/>
    <n v="9105130861"/>
    <x v="489"/>
    <n v="90613"/>
    <d v="2025-10-14T00:00:00"/>
    <d v="2025-10-14T00:00:00"/>
    <n v="0"/>
    <s v="valid"/>
    <n v="377"/>
    <n v="145"/>
    <n v="16"/>
    <n v="40"/>
    <s v="normal"/>
    <s v="no"/>
    <s v="low"/>
    <n v="56"/>
    <s v="low"/>
    <s v="YES"/>
    <d v="2025-10-14T00:00:00"/>
    <m/>
    <d v="2025-10-01T00:00:00"/>
    <s v="Oct"/>
    <n v="2025"/>
    <s v="Tue"/>
    <m/>
    <s v="Ajay  Kumar  Singh"/>
    <n v="18"/>
    <s v="valid"/>
  </r>
  <r>
    <n v="523"/>
    <x v="1"/>
    <s v="HALDWANI"/>
    <s v="AMIT SINGH"/>
    <n v="8126359505"/>
    <s v="UP20BT0504"/>
    <s v="ISLAMUDDIN"/>
    <n v="9105130861"/>
    <x v="705"/>
    <n v="85934"/>
    <d v="2025-10-14T00:00:00"/>
    <d v="2025-10-14T00:00:00"/>
    <n v="0"/>
    <s v="valid"/>
    <n v="5484"/>
    <n v="2029"/>
    <n v="30"/>
    <n v="80"/>
    <s v="normal"/>
    <s v="no"/>
    <s v="medium"/>
    <n v="110"/>
    <s v="medium"/>
    <s v="YES"/>
    <d v="2025-10-14T00:00:00"/>
    <m/>
    <d v="2025-10-01T00:00:00"/>
    <s v="Oct"/>
    <n v="2025"/>
    <s v="Tue"/>
    <m/>
    <s v="Not found"/>
    <n v="18"/>
    <s v="valid"/>
  </r>
  <r>
    <n v="524"/>
    <x v="1"/>
    <s v="HALDWANI"/>
    <s v="AMIT SINGH"/>
    <n v="9161640641"/>
    <s v="UP20BT0504"/>
    <s v="ISLAMUDDIN"/>
    <n v="9105130861"/>
    <x v="225"/>
    <n v="85629"/>
    <d v="2025-10-14T00:00:00"/>
    <d v="2025-10-14T00:00:00"/>
    <n v="0"/>
    <s v="valid"/>
    <n v="16313"/>
    <n v="2659"/>
    <n v="25"/>
    <n v="40"/>
    <s v="normal"/>
    <s v="no"/>
    <s v="low"/>
    <n v="65"/>
    <s v="low"/>
    <s v="YES"/>
    <d v="2025-10-14T00:00:00"/>
    <m/>
    <d v="2025-10-01T00:00:00"/>
    <s v="Oct"/>
    <n v="2025"/>
    <s v="Tue"/>
    <m/>
    <s v="Deepak  Kumar RMNA"/>
    <n v="18"/>
    <s v="valid"/>
  </r>
  <r>
    <n v="525"/>
    <x v="1"/>
    <s v="HALDWANI"/>
    <s v="AMIT SINGH"/>
    <n v="9161640641"/>
    <s v="UP20BT0504"/>
    <s v="ISLAMUDDIN"/>
    <n v="9105130861"/>
    <x v="235"/>
    <n v="85629"/>
    <d v="2025-10-14T00:00:00"/>
    <d v="2025-10-15T00:00:00"/>
    <n v="1"/>
    <s v="valid"/>
    <n v="16374"/>
    <n v="3769"/>
    <n v="48"/>
    <n v="40"/>
    <s v="normal"/>
    <s v="no"/>
    <s v="low"/>
    <n v="88"/>
    <s v="low"/>
    <s v="YES"/>
    <d v="2025-10-15T00:00:00"/>
    <m/>
    <d v="2025-10-01T00:00:00"/>
    <s v="Oct"/>
    <n v="2025"/>
    <s v="Wed"/>
    <m/>
    <s v="Deepak  Kumar RMNA"/>
    <n v="18"/>
    <s v="valid"/>
  </r>
  <r>
    <n v="526"/>
    <x v="1"/>
    <s v="HALDWANI"/>
    <s v="AMIT SINGH"/>
    <n v="9161640641"/>
    <s v="UP20BT0504"/>
    <s v="ISLAMUDDIN"/>
    <n v="9105130861"/>
    <x v="706"/>
    <n v="85629"/>
    <d v="2025-10-14T00:00:00"/>
    <d v="2025-10-15T00:00:00"/>
    <n v="1"/>
    <s v="valid"/>
    <n v="3483"/>
    <n v="574"/>
    <n v="45"/>
    <n v="40"/>
    <s v="normal"/>
    <s v="no"/>
    <s v="low"/>
    <n v="85"/>
    <s v="low"/>
    <s v="YES"/>
    <d v="2025-10-15T00:00:00"/>
    <m/>
    <d v="2025-10-01T00:00:00"/>
    <s v="Oct"/>
    <n v="2025"/>
    <s v="Wed"/>
    <m/>
    <s v="Deepak  Kumar RMNA"/>
    <n v="18"/>
    <s v="valid"/>
  </r>
  <r>
    <n v="527"/>
    <x v="1"/>
    <s v="HALDWANI"/>
    <s v="AMIT SINGH"/>
    <n v="9161640641"/>
    <s v="UP20BT0504"/>
    <s v="ISLAMUDDIN"/>
    <n v="9105130861"/>
    <x v="492"/>
    <n v="85629"/>
    <d v="2025-10-14T00:00:00"/>
    <d v="2025-10-14T00:00:00"/>
    <n v="0"/>
    <s v="valid"/>
    <n v="38525"/>
    <n v="9575"/>
    <n v="23"/>
    <n v="40"/>
    <s v="normal"/>
    <s v="no"/>
    <s v="low"/>
    <n v="63"/>
    <s v="low"/>
    <s v="YES"/>
    <d v="2025-10-14T00:00:00"/>
    <m/>
    <d v="2025-10-01T00:00:00"/>
    <s v="Oct"/>
    <n v="2025"/>
    <s v="Tue"/>
    <m/>
    <s v="Ajay  Kumar  Singh"/>
    <n v="18"/>
    <s v="valid"/>
  </r>
  <r>
    <n v="528"/>
    <x v="1"/>
    <s v="HALDWANI"/>
    <s v="AMIT SINGH"/>
    <n v="9161640641"/>
    <s v="UP20BT0504"/>
    <s v="ISLAMUDDIN"/>
    <n v="9105130861"/>
    <x v="707"/>
    <n v="95438"/>
    <d v="2025-10-15T00:00:00"/>
    <d v="2025-10-15T00:00:00"/>
    <n v="0"/>
    <s v="valid"/>
    <n v="216"/>
    <n v="63"/>
    <n v="13"/>
    <n v="60"/>
    <s v="normal"/>
    <s v="no"/>
    <s v="low"/>
    <n v="73"/>
    <s v="low"/>
    <s v="YES"/>
    <d v="2025-10-15T00:00:00"/>
    <m/>
    <d v="2025-10-01T00:00:00"/>
    <s v="Oct"/>
    <n v="2025"/>
    <s v="Wed"/>
    <m/>
    <s v="Ajay  Kumar  Singh"/>
    <n v="18"/>
    <s v="valid"/>
  </r>
  <r>
    <n v="529"/>
    <x v="1"/>
    <s v="HALDWANI"/>
    <s v="AMIT SINGH"/>
    <n v="9161640641"/>
    <s v="UP20BT0504"/>
    <s v="ISLAMUDDIN"/>
    <n v="9105130861"/>
    <x v="493"/>
    <n v="91228"/>
    <d v="2025-10-15T00:00:00"/>
    <d v="2025-10-15T00:00:00"/>
    <n v="0"/>
    <s v="valid"/>
    <n v="1839"/>
    <n v="645"/>
    <n v="17"/>
    <n v="40"/>
    <s v="normal"/>
    <s v="no"/>
    <s v="low"/>
    <n v="57"/>
    <s v="low"/>
    <s v="YES"/>
    <d v="2025-10-15T00:00:00"/>
    <m/>
    <d v="2025-10-01T00:00:00"/>
    <s v="Oct"/>
    <n v="2025"/>
    <s v="Wed"/>
    <m/>
    <s v="Ajay  Kumar  Singh"/>
    <n v="18"/>
    <s v="valid"/>
  </r>
  <r>
    <n v="530"/>
    <x v="1"/>
    <s v="HALDWANI"/>
    <s v="AMIT SINGH"/>
    <n v="9161640641"/>
    <s v="UP20BT0504"/>
    <s v="ISLAMUDDIN"/>
    <n v="9105130861"/>
    <x v="490"/>
    <n v="91228"/>
    <d v="2025-10-15T00:00:00"/>
    <d v="2025-10-15T00:00:00"/>
    <n v="0"/>
    <s v="valid"/>
    <n v="9510"/>
    <n v="2640"/>
    <n v="38"/>
    <n v="40"/>
    <s v="normal"/>
    <s v="no"/>
    <s v="low"/>
    <n v="78"/>
    <s v="low"/>
    <s v="YES"/>
    <d v="2025-10-15T00:00:00"/>
    <m/>
    <d v="2025-10-01T00:00:00"/>
    <s v="Oct"/>
    <n v="2025"/>
    <s v="Wed"/>
    <m/>
    <s v="Ajay  Kumar  Singh"/>
    <n v="18"/>
    <s v="valid"/>
  </r>
  <r>
    <n v="531"/>
    <x v="1"/>
    <s v="HALDWANI"/>
    <s v="AMIT SINGH"/>
    <n v="9161640641"/>
    <s v="UP20BT0504"/>
    <s v="ISLAMUDDIN"/>
    <n v="9105130861"/>
    <x v="708"/>
    <n v="91228"/>
    <d v="2025-10-15T00:00:00"/>
    <d v="2025-10-15T00:00:00"/>
    <n v="0"/>
    <s v="valid"/>
    <n v="14817"/>
    <n v="3140"/>
    <n v="93"/>
    <n v="60"/>
    <s v="normal"/>
    <s v="no"/>
    <s v="low"/>
    <n v="153"/>
    <s v="low"/>
    <s v="YES"/>
    <d v="2025-10-15T00:00:00"/>
    <m/>
    <d v="2025-10-01T00:00:00"/>
    <s v="Oct"/>
    <n v="2025"/>
    <s v="Wed"/>
    <m/>
    <s v="Not found"/>
    <n v="18"/>
    <s v="valid"/>
  </r>
  <r>
    <n v="532"/>
    <x v="1"/>
    <s v="HALDWANI"/>
    <s v="AMIT SINGH"/>
    <n v="9161640641"/>
    <s v="UP20BT0504"/>
    <s v="ISLAMUDDIN"/>
    <n v="9105130861"/>
    <x v="506"/>
    <n v="91228"/>
    <d v="2025-10-15T00:00:00"/>
    <d v="2025-10-15T00:00:00"/>
    <n v="0"/>
    <s v="valid"/>
    <n v="9357"/>
    <n v="2381"/>
    <n v="25"/>
    <n v="60"/>
    <s v="normal"/>
    <s v="no"/>
    <s v="low"/>
    <n v="85"/>
    <s v="low"/>
    <s v="YES"/>
    <d v="2025-10-15T00:00:00"/>
    <m/>
    <d v="2025-10-01T00:00:00"/>
    <s v="Oct"/>
    <n v="2025"/>
    <s v="Wed"/>
    <m/>
    <s v="Ajay  Kumar  Singh"/>
    <n v="18"/>
    <s v="valid"/>
  </r>
  <r>
    <n v="533"/>
    <x v="1"/>
    <s v="HALDWANI"/>
    <s v="AMIT SINGH"/>
    <n v="9161640641"/>
    <s v="UP20BT0504"/>
    <s v="ISLAMUDDIN"/>
    <n v="9105130861"/>
    <x v="245"/>
    <n v="91228"/>
    <d v="2025-10-15T00:00:00"/>
    <d v="2025-10-15T00:00:00"/>
    <n v="0"/>
    <s v="valid"/>
    <n v="4554"/>
    <n v="786"/>
    <n v="45"/>
    <n v="40"/>
    <s v="normal"/>
    <s v="no"/>
    <s v="low"/>
    <n v="85"/>
    <s v="low"/>
    <s v="YES"/>
    <d v="2025-10-15T00:00:00"/>
    <m/>
    <d v="2025-10-01T00:00:00"/>
    <s v="Oct"/>
    <n v="2025"/>
    <s v="Wed"/>
    <m/>
    <s v="Deepak  Kumar RMNA"/>
    <n v="18"/>
    <s v="valid"/>
  </r>
  <r>
    <n v="534"/>
    <x v="1"/>
    <s v="HALDWANI"/>
    <s v="Aashish Rai"/>
    <n v="9389925428"/>
    <s v="UP21FT5612"/>
    <s v="JAVED"/>
    <n v="6398733536"/>
    <x v="437"/>
    <n v="103830"/>
    <d v="2025-10-15T00:00:00"/>
    <d v="2025-10-15T00:00:00"/>
    <n v="0"/>
    <s v="valid"/>
    <n v="5019"/>
    <n v="880"/>
    <n v="15"/>
    <n v="60"/>
    <s v="normal"/>
    <s v="no"/>
    <s v="low"/>
    <n v="75"/>
    <s v="low"/>
    <s v="YES"/>
    <d v="2025-10-15T00:00:00"/>
    <m/>
    <d v="2025-10-01T00:00:00"/>
    <s v="Oct"/>
    <n v="2025"/>
    <s v="Wed"/>
    <m/>
    <s v="Shahwaz  Hussain"/>
    <n v="18"/>
    <s v="valid"/>
  </r>
  <r>
    <n v="535"/>
    <x v="1"/>
    <s v="HALDWANI"/>
    <s v="Aashish Rai"/>
    <n v="9389925428"/>
    <s v="UP21FT5612"/>
    <s v="JAVED"/>
    <n v="6398733536"/>
    <x v="442"/>
    <n v="103830"/>
    <d v="2025-10-15T00:00:00"/>
    <d v="2025-10-15T00:00:00"/>
    <n v="0"/>
    <s v="valid"/>
    <n v="8164"/>
    <n v="1596"/>
    <n v="12"/>
    <n v="60"/>
    <s v="normal"/>
    <s v="no"/>
    <s v="low"/>
    <n v="72"/>
    <s v="low"/>
    <s v="YES"/>
    <d v="2025-10-15T00:00:00"/>
    <m/>
    <d v="2025-10-01T00:00:00"/>
    <s v="Oct"/>
    <n v="2025"/>
    <s v="Wed"/>
    <m/>
    <s v="Shahwaz  Hussain"/>
    <n v="18"/>
    <s v="valid"/>
  </r>
  <r>
    <n v="536"/>
    <x v="1"/>
    <s v="HALDWANI"/>
    <s v="Aashish Rai"/>
    <n v="9389925428"/>
    <s v="UP21FT5612"/>
    <s v="JAVED"/>
    <n v="6398733536"/>
    <x v="422"/>
    <n v="103830"/>
    <d v="2025-10-15T00:00:00"/>
    <d v="2025-10-15T00:00:00"/>
    <n v="0"/>
    <s v="valid"/>
    <n v="15004"/>
    <n v="4025"/>
    <n v="14"/>
    <n v="40"/>
    <s v="normal"/>
    <s v="no"/>
    <s v="low"/>
    <n v="54"/>
    <s v="low"/>
    <s v="YES"/>
    <d v="2025-10-15T00:00:00"/>
    <m/>
    <d v="2025-10-01T00:00:00"/>
    <s v="Oct"/>
    <n v="2025"/>
    <s v="Wed"/>
    <m/>
    <s v="Shahwaz  Hussain"/>
    <n v="18"/>
    <s v="valid"/>
  </r>
  <r>
    <n v="537"/>
    <x v="1"/>
    <s v="HALDWANI"/>
    <s v="Aashish Rai"/>
    <n v="9389925428"/>
    <s v="UP21FT5612"/>
    <s v="JAVED"/>
    <n v="6398733536"/>
    <x v="421"/>
    <n v="103830"/>
    <d v="2025-10-15T00:00:00"/>
    <d v="2025-10-15T00:00:00"/>
    <n v="0"/>
    <s v="valid"/>
    <n v="5624"/>
    <n v="1075"/>
    <n v="36"/>
    <n v="40"/>
    <s v="normal"/>
    <s v="no"/>
    <s v="low"/>
    <n v="76"/>
    <s v="low"/>
    <s v="YES"/>
    <d v="2025-10-15T00:00:00"/>
    <m/>
    <d v="2025-10-01T00:00:00"/>
    <s v="Oct"/>
    <n v="2025"/>
    <s v="Wed"/>
    <m/>
    <s v="Shahwaz  Hussain"/>
    <n v="18"/>
    <s v="valid"/>
  </r>
  <r>
    <n v="538"/>
    <x v="1"/>
    <s v="HALDWANI"/>
    <s v="Aashish Rai"/>
    <n v="9389925428"/>
    <s v="UP21FT5612"/>
    <s v="JAVED"/>
    <n v="6398733536"/>
    <x v="445"/>
    <n v="103830"/>
    <d v="2025-10-15T00:00:00"/>
    <d v="2025-10-15T00:00:00"/>
    <n v="0"/>
    <s v="valid"/>
    <n v="16178"/>
    <n v="3768"/>
    <n v="18"/>
    <n v="40"/>
    <s v="normal"/>
    <s v="no"/>
    <s v="low"/>
    <n v="58"/>
    <s v="low"/>
    <s v="YES"/>
    <d v="2025-10-15T00:00:00"/>
    <m/>
    <d v="2025-10-01T00:00:00"/>
    <s v="Oct"/>
    <n v="2025"/>
    <s v="Wed"/>
    <m/>
    <s v="Shahwaz  Hussain"/>
    <n v="18"/>
    <s v="valid"/>
  </r>
  <r>
    <n v="539"/>
    <x v="1"/>
    <s v="HALDWANI"/>
    <s v="Aashish Rai"/>
    <n v="9389925428"/>
    <s v="UP21FT5612"/>
    <s v="JAVED"/>
    <n v="6398733536"/>
    <x v="419"/>
    <n v="103830"/>
    <d v="2025-10-15T00:00:00"/>
    <d v="2025-10-15T00:00:00"/>
    <n v="0"/>
    <s v="valid"/>
    <n v="5920"/>
    <n v="939"/>
    <n v="40"/>
    <n v="60"/>
    <s v="normal"/>
    <s v="no"/>
    <s v="low"/>
    <n v="100"/>
    <s v="low"/>
    <s v="YES"/>
    <d v="2025-10-15T00:00:00"/>
    <m/>
    <d v="2025-10-01T00:00:00"/>
    <s v="Oct"/>
    <n v="2025"/>
    <s v="Wed"/>
    <m/>
    <s v="Shahwaz  Hussain"/>
    <n v="18"/>
    <s v="valid"/>
  </r>
  <r>
    <n v="540"/>
    <x v="1"/>
    <s v="HALDWANI"/>
    <s v="Aashish Rai"/>
    <n v="9389925428"/>
    <s v="UP21FT5612"/>
    <s v="JAVED"/>
    <n v="6398733536"/>
    <x v="447"/>
    <n v="103830"/>
    <d v="2025-10-15T00:00:00"/>
    <d v="2025-10-15T00:00:00"/>
    <n v="0"/>
    <s v="valid"/>
    <n v="7219"/>
    <n v="1460"/>
    <n v="38"/>
    <n v="40"/>
    <s v="normal"/>
    <s v="no"/>
    <s v="low"/>
    <n v="78"/>
    <s v="low"/>
    <s v="YES"/>
    <d v="2025-10-15T00:00:00"/>
    <m/>
    <d v="2025-10-01T00:00:00"/>
    <s v="Oct"/>
    <n v="2025"/>
    <s v="Wed"/>
    <m/>
    <s v="Anil  Kumar RDPR"/>
    <n v="18"/>
    <s v="valid"/>
  </r>
  <r>
    <n v="541"/>
    <x v="1"/>
    <s v="HALDWANI"/>
    <s v="Aashish Rai"/>
    <n v="9389925428"/>
    <s v="UP21FT5612"/>
    <s v="JAVED"/>
    <n v="6398733536"/>
    <x v="709"/>
    <n v="103830"/>
    <d v="2025-10-15T00:00:00"/>
    <d v="2025-10-15T00:00:00"/>
    <n v="0"/>
    <s v="valid"/>
    <n v="21538"/>
    <n v="4419"/>
    <n v="46"/>
    <n v="40"/>
    <s v="normal"/>
    <s v="no"/>
    <s v="low"/>
    <n v="86"/>
    <s v="low"/>
    <s v="YES"/>
    <d v="2025-10-15T00:00:00"/>
    <m/>
    <d v="2025-10-01T00:00:00"/>
    <s v="Oct"/>
    <n v="2025"/>
    <s v="Wed"/>
    <m/>
    <s v="Anil  Kumar RDPR"/>
    <n v="18"/>
    <s v="valid"/>
  </r>
  <r>
    <n v="542"/>
    <x v="1"/>
    <s v="HALDWANI"/>
    <s v="Aashish Rai"/>
    <n v="9973143555"/>
    <s v="UP21FT5612"/>
    <s v="JAVED"/>
    <n v="6398733536"/>
    <x v="554"/>
    <n v="104146"/>
    <d v="2025-10-15T00:00:00"/>
    <d v="2025-10-15T00:00:00"/>
    <n v="0"/>
    <s v="valid"/>
    <n v="12171"/>
    <n v="1735"/>
    <n v="118"/>
    <n v="80"/>
    <s v="normal"/>
    <s v="no"/>
    <s v="medium"/>
    <n v="198"/>
    <s v="medium"/>
    <s v="YES"/>
    <d v="2025-10-15T00:00:00"/>
    <m/>
    <d v="2025-10-01T00:00:00"/>
    <s v="Oct"/>
    <n v="2025"/>
    <s v="Wed"/>
    <m/>
    <s v="Narayan  Singh"/>
    <n v="18"/>
    <s v="valid"/>
  </r>
  <r>
    <n v="543"/>
    <x v="1"/>
    <s v="HALDWANI"/>
    <s v="Aashish Rai"/>
    <n v="8544334406"/>
    <s v="UP21FT5612"/>
    <s v="JAVED"/>
    <n v="6398733536"/>
    <x v="100"/>
    <n v="103949"/>
    <d v="2025-10-15T00:00:00"/>
    <d v="2025-10-15T00:00:00"/>
    <n v="0"/>
    <s v="valid"/>
    <n v="36853"/>
    <n v="5826"/>
    <n v="10"/>
    <n v="200"/>
    <s v="high"/>
    <s v="yes"/>
    <s v="high"/>
    <n v="210"/>
    <s v="HIGH"/>
    <s v="YES"/>
    <d v="2025-10-15T00:00:00"/>
    <m/>
    <d v="2025-10-01T00:00:00"/>
    <s v="Oct"/>
    <n v="2025"/>
    <s v="Wed"/>
    <m/>
    <s v="Ayush  Dubey"/>
    <n v="18"/>
    <s v="valid"/>
  </r>
  <r>
    <n v="544"/>
    <x v="1"/>
    <s v="HALDWANI"/>
    <s v="Aashish Rai"/>
    <n v="8544334406"/>
    <s v="UP21FT5612"/>
    <s v="JAVED"/>
    <n v="6398733536"/>
    <x v="446"/>
    <n v="103949"/>
    <d v="2025-10-15T00:00:00"/>
    <d v="2025-10-15T00:00:00"/>
    <n v="0"/>
    <s v="valid"/>
    <n v="1449"/>
    <n v="335"/>
    <n v="20"/>
    <n v="40"/>
    <s v="normal"/>
    <s v="no"/>
    <s v="low"/>
    <n v="60"/>
    <s v="low"/>
    <s v="YES"/>
    <d v="2025-10-15T00:00:00"/>
    <m/>
    <d v="2025-10-01T00:00:00"/>
    <s v="Oct"/>
    <n v="2025"/>
    <s v="Wed"/>
    <m/>
    <s v="Shahwaz  Hussain"/>
    <n v="18"/>
    <s v="valid"/>
  </r>
  <r>
    <n v="545"/>
    <x v="1"/>
    <s v="HALDWANI"/>
    <s v="Aashish Rai"/>
    <n v="9389925428"/>
    <s v="UK05CA2504"/>
    <s v="GOKUL"/>
    <n v="7417923866"/>
    <x v="710"/>
    <s v="TXN100128879513"/>
    <d v="2025-10-15T00:00:00"/>
    <d v="2025-10-15T00:00:00"/>
    <n v="0"/>
    <s v="valid"/>
    <n v="9195"/>
    <n v="1799"/>
    <n v="70"/>
    <n v="80"/>
    <s v="normal"/>
    <s v="no"/>
    <s v="medium"/>
    <n v="150"/>
    <s v="medium"/>
    <s v="YES"/>
    <d v="2025-10-15T00:00:00"/>
    <m/>
    <d v="2025-10-01T00:00:00"/>
    <s v="Oct"/>
    <n v="2025"/>
    <s v="Wed"/>
    <m/>
    <s v="Not found"/>
    <n v="18"/>
    <s v="valid"/>
  </r>
  <r>
    <n v="546"/>
    <x v="1"/>
    <s v="HALDWANI"/>
    <s v="Aashish Rai"/>
    <n v="9389925428"/>
    <s v="UP21ET8573"/>
    <s v="AMAN"/>
    <n v="9105037209"/>
    <x v="293"/>
    <n v="125451"/>
    <d v="2025-10-15T00:00:00"/>
    <d v="2025-10-15T00:00:00"/>
    <n v="0"/>
    <s v="valid"/>
    <n v="5246"/>
    <n v="784"/>
    <n v="13"/>
    <n v="40"/>
    <s v="normal"/>
    <s v="no"/>
    <s v="low"/>
    <n v="53"/>
    <s v="low"/>
    <s v="YES"/>
    <d v="2025-10-15T00:00:00"/>
    <m/>
    <d v="2025-10-01T00:00:00"/>
    <s v="Oct"/>
    <n v="2025"/>
    <s v="Wed"/>
    <m/>
    <s v="Rajveer  Singh"/>
    <n v="18"/>
    <s v="valid"/>
  </r>
  <r>
    <n v="547"/>
    <x v="1"/>
    <s v="HALDWANI"/>
    <s v="Aashish Rai"/>
    <n v="9389925428"/>
    <s v="UP21ET8573"/>
    <s v="AMAN"/>
    <n v="9105037209"/>
    <x v="291"/>
    <n v="125451"/>
    <d v="2025-10-15T00:00:00"/>
    <d v="2025-10-15T00:00:00"/>
    <n v="0"/>
    <s v="valid"/>
    <n v="56033"/>
    <n v="12797"/>
    <n v="30"/>
    <n v="40"/>
    <s v="normal"/>
    <s v="no"/>
    <s v="low"/>
    <n v="70"/>
    <s v="low"/>
    <s v="YES"/>
    <d v="2025-10-15T00:00:00"/>
    <m/>
    <d v="2025-10-01T00:00:00"/>
    <s v="Oct"/>
    <n v="2025"/>
    <s v="Wed"/>
    <m/>
    <s v="Rajveer  Singh"/>
    <n v="18"/>
    <s v="valid"/>
  </r>
  <r>
    <n v="548"/>
    <x v="1"/>
    <s v="HALDWANI"/>
    <s v="Aashish Rai"/>
    <n v="9389925428"/>
    <s v="UP21ET8573"/>
    <s v="AMAN"/>
    <n v="9105037209"/>
    <x v="711"/>
    <n v="125451"/>
    <d v="2025-10-15T00:00:00"/>
    <d v="2025-10-15T00:00:00"/>
    <n v="0"/>
    <s v="valid"/>
    <n v="19690"/>
    <n v="4727"/>
    <n v="23"/>
    <n v="40"/>
    <s v="normal"/>
    <s v="no"/>
    <s v="low"/>
    <n v="63"/>
    <s v="low"/>
    <s v="YES"/>
    <s v="WIP"/>
    <m/>
    <d v="2025-10-01T00:00:00"/>
    <s v="Oct"/>
    <n v="2025"/>
    <s v="Wed"/>
    <m/>
    <s v="Rajveer  Singh"/>
    <n v="18"/>
    <s v="valid"/>
  </r>
  <r>
    <n v="549"/>
    <x v="1"/>
    <s v="HALDWANI"/>
    <s v="Aashish Rai"/>
    <n v="9389925428"/>
    <s v="UP21ET8573"/>
    <s v="AMAN"/>
    <n v="9105037209"/>
    <x v="712"/>
    <n v="125451"/>
    <d v="2025-10-15T00:00:00"/>
    <d v="2025-10-15T00:00:00"/>
    <n v="0"/>
    <s v="valid"/>
    <n v="2111"/>
    <n v="2914"/>
    <n v="12"/>
    <n v="40"/>
    <s v="normal"/>
    <s v="no"/>
    <s v="low"/>
    <n v="52"/>
    <s v="low"/>
    <s v="YES"/>
    <d v="2025-10-15T00:00:00"/>
    <m/>
    <d v="2025-10-01T00:00:00"/>
    <s v="Oct"/>
    <n v="2025"/>
    <s v="Wed"/>
    <m/>
    <s v="Somit  Kumar"/>
    <n v="18"/>
    <s v="valid"/>
  </r>
  <r>
    <n v="550"/>
    <x v="1"/>
    <s v="HALDWANI"/>
    <s v="Aashish Rai"/>
    <n v="9389925428"/>
    <s v="UP21ET8573"/>
    <s v="AMAN"/>
    <n v="9105037209"/>
    <x v="713"/>
    <n v="125451"/>
    <d v="2025-10-15T00:00:00"/>
    <d v="2025-10-15T00:00:00"/>
    <n v="0"/>
    <s v="valid"/>
    <n v="2768"/>
    <n v="1301"/>
    <n v="12"/>
    <n v="40"/>
    <s v="normal"/>
    <s v="no"/>
    <s v="low"/>
    <n v="52"/>
    <s v="low"/>
    <s v="YES"/>
    <d v="2025-10-15T00:00:00"/>
    <m/>
    <d v="2025-10-01T00:00:00"/>
    <s v="Oct"/>
    <n v="2025"/>
    <s v="Wed"/>
    <m/>
    <s v="Somit  Kumar"/>
    <n v="18"/>
    <s v="valid"/>
  </r>
  <r>
    <n v="551"/>
    <x v="1"/>
    <s v="HALDWANI"/>
    <s v="Aashish Rai"/>
    <n v="9389925428"/>
    <s v="UP21ET8573"/>
    <s v="AMAN"/>
    <n v="9105037209"/>
    <x v="714"/>
    <n v="125451"/>
    <d v="2025-10-15T00:00:00"/>
    <d v="2025-10-15T00:00:00"/>
    <n v="0"/>
    <s v="valid"/>
    <n v="9357"/>
    <n v="2100"/>
    <n v="12"/>
    <n v="40"/>
    <s v="normal"/>
    <s v="no"/>
    <s v="low"/>
    <n v="52"/>
    <s v="low"/>
    <s v="YES"/>
    <d v="2025-10-15T00:00:00"/>
    <m/>
    <d v="2025-10-01T00:00:00"/>
    <s v="Oct"/>
    <n v="2025"/>
    <s v="Wed"/>
    <m/>
    <s v="Somit  Kumar"/>
    <n v="18"/>
    <s v="valid"/>
  </r>
  <r>
    <n v="552"/>
    <x v="1"/>
    <s v="HALDWANI"/>
    <s v="Aashish Rai"/>
    <n v="9389925428"/>
    <s v="UP21ET8573"/>
    <s v="AMAN"/>
    <n v="9105037209"/>
    <x v="715"/>
    <n v="125451"/>
    <d v="2025-10-15T00:00:00"/>
    <d v="2025-10-15T00:00:00"/>
    <n v="0"/>
    <s v="valid"/>
    <n v="13576"/>
    <n v="3934"/>
    <n v="30"/>
    <n v="40"/>
    <s v="normal"/>
    <s v="no"/>
    <s v="low"/>
    <n v="70"/>
    <s v="low"/>
    <s v="YES"/>
    <d v="2025-10-15T00:00:00"/>
    <m/>
    <d v="2025-10-01T00:00:00"/>
    <s v="Oct"/>
    <n v="2025"/>
    <s v="Wed"/>
    <m/>
    <s v="Somit  Kumar"/>
    <n v="18"/>
    <s v="valid"/>
  </r>
  <r>
    <n v="553"/>
    <x v="1"/>
    <s v="HALDWANI"/>
    <s v="Aashish Rai"/>
    <n v="9389925428"/>
    <s v="UP21ET8573"/>
    <s v="AMAN"/>
    <n v="9105037209"/>
    <x v="716"/>
    <n v="125451"/>
    <d v="2025-10-15T00:00:00"/>
    <d v="2025-10-15T00:00:00"/>
    <n v="0"/>
    <s v="valid"/>
    <n v="3603"/>
    <n v="238"/>
    <n v="23"/>
    <n v="40"/>
    <s v="normal"/>
    <s v="no"/>
    <s v="low"/>
    <n v="63"/>
    <s v="low"/>
    <s v="YES"/>
    <d v="2025-10-15T00:00:00"/>
    <m/>
    <d v="2025-10-01T00:00:00"/>
    <s v="Oct"/>
    <n v="2025"/>
    <s v="Wed"/>
    <m/>
    <s v="Somit  Kumar"/>
    <n v="18"/>
    <s v="valid"/>
  </r>
  <r>
    <n v="554"/>
    <x v="1"/>
    <s v="HALDWANI"/>
    <s v="Aashish Rai"/>
    <n v="9389925428"/>
    <s v="UP21ET8573"/>
    <s v="AMAN"/>
    <n v="9105037209"/>
    <x v="717"/>
    <n v="125451"/>
    <d v="2025-10-15T00:00:00"/>
    <d v="2025-10-15T00:00:00"/>
    <n v="0"/>
    <s v="valid"/>
    <n v="5404"/>
    <n v="1282"/>
    <n v="24"/>
    <n v="40"/>
    <s v="normal"/>
    <s v="no"/>
    <s v="low"/>
    <n v="64"/>
    <s v="low"/>
    <s v="YES"/>
    <d v="2025-10-15T00:00:00"/>
    <m/>
    <d v="2025-10-01T00:00:00"/>
    <s v="Oct"/>
    <n v="2025"/>
    <s v="Wed"/>
    <m/>
    <s v="Somit  Kumar"/>
    <n v="18"/>
    <s v="valid"/>
  </r>
  <r>
    <n v="555"/>
    <x v="1"/>
    <s v="HALDWANI"/>
    <s v="Aashish Rai"/>
    <n v="8544334406"/>
    <s v="UP21ET8573"/>
    <s v="AMAN"/>
    <n v="9105037209"/>
    <x v="448"/>
    <n v="125602"/>
    <d v="2025-10-15T00:00:00"/>
    <d v="2025-10-15T00:00:00"/>
    <n v="0"/>
    <s v="valid"/>
    <n v="1045"/>
    <n v="172"/>
    <n v="33"/>
    <n v="40"/>
    <s v="normal"/>
    <s v="no"/>
    <s v="low"/>
    <n v="73"/>
    <s v="low"/>
    <s v="YES"/>
    <d v="2025-10-15T00:00:00"/>
    <m/>
    <d v="2025-10-01T00:00:00"/>
    <s v="Oct"/>
    <n v="2025"/>
    <s v="Wed"/>
    <m/>
    <s v="Rajveer  Singh"/>
    <n v="18"/>
    <s v="valid"/>
  </r>
  <r>
    <n v="556"/>
    <x v="1"/>
    <s v="HALDWANI"/>
    <s v="Aashish Rai"/>
    <n v="9389925428"/>
    <s v="UP21ET8573"/>
    <s v="AMAN"/>
    <n v="9105037209"/>
    <x v="206"/>
    <n v="90553"/>
    <d v="2025-10-16T00:00:00"/>
    <d v="2025-10-16T00:00:00"/>
    <n v="0"/>
    <s v="valid"/>
    <n v="10607"/>
    <n v="2556"/>
    <n v="25"/>
    <n v="40"/>
    <s v="normal"/>
    <s v="no"/>
    <s v="low"/>
    <n v="65"/>
    <s v="low"/>
    <s v="YES"/>
    <d v="2025-10-16T00:00:00"/>
    <m/>
    <d v="2025-10-01T00:00:00"/>
    <s v="Oct"/>
    <n v="2025"/>
    <s v="Thu"/>
    <m/>
    <s v="Kuldeep  Singh"/>
    <n v="18"/>
    <s v="valid"/>
  </r>
  <r>
    <n v="557"/>
    <x v="1"/>
    <s v="HALDWANI"/>
    <s v="Aashish Rai"/>
    <n v="9389925428"/>
    <s v="UP21ET8573"/>
    <s v="AMAN"/>
    <n v="9105037209"/>
    <x v="198"/>
    <n v="90553"/>
    <d v="2025-10-16T00:00:00"/>
    <d v="2025-10-16T00:00:00"/>
    <n v="0"/>
    <s v="valid"/>
    <n v="9294"/>
    <n v="1713"/>
    <n v="35"/>
    <n v="40"/>
    <s v="normal"/>
    <s v="no"/>
    <s v="low"/>
    <n v="75"/>
    <s v="low"/>
    <s v="YES"/>
    <d v="2025-10-16T00:00:00"/>
    <m/>
    <d v="2025-10-01T00:00:00"/>
    <s v="Oct"/>
    <n v="2025"/>
    <s v="Thu"/>
    <m/>
    <s v="Kuldeep  Singh"/>
    <n v="18"/>
    <s v="valid"/>
  </r>
  <r>
    <n v="558"/>
    <x v="1"/>
    <s v="HALDWANI"/>
    <s v="Aashish Rai"/>
    <n v="9389925428"/>
    <s v="UP21ET8573"/>
    <s v="AMAN"/>
    <n v="9105037209"/>
    <x v="212"/>
    <n v="90553"/>
    <d v="2025-10-16T00:00:00"/>
    <d v="2025-10-16T00:00:00"/>
    <n v="0"/>
    <s v="valid"/>
    <n v="22851"/>
    <n v="5484"/>
    <n v="21"/>
    <n v="40"/>
    <s v="normal"/>
    <s v="no"/>
    <s v="low"/>
    <n v="61"/>
    <s v="low"/>
    <s v="YES"/>
    <d v="2025-10-16T00:00:00"/>
    <m/>
    <d v="2025-10-01T00:00:00"/>
    <s v="Oct"/>
    <n v="2025"/>
    <s v="Thu"/>
    <m/>
    <s v="Kuldeep  Singh"/>
    <n v="18"/>
    <s v="valid"/>
  </r>
  <r>
    <n v="559"/>
    <x v="1"/>
    <s v="HALDWANI"/>
    <s v="Aashish Rai"/>
    <n v="9389925428"/>
    <s v="UP21ET8573"/>
    <s v="AMAN"/>
    <n v="9105037209"/>
    <x v="202"/>
    <n v="90553"/>
    <d v="2025-10-16T00:00:00"/>
    <d v="2025-10-16T00:00:00"/>
    <n v="0"/>
    <s v="valid"/>
    <n v="8034"/>
    <n v="1464"/>
    <n v="22"/>
    <n v="40"/>
    <s v="normal"/>
    <s v="no"/>
    <s v="low"/>
    <n v="62"/>
    <s v="low"/>
    <s v="YES"/>
    <d v="2025-10-16T00:00:00"/>
    <m/>
    <d v="2025-10-01T00:00:00"/>
    <s v="Oct"/>
    <n v="2025"/>
    <s v="Thu"/>
    <m/>
    <s v="Kuldeep  Singh"/>
    <n v="18"/>
    <s v="valid"/>
  </r>
  <r>
    <n v="560"/>
    <x v="1"/>
    <s v="HALDWANI"/>
    <s v="Aashish Rai"/>
    <n v="9389925428"/>
    <s v="UP21ET8573"/>
    <s v="AMAN"/>
    <n v="9105037209"/>
    <x v="17"/>
    <n v="90553"/>
    <d v="2025-10-16T00:00:00"/>
    <d v="2025-10-16T00:00:00"/>
    <n v="0"/>
    <s v="valid"/>
    <n v="12381"/>
    <n v="2243"/>
    <n v="12"/>
    <n v="40"/>
    <s v="normal"/>
    <s v="no"/>
    <s v="low"/>
    <n v="52"/>
    <s v="low"/>
    <s v="YES"/>
    <d v="2025-10-16T00:00:00"/>
    <m/>
    <d v="2025-10-01T00:00:00"/>
    <s v="Oct"/>
    <n v="2025"/>
    <s v="Thu"/>
    <m/>
    <s v="Kapil  Pal"/>
    <n v="18"/>
    <s v="valid"/>
  </r>
  <r>
    <n v="561"/>
    <x v="1"/>
    <s v="HALDWANI"/>
    <s v="Aashish Rai"/>
    <n v="9389925428"/>
    <s v="UP21ET8573"/>
    <s v="AMAN"/>
    <n v="9105037209"/>
    <x v="21"/>
    <n v="90553"/>
    <d v="2025-10-16T00:00:00"/>
    <d v="2025-10-16T00:00:00"/>
    <n v="0"/>
    <s v="valid"/>
    <n v="9700"/>
    <n v="1884"/>
    <n v="18"/>
    <n v="40"/>
    <s v="normal"/>
    <s v="no"/>
    <s v="low"/>
    <n v="58"/>
    <s v="low"/>
    <s v="YES"/>
    <d v="2025-10-16T00:00:00"/>
    <m/>
    <d v="2025-10-01T00:00:00"/>
    <s v="Oct"/>
    <n v="2025"/>
    <s v="Thu"/>
    <m/>
    <s v="Kapil  Pal"/>
    <n v="18"/>
    <s v="valid"/>
  </r>
  <r>
    <n v="562"/>
    <x v="1"/>
    <s v="HALDWANI"/>
    <s v="Aashish Rai"/>
    <n v="9389925428"/>
    <s v="UP21ET8573"/>
    <s v="AMAN"/>
    <n v="9105037209"/>
    <x v="33"/>
    <n v="90553"/>
    <d v="2025-10-16T00:00:00"/>
    <d v="2025-10-16T00:00:00"/>
    <n v="0"/>
    <s v="valid"/>
    <n v="8677"/>
    <n v="1613"/>
    <n v="26"/>
    <n v="40"/>
    <s v="normal"/>
    <s v="no"/>
    <s v="low"/>
    <n v="66"/>
    <s v="low"/>
    <s v="YES"/>
    <d v="2025-10-16T00:00:00"/>
    <m/>
    <d v="2025-10-01T00:00:00"/>
    <s v="Oct"/>
    <n v="2025"/>
    <s v="Thu"/>
    <m/>
    <s v="Kapil  Pal"/>
    <n v="18"/>
    <s v="valid"/>
  </r>
  <r>
    <n v="563"/>
    <x v="1"/>
    <s v="HALDWANI"/>
    <s v="Aashish Rai"/>
    <n v="9389925428"/>
    <s v="UP21ET8573"/>
    <s v="AMAN"/>
    <n v="9105037209"/>
    <x v="107"/>
    <n v="90553"/>
    <d v="2025-10-16T00:00:00"/>
    <d v="2025-10-16T00:00:00"/>
    <n v="0"/>
    <s v="valid"/>
    <n v="8270"/>
    <n v="1505"/>
    <n v="15"/>
    <n v="40"/>
    <s v="normal"/>
    <s v="no"/>
    <s v="low"/>
    <n v="55"/>
    <s v="low"/>
    <s v="YES"/>
    <d v="2025-10-16T00:00:00"/>
    <m/>
    <d v="2025-10-01T00:00:00"/>
    <s v="Oct"/>
    <n v="2025"/>
    <s v="Thu"/>
    <m/>
    <s v="Kapil  Pal"/>
    <n v="18"/>
    <s v="valid"/>
  </r>
  <r>
    <n v="564"/>
    <x v="1"/>
    <s v="HALDWANI"/>
    <s v="Aashish Rai"/>
    <n v="9389925428"/>
    <s v="UP21ET8573"/>
    <s v="AMAN"/>
    <n v="9105037209"/>
    <x v="130"/>
    <n v="90654"/>
    <d v="2025-10-16T00:00:00"/>
    <d v="2025-10-16T00:00:00"/>
    <n v="0"/>
    <s v="valid"/>
    <n v="21703"/>
    <n v="3846"/>
    <n v="10"/>
    <n v="40"/>
    <s v="normal"/>
    <s v="no"/>
    <s v="low"/>
    <n v="50"/>
    <s v="low"/>
    <s v="YES"/>
    <d v="2025-10-16T00:00:00"/>
    <m/>
    <d v="2025-10-01T00:00:00"/>
    <s v="Oct"/>
    <n v="2025"/>
    <s v="Thu"/>
    <m/>
    <s v="Kapil  Pal"/>
    <n v="18"/>
    <s v="valid"/>
  </r>
  <r>
    <n v="565"/>
    <x v="1"/>
    <s v="HALDWANI"/>
    <s v="Aashish Rai"/>
    <n v="9389925428"/>
    <s v="UP21ET8573"/>
    <s v="AMAN"/>
    <n v="9105037209"/>
    <x v="132"/>
    <n v="90654"/>
    <d v="2025-10-16T00:00:00"/>
    <d v="2025-10-16T00:00:00"/>
    <n v="0"/>
    <s v="valid"/>
    <n v="10373"/>
    <n v="2041"/>
    <n v="12"/>
    <n v="40"/>
    <s v="normal"/>
    <s v="no"/>
    <s v="low"/>
    <n v="52"/>
    <s v="low"/>
    <s v="YES"/>
    <d v="2025-10-16T00:00:00"/>
    <m/>
    <d v="2025-10-01T00:00:00"/>
    <s v="Oct"/>
    <n v="2025"/>
    <s v="Thu"/>
    <m/>
    <s v="Kapil  Pal"/>
    <n v="18"/>
    <s v="valid"/>
  </r>
  <r>
    <n v="566"/>
    <x v="1"/>
    <s v="HALDWANI"/>
    <s v="AMIT SINGH"/>
    <n v="8126359505"/>
    <s v="UK02CA0769"/>
    <s v="HARI"/>
    <n v="7247885473"/>
    <x v="718"/>
    <n v="151424"/>
    <d v="2025-10-16T00:00:00"/>
    <s v="WIP"/>
    <s v=""/>
    <s v="check"/>
    <m/>
    <m/>
    <m/>
    <n v="20"/>
    <s v="normal"/>
    <s v="no"/>
    <s v="low"/>
    <n v="20"/>
    <s v="low"/>
    <s v="YES"/>
    <s v="WIP"/>
    <m/>
    <d v="2025-10-01T00:00:00"/>
    <s v="WIP"/>
    <s v="WIP"/>
    <s v="WIP"/>
    <m/>
    <s v="Not found"/>
    <n v="18"/>
    <s v="valid"/>
  </r>
  <r>
    <n v="567"/>
    <x v="1"/>
    <s v="HALDWANI"/>
    <s v="AMIT SINGH"/>
    <n v="8126359505"/>
    <s v="UK02CA0769"/>
    <s v="HARI"/>
    <n v="7247885473"/>
    <x v="719"/>
    <n v="145201"/>
    <d v="2025-10-16T00:00:00"/>
    <d v="2025-10-16T00:00:00"/>
    <n v="0"/>
    <s v="valid"/>
    <n v="63621"/>
    <n v="2024"/>
    <n v="125"/>
    <n v="120"/>
    <s v="normal"/>
    <s v="no"/>
    <s v="medium"/>
    <n v="245"/>
    <s v="medium"/>
    <s v="YES"/>
    <d v="2025-10-16T00:00:00"/>
    <m/>
    <d v="2025-10-01T00:00:00"/>
    <s v="Oct"/>
    <n v="2025"/>
    <s v="Thu"/>
    <m/>
    <s v="Not found"/>
    <n v="18"/>
    <s v="valid"/>
  </r>
  <r>
    <n v="568"/>
    <x v="1"/>
    <s v="HALDWANI"/>
    <s v="AMIT SINGH"/>
    <n v="8126359505"/>
    <s v="UK02CA0769"/>
    <s v="HARI"/>
    <n v="7247885473"/>
    <x v="703"/>
    <n v="152959"/>
    <d v="2025-10-16T00:00:00"/>
    <d v="2025-10-27T00:00:00"/>
    <n v="11"/>
    <s v="valid"/>
    <n v="4103"/>
    <n v="716"/>
    <n v="58"/>
    <n v="40"/>
    <s v="normal"/>
    <s v="no"/>
    <s v="low"/>
    <n v="98"/>
    <s v="low"/>
    <s v="YES"/>
    <d v="2025-10-27T00:00:00"/>
    <m/>
    <d v="2025-10-01T00:00:00"/>
    <s v="Oct"/>
    <n v="2025"/>
    <s v="Mon"/>
    <m/>
    <s v="Veer  Pal"/>
    <n v="18"/>
    <s v="valid"/>
  </r>
  <r>
    <n v="569"/>
    <x v="1"/>
    <s v="HALDWANI"/>
    <s v="AMIT SINGH"/>
    <n v="8126359505"/>
    <s v="UK02CA0769"/>
    <s v="HARI"/>
    <n v="7247885473"/>
    <x v="720"/>
    <n v="151219"/>
    <d v="2025-10-16T00:00:00"/>
    <d v="2025-10-17T00:00:00"/>
    <n v="1"/>
    <s v="valid"/>
    <n v="1784"/>
    <n v="310"/>
    <n v="12"/>
    <n v="60"/>
    <s v="normal"/>
    <s v="no"/>
    <s v="low"/>
    <n v="72"/>
    <s v="low"/>
    <s v="YES"/>
    <d v="2025-10-17T00:00:00"/>
    <m/>
    <d v="2025-10-01T00:00:00"/>
    <s v="Oct"/>
    <n v="2025"/>
    <s v="Fri"/>
    <m/>
    <s v="Not found"/>
    <n v="18"/>
    <s v="valid"/>
  </r>
  <r>
    <n v="570"/>
    <x v="1"/>
    <s v="HALDWANI"/>
    <s v="Aashish Rai"/>
    <n v="9389925428"/>
    <s v="UK03CA2120"/>
    <s v="DEEPAK"/>
    <n v="9350905819"/>
    <x v="721"/>
    <n v="64507"/>
    <d v="2025-10-17T00:00:00"/>
    <d v="2025-10-17T00:00:00"/>
    <n v="0"/>
    <s v="valid"/>
    <n v="5007"/>
    <n v="1078"/>
    <n v="30"/>
    <n v="140"/>
    <s v="normal"/>
    <s v="no"/>
    <s v="medium"/>
    <n v="170"/>
    <s v="medium"/>
    <s v="YES"/>
    <d v="2025-10-17T00:00:00"/>
    <m/>
    <d v="2025-10-01T00:00:00"/>
    <s v="Oct"/>
    <n v="2025"/>
    <s v="Fri"/>
    <m/>
    <s v="Ravindra  Singh Rawat"/>
    <n v="18"/>
    <s v="valid"/>
  </r>
  <r>
    <n v="571"/>
    <x v="1"/>
    <s v="HALDWANI"/>
    <s v="Aashish Rai"/>
    <n v="9389925428"/>
    <s v="UK03CA2120"/>
    <s v="DEEPAK"/>
    <n v="9350905819"/>
    <x v="722"/>
    <n v="65519"/>
    <d v="2025-10-17T00:00:00"/>
    <d v="2025-10-17T00:00:00"/>
    <n v="0"/>
    <s v="valid"/>
    <n v="9408"/>
    <n v="1751"/>
    <n v="70"/>
    <n v="80"/>
    <s v="normal"/>
    <s v="no"/>
    <s v="medium"/>
    <n v="150"/>
    <s v="medium"/>
    <s v="YES"/>
    <d v="2025-10-17T00:00:00"/>
    <m/>
    <d v="2025-10-01T00:00:00"/>
    <s v="Oct"/>
    <n v="2025"/>
    <s v="Fri"/>
    <m/>
    <s v="Deepak Chandra Jukariya"/>
    <n v="18"/>
    <s v="valid"/>
  </r>
  <r>
    <n v="572"/>
    <x v="1"/>
    <s v="HALDWANI"/>
    <s v="Aashish Rai"/>
    <n v="9389925428"/>
    <s v="UK03CA2120"/>
    <s v="DEEPAK"/>
    <n v="9350905819"/>
    <x v="723"/>
    <n v="65519"/>
    <d v="2025-10-17T00:00:00"/>
    <d v="2025-10-17T00:00:00"/>
    <n v="0"/>
    <s v="valid"/>
    <n v="1872"/>
    <n v="225"/>
    <n v="20"/>
    <n v="60"/>
    <s v="normal"/>
    <s v="no"/>
    <s v="low"/>
    <n v="80"/>
    <s v="low"/>
    <s v="YES"/>
    <d v="2025-10-17T00:00:00"/>
    <m/>
    <d v="2025-10-01T00:00:00"/>
    <s v="Oct"/>
    <n v="2025"/>
    <s v="Fri"/>
    <m/>
    <s v="Deepak Chandra Jukariya"/>
    <n v="18"/>
    <s v="valid"/>
  </r>
  <r>
    <n v="573"/>
    <x v="1"/>
    <s v="HALDWANI"/>
    <s v="Aashish Rai"/>
    <n v="9973143555"/>
    <s v="UP21ET8573"/>
    <s v="AMAN"/>
    <n v="9105037209"/>
    <x v="724"/>
    <n v="82011"/>
    <d v="2025-10-17T00:00:00"/>
    <d v="2025-10-17T00:00:00"/>
    <n v="0"/>
    <s v="valid"/>
    <n v="5136"/>
    <n v="980"/>
    <n v="100"/>
    <n v="100"/>
    <s v="normal"/>
    <s v="no"/>
    <s v="medium"/>
    <n v="200"/>
    <s v="medium"/>
    <s v="YES"/>
    <d v="2025-10-17T00:00:00"/>
    <m/>
    <d v="2025-10-01T00:00:00"/>
    <s v="Oct"/>
    <n v="2025"/>
    <s v="Fri"/>
    <m/>
    <s v="Satyavir  yadav"/>
    <n v="18"/>
    <s v="valid"/>
  </r>
  <r>
    <n v="574"/>
    <x v="1"/>
    <s v="HALDWANI"/>
    <s v="AMIT SINGH"/>
    <n v="8126359505"/>
    <s v="UK02CA0769"/>
    <s v="HARI"/>
    <n v="7247885473"/>
    <x v="719"/>
    <n v="130411"/>
    <d v="2025-10-17T00:00:00"/>
    <d v="2025-10-28T00:00:00"/>
    <n v="11"/>
    <s v="valid"/>
    <n v="63815"/>
    <n v="2029"/>
    <n v="170"/>
    <n v="60"/>
    <s v="normal"/>
    <s v="no"/>
    <s v="low"/>
    <n v="230"/>
    <s v="low"/>
    <s v="YES"/>
    <d v="2025-10-28T00:00:00"/>
    <m/>
    <d v="2025-10-01T00:00:00"/>
    <s v="Oct"/>
    <n v="2025"/>
    <s v="Tue"/>
    <m/>
    <s v="Not found"/>
    <n v="18"/>
    <s v="valid"/>
  </r>
  <r>
    <n v="575"/>
    <x v="1"/>
    <s v="HALDWANI"/>
    <s v="AMIT SINGH"/>
    <n v="9628578265"/>
    <s v="UK02CA0769"/>
    <s v="HARI"/>
    <n v="7247885473"/>
    <x v="725"/>
    <n v="130154"/>
    <d v="2025-10-17T00:00:00"/>
    <d v="2025-10-17T00:00:00"/>
    <n v="0"/>
    <s v="valid"/>
    <n v="356"/>
    <n v="96"/>
    <n v="27"/>
    <n v="60"/>
    <s v="normal"/>
    <s v="no"/>
    <s v="low"/>
    <n v="87"/>
    <s v="low"/>
    <s v="YES"/>
    <d v="2025-10-17T00:00:00"/>
    <m/>
    <d v="2025-10-01T00:00:00"/>
    <s v="Oct"/>
    <n v="2025"/>
    <s v="Fri"/>
    <m/>
    <s v="Sumit  kumar  singh"/>
    <n v="18"/>
    <s v="valid"/>
  </r>
  <r>
    <n v="576"/>
    <x v="1"/>
    <s v="HALDWANI"/>
    <s v="Aashish Rai"/>
    <n v="9389925428"/>
    <s v="UP21ET8573"/>
    <s v="AMAN"/>
    <n v="9105037209"/>
    <x v="726"/>
    <n v="95512"/>
    <d v="2025-10-17T00:00:00"/>
    <d v="2025-10-17T00:00:00"/>
    <n v="0"/>
    <s v="valid"/>
    <n v="14550"/>
    <n v="3828"/>
    <n v="12"/>
    <n v="40"/>
    <s v="normal"/>
    <s v="no"/>
    <s v="low"/>
    <n v="52"/>
    <s v="low"/>
    <s v="YES"/>
    <d v="2025-10-17T00:00:00"/>
    <m/>
    <d v="2025-10-01T00:00:00"/>
    <s v="Oct"/>
    <n v="2025"/>
    <s v="Fri"/>
    <m/>
    <s v="Vinod  Yadav"/>
    <n v="18"/>
    <s v="valid"/>
  </r>
  <r>
    <n v="577"/>
    <x v="1"/>
    <s v="HALDWANI"/>
    <s v="Aashish Rai"/>
    <n v="9389925428"/>
    <s v="UP21ET8573"/>
    <s v="AMAN"/>
    <n v="9105037209"/>
    <x v="727"/>
    <n v="82343"/>
    <d v="2025-10-17T00:00:00"/>
    <d v="2025-10-17T00:00:00"/>
    <n v="0"/>
    <s v="valid"/>
    <n v="327"/>
    <n v="123"/>
    <n v="15"/>
    <n v="40"/>
    <s v="normal"/>
    <s v="no"/>
    <s v="low"/>
    <n v="55"/>
    <s v="low"/>
    <s v="YES"/>
    <d v="2025-10-17T00:00:00"/>
    <m/>
    <d v="2025-10-01T00:00:00"/>
    <s v="Oct"/>
    <n v="2025"/>
    <s v="Fri"/>
    <m/>
    <s v="Mithun  Kumar"/>
    <n v="18"/>
    <s v="valid"/>
  </r>
  <r>
    <n v="578"/>
    <x v="1"/>
    <s v="HALDWANI"/>
    <s v="Aashish Rai"/>
    <n v="9389925428"/>
    <s v="UP21FT5612"/>
    <s v="JAVED"/>
    <n v="6398733536"/>
    <x v="627"/>
    <n v="82343"/>
    <d v="2025-10-17T00:00:00"/>
    <d v="2025-10-17T00:00:00"/>
    <n v="0"/>
    <s v="valid"/>
    <n v="1806"/>
    <n v="214"/>
    <n v="28"/>
    <n v="40"/>
    <s v="normal"/>
    <s v="no"/>
    <s v="low"/>
    <n v="68"/>
    <s v="low"/>
    <s v="YES"/>
    <d v="2025-10-17T00:00:00"/>
    <m/>
    <d v="2025-10-01T00:00:00"/>
    <s v="Oct"/>
    <n v="2025"/>
    <s v="Fri"/>
    <m/>
    <s v="Bhupesh Upadhyay"/>
    <n v="18"/>
    <s v="valid"/>
  </r>
  <r>
    <n v="579"/>
    <x v="1"/>
    <s v="HALDWANI"/>
    <s v="Aashish Rai"/>
    <n v="9389925428"/>
    <s v="UP21ET8573"/>
    <s v="AMAN"/>
    <n v="9105037209"/>
    <x v="502"/>
    <n v="82524"/>
    <d v="2025-10-17T00:00:00"/>
    <d v="2025-10-17T00:00:00"/>
    <n v="0"/>
    <s v="valid"/>
    <n v="17148"/>
    <n v="3156"/>
    <n v="23"/>
    <n v="40"/>
    <s v="normal"/>
    <s v="no"/>
    <s v="low"/>
    <n v="63"/>
    <s v="low"/>
    <s v="YES"/>
    <d v="2025-10-17T00:00:00"/>
    <m/>
    <d v="2025-10-01T00:00:00"/>
    <s v="Oct"/>
    <n v="2025"/>
    <s v="Fri"/>
    <m/>
    <s v="Rajveer  Singh"/>
    <n v="18"/>
    <s v="valid"/>
  </r>
  <r>
    <n v="580"/>
    <x v="1"/>
    <s v="HALDWANI"/>
    <s v="Aashish Rai"/>
    <n v="9389925428"/>
    <s v="UP21ET8573"/>
    <s v="AMAN"/>
    <n v="9105037209"/>
    <x v="728"/>
    <n v="82524"/>
    <d v="2025-10-17T00:00:00"/>
    <d v="2025-10-17T00:00:00"/>
    <n v="0"/>
    <s v="valid"/>
    <n v="24531"/>
    <n v="5783"/>
    <n v="21"/>
    <n v="40"/>
    <s v="normal"/>
    <s v="no"/>
    <s v="low"/>
    <n v="61"/>
    <s v="low"/>
    <s v="YES"/>
    <d v="2025-10-17T00:00:00"/>
    <m/>
    <d v="2025-10-01T00:00:00"/>
    <s v="Oct"/>
    <n v="2025"/>
    <s v="Fri"/>
    <m/>
    <s v="Rajveer  Singh"/>
    <n v="18"/>
    <s v="valid"/>
  </r>
  <r>
    <n v="581"/>
    <x v="1"/>
    <s v="HALDWANI"/>
    <s v="Aashish Rai"/>
    <n v="9389925428"/>
    <s v="UP21ET8573"/>
    <s v="AMAN"/>
    <n v="9105037209"/>
    <x v="729"/>
    <n v="82524"/>
    <d v="2025-10-17T00:00:00"/>
    <d v="2025-10-17T00:00:00"/>
    <n v="0"/>
    <s v="valid"/>
    <n v="15178"/>
    <n v="3779"/>
    <n v="16"/>
    <n v="40"/>
    <s v="normal"/>
    <s v="no"/>
    <s v="low"/>
    <n v="56"/>
    <s v="low"/>
    <s v="YES"/>
    <d v="2025-10-17T00:00:00"/>
    <m/>
    <d v="2025-10-01T00:00:00"/>
    <s v="Oct"/>
    <n v="2025"/>
    <s v="Fri"/>
    <m/>
    <s v="Rajveer  Singh"/>
    <n v="18"/>
    <s v="valid"/>
  </r>
  <r>
    <n v="582"/>
    <x v="1"/>
    <s v="HALDWANI"/>
    <s v="Aashish Rai"/>
    <n v="9389925428"/>
    <s v="UP21ET8573"/>
    <s v="AMAN"/>
    <n v="9105037209"/>
    <x v="730"/>
    <n v="82524"/>
    <d v="2025-10-17T00:00:00"/>
    <d v="2025-10-17T00:00:00"/>
    <n v="0"/>
    <s v="valid"/>
    <n v="7339"/>
    <n v="2111"/>
    <n v="38"/>
    <n v="40"/>
    <s v="normal"/>
    <s v="no"/>
    <s v="low"/>
    <n v="78"/>
    <s v="low"/>
    <s v="YES"/>
    <d v="2025-10-17T00:00:00"/>
    <m/>
    <d v="2025-10-01T00:00:00"/>
    <s v="Oct"/>
    <n v="2025"/>
    <s v="Fri"/>
    <m/>
    <s v="Satyavir  yadav"/>
    <n v="18"/>
    <s v="valid"/>
  </r>
  <r>
    <n v="583"/>
    <x v="1"/>
    <s v="HALDWANI"/>
    <s v="Aashish Rai"/>
    <n v="9389925428"/>
    <s v="UP21FT5612"/>
    <s v="JAVED"/>
    <n v="6398733536"/>
    <x v="103"/>
    <n v="110419"/>
    <d v="2025-10-18T00:00:00"/>
    <d v="2025-10-18T00:00:00"/>
    <n v="0"/>
    <s v="valid"/>
    <n v="4656"/>
    <n v="6693"/>
    <n v="66"/>
    <n v="120"/>
    <s v="normal"/>
    <s v="no"/>
    <s v="medium"/>
    <n v="186"/>
    <s v="medium"/>
    <s v="YES"/>
    <d v="2025-10-18T00:00:00"/>
    <m/>
    <d v="2025-10-01T00:00:00"/>
    <s v="Oct"/>
    <n v="2025"/>
    <s v="Sat"/>
    <m/>
    <s v="Raj  Kumar"/>
    <n v="18"/>
    <s v="valid"/>
  </r>
  <r>
    <n v="584"/>
    <x v="1"/>
    <s v="HALDWANI"/>
    <s v="Aashish Rai"/>
    <n v="9389925428"/>
    <s v="UP21FT5612"/>
    <s v="JAVED"/>
    <n v="6398733536"/>
    <x v="99"/>
    <n v="110312"/>
    <d v="2025-10-18T00:00:00"/>
    <d v="2025-10-18T00:00:00"/>
    <n v="0"/>
    <s v="valid"/>
    <n v="7519"/>
    <n v="1337"/>
    <n v="23"/>
    <n v="80"/>
    <s v="normal"/>
    <s v="no"/>
    <s v="medium"/>
    <n v="103"/>
    <s v="medium"/>
    <s v="YES"/>
    <d v="2025-10-18T00:00:00"/>
    <m/>
    <d v="2025-10-01T00:00:00"/>
    <s v="Oct"/>
    <n v="2025"/>
    <s v="Sat"/>
    <m/>
    <s v="Raj  Kumar"/>
    <n v="18"/>
    <s v="valid"/>
  </r>
  <r>
    <n v="585"/>
    <x v="1"/>
    <s v="HALDWANI"/>
    <s v="Aashish Rai"/>
    <n v="9389925428"/>
    <s v="UP21FT5612"/>
    <s v="JAVED"/>
    <n v="6398733536"/>
    <x v="95"/>
    <n v="110312"/>
    <d v="2025-10-18T00:00:00"/>
    <d v="2025-10-18T00:00:00"/>
    <n v="0"/>
    <s v="valid"/>
    <n v="6119"/>
    <n v="1537"/>
    <n v="12"/>
    <n v="60"/>
    <s v="normal"/>
    <s v="no"/>
    <s v="low"/>
    <n v="72"/>
    <s v="low"/>
    <s v="YES"/>
    <d v="2025-10-18T00:00:00"/>
    <m/>
    <d v="2025-10-01T00:00:00"/>
    <s v="Oct"/>
    <n v="2025"/>
    <s v="Sat"/>
    <m/>
    <s v="Raj  Kumar"/>
    <n v="18"/>
    <s v="valid"/>
  </r>
  <r>
    <n v="586"/>
    <x v="1"/>
    <s v="HALDWANI"/>
    <s v="Aashish Rai"/>
    <n v="9389925428"/>
    <s v="UP21FT5612"/>
    <s v="JAVED"/>
    <n v="6398733536"/>
    <x v="75"/>
    <n v="110312"/>
    <d v="2025-10-18T00:00:00"/>
    <d v="2025-10-18T00:00:00"/>
    <n v="0"/>
    <s v="valid"/>
    <n v="16902"/>
    <n v="4517"/>
    <n v="16"/>
    <n v="40"/>
    <s v="normal"/>
    <s v="no"/>
    <s v="low"/>
    <n v="56"/>
    <s v="low"/>
    <s v="YES"/>
    <d v="2025-10-18T00:00:00"/>
    <m/>
    <d v="2025-10-01T00:00:00"/>
    <s v="Oct"/>
    <n v="2025"/>
    <s v="Sat"/>
    <m/>
    <s v="Raj  Kumar"/>
    <n v="18"/>
    <s v="valid"/>
  </r>
  <r>
    <n v="587"/>
    <x v="1"/>
    <s v="HALDWANI"/>
    <s v="Aashish Rai"/>
    <n v="9389925428"/>
    <s v="UP21FT5612"/>
    <s v="JAVED"/>
    <n v="6398733536"/>
    <x v="93"/>
    <n v="110312"/>
    <d v="2025-10-18T00:00:00"/>
    <d v="2025-10-18T00:00:00"/>
    <n v="0"/>
    <s v="valid"/>
    <n v="7292"/>
    <n v="1545"/>
    <n v="12"/>
    <n v="40"/>
    <s v="normal"/>
    <s v="no"/>
    <s v="low"/>
    <n v="52"/>
    <s v="low"/>
    <s v="YES"/>
    <d v="2025-10-18T00:00:00"/>
    <m/>
    <d v="2025-10-01T00:00:00"/>
    <s v="Oct"/>
    <n v="2025"/>
    <s v="Sat"/>
    <m/>
    <s v="Raj  Kumar"/>
    <n v="18"/>
    <s v="valid"/>
  </r>
  <r>
    <n v="588"/>
    <x v="1"/>
    <s v="HALDWANI"/>
    <s v="Aashish Rai"/>
    <n v="9389925428"/>
    <s v="UP21FT5612"/>
    <s v="JAVED"/>
    <n v="6398733536"/>
    <x v="77"/>
    <n v="110312"/>
    <d v="2025-10-18T00:00:00"/>
    <d v="2025-10-18T00:00:00"/>
    <n v="0"/>
    <s v="valid"/>
    <n v="10839"/>
    <n v="3117"/>
    <n v="22"/>
    <n v="40"/>
    <s v="normal"/>
    <s v="no"/>
    <s v="low"/>
    <n v="62"/>
    <s v="low"/>
    <s v="YES"/>
    <d v="2025-10-18T00:00:00"/>
    <m/>
    <d v="2025-10-01T00:00:00"/>
    <s v="Oct"/>
    <n v="2025"/>
    <s v="Sat"/>
    <m/>
    <s v="Raj  Kumar"/>
    <n v="18"/>
    <s v="valid"/>
  </r>
  <r>
    <n v="589"/>
    <x v="1"/>
    <s v="HALDWANI"/>
    <s v="Aashish Rai"/>
    <n v="9389925428"/>
    <s v="UP21FT5612"/>
    <s v="JAVED"/>
    <n v="6398733536"/>
    <x v="731"/>
    <n v="110011"/>
    <d v="2025-10-18T00:00:00"/>
    <d v="2025-10-18T00:00:00"/>
    <n v="0"/>
    <s v="valid"/>
    <n v="5916"/>
    <n v="891"/>
    <n v="27"/>
    <n v="60"/>
    <s v="normal"/>
    <s v="no"/>
    <s v="low"/>
    <n v="87"/>
    <s v="low"/>
    <s v="YES"/>
    <d v="2025-10-18T00:00:00"/>
    <m/>
    <d v="2025-10-01T00:00:00"/>
    <s v="Oct"/>
    <n v="2025"/>
    <s v="Sat"/>
    <m/>
    <s v="Navnish Kumar Singh"/>
    <n v="18"/>
    <s v="valid"/>
  </r>
  <r>
    <n v="590"/>
    <x v="1"/>
    <s v="HALDWANI"/>
    <s v="Aashish Rai"/>
    <n v="9389925428"/>
    <s v="UP21FT5612"/>
    <s v="JAVED"/>
    <n v="6398733536"/>
    <x v="148"/>
    <n v="110011"/>
    <d v="2025-10-18T00:00:00"/>
    <d v="2025-10-18T00:00:00"/>
    <n v="0"/>
    <s v="valid"/>
    <n v="16564"/>
    <n v="3473"/>
    <n v="10"/>
    <n v="60"/>
    <s v="normal"/>
    <s v="no"/>
    <s v="low"/>
    <n v="70"/>
    <s v="low"/>
    <s v="YES"/>
    <d v="2025-10-18T00:00:00"/>
    <m/>
    <d v="2025-10-01T00:00:00"/>
    <s v="Oct"/>
    <n v="2025"/>
    <s v="Sat"/>
    <m/>
    <s v="Navnish Kumar Singh"/>
    <n v="18"/>
    <s v="valid"/>
  </r>
  <r>
    <n v="591"/>
    <x v="1"/>
    <s v="HALDWANI"/>
    <s v="Aashish Rai"/>
    <n v="9389925428"/>
    <s v="UP21FT5612"/>
    <s v="JAVED"/>
    <n v="6398733536"/>
    <x v="162"/>
    <n v="110011"/>
    <d v="2025-10-18T00:00:00"/>
    <d v="2025-10-18T00:00:00"/>
    <n v="0"/>
    <s v="valid"/>
    <n v="19194"/>
    <n v="4646"/>
    <n v="35"/>
    <n v="40"/>
    <s v="normal"/>
    <s v="no"/>
    <s v="low"/>
    <n v="75"/>
    <s v="low"/>
    <s v="YES"/>
    <d v="2025-10-18T00:00:00"/>
    <m/>
    <d v="2025-10-01T00:00:00"/>
    <s v="Oct"/>
    <n v="2025"/>
    <s v="Sat"/>
    <m/>
    <s v="Navnish Kumar Singh"/>
    <n v="18"/>
    <s v="valid"/>
  </r>
  <r>
    <n v="592"/>
    <x v="1"/>
    <s v="HALDWANI"/>
    <s v="Aashish Rai"/>
    <n v="9389925428"/>
    <s v="UP21FT5612"/>
    <s v="JAVED"/>
    <n v="6398733536"/>
    <x v="168"/>
    <n v="110011"/>
    <d v="2025-10-18T00:00:00"/>
    <d v="2025-10-18T00:00:00"/>
    <n v="0"/>
    <s v="valid"/>
    <n v="8896"/>
    <n v="1057"/>
    <n v="26"/>
    <n v="60"/>
    <s v="normal"/>
    <s v="no"/>
    <s v="low"/>
    <n v="86"/>
    <s v="low"/>
    <s v="YES"/>
    <d v="2025-10-18T00:00:00"/>
    <m/>
    <d v="2025-10-01T00:00:00"/>
    <s v="Oct"/>
    <n v="2025"/>
    <s v="Sat"/>
    <m/>
    <s v="Navnish Kumar Singh"/>
    <n v="18"/>
    <s v="valid"/>
  </r>
  <r>
    <n v="593"/>
    <x v="1"/>
    <s v="HALDWANI"/>
    <s v="Aashish Rai"/>
    <n v="9389925428"/>
    <s v="UP21FT5612"/>
    <s v="JAVED"/>
    <n v="6398733536"/>
    <x v="732"/>
    <n v="110011"/>
    <d v="2025-10-18T00:00:00"/>
    <d v="2025-10-18T00:00:00"/>
    <n v="0"/>
    <s v="valid"/>
    <n v="174"/>
    <n v="30"/>
    <n v="56"/>
    <n v="60"/>
    <s v="normal"/>
    <s v="no"/>
    <s v="low"/>
    <n v="116"/>
    <s v="low"/>
    <s v="YES"/>
    <d v="2025-10-18T00:00:00"/>
    <m/>
    <d v="2025-10-01T00:00:00"/>
    <s v="Oct"/>
    <n v="2025"/>
    <s v="Sat"/>
    <m/>
    <s v="Navnish Kumar Singh"/>
    <n v="18"/>
    <s v="valid"/>
  </r>
  <r>
    <n v="594"/>
    <x v="1"/>
    <s v="HALDWANI"/>
    <s v="Aashish Rai"/>
    <n v="9389925428"/>
    <s v="UP21FT5612"/>
    <s v="JAVED"/>
    <n v="6398733536"/>
    <x v="156"/>
    <n v="110011"/>
    <d v="2025-10-18T00:00:00"/>
    <d v="2025-10-18T00:00:00"/>
    <n v="0"/>
    <s v="valid"/>
    <n v="549"/>
    <n v="57"/>
    <n v="40"/>
    <n v="60"/>
    <s v="normal"/>
    <s v="no"/>
    <s v="low"/>
    <n v="100"/>
    <s v="low"/>
    <s v="YES"/>
    <d v="2025-10-18T00:00:00"/>
    <m/>
    <d v="2025-10-01T00:00:00"/>
    <s v="Oct"/>
    <n v="2025"/>
    <s v="Sat"/>
    <m/>
    <s v="Navnish Kumar Singh"/>
    <n v="18"/>
    <s v="valid"/>
  </r>
  <r>
    <n v="595"/>
    <x v="1"/>
    <s v="HALDWANI"/>
    <s v="Aashish Rai"/>
    <n v="9389925428"/>
    <s v="UK05CA2504"/>
    <s v="GOKUL"/>
    <n v="7417923866"/>
    <x v="733"/>
    <s v="TXN100129781290"/>
    <d v="2025-10-19T00:00:00"/>
    <d v="2025-10-19T00:00:00"/>
    <n v="0"/>
    <s v="valid"/>
    <n v="4259"/>
    <n v="1173"/>
    <n v="56"/>
    <n v="60"/>
    <s v="normal"/>
    <s v="no"/>
    <s v="low"/>
    <n v="116"/>
    <s v="low"/>
    <s v="YES"/>
    <d v="2025-10-19T00:00:00"/>
    <m/>
    <d v="2025-10-01T00:00:00"/>
    <s v="Oct"/>
    <n v="2025"/>
    <s v="Sun"/>
    <m/>
    <s v="Santosh Lal Saha"/>
    <n v="18"/>
    <s v="valid"/>
  </r>
  <r>
    <n v="596"/>
    <x v="1"/>
    <s v="HALDWANI"/>
    <s v="Aashish Rai"/>
    <n v="9389925428"/>
    <s v="UP21FT5612"/>
    <s v="JAVED"/>
    <n v="6398733536"/>
    <x v="734"/>
    <n v="95705"/>
    <d v="2025-10-19T00:00:00"/>
    <d v="2025-10-19T00:00:00"/>
    <n v="0"/>
    <s v="valid"/>
    <n v="6224"/>
    <n v="1107"/>
    <n v="49"/>
    <n v="80"/>
    <s v="normal"/>
    <s v="no"/>
    <s v="medium"/>
    <n v="129"/>
    <s v="medium"/>
    <s v="YES"/>
    <d v="2025-10-19T00:00:00"/>
    <m/>
    <d v="2025-10-01T00:00:00"/>
    <s v="Oct"/>
    <n v="2025"/>
    <s v="Sun"/>
    <m/>
    <s v="Not found"/>
    <n v="18"/>
    <s v="valid"/>
  </r>
  <r>
    <n v="597"/>
    <x v="1"/>
    <s v="HALDWANI"/>
    <s v="Aashish Rai"/>
    <n v="9389925428"/>
    <s v="UP21FT5612"/>
    <s v="JAVED"/>
    <n v="6398733536"/>
    <x v="735"/>
    <n v="95142"/>
    <d v="2025-10-19T00:00:00"/>
    <d v="2025-10-19T00:00:00"/>
    <n v="0"/>
    <s v="valid"/>
    <n v="3459"/>
    <n v="536"/>
    <n v="47"/>
    <n v="80"/>
    <s v="normal"/>
    <s v="no"/>
    <s v="medium"/>
    <n v="127"/>
    <s v="medium"/>
    <s v="YES"/>
    <d v="2025-10-19T00:00:00"/>
    <m/>
    <d v="2025-10-01T00:00:00"/>
    <s v="Oct"/>
    <n v="2025"/>
    <s v="Sun"/>
    <m/>
    <s v="Ayush  Dubey"/>
    <n v="18"/>
    <s v="valid"/>
  </r>
  <r>
    <n v="598"/>
    <x v="1"/>
    <s v="HALDWANI"/>
    <s v="Aashish Rai"/>
    <n v="9389925428"/>
    <s v="UP21FT5612"/>
    <s v="JAVED"/>
    <n v="6398733536"/>
    <x v="415"/>
    <n v="95142"/>
    <d v="2025-10-19T00:00:00"/>
    <d v="2025-10-19T00:00:00"/>
    <n v="0"/>
    <s v="valid"/>
    <n v="14112"/>
    <n v="4815"/>
    <n v="26"/>
    <n v="40"/>
    <s v="normal"/>
    <s v="no"/>
    <s v="low"/>
    <n v="66"/>
    <s v="low"/>
    <s v="YES"/>
    <d v="2025-10-19T00:00:00"/>
    <m/>
    <d v="2025-10-01T00:00:00"/>
    <s v="Oct"/>
    <n v="2025"/>
    <s v="Sun"/>
    <m/>
    <s v="Ayush  Dubey"/>
    <n v="18"/>
    <s v="valid"/>
  </r>
  <r>
    <n v="599"/>
    <x v="1"/>
    <s v="HALDWANI"/>
    <s v="Aashish Rai"/>
    <n v="9389925428"/>
    <s v="UP21FT5612"/>
    <s v="JAVED"/>
    <n v="6398733536"/>
    <x v="272"/>
    <n v="95142"/>
    <d v="2025-10-19T00:00:00"/>
    <d v="2025-10-19T00:00:00"/>
    <n v="0"/>
    <s v="valid"/>
    <n v="62402"/>
    <n v="11118"/>
    <n v="12"/>
    <n v="40"/>
    <s v="normal"/>
    <s v="no"/>
    <s v="low"/>
    <n v="52"/>
    <s v="low"/>
    <s v="YES"/>
    <d v="2025-10-19T00:00:00"/>
    <m/>
    <d v="2025-10-01T00:00:00"/>
    <s v="Oct"/>
    <n v="2025"/>
    <s v="Sun"/>
    <m/>
    <s v="Ayush  Dubey"/>
    <n v="18"/>
    <s v="valid"/>
  </r>
  <r>
    <n v="600"/>
    <x v="1"/>
    <s v="HALDWANI"/>
    <s v="Aashish Rai"/>
    <n v="9389925428"/>
    <s v="UP21FT5612"/>
    <s v="JAVED"/>
    <n v="6398733536"/>
    <x v="273"/>
    <n v="95142"/>
    <d v="2025-10-19T00:00:00"/>
    <d v="2025-10-19T00:00:00"/>
    <n v="0"/>
    <s v="valid"/>
    <n v="50578"/>
    <n v="11344"/>
    <n v="28"/>
    <n v="40"/>
    <s v="normal"/>
    <s v="no"/>
    <s v="low"/>
    <n v="68"/>
    <s v="low"/>
    <s v="YES"/>
    <d v="2025-10-19T00:00:00"/>
    <m/>
    <d v="2025-10-01T00:00:00"/>
    <s v="Oct"/>
    <n v="2025"/>
    <s v="Sun"/>
    <m/>
    <s v="Ayush  Dubey"/>
    <n v="18"/>
    <s v="valid"/>
  </r>
  <r>
    <n v="601"/>
    <x v="1"/>
    <s v="HALDWANI"/>
    <s v="Aashish Rai"/>
    <n v="9389925428"/>
    <s v="UP21FT5612"/>
    <s v="JAVED"/>
    <n v="6398733536"/>
    <x v="265"/>
    <n v="95142"/>
    <d v="2025-10-19T00:00:00"/>
    <d v="2025-10-19T00:00:00"/>
    <n v="0"/>
    <s v="valid"/>
    <n v="11351"/>
    <n v="2642"/>
    <n v="28"/>
    <n v="40"/>
    <s v="normal"/>
    <s v="no"/>
    <s v="low"/>
    <n v="68"/>
    <s v="low"/>
    <s v="YES"/>
    <d v="2025-10-19T00:00:00"/>
    <m/>
    <d v="2025-10-01T00:00:00"/>
    <s v="Oct"/>
    <n v="2025"/>
    <s v="Sun"/>
    <m/>
    <s v="Teeka  Ram"/>
    <n v="18"/>
    <s v="valid"/>
  </r>
  <r>
    <n v="602"/>
    <x v="1"/>
    <s v="HALDWANI"/>
    <s v="Aashish Rai"/>
    <n v="9389925428"/>
    <s v="UP21FT5612"/>
    <s v="JAVED"/>
    <n v="6398733536"/>
    <x v="276"/>
    <n v="95142"/>
    <d v="2025-10-19T00:00:00"/>
    <d v="2025-10-19T00:00:00"/>
    <n v="0"/>
    <s v="valid"/>
    <n v="8823"/>
    <n v="1791"/>
    <n v="33"/>
    <n v="40"/>
    <s v="normal"/>
    <s v="no"/>
    <s v="low"/>
    <n v="73"/>
    <s v="low"/>
    <s v="YES"/>
    <d v="2025-10-19T00:00:00"/>
    <m/>
    <d v="2025-10-01T00:00:00"/>
    <s v="Oct"/>
    <n v="2025"/>
    <s v="Sun"/>
    <m/>
    <s v="Teeka  Ram"/>
    <n v="18"/>
    <s v="valid"/>
  </r>
  <r>
    <n v="603"/>
    <x v="1"/>
    <s v="HALDWANI"/>
    <s v="Aashish Rai"/>
    <n v="9389925428"/>
    <s v="UP21FT5612"/>
    <s v="JAVED"/>
    <n v="6398733536"/>
    <x v="736"/>
    <n v="95142"/>
    <d v="2025-10-19T00:00:00"/>
    <d v="2025-10-19T00:00:00"/>
    <n v="0"/>
    <s v="valid"/>
    <n v="15417"/>
    <n v="4039"/>
    <n v="15"/>
    <n v="40"/>
    <s v="normal"/>
    <s v="no"/>
    <s v="low"/>
    <n v="55"/>
    <s v="low"/>
    <s v="YES"/>
    <d v="2025-10-19T00:00:00"/>
    <m/>
    <d v="2025-10-01T00:00:00"/>
    <s v="Oct"/>
    <n v="2025"/>
    <s v="Sun"/>
    <m/>
    <s v="Ayush  Dubey"/>
    <n v="18"/>
    <s v="valid"/>
  </r>
  <r>
    <n v="604"/>
    <x v="1"/>
    <s v="HALDWANI"/>
    <s v="Aashish Rai"/>
    <n v="9389925428"/>
    <s v="UK03CA2120"/>
    <s v="DEEPAK"/>
    <n v="9350905819"/>
    <x v="41"/>
    <s v="TXN100129924280"/>
    <d v="2025-10-20T00:00:00"/>
    <d v="2025-10-20T00:00:00"/>
    <n v="0"/>
    <s v="valid"/>
    <n v="3575"/>
    <n v="787"/>
    <n v="52"/>
    <n v="60"/>
    <s v="normal"/>
    <s v="no"/>
    <s v="low"/>
    <n v="112"/>
    <s v="low"/>
    <s v="YES"/>
    <d v="2025-10-20T00:00:00"/>
    <m/>
    <d v="2025-10-01T00:00:00"/>
    <s v="Oct"/>
    <n v="2025"/>
    <s v="Mon"/>
    <m/>
    <s v="Deepak Joshi"/>
    <n v="18"/>
    <s v="valid"/>
  </r>
  <r>
    <n v="605"/>
    <x v="1"/>
    <s v="HALDWANI"/>
    <s v="Aashish Rai"/>
    <n v="9389925428"/>
    <s v="UP21FT5612"/>
    <s v="JAVED"/>
    <n v="6398733536"/>
    <x v="737"/>
    <n v="111126"/>
    <d v="2025-10-22T00:00:00"/>
    <d v="2025-10-22T00:00:00"/>
    <n v="0"/>
    <s v="valid"/>
    <n v="6833"/>
    <n v="2046"/>
    <n v="60"/>
    <n v="40"/>
    <s v="normal"/>
    <s v="no"/>
    <s v="low"/>
    <n v="100"/>
    <s v="low"/>
    <s v="YES"/>
    <d v="2025-10-22T00:00:00"/>
    <m/>
    <d v="2025-10-01T00:00:00"/>
    <s v="Oct"/>
    <n v="2025"/>
    <s v="Wed"/>
    <m/>
    <s v="Indrajeet  Sagar"/>
    <n v="18"/>
    <s v="valid"/>
  </r>
  <r>
    <n v="606"/>
    <x v="1"/>
    <s v="HALDWANI"/>
    <s v="Aashish Rai"/>
    <n v="9389925428"/>
    <s v="UP21FT5612"/>
    <s v="JAVED"/>
    <n v="6398733536"/>
    <x v="738"/>
    <n v="111126"/>
    <d v="2025-10-22T00:00:00"/>
    <d v="2025-10-22T00:00:00"/>
    <n v="0"/>
    <s v="valid"/>
    <n v="9020"/>
    <n v="2136"/>
    <n v="74"/>
    <n v="60"/>
    <s v="normal"/>
    <s v="no"/>
    <s v="low"/>
    <n v="134"/>
    <s v="low"/>
    <s v="YES"/>
    <d v="2025-10-22T00:00:00"/>
    <m/>
    <d v="2025-10-01T00:00:00"/>
    <s v="Oct"/>
    <n v="2025"/>
    <s v="Wed"/>
    <m/>
    <s v="Indrajeet  Sagar"/>
    <n v="18"/>
    <s v="valid"/>
  </r>
  <r>
    <n v="607"/>
    <x v="1"/>
    <s v="HALDWANI"/>
    <s v="Aashish Rai"/>
    <n v="9389925428"/>
    <s v="UP21FT5612"/>
    <s v="JAVED"/>
    <n v="6398733536"/>
    <x v="739"/>
    <n v="111126"/>
    <d v="2025-10-22T00:00:00"/>
    <d v="2025-10-22T00:00:00"/>
    <n v="0"/>
    <s v="valid"/>
    <n v="18307"/>
    <n v="5034"/>
    <n v="40"/>
    <n v="60"/>
    <s v="normal"/>
    <s v="no"/>
    <s v="low"/>
    <n v="100"/>
    <s v="low"/>
    <s v="YES"/>
    <d v="2025-10-22T00:00:00"/>
    <m/>
    <d v="2025-10-01T00:00:00"/>
    <s v="Oct"/>
    <n v="2025"/>
    <s v="Wed"/>
    <m/>
    <s v="Indrajeet  Sagar"/>
    <n v="18"/>
    <s v="valid"/>
  </r>
  <r>
    <n v="608"/>
    <x v="1"/>
    <s v="HALDWANI"/>
    <s v="Aashish Rai"/>
    <n v="9389925428"/>
    <s v="UP21FT5612"/>
    <s v="JAVED"/>
    <n v="6398733536"/>
    <x v="740"/>
    <n v="111126"/>
    <d v="2025-10-22T00:00:00"/>
    <d v="2025-10-22T00:00:00"/>
    <n v="0"/>
    <s v="valid"/>
    <n v="3504"/>
    <n v="517"/>
    <n v="68"/>
    <n v="40"/>
    <s v="normal"/>
    <s v="no"/>
    <s v="low"/>
    <n v="108"/>
    <s v="low"/>
    <s v="YES"/>
    <d v="2025-10-22T00:00:00"/>
    <m/>
    <d v="2025-10-01T00:00:00"/>
    <s v="Oct"/>
    <n v="2025"/>
    <s v="Wed"/>
    <m/>
    <s v="Indrajeet  Sagar"/>
    <n v="18"/>
    <s v="valid"/>
  </r>
  <r>
    <n v="609"/>
    <x v="1"/>
    <s v="HALDWANI"/>
    <s v="Aashish Rai"/>
    <n v="9389925428"/>
    <s v="UP21FT5612"/>
    <s v="JAVED"/>
    <n v="6398733536"/>
    <x v="741"/>
    <n v="111126"/>
    <d v="2025-10-22T00:00:00"/>
    <d v="2025-10-22T00:00:00"/>
    <n v="0"/>
    <s v="valid"/>
    <n v="4831"/>
    <n v="862"/>
    <n v="20"/>
    <n v="80"/>
    <s v="normal"/>
    <s v="no"/>
    <s v="medium"/>
    <n v="100"/>
    <s v="medium"/>
    <s v="YES"/>
    <d v="2025-10-22T00:00:00"/>
    <m/>
    <d v="2025-10-01T00:00:00"/>
    <s v="Oct"/>
    <n v="2025"/>
    <s v="Wed"/>
    <m/>
    <s v="Rakesh   Kumar KCHA"/>
    <n v="18"/>
    <s v="valid"/>
  </r>
  <r>
    <n v="610"/>
    <x v="1"/>
    <s v="HALDWANI"/>
    <s v="Aashish Rai"/>
    <n v="9389925428"/>
    <s v="UP21FT5612"/>
    <s v="JAVED"/>
    <n v="6398733536"/>
    <x v="742"/>
    <n v="111126"/>
    <d v="2025-10-22T00:00:00"/>
    <d v="2025-10-22T00:00:00"/>
    <n v="0"/>
    <s v="valid"/>
    <n v="8376"/>
    <n v="1997"/>
    <n v="51"/>
    <n v="60"/>
    <s v="normal"/>
    <s v="no"/>
    <s v="low"/>
    <n v="111"/>
    <s v="low"/>
    <s v="YES"/>
    <d v="2025-10-22T00:00:00"/>
    <m/>
    <d v="2025-10-01T00:00:00"/>
    <s v="Oct"/>
    <n v="2025"/>
    <s v="Wed"/>
    <m/>
    <s v="Rakesh   Kumar KCHA"/>
    <n v="18"/>
    <s v="valid"/>
  </r>
  <r>
    <n v="611"/>
    <x v="1"/>
    <s v="HALDWANI"/>
    <s v="Aashish Rai"/>
    <n v="9389925428"/>
    <s v="UP21FT5612"/>
    <s v="JAVED"/>
    <n v="6398733536"/>
    <x v="743"/>
    <n v="111126"/>
    <d v="2025-10-22T00:00:00"/>
    <d v="2025-10-22T00:00:00"/>
    <n v="0"/>
    <s v="valid"/>
    <n v="82685"/>
    <n v="16799"/>
    <n v="32"/>
    <n v="40"/>
    <s v="normal"/>
    <s v="no"/>
    <s v="low"/>
    <n v="72"/>
    <s v="low"/>
    <s v="YES"/>
    <d v="2025-10-22T00:00:00"/>
    <m/>
    <d v="2025-10-01T00:00:00"/>
    <s v="Oct"/>
    <n v="2025"/>
    <s v="Wed"/>
    <m/>
    <s v="Rakesh   Kumar KCHA"/>
    <n v="18"/>
    <s v="valid"/>
  </r>
  <r>
    <n v="612"/>
    <x v="1"/>
    <s v="HALDWANI"/>
    <s v="Aashish Rai"/>
    <n v="9389925428"/>
    <s v="UP21FT5612"/>
    <s v="JAVED"/>
    <n v="6398733536"/>
    <x v="548"/>
    <n v="111126"/>
    <d v="2025-10-22T00:00:00"/>
    <d v="2025-10-22T00:00:00"/>
    <n v="0"/>
    <s v="valid"/>
    <n v="6422"/>
    <n v="1255"/>
    <n v="89"/>
    <n v="40"/>
    <s v="normal"/>
    <s v="no"/>
    <s v="low"/>
    <n v="129"/>
    <s v="low"/>
    <s v="YES"/>
    <d v="2025-10-22T00:00:00"/>
    <m/>
    <d v="2025-10-01T00:00:00"/>
    <s v="Oct"/>
    <n v="2025"/>
    <s v="Wed"/>
    <m/>
    <s v="Rakesh   Kumar KCHA"/>
    <n v="18"/>
    <s v="valid"/>
  </r>
  <r>
    <n v="613"/>
    <x v="1"/>
    <s v="HALDWANI"/>
    <s v="Aashish Rai"/>
    <n v="9389925428"/>
    <s v="UP21FT5612"/>
    <s v="JAVED"/>
    <n v="6398733536"/>
    <x v="549"/>
    <n v="111126"/>
    <d v="2025-10-22T00:00:00"/>
    <d v="2025-10-22T00:00:00"/>
    <n v="0"/>
    <s v="valid"/>
    <n v="8690"/>
    <n v="1992"/>
    <n v="72"/>
    <n v="40"/>
    <s v="normal"/>
    <s v="no"/>
    <s v="low"/>
    <n v="112"/>
    <s v="low"/>
    <s v="YES"/>
    <d v="2025-10-22T00:00:00"/>
    <m/>
    <d v="2025-10-01T00:00:00"/>
    <s v="Oct"/>
    <n v="2025"/>
    <s v="Wed"/>
    <m/>
    <s v="Rakesh   Kumar KCHA"/>
    <n v="18"/>
    <s v="valid"/>
  </r>
  <r>
    <n v="614"/>
    <x v="1"/>
    <s v="HALDWANI"/>
    <s v="AMIT SINGH"/>
    <n v="9628578265"/>
    <s v="UK02CA0769"/>
    <s v="HARI"/>
    <n v="7247885473"/>
    <x v="744"/>
    <n v="101809"/>
    <d v="2024-10-24T00:00:00"/>
    <d v="2024-10-24T00:00:00"/>
    <n v="0"/>
    <s v="valid"/>
    <n v="2417"/>
    <n v="451"/>
    <n v="18"/>
    <n v="80"/>
    <s v="normal"/>
    <s v="no"/>
    <s v="medium"/>
    <n v="98"/>
    <s v="medium"/>
    <s v="YES"/>
    <d v="2025-10-24T00:00:00"/>
    <m/>
    <d v="2025-10-01T00:00:00"/>
    <s v="Oct"/>
    <n v="2024"/>
    <s v="Thu"/>
    <m/>
    <s v="Bhupendra  Singh"/>
    <n v="18"/>
    <s v="valid"/>
  </r>
  <r>
    <n v="615"/>
    <x v="1"/>
    <s v="HALDWANI"/>
    <s v="Aashish Rai"/>
    <n v="9389925428"/>
    <s v="UK05CA2368"/>
    <s v="GANESH"/>
    <n v="7535896961"/>
    <x v="674"/>
    <s v="TXN100131289959"/>
    <d v="2025-10-28T00:00:00"/>
    <d v="2025-10-28T00:00:00"/>
    <n v="0"/>
    <s v="valid"/>
    <n v="451"/>
    <n v="678"/>
    <n v="40"/>
    <n v="200"/>
    <s v="high"/>
    <s v="yes"/>
    <s v="high"/>
    <n v="240"/>
    <s v="HIGH"/>
    <s v="YES"/>
    <d v="2025-10-28T00:00:00"/>
    <m/>
    <d v="2025-10-01T00:00:00"/>
    <s v="Oct"/>
    <n v="2025"/>
    <s v="Tue"/>
    <m/>
    <s v="Akash   Singh"/>
    <n v="18"/>
    <s v="valid"/>
  </r>
  <r>
    <n v="616"/>
    <x v="1"/>
    <s v="HALDWANI"/>
    <s v="Aashish Rai"/>
    <n v="9389925428"/>
    <s v="UK03CA2120"/>
    <s v="DEEPAK"/>
    <n v="9350905819"/>
    <x v="134"/>
    <s v="TXN100131201039"/>
    <d v="2025-10-28T00:00:00"/>
    <d v="2025-10-28T00:00:00"/>
    <n v="0"/>
    <s v="valid"/>
    <n v="5541"/>
    <n v="930"/>
    <n v="10"/>
    <n v="40"/>
    <s v="normal"/>
    <s v="no"/>
    <s v="low"/>
    <n v="50"/>
    <s v="low"/>
    <s v="YES"/>
    <d v="2025-10-28T00:00:00"/>
    <m/>
    <d v="2025-10-01T00:00:00"/>
    <s v="Oct"/>
    <n v="2025"/>
    <s v="Tue"/>
    <m/>
    <s v="Lalit Mohan  Singh Samant"/>
    <n v="18"/>
    <s v="valid"/>
  </r>
  <r>
    <n v="617"/>
    <x v="1"/>
    <s v="HALDWANI"/>
    <s v="AMIT SINGH"/>
    <n v="9161640641"/>
    <s v="UP20BT0504"/>
    <s v="ISLAMUDDIN"/>
    <n v="9105130861"/>
    <x v="225"/>
    <n v="101034"/>
    <d v="2025-10-29T00:00:00"/>
    <d v="2025-10-29T00:00:00"/>
    <n v="0"/>
    <s v="valid"/>
    <n v="15497"/>
    <n v="2674"/>
    <n v="18"/>
    <n v="60"/>
    <s v="normal"/>
    <s v="no"/>
    <s v="low"/>
    <n v="78"/>
    <s v="low"/>
    <s v="YES"/>
    <d v="2025-10-29T00:00:00"/>
    <m/>
    <d v="2025-10-01T00:00:00"/>
    <s v="Oct"/>
    <n v="2025"/>
    <s v="Wed"/>
    <m/>
    <s v="Deepak  Kumar RMNA"/>
    <n v="18"/>
    <s v="valid"/>
  </r>
  <r>
    <n v="618"/>
    <x v="1"/>
    <s v="HALDWANI"/>
    <s v="AMIT SINGH"/>
    <n v="9161640641"/>
    <s v="UP20BT0504"/>
    <s v="ISLAMUDDIN"/>
    <n v="9105130861"/>
    <x v="745"/>
    <n v="101034"/>
    <d v="2025-10-29T00:00:00"/>
    <d v="2025-10-29T00:00:00"/>
    <n v="0"/>
    <s v="valid"/>
    <n v="761"/>
    <n v="127"/>
    <n v="42"/>
    <n v="40"/>
    <s v="normal"/>
    <s v="no"/>
    <s v="low"/>
    <n v="82"/>
    <s v="low"/>
    <s v="YES"/>
    <d v="2025-10-29T00:00:00"/>
    <m/>
    <d v="2025-10-01T00:00:00"/>
    <s v="Oct"/>
    <n v="2025"/>
    <s v="Wed"/>
    <m/>
    <s v="Deepak  Kumar RMNA"/>
    <n v="18"/>
    <s v="valid"/>
  </r>
  <r>
    <n v="619"/>
    <x v="1"/>
    <s v="HALDWANI"/>
    <s v="AMIT SINGH"/>
    <n v="9161640641"/>
    <s v="UP20BT0504"/>
    <s v="ISLAMUDDIN"/>
    <n v="9105130861"/>
    <x v="121"/>
    <n v="101034"/>
    <d v="2025-10-29T00:00:00"/>
    <d v="2025-10-29T00:00:00"/>
    <n v="0"/>
    <s v="valid"/>
    <n v="1780"/>
    <n v="292"/>
    <n v="17"/>
    <n v="60"/>
    <s v="normal"/>
    <s v="no"/>
    <s v="low"/>
    <n v="77"/>
    <s v="low"/>
    <s v="YES"/>
    <d v="2025-10-29T00:00:00"/>
    <m/>
    <d v="2025-10-01T00:00:00"/>
    <s v="Oct"/>
    <n v="2025"/>
    <s v="Wed"/>
    <m/>
    <s v="Deepak  Kumar RMNA"/>
    <n v="18"/>
    <s v="valid"/>
  </r>
  <r>
    <n v="620"/>
    <x v="1"/>
    <s v="HALDWANI"/>
    <s v="AMIT SINGH"/>
    <n v="9161640641"/>
    <s v="UP20BT0504"/>
    <s v="ISLAMUDDIN"/>
    <n v="9105130861"/>
    <x v="123"/>
    <n v="101034"/>
    <d v="2025-10-29T00:00:00"/>
    <d v="2025-10-29T00:00:00"/>
    <n v="0"/>
    <s v="valid"/>
    <n v="15032"/>
    <n v="2699"/>
    <n v="13"/>
    <n v="60"/>
    <s v="normal"/>
    <s v="no"/>
    <s v="low"/>
    <n v="73"/>
    <s v="low"/>
    <s v="YES"/>
    <d v="2025-10-29T00:00:00"/>
    <m/>
    <d v="2025-10-01T00:00:00"/>
    <s v="Oct"/>
    <n v="2025"/>
    <s v="Wed"/>
    <m/>
    <s v="Mohit  Kumar"/>
    <n v="18"/>
    <s v="valid"/>
  </r>
  <r>
    <n v="621"/>
    <x v="1"/>
    <s v="HALDWANI"/>
    <s v="AMIT SINGH"/>
    <n v="9161640641"/>
    <s v="UP20BT0504"/>
    <s v="ISLAMUDDIN"/>
    <n v="9105130861"/>
    <x v="232"/>
    <n v="101034"/>
    <d v="2025-10-29T00:00:00"/>
    <d v="2025-10-29T00:00:00"/>
    <n v="0"/>
    <s v="valid"/>
    <n v="2774"/>
    <n v="535"/>
    <n v="45"/>
    <n v="40"/>
    <s v="normal"/>
    <s v="no"/>
    <s v="low"/>
    <n v="85"/>
    <s v="low"/>
    <s v="YES"/>
    <d v="2025-10-29T00:00:00"/>
    <m/>
    <d v="2025-10-01T00:00:00"/>
    <s v="Oct"/>
    <n v="2025"/>
    <s v="Wed"/>
    <m/>
    <s v="Mohit  Kumar"/>
    <n v="18"/>
    <s v="valid"/>
  </r>
  <r>
    <n v="622"/>
    <x v="1"/>
    <s v="HALDWANI"/>
    <s v="AMIT SINGH"/>
    <n v="9161640641"/>
    <s v="UP20BT0504"/>
    <s v="ISLAMUDDIN"/>
    <n v="9105130861"/>
    <x v="220"/>
    <n v="101034"/>
    <d v="2025-10-29T00:00:00"/>
    <d v="2025-10-29T00:00:00"/>
    <n v="0"/>
    <s v="valid"/>
    <n v="16698"/>
    <n v="1217"/>
    <n v="30"/>
    <n v="60"/>
    <s v="normal"/>
    <s v="no"/>
    <s v="low"/>
    <n v="90"/>
    <s v="low"/>
    <s v="YES"/>
    <d v="2025-10-29T00:00:00"/>
    <m/>
    <d v="2025-10-01T00:00:00"/>
    <s v="Oct"/>
    <n v="2025"/>
    <s v="Wed"/>
    <m/>
    <s v="Mohit  Kumar"/>
    <n v="18"/>
    <s v="valid"/>
  </r>
  <r>
    <n v="623"/>
    <x v="1"/>
    <s v="HALDWANI"/>
    <s v="Aashish Rai"/>
    <n v="9389925428"/>
    <s v="UP21ET8573"/>
    <s v="AMAN"/>
    <n v="9105037209"/>
    <x v="455"/>
    <n v="111732"/>
    <d v="2025-10-29T00:00:00"/>
    <d v="2025-10-29T00:00:00"/>
    <n v="0"/>
    <s v="valid"/>
    <n v="12295"/>
    <n v="2560"/>
    <n v="18"/>
    <n v="60"/>
    <s v="normal"/>
    <s v="no"/>
    <s v="low"/>
    <n v="78"/>
    <s v="low"/>
    <s v="YES"/>
    <d v="2025-10-29T00:00:00"/>
    <m/>
    <d v="2025-10-01T00:00:00"/>
    <s v="Oct"/>
    <n v="2025"/>
    <s v="Wed"/>
    <m/>
    <s v="Satyavir  yadav"/>
    <n v="18"/>
    <s v="valid"/>
  </r>
  <r>
    <n v="624"/>
    <x v="1"/>
    <s v="HALDWANI"/>
    <s v="Aashish Rai"/>
    <n v="9389925428"/>
    <s v="UP21ET8573"/>
    <s v="AMAN"/>
    <n v="9105037209"/>
    <x v="526"/>
    <n v="111732"/>
    <d v="2025-10-29T00:00:00"/>
    <d v="2025-10-29T00:00:00"/>
    <n v="0"/>
    <s v="valid"/>
    <n v="17716"/>
    <n v="3270"/>
    <n v="20"/>
    <n v="60"/>
    <s v="normal"/>
    <s v="no"/>
    <s v="low"/>
    <n v="80"/>
    <s v="low"/>
    <s v="YES"/>
    <d v="2025-10-29T00:00:00"/>
    <m/>
    <d v="2025-10-01T00:00:00"/>
    <s v="Oct"/>
    <n v="2025"/>
    <s v="Wed"/>
    <m/>
    <s v="Satyavir  yadav"/>
    <n v="18"/>
    <s v="valid"/>
  </r>
  <r>
    <n v="625"/>
    <x v="1"/>
    <s v="HALDWANI"/>
    <s v="Aashish Rai"/>
    <n v="9389925428"/>
    <s v="UP21ET8573"/>
    <s v="AMAN"/>
    <n v="9105037209"/>
    <x v="528"/>
    <n v="111732"/>
    <d v="2025-10-29T00:00:00"/>
    <d v="2025-10-29T00:00:00"/>
    <n v="0"/>
    <s v="valid"/>
    <n v="11686"/>
    <n v="2474"/>
    <n v="20"/>
    <n v="60"/>
    <s v="normal"/>
    <s v="no"/>
    <s v="low"/>
    <n v="80"/>
    <s v="low"/>
    <s v="YES"/>
    <d v="2025-10-29T00:00:00"/>
    <m/>
    <d v="2025-10-01T00:00:00"/>
    <s v="Oct"/>
    <n v="2025"/>
    <s v="Wed"/>
    <m/>
    <s v="Satyavir  yadav"/>
    <n v="18"/>
    <s v="valid"/>
  </r>
  <r>
    <n v="626"/>
    <x v="1"/>
    <s v="HALDWANI"/>
    <s v="Aashish Rai"/>
    <n v="9389925428"/>
    <s v="UP21ET8573"/>
    <s v="AMAN"/>
    <n v="9105037209"/>
    <x v="524"/>
    <n v="111732"/>
    <d v="2025-10-29T00:00:00"/>
    <d v="2025-10-29T00:00:00"/>
    <n v="0"/>
    <s v="valid"/>
    <n v="21123"/>
    <n v="4050"/>
    <n v="23"/>
    <n v="60"/>
    <s v="normal"/>
    <s v="no"/>
    <s v="low"/>
    <n v="83"/>
    <s v="low"/>
    <s v="YES"/>
    <d v="2025-10-29T00:00:00"/>
    <m/>
    <d v="2025-10-01T00:00:00"/>
    <s v="Oct"/>
    <n v="2025"/>
    <s v="Wed"/>
    <m/>
    <s v="Satyavir  yadav"/>
    <n v="18"/>
    <s v="valid"/>
  </r>
  <r>
    <n v="627"/>
    <x v="1"/>
    <s v="HALDWANI"/>
    <s v="Aashish Rai"/>
    <n v="9389925428"/>
    <s v="UP21ET8573"/>
    <s v="AMAN"/>
    <n v="9105037209"/>
    <x v="457"/>
    <n v="111732"/>
    <d v="2025-10-29T00:00:00"/>
    <d v="2025-10-29T00:00:00"/>
    <n v="0"/>
    <s v="valid"/>
    <n v="13326"/>
    <n v="2837"/>
    <n v="15"/>
    <n v="60"/>
    <s v="normal"/>
    <s v="no"/>
    <s v="low"/>
    <n v="75"/>
    <s v="low"/>
    <s v="YES"/>
    <d v="2025-10-29T00:00:00"/>
    <m/>
    <d v="2025-10-01T00:00:00"/>
    <s v="Oct"/>
    <n v="2025"/>
    <s v="Wed"/>
    <m/>
    <s v="Satyavir  yadav"/>
    <n v="18"/>
    <s v="valid"/>
  </r>
  <r>
    <n v="628"/>
    <x v="1"/>
    <s v="HALDWANI"/>
    <s v="Aashish Rai"/>
    <n v="9389925428"/>
    <s v="UP21ET8573"/>
    <s v="AMAN"/>
    <n v="9105037209"/>
    <x v="746"/>
    <n v="111837"/>
    <d v="2025-10-29T00:00:00"/>
    <d v="2025-10-29T00:00:00"/>
    <n v="0"/>
    <s v="valid"/>
    <n v="781"/>
    <n v="109"/>
    <n v="102"/>
    <n v="120"/>
    <s v="normal"/>
    <s v="no"/>
    <s v="medium"/>
    <n v="222"/>
    <s v="medium"/>
    <s v="YES"/>
    <d v="2025-10-29T00:00:00"/>
    <m/>
    <d v="2025-10-01T00:00:00"/>
    <s v="Oct"/>
    <n v="2025"/>
    <s v="Wed"/>
    <m/>
    <s v="Not found"/>
    <n v="18"/>
    <s v="valid"/>
  </r>
  <r>
    <n v="629"/>
    <x v="1"/>
    <s v="HALDWANI"/>
    <s v="Aashish Rai"/>
    <n v="9389925428"/>
    <s v="UP21ET8573"/>
    <s v="AMAN"/>
    <n v="9105037209"/>
    <x v="747"/>
    <n v="111945"/>
    <d v="2025-10-29T00:00:00"/>
    <d v="2025-10-29T00:00:00"/>
    <n v="0"/>
    <s v="valid"/>
    <n v="965"/>
    <n v="128"/>
    <n v="20"/>
    <n v="40"/>
    <s v="normal"/>
    <s v="no"/>
    <s v="low"/>
    <n v="60"/>
    <s v="low"/>
    <s v="YES"/>
    <d v="2025-10-29T00:00:00"/>
    <m/>
    <d v="2025-10-01T00:00:00"/>
    <s v="Oct"/>
    <n v="2025"/>
    <s v="Wed"/>
    <m/>
    <s v="Somit  Kumar"/>
    <n v="18"/>
    <s v="valid"/>
  </r>
  <r>
    <n v="630"/>
    <x v="1"/>
    <s v="HALDWANI"/>
    <s v="Aashish Rai"/>
    <n v="9389925428"/>
    <s v="UP21ET8573"/>
    <s v="AMAN"/>
    <n v="9105037209"/>
    <x v="748"/>
    <n v="111945"/>
    <d v="2025-10-29T00:00:00"/>
    <d v="2025-10-29T00:00:00"/>
    <n v="0"/>
    <s v="valid"/>
    <s v="N"/>
    <s v="N"/>
    <n v="12"/>
    <n v="40"/>
    <s v="normal"/>
    <s v="no"/>
    <s v="low"/>
    <n v="52"/>
    <s v="low"/>
    <s v="YES"/>
    <d v="2025-10-29T00:00:00"/>
    <m/>
    <d v="2025-10-01T00:00:00"/>
    <s v="Oct"/>
    <n v="2025"/>
    <s v="Wed"/>
    <m/>
    <s v="Somit  Kumar"/>
    <n v="18"/>
    <s v="valid"/>
  </r>
  <r>
    <n v="631"/>
    <x v="1"/>
    <s v="HALDWANI"/>
    <s v="Aashish Rai"/>
    <n v="9389925428"/>
    <s v="UK05CA2368"/>
    <s v="GANESH"/>
    <n v="7535896961"/>
    <x v="634"/>
    <s v="TXN100131610164"/>
    <d v="2025-10-30T00:00:00"/>
    <d v="2025-10-30T00:00:00"/>
    <n v="0"/>
    <s v="valid"/>
    <n v="3991"/>
    <n v="1598"/>
    <n v="62"/>
    <n v="180"/>
    <s v="high"/>
    <s v="yes"/>
    <s v="high"/>
    <n v="242"/>
    <s v="HIGH"/>
    <s v="YES"/>
    <d v="2025-10-30T00:00:00"/>
    <m/>
    <d v="2025-10-01T00:00:00"/>
    <s v="Oct"/>
    <n v="2025"/>
    <s v="Thu"/>
    <m/>
    <s v="Tejpal  Singh  Takuli"/>
    <n v="18"/>
    <s v="valid"/>
  </r>
  <r>
    <n v="632"/>
    <x v="1"/>
    <s v="HALDWANI"/>
    <s v="Aashish Rai"/>
    <n v="9389925428"/>
    <s v="UP21FT5612"/>
    <s v="JAVED"/>
    <n v="6398733536"/>
    <x v="441"/>
    <n v="80649"/>
    <d v="2025-10-30T00:00:00"/>
    <d v="2025-10-30T00:00:00"/>
    <n v="0"/>
    <s v="valid"/>
    <n v="16807"/>
    <n v="2888"/>
    <n v="28"/>
    <n v="40"/>
    <s v="normal"/>
    <s v="no"/>
    <s v="low"/>
    <n v="68"/>
    <s v="low"/>
    <s v="YES"/>
    <d v="2025-10-30T00:00:00"/>
    <m/>
    <d v="2025-10-01T00:00:00"/>
    <s v="Oct"/>
    <n v="2025"/>
    <s v="Thu"/>
    <m/>
    <s v="Anil  Kumar RDPR"/>
    <n v="18"/>
    <s v="valid"/>
  </r>
  <r>
    <n v="633"/>
    <x v="1"/>
    <s v="HALDWANI"/>
    <s v="Aashish Rai"/>
    <n v="9389925428"/>
    <s v="UP21FT5612"/>
    <s v="JAVED"/>
    <n v="6398733536"/>
    <x v="659"/>
    <n v="80649"/>
    <d v="2025-10-30T00:00:00"/>
    <d v="2025-10-30T00:00:00"/>
    <n v="0"/>
    <s v="valid"/>
    <n v="13414"/>
    <n v="3078"/>
    <n v="44"/>
    <n v="60"/>
    <s v="normal"/>
    <s v="no"/>
    <s v="low"/>
    <n v="104"/>
    <s v="low"/>
    <s v="YES"/>
    <d v="2025-10-30T00:00:00"/>
    <m/>
    <d v="2025-10-01T00:00:00"/>
    <s v="Oct"/>
    <n v="2025"/>
    <s v="Thu"/>
    <m/>
    <s v="Anil  Kumar RDPR"/>
    <n v="18"/>
    <s v="valid"/>
  </r>
  <r>
    <n v="634"/>
    <x v="1"/>
    <s v="HALDWANI"/>
    <s v="Aashish Rai"/>
    <n v="9389925428"/>
    <s v="UP21FT5612"/>
    <s v="JAVED"/>
    <n v="6398733536"/>
    <x v="443"/>
    <n v="80649"/>
    <d v="2025-10-30T00:00:00"/>
    <d v="2025-10-30T00:00:00"/>
    <n v="0"/>
    <s v="valid"/>
    <n v="6689"/>
    <n v="1467"/>
    <n v="51"/>
    <n v="40"/>
    <s v="normal"/>
    <s v="no"/>
    <s v="low"/>
    <n v="91"/>
    <s v="low"/>
    <s v="YES"/>
    <d v="2025-10-30T00:00:00"/>
    <m/>
    <d v="2025-10-01T00:00:00"/>
    <s v="Oct"/>
    <n v="2025"/>
    <s v="Thu"/>
    <m/>
    <s v="Anil  Kumar RDPR"/>
    <n v="18"/>
    <s v="valid"/>
  </r>
  <r>
    <n v="635"/>
    <x v="1"/>
    <s v="HALDWANI"/>
    <s v="Aashish Rai"/>
    <n v="9389925428"/>
    <s v="UP21FT5612"/>
    <s v="JAVED"/>
    <n v="6398733536"/>
    <x v="749"/>
    <n v="80649"/>
    <d v="2025-10-30T00:00:00"/>
    <d v="2025-10-30T00:00:00"/>
    <n v="0"/>
    <s v="valid"/>
    <n v="10280"/>
    <n v="2355"/>
    <n v="40"/>
    <n v="60"/>
    <s v="normal"/>
    <s v="no"/>
    <s v="low"/>
    <n v="100"/>
    <s v="low"/>
    <s v="YES"/>
    <d v="2025-10-30T00:00:00"/>
    <m/>
    <d v="2025-10-01T00:00:00"/>
    <s v="Oct"/>
    <n v="2025"/>
    <s v="Thu"/>
    <m/>
    <s v="Durvesh  Kumar"/>
    <n v="18"/>
    <s v="valid"/>
  </r>
  <r>
    <n v="636"/>
    <x v="1"/>
    <s v="HALDWANI"/>
    <s v="Aashish Rai"/>
    <n v="9389925428"/>
    <s v="UP21FT5612"/>
    <s v="JAVED"/>
    <n v="6398733536"/>
    <x v="471"/>
    <n v="80649"/>
    <d v="2025-10-30T00:00:00"/>
    <d v="2025-10-30T00:00:00"/>
    <n v="0"/>
    <s v="valid"/>
    <n v="16352"/>
    <n v="3270"/>
    <n v="35"/>
    <n v="60"/>
    <s v="normal"/>
    <s v="no"/>
    <s v="low"/>
    <n v="95"/>
    <s v="low"/>
    <s v="YES"/>
    <d v="2025-10-30T00:00:00"/>
    <m/>
    <d v="2025-10-01T00:00:00"/>
    <s v="Oct"/>
    <n v="2025"/>
    <s v="Thu"/>
    <m/>
    <s v="Durvesh  Kumar"/>
    <n v="18"/>
    <s v="valid"/>
  </r>
  <r>
    <n v="637"/>
    <x v="1"/>
    <s v="HALDWANI"/>
    <s v="Aashish Rai"/>
    <n v="9389925428"/>
    <s v="UP21FT5612"/>
    <s v="JAVED"/>
    <n v="6398733536"/>
    <x v="477"/>
    <n v="80649"/>
    <d v="2025-10-30T00:00:00"/>
    <d v="2025-10-30T00:00:00"/>
    <n v="0"/>
    <s v="valid"/>
    <n v="14290"/>
    <n v="3253"/>
    <n v="35"/>
    <n v="60"/>
    <s v="normal"/>
    <s v="no"/>
    <s v="low"/>
    <n v="95"/>
    <s v="low"/>
    <s v="YES"/>
    <d v="2025-10-30T00:00:00"/>
    <m/>
    <d v="2025-10-01T00:00:00"/>
    <s v="Oct"/>
    <n v="2025"/>
    <s v="Thu"/>
    <m/>
    <s v="Durvesh  Kumar"/>
    <n v="18"/>
    <s v="valid"/>
  </r>
  <r>
    <n v="638"/>
    <x v="1"/>
    <s v="HALDWANI"/>
    <s v="Aashish Rai"/>
    <n v="9389925428"/>
    <s v="UP21FT5612"/>
    <s v="JAVED"/>
    <n v="6398733536"/>
    <x v="473"/>
    <n v="80649"/>
    <d v="2025-10-30T00:00:00"/>
    <d v="2025-10-30T00:00:00"/>
    <n v="0"/>
    <s v="valid"/>
    <n v="14906"/>
    <n v="3584"/>
    <n v="21"/>
    <n v="60"/>
    <s v="normal"/>
    <s v="no"/>
    <s v="low"/>
    <n v="81"/>
    <s v="low"/>
    <s v="YES"/>
    <d v="2025-10-30T00:00:00"/>
    <m/>
    <d v="2025-10-01T00:00:00"/>
    <s v="Oct"/>
    <n v="2025"/>
    <s v="Thu"/>
    <m/>
    <s v="Durvesh  Kumar"/>
    <n v="18"/>
    <s v="valid"/>
  </r>
  <r>
    <n v="639"/>
    <x v="1"/>
    <s v="HALDWANI"/>
    <s v="Aashish Rai"/>
    <n v="9389925428"/>
    <s v="UP21FT5612"/>
    <s v="JAVED"/>
    <n v="6398733536"/>
    <x v="628"/>
    <n v="80649"/>
    <d v="2025-10-30T00:00:00"/>
    <d v="2025-10-30T00:00:00"/>
    <n v="0"/>
    <s v="valid"/>
    <n v="2051"/>
    <n v="311"/>
    <n v="36"/>
    <n v="40"/>
    <s v="normal"/>
    <s v="no"/>
    <s v="low"/>
    <n v="76"/>
    <s v="low"/>
    <s v="YES"/>
    <d v="2025-10-30T00:00:00"/>
    <m/>
    <d v="2025-10-01T00:00:00"/>
    <s v="Oct"/>
    <n v="2025"/>
    <s v="Thu"/>
    <m/>
    <s v="Durvesh  Kumar"/>
    <n v="18"/>
    <s v="valid"/>
  </r>
  <r>
    <n v="640"/>
    <x v="1"/>
    <s v="HALDWANI"/>
    <s v="Aashish Rai"/>
    <n v="9389925428"/>
    <s v="UP21FT5612"/>
    <s v="JAVED"/>
    <n v="6398733536"/>
    <x v="474"/>
    <n v="80819"/>
    <d v="2025-10-30T00:00:00"/>
    <d v="2025-10-30T00:00:00"/>
    <n v="0"/>
    <s v="valid"/>
    <n v="23061"/>
    <n v="5619"/>
    <n v="33"/>
    <n v="60"/>
    <s v="normal"/>
    <s v="no"/>
    <s v="low"/>
    <n v="93"/>
    <s v="low"/>
    <s v="YES"/>
    <d v="2025-10-30T00:00:00"/>
    <m/>
    <d v="2025-10-01T00:00:00"/>
    <s v="Oct"/>
    <n v="2025"/>
    <s v="Thu"/>
    <m/>
    <s v="Durvesh  Kumar"/>
    <n v="18"/>
    <s v="valid"/>
  </r>
  <r>
    <n v="641"/>
    <x v="1"/>
    <s v="HALDWANI"/>
    <s v="Aashish Rai"/>
    <n v="9389925428"/>
    <s v="UP21FT5612"/>
    <s v="JAVED"/>
    <n v="6398733536"/>
    <x v="750"/>
    <n v="80819"/>
    <d v="2025-10-30T00:00:00"/>
    <d v="2025-10-30T00:00:00"/>
    <n v="0"/>
    <s v="valid"/>
    <n v="6844"/>
    <n v="1231"/>
    <n v="33"/>
    <n v="40"/>
    <s v="normal"/>
    <s v="no"/>
    <s v="low"/>
    <n v="73"/>
    <s v="low"/>
    <s v="YES"/>
    <d v="2025-10-30T00:00:00"/>
    <m/>
    <d v="2025-10-01T00:00:00"/>
    <s v="Oct"/>
    <n v="2025"/>
    <s v="Thu"/>
    <m/>
    <s v="Narayan  Singh"/>
    <n v="18"/>
    <s v="valid"/>
  </r>
  <r>
    <n v="642"/>
    <x v="1"/>
    <s v="HALDWANI"/>
    <s v="Aashish Rai"/>
    <n v="9389925428"/>
    <s v="UP21FT5612"/>
    <s v="JAVED"/>
    <n v="6398733536"/>
    <x v="552"/>
    <n v="80819"/>
    <d v="2025-10-30T00:00:00"/>
    <d v="2025-10-30T00:00:00"/>
    <n v="0"/>
    <s v="valid"/>
    <n v="10595"/>
    <n v="2554"/>
    <n v="35"/>
    <n v="40"/>
    <s v="normal"/>
    <s v="no"/>
    <s v="low"/>
    <n v="75"/>
    <s v="low"/>
    <s v="YES"/>
    <d v="2025-10-30T00:00:00"/>
    <m/>
    <d v="2025-10-01T00:00:00"/>
    <s v="Oct"/>
    <n v="2025"/>
    <s v="Thu"/>
    <m/>
    <s v="Narayan  Singh"/>
    <n v="18"/>
    <s v="valid"/>
  </r>
  <r>
    <n v="643"/>
    <x v="1"/>
    <s v="HALDWANI"/>
    <s v="Aashish Rai"/>
    <n v="9389925428"/>
    <s v="UP21FT5612"/>
    <s v="JAVED"/>
    <n v="6398733536"/>
    <x v="553"/>
    <n v="80819"/>
    <d v="2025-10-30T00:00:00"/>
    <d v="2025-10-30T00:00:00"/>
    <n v="0"/>
    <s v="valid"/>
    <n v="5647"/>
    <n v="1035"/>
    <n v="28"/>
    <n v="60"/>
    <s v="normal"/>
    <s v="no"/>
    <s v="low"/>
    <n v="88"/>
    <s v="low"/>
    <s v="YES"/>
    <d v="2025-10-30T00:00:00"/>
    <m/>
    <d v="2025-10-01T00:00:00"/>
    <s v="Oct"/>
    <n v="2025"/>
    <s v="Thu"/>
    <m/>
    <s v="Narayan  Singh"/>
    <n v="18"/>
    <s v="valid"/>
  </r>
  <r>
    <n v="644"/>
    <x v="1"/>
    <s v="HALDWANI"/>
    <s v="Aashish Rai"/>
    <n v="9389925428"/>
    <s v="UP21FT5612"/>
    <s v="JAVED"/>
    <n v="6398733536"/>
    <x v="613"/>
    <n v="80819"/>
    <d v="2025-10-30T00:00:00"/>
    <d v="2025-10-30T00:00:00"/>
    <n v="0"/>
    <s v="valid"/>
    <n v="1736"/>
    <n v="300"/>
    <n v="35"/>
    <n v="40"/>
    <s v="normal"/>
    <s v="no"/>
    <s v="low"/>
    <n v="75"/>
    <s v="low"/>
    <s v="YES"/>
    <d v="2025-10-30T00:00:00"/>
    <m/>
    <d v="2025-10-01T00:00:00"/>
    <s v="Oct"/>
    <n v="2025"/>
    <s v="Thu"/>
    <m/>
    <s v="Narayan  Singh"/>
    <n v="18"/>
    <s v="valid"/>
  </r>
  <r>
    <n v="645"/>
    <x v="1"/>
    <s v="HALDWANI"/>
    <s v="Aashish Rai"/>
    <n v="9389925428"/>
    <s v="UP21FT5612"/>
    <s v="JAVED"/>
    <n v="6398733536"/>
    <x v="751"/>
    <n v="80819"/>
    <d v="2025-10-30T00:00:00"/>
    <d v="2025-10-30T00:00:00"/>
    <n v="0"/>
    <s v="valid"/>
    <n v="19966"/>
    <n v="4424"/>
    <n v="56"/>
    <n v="40"/>
    <s v="normal"/>
    <s v="no"/>
    <s v="low"/>
    <n v="96"/>
    <s v="low"/>
    <s v="YES"/>
    <d v="2025-10-30T00:00:00"/>
    <m/>
    <d v="2025-10-01T00:00:00"/>
    <s v="Oct"/>
    <n v="2025"/>
    <s v="Thu"/>
    <m/>
    <s v="Narayan  Singh"/>
    <n v="18"/>
    <s v="valid"/>
  </r>
  <r>
    <n v="646"/>
    <x v="1"/>
    <s v="HALDWANI"/>
    <s v="Aashish Rai"/>
    <n v="9389925428"/>
    <s v="UP21FT5612"/>
    <s v="JAVED"/>
    <n v="6398733536"/>
    <x v="622"/>
    <n v="81017"/>
    <d v="2025-10-30T00:00:00"/>
    <d v="2025-10-30T00:00:00"/>
    <n v="0"/>
    <s v="valid"/>
    <n v="12708"/>
    <n v="4285"/>
    <n v="66"/>
    <n v="40"/>
    <s v="normal"/>
    <s v="no"/>
    <s v="low"/>
    <n v="106"/>
    <s v="low"/>
    <s v="YES"/>
    <d v="2025-10-30T00:00:00"/>
    <m/>
    <d v="2025-10-01T00:00:00"/>
    <s v="Oct"/>
    <n v="2025"/>
    <s v="Thu"/>
    <m/>
    <s v="Anil  Kumar RDPR"/>
    <n v="18"/>
    <s v="valid"/>
  </r>
  <r>
    <n v="647"/>
    <x v="1"/>
    <s v="HALDWANI"/>
    <s v="Aashish Rai"/>
    <n v="9389925428"/>
    <s v="UP21FT5612"/>
    <s v="JAVED"/>
    <n v="6398733536"/>
    <x v="554"/>
    <n v="80908"/>
    <d v="2025-10-30T00:00:00"/>
    <d v="2025-10-30T00:00:00"/>
    <n v="0"/>
    <s v="valid"/>
    <n v="12514"/>
    <n v="1771"/>
    <n v="80"/>
    <n v="100"/>
    <s v="normal"/>
    <s v="no"/>
    <s v="medium"/>
    <n v="180"/>
    <s v="medium"/>
    <s v="YES"/>
    <d v="2025-10-30T00:00:00"/>
    <m/>
    <d v="2025-10-01T00:00:00"/>
    <s v="Oct"/>
    <n v="2025"/>
    <s v="Thu"/>
    <m/>
    <s v="Narayan  Singh"/>
    <n v="18"/>
    <s v="valid"/>
  </r>
  <r>
    <n v="648"/>
    <x v="1"/>
    <s v="HALDWANI"/>
    <s v="Aashish Rai"/>
    <n v="9389925428"/>
    <s v="UP21ET8573"/>
    <s v="AMAN"/>
    <n v="9105037209"/>
    <x v="752"/>
    <n v="100006"/>
    <d v="2025-10-30T00:00:00"/>
    <d v="2025-10-30T00:00:00"/>
    <n v="0"/>
    <s v="valid"/>
    <n v="11651"/>
    <n v="1313"/>
    <n v="30"/>
    <n v="120"/>
    <s v="normal"/>
    <s v="no"/>
    <s v="medium"/>
    <n v="150"/>
    <s v="medium"/>
    <s v="YES"/>
    <d v="2025-10-30T00:00:00"/>
    <m/>
    <d v="2025-10-01T00:00:00"/>
    <s v="Oct"/>
    <n v="2025"/>
    <s v="Thu"/>
    <m/>
    <s v="Kapil  Pal"/>
    <n v="18"/>
    <s v="valid"/>
  </r>
  <r>
    <n v="649"/>
    <x v="1"/>
    <s v="HALDWANI"/>
    <s v="Aashish Rai"/>
    <n v="9389925428"/>
    <s v="UP21ET8573"/>
    <s v="AMAN"/>
    <n v="9105037209"/>
    <x v="17"/>
    <n v="95441"/>
    <d v="2025-10-30T00:00:00"/>
    <d v="2025-10-30T00:00:00"/>
    <n v="0"/>
    <s v="valid"/>
    <n v="12559"/>
    <n v="2271"/>
    <n v="12"/>
    <n v="40"/>
    <s v="normal"/>
    <s v="no"/>
    <s v="low"/>
    <n v="52"/>
    <s v="low"/>
    <s v="YES"/>
    <d v="2025-10-30T00:00:00"/>
    <m/>
    <d v="2025-10-01T00:00:00"/>
    <s v="Oct"/>
    <n v="2025"/>
    <s v="Thu"/>
    <m/>
    <s v="Kapil  Pal"/>
    <n v="18"/>
    <s v="valid"/>
  </r>
  <r>
    <n v="650"/>
    <x v="1"/>
    <s v="HALDWANI"/>
    <s v="Aashish Rai"/>
    <n v="9389925428"/>
    <s v="UP21ET8573"/>
    <s v="AMAN"/>
    <n v="9105037209"/>
    <x v="132"/>
    <n v="95152"/>
    <d v="2025-10-30T00:00:00"/>
    <d v="2025-10-30T00:00:00"/>
    <n v="0"/>
    <s v="valid"/>
    <n v="10449"/>
    <n v="2053"/>
    <n v="20"/>
    <n v="40"/>
    <s v="normal"/>
    <s v="no"/>
    <s v="low"/>
    <n v="60"/>
    <s v="low"/>
    <s v="YES"/>
    <d v="2025-10-30T00:00:00"/>
    <m/>
    <d v="2025-10-01T00:00:00"/>
    <s v="Oct"/>
    <n v="2025"/>
    <s v="Thu"/>
    <m/>
    <s v="Kapil  Pal"/>
    <n v="18"/>
    <s v="valid"/>
  </r>
  <r>
    <n v="651"/>
    <x v="1"/>
    <s v="HALDWANI"/>
    <s v="Aashish Rai"/>
    <n v="9389925428"/>
    <s v="UP21ET8573"/>
    <s v="AMAN"/>
    <n v="9105037209"/>
    <x v="502"/>
    <n v="95441"/>
    <d v="2025-10-30T00:00:00"/>
    <d v="2025-10-30T00:00:00"/>
    <n v="0"/>
    <s v="valid"/>
    <n v="17286"/>
    <n v="3171"/>
    <n v="12"/>
    <n v="40"/>
    <s v="normal"/>
    <s v="no"/>
    <s v="low"/>
    <n v="52"/>
    <s v="low"/>
    <s v="YES"/>
    <d v="2025-10-30T00:00:00"/>
    <m/>
    <d v="2025-10-01T00:00:00"/>
    <s v="Oct"/>
    <n v="2025"/>
    <s v="Thu"/>
    <m/>
    <s v="Rajveer  Singh"/>
    <n v="18"/>
    <s v="valid"/>
  </r>
  <r>
    <n v="652"/>
    <x v="1"/>
    <s v="HALDWANI"/>
    <s v="Aashish Rai"/>
    <n v="9389925428"/>
    <s v="UP21ET8573"/>
    <s v="AMAN"/>
    <n v="9105037209"/>
    <x v="753"/>
    <n v="95441"/>
    <d v="2025-10-30T00:00:00"/>
    <d v="2025-10-30T00:00:00"/>
    <n v="0"/>
    <s v="valid"/>
    <n v="9245"/>
    <n v="2567"/>
    <n v="30"/>
    <n v="40"/>
    <s v="normal"/>
    <s v="no"/>
    <s v="low"/>
    <n v="70"/>
    <s v="low"/>
    <s v="YES"/>
    <d v="2025-10-30T00:00:00"/>
    <m/>
    <d v="2025-10-01T00:00:00"/>
    <s v="Oct"/>
    <n v="2025"/>
    <s v="Thu"/>
    <m/>
    <s v="Rajveer  Singh"/>
    <n v="18"/>
    <s v="valid"/>
  </r>
  <r>
    <n v="653"/>
    <x v="1"/>
    <s v="HALDWANI"/>
    <s v="Aashish Rai"/>
    <n v="9389925428"/>
    <s v="UP21ET8573"/>
    <s v="AMAN"/>
    <n v="9105037209"/>
    <x v="453"/>
    <n v="95441"/>
    <d v="2025-10-30T00:00:00"/>
    <d v="2025-10-30T00:00:00"/>
    <n v="0"/>
    <s v="valid"/>
    <n v="6095"/>
    <n v="1264"/>
    <n v="24"/>
    <n v="40"/>
    <s v="normal"/>
    <s v="no"/>
    <s v="low"/>
    <n v="64"/>
    <s v="low"/>
    <s v="YES"/>
    <d v="2025-10-30T00:00:00"/>
    <m/>
    <d v="2025-10-01T00:00:00"/>
    <s v="Oct"/>
    <n v="2025"/>
    <s v="Thu"/>
    <m/>
    <s v="Rajveer  Singh"/>
    <n v="18"/>
    <s v="valid"/>
  </r>
  <r>
    <n v="654"/>
    <x v="1"/>
    <s v="HALDWANI"/>
    <s v="Aashish Rai"/>
    <n v="9389925428"/>
    <s v="UP21ET8573"/>
    <s v="AMAN"/>
    <n v="9105037209"/>
    <x v="293"/>
    <n v="95441"/>
    <d v="2025-10-30T00:00:00"/>
    <d v="2025-10-30T00:00:00"/>
    <n v="0"/>
    <s v="valid"/>
    <n v="5344"/>
    <n v="799"/>
    <n v="14"/>
    <n v="40"/>
    <s v="normal"/>
    <s v="no"/>
    <s v="low"/>
    <n v="54"/>
    <s v="low"/>
    <s v="YES"/>
    <d v="2025-10-30T00:00:00"/>
    <m/>
    <d v="2025-10-01T00:00:00"/>
    <s v="Oct"/>
    <n v="2025"/>
    <s v="Thu"/>
    <m/>
    <s v="Rajveer  Singh"/>
    <n v="18"/>
    <s v="valid"/>
  </r>
  <r>
    <n v="655"/>
    <x v="1"/>
    <s v="HALDWANI"/>
    <s v="Aashish Rai"/>
    <n v="9389925428"/>
    <s v="UP21ET8573"/>
    <s v="AMAN"/>
    <n v="9105037209"/>
    <x v="452"/>
    <n v="95441"/>
    <d v="2025-10-30T00:00:00"/>
    <d v="2025-10-30T00:00:00"/>
    <n v="0"/>
    <s v="valid"/>
    <n v="52733"/>
    <n v="12571"/>
    <n v="26"/>
    <n v="40"/>
    <s v="normal"/>
    <s v="no"/>
    <s v="low"/>
    <n v="66"/>
    <s v="low"/>
    <s v="YES"/>
    <d v="2025-10-30T00:00:00"/>
    <m/>
    <d v="2025-10-01T00:00:00"/>
    <s v="Oct"/>
    <n v="2025"/>
    <s v="Thu"/>
    <m/>
    <s v="Rajveer  Singh"/>
    <n v="18"/>
    <s v="valid"/>
  </r>
  <r>
    <n v="656"/>
    <x v="1"/>
    <s v="HALDWANI"/>
    <s v="Aashish Rai"/>
    <n v="9389925428"/>
    <s v="UP21ET8573"/>
    <s v="AMAN"/>
    <n v="9105037209"/>
    <x v="754"/>
    <n v="95325"/>
    <d v="2025-10-30T00:00:00"/>
    <d v="2025-10-30T00:00:00"/>
    <n v="0"/>
    <s v="valid"/>
    <n v="6850"/>
    <n v="1308"/>
    <n v="25"/>
    <n v="40"/>
    <s v="normal"/>
    <s v="no"/>
    <s v="low"/>
    <n v="65"/>
    <s v="low"/>
    <s v="YES"/>
    <d v="2025-10-30T00:00:00"/>
    <m/>
    <d v="2025-10-01T00:00:00"/>
    <s v="Oct"/>
    <n v="2025"/>
    <s v="Thu"/>
    <m/>
    <s v="Kuldeep  Singh"/>
    <n v="18"/>
    <s v="valid"/>
  </r>
  <r>
    <n v="657"/>
    <x v="1"/>
    <s v="HALDWANI"/>
    <s v="Aashish Rai"/>
    <n v="9389925428"/>
    <s v="UP21ET8573"/>
    <s v="AMAN"/>
    <n v="9105037209"/>
    <x v="200"/>
    <n v="95325"/>
    <d v="2025-10-30T00:00:00"/>
    <d v="2025-10-30T00:00:00"/>
    <n v="0"/>
    <s v="valid"/>
    <n v="20747"/>
    <n v="4981"/>
    <n v="16"/>
    <n v="40"/>
    <s v="normal"/>
    <s v="no"/>
    <s v="low"/>
    <n v="56"/>
    <s v="low"/>
    <s v="YES"/>
    <d v="2025-10-30T00:00:00"/>
    <m/>
    <d v="2025-10-01T00:00:00"/>
    <s v="Oct"/>
    <n v="2025"/>
    <s v="Thu"/>
    <m/>
    <s v="Kuldeep  Singh"/>
    <n v="18"/>
    <s v="valid"/>
  </r>
  <r>
    <n v="658"/>
    <x v="1"/>
    <s v="HALDWANI"/>
    <s v="Aashish Rai"/>
    <n v="9389925428"/>
    <s v="UP21ET8573"/>
    <s v="AMAN"/>
    <n v="9105037209"/>
    <x v="204"/>
    <n v="95325"/>
    <d v="2025-10-30T00:00:00"/>
    <d v="2025-10-30T00:00:00"/>
    <n v="0"/>
    <s v="valid"/>
    <n v="13882"/>
    <n v="4440"/>
    <n v="12"/>
    <n v="40"/>
    <s v="normal"/>
    <s v="no"/>
    <s v="low"/>
    <n v="52"/>
    <s v="low"/>
    <s v="YES"/>
    <d v="2025-10-30T00:00:00"/>
    <m/>
    <d v="2025-10-01T00:00:00"/>
    <s v="Oct"/>
    <n v="2025"/>
    <s v="Thu"/>
    <m/>
    <s v="Kuldeep  Singh"/>
    <n v="18"/>
    <s v="valid"/>
  </r>
  <r>
    <n v="659"/>
    <x v="1"/>
    <s v="HALDWANI"/>
    <s v="Aashish Rai"/>
    <n v="9389925428"/>
    <s v="UP21ET8573"/>
    <s v="AMAN"/>
    <n v="9105037209"/>
    <x v="755"/>
    <n v="95441"/>
    <d v="2025-10-30T00:00:00"/>
    <d v="2025-10-30T00:00:00"/>
    <n v="0"/>
    <s v="valid"/>
    <n v="13144"/>
    <n v="3387"/>
    <n v="18"/>
    <n v="40"/>
    <s v="normal"/>
    <s v="no"/>
    <s v="low"/>
    <n v="58"/>
    <s v="low"/>
    <s v="YES"/>
    <d v="2025-10-30T00:00:00"/>
    <m/>
    <d v="2025-10-01T00:00:00"/>
    <s v="Oct"/>
    <n v="2025"/>
    <s v="Thu"/>
    <m/>
    <s v="Vinod  Yadav"/>
    <n v="18"/>
    <s v="valid"/>
  </r>
  <r>
    <n v="660"/>
    <x v="1"/>
    <s v="HALDWANI"/>
    <s v="Aashish Rai"/>
    <n v="9389925428"/>
    <s v="UP21ET8573"/>
    <s v="AMAN"/>
    <n v="9105037209"/>
    <x v="756"/>
    <n v="95441"/>
    <d v="2025-10-30T00:00:00"/>
    <d v="2025-10-30T00:00:00"/>
    <n v="0"/>
    <s v="valid"/>
    <n v="1327"/>
    <n v="219"/>
    <n v="44"/>
    <n v="40"/>
    <s v="normal"/>
    <s v="no"/>
    <s v="low"/>
    <n v="84"/>
    <s v="low"/>
    <s v="YES"/>
    <d v="2025-10-30T00:00:00"/>
    <m/>
    <d v="2025-10-01T00:00:00"/>
    <s v="Oct"/>
    <n v="2025"/>
    <s v="Thu"/>
    <m/>
    <s v="Vinod  Yadav"/>
    <n v="18"/>
    <s v="valid"/>
  </r>
  <r>
    <n v="661"/>
    <x v="1"/>
    <s v="HALDWANI"/>
    <s v="Aashish Rai"/>
    <n v="9389925428"/>
    <s v="UP21ET8573"/>
    <s v="AMAN"/>
    <n v="9105037209"/>
    <x v="757"/>
    <n v="100302"/>
    <d v="2025-10-30T00:00:00"/>
    <d v="2025-10-30T00:00:00"/>
    <n v="0"/>
    <s v="valid"/>
    <n v="2824"/>
    <n v="551"/>
    <n v="28"/>
    <n v="40"/>
    <s v="normal"/>
    <s v="no"/>
    <s v="low"/>
    <n v="68"/>
    <s v="low"/>
    <s v="YES"/>
    <d v="2025-10-30T00:00:00"/>
    <m/>
    <d v="2025-10-01T00:00:00"/>
    <s v="Oct"/>
    <n v="2025"/>
    <s v="Thu"/>
    <m/>
    <s v="Vinod  Yadav"/>
    <n v="18"/>
    <s v="valid"/>
  </r>
  <r>
    <n v="662"/>
    <x v="1"/>
    <s v="HALDWANI"/>
    <s v="Aashish Rai"/>
    <n v="9389925428"/>
    <s v="UP21ET8573"/>
    <s v="AMAN"/>
    <n v="9105037209"/>
    <x v="758"/>
    <n v="100302"/>
    <d v="2025-10-30T00:00:00"/>
    <d v="2025-10-30T00:00:00"/>
    <n v="0"/>
    <s v="valid"/>
    <n v="1911"/>
    <n v="433"/>
    <n v="37"/>
    <n v="40"/>
    <s v="normal"/>
    <s v="no"/>
    <s v="low"/>
    <n v="77"/>
    <s v="low"/>
    <s v="YES"/>
    <d v="2025-10-30T00:00:00"/>
    <m/>
    <d v="2025-10-01T00:00:00"/>
    <s v="Oct"/>
    <n v="2025"/>
    <s v="Thu"/>
    <m/>
    <s v="Vinod  Yadav"/>
    <n v="18"/>
    <s v="valid"/>
  </r>
  <r>
    <n v="663"/>
    <x v="1"/>
    <s v="HALDWANI"/>
    <s v="Aashish Rai"/>
    <n v="9389925428"/>
    <s v="UP21ET8573"/>
    <s v="AMAN"/>
    <n v="9105037209"/>
    <x v="759"/>
    <n v="95052"/>
    <d v="2025-10-30T00:00:00"/>
    <d v="2025-10-30T00:00:00"/>
    <n v="0"/>
    <s v="valid"/>
    <n v="780"/>
    <n v="146"/>
    <n v="39"/>
    <n v="40"/>
    <s v="normal"/>
    <s v="no"/>
    <s v="low"/>
    <n v="79"/>
    <s v="low"/>
    <s v="YES"/>
    <d v="2025-10-30T00:00:00"/>
    <m/>
    <d v="2025-10-01T00:00:00"/>
    <s v="Oct"/>
    <n v="2025"/>
    <s v="Thu"/>
    <m/>
    <s v="Vinod  Yadav"/>
    <n v="18"/>
    <s v="valid"/>
  </r>
  <r>
    <n v="664"/>
    <x v="1"/>
    <s v="HALDWANI"/>
    <s v="Aashish Rai"/>
    <n v="9389925428"/>
    <s v="UK03CA2120"/>
    <s v="DEEPAK"/>
    <n v="9350905819"/>
    <x v="760"/>
    <s v="TXN100132077529"/>
    <d v="2025-10-31T00:00:00"/>
    <d v="2025-11-01T00:00:00"/>
    <n v="1"/>
    <s v="valid"/>
    <n v="7369"/>
    <n v="1615"/>
    <n v="70"/>
    <n v="80"/>
    <s v="normal"/>
    <s v="no"/>
    <s v="medium"/>
    <n v="150"/>
    <s v="medium"/>
    <s v="YES"/>
    <d v="2025-11-01T00:00:00"/>
    <m/>
    <d v="2025-10-01T00:00:00"/>
    <s v="Nov"/>
    <n v="2025"/>
    <s v="Sat"/>
    <m/>
    <s v="Bhuwan Joshi"/>
    <n v="18"/>
    <s v="valid"/>
  </r>
  <r>
    <n v="665"/>
    <x v="1"/>
    <s v="HALDWANI"/>
    <s v="Aashish Rai"/>
    <n v="9389925428"/>
    <s v="UK03CA2120"/>
    <s v="DEEPAK"/>
    <n v="9350905819"/>
    <x v="43"/>
    <s v="TXN100132077529"/>
    <d v="2025-10-31T00:00:00"/>
    <d v="2025-11-01T00:00:00"/>
    <n v="1"/>
    <s v="valid"/>
    <n v="5803"/>
    <n v="893"/>
    <n v="66"/>
    <n v="80"/>
    <s v="normal"/>
    <s v="no"/>
    <s v="medium"/>
    <n v="146"/>
    <s v="medium"/>
    <s v="YES"/>
    <d v="2025-11-01T00:00:00"/>
    <m/>
    <d v="2025-10-01T00:00:00"/>
    <s v="Nov"/>
    <n v="2025"/>
    <s v="Sat"/>
    <m/>
    <s v="Bhuwan Joshi"/>
    <n v="18"/>
    <s v="valid"/>
  </r>
  <r>
    <n v="666"/>
    <x v="1"/>
    <s v="HALDWANI"/>
    <s v="Aashish Rai"/>
    <n v="9389925428"/>
    <s v="UK03CA2120"/>
    <s v="DEEPAK"/>
    <n v="9350905819"/>
    <x v="761"/>
    <s v="TXN100132077529"/>
    <d v="2025-10-31T00:00:00"/>
    <d v="2025-11-01T00:00:00"/>
    <n v="1"/>
    <s v="valid"/>
    <n v="2909"/>
    <n v="426"/>
    <n v="71"/>
    <n v="60"/>
    <s v="normal"/>
    <s v="no"/>
    <s v="low"/>
    <n v="131"/>
    <s v="low"/>
    <s v="YES"/>
    <d v="2025-11-01T00:00:00"/>
    <m/>
    <d v="2025-10-01T00:00:00"/>
    <s v="Nov"/>
    <n v="2025"/>
    <s v="Sat"/>
    <m/>
    <s v="Bhuwan Joshi"/>
    <n v="18"/>
    <s v="valid"/>
  </r>
  <r>
    <n v="667"/>
    <x v="1"/>
    <s v="HALDWANI"/>
    <s v="Aashish Rai"/>
    <n v="9389925428"/>
    <s v="UK03CA2120"/>
    <s v="DEEPAK"/>
    <n v="9350905819"/>
    <x v="762"/>
    <s v="TXN100131957630"/>
    <d v="2025-10-31T00:00:00"/>
    <d v="2025-10-31T00:00:00"/>
    <n v="0"/>
    <s v="valid"/>
    <n v="1263"/>
    <n v="264"/>
    <n v="32"/>
    <n v="80"/>
    <s v="normal"/>
    <s v="no"/>
    <s v="medium"/>
    <n v="112"/>
    <s v="medium"/>
    <s v="YES"/>
    <d v="2025-10-31T00:00:00"/>
    <m/>
    <d v="2025-10-01T00:00:00"/>
    <s v="Oct"/>
    <n v="2025"/>
    <s v="Fri"/>
    <m/>
    <s v="Neeraj   Chandra"/>
    <n v="18"/>
    <s v="valid"/>
  </r>
  <r>
    <n v="667"/>
    <x v="1"/>
    <s v="HALDWANI"/>
    <s v="Aashish Rai"/>
    <n v="9389925428"/>
    <s v="UK03CA2120"/>
    <s v="DEEPAK"/>
    <n v="9350905819"/>
    <x v="39"/>
    <s v="TXN100131957630"/>
    <d v="2025-10-31T00:00:00"/>
    <d v="2025-11-01T00:00:00"/>
    <n v="1"/>
    <s v="valid"/>
    <n v="5825"/>
    <n v="1367"/>
    <n v="61"/>
    <n v="80"/>
    <s v="normal"/>
    <s v="no"/>
    <s v="medium"/>
    <n v="141"/>
    <s v="medium"/>
    <s v="YES"/>
    <d v="2025-11-01T00:00:00"/>
    <m/>
    <d v="2025-10-01T00:00:00"/>
    <s v="Nov"/>
    <n v="2025"/>
    <s v="Sat"/>
    <m/>
    <s v="Deepak Joshi"/>
    <n v="18"/>
    <s v="valid"/>
  </r>
  <r>
    <n v="667"/>
    <x v="1"/>
    <s v="HALDWANI"/>
    <s v="Aashish Rai"/>
    <n v="9389925428"/>
    <s v="UK03CA2120"/>
    <s v="DEEPAK"/>
    <n v="9350905819"/>
    <x v="41"/>
    <s v="TXN100131957630"/>
    <d v="2025-10-31T00:00:00"/>
    <d v="2025-11-01T00:00:00"/>
    <n v="1"/>
    <s v="valid"/>
    <n v="3726"/>
    <n v="812"/>
    <n v="57"/>
    <n v="80"/>
    <s v="normal"/>
    <s v="no"/>
    <s v="medium"/>
    <n v="137"/>
    <s v="medium"/>
    <s v="YES"/>
    <d v="2025-11-01T00:00:00"/>
    <m/>
    <d v="2025-10-01T00:00:00"/>
    <s v="Nov"/>
    <n v="2025"/>
    <s v="Sat"/>
    <m/>
    <s v="Deepak Joshi"/>
    <n v="18"/>
    <s v="valid"/>
  </r>
  <r>
    <n v="667"/>
    <x v="1"/>
    <s v="HALDWANI"/>
    <s v="Aashish Rai"/>
    <n v="9389925428"/>
    <s v="UK03CA2120"/>
    <s v="DEEPAK"/>
    <n v="9350905819"/>
    <x v="763"/>
    <s v="TXN100132077529"/>
    <d v="2025-10-31T00:00:00"/>
    <d v="2025-11-01T00:00:00"/>
    <n v="1"/>
    <s v="valid"/>
    <n v="3901"/>
    <n v="468"/>
    <n v="31"/>
    <n v="80"/>
    <s v="normal"/>
    <s v="no"/>
    <s v="medium"/>
    <n v="111"/>
    <s v="medium"/>
    <s v="YES"/>
    <d v="2025-11-01T00:00:00"/>
    <m/>
    <d v="2025-10-01T00:00:00"/>
    <s v="Nov"/>
    <n v="2025"/>
    <s v="Sat"/>
    <m/>
    <s v="Bhuwan Joshi"/>
    <n v="18"/>
    <s v="valid"/>
  </r>
  <r>
    <n v="667"/>
    <x v="1"/>
    <s v="HALDWANI"/>
    <s v="Aashish Rai"/>
    <n v="9389925428"/>
    <s v="UK03CA2120"/>
    <s v="DEEPAK"/>
    <n v="9350905819"/>
    <x v="412"/>
    <s v="TXN100131957630"/>
    <d v="2025-10-31T00:00:00"/>
    <d v="2025-11-01T00:00:00"/>
    <n v="1"/>
    <s v="valid"/>
    <n v="2296"/>
    <n v="573"/>
    <n v="47"/>
    <n v="80"/>
    <s v="normal"/>
    <s v="no"/>
    <s v="medium"/>
    <n v="127"/>
    <s v="medium"/>
    <s v="YES"/>
    <d v="2025-11-01T00:00:00"/>
    <m/>
    <d v="2025-10-01T00:00:00"/>
    <s v="Nov"/>
    <n v="2025"/>
    <s v="Sat"/>
    <m/>
    <s v="Neeraj   Chandra"/>
    <n v="18"/>
    <s v="valid"/>
  </r>
  <r>
    <n v="667"/>
    <x v="1"/>
    <s v="HALDWANI"/>
    <s v="Aashish Rai"/>
    <n v="9389925428"/>
    <s v="UK03CA2120"/>
    <s v="DEEPAK"/>
    <n v="9350905819"/>
    <x v="414"/>
    <s v="TXN100131957630"/>
    <d v="2025-10-31T00:00:00"/>
    <d v="2025-10-31T00:00:00"/>
    <n v="0"/>
    <s v="valid"/>
    <n v="1238"/>
    <n v="186"/>
    <n v="76"/>
    <n v="60"/>
    <s v="normal"/>
    <s v="no"/>
    <s v="low"/>
    <n v="136"/>
    <s v="low"/>
    <s v="YES"/>
    <d v="2025-10-31T00:00:00"/>
    <m/>
    <d v="2025-10-01T00:00:00"/>
    <s v="Oct"/>
    <n v="2025"/>
    <s v="Fri"/>
    <m/>
    <s v="Neeraj   Chandra"/>
    <n v="18"/>
    <s v="valid"/>
  </r>
  <r>
    <n v="667"/>
    <x v="1"/>
    <s v="HALDWANI"/>
    <s v="Aashish Rai"/>
    <n v="9389925428"/>
    <s v="UK03CA2120"/>
    <s v="DEEPAK"/>
    <n v="9350905819"/>
    <x v="411"/>
    <s v="TXN100131957630"/>
    <d v="2025-10-31T00:00:00"/>
    <d v="2025-11-01T00:00:00"/>
    <n v="1"/>
    <s v="valid"/>
    <n v="2057"/>
    <n v="675"/>
    <n v="99"/>
    <n v="60"/>
    <s v="normal"/>
    <s v="no"/>
    <s v="low"/>
    <n v="159"/>
    <s v="low"/>
    <s v="YES"/>
    <d v="2025-11-01T00:00:00"/>
    <m/>
    <d v="2025-10-01T00:00:00"/>
    <s v="Nov"/>
    <n v="2025"/>
    <s v="Sat"/>
    <m/>
    <s v="Neeraj   Chandra"/>
    <n v="18"/>
    <s v="valid"/>
  </r>
  <r>
    <n v="667"/>
    <x v="1"/>
    <s v="HALDWANI"/>
    <s v="Aashish Rai"/>
    <n v="9389925428"/>
    <s v="UK03CA2120"/>
    <s v="DEEPAK"/>
    <n v="9350905819"/>
    <x v="410"/>
    <s v="TXN100131957630"/>
    <d v="2025-10-31T00:00:00"/>
    <d v="2025-10-31T00:00:00"/>
    <n v="0"/>
    <s v="valid"/>
    <n v="1330"/>
    <n v="258"/>
    <n v="71"/>
    <n v="60"/>
    <s v="normal"/>
    <s v="no"/>
    <s v="low"/>
    <n v="131"/>
    <s v="low"/>
    <s v="YES"/>
    <d v="2025-10-31T00:00:00"/>
    <m/>
    <d v="2025-10-01T00:00:00"/>
    <s v="Oct"/>
    <n v="2025"/>
    <s v="Fri"/>
    <m/>
    <s v="Neeraj   Chandra"/>
    <n v="18"/>
    <s v="valid"/>
  </r>
  <r>
    <n v="668"/>
    <x v="1"/>
    <s v="HALDWANI"/>
    <s v="Aashish Rai"/>
    <n v="9389925428"/>
    <s v="UP21FT5612"/>
    <s v="JAVED"/>
    <n v="6398733536"/>
    <x v="623"/>
    <n v="101445"/>
    <d v="2025-10-31T00:00:00"/>
    <d v="2025-10-31T00:00:00"/>
    <n v="0"/>
    <s v="valid"/>
    <n v="2275"/>
    <n v="824"/>
    <n v="95"/>
    <n v="120"/>
    <s v="normal"/>
    <s v="no"/>
    <s v="medium"/>
    <n v="215"/>
    <s v="medium"/>
    <s v="YES"/>
    <d v="2025-10-31T00:00:00"/>
    <m/>
    <d v="2025-10-01T00:00:00"/>
    <s v="Oct"/>
    <n v="2025"/>
    <s v="Fri"/>
    <m/>
    <s v="Not found"/>
    <n v="18"/>
    <s v="valid"/>
  </r>
  <r>
    <n v="668"/>
    <x v="1"/>
    <s v="HALDWANI"/>
    <s v="AMIT SINGH"/>
    <n v="9628578265"/>
    <s v="UP20BT0504"/>
    <s v="ISLAMUDDIN"/>
    <n v="9105130861"/>
    <x v="764"/>
    <n v="165623"/>
    <d v="2025-10-31T00:00:00"/>
    <d v="2025-10-31T00:00:00"/>
    <n v="0"/>
    <s v="valid"/>
    <n v="1571"/>
    <n v="612"/>
    <n v="12"/>
    <n v="80"/>
    <s v="normal"/>
    <s v="no"/>
    <s v="medium"/>
    <n v="92"/>
    <s v="medium"/>
    <s v="YES"/>
    <d v="2025-10-31T00:00:00"/>
    <m/>
    <d v="2025-10-01T00:00:00"/>
    <s v="Oct"/>
    <n v="2025"/>
    <s v="Fri"/>
    <m/>
    <s v="Ajay  Kumar  Singh"/>
    <n v="18"/>
    <s v="valid"/>
  </r>
  <r>
    <n v="668"/>
    <x v="1"/>
    <s v="HALDWANI"/>
    <s v="Aashish Rai"/>
    <n v="9389925428"/>
    <s v="UP21FT5612"/>
    <s v="JAVED"/>
    <n v="6398733536"/>
    <x v="687"/>
    <n v="101334"/>
    <d v="2025-10-31T00:00:00"/>
    <d v="2025-10-31T00:00:00"/>
    <n v="0"/>
    <s v="valid"/>
    <n v="1053"/>
    <n v="173"/>
    <n v="35"/>
    <n v="60"/>
    <s v="normal"/>
    <s v="no"/>
    <s v="low"/>
    <n v="95"/>
    <s v="low"/>
    <s v="YES"/>
    <d v="2025-10-31T00:00:00"/>
    <m/>
    <d v="2025-10-01T00:00:00"/>
    <s v="Oct"/>
    <n v="2025"/>
    <s v="Fri"/>
    <m/>
    <s v="Chandr Kishor Tiwari"/>
    <n v="18"/>
    <s v="valid"/>
  </r>
  <r>
    <n v="668"/>
    <x v="1"/>
    <s v="HALDWANI"/>
    <s v="Aashish Rai"/>
    <n v="9389925428"/>
    <s v="UP21FT5612"/>
    <s v="JAVED"/>
    <n v="6398733536"/>
    <x v="683"/>
    <n v="101334"/>
    <d v="2025-10-31T00:00:00"/>
    <d v="2025-10-31T00:00:00"/>
    <n v="0"/>
    <s v="valid"/>
    <n v="21017"/>
    <n v="4865"/>
    <n v="28"/>
    <n v="60"/>
    <s v="normal"/>
    <s v="no"/>
    <s v="low"/>
    <n v="88"/>
    <s v="low"/>
    <s v="YES"/>
    <d v="2025-10-31T00:00:00"/>
    <m/>
    <d v="2025-10-01T00:00:00"/>
    <s v="Oct"/>
    <n v="2025"/>
    <s v="Fri"/>
    <m/>
    <s v="Chandr Kishor Tiwari"/>
    <n v="18"/>
    <s v="valid"/>
  </r>
  <r>
    <n v="668"/>
    <x v="1"/>
    <s v="HALDWANI"/>
    <s v="Aashish Rai"/>
    <n v="9389925428"/>
    <s v="UP21FT5612"/>
    <s v="JAVED"/>
    <n v="6398733536"/>
    <x v="684"/>
    <n v="101334"/>
    <d v="2025-10-31T00:00:00"/>
    <d v="2025-10-31T00:00:00"/>
    <n v="0"/>
    <s v="valid"/>
    <n v="18120"/>
    <n v="4423"/>
    <n v="17"/>
    <n v="60"/>
    <s v="normal"/>
    <s v="no"/>
    <s v="low"/>
    <n v="77"/>
    <s v="low"/>
    <s v="YES"/>
    <d v="2025-10-31T00:00:00"/>
    <m/>
    <d v="2025-10-01T00:00:00"/>
    <s v="Oct"/>
    <n v="2025"/>
    <s v="Fri"/>
    <m/>
    <s v="Chandr Kishor Tiwari"/>
    <n v="18"/>
    <s v="valid"/>
  </r>
  <r>
    <n v="668"/>
    <x v="1"/>
    <s v="HALDWANI"/>
    <s v="Aashish Rai"/>
    <n v="9389925428"/>
    <s v="UP21FT5612"/>
    <s v="JAVED"/>
    <n v="6398733536"/>
    <x v="614"/>
    <n v="101334"/>
    <d v="2025-10-31T00:00:00"/>
    <d v="2025-10-31T00:00:00"/>
    <n v="0"/>
    <s v="valid"/>
    <n v="8817"/>
    <n v="2292"/>
    <n v="35"/>
    <n v="40"/>
    <s v="normal"/>
    <s v="no"/>
    <s v="low"/>
    <n v="75"/>
    <s v="low"/>
    <s v="YES"/>
    <d v="2025-10-31T00:00:00"/>
    <m/>
    <d v="2025-10-01T00:00:00"/>
    <s v="Oct"/>
    <n v="2025"/>
    <s v="Fri"/>
    <m/>
    <s v="Chandr Kishor Tiwari"/>
    <n v="18"/>
    <s v="valid"/>
  </r>
  <r>
    <n v="668"/>
    <x v="1"/>
    <s v="HALDWANI"/>
    <s v="Aashish Rai"/>
    <n v="9389925428"/>
    <s v="UP21FT5612"/>
    <s v="JAVED"/>
    <n v="6398733536"/>
    <x v="615"/>
    <n v="101334"/>
    <d v="2025-10-31T00:00:00"/>
    <d v="2025-10-31T00:00:00"/>
    <n v="0"/>
    <s v="valid"/>
    <n v="22767"/>
    <n v="4968"/>
    <n v="45"/>
    <n v="40"/>
    <s v="normal"/>
    <s v="no"/>
    <s v="low"/>
    <n v="85"/>
    <s v="low"/>
    <s v="YES"/>
    <d v="2025-10-31T00:00:00"/>
    <m/>
    <d v="2025-10-01T00:00:00"/>
    <s v="Oct"/>
    <n v="2025"/>
    <s v="Fri"/>
    <m/>
    <s v="Chandr Kishor Tiwari"/>
    <n v="18"/>
    <s v="valid"/>
  </r>
  <r>
    <n v="668"/>
    <x v="1"/>
    <s v="HALDWANI"/>
    <s v="Aashish Rai"/>
    <n v="9389925428"/>
    <s v="UP21FT5612"/>
    <s v="JAVED"/>
    <n v="6398733536"/>
    <x v="691"/>
    <n v="101334"/>
    <d v="2025-10-31T00:00:00"/>
    <d v="2025-10-31T00:00:00"/>
    <n v="0"/>
    <s v="valid"/>
    <n v="22117"/>
    <n v="5044"/>
    <n v="58"/>
    <n v="40"/>
    <s v="normal"/>
    <s v="no"/>
    <s v="low"/>
    <n v="98"/>
    <s v="low"/>
    <s v="YES"/>
    <d v="2025-10-31T00:00:00"/>
    <m/>
    <d v="2025-10-01T00:00:00"/>
    <s v="Oct"/>
    <n v="2025"/>
    <s v="Fri"/>
    <m/>
    <s v="Chandr Kishor Tiwari"/>
    <n v="18"/>
    <s v="valid"/>
  </r>
  <r>
    <n v="668"/>
    <x v="1"/>
    <s v="HALDWANI"/>
    <s v="Aashish Rai"/>
    <n v="9389925428"/>
    <s v="UP21FT5612"/>
    <s v="JAVED"/>
    <n v="6398733536"/>
    <x v="694"/>
    <n v="101334"/>
    <d v="2025-10-31T00:00:00"/>
    <d v="2025-10-31T00:00:00"/>
    <n v="0"/>
    <s v="valid"/>
    <n v="233"/>
    <n v="52"/>
    <n v="82"/>
    <n v="40"/>
    <s v="normal"/>
    <s v="no"/>
    <s v="low"/>
    <n v="122"/>
    <s v="low"/>
    <s v="YES"/>
    <d v="2025-10-31T00:00:00"/>
    <m/>
    <d v="2025-10-01T00:00:00"/>
    <s v="Oct"/>
    <n v="2025"/>
    <s v="Fri"/>
    <m/>
    <s v="Chandr Kishor Tiwari"/>
    <n v="18"/>
    <s v="vali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0">
  <r>
    <n v="1"/>
    <s v="HALDWANI"/>
    <x v="0"/>
    <s v="9389925428BPCL"/>
    <x v="0"/>
    <s v="GANESH"/>
    <n v="7535896961"/>
    <s v="I-UW-BRIG-ENB-9002"/>
    <s v="TXN100125947379"/>
    <d v="2025-10-01T00:00:00"/>
    <d v="2025-10-02T00:00:00"/>
    <n v="2948"/>
    <n v="547"/>
    <n v="0"/>
    <n v="120"/>
    <n v="120"/>
    <d v="2025-10-02T00:00:00"/>
    <m/>
    <x v="0"/>
    <m/>
  </r>
  <r>
    <n v="2"/>
    <s v="HALDWANI"/>
    <x v="0"/>
    <s v="9389925428BPCL"/>
    <x v="0"/>
    <s v="GANESH"/>
    <n v="7535896961"/>
    <s v="I-UW-BRIG-ENB-9011"/>
    <s v="TXN100125947615"/>
    <d v="2025-10-01T00:00:00"/>
    <d v="2025-10-03T00:00:00"/>
    <n v="613"/>
    <n v="223"/>
    <n v="80"/>
    <n v="60"/>
    <n v="140"/>
    <d v="2025-10-03T00:00:00"/>
    <m/>
    <x v="0"/>
    <m/>
  </r>
  <r>
    <n v="3"/>
    <s v="HALDWANI"/>
    <x v="0"/>
    <s v="9389925428BPCL"/>
    <x v="0"/>
    <s v="GANESH"/>
    <n v="7535896961"/>
    <s v="I-UW-BRIG-ENB-9016"/>
    <s v="TXN100125951772"/>
    <d v="2025-10-01T00:00:00"/>
    <d v="2025-10-02T00:00:00"/>
    <n v="6772"/>
    <n v="1361"/>
    <n v="5"/>
    <n v="60"/>
    <n v="65"/>
    <d v="2025-10-02T00:00:00"/>
    <m/>
    <x v="0"/>
    <m/>
  </r>
  <r>
    <n v="4"/>
    <s v="HALDWANI"/>
    <x v="0"/>
    <s v="9389925428BPCL"/>
    <x v="0"/>
    <s v="GANESH"/>
    <n v="7535896961"/>
    <s v="I-UW-BRIG-ENB-9018"/>
    <s v="TXN100125947379"/>
    <d v="2025-10-01T00:00:00"/>
    <d v="2025-10-01T00:00:00"/>
    <n v="9556"/>
    <n v="2590"/>
    <n v="4"/>
    <n v="100"/>
    <n v="104"/>
    <d v="2025-10-01T00:00:00"/>
    <m/>
    <x v="0"/>
    <m/>
  </r>
  <r>
    <n v="5"/>
    <s v="HALDWANI"/>
    <x v="0"/>
    <s v="9389925428BPCL"/>
    <x v="0"/>
    <s v="GANESH"/>
    <n v="7535896961"/>
    <s v="I-UW-BRIG-ENB-9019"/>
    <s v="TXN100125947379"/>
    <d v="2025-10-01T00:00:00"/>
    <d v="2025-10-01T00:00:00"/>
    <n v="13703"/>
    <n v="2782"/>
    <n v="42"/>
    <n v="80"/>
    <n v="122"/>
    <d v="2025-10-01T00:00:00"/>
    <m/>
    <x v="0"/>
    <m/>
  </r>
  <r>
    <n v="6"/>
    <s v="HALDWANI"/>
    <x v="0"/>
    <s v="9389925428BPCL"/>
    <x v="0"/>
    <s v="GANESH"/>
    <n v="7535896961"/>
    <s v="I-UW-BRIG-ENB-9024"/>
    <s v="TXN100125947379"/>
    <d v="2025-10-01T00:00:00"/>
    <d v="2025-10-01T00:00:00"/>
    <n v="9297"/>
    <n v="2475"/>
    <n v="71"/>
    <n v="40"/>
    <n v="111"/>
    <d v="2025-10-01T00:00:00"/>
    <d v="1899-12-30T15:40:00"/>
    <x v="0"/>
    <s v="KAMLESH SINGH MEHRA"/>
  </r>
  <r>
    <n v="7"/>
    <s v="HALDWANI"/>
    <x v="0"/>
    <s v="9389925428BPCL"/>
    <x v="0"/>
    <s v="GANESH"/>
    <n v="7535896961"/>
    <s v="I-UW-BRIG-ENB-9028"/>
    <s v="TXN100125947379"/>
    <d v="2025-10-01T00:00:00"/>
    <d v="2025-10-02T00:00:00"/>
    <n v="2393"/>
    <n v="427"/>
    <n v="42"/>
    <n v="80"/>
    <n v="122"/>
    <d v="2025-10-02T00:00:00"/>
    <m/>
    <x v="0"/>
    <m/>
  </r>
  <r>
    <n v="8"/>
    <s v="HALDWANI"/>
    <x v="0"/>
    <s v="9973143555-BPCL"/>
    <x v="0"/>
    <s v="GANESH"/>
    <n v="7535896961"/>
    <s v="I-UW-BRIG-ILA-0001"/>
    <s v="TXN100125947268"/>
    <d v="2025-10-01T00:00:00"/>
    <d v="2025-10-01T00:00:00"/>
    <n v="3789"/>
    <n v="1560"/>
    <n v="50"/>
    <n v="60"/>
    <n v="110"/>
    <d v="2025-10-01T00:00:00"/>
    <m/>
    <x v="0"/>
    <m/>
  </r>
  <r>
    <n v="9"/>
    <s v="HALDWANI"/>
    <x v="0"/>
    <s v="9389925428-Jio-BP"/>
    <x v="1"/>
    <s v="AMAN"/>
    <n v="9105037209"/>
    <s v="I-UW-BZPR-ENB-9018"/>
    <n v="80958"/>
    <d v="2025-10-01T00:00:00"/>
    <d v="2025-10-01T00:00:00"/>
    <n v="12182"/>
    <n v="2214"/>
    <n v="45"/>
    <n v="40"/>
    <n v="85"/>
    <d v="2025-10-01T00:00:00"/>
    <d v="1899-12-30T11:09:00"/>
    <x v="0"/>
    <s v="Ankit Kumar"/>
  </r>
  <r>
    <n v="10"/>
    <s v="HALDWANI"/>
    <x v="0"/>
    <s v="9389925428-Jio-BP"/>
    <x v="1"/>
    <s v="AMAN"/>
    <n v="9105037209"/>
    <s v="I-UW-BZPR-ENB-9022"/>
    <n v="80853"/>
    <d v="2025-10-01T00:00:00"/>
    <d v="2025-10-01T00:00:00"/>
    <n v="16080"/>
    <n v="4430"/>
    <n v="17"/>
    <n v="140"/>
    <n v="157"/>
    <d v="2025-10-01T00:00:00"/>
    <m/>
    <x v="0"/>
    <m/>
  </r>
  <r>
    <n v="11"/>
    <s v="HALDWANI"/>
    <x v="0"/>
    <s v="9389925428-Jio-BP"/>
    <x v="1"/>
    <s v="AMAN"/>
    <n v="9105037209"/>
    <s v="I-UW-BZPR-ENB-9025"/>
    <n v="80853"/>
    <d v="2025-10-01T00:00:00"/>
    <d v="2025-10-01T00:00:00"/>
    <n v="9551"/>
    <n v="1857"/>
    <n v="18"/>
    <n v="60"/>
    <n v="78"/>
    <d v="2025-10-01T00:00:00"/>
    <m/>
    <x v="0"/>
    <m/>
  </r>
  <r>
    <n v="12"/>
    <s v="HALDWANI"/>
    <x v="0"/>
    <s v="9389925428-Jio-BP"/>
    <x v="1"/>
    <s v="AMAN"/>
    <n v="9105037209"/>
    <s v="I-UW-BZPR-ENB-9026"/>
    <n v="80853"/>
    <d v="2025-10-01T00:00:00"/>
    <d v="2025-10-01T00:00:00"/>
    <n v="11912"/>
    <n v="2712"/>
    <n v="28"/>
    <n v="120"/>
    <n v="148"/>
    <d v="2025-10-01T00:00:00"/>
    <d v="1899-12-30T14:29:00"/>
    <x v="0"/>
    <s v="Ankit "/>
  </r>
  <r>
    <n v="13"/>
    <s v="HALDWANI"/>
    <x v="0"/>
    <s v="9389925428-Jio-BP"/>
    <x v="1"/>
    <s v="AMAN"/>
    <n v="9105037209"/>
    <s v="I-UW-BZPR-ENB-9040"/>
    <n v="80958"/>
    <d v="2025-10-01T00:00:00"/>
    <d v="2025-10-01T00:00:00"/>
    <n v="3694"/>
    <n v="605"/>
    <n v="45"/>
    <n v="40"/>
    <n v="85"/>
    <d v="2025-10-01T00:00:00"/>
    <d v="1899-12-30T14:03:00"/>
    <x v="0"/>
    <s v="Kapil Pal"/>
  </r>
  <r>
    <n v="14"/>
    <s v="HALDWANI"/>
    <x v="0"/>
    <s v="9389925428-Jio-BP"/>
    <x v="1"/>
    <s v="AMAN"/>
    <n v="9105037209"/>
    <s v="I-UW-BZPR-ENB-9041"/>
    <n v="80958"/>
    <d v="2025-10-01T00:00:00"/>
    <d v="2025-10-02T00:00:00"/>
    <n v="10444"/>
    <n v="3251"/>
    <n v="30"/>
    <n v="40"/>
    <n v="70"/>
    <d v="2025-10-02T00:00:00"/>
    <m/>
    <x v="0"/>
    <m/>
  </r>
  <r>
    <n v="15"/>
    <s v="HALDWANI"/>
    <x v="0"/>
    <s v="9389925428-Jio-BP"/>
    <x v="1"/>
    <s v="AMAN"/>
    <n v="9105037209"/>
    <s v="I-UW-BZPR-ENB-9042"/>
    <n v="80853"/>
    <d v="2025-10-01T00:00:00"/>
    <d v="2025-10-01T00:00:00"/>
    <n v="5958"/>
    <n v="1228"/>
    <n v="21"/>
    <n v="60"/>
    <n v="81"/>
    <d v="2025-10-01T00:00:00"/>
    <m/>
    <x v="0"/>
    <m/>
  </r>
  <r>
    <n v="16"/>
    <s v="HALDWANI"/>
    <x v="0"/>
    <s v="9389925428-Jio-BP"/>
    <x v="1"/>
    <s v="AMAN"/>
    <n v="9105037209"/>
    <s v="I-UW-BZPR-ENB-9048"/>
    <n v="80958"/>
    <d v="2025-10-01T00:00:00"/>
    <d v="2025-10-01T00:00:00"/>
    <n v="6593"/>
    <n v="1394"/>
    <n v="65"/>
    <n v="40"/>
    <n v="105"/>
    <d v="2025-10-01T00:00:00"/>
    <m/>
    <x v="0"/>
    <m/>
  </r>
  <r>
    <n v="17"/>
    <s v="HALDWANI"/>
    <x v="0"/>
    <s v="9389925428-Jio-BP"/>
    <x v="1"/>
    <s v="AMAN"/>
    <n v="9105037209"/>
    <s v="I-UW-BZPR-ENB-9053"/>
    <n v="80958"/>
    <d v="2025-10-01T00:00:00"/>
    <d v="2025-10-01T00:00:00"/>
    <n v="8560"/>
    <n v="1593"/>
    <n v="30"/>
    <n v="40"/>
    <n v="70"/>
    <d v="2025-10-01T00:00:00"/>
    <d v="1899-12-30T10:41:00"/>
    <x v="0"/>
    <s v="Ankit"/>
  </r>
  <r>
    <n v="18"/>
    <s v="HALDWANI"/>
    <x v="0"/>
    <s v="9389925428BPCL"/>
    <x v="2"/>
    <s v="DEEPAK"/>
    <n v="9350905819"/>
    <s v="I-UW-CPWT-ENB-9021"/>
    <s v="TXN100125969053"/>
    <d v="2025-10-01T00:00:00"/>
    <d v="2025-10-02T00:00:00"/>
    <n v="5076"/>
    <n v="532"/>
    <n v="74"/>
    <n v="80"/>
    <n v="154"/>
    <d v="2025-10-02T00:00:00"/>
    <m/>
    <x v="0"/>
    <m/>
  </r>
  <r>
    <n v="19"/>
    <s v="HALDWANI"/>
    <x v="0"/>
    <s v="9389925428BPCL"/>
    <x v="2"/>
    <s v="DEEPAK"/>
    <n v="9350905819"/>
    <s v="I-UW-CPWT-ENB-9030"/>
    <s v="TXN100125969053"/>
    <d v="2025-10-01T00:00:00"/>
    <d v="2025-10-01T00:00:00"/>
    <n v="2733"/>
    <n v="659"/>
    <n v="30"/>
    <n v="80"/>
    <n v="110"/>
    <d v="2025-10-01T00:00:00"/>
    <d v="1899-12-30T15:39:00"/>
    <x v="0"/>
    <s v="Deepak Chandra Joshi"/>
  </r>
  <r>
    <n v="20"/>
    <s v="HALDWANI"/>
    <x v="0"/>
    <s v="9389925428BPCL"/>
    <x v="2"/>
    <s v="DEEPAK"/>
    <n v="9350905819"/>
    <s v="I-UW-CPWT-ENB-9043"/>
    <s v="TXN100125969053"/>
    <d v="2025-10-01T00:00:00"/>
    <d v="2025-10-01T00:00:00"/>
    <n v="5376"/>
    <n v="1293"/>
    <n v="102"/>
    <n v="80"/>
    <n v="182"/>
    <d v="2025-10-01T00:00:00"/>
    <d v="1899-12-30T14:32:00"/>
    <x v="0"/>
    <s v="Deepak Chandra Joshi"/>
  </r>
  <r>
    <n v="21"/>
    <s v="HALDWANI"/>
    <x v="0"/>
    <s v="9389925428BPCL"/>
    <x v="2"/>
    <s v="DEEPAK"/>
    <n v="9350905819"/>
    <s v="I-UW-CPWT-ENB-9045"/>
    <s v="TXN100125969053"/>
    <d v="2025-10-01T00:00:00"/>
    <d v="2025-10-01T00:00:00"/>
    <n v="3313"/>
    <n v="738"/>
    <n v="22"/>
    <n v="80"/>
    <n v="102"/>
    <d v="2025-10-01T00:00:00"/>
    <d v="1899-12-30T13:09:00"/>
    <x v="0"/>
    <s v="Deepak Chandra Joshi"/>
  </r>
  <r>
    <n v="22"/>
    <s v="HALDWANI"/>
    <x v="0"/>
    <s v="9389925428BPCL"/>
    <x v="2"/>
    <s v="DEEPAK"/>
    <n v="9350905819"/>
    <s v="I-UW-CPWT-ENB-9046"/>
    <s v="TXN100125969053"/>
    <d v="2025-10-01T00:00:00"/>
    <d v="2025-10-01T00:00:00"/>
    <n v="5636"/>
    <n v="861"/>
    <n v="52"/>
    <n v="80"/>
    <n v="132"/>
    <d v="2025-10-01T00:00:00"/>
    <m/>
    <x v="0"/>
    <m/>
  </r>
  <r>
    <n v="23"/>
    <s v="HALDWANI"/>
    <x v="0"/>
    <s v="9389925428BPCL"/>
    <x v="2"/>
    <s v="DEEPAK"/>
    <n v="9350905819"/>
    <s v="I-UW-CPWT-ENB-9060"/>
    <s v="TXN100125969053"/>
    <d v="2025-10-01T00:00:00"/>
    <d v="2025-10-01T00:00:00"/>
    <n v="2177"/>
    <n v="333"/>
    <n v="59"/>
    <n v="60"/>
    <n v="119"/>
    <d v="2025-10-01T00:00:00"/>
    <m/>
    <x v="0"/>
    <m/>
  </r>
  <r>
    <n v="24"/>
    <s v="HALDWANI"/>
    <x v="0"/>
    <s v="9973143555-BPCL"/>
    <x v="0"/>
    <s v="GANESH"/>
    <n v="7535896961"/>
    <s v="I-UW-DDHT-ILA-0001"/>
    <s v="TXN100125947268"/>
    <d v="2025-10-01T00:00:00"/>
    <d v="2025-10-01T00:00:00"/>
    <n v="1107"/>
    <n v="1002"/>
    <n v="32"/>
    <n v="160"/>
    <n v="192"/>
    <d v="2025-10-01T00:00:00"/>
    <d v="1899-12-30T12:35:00"/>
    <x v="0"/>
    <s v="KAMLESH SINGH MEHRA"/>
  </r>
  <r>
    <n v="25"/>
    <s v="HALDWANI"/>
    <x v="0"/>
    <s v="9389925428BPCL"/>
    <x v="0"/>
    <s v="GANESH"/>
    <n v="7535896961"/>
    <s v="I-UW-GGLT-ENB-9005"/>
    <s v="TXN100125947482"/>
    <d v="2025-10-01T00:00:00"/>
    <d v="2025-10-03T00:00:00"/>
    <n v="2010"/>
    <n v="721"/>
    <n v="25"/>
    <n v="140"/>
    <n v="165"/>
    <d v="2025-10-03T00:00:00"/>
    <m/>
    <x v="0"/>
    <m/>
  </r>
  <r>
    <n v="26"/>
    <s v="HALDWANI"/>
    <x v="0"/>
    <s v="9389925428BPCL"/>
    <x v="0"/>
    <s v="GANESH"/>
    <n v="7535896961"/>
    <s v="I-UW-GGLT-ENB-9023"/>
    <s v="TXN100125947615"/>
    <d v="2025-10-01T00:00:00"/>
    <d v="2025-10-03T00:00:00"/>
    <n v="364"/>
    <n v="103"/>
    <n v="41"/>
    <n v="60"/>
    <n v="101"/>
    <d v="2025-10-03T00:00:00"/>
    <m/>
    <x v="0"/>
    <m/>
  </r>
  <r>
    <n v="27"/>
    <s v="HALDWANI"/>
    <x v="0"/>
    <s v="9389925428BPCL"/>
    <x v="0"/>
    <s v="GANESH"/>
    <n v="7535896961"/>
    <s v="I-UW-GGLT-ENB-9029"/>
    <s v="TXN100125947615"/>
    <d v="2025-10-01T00:00:00"/>
    <d v="2025-10-02T00:00:00"/>
    <n v="6612"/>
    <n v="1804"/>
    <n v="30"/>
    <n v="100"/>
    <n v="130"/>
    <d v="2025-10-02T00:00:00"/>
    <m/>
    <x v="0"/>
    <m/>
  </r>
  <r>
    <n v="28"/>
    <s v="HALDWANI"/>
    <x v="0"/>
    <s v="9389925428BPCL"/>
    <x v="0"/>
    <s v="GANESH"/>
    <n v="7535896961"/>
    <s v="I-UW-GGLT-ENB-9030"/>
    <s v="TXN100125947482"/>
    <d v="2025-10-01T00:00:00"/>
    <d v="2025-10-03T00:00:00"/>
    <n v="7952"/>
    <n v="2831"/>
    <n v="35"/>
    <n v="100"/>
    <n v="135"/>
    <d v="2025-10-03T00:00:00"/>
    <m/>
    <x v="0"/>
    <m/>
  </r>
  <r>
    <n v="29"/>
    <s v="HALDWANI"/>
    <x v="0"/>
    <s v="9389925428BPCL"/>
    <x v="0"/>
    <s v="GANESH"/>
    <n v="7535896961"/>
    <s v="I-UW-GGLT-ENB-9032"/>
    <s v="TXN100125947482"/>
    <d v="2025-10-01T00:00:00"/>
    <d v="2025-10-04T00:00:00"/>
    <n v="2720"/>
    <n v="997"/>
    <n v="105"/>
    <n v="40"/>
    <n v="145"/>
    <d v="2025-10-04T00:00:00"/>
    <m/>
    <x v="0"/>
    <m/>
  </r>
  <r>
    <n v="30"/>
    <s v="HALDWANI"/>
    <x v="1"/>
    <s v="9161640641_JIO-BP"/>
    <x v="3"/>
    <s v="HARI"/>
    <n v="7247885473"/>
    <s v="I-UW-HKGM-ENB-0014"/>
    <n v="93959"/>
    <d v="2025-10-01T00:00:00"/>
    <d v="2025-10-01T00:00:00"/>
    <n v="12894"/>
    <n v="2916"/>
    <n v="32"/>
    <n v="100"/>
    <n v="132"/>
    <d v="2025-10-01T00:00:00"/>
    <d v="1899-12-30T15:36:00"/>
    <x v="0"/>
    <s v="DHARMEDRA SINGH"/>
  </r>
  <r>
    <n v="31"/>
    <s v="HALDWANI"/>
    <x v="1"/>
    <s v="9161640641_JIO-BP"/>
    <x v="3"/>
    <s v="HARI"/>
    <n v="7247885473"/>
    <s v="I-UW-HKGM-ENB-0123"/>
    <n v="93959"/>
    <d v="2025-10-01T00:00:00"/>
    <d v="2025-10-01T00:00:00"/>
    <n v="12995"/>
    <n v="2923"/>
    <n v="12"/>
    <n v="140"/>
    <n v="152"/>
    <d v="2025-10-01T00:00:00"/>
    <d v="1899-12-30T12:06:00"/>
    <x v="0"/>
    <s v="Madan Lal"/>
  </r>
  <r>
    <n v="32"/>
    <s v="HALDWANI"/>
    <x v="1"/>
    <s v="9161640641_JIO-BP"/>
    <x v="3"/>
    <s v="HARI"/>
    <n v="7247885473"/>
    <s v="I-UW-HKGM-ENB-9042"/>
    <n v="93959"/>
    <d v="2025-10-01T00:00:00"/>
    <d v="2025-10-01T00:00:00"/>
    <n v="16141"/>
    <n v="3310"/>
    <n v="16"/>
    <n v="100"/>
    <n v="116"/>
    <d v="2025-10-01T00:00:00"/>
    <m/>
    <x v="0"/>
    <m/>
  </r>
  <r>
    <n v="33"/>
    <s v="HALDWANI"/>
    <x v="1"/>
    <s v="9161640641_JIO-BP"/>
    <x v="3"/>
    <s v="HARI"/>
    <n v="7247885473"/>
    <s v="I-UW-HKGM-ENB-9044"/>
    <n v="94114"/>
    <d v="2025-10-01T00:00:00"/>
    <d v="2025-10-01T00:00:00"/>
    <n v="4202"/>
    <n v="1194"/>
    <n v="50"/>
    <n v="40"/>
    <n v="90"/>
    <d v="2025-10-01T00:00:00"/>
    <d v="1899-12-30T10:49:00"/>
    <x v="0"/>
    <s v="Bhupendra Singh"/>
  </r>
  <r>
    <n v="34"/>
    <s v="HALDWANI"/>
    <x v="1"/>
    <s v="9161640641_JIO-BP"/>
    <x v="3"/>
    <s v="HARI"/>
    <n v="7247885473"/>
    <s v="I-UW-HKGM-ENB-9053"/>
    <n v="94114"/>
    <d v="2025-10-01T00:00:00"/>
    <d v="2025-10-01T00:00:00"/>
    <n v="2551"/>
    <n v="694"/>
    <n v="12"/>
    <n v="120"/>
    <n v="132"/>
    <d v="2025-10-01T00:00:00"/>
    <d v="1899-12-30T13:27:00"/>
    <x v="0"/>
    <s v="Madan Lal"/>
  </r>
  <r>
    <n v="35"/>
    <s v="HALDWANI"/>
    <x v="1"/>
    <s v="9161640641_JIO-BP"/>
    <x v="3"/>
    <s v="HARI"/>
    <n v="7247885473"/>
    <s v="I-UW-HKGM-ENB-9084"/>
    <n v="94114"/>
    <d v="2025-10-01T00:00:00"/>
    <d v="2025-10-01T00:00:00"/>
    <n v="2307"/>
    <n v="341"/>
    <n v="23"/>
    <n v="80"/>
    <n v="103"/>
    <d v="2025-10-01T00:00:00"/>
    <m/>
    <x v="0"/>
    <m/>
  </r>
  <r>
    <n v="36"/>
    <s v="HALDWANI"/>
    <x v="1"/>
    <s v="9161640641_JIO-BP"/>
    <x v="3"/>
    <s v="HARI"/>
    <n v="7247885473"/>
    <s v="I-UW-HKGM-ENB-9087"/>
    <n v="93959"/>
    <d v="2025-10-01T00:00:00"/>
    <d v="2025-10-01T00:00:00"/>
    <n v="3931"/>
    <n v="486"/>
    <n v="87"/>
    <n v="100"/>
    <n v="187"/>
    <d v="2025-10-01T00:00:00"/>
    <m/>
    <x v="0"/>
    <m/>
  </r>
  <r>
    <n v="37"/>
    <s v="HALDWANI"/>
    <x v="0"/>
    <s v="9389925428-Jio-BP"/>
    <x v="1"/>
    <s v="AMAN"/>
    <n v="9105037209"/>
    <s v="I-UW-KELK-ENB-9001"/>
    <n v="80853"/>
    <d v="2025-10-01T00:00:00"/>
    <d v="2025-10-01T00:00:00"/>
    <n v="5800"/>
    <n v="950"/>
    <n v="16"/>
    <n v="60"/>
    <n v="76"/>
    <d v="2025-10-01T00:00:00"/>
    <d v="1899-12-30T12:36:00"/>
    <x v="0"/>
    <s v="Kapil Pal"/>
  </r>
  <r>
    <n v="38"/>
    <s v="HALDWANI"/>
    <x v="0"/>
    <s v="9389925428-Jio-BP"/>
    <x v="4"/>
    <s v="JAVED"/>
    <n v="6398733536"/>
    <s v="I-UW-KHJS-ENB-9003"/>
    <n v="81526"/>
    <d v="2025-10-01T00:00:00"/>
    <d v="2025-10-01T00:00:00"/>
    <n v="16698"/>
    <n v="4485"/>
    <n v="31"/>
    <n v="60"/>
    <n v="91"/>
    <d v="2025-10-01T00:00:00"/>
    <d v="1899-12-30T09:36:00"/>
    <x v="0"/>
    <s v="RAJKUMAR"/>
  </r>
  <r>
    <n v="39"/>
    <s v="HALDWANI"/>
    <x v="0"/>
    <s v="9389925428-Jio-BP"/>
    <x v="4"/>
    <s v="JAVED"/>
    <n v="6398733536"/>
    <s v="I-UW-KHJS-ENB-9004"/>
    <n v="81236"/>
    <d v="2025-10-01T00:00:00"/>
    <d v="2025-10-01T00:00:00"/>
    <n v="10596"/>
    <n v="3055"/>
    <n v="20"/>
    <n v="60"/>
    <n v="80"/>
    <d v="2025-10-01T00:00:00"/>
    <m/>
    <x v="0"/>
    <m/>
  </r>
  <r>
    <n v="40"/>
    <s v="HALDWANI"/>
    <x v="0"/>
    <s v="9389925428-Jio-BP"/>
    <x v="4"/>
    <s v="JAVED"/>
    <n v="6398733536"/>
    <s v="I-UW-KHJS-ENB-9015"/>
    <n v="81526"/>
    <d v="2025-10-01T00:00:00"/>
    <d v="2025-10-01T00:00:00"/>
    <n v="18648"/>
    <n v="4385"/>
    <n v="18"/>
    <n v="60"/>
    <n v="78"/>
    <d v="2025-10-01T00:00:00"/>
    <m/>
    <x v="0"/>
    <m/>
  </r>
  <r>
    <n v="41"/>
    <s v="HALDWANI"/>
    <x v="0"/>
    <s v="9389925428-Jio-BP"/>
    <x v="4"/>
    <s v="JAVED"/>
    <n v="6398733536"/>
    <s v="I-UW-KHJS-ENB-9033"/>
    <n v="81236"/>
    <d v="2025-10-01T00:00:00"/>
    <d v="2025-10-01T00:00:00"/>
    <n v="6540"/>
    <n v="1199"/>
    <n v="40"/>
    <n v="60"/>
    <n v="100"/>
    <d v="2025-10-01T00:00:00"/>
    <d v="1899-12-30T11:19:00"/>
    <x v="0"/>
    <s v="RAJKUMAR"/>
  </r>
  <r>
    <n v="42"/>
    <s v="HALDWANI"/>
    <x v="0"/>
    <s v="9389925428-Jio-BP"/>
    <x v="4"/>
    <s v="JAVED"/>
    <n v="6398733536"/>
    <s v="I-UW-KHJS-ENB-9037"/>
    <n v="81236"/>
    <d v="2025-10-01T00:00:00"/>
    <d v="2025-10-02T00:00:00"/>
    <n v="3973"/>
    <n v="719"/>
    <n v="44"/>
    <n v="60"/>
    <n v="104"/>
    <d v="2025-10-02T00:00:00"/>
    <m/>
    <x v="0"/>
    <m/>
  </r>
  <r>
    <n v="43"/>
    <s v="HALDWANI"/>
    <x v="0"/>
    <s v="9389925428-Jio-BP"/>
    <x v="4"/>
    <s v="JAVED"/>
    <n v="6398733536"/>
    <s v="I-UW-KHJS-ENB-9038"/>
    <n v="81526"/>
    <d v="2025-10-01T00:00:00"/>
    <d v="2025-10-01T00:00:00"/>
    <n v="3882"/>
    <n v="736"/>
    <n v="12"/>
    <n v="80"/>
    <n v="92"/>
    <d v="2025-10-01T00:00:00"/>
    <m/>
    <x v="0"/>
    <m/>
  </r>
  <r>
    <n v="44"/>
    <s v="HALDWANI"/>
    <x v="0"/>
    <s v="9389925428-Jio-BP"/>
    <x v="4"/>
    <s v="JAVED"/>
    <n v="6398733536"/>
    <s v="I-UW-KHJS-ENB-9043"/>
    <n v="81236"/>
    <d v="2025-10-01T00:00:00"/>
    <d v="2025-10-01T00:00:00"/>
    <n v="7636"/>
    <n v="1576"/>
    <n v="55"/>
    <n v="60"/>
    <n v="115"/>
    <d v="2025-10-01T00:00:00"/>
    <m/>
    <x v="0"/>
    <m/>
  </r>
  <r>
    <n v="45"/>
    <s v="HALDWANI"/>
    <x v="0"/>
    <s v="9389925428-Jio-BP"/>
    <x v="4"/>
    <s v="JAVED"/>
    <n v="6398733536"/>
    <s v="I-UW-KHJS-ENB-9068"/>
    <n v="81236"/>
    <d v="2025-10-01T00:00:00"/>
    <d v="2025-10-01T00:00:00"/>
    <n v="4528"/>
    <n v="786"/>
    <n v="31"/>
    <n v="60"/>
    <n v="91"/>
    <d v="2025-10-01T00:00:00"/>
    <d v="1899-12-30T14:25:00"/>
    <x v="0"/>
    <s v="RAJKUMAR"/>
  </r>
  <r>
    <n v="46"/>
    <s v="HALDWANI"/>
    <x v="0"/>
    <s v="9389925428-Jio-BP"/>
    <x v="4"/>
    <s v="JAVED"/>
    <n v="6398733536"/>
    <s v="I-UW-KHJS-ENB-9073"/>
    <n v="81526"/>
    <d v="2025-10-01T00:00:00"/>
    <d v="2025-10-01T00:00:00"/>
    <n v="11477"/>
    <n v="2471"/>
    <n v="19"/>
    <n v="60"/>
    <n v="79"/>
    <d v="2025-10-01T00:00:00"/>
    <d v="1899-12-30T12:11:00"/>
    <x v="0"/>
    <s v="RAJKUMAR"/>
  </r>
  <r>
    <n v="47"/>
    <s v="HALDWANI"/>
    <x v="0"/>
    <s v="9389925428-Jio-BP"/>
    <x v="4"/>
    <s v="JAVED"/>
    <n v="6398733536"/>
    <s v="I-UW-KHJS-ENB-9088"/>
    <n v="81526"/>
    <d v="2025-10-01T00:00:00"/>
    <d v="2025-10-01T00:00:00"/>
    <n v="7090"/>
    <n v="1595"/>
    <n v="12"/>
    <n v="60"/>
    <n v="72"/>
    <d v="2025-10-01T00:00:00"/>
    <m/>
    <x v="0"/>
    <m/>
  </r>
  <r>
    <n v="48"/>
    <s v="HALDWANI"/>
    <x v="0"/>
    <s v="9389925428-Jio-BP"/>
    <x v="4"/>
    <s v="JAVED"/>
    <n v="6398733536"/>
    <s v="I-UW-KHJS-ENB-9021"/>
    <n v="81818"/>
    <d v="2025-10-01T00:00:00"/>
    <d v="2025-10-01T00:00:00"/>
    <n v="5827"/>
    <n v="1488"/>
    <n v="13"/>
    <n v="80"/>
    <n v="93"/>
    <d v="2025-10-01T00:00:00"/>
    <d v="1899-12-30T10:32:00"/>
    <x v="0"/>
    <s v="RAJKUMAR"/>
  </r>
  <r>
    <n v="49"/>
    <s v="HALDWANI"/>
    <x v="0"/>
    <s v="9389925428-Jio-BP"/>
    <x v="4"/>
    <s v="JAVED"/>
    <n v="6398733536"/>
    <s v="I-UW-KHTM-ENB-9063"/>
    <n v="81818"/>
    <d v="2025-10-01T00:00:00"/>
    <d v="2025-10-01T00:00:00"/>
    <n v="7789"/>
    <n v="2601"/>
    <n v="13"/>
    <n v="80"/>
    <n v="93"/>
    <d v="2025-10-01T00:00:00"/>
    <d v="1899-12-30T14:50:00"/>
    <x v="0"/>
    <s v="Rajkumar Trt"/>
  </r>
  <r>
    <n v="50"/>
    <s v="HALDWANI"/>
    <x v="0"/>
    <s v="9389925428-Jio-BP"/>
    <x v="4"/>
    <s v="JAVED"/>
    <n v="6398733536"/>
    <s v="I-UW-KHTM-ENB-9094"/>
    <n v="81818"/>
    <d v="2025-10-01T00:00:00"/>
    <d v="2025-10-01T00:00:00"/>
    <n v="7311"/>
    <n v="1311"/>
    <n v="13"/>
    <n v="80"/>
    <n v="93"/>
    <d v="2025-10-01T00:00:00"/>
    <d v="1899-12-30T13:43:00"/>
    <x v="0"/>
    <s v="RAJKUMAR"/>
  </r>
  <r>
    <n v="51"/>
    <s v="HALDWANI"/>
    <x v="0"/>
    <n v="8544334406"/>
    <x v="4"/>
    <s v="JAVED"/>
    <n v="6398733536"/>
    <s v="I-UW-KCHA-ENB-6005"/>
    <n v="182207"/>
    <d v="2025-10-01T00:00:00"/>
    <d v="2025-10-01T00:00:00"/>
    <n v="36149"/>
    <n v="5674"/>
    <n v="10"/>
    <n v="160"/>
    <n v="170"/>
    <d v="2025-10-01T00:00:00"/>
    <m/>
    <x v="0"/>
    <m/>
  </r>
  <r>
    <n v="52"/>
    <s v="HALDWANI"/>
    <x v="0"/>
    <n v="9973143555"/>
    <x v="4"/>
    <s v="JAVED"/>
    <n v="6398733536"/>
    <s v="I-UW-KHJS-ILA-0001"/>
    <n v="131127"/>
    <d v="2025-10-01T00:00:00"/>
    <d v="2025-10-02T00:00:00"/>
    <n v="4646"/>
    <n v="6625"/>
    <n v="108"/>
    <n v="60"/>
    <n v="168"/>
    <d v="2025-10-02T00:00:00"/>
    <m/>
    <x v="0"/>
    <m/>
  </r>
  <r>
    <n v="53"/>
    <s v="HALDWANI"/>
    <x v="0"/>
    <s v="9161640641_JIO-BP"/>
    <x v="5"/>
    <s v="MUSTAKEEM"/>
    <n v="9457840862"/>
    <s v="I-UW-KLDG-ENB-9022"/>
    <n v="91101"/>
    <d v="2025-10-01T00:00:00"/>
    <d v="2025-10-01T00:00:00"/>
    <n v="7643"/>
    <n v="1855"/>
    <n v="30"/>
    <n v="80"/>
    <n v="110"/>
    <d v="2025-10-01T00:00:00"/>
    <d v="1899-12-30T15:15:00"/>
    <x v="0"/>
    <s v="Devendra Negi"/>
  </r>
  <r>
    <n v="54"/>
    <s v="HALDWANI"/>
    <x v="0"/>
    <s v="9389925428-Jio-BP"/>
    <x v="1"/>
    <s v="AMAN"/>
    <n v="9105037209"/>
    <s v="I-UW-KSPR-ENB-9008"/>
    <n v="80853"/>
    <d v="2025-10-01T00:00:00"/>
    <d v="2025-10-01T00:00:00"/>
    <n v="8108"/>
    <n v="1478"/>
    <n v="18"/>
    <n v="60"/>
    <n v="78"/>
    <d v="2025-10-01T00:00:00"/>
    <d v="1899-12-30T11:46:00"/>
    <x v="0"/>
    <s v="Ankit"/>
  </r>
  <r>
    <n v="55"/>
    <s v="HALDWANI"/>
    <x v="0"/>
    <s v="9389925428-Jio-BP"/>
    <x v="1"/>
    <s v="AMAN"/>
    <n v="9105037209"/>
    <s v="I-UW-KSPR-ENB-9009"/>
    <n v="80958"/>
    <d v="2025-10-01T00:00:00"/>
    <d v="2025-10-01T00:00:00"/>
    <n v="13024"/>
    <n v="3657"/>
    <n v="56"/>
    <n v="40"/>
    <n v="96"/>
    <d v="2025-10-01T00:00:00"/>
    <d v="1899-12-30T10:11:00"/>
    <x v="0"/>
    <s v="Ankit Kumar"/>
  </r>
  <r>
    <n v="56"/>
    <s v="HALDWANI"/>
    <x v="1"/>
    <s v="9161640641_JIO-BP"/>
    <x v="3"/>
    <s v="HARI"/>
    <n v="7247885473"/>
    <s v="I-UW-LLKN-ENB-9005"/>
    <n v="94114"/>
    <d v="2025-10-01T00:00:00"/>
    <d v="2025-10-01T00:00:00"/>
    <n v="12129"/>
    <n v="2673"/>
    <n v="32"/>
    <n v="80"/>
    <n v="112"/>
    <d v="2025-10-01T00:00:00"/>
    <m/>
    <x v="0"/>
    <m/>
  </r>
  <r>
    <n v="57"/>
    <s v="HALDWANI"/>
    <x v="1"/>
    <s v="9161640641_JIO-BP"/>
    <x v="3"/>
    <s v="HARI"/>
    <n v="7247885473"/>
    <s v="I-UW-LLKN-ENB-9013"/>
    <n v="94114"/>
    <d v="2025-10-01T00:00:00"/>
    <d v="2025-10-01T00:00:00"/>
    <n v="12546"/>
    <n v="2741"/>
    <n v="35"/>
    <n v="80"/>
    <n v="115"/>
    <d v="2025-10-01T00:00:00"/>
    <m/>
    <x v="0"/>
    <m/>
  </r>
  <r>
    <n v="58"/>
    <s v="HALDWANI"/>
    <x v="1"/>
    <s v="9161640641_JIO-BP"/>
    <x v="5"/>
    <s v="MUSTAKEEM"/>
    <n v="9457840862"/>
    <s v="I-UW-RMNA-ENB-9004"/>
    <n v="90929"/>
    <d v="2025-10-01T00:00:00"/>
    <d v="2025-10-01T00:00:00"/>
    <n v="6819"/>
    <n v="1655"/>
    <n v="50"/>
    <n v="60"/>
    <n v="110"/>
    <d v="2025-10-01T00:00:00"/>
    <m/>
    <x v="0"/>
    <m/>
  </r>
  <r>
    <n v="59"/>
    <s v="HALDWANI"/>
    <x v="1"/>
    <s v="9161640641_JIO-BP"/>
    <x v="5"/>
    <s v="MUSTAKEEM"/>
    <n v="9457840862"/>
    <s v="I-UW-RMNA-ENB-9008"/>
    <n v="91101"/>
    <d v="2025-10-01T00:00:00"/>
    <d v="2025-10-01T00:00:00"/>
    <n v="3459"/>
    <n v="639"/>
    <n v="12"/>
    <n v="80"/>
    <n v="92"/>
    <d v="2025-10-01T00:00:00"/>
    <d v="1899-12-30T13:36:00"/>
    <x v="0"/>
    <s v="Devendra Negi"/>
  </r>
  <r>
    <n v="60"/>
    <s v="HALDWANI"/>
    <x v="1"/>
    <s v="9161640641_JIO-BP"/>
    <x v="5"/>
    <s v="MUSTAKEEM"/>
    <n v="9457840862"/>
    <s v="I-UW-RMNA-ENB-9019"/>
    <n v="91101"/>
    <d v="2025-10-01T00:00:00"/>
    <d v="2025-10-01T00:00:00"/>
    <n v="3597"/>
    <n v="681"/>
    <n v="15"/>
    <n v="80"/>
    <n v="95"/>
    <d v="2025-10-01T00:00:00"/>
    <d v="1899-12-30T12:47:00"/>
    <x v="0"/>
    <s v="Devendra Negi"/>
  </r>
  <r>
    <n v="61"/>
    <s v="HALDWANI"/>
    <x v="1"/>
    <s v="9161640641_JIO-BP"/>
    <x v="5"/>
    <s v="MUSTAKEEM"/>
    <n v="9457840862"/>
    <s v="I-UW-RMNA-ENB-9032"/>
    <n v="90929"/>
    <d v="2025-10-01T00:00:00"/>
    <d v="2025-10-01T00:00:00"/>
    <n v="1586"/>
    <n v="263"/>
    <n v="30"/>
    <n v="80"/>
    <n v="110"/>
    <d v="2025-10-01T00:00:00"/>
    <m/>
    <x v="0"/>
    <m/>
  </r>
  <r>
    <n v="62"/>
    <s v="HALDWANI"/>
    <x v="1"/>
    <s v="9161640641_JIO-BP"/>
    <x v="5"/>
    <s v="MUSTAKEEM"/>
    <n v="9457840862"/>
    <s v="I-UW-RMNA-ENB-9046"/>
    <n v="90929"/>
    <d v="2025-10-01T00:00:00"/>
    <d v="2025-10-01T00:00:00"/>
    <n v="14843"/>
    <n v="2667"/>
    <n v="12"/>
    <n v="80"/>
    <n v="92"/>
    <d v="2025-10-01T00:00:00"/>
    <m/>
    <x v="0"/>
    <m/>
  </r>
  <r>
    <n v="63"/>
    <s v="HALDWANI"/>
    <x v="1"/>
    <s v="9161640641_JIO-BP"/>
    <x v="5"/>
    <s v="MUSTAKEEM"/>
    <n v="9457840862"/>
    <s v="I-UW-RMNA-ENB-9035"/>
    <n v="90929"/>
    <d v="2025-10-01T00:00:00"/>
    <d v="2025-10-01T00:00:00"/>
    <n v="10910"/>
    <n v="2424"/>
    <n v="34"/>
    <n v="80"/>
    <n v="114"/>
    <d v="2025-10-01T00:00:00"/>
    <d v="1899-12-30T14:36:00"/>
    <x v="0"/>
    <s v="Devendra Negi"/>
  </r>
  <r>
    <n v="64"/>
    <s v="HALDWANI"/>
    <x v="1"/>
    <s v="9161640641_JIO-BP"/>
    <x v="5"/>
    <s v="MUSTAKEEM"/>
    <n v="9457840862"/>
    <s v="I-UW-RMNA-ENB-9036"/>
    <n v="91101"/>
    <d v="2025-10-01T00:00:00"/>
    <d v="2025-10-01T00:00:00"/>
    <n v="8965"/>
    <n v="1815"/>
    <n v="13"/>
    <n v="80"/>
    <n v="93"/>
    <d v="2025-10-01T00:00:00"/>
    <d v="1899-12-30T16:08:00"/>
    <x v="0"/>
    <s v="Deepak Kumar"/>
  </r>
  <r>
    <n v="65"/>
    <s v="HALDWANI"/>
    <x v="1"/>
    <s v="9161640641_JIO-BP"/>
    <x v="5"/>
    <s v="MUSTAKEEM"/>
    <n v="9457840862"/>
    <s v="I-UW-RMNA-ENB-9047"/>
    <n v="90929"/>
    <d v="2025-10-01T00:00:00"/>
    <d v="2025-10-01T00:00:00"/>
    <n v="5372"/>
    <n v="1237"/>
    <n v="12"/>
    <n v="80"/>
    <n v="92"/>
    <d v="2025-10-01T00:00:00"/>
    <m/>
    <x v="0"/>
    <m/>
  </r>
  <r>
    <n v="66"/>
    <s v="HALDWANI"/>
    <x v="0"/>
    <s v="9389925428-Jio-BP"/>
    <x v="1"/>
    <s v="AMAN"/>
    <n v="9105037209"/>
    <s v="I-UW-SUTR-ENB-9003"/>
    <n v="81120"/>
    <d v="2025-10-01T00:00:00"/>
    <d v="2025-10-01T00:00:00"/>
    <n v="21458"/>
    <n v="3807"/>
    <n v="17"/>
    <n v="80"/>
    <n v="97"/>
    <d v="2025-10-01T00:00:00"/>
    <d v="1899-12-30T09:36:00"/>
    <x v="0"/>
    <s v="Ankit Kumar"/>
  </r>
  <r>
    <n v="67"/>
    <s v="HALDWANI"/>
    <x v="0"/>
    <s v="9389925428-Jio-BP"/>
    <x v="1"/>
    <s v="AMAN"/>
    <n v="9105037209"/>
    <s v="I-UW-SUTR-ENB-9004"/>
    <n v="81120"/>
    <d v="2025-10-01T00:00:00"/>
    <d v="2025-10-01T00:00:00"/>
    <n v="10138"/>
    <n v="1999"/>
    <n v="38"/>
    <n v="40"/>
    <n v="78"/>
    <d v="2025-10-01T00:00:00"/>
    <d v="1899-12-30T08:57:00"/>
    <x v="0"/>
    <s v="Ankit"/>
  </r>
  <r>
    <n v="68"/>
    <s v="HALDWANI"/>
    <x v="0"/>
    <s v="9389925428BPCL"/>
    <x v="2"/>
    <s v="DEEPAK"/>
    <n v="9350905819"/>
    <s v="I-UW-LHGT-ENB-9023"/>
    <s v="TXN100126125933"/>
    <d v="2025-10-02T00:00:00"/>
    <d v="2025-10-02T00:00:00"/>
    <n v="5330"/>
    <n v="896"/>
    <n v="15"/>
    <n v="80"/>
    <n v="95"/>
    <d v="2025-10-02T00:00:00"/>
    <m/>
    <x v="0"/>
    <m/>
  </r>
  <r>
    <n v="69"/>
    <s v="HALDWANI"/>
    <x v="0"/>
    <s v="9389925428BPCL"/>
    <x v="2"/>
    <s v="DEEPAK"/>
    <n v="9350905819"/>
    <s v="I-UW-LHGT-ENB-9022"/>
    <s v="TXN100126125933"/>
    <d v="2025-10-02T00:00:00"/>
    <d v="2025-10-02T00:00:00"/>
    <n v="12797"/>
    <n v="3019"/>
    <n v="50"/>
    <n v="60"/>
    <n v="110"/>
    <d v="2025-10-02T00:00:00"/>
    <m/>
    <x v="0"/>
    <m/>
  </r>
  <r>
    <n v="70"/>
    <s v="HALDWANI"/>
    <x v="0"/>
    <s v="9389925428BPCL"/>
    <x v="2"/>
    <s v="DEEPAK"/>
    <n v="9350905819"/>
    <s v="I-UW-LHGT-ENB-9029"/>
    <s v="TXN100126125933"/>
    <d v="2025-10-02T00:00:00"/>
    <d v="2025-10-03T00:00:00"/>
    <n v="7501"/>
    <n v="1802"/>
    <n v="46"/>
    <n v="60"/>
    <n v="106"/>
    <d v="2025-10-03T00:00:00"/>
    <m/>
    <x v="0"/>
    <m/>
  </r>
  <r>
    <n v="71"/>
    <s v="HALDWANI"/>
    <x v="0"/>
    <s v="9389925428BPCL"/>
    <x v="2"/>
    <s v="DEEPAK"/>
    <n v="9350905819"/>
    <s v="I-UW-LHGT-ENB-9027"/>
    <s v="TXN100126125933"/>
    <d v="2025-10-02T00:00:00"/>
    <d v="2025-10-03T00:00:00"/>
    <n v="12797"/>
    <n v="3019"/>
    <n v="50"/>
    <n v="60"/>
    <n v="110"/>
    <d v="2025-10-03T00:00:00"/>
    <m/>
    <x v="0"/>
    <m/>
  </r>
  <r>
    <n v="72"/>
    <s v="HALDWANI"/>
    <x v="0"/>
    <s v="9389925428BPCL"/>
    <x v="2"/>
    <s v="DEEPAK"/>
    <n v="9350905819"/>
    <s v="I-UW-PULL-ENB-9020"/>
    <s v="TXN100126125933"/>
    <d v="2025-10-02T00:00:00"/>
    <d v="2025-10-03T00:00:00"/>
    <n v="4298"/>
    <n v="967"/>
    <n v="100"/>
    <n v="60"/>
    <n v="160"/>
    <d v="2025-10-03T00:00:00"/>
    <m/>
    <x v="0"/>
    <m/>
  </r>
  <r>
    <n v="73"/>
    <s v="HALDWANI"/>
    <x v="0"/>
    <s v="9389925428BPCL"/>
    <x v="2"/>
    <s v="DEEPAK"/>
    <n v="9350905819"/>
    <s v="I-UW-PTIA-ENB-9017"/>
    <s v="TXN100126126079"/>
    <d v="2025-10-02T00:00:00"/>
    <d v="2025-10-04T00:00:00"/>
    <n v="5559"/>
    <n v="1000"/>
    <n v="87"/>
    <n v="80"/>
    <n v="167"/>
    <d v="2025-10-04T00:00:00"/>
    <m/>
    <x v="0"/>
    <m/>
  </r>
  <r>
    <n v="74"/>
    <s v="HALDWANI"/>
    <x v="0"/>
    <s v="9389925428BPCL"/>
    <x v="2"/>
    <s v="DEEPAK"/>
    <n v="9350905819"/>
    <s v="I-UW-PTIA-ENB-9019"/>
    <s v="TXN100126126079"/>
    <d v="2025-10-02T00:00:00"/>
    <d v="2025-10-03T00:00:00"/>
    <n v="3867"/>
    <n v="5618"/>
    <n v="20"/>
    <n v="80"/>
    <n v="100"/>
    <d v="2025-10-03T00:00:00"/>
    <m/>
    <x v="0"/>
    <m/>
  </r>
  <r>
    <n v="75"/>
    <s v="HALDWANI"/>
    <x v="0"/>
    <s v="9389925428-Jio-BP"/>
    <x v="6"/>
    <s v="JAVED"/>
    <n v="6398733536"/>
    <s v="I-UW-KHJS-ENB-9063"/>
    <n v="74229"/>
    <d v="2025-10-02T00:00:00"/>
    <d v="2025-10-02T00:00:00"/>
    <n v="16357"/>
    <n v="3442"/>
    <n v="13"/>
    <n v="60"/>
    <n v="73"/>
    <d v="2025-10-02T00:00:00"/>
    <m/>
    <x v="0"/>
    <m/>
  </r>
  <r>
    <n v="76"/>
    <s v="HALDWANI"/>
    <x v="0"/>
    <s v="9389925428-Jio-BP"/>
    <x v="6"/>
    <s v="JAVED"/>
    <n v="6398733536"/>
    <s v="I-UW-KHJS-ENB-9070"/>
    <n v="74229"/>
    <d v="2025-10-02T00:00:00"/>
    <d v="2025-10-02T00:00:00"/>
    <n v="7964"/>
    <n v="1896"/>
    <n v="48"/>
    <n v="60"/>
    <n v="108"/>
    <d v="2025-10-02T00:00:00"/>
    <m/>
    <x v="0"/>
    <m/>
  </r>
  <r>
    <n v="77"/>
    <s v="HALDWANI"/>
    <x v="0"/>
    <s v="9389925428-Jio-BP"/>
    <x v="6"/>
    <s v="JAVED"/>
    <n v="6398733536"/>
    <s v="I-UW-KHJS-ENB-9097"/>
    <n v="74229"/>
    <d v="2025-10-02T00:00:00"/>
    <d v="2025-10-02T00:00:00"/>
    <n v="8787"/>
    <n v="1732"/>
    <n v="30"/>
    <n v="60"/>
    <n v="90"/>
    <d v="2025-10-02T00:00:00"/>
    <m/>
    <x v="0"/>
    <m/>
  </r>
  <r>
    <n v="78"/>
    <s v="HALDWANI"/>
    <x v="0"/>
    <s v="9389925428-Jio-BP"/>
    <x v="6"/>
    <s v="JAVED"/>
    <n v="6398733536"/>
    <s v="I-UW-KHJS-ENB-9024"/>
    <n v="74229"/>
    <d v="2025-10-02T00:00:00"/>
    <d v="2025-10-02T00:00:00"/>
    <n v="5018"/>
    <n v="755"/>
    <n v="32"/>
    <n v="60"/>
    <n v="92"/>
    <d v="2025-10-02T00:00:00"/>
    <m/>
    <x v="0"/>
    <m/>
  </r>
  <r>
    <n v="79"/>
    <s v="HALDWANI"/>
    <x v="0"/>
    <s v="9389925428-Jio-BP"/>
    <x v="6"/>
    <s v="JAVED"/>
    <n v="6398733536"/>
    <s v="I-UW-SKTG-ENB-9003"/>
    <n v="74229"/>
    <d v="2025-10-02T00:00:00"/>
    <d v="2025-10-02T00:00:00"/>
    <n v="354"/>
    <n v="34"/>
    <n v="61"/>
    <n v="60"/>
    <n v="121"/>
    <d v="2025-10-02T00:00:00"/>
    <m/>
    <x v="0"/>
    <m/>
  </r>
  <r>
    <n v="80"/>
    <s v="HALDWANI"/>
    <x v="0"/>
    <s v="9389925428-Jio-BP"/>
    <x v="6"/>
    <s v="JAVED"/>
    <n v="6398733536"/>
    <s v="I-UW-HKGM-ENB-9066"/>
    <n v="74229"/>
    <d v="2025-10-02T00:00:00"/>
    <d v="2025-10-02T00:00:00"/>
    <n v="3768"/>
    <n v="679"/>
    <n v="65"/>
    <n v="60"/>
    <n v="125"/>
    <d v="2025-10-02T00:00:00"/>
    <m/>
    <x v="0"/>
    <m/>
  </r>
  <r>
    <n v="81"/>
    <s v="HALDWANI"/>
    <x v="0"/>
    <s v="9389925428-Jio-BP"/>
    <x v="6"/>
    <s v="JAVED"/>
    <n v="6398733536"/>
    <s v="I-UW-KHJS-ENB-9093"/>
    <n v="74513"/>
    <d v="2025-10-02T00:00:00"/>
    <d v="2025-10-02T00:00:00"/>
    <n v="12602"/>
    <n v="2515"/>
    <n v="60"/>
    <n v="40"/>
    <n v="100"/>
    <d v="2025-10-02T00:00:00"/>
    <m/>
    <x v="0"/>
    <m/>
  </r>
  <r>
    <n v="82"/>
    <s v="HALDWANI"/>
    <x v="0"/>
    <s v="9389925428-Jio-BP"/>
    <x v="6"/>
    <s v="JAVED"/>
    <n v="6398733536"/>
    <s v="I-UW-KHJS-ENB-9026"/>
    <n v="74513"/>
    <d v="2025-10-02T00:00:00"/>
    <d v="2025-10-02T00:00:00"/>
    <n v="19071"/>
    <n v="4627"/>
    <n v="45"/>
    <n v="40"/>
    <n v="85"/>
    <d v="2025-10-02T00:00:00"/>
    <m/>
    <x v="0"/>
    <m/>
  </r>
  <r>
    <n v="83"/>
    <s v="HALDWANI"/>
    <x v="0"/>
    <s v="9389925428-Jio-BP"/>
    <x v="6"/>
    <s v="JAVED"/>
    <n v="6398733536"/>
    <s v="I-UW-KHJS-ENB-9080"/>
    <n v="74513"/>
    <d v="2025-10-02T00:00:00"/>
    <d v="2025-10-02T00:00:00"/>
    <n v="9809"/>
    <n v="2169"/>
    <n v="50"/>
    <n v="40"/>
    <n v="90"/>
    <d v="2025-10-02T00:00:00"/>
    <m/>
    <x v="0"/>
    <m/>
  </r>
  <r>
    <n v="84"/>
    <s v="HALDWANI"/>
    <x v="0"/>
    <s v="9389925428-Jio-BP"/>
    <x v="6"/>
    <s v="JAVED"/>
    <n v="6398733536"/>
    <s v="I-UW-KHJS-ENB-9064"/>
    <n v="74513"/>
    <d v="2025-10-02T00:00:00"/>
    <d v="2025-10-02T00:00:00"/>
    <n v="5476"/>
    <n v="1059"/>
    <n v="50"/>
    <n v="40"/>
    <n v="90"/>
    <d v="2025-10-02T00:00:00"/>
    <m/>
    <x v="0"/>
    <m/>
  </r>
  <r>
    <n v="85"/>
    <s v="HALDWANI"/>
    <x v="0"/>
    <s v="9389925428-Jio-BP"/>
    <x v="6"/>
    <s v="JAVED"/>
    <n v="6398733536"/>
    <s v="I-UW-KHJS-ENB-9092"/>
    <n v="74513"/>
    <d v="2025-10-02T00:00:00"/>
    <d v="2025-10-02T00:00:00"/>
    <n v="8648"/>
    <n v="1036"/>
    <n v="58"/>
    <n v="40"/>
    <n v="98"/>
    <d v="2025-10-02T00:00:00"/>
    <m/>
    <x v="0"/>
    <m/>
  </r>
  <r>
    <n v="86"/>
    <s v="HALDWANI"/>
    <x v="0"/>
    <s v="9389925428-Jio-BP"/>
    <x v="6"/>
    <s v="JAVED"/>
    <n v="6398733536"/>
    <s v="I-UW-KHJS-ENB-9019"/>
    <n v="74513"/>
    <d v="2025-10-02T00:00:00"/>
    <d v="2025-10-02T00:00:00"/>
    <n v="5210"/>
    <n v="983"/>
    <n v="37"/>
    <n v="40"/>
    <n v="77"/>
    <d v="2025-10-02T00:00:00"/>
    <m/>
    <x v="0"/>
    <m/>
  </r>
  <r>
    <n v="87"/>
    <s v="HALDWANI"/>
    <x v="1"/>
    <s v="9161640641_JIO-BP"/>
    <x v="3"/>
    <s v="HARI"/>
    <n v="7247885473"/>
    <s v="I-UW-HKGM-ENB-0038"/>
    <n v="82155"/>
    <d v="2025-10-02T00:00:00"/>
    <d v="2025-10-02T00:00:00"/>
    <n v="6023"/>
    <n v="1156"/>
    <n v="71"/>
    <n v="60"/>
    <n v="131"/>
    <d v="2025-10-02T00:00:00"/>
    <m/>
    <x v="0"/>
    <m/>
  </r>
  <r>
    <n v="88"/>
    <s v="HALDWANI"/>
    <x v="1"/>
    <s v="9161640641_JIO-BP"/>
    <x v="3"/>
    <s v="HARI"/>
    <n v="7247885473"/>
    <s v="I-UW-HKGM-ENB-0111"/>
    <n v="82155"/>
    <d v="2025-10-02T00:00:00"/>
    <d v="2025-10-02T00:00:00"/>
    <n v="10369"/>
    <n v="2387"/>
    <n v="28"/>
    <n v="80"/>
    <n v="108"/>
    <d v="2025-10-02T00:00:00"/>
    <m/>
    <x v="0"/>
    <m/>
  </r>
  <r>
    <n v="89"/>
    <s v="HALDWANI"/>
    <x v="1"/>
    <s v="9161640641_JIO-BP"/>
    <x v="3"/>
    <s v="HARI"/>
    <n v="7247885473"/>
    <s v="I-UW-HKGM-ENB-9041"/>
    <n v="82155"/>
    <d v="2025-10-02T00:00:00"/>
    <d v="2025-10-02T00:00:00"/>
    <n v="11537"/>
    <n v="3002"/>
    <n v="48"/>
    <n v="80"/>
    <n v="128"/>
    <d v="2025-10-02T00:00:00"/>
    <m/>
    <x v="0"/>
    <m/>
  </r>
  <r>
    <n v="90"/>
    <s v="HALDWANI"/>
    <x v="1"/>
    <s v="9161640641_JIO-BP"/>
    <x v="3"/>
    <s v="HARI"/>
    <n v="7247885473"/>
    <s v="I-UW-HKGM-ENB-9016"/>
    <n v="82155"/>
    <d v="2025-10-02T00:00:00"/>
    <d v="2025-10-02T00:00:00"/>
    <n v="6665"/>
    <n v="127"/>
    <n v="58"/>
    <n v="80"/>
    <n v="138"/>
    <d v="2025-10-02T00:00:00"/>
    <m/>
    <x v="0"/>
    <m/>
  </r>
  <r>
    <n v="91"/>
    <s v="HALDWANI"/>
    <x v="1"/>
    <s v="9161640641_JIO-BP"/>
    <x v="3"/>
    <s v="HARI"/>
    <n v="7247885473"/>
    <s v="I-UW-HKGM-ENB-9083"/>
    <n v="82155"/>
    <d v="2025-10-02T00:00:00"/>
    <d v="2025-10-02T00:00:00"/>
    <n v="7461"/>
    <n v="1445"/>
    <n v="54"/>
    <n v="80"/>
    <n v="134"/>
    <d v="2025-10-02T00:00:00"/>
    <m/>
    <x v="0"/>
    <m/>
  </r>
  <r>
    <n v="92"/>
    <s v="HALDWANI"/>
    <x v="1"/>
    <s v="9161640641_JIO-BP"/>
    <x v="3"/>
    <s v="HARI"/>
    <n v="7247885473"/>
    <s v="I-UW-LLKN-ENB-9002"/>
    <n v="82016"/>
    <d v="2025-10-02T00:00:00"/>
    <d v="2025-10-02T00:00:00"/>
    <n v="9473"/>
    <n v="2352"/>
    <n v="38"/>
    <n v="80"/>
    <n v="118"/>
    <d v="2025-10-02T00:00:00"/>
    <m/>
    <x v="0"/>
    <m/>
  </r>
  <r>
    <n v="93"/>
    <s v="HALDWANI"/>
    <x v="1"/>
    <s v="9161640641_JIO-BP"/>
    <x v="3"/>
    <s v="HARI"/>
    <n v="7247885473"/>
    <s v="I-UW-LLKN-ENB-9006"/>
    <n v="82016"/>
    <d v="2025-10-02T00:00:00"/>
    <d v="2025-10-02T00:00:00"/>
    <n v="43999"/>
    <n v="10845"/>
    <n v="44"/>
    <n v="80"/>
    <n v="124"/>
    <d v="2025-10-02T00:00:00"/>
    <m/>
    <x v="0"/>
    <m/>
  </r>
  <r>
    <n v="94"/>
    <s v="HALDWANI"/>
    <x v="1"/>
    <s v="9161640641_JIO-BP"/>
    <x v="3"/>
    <s v="HARI"/>
    <n v="7247885473"/>
    <s v="I-UW-LLKN-ENB-9011"/>
    <n v="82016"/>
    <d v="2025-10-02T00:00:00"/>
    <d v="2025-10-02T00:00:00"/>
    <n v="10231"/>
    <n v="2015"/>
    <n v="30"/>
    <n v="80"/>
    <n v="110"/>
    <d v="2025-10-02T00:00:00"/>
    <m/>
    <x v="0"/>
    <m/>
  </r>
  <r>
    <n v="95"/>
    <s v="HALDWANI"/>
    <x v="1"/>
    <s v="9161640641_JIO-BP"/>
    <x v="3"/>
    <s v="HARI"/>
    <n v="7247885473"/>
    <s v="I-UW-HKGM-ENB-9069"/>
    <n v="82016"/>
    <d v="2025-10-02T00:00:00"/>
    <d v="2025-10-02T00:00:00"/>
    <n v="6876"/>
    <n v="1226"/>
    <n v="53"/>
    <n v="60"/>
    <n v="113"/>
    <d v="2025-10-02T00:00:00"/>
    <m/>
    <x v="0"/>
    <m/>
  </r>
  <r>
    <n v="96"/>
    <s v="HALDWANI"/>
    <x v="1"/>
    <s v="9161640641_JIO-BP"/>
    <x v="3"/>
    <s v="HARI"/>
    <n v="7247885473"/>
    <s v="I-UW-HKGM-ENB-9111"/>
    <n v="82016"/>
    <d v="2025-10-02T00:00:00"/>
    <d v="2025-10-02T00:00:00"/>
    <n v="3872"/>
    <n v="786"/>
    <n v="57"/>
    <n v="60"/>
    <n v="117"/>
    <d v="2025-10-02T00:00:00"/>
    <m/>
    <x v="0"/>
    <m/>
  </r>
  <r>
    <n v="97"/>
    <s v="HALDWANI"/>
    <x v="1"/>
    <s v="9161640641_JIO-BP"/>
    <x v="3"/>
    <s v="HARI"/>
    <n v="7247885473"/>
    <s v="I-UW-HKGM-ENB-9077"/>
    <n v="82016"/>
    <d v="2025-10-02T00:00:00"/>
    <d v="2025-10-02T00:00:00"/>
    <n v="13183"/>
    <n v="2798"/>
    <n v="45"/>
    <n v="80"/>
    <n v="125"/>
    <d v="2025-10-02T00:00:00"/>
    <m/>
    <x v="0"/>
    <m/>
  </r>
  <r>
    <n v="98"/>
    <s v="HALDWANI"/>
    <x v="1"/>
    <n v="8126359505"/>
    <x v="3"/>
    <s v="HARI"/>
    <n v="7247885473"/>
    <s v="I-UW-HKGM-ENB-G009"/>
    <n v="124313"/>
    <d v="2025-10-02T00:00:00"/>
    <d v="2025-10-02T00:00:00"/>
    <n v="2707"/>
    <n v="475"/>
    <n v="38"/>
    <n v="100"/>
    <n v="138"/>
    <d v="2025-10-02T00:00:00"/>
    <m/>
    <x v="0"/>
    <m/>
  </r>
  <r>
    <n v="99"/>
    <s v="HALDWANI"/>
    <x v="1"/>
    <n v="8126359505"/>
    <x v="3"/>
    <s v="HARI"/>
    <n v="7247885473"/>
    <s v="I-UW-LLKN-ENB-G001"/>
    <n v="124313"/>
    <d v="2025-10-02T00:00:00"/>
    <d v="2025-10-02T00:00:00"/>
    <n v="4887"/>
    <n v="760"/>
    <n v="34"/>
    <n v="80"/>
    <n v="114"/>
    <d v="2025-10-02T00:00:00"/>
    <m/>
    <x v="0"/>
    <m/>
  </r>
  <r>
    <n v="100"/>
    <s v="HALDWANI"/>
    <x v="0"/>
    <s v="9389925428-Jio-BP"/>
    <x v="1"/>
    <s v="AMAN"/>
    <n v="9105037209"/>
    <s v="I-UW-BZPR-ENB-9047"/>
    <n v="81528"/>
    <d v="2025-10-02T00:00:00"/>
    <d v="2025-10-02T00:00:00"/>
    <n v="2858"/>
    <n v="517"/>
    <n v="32"/>
    <n v="80"/>
    <n v="112"/>
    <d v="2025-10-02T00:00:00"/>
    <m/>
    <x v="0"/>
    <m/>
  </r>
  <r>
    <n v="101"/>
    <s v="HALDWANI"/>
    <x v="0"/>
    <s v="9389925428-Jio-BP"/>
    <x v="1"/>
    <s v="AMAN"/>
    <n v="9105037209"/>
    <s v="I-UW-BZPR-ENB-9014"/>
    <n v="81528"/>
    <d v="2025-10-02T00:00:00"/>
    <d v="2025-10-02T00:00:00"/>
    <n v="8977"/>
    <n v="1664"/>
    <n v="20"/>
    <n v="60"/>
    <n v="80"/>
    <d v="2025-10-02T00:00:00"/>
    <m/>
    <x v="0"/>
    <m/>
  </r>
  <r>
    <n v="102"/>
    <s v="HALDWANI"/>
    <x v="0"/>
    <s v="9389925428-Jio-BP"/>
    <x v="1"/>
    <s v="AMAN"/>
    <n v="9105037209"/>
    <s v="I-UW-BZPR-ENB-9035"/>
    <n v="81528"/>
    <d v="2025-10-02T00:00:00"/>
    <d v="2025-10-02T00:00:00"/>
    <n v="20604"/>
    <n v="4954"/>
    <n v="15"/>
    <n v="60"/>
    <n v="75"/>
    <d v="2025-10-02T00:00:00"/>
    <m/>
    <x v="0"/>
    <m/>
  </r>
  <r>
    <n v="103"/>
    <s v="HALDWANI"/>
    <x v="0"/>
    <s v="9389925428-Jio-BP"/>
    <x v="1"/>
    <s v="AMAN"/>
    <n v="9105037209"/>
    <s v="I-UW-GDRP-ENB-9041"/>
    <n v="81528"/>
    <d v="2025-10-02T00:00:00"/>
    <d v="2025-10-02T00:00:00"/>
    <n v="7913"/>
    <n v="1441"/>
    <n v="13"/>
    <n v="60"/>
    <n v="73"/>
    <d v="2025-10-02T00:00:00"/>
    <m/>
    <x v="0"/>
    <m/>
  </r>
  <r>
    <n v="104"/>
    <s v="HALDWANI"/>
    <x v="0"/>
    <s v="9389925428-Jio-BP"/>
    <x v="1"/>
    <s v="AMAN"/>
    <n v="9105037209"/>
    <s v="I-UW-BZPR-ENB-9043"/>
    <n v="81528"/>
    <d v="2025-10-02T00:00:00"/>
    <d v="2025-10-02T00:00:00"/>
    <n v="13720"/>
    <n v="4412"/>
    <n v="15"/>
    <n v="60"/>
    <n v="75"/>
    <d v="2025-10-02T00:00:00"/>
    <m/>
    <x v="0"/>
    <m/>
  </r>
  <r>
    <n v="105"/>
    <s v="HALDWANI"/>
    <x v="0"/>
    <s v="9389925428-Jio-BP"/>
    <x v="1"/>
    <s v="AMAN"/>
    <n v="9105037209"/>
    <s v="I-UW-BZPR-ENB-9009"/>
    <n v="81528"/>
    <d v="2025-10-02T00:00:00"/>
    <d v="2025-10-02T00:00:00"/>
    <n v="10481"/>
    <n v="2533"/>
    <n v="15"/>
    <n v="60"/>
    <n v="75"/>
    <d v="2025-10-02T00:00:00"/>
    <m/>
    <x v="0"/>
    <m/>
  </r>
  <r>
    <n v="106"/>
    <s v="HALDWANI"/>
    <x v="0"/>
    <s v="9389925428-Jio-BP"/>
    <x v="1"/>
    <s v="AMAN"/>
    <n v="9105037209"/>
    <s v="I-UW-BZPR-ENB-9050"/>
    <n v="81430"/>
    <d v="2025-10-02T00:00:00"/>
    <d v="2025-10-02T00:00:00"/>
    <n v="12740"/>
    <n v="3107"/>
    <n v="32"/>
    <n v="40"/>
    <n v="72"/>
    <d v="2025-10-02T00:00:00"/>
    <m/>
    <x v="0"/>
    <m/>
  </r>
  <r>
    <n v="107"/>
    <s v="HALDWANI"/>
    <x v="0"/>
    <s v="9389925428-Jio-BP"/>
    <x v="1"/>
    <s v="AMAN"/>
    <n v="9105037209"/>
    <s v="I-UW-BZPR-ENB-9051"/>
    <n v="81430"/>
    <d v="2025-10-02T00:00:00"/>
    <d v="2025-10-02T00:00:00"/>
    <n v="9240"/>
    <n v="1765"/>
    <n v="30"/>
    <n v="40"/>
    <n v="70"/>
    <d v="2025-10-02T00:00:00"/>
    <m/>
    <x v="0"/>
    <m/>
  </r>
  <r>
    <n v="108"/>
    <s v="HALDWANI"/>
    <x v="0"/>
    <s v="9389925428-Jio-BP"/>
    <x v="1"/>
    <s v="AMAN"/>
    <n v="9105037209"/>
    <s v="I-UW-BZPR-ENB-9033"/>
    <n v="81430"/>
    <d v="2025-10-02T00:00:00"/>
    <d v="2025-10-02T00:00:00"/>
    <n v="22737"/>
    <n v="5465"/>
    <n v="25"/>
    <n v="40"/>
    <n v="65"/>
    <d v="2025-10-02T00:00:00"/>
    <m/>
    <x v="0"/>
    <m/>
  </r>
  <r>
    <n v="109"/>
    <s v="HALDWANI"/>
    <x v="0"/>
    <s v="9389925428-Jio-BP"/>
    <x v="1"/>
    <s v="AMAN"/>
    <n v="9105037209"/>
    <s v="I-UW-KLDG-ENB-9040"/>
    <n v="81430"/>
    <d v="2025-10-02T00:00:00"/>
    <d v="2025-10-02T00:00:00"/>
    <n v="9026"/>
    <n v="2233"/>
    <n v="35"/>
    <n v="40"/>
    <n v="75"/>
    <d v="2025-10-02T00:00:00"/>
    <m/>
    <x v="0"/>
    <m/>
  </r>
  <r>
    <n v="110"/>
    <s v="HALDWANI"/>
    <x v="0"/>
    <s v="9389925428-Jio-BP"/>
    <x v="1"/>
    <s v="AMAN"/>
    <n v="9105037209"/>
    <s v="I-UW-BZPR-ENB-9020"/>
    <n v="81430"/>
    <d v="2025-10-02T00:00:00"/>
    <d v="2025-10-02T00:00:00"/>
    <n v="12757"/>
    <n v="2471"/>
    <n v="43"/>
    <n v="40"/>
    <n v="83"/>
    <d v="2025-10-02T00:00:00"/>
    <m/>
    <x v="0"/>
    <m/>
  </r>
  <r>
    <n v="111"/>
    <s v="HALDWANI"/>
    <x v="0"/>
    <s v="9389925428-Jio-BP"/>
    <x v="1"/>
    <s v="AMAN"/>
    <n v="9105037209"/>
    <s v="I-UW-BZPR-ENB-9054"/>
    <n v="81430"/>
    <d v="2025-10-02T00:00:00"/>
    <d v="2025-10-02T00:00:00"/>
    <n v="12658"/>
    <n v="3449"/>
    <n v="50"/>
    <n v="40"/>
    <n v="90"/>
    <d v="2025-10-02T00:00:00"/>
    <m/>
    <x v="0"/>
    <m/>
  </r>
  <r>
    <n v="112"/>
    <s v="HALDWANI"/>
    <x v="1"/>
    <s v="9161640641_JIO-BP"/>
    <x v="5"/>
    <s v="MUSTAKEEM"/>
    <n v="9457840862"/>
    <s v="I-UW-RMNA-ENB-9058"/>
    <n v="71939"/>
    <d v="2025-10-02T00:00:00"/>
    <d v="2025-10-02T00:00:00"/>
    <n v="10336"/>
    <n v="1191"/>
    <n v="40"/>
    <n v="80"/>
    <n v="120"/>
    <d v="2025-10-02T00:00:00"/>
    <m/>
    <x v="0"/>
    <m/>
  </r>
  <r>
    <n v="113"/>
    <s v="HALDWANI"/>
    <x v="1"/>
    <s v="9161640641_JIO-BP"/>
    <x v="5"/>
    <s v="MUSTAKEEM"/>
    <n v="9457840862"/>
    <s v="I-UW-RMNA-ENB-9066"/>
    <n v="71939"/>
    <d v="2025-10-02T00:00:00"/>
    <d v="2025-10-02T00:00:00"/>
    <n v="15158"/>
    <n v="4441"/>
    <n v="20"/>
    <n v="80"/>
    <n v="100"/>
    <d v="2025-10-02T00:00:00"/>
    <m/>
    <x v="0"/>
    <m/>
  </r>
  <r>
    <n v="114"/>
    <s v="HALDWANI"/>
    <x v="1"/>
    <s v="9161640641_JIO-BP"/>
    <x v="5"/>
    <s v="MUSTAKEEM"/>
    <n v="9457840862"/>
    <s v="I-UW-RMNA-ENB-9074"/>
    <n v="71939"/>
    <d v="2025-10-02T00:00:00"/>
    <d v="2025-10-02T00:00:00"/>
    <n v="4382"/>
    <n v="1165"/>
    <n v="20"/>
    <n v="80"/>
    <n v="100"/>
    <d v="2025-10-02T00:00:00"/>
    <m/>
    <x v="0"/>
    <m/>
  </r>
  <r>
    <n v="115"/>
    <s v="HALDWANI"/>
    <x v="1"/>
    <s v="9161640641_JIO-BP"/>
    <x v="5"/>
    <s v="MUSTAKEEM"/>
    <n v="9457840862"/>
    <s v="I-UW-RMNA-ENB-0009"/>
    <n v="71939"/>
    <d v="2025-10-02T00:00:00"/>
    <d v="2025-10-02T00:00:00"/>
    <n v="16092"/>
    <n v="2635"/>
    <n v="12"/>
    <n v="100"/>
    <n v="112"/>
    <d v="2025-10-02T00:00:00"/>
    <m/>
    <x v="0"/>
    <m/>
  </r>
  <r>
    <n v="116"/>
    <s v="HALDWANI"/>
    <x v="1"/>
    <s v="9161640641_JIO-BP"/>
    <x v="5"/>
    <s v="MUSTAKEEM"/>
    <n v="9457840862"/>
    <s v="I-UW-RMNA-ENB-9034"/>
    <n v="72140"/>
    <d v="2025-10-02T00:00:00"/>
    <d v="2025-10-02T00:00:00"/>
    <n v="1664"/>
    <n v="350"/>
    <n v="15"/>
    <n v="80"/>
    <n v="95"/>
    <d v="2025-10-02T00:00:00"/>
    <m/>
    <x v="0"/>
    <m/>
  </r>
  <r>
    <n v="117"/>
    <s v="HALDWANI"/>
    <x v="1"/>
    <s v="9161640641_JIO-BP"/>
    <x v="5"/>
    <s v="MUSTAKEEM"/>
    <n v="9457840862"/>
    <s v="I-UW-RMNA-ENB-9037"/>
    <n v="72140"/>
    <d v="2025-10-02T00:00:00"/>
    <d v="2025-10-02T00:00:00"/>
    <n v="103002"/>
    <n v="12900"/>
    <n v="12"/>
    <n v="80"/>
    <n v="92"/>
    <d v="2025-10-02T00:00:00"/>
    <m/>
    <x v="0"/>
    <m/>
  </r>
  <r>
    <n v="118"/>
    <s v="HALDWANI"/>
    <x v="1"/>
    <s v="9161640641_JIO-BP"/>
    <x v="5"/>
    <s v="MUSTAKEEM"/>
    <n v="9457840862"/>
    <s v="I-UW-RMNA-ENB-9050"/>
    <n v="72140"/>
    <d v="2025-10-02T00:00:00"/>
    <d v="2025-10-02T00:00:00"/>
    <n v="2602"/>
    <n v="505"/>
    <n v="40"/>
    <n v="80"/>
    <n v="120"/>
    <d v="2025-10-02T00:00:00"/>
    <m/>
    <x v="0"/>
    <m/>
  </r>
  <r>
    <n v="119"/>
    <s v="HALDWANI"/>
    <x v="1"/>
    <s v="9161640641_JIO-BP"/>
    <x v="5"/>
    <s v="MUSTAKEEM"/>
    <n v="9457840862"/>
    <s v="I-UW-RMNA-ENB-9054"/>
    <n v="72140"/>
    <d v="2025-10-02T00:00:00"/>
    <d v="2025-10-02T00:00:00"/>
    <n v="1409"/>
    <n v="302"/>
    <n v="35"/>
    <n v="80"/>
    <n v="115"/>
    <d v="2025-10-02T00:00:00"/>
    <m/>
    <x v="0"/>
    <m/>
  </r>
  <r>
    <n v="120"/>
    <s v="HALDWANI"/>
    <x v="1"/>
    <s v="9161640641_JIO-BP"/>
    <x v="5"/>
    <s v="MUSTAKEEM"/>
    <n v="9457840862"/>
    <s v="I-UW-RMNA-ENB-9021"/>
    <n v="104634"/>
    <d v="2025-10-03T00:00:00"/>
    <d v="2025-10-03T00:00:00"/>
    <n v="16256"/>
    <n v="3748"/>
    <n v="33"/>
    <n v="60"/>
    <n v="93"/>
    <d v="2025-10-03T00:00:00"/>
    <m/>
    <x v="0"/>
    <m/>
  </r>
  <r>
    <n v="121"/>
    <s v="HALDWANI"/>
    <x v="1"/>
    <s v="9161640641_JIO-BP"/>
    <x v="5"/>
    <s v="MUSTAKEEM"/>
    <n v="9457840862"/>
    <s v="I-UW-RMNA-ENB-9031"/>
    <n v="104634"/>
    <d v="2025-10-03T00:00:00"/>
    <d v="2025-10-03T00:00:00"/>
    <n v="5175"/>
    <n v="1445"/>
    <n v="71"/>
    <n v="60"/>
    <n v="131"/>
    <d v="2025-10-03T00:00:00"/>
    <m/>
    <x v="0"/>
    <m/>
  </r>
  <r>
    <n v="122"/>
    <s v="HALDWANI"/>
    <x v="1"/>
    <s v="9161640641_JIO-BP"/>
    <x v="5"/>
    <s v="MUSTAKEEM"/>
    <n v="9457840862"/>
    <s v="I-UW-HKGM-ENB-9018"/>
    <n v="104634"/>
    <d v="2025-10-03T00:00:00"/>
    <d v="2025-10-03T00:00:00"/>
    <n v="4777"/>
    <n v="1448"/>
    <n v="48"/>
    <n v="80"/>
    <n v="128"/>
    <d v="2025-10-03T00:00:00"/>
    <m/>
    <x v="0"/>
    <m/>
  </r>
  <r>
    <n v="123"/>
    <s v="HALDWANI"/>
    <x v="1"/>
    <s v="9161640641_JIO-BP"/>
    <x v="5"/>
    <s v="MUSTAKEEM"/>
    <n v="9457840862"/>
    <s v="I-UW-HKGM-ENB-6000"/>
    <n v="104752"/>
    <d v="2025-10-03T00:00:00"/>
    <d v="2025-10-04T00:00:00"/>
    <n v="0"/>
    <n v="0"/>
    <n v="20"/>
    <n v="60"/>
    <n v="80"/>
    <d v="2025-10-04T00:00:00"/>
    <m/>
    <x v="0"/>
    <m/>
  </r>
  <r>
    <n v="124"/>
    <s v="HALDWANI"/>
    <x v="1"/>
    <s v="9161640641_JIO-BP"/>
    <x v="5"/>
    <s v="MUSTAKEEM"/>
    <n v="9457840862"/>
    <s v="I-UW-RMNA-ENB-6000"/>
    <n v="104752"/>
    <d v="2025-10-03T00:00:00"/>
    <d v="2025-10-03T00:00:00"/>
    <n v="236"/>
    <n v="690"/>
    <n v="30"/>
    <n v="60"/>
    <n v="90"/>
    <d v="2025-10-03T00:00:00"/>
    <m/>
    <x v="0"/>
    <m/>
  </r>
  <r>
    <n v="125"/>
    <s v="HALDWANI"/>
    <x v="1"/>
    <s v="9161640641_JIO-BP"/>
    <x v="5"/>
    <s v="MUSTAKEEM"/>
    <n v="9457840862"/>
    <s v="I-UW-RMNA-ENB-9068"/>
    <n v="104423"/>
    <d v="2025-10-03T00:00:00"/>
    <d v="2025-10-03T00:00:00"/>
    <n v="4284"/>
    <n v="938"/>
    <n v="51"/>
    <n v="60"/>
    <n v="111"/>
    <d v="2025-10-03T00:00:00"/>
    <m/>
    <x v="0"/>
    <m/>
  </r>
  <r>
    <n v="126"/>
    <s v="HALDWANI"/>
    <x v="1"/>
    <s v="9161640641_JIO-BP"/>
    <x v="5"/>
    <s v="MUSTAKEEM"/>
    <n v="9457840862"/>
    <s v="I-UW-RMNA-ENB-9059"/>
    <n v="104423"/>
    <d v="2025-10-03T00:00:00"/>
    <d v="2025-10-03T00:00:00"/>
    <n v="4450"/>
    <n v="766"/>
    <n v="30"/>
    <n v="60"/>
    <n v="90"/>
    <d v="2025-10-03T00:00:00"/>
    <m/>
    <x v="0"/>
    <m/>
  </r>
  <r>
    <n v="127"/>
    <s v="HALDWANI"/>
    <x v="1"/>
    <s v="9161640641_JIO-BP"/>
    <x v="5"/>
    <s v="MUSTAKEEM"/>
    <n v="9457840862"/>
    <s v="I-UW-RMNA-ENB-9048"/>
    <n v="104423"/>
    <d v="2025-10-03T00:00:00"/>
    <d v="2025-10-04T00:00:00"/>
    <n v="10185"/>
    <n v="2505"/>
    <n v="67"/>
    <n v="60"/>
    <n v="127"/>
    <d v="2025-10-04T00:00:00"/>
    <m/>
    <x v="0"/>
    <m/>
  </r>
  <r>
    <n v="128"/>
    <s v="HALDWANI"/>
    <x v="1"/>
    <s v="9161640641_JIO-BP"/>
    <x v="5"/>
    <s v="MUSTAKEEM"/>
    <n v="9457840862"/>
    <s v="I-UW-SULT-ENB-9010"/>
    <n v="104423"/>
    <d v="2025-10-03T00:00:00"/>
    <d v="2025-10-03T00:00:00"/>
    <n v="6606"/>
    <n v="1997"/>
    <n v="36"/>
    <n v="60"/>
    <n v="96"/>
    <d v="2025-10-03T00:00:00"/>
    <m/>
    <x v="0"/>
    <m/>
  </r>
  <r>
    <n v="129"/>
    <s v="HALDWANI"/>
    <x v="1"/>
    <s v="9161640641_JIO-BP"/>
    <x v="5"/>
    <s v="MUSTAKEEM"/>
    <n v="9457840862"/>
    <s v="I-UW-KLDG-ENB-G001"/>
    <n v="104858"/>
    <d v="2025-10-03T00:00:00"/>
    <d v="2025-10-04T00:00:00"/>
    <n v="71"/>
    <n v="48"/>
    <n v="62"/>
    <n v="80"/>
    <n v="142"/>
    <d v="2025-10-04T00:00:00"/>
    <m/>
    <x v="0"/>
    <m/>
  </r>
  <r>
    <n v="130"/>
    <s v="HALDWANI"/>
    <x v="1"/>
    <n v="9161640641"/>
    <x v="7"/>
    <s v="KUNDAN"/>
    <n v="7055143769"/>
    <s v="I-UW-BGSW-ENB-9050"/>
    <s v="TXN100126268539"/>
    <d v="2025-10-03T00:00:00"/>
    <d v="2025-10-03T00:00:00"/>
    <n v="2414"/>
    <n v="617"/>
    <n v="25"/>
    <n v="120"/>
    <n v="145"/>
    <d v="2025-10-03T00:00:00"/>
    <m/>
    <x v="0"/>
    <m/>
  </r>
  <r>
    <n v="131"/>
    <s v="HALDWANI"/>
    <x v="1"/>
    <n v="9161640641"/>
    <x v="7"/>
    <s v="KUNDAN"/>
    <n v="7055143769"/>
    <s v="I-UW-BGSW-ENB-9051"/>
    <s v="TXN100126268539"/>
    <d v="2025-10-03T00:00:00"/>
    <d v="2025-10-03T00:00:00"/>
    <n v="4632"/>
    <n v="1272"/>
    <n v="100"/>
    <n v="60"/>
    <n v="160"/>
    <d v="2025-10-03T00:00:00"/>
    <m/>
    <x v="0"/>
    <m/>
  </r>
  <r>
    <n v="132"/>
    <s v="HALDWANI"/>
    <x v="1"/>
    <n v="9161640641"/>
    <x v="7"/>
    <s v="KUNDAN"/>
    <n v="7055143769"/>
    <s v="I-UW-SMER-ENB-9002"/>
    <s v="TXN100126268539"/>
    <d v="2025-10-03T00:00:00"/>
    <d v="2025-10-03T00:00:00"/>
    <n v="1507"/>
    <n v="705"/>
    <n v="96"/>
    <n v="80"/>
    <n v="176"/>
    <d v="2025-10-03T00:00:00"/>
    <m/>
    <x v="0"/>
    <m/>
  </r>
  <r>
    <n v="133"/>
    <s v="HALDWANI"/>
    <x v="1"/>
    <n v="9161640641"/>
    <x v="7"/>
    <s v="KUNDAN"/>
    <n v="7055143769"/>
    <s v="I-UW-SMER-ENB-9006"/>
    <s v="TXN100126268539"/>
    <d v="2025-10-03T00:00:00"/>
    <d v="2025-10-03T00:00:00"/>
    <n v="1993"/>
    <n v="599"/>
    <n v="100"/>
    <n v="60"/>
    <n v="160"/>
    <d v="2025-10-03T00:00:00"/>
    <m/>
    <x v="0"/>
    <m/>
  </r>
  <r>
    <n v="134"/>
    <s v="HALDWANI"/>
    <x v="1"/>
    <n v="9161640641"/>
    <x v="7"/>
    <s v="KUNDAN"/>
    <n v="7055143769"/>
    <s v="I-UW-GRUD-ENB-9013"/>
    <s v="TXN100126268539"/>
    <d v="2025-10-03T00:00:00"/>
    <d v="2025-10-03T00:00:00"/>
    <n v="1779"/>
    <n v="327"/>
    <n v="82"/>
    <n v="60"/>
    <n v="142"/>
    <d v="2025-10-03T00:00:00"/>
    <m/>
    <x v="0"/>
    <m/>
  </r>
  <r>
    <n v="135"/>
    <s v="HALDWANI"/>
    <x v="1"/>
    <n v="9161640641"/>
    <x v="7"/>
    <s v="KUNDAN"/>
    <n v="7055143769"/>
    <s v="I-UW-GRUD-ENB-9034"/>
    <s v="TXN100126268539"/>
    <d v="2025-10-03T00:00:00"/>
    <d v="2025-10-04T00:00:00"/>
    <n v="19173"/>
    <n v="4054"/>
    <n v="100"/>
    <n v="60"/>
    <n v="160"/>
    <d v="2025-10-04T00:00:00"/>
    <m/>
    <x v="0"/>
    <m/>
  </r>
  <r>
    <n v="136"/>
    <s v="HALDWANI"/>
    <x v="0"/>
    <s v="9389925428-Jio-BP"/>
    <x v="6"/>
    <s v="JAVED"/>
    <n v="6398733536"/>
    <s v="I-UW-KCHA-ENB-9036"/>
    <n v="74645"/>
    <d v="2025-10-03T00:00:00"/>
    <d v="2025-10-03T00:00:00"/>
    <n v="9564"/>
    <n v="2254"/>
    <n v="10"/>
    <n v="80"/>
    <n v="90"/>
    <d v="2025-10-03T00:00:00"/>
    <m/>
    <x v="0"/>
    <m/>
  </r>
  <r>
    <n v="137"/>
    <s v="HALDWANI"/>
    <x v="0"/>
    <s v="9389925428-Jio-BP"/>
    <x v="6"/>
    <s v="JAVED"/>
    <n v="6398733536"/>
    <s v="I-UW-KCHA-ENB-0018"/>
    <n v="74645"/>
    <d v="2025-10-03T00:00:00"/>
    <d v="2025-10-03T00:00:00"/>
    <n v="11174"/>
    <n v="2616"/>
    <n v="17"/>
    <n v="80"/>
    <n v="97"/>
    <d v="2025-10-03T00:00:00"/>
    <m/>
    <x v="0"/>
    <m/>
  </r>
  <r>
    <n v="138"/>
    <s v="HALDWANI"/>
    <x v="0"/>
    <s v="9389925428-Jio-BP"/>
    <x v="6"/>
    <s v="JAVED"/>
    <n v="6398733536"/>
    <s v="I-UW-KCHA-ENB-0019"/>
    <n v="74645"/>
    <d v="2025-10-03T00:00:00"/>
    <d v="2025-10-03T00:00:00"/>
    <n v="10397"/>
    <n v="2277"/>
    <n v="22"/>
    <n v="40"/>
    <n v="62"/>
    <d v="2025-10-03T00:00:00"/>
    <m/>
    <x v="0"/>
    <m/>
  </r>
  <r>
    <n v="139"/>
    <s v="HALDWANI"/>
    <x v="0"/>
    <s v="9389925428-Jio-BP"/>
    <x v="6"/>
    <s v="JAVED"/>
    <n v="6398733536"/>
    <s v="I-UW-KCHA-ENB-9046"/>
    <n v="74645"/>
    <d v="2025-10-03T00:00:00"/>
    <d v="2025-10-04T00:00:00"/>
    <n v="29590"/>
    <n v="6919"/>
    <n v="33"/>
    <n v="60"/>
    <n v="93"/>
    <d v="2025-10-04T00:00:00"/>
    <m/>
    <x v="0"/>
    <m/>
  </r>
  <r>
    <n v="140"/>
    <s v="HALDWANI"/>
    <x v="0"/>
    <s v="9389925428-Jio-BP"/>
    <x v="6"/>
    <s v="JAVED"/>
    <n v="6398733536"/>
    <s v="I-UW-KCHA-ENB-9025"/>
    <n v="74645"/>
    <d v="2025-10-03T00:00:00"/>
    <d v="2025-10-04T00:00:00"/>
    <n v="62260"/>
    <n v="11098"/>
    <n v="105"/>
    <n v="60"/>
    <n v="165"/>
    <d v="2025-10-04T00:00:00"/>
    <m/>
    <x v="0"/>
    <m/>
  </r>
  <r>
    <n v="141"/>
    <s v="HALDWANI"/>
    <x v="0"/>
    <s v="9389925428-Jio-BP"/>
    <x v="6"/>
    <s v="JAVED"/>
    <n v="6398733536"/>
    <s v="I-UW-KCHA-ENB-9042"/>
    <n v="74645"/>
    <d v="2025-10-03T00:00:00"/>
    <d v="2025-10-04T00:00:00"/>
    <n v="50479"/>
    <n v="11330"/>
    <n v="25"/>
    <n v="40"/>
    <n v="65"/>
    <d v="2025-10-04T00:00:00"/>
    <m/>
    <x v="0"/>
    <m/>
  </r>
  <r>
    <n v="142"/>
    <s v="HALDWANI"/>
    <x v="0"/>
    <s v="9389925428-Jio-BP"/>
    <x v="6"/>
    <s v="JAVED"/>
    <n v="6398733536"/>
    <s v="I-UW-KCHA-ENB-9067"/>
    <n v="74645"/>
    <d v="2025-10-03T00:00:00"/>
    <d v="2025-10-04T00:00:00"/>
    <n v="9339"/>
    <n v="2044"/>
    <n v="51"/>
    <n v="40"/>
    <n v="91"/>
    <d v="2025-10-04T00:00:00"/>
    <m/>
    <x v="0"/>
    <m/>
  </r>
  <r>
    <n v="143"/>
    <s v="HALDWANI"/>
    <x v="0"/>
    <s v="9389925428-Jio-BP"/>
    <x v="6"/>
    <s v="JAVED"/>
    <n v="6398733536"/>
    <s v="I-UW-RDPR-ENB-9005"/>
    <n v="74645"/>
    <d v="2025-10-03T00:00:00"/>
    <d v="2025-10-03T00:00:00"/>
    <n v="8669"/>
    <n v="1766"/>
    <n v="12"/>
    <n v="80"/>
    <n v="92"/>
    <d v="2025-10-03T00:00:00"/>
    <m/>
    <x v="0"/>
    <m/>
  </r>
  <r>
    <n v="144"/>
    <s v="HALDWANI"/>
    <x v="0"/>
    <s v="9389925428-Jio-BP"/>
    <x v="6"/>
    <s v="JAVED"/>
    <n v="6398733536"/>
    <s v="I-UW-RDPR-ENB-0004"/>
    <n v="74645"/>
    <d v="2025-10-03T00:00:00"/>
    <d v="2025-10-03T00:00:00"/>
    <n v="2563"/>
    <n v="412"/>
    <n v="21"/>
    <n v="60"/>
    <n v="81"/>
    <d v="2025-10-03T00:00:00"/>
    <m/>
    <x v="0"/>
    <m/>
  </r>
  <r>
    <n v="145"/>
    <s v="HALDWANI"/>
    <x v="0"/>
    <s v="9389925428-Jio-BP"/>
    <x v="6"/>
    <s v="JAVED"/>
    <n v="6398733536"/>
    <s v="I-UW-RDPR-ENB-9001"/>
    <n v="74645"/>
    <d v="2025-10-03T00:00:00"/>
    <d v="2025-10-03T00:00:00"/>
    <n v="6996"/>
    <n v="1575"/>
    <n v="26"/>
    <n v="60"/>
    <n v="86"/>
    <d v="2025-10-03T00:00:00"/>
    <m/>
    <x v="0"/>
    <m/>
  </r>
  <r>
    <n v="146"/>
    <s v="HALDWANI"/>
    <x v="0"/>
    <s v="9389925428-Jio-BP"/>
    <x v="6"/>
    <s v="JAVED"/>
    <n v="6398733536"/>
    <s v="I-UW-RDPR-ENB-0057"/>
    <n v="74645"/>
    <d v="2025-10-03T00:00:00"/>
    <d v="2025-10-04T00:00:00"/>
    <n v="6449"/>
    <n v="587"/>
    <n v="33"/>
    <n v="60"/>
    <n v="93"/>
    <d v="2025-10-04T00:00:00"/>
    <m/>
    <x v="0"/>
    <m/>
  </r>
  <r>
    <n v="147"/>
    <s v="HALDWANI"/>
    <x v="0"/>
    <s v="9389925428-Jio-BP"/>
    <x v="6"/>
    <s v="JAVED"/>
    <n v="6398733536"/>
    <s v="I-UW-RDPR-ENB-9017"/>
    <n v="74645"/>
    <d v="2025-10-03T00:00:00"/>
    <d v="2025-10-03T00:00:00"/>
    <n v="8034"/>
    <n v="1702"/>
    <n v="17"/>
    <n v="60"/>
    <n v="77"/>
    <d v="2025-10-03T00:00:00"/>
    <m/>
    <x v="0"/>
    <m/>
  </r>
  <r>
    <n v="148"/>
    <s v="HALDWANI"/>
    <x v="0"/>
    <s v="9389925428-Jio-BP"/>
    <x v="6"/>
    <s v="JAVED"/>
    <n v="6398733536"/>
    <s v="I-UW-GDRP-ENB-9036"/>
    <n v="74645"/>
    <d v="2025-10-03T00:00:00"/>
    <d v="2025-10-03T00:00:00"/>
    <n v="15445"/>
    <n v="4154"/>
    <n v="10"/>
    <n v="80"/>
    <n v="90"/>
    <d v="2025-10-03T00:00:00"/>
    <m/>
    <x v="0"/>
    <m/>
  </r>
  <r>
    <n v="149"/>
    <s v="HALDWANI"/>
    <x v="0"/>
    <s v="9389925428-Jio-BP"/>
    <x v="6"/>
    <s v="JAVED"/>
    <n v="6398733536"/>
    <s v="I-UW-NGLA-ENB-9004"/>
    <n v="74645"/>
    <d v="2025-10-03T00:00:00"/>
    <d v="2025-10-04T00:00:00"/>
    <n v="2735"/>
    <n v="458"/>
    <n v="50"/>
    <n v="40"/>
    <n v="90"/>
    <d v="2025-10-04T00:00:00"/>
    <m/>
    <x v="0"/>
    <m/>
  </r>
  <r>
    <n v="150"/>
    <s v="HALDWANI"/>
    <x v="0"/>
    <s v="9389925428-Jio-BP"/>
    <x v="1"/>
    <s v="AMAN"/>
    <n v="9105037209"/>
    <s v="I-UW-KSPR-ENB-9035"/>
    <n v="85236"/>
    <d v="2025-10-03T00:00:00"/>
    <d v="2025-10-03T00:00:00"/>
    <n v="55840"/>
    <n v="12772"/>
    <n v="41"/>
    <n v="60"/>
    <n v="101"/>
    <d v="2025-10-03T00:00:00"/>
    <m/>
    <x v="0"/>
    <m/>
  </r>
  <r>
    <n v="151"/>
    <s v="HALDWANI"/>
    <x v="0"/>
    <s v="9389925428-Jio-BP"/>
    <x v="1"/>
    <s v="AMAN"/>
    <n v="9105037209"/>
    <s v="I-UW-KSPR-ENB-0038"/>
    <n v="85236"/>
    <d v="2025-10-03T00:00:00"/>
    <d v="2025-10-03T00:00:00"/>
    <n v="4936"/>
    <n v="735"/>
    <n v="40"/>
    <n v="40"/>
    <n v="80"/>
    <d v="2025-10-03T00:00:00"/>
    <m/>
    <x v="0"/>
    <m/>
  </r>
  <r>
    <n v="152"/>
    <s v="HALDWANI"/>
    <x v="0"/>
    <s v="9389925428-Jio-BP"/>
    <x v="1"/>
    <s v="AMAN"/>
    <n v="9105037209"/>
    <s v="I-UW-KSPR-ENB-9067"/>
    <n v="85236"/>
    <d v="2025-10-03T00:00:00"/>
    <d v="2025-10-03T00:00:00"/>
    <n v="15645"/>
    <n v="4104"/>
    <n v="20"/>
    <n v="60"/>
    <n v="80"/>
    <d v="2025-10-03T00:00:00"/>
    <m/>
    <x v="0"/>
    <m/>
  </r>
  <r>
    <n v="153"/>
    <s v="HALDWANI"/>
    <x v="0"/>
    <s v="9389925428-Jio-BP"/>
    <x v="1"/>
    <s v="AMAN"/>
    <n v="9105037209"/>
    <s v="I-UW-KSPR-ENB-9063"/>
    <n v="85236"/>
    <d v="2025-10-03T00:00:00"/>
    <d v="2025-10-03T00:00:00"/>
    <n v="2754"/>
    <n v="521"/>
    <n v="17"/>
    <n v="60"/>
    <n v="77"/>
    <d v="2025-10-03T00:00:00"/>
    <m/>
    <x v="0"/>
    <m/>
  </r>
  <r>
    <n v="154"/>
    <s v="HALDWANI"/>
    <x v="0"/>
    <s v="9389925428-Jio-BP"/>
    <x v="1"/>
    <s v="AMAN"/>
    <n v="9105037209"/>
    <s v="I-UW-KSPR-ENB-0042"/>
    <n v="85236"/>
    <d v="2025-10-03T00:00:00"/>
    <d v="2025-10-03T00:00:00"/>
    <n v="5814"/>
    <n v="592"/>
    <n v="27"/>
    <n v="60"/>
    <n v="87"/>
    <d v="2025-10-03T00:00:00"/>
    <m/>
    <x v="0"/>
    <m/>
  </r>
  <r>
    <n v="155"/>
    <s v="HALDWANI"/>
    <x v="0"/>
    <s v="9389925428-Jio-BP"/>
    <x v="1"/>
    <s v="AMAN"/>
    <n v="9105037209"/>
    <s v="I-UW-KSPR-ENB-9061"/>
    <n v="85236"/>
    <d v="2025-10-03T00:00:00"/>
    <d v="2025-10-03T00:00:00"/>
    <n v="41"/>
    <n v="7"/>
    <n v="12"/>
    <n v="80"/>
    <n v="92"/>
    <d v="2025-10-03T00:00:00"/>
    <m/>
    <x v="0"/>
    <m/>
  </r>
  <r>
    <n v="156"/>
    <s v="HALDWANI"/>
    <x v="1"/>
    <n v="9161640641"/>
    <x v="3"/>
    <s v="HARI"/>
    <n v="7247885473"/>
    <s v="I-UW-HKGM-ENB-0036"/>
    <n v="75458"/>
    <d v="2025-10-03T00:00:00"/>
    <d v="2025-10-03T00:00:00"/>
    <n v="5616"/>
    <n v="1079"/>
    <n v="75"/>
    <n v="40"/>
    <n v="115"/>
    <d v="2025-10-03T00:00:00"/>
    <m/>
    <x v="0"/>
    <m/>
  </r>
  <r>
    <n v="157"/>
    <s v="HALDWANI"/>
    <x v="1"/>
    <n v="9161640641"/>
    <x v="3"/>
    <s v="HARI"/>
    <n v="7247885473"/>
    <s v="I-UW-HKGM-ENB-9046"/>
    <n v="75458"/>
    <d v="2025-10-03T00:00:00"/>
    <d v="2025-10-03T00:00:00"/>
    <n v="1105"/>
    <n v="227"/>
    <n v="75"/>
    <n v="40"/>
    <n v="115"/>
    <d v="2025-10-03T00:00:00"/>
    <m/>
    <x v="0"/>
    <m/>
  </r>
  <r>
    <n v="158"/>
    <s v="HALDWANI"/>
    <x v="1"/>
    <n v="9161640641"/>
    <x v="3"/>
    <s v="HARI"/>
    <n v="7247885473"/>
    <s v="I-UW-HKGM-ENB-9055"/>
    <n v="75458"/>
    <d v="2025-10-03T00:00:00"/>
    <d v="2025-10-03T00:00:00"/>
    <n v="16385"/>
    <n v="3492"/>
    <n v="38"/>
    <n v="60"/>
    <n v="98"/>
    <d v="2025-10-03T00:00:00"/>
    <m/>
    <x v="0"/>
    <m/>
  </r>
  <r>
    <n v="159"/>
    <s v="HALDWANI"/>
    <x v="1"/>
    <n v="9161640641"/>
    <x v="3"/>
    <s v="HARI"/>
    <n v="7247885473"/>
    <s v="I-UW-NNTL-ENB-9082"/>
    <n v="75329"/>
    <d v="2025-10-03T00:00:00"/>
    <d v="2025-10-03T00:00:00"/>
    <n v="12025"/>
    <n v="3173"/>
    <n v="48"/>
    <n v="100"/>
    <n v="148"/>
    <d v="2025-10-03T00:00:00"/>
    <m/>
    <x v="0"/>
    <m/>
  </r>
  <r>
    <n v="160"/>
    <s v="HALDWANI"/>
    <x v="1"/>
    <n v="9161640641"/>
    <x v="3"/>
    <s v="HARI"/>
    <n v="7247885473"/>
    <s v="I-UW-HKGM-ENB-9047"/>
    <n v="75329"/>
    <d v="2025-10-03T00:00:00"/>
    <d v="2025-10-03T00:00:00"/>
    <n v="9270"/>
    <n v="2751"/>
    <n v="54"/>
    <n v="60"/>
    <n v="114"/>
    <d v="2025-10-03T00:00:00"/>
    <m/>
    <x v="0"/>
    <m/>
  </r>
  <r>
    <n v="161"/>
    <s v="HALDWANI"/>
    <x v="1"/>
    <n v="9161640641"/>
    <x v="3"/>
    <s v="HARI"/>
    <n v="7247885473"/>
    <s v="I-UW-HKGM-ENB-9050"/>
    <n v="75329"/>
    <d v="2025-10-03T00:00:00"/>
    <d v="2025-10-03T00:00:00"/>
    <n v="8769"/>
    <n v="1936"/>
    <n v="45"/>
    <n v="80"/>
    <n v="125"/>
    <d v="2025-10-03T00:00:00"/>
    <m/>
    <x v="0"/>
    <m/>
  </r>
  <r>
    <n v="162"/>
    <s v="HALDWANI"/>
    <x v="1"/>
    <n v="9161640641"/>
    <x v="3"/>
    <s v="HARI"/>
    <n v="7247885473"/>
    <s v="I-UW-HKGM-ENB-9099"/>
    <n v="75329"/>
    <d v="2025-10-03T00:00:00"/>
    <d v="2025-10-03T00:00:00"/>
    <n v="9940"/>
    <n v="2030"/>
    <n v="57"/>
    <n v="60"/>
    <n v="117"/>
    <d v="2025-10-03T00:00:00"/>
    <m/>
    <x v="0"/>
    <m/>
  </r>
  <r>
    <n v="163"/>
    <s v="HALDWANI"/>
    <x v="0"/>
    <s v="9389925428-Jio-BP"/>
    <x v="2"/>
    <s v="DEEPAK"/>
    <n v="9350905819"/>
    <s v="I-UW-PRGR-ILA-0001"/>
    <s v="TXN100126227213"/>
    <d v="2025-10-03T00:00:00"/>
    <d v="2025-10-04T00:00:00"/>
    <n v="4893"/>
    <n v="4299"/>
    <n v="101"/>
    <n v="140"/>
    <n v="241"/>
    <d v="2025-10-04T00:00:00"/>
    <m/>
    <x v="0"/>
    <m/>
  </r>
  <r>
    <n v="164"/>
    <s v="HALDWANI"/>
    <x v="0"/>
    <s v="9389925428-Jio-BP"/>
    <x v="2"/>
    <s v="DEEPAK"/>
    <n v="9350905819"/>
    <s v="I-UW-PRGR-ENB-9014"/>
    <s v="TXN100126227029"/>
    <d v="2025-10-03T00:00:00"/>
    <d v="2025-10-03T00:00:00"/>
    <n v="14180"/>
    <n v="3661"/>
    <n v="50"/>
    <n v="80"/>
    <n v="130"/>
    <d v="2025-10-03T00:00:00"/>
    <m/>
    <x v="0"/>
    <m/>
  </r>
  <r>
    <n v="165"/>
    <s v="HALDWANI"/>
    <x v="0"/>
    <s v="9389925428-Jio-BP"/>
    <x v="2"/>
    <s v="DEEPAK"/>
    <n v="9350905819"/>
    <s v="I-UW-PRGR-ENB-9003"/>
    <s v="TXN100126227029"/>
    <d v="2025-10-03T00:00:00"/>
    <d v="2025-10-04T00:00:00"/>
    <n v="12021"/>
    <n v="2999"/>
    <n v="75"/>
    <n v="60"/>
    <n v="135"/>
    <d v="2025-10-04T00:00:00"/>
    <m/>
    <x v="0"/>
    <m/>
  </r>
  <r>
    <n v="166"/>
    <s v="HALDWANI"/>
    <x v="0"/>
    <s v="9389925428-Jio-BP"/>
    <x v="2"/>
    <s v="DEEPAK"/>
    <n v="9350905819"/>
    <s v="I-UW-PRGR-ENB-9004"/>
    <s v="TXN100126227029"/>
    <d v="2025-10-03T00:00:00"/>
    <d v="2025-10-04T00:00:00"/>
    <n v="4213"/>
    <n v="627"/>
    <n v="75"/>
    <n v="60"/>
    <n v="135"/>
    <d v="2025-10-04T00:00:00"/>
    <m/>
    <x v="0"/>
    <m/>
  </r>
  <r>
    <n v="167"/>
    <s v="HALDWANI"/>
    <x v="0"/>
    <s v="9389925428-Jio-BP"/>
    <x v="2"/>
    <s v="DEEPAK"/>
    <n v="9350905819"/>
    <s v="I-UW-PRGR-ENB-9026"/>
    <s v="TXN100126227029"/>
    <d v="2025-10-03T00:00:00"/>
    <d v="2025-10-04T00:00:00"/>
    <n v="8607"/>
    <n v="2157"/>
    <n v="109"/>
    <n v="60"/>
    <n v="169"/>
    <d v="2025-10-04T00:00:00"/>
    <m/>
    <x v="0"/>
    <m/>
  </r>
  <r>
    <n v="168"/>
    <s v="HALDWANI"/>
    <x v="0"/>
    <s v="9389925428-Jio-BP"/>
    <x v="2"/>
    <s v="DEEPAK"/>
    <n v="9350905819"/>
    <s v="I-UW-CPWT-ENB-9031"/>
    <s v="TXN100126227029"/>
    <d v="2025-10-03T00:00:00"/>
    <d v="2025-10-03T00:00:00"/>
    <n v="2488"/>
    <n v="579"/>
    <n v="33"/>
    <n v="60"/>
    <n v="93"/>
    <d v="2025-10-03T00:00:00"/>
    <m/>
    <x v="0"/>
    <m/>
  </r>
  <r>
    <n v="169"/>
    <s v="HALDWANI"/>
    <x v="0"/>
    <s v="9389925428-Jio-BP"/>
    <x v="2"/>
    <s v="DEEPAK"/>
    <n v="9350905819"/>
    <s v="I-UW-CPWT-ENB-9055"/>
    <s v="TXN100126227029"/>
    <d v="2025-10-03T00:00:00"/>
    <d v="2025-10-03T00:00:00"/>
    <n v="7154"/>
    <n v="1721"/>
    <n v="160"/>
    <n v="40"/>
    <n v="200"/>
    <d v="2025-10-03T00:00:00"/>
    <m/>
    <x v="0"/>
    <m/>
  </r>
  <r>
    <n v="170"/>
    <s v="HALDWANI"/>
    <x v="1"/>
    <n v="9161640641"/>
    <x v="8"/>
    <s v="GOKUL"/>
    <n v="7417923866"/>
    <s v="I-UW-DWRH-ENB-9016"/>
    <s v="TXN100126229568"/>
    <d v="2025-10-03T00:00:00"/>
    <d v="2025-10-05T00:00:00"/>
    <n v="4030"/>
    <n v="1192"/>
    <n v="55"/>
    <n v="120"/>
    <n v="175"/>
    <d v="2025-10-05T00:00:00"/>
    <m/>
    <x v="0"/>
    <m/>
  </r>
  <r>
    <n v="171"/>
    <s v="HALDWANI"/>
    <x v="1"/>
    <n v="9161640641"/>
    <x v="8"/>
    <s v="GOKUL"/>
    <n v="7417923866"/>
    <s v="I-UW-DWRH-ENB-9012"/>
    <s v="TXN100126229568"/>
    <d v="2025-10-03T00:00:00"/>
    <d v="2025-10-04T00:00:00"/>
    <n v="3280"/>
    <n v="1151"/>
    <n v="78"/>
    <n v="80"/>
    <n v="158"/>
    <d v="2025-10-04T00:00:00"/>
    <m/>
    <x v="0"/>
    <m/>
  </r>
  <r>
    <n v="172"/>
    <s v="HALDWANI"/>
    <x v="1"/>
    <n v="9161640641"/>
    <x v="8"/>
    <s v="GOKUL"/>
    <n v="7417923866"/>
    <s v="I-UW-JLAL-ENB-9003"/>
    <s v="TXN100126229568"/>
    <d v="2025-10-03T00:00:00"/>
    <d v="2025-10-04T00:00:00"/>
    <n v="10123"/>
    <n v="2026"/>
    <n v="85"/>
    <n v="100"/>
    <n v="185"/>
    <d v="2025-10-04T00:00:00"/>
    <m/>
    <x v="0"/>
    <m/>
  </r>
  <r>
    <n v="173"/>
    <s v="HALDWANI"/>
    <x v="1"/>
    <n v="9161640641"/>
    <x v="8"/>
    <s v="GOKUL"/>
    <n v="7417923866"/>
    <s v="I-UW-DWRH-ENB-9003"/>
    <s v="TXN100126229568"/>
    <d v="2025-10-03T00:00:00"/>
    <d v="2025-10-03T00:00:00"/>
    <n v="9039"/>
    <n v="1772"/>
    <n v="69"/>
    <n v="80"/>
    <n v="149"/>
    <d v="2025-10-03T00:00:00"/>
    <m/>
    <x v="0"/>
    <m/>
  </r>
  <r>
    <n v="174"/>
    <s v="HALDWANI"/>
    <x v="1"/>
    <n v="9161640641"/>
    <x v="8"/>
    <s v="GOKUL"/>
    <n v="7417923866"/>
    <s v="I-UW-JLAL-ENB-9005"/>
    <s v="TXN100126229568"/>
    <d v="2025-10-03T00:00:00"/>
    <d v="2025-10-04T00:00:00"/>
    <n v="326"/>
    <n v="129"/>
    <n v="85"/>
    <n v="40"/>
    <n v="125"/>
    <d v="2025-10-04T00:00:00"/>
    <m/>
    <x v="0"/>
    <m/>
  </r>
  <r>
    <n v="175"/>
    <s v="HALDWANI"/>
    <x v="1"/>
    <n v="9161640641"/>
    <x v="8"/>
    <s v="GOKUL"/>
    <n v="7417923866"/>
    <s v="I-UW-DWRH-ENB-9029"/>
    <s v="TXN100126229403"/>
    <d v="2025-10-03T00:00:00"/>
    <d v="2025-10-03T00:00:00"/>
    <n v="4448"/>
    <n v="1062"/>
    <n v="80"/>
    <n v="100"/>
    <n v="180"/>
    <d v="2025-10-03T00:00:00"/>
    <m/>
    <x v="0"/>
    <m/>
  </r>
  <r>
    <n v="176"/>
    <s v="HALDWANI"/>
    <x v="1"/>
    <n v="9161640641"/>
    <x v="8"/>
    <s v="GOKUL"/>
    <n v="7417923866"/>
    <s v="I-UW-RAWR-ENB-9002"/>
    <s v="TXN100126229403"/>
    <d v="2025-10-03T00:00:00"/>
    <d v="2025-10-05T00:00:00"/>
    <n v="4490"/>
    <n v="1177"/>
    <n v="38"/>
    <n v="120"/>
    <n v="158"/>
    <d v="2025-10-05T00:00:00"/>
    <m/>
    <x v="0"/>
    <m/>
  </r>
  <r>
    <n v="177"/>
    <s v="HALDWANI"/>
    <x v="1"/>
    <n v="9161640641"/>
    <x v="8"/>
    <s v="GOKUL"/>
    <n v="7417923866"/>
    <s v="I-UW-RAWR-ENB-9004"/>
    <s v="TXN100126229403"/>
    <d v="2025-10-03T00:00:00"/>
    <d v="2025-10-03T00:00:00"/>
    <n v="3897"/>
    <n v="1405"/>
    <n v="125"/>
    <n v="60"/>
    <n v="185"/>
    <d v="2025-10-03T00:00:00"/>
    <m/>
    <x v="0"/>
    <m/>
  </r>
  <r>
    <n v="178"/>
    <s v="HALDWANI"/>
    <x v="1"/>
    <n v="9161640641"/>
    <x v="8"/>
    <s v="GOKUL"/>
    <n v="7417923866"/>
    <s v="I-UW-CKTA-ENB-9025"/>
    <s v="TXN100126229842"/>
    <d v="2025-10-03T00:00:00"/>
    <d v="2025-10-04T00:00:00"/>
    <n v="2924"/>
    <n v="829"/>
    <n v="82"/>
    <n v="80"/>
    <n v="162"/>
    <d v="2025-10-04T00:00:00"/>
    <m/>
    <x v="0"/>
    <m/>
  </r>
  <r>
    <n v="179"/>
    <s v="HALDWANI"/>
    <x v="1"/>
    <n v="9161640641"/>
    <x v="8"/>
    <s v="GOKUL"/>
    <n v="7417923866"/>
    <s v="I-UW-DWRH-ENB-9025"/>
    <s v="TXN100126229842"/>
    <d v="2025-10-03T00:00:00"/>
    <d v="2025-10-05T00:00:00"/>
    <n v="2389"/>
    <n v="653"/>
    <n v="38"/>
    <n v="100"/>
    <n v="138"/>
    <d v="2025-10-05T00:00:00"/>
    <m/>
    <x v="0"/>
    <m/>
  </r>
  <r>
    <n v="180"/>
    <s v="HALDWANI"/>
    <x v="0"/>
    <s v="9389925428-Jio-BP"/>
    <x v="1"/>
    <s v="AMAN"/>
    <n v="9105037209"/>
    <s v="I-UW-KSPR-ENB-0077"/>
    <n v="122043"/>
    <d v="2025-10-04T00:00:00"/>
    <d v="2025-10-04T00:00:00"/>
    <n v="3008"/>
    <n v="455"/>
    <n v="51"/>
    <n v="60"/>
    <n v="111"/>
    <d v="2025-10-04T00:00:00"/>
    <m/>
    <x v="0"/>
    <m/>
  </r>
  <r>
    <n v="181"/>
    <s v="HALDWANI"/>
    <x v="0"/>
    <s v="9389925428-Jio-BP"/>
    <x v="1"/>
    <s v="AMAN"/>
    <n v="9105037209"/>
    <s v="I-UW-KSPR-ENB-0081"/>
    <n v="122043"/>
    <d v="2025-10-04T00:00:00"/>
    <d v="2025-10-04T00:00:00"/>
    <n v="929"/>
    <n v="165"/>
    <n v="54"/>
    <n v="80"/>
    <n v="134"/>
    <d v="2025-10-04T00:00:00"/>
    <m/>
    <x v="0"/>
    <m/>
  </r>
  <r>
    <n v="182"/>
    <s v="HALDWANI"/>
    <x v="0"/>
    <s v="9389925428-Jio-BP"/>
    <x v="1"/>
    <s v="AMAN"/>
    <n v="9105037209"/>
    <s v="I-UW-KSPR-ENB-9024"/>
    <n v="122043"/>
    <d v="2025-10-04T00:00:00"/>
    <d v="2025-10-04T00:00:00"/>
    <n v="14664"/>
    <n v="4010"/>
    <n v="10"/>
    <n v="60"/>
    <n v="70"/>
    <d v="2025-10-04T00:00:00"/>
    <m/>
    <x v="0"/>
    <m/>
  </r>
  <r>
    <n v="183"/>
    <s v="HALDWANI"/>
    <x v="0"/>
    <s v="9389925428-Jio-BP"/>
    <x v="1"/>
    <s v="AMAN"/>
    <n v="9105037209"/>
    <s v="I-UW-KSPR-ENB-9033"/>
    <n v="122043"/>
    <d v="2025-10-04T00:00:00"/>
    <d v="2025-10-04T00:00:00"/>
    <n v="7306"/>
    <n v="1496"/>
    <n v="10"/>
    <n v="80"/>
    <n v="90"/>
    <d v="2025-10-04T00:00:00"/>
    <m/>
    <x v="0"/>
    <m/>
  </r>
  <r>
    <n v="184"/>
    <s v="HALDWANI"/>
    <x v="0"/>
    <s v="9389925428-Jio-BP"/>
    <x v="1"/>
    <s v="AMAN"/>
    <n v="9105037209"/>
    <s v="I-UW-KSPR-ENB-9068"/>
    <n v="122043"/>
    <d v="2025-10-04T00:00:00"/>
    <d v="2025-10-04T00:00:00"/>
    <n v="6888"/>
    <n v="1456"/>
    <n v="38"/>
    <n v="60"/>
    <n v="98"/>
    <d v="2025-10-04T00:00:00"/>
    <m/>
    <x v="0"/>
    <m/>
  </r>
  <r>
    <n v="185"/>
    <s v="HALDWANI"/>
    <x v="1"/>
    <n v="9628578265"/>
    <x v="3"/>
    <s v="HARI"/>
    <n v="7247885473"/>
    <s v="I-UW-HKGM-ENB-6005"/>
    <n v="180718"/>
    <d v="2025-10-04T00:00:00"/>
    <d v="2025-10-05T00:00:00"/>
    <n v="0"/>
    <n v="0"/>
    <n v="12"/>
    <n v="80"/>
    <n v="92"/>
    <d v="2025-10-05T00:00:00"/>
    <m/>
    <x v="0"/>
    <m/>
  </r>
  <r>
    <n v="186"/>
    <s v="HALDWANI"/>
    <x v="1"/>
    <n v="9628578265"/>
    <x v="3"/>
    <s v="HARI"/>
    <n v="7247885473"/>
    <s v="I-UW-HKGM-ENB-6010"/>
    <n v="180718"/>
    <d v="2025-10-04T00:00:00"/>
    <d v="2025-10-04T00:00:00"/>
    <n v="845"/>
    <n v="103"/>
    <n v="25"/>
    <n v="80"/>
    <n v="105"/>
    <d v="2025-10-04T00:00:00"/>
    <m/>
    <x v="0"/>
    <m/>
  </r>
  <r>
    <n v="187"/>
    <s v="HALDWANI"/>
    <x v="1"/>
    <n v="8126359505"/>
    <x v="3"/>
    <s v="HARI"/>
    <n v="7247885473"/>
    <s v="I-UW-HKGM-JCN-6000"/>
    <n v="180916"/>
    <d v="2025-10-04T00:00:00"/>
    <d v="2025-10-04T00:00:00"/>
    <n v="62968"/>
    <n v="2009"/>
    <n v="40"/>
    <n v="140"/>
    <n v="180"/>
    <d v="2025-10-04T00:00:00"/>
    <m/>
    <x v="0"/>
    <m/>
  </r>
  <r>
    <n v="188"/>
    <s v="HALDWANI"/>
    <x v="1"/>
    <n v="9161640641"/>
    <x v="3"/>
    <s v="HARI"/>
    <n v="7247885473"/>
    <s v="I-UW-NNTL-ENB-9080"/>
    <n v="75837"/>
    <d v="2025-10-04T00:00:00"/>
    <d v="2025-10-05T00:00:00"/>
    <n v="5905"/>
    <n v="1306"/>
    <n v="65"/>
    <n v="60"/>
    <n v="146"/>
    <d v="2025-10-05T00:00:00"/>
    <m/>
    <x v="0"/>
    <m/>
  </r>
  <r>
    <n v="189"/>
    <s v="HALDWANI"/>
    <x v="1"/>
    <n v="9161640641"/>
    <x v="3"/>
    <s v="HARI"/>
    <n v="7247885473"/>
    <s v="I-UW-HKGM-ENB-0044"/>
    <n v="75837"/>
    <d v="2025-10-04T00:00:00"/>
    <d v="2025-10-04T00:00:00"/>
    <n v="1688"/>
    <n v="331"/>
    <n v="52"/>
    <n v="60"/>
    <n v="112"/>
    <d v="2025-10-04T00:00:00"/>
    <m/>
    <x v="0"/>
    <m/>
  </r>
  <r>
    <n v="190"/>
    <s v="HALDWANI"/>
    <x v="1"/>
    <n v="9161640641"/>
    <x v="3"/>
    <s v="HARI"/>
    <n v="7247885473"/>
    <s v="I-UW-NNTL-ENB-9014"/>
    <n v="75837"/>
    <d v="2025-10-04T00:00:00"/>
    <d v="2025-10-04T00:00:00"/>
    <n v="4318"/>
    <n v="836"/>
    <n v="52"/>
    <n v="100"/>
    <n v="152"/>
    <d v="2025-10-04T00:00:00"/>
    <m/>
    <x v="0"/>
    <m/>
  </r>
  <r>
    <n v="191"/>
    <s v="HALDWANI"/>
    <x v="1"/>
    <n v="9161640641"/>
    <x v="3"/>
    <s v="HARI"/>
    <n v="7247885473"/>
    <s v="I-UW-NNTL-ENB-9058"/>
    <n v="75837"/>
    <d v="2025-10-04T00:00:00"/>
    <d v="2025-10-04T00:00:00"/>
    <n v="2642"/>
    <n v="559"/>
    <n v="95"/>
    <n v="60"/>
    <n v="155"/>
    <d v="2025-10-04T00:00:00"/>
    <m/>
    <x v="0"/>
    <m/>
  </r>
  <r>
    <n v="192"/>
    <s v="HALDWANI"/>
    <x v="1"/>
    <n v="9161640641"/>
    <x v="3"/>
    <s v="HARI"/>
    <n v="7247885473"/>
    <s v="I-UW-NNTL-ENB-9074"/>
    <n v="75726"/>
    <d v="2025-10-04T00:00:00"/>
    <d v="2025-10-05T00:00:00"/>
    <n v="11337"/>
    <n v="2560"/>
    <n v="40"/>
    <n v="120"/>
    <n v="160"/>
    <d v="2025-10-05T00:00:00"/>
    <m/>
    <x v="0"/>
    <m/>
  </r>
  <r>
    <n v="193"/>
    <s v="HALDWANI"/>
    <x v="1"/>
    <n v="9161640641"/>
    <x v="3"/>
    <s v="HARI"/>
    <n v="7247885473"/>
    <s v="I-UW-NNTL-ENB-9077"/>
    <n v="75726"/>
    <d v="2025-10-04T00:00:00"/>
    <d v="2025-10-04T00:00:00"/>
    <n v="7215"/>
    <n v="1496"/>
    <n v="75"/>
    <n v="100"/>
    <n v="175"/>
    <d v="2025-10-04T00:00:00"/>
    <m/>
    <x v="0"/>
    <m/>
  </r>
  <r>
    <n v="194"/>
    <s v="HALDWANI"/>
    <x v="1"/>
    <n v="9161640641"/>
    <x v="3"/>
    <s v="HARI"/>
    <n v="7247885473"/>
    <s v="I-UW-NNTL-ENB-9089"/>
    <n v="75726"/>
    <d v="2025-10-04T00:00:00"/>
    <d v="2025-10-05T00:00:00"/>
    <n v="8925"/>
    <n v="1898"/>
    <n v="86"/>
    <n v="60"/>
    <n v="125"/>
    <d v="2025-10-05T00:00:00"/>
    <m/>
    <x v="0"/>
    <m/>
  </r>
  <r>
    <n v="195"/>
    <s v="HALDWANI"/>
    <x v="1"/>
    <n v="9161640641"/>
    <x v="3"/>
    <s v="HARI"/>
    <n v="7247885473"/>
    <s v="I-UW-HKGM-ENB-9060"/>
    <n v="75726"/>
    <d v="2025-10-04T00:00:00"/>
    <d v="2025-10-04T00:00:00"/>
    <n v="3081"/>
    <n v="544"/>
    <n v="12"/>
    <n v="100"/>
    <n v="112"/>
    <d v="2025-10-04T00:00:00"/>
    <m/>
    <x v="0"/>
    <m/>
  </r>
  <r>
    <n v="196"/>
    <s v="HALDWANI"/>
    <x v="1"/>
    <n v="9161640641"/>
    <x v="7"/>
    <s v="KUNDAN"/>
    <n v="7055143769"/>
    <s v="I-UW-BGSW-ENB-9001"/>
    <s v="TXN100126571043"/>
    <d v="2025-10-04T00:00:00"/>
    <d v="2025-10-04T00:00:00"/>
    <n v="3833"/>
    <n v="1189"/>
    <n v="30"/>
    <n v="120"/>
    <n v="150"/>
    <d v="2025-10-04T00:00:00"/>
    <m/>
    <x v="0"/>
    <m/>
  </r>
  <r>
    <n v="197"/>
    <s v="HALDWANI"/>
    <x v="1"/>
    <n v="9161640641"/>
    <x v="7"/>
    <s v="KUNDAN"/>
    <n v="7055143769"/>
    <s v="I-UW-BGSW-ENB-9055"/>
    <s v="TXN100126571043"/>
    <d v="2025-10-04T00:00:00"/>
    <d v="2025-10-04T00:00:00"/>
    <n v="3362"/>
    <n v="636"/>
    <n v="105"/>
    <n v="100"/>
    <n v="205"/>
    <d v="2025-10-04T00:00:00"/>
    <m/>
    <x v="0"/>
    <m/>
  </r>
  <r>
    <n v="198"/>
    <s v="HALDWANI"/>
    <x v="1"/>
    <n v="9161640641"/>
    <x v="7"/>
    <s v="KUNDAN"/>
    <n v="7055143769"/>
    <s v="I-UW-BGSW-ENB-9059"/>
    <s v="TXN100126571043"/>
    <d v="2025-10-04T00:00:00"/>
    <d v="2025-10-04T00:00:00"/>
    <n v="7314"/>
    <n v="1685"/>
    <n v="102"/>
    <n v="80"/>
    <n v="182"/>
    <d v="2025-10-04T00:00:00"/>
    <m/>
    <x v="0"/>
    <m/>
  </r>
  <r>
    <n v="199"/>
    <s v="HALDWANI"/>
    <x v="1"/>
    <n v="9161640641"/>
    <x v="7"/>
    <s v="KUNDAN"/>
    <n v="7055143769"/>
    <s v="I-UW-KADA-ENB-9001"/>
    <s v="TXN100126571043"/>
    <d v="2025-10-04T00:00:00"/>
    <d v="2025-10-05T00:00:00"/>
    <n v="1241"/>
    <n v="427"/>
    <n v="100"/>
    <n v="80"/>
    <n v="180"/>
    <d v="2025-10-05T00:00:00"/>
    <m/>
    <x v="0"/>
    <m/>
  </r>
  <r>
    <n v="200"/>
    <s v="HALDWANI"/>
    <x v="1"/>
    <n v="9161640641"/>
    <x v="7"/>
    <s v="KUNDAN"/>
    <n v="7055143769"/>
    <s v="I-UW-KADA-ENB-9007"/>
    <s v="TXN100126571043"/>
    <d v="2025-10-04T00:00:00"/>
    <d v="2025-10-05T00:00:00"/>
    <n v="269"/>
    <n v="60"/>
    <n v="88"/>
    <n v="80"/>
    <n v="168"/>
    <d v="2025-10-05T00:00:00"/>
    <m/>
    <x v="0"/>
    <m/>
  </r>
  <r>
    <n v="201"/>
    <s v="HALDWANI"/>
    <x v="1"/>
    <n v="9161640641"/>
    <x v="7"/>
    <s v="KUNDAN"/>
    <n v="7055143769"/>
    <s v="I-UW-KADA-ENB-9012"/>
    <s v="TXN100126571043"/>
    <d v="2025-10-04T00:00:00"/>
    <d v="2025-10-05T00:00:00"/>
    <n v="450"/>
    <n v="135"/>
    <n v="42"/>
    <n v="80"/>
    <n v="122"/>
    <d v="2025-10-05T00:00:00"/>
    <m/>
    <x v="0"/>
    <m/>
  </r>
  <r>
    <n v="202"/>
    <s v="HALDWANI"/>
    <x v="0"/>
    <s v="9389925428BPCL"/>
    <x v="0"/>
    <s v="GANESH"/>
    <n v="7535896961"/>
    <s v="I-UW-PTHG-ENB-9008"/>
    <s v="TXN100126518250"/>
    <d v="2025-10-04T00:00:00"/>
    <d v="2025-10-04T00:00:00"/>
    <n v="2337"/>
    <n v="543"/>
    <n v="55"/>
    <n v="80"/>
    <n v="135"/>
    <d v="2025-10-04T00:00:00"/>
    <m/>
    <x v="0"/>
    <m/>
  </r>
  <r>
    <n v="203"/>
    <s v="HALDWANI"/>
    <x v="0"/>
    <s v="9389925428BPCL"/>
    <x v="0"/>
    <s v="GANESH"/>
    <n v="7535896961"/>
    <s v="I-UW-PTHG-ENB-9080"/>
    <s v="TXN100126518250"/>
    <d v="2025-10-04T00:00:00"/>
    <d v="2025-10-04T00:00:00"/>
    <n v="6700"/>
    <n v="1319"/>
    <n v="45"/>
    <n v="80"/>
    <n v="125"/>
    <d v="2025-10-04T00:00:00"/>
    <m/>
    <x v="0"/>
    <m/>
  </r>
  <r>
    <n v="204"/>
    <s v="HALDWANI"/>
    <x v="0"/>
    <s v="9389925428BPCL"/>
    <x v="0"/>
    <s v="GANESH"/>
    <n v="7535896961"/>
    <s v="I-UW-PTHG-ENB-9012"/>
    <s v="TXN100126518250"/>
    <d v="2025-10-04T00:00:00"/>
    <d v="2025-10-04T00:00:00"/>
    <n v="7798"/>
    <n v="2405"/>
    <n v="58"/>
    <n v="80"/>
    <n v="138"/>
    <d v="2025-10-04T00:00:00"/>
    <m/>
    <x v="0"/>
    <m/>
  </r>
  <r>
    <n v="205"/>
    <s v="HALDWANI"/>
    <x v="0"/>
    <s v="9389925428BPCL"/>
    <x v="0"/>
    <s v="GANESH"/>
    <n v="7535896961"/>
    <s v="I-UW-DHLA-ENB-9027"/>
    <s v="TXN100126622320"/>
    <d v="2025-10-04T00:00:00"/>
    <d v="2025-10-04T00:00:00"/>
    <n v="212"/>
    <n v="864"/>
    <n v="5"/>
    <n v="20"/>
    <n v="25"/>
    <d v="2025-10-04T00:00:00"/>
    <m/>
    <x v="0"/>
    <m/>
  </r>
  <r>
    <n v="206"/>
    <s v="HALDWANI"/>
    <x v="1"/>
    <n v="9161640641"/>
    <x v="5"/>
    <s v="MUSTAKEEM"/>
    <n v="9457840862"/>
    <s v="I-UW-KLDG-ENB-9006"/>
    <n v="82842"/>
    <d v="2025-10-04T00:00:00"/>
    <d v="2025-10-04T00:00:00"/>
    <n v="4697"/>
    <n v="971"/>
    <n v="56"/>
    <n v="60"/>
    <n v="116"/>
    <d v="2025-10-04T00:00:00"/>
    <m/>
    <x v="0"/>
    <m/>
  </r>
  <r>
    <n v="207"/>
    <s v="HALDWANI"/>
    <x v="1"/>
    <n v="9161640641"/>
    <x v="5"/>
    <s v="MUSTAKEEM"/>
    <n v="9457840862"/>
    <s v="I-UW-KLDG-ENB-9019"/>
    <n v="82842"/>
    <d v="2025-10-04T00:00:00"/>
    <d v="2025-10-04T00:00:00"/>
    <n v="4416"/>
    <n v="870"/>
    <n v="44"/>
    <n v="60"/>
    <n v="104"/>
    <d v="2025-10-04T00:00:00"/>
    <m/>
    <x v="0"/>
    <m/>
  </r>
  <r>
    <n v="208"/>
    <s v="HALDWANI"/>
    <x v="1"/>
    <n v="9161640641"/>
    <x v="5"/>
    <s v="MUSTAKEEM"/>
    <n v="9457840862"/>
    <s v="I-UW-KLDG-ENB-9026"/>
    <n v="82842"/>
    <d v="2025-10-04T00:00:00"/>
    <d v="2025-10-04T00:00:00"/>
    <n v="20803"/>
    <n v="2371"/>
    <n v="79"/>
    <n v="60"/>
    <n v="139"/>
    <d v="2025-10-04T00:00:00"/>
    <m/>
    <x v="0"/>
    <m/>
  </r>
  <r>
    <n v="209"/>
    <s v="HALDWANI"/>
    <x v="1"/>
    <n v="9161640641"/>
    <x v="5"/>
    <s v="MUSTAKEEM"/>
    <n v="9457840862"/>
    <s v="I-UW-RMNA-ENB-9033"/>
    <n v="82842"/>
    <d v="2025-10-04T00:00:00"/>
    <d v="2025-10-04T00:00:00"/>
    <n v="7281"/>
    <n v="1808"/>
    <n v="41"/>
    <n v="60"/>
    <n v="101"/>
    <d v="2025-10-04T00:00:00"/>
    <m/>
    <x v="0"/>
    <m/>
  </r>
  <r>
    <n v="210"/>
    <s v="HALDWANI"/>
    <x v="1"/>
    <n v="9161640641"/>
    <x v="5"/>
    <s v="MUSTAKEEM"/>
    <n v="9457840862"/>
    <s v="I-UW-RMNA-ENB-9038"/>
    <n v="82842"/>
    <d v="2025-10-04T00:00:00"/>
    <d v="2025-10-04T00:00:00"/>
    <n v="23016"/>
    <n v="5835"/>
    <n v="12"/>
    <n v="80"/>
    <n v="92"/>
    <d v="2025-10-04T00:00:00"/>
    <m/>
    <x v="0"/>
    <m/>
  </r>
  <r>
    <n v="211"/>
    <s v="HALDWANI"/>
    <x v="1"/>
    <n v="9161640641"/>
    <x v="5"/>
    <s v="MUSTAKEEM"/>
    <n v="9457840862"/>
    <s v="I-UW-RMNA-ENB-9043"/>
    <n v="82842"/>
    <d v="2025-10-04T00:00:00"/>
    <d v="2025-10-04T00:00:00"/>
    <n v="18322"/>
    <n v="4296"/>
    <n v="45"/>
    <n v="60"/>
    <n v="105"/>
    <d v="2025-10-04T00:00:00"/>
    <m/>
    <x v="0"/>
    <m/>
  </r>
  <r>
    <n v="212"/>
    <s v="HALDWANI"/>
    <x v="1"/>
    <n v="9161640641"/>
    <x v="5"/>
    <s v="MUSTAKEEM"/>
    <n v="9457840862"/>
    <s v="I-UW-RMNA-ENB-9014"/>
    <n v="82842"/>
    <d v="2025-10-04T00:00:00"/>
    <d v="2025-10-04T00:00:00"/>
    <n v="6122"/>
    <n v="1752"/>
    <n v="50"/>
    <n v="60"/>
    <n v="110"/>
    <d v="2025-10-04T00:00:00"/>
    <m/>
    <x v="0"/>
    <m/>
  </r>
  <r>
    <n v="213"/>
    <s v="HALDWANI"/>
    <x v="0"/>
    <s v="9389925428BPCL"/>
    <x v="2"/>
    <s v="DEEPAK"/>
    <n v="9350905819"/>
    <s v="I-UW-LHGT-ENB-9031"/>
    <s v="TXN100126469614"/>
    <d v="2025-10-04T00:00:00"/>
    <d v="2025-10-05T00:00:00"/>
    <n v="1228"/>
    <n v="242"/>
    <n v="51"/>
    <n v="60"/>
    <n v="111"/>
    <d v="2025-10-05T00:00:00"/>
    <m/>
    <x v="0"/>
    <m/>
  </r>
  <r>
    <n v="214"/>
    <s v="HALDWANI"/>
    <x v="0"/>
    <s v="9389925428BPCL"/>
    <x v="2"/>
    <s v="DEEPAK"/>
    <n v="9350905819"/>
    <s v="I-UW-LHGT-ENB-9007"/>
    <s v="TXN100126469614"/>
    <d v="2025-10-04T00:00:00"/>
    <d v="2025-10-05T00:00:00"/>
    <n v="2003"/>
    <n v="652"/>
    <n v="70"/>
    <n v="60"/>
    <n v="130"/>
    <d v="2025-10-05T00:00:00"/>
    <m/>
    <x v="0"/>
    <m/>
  </r>
  <r>
    <n v="215"/>
    <s v="HALDWANI"/>
    <x v="0"/>
    <s v="9389925428BPCL"/>
    <x v="2"/>
    <s v="DEEPAK"/>
    <n v="9350905819"/>
    <s v="I-UW-LHGT-ENB-9006"/>
    <s v="TXN100126469614"/>
    <d v="2025-10-04T00:00:00"/>
    <d v="2025-10-05T00:00:00"/>
    <n v="2167"/>
    <n v="544"/>
    <n v="44"/>
    <n v="60"/>
    <n v="104"/>
    <d v="2025-10-05T00:00:00"/>
    <m/>
    <x v="0"/>
    <m/>
  </r>
  <r>
    <n v="216"/>
    <s v="HALDWANI"/>
    <x v="0"/>
    <s v="9389925428BPCL"/>
    <x v="2"/>
    <s v="DEEPAK"/>
    <n v="9350905819"/>
    <s v="I-UW-BRAK-ENB-9004"/>
    <s v="TXN100126469614"/>
    <d v="2025-10-04T00:00:00"/>
    <d v="2025-10-05T00:00:00"/>
    <n v="4555"/>
    <n v="1433"/>
    <n v="102"/>
    <n v="60"/>
    <n v="162"/>
    <d v="2025-10-05T00:00:00"/>
    <m/>
    <x v="0"/>
    <m/>
  </r>
  <r>
    <n v="217"/>
    <s v="HALDWANI"/>
    <x v="0"/>
    <s v="9389925428BPCL"/>
    <x v="2"/>
    <s v="DEEPAK"/>
    <n v="9350905819"/>
    <s v="I-UW-DHYR-ENB-9002"/>
    <s v="TXN100126469614"/>
    <d v="2025-10-04T00:00:00"/>
    <d v="2025-10-05T00:00:00"/>
    <n v="1155"/>
    <n v="173"/>
    <n v="48"/>
    <n v="60"/>
    <n v="108"/>
    <d v="2025-10-05T00:00:00"/>
    <m/>
    <x v="0"/>
    <m/>
  </r>
  <r>
    <n v="218"/>
    <s v="HALDWANI"/>
    <x v="0"/>
    <s v="9389925428-Jio-BP"/>
    <x v="6"/>
    <s v="JAVED"/>
    <n v="6398733536"/>
    <s v="I-UW-KCHA-ENB-9060"/>
    <n v="82549"/>
    <d v="2025-10-04T00:00:00"/>
    <d v="2025-10-04T00:00:00"/>
    <n v="14002"/>
    <n v="4795"/>
    <n v="10"/>
    <n v="60"/>
    <n v="70"/>
    <d v="2025-10-04T00:00:00"/>
    <m/>
    <x v="0"/>
    <m/>
  </r>
  <r>
    <n v="219"/>
    <s v="HALDWANI"/>
    <x v="0"/>
    <s v="9389925428-Jio-BP"/>
    <x v="6"/>
    <s v="JAVED"/>
    <n v="6398733536"/>
    <s v="I-UW-KCHA-ENB-9045"/>
    <n v="82549"/>
    <d v="2025-10-04T00:00:00"/>
    <d v="2025-10-04T00:00:00"/>
    <n v="9339"/>
    <n v="2044"/>
    <n v="51"/>
    <n v="60"/>
    <n v="111"/>
    <d v="2025-10-04T00:00:00"/>
    <m/>
    <x v="0"/>
    <m/>
  </r>
  <r>
    <n v="220"/>
    <s v="HALDWANI"/>
    <x v="0"/>
    <s v="9389925428-Jio-BP"/>
    <x v="6"/>
    <s v="JAVED"/>
    <n v="6398733536"/>
    <s v="I-UW-KCHA-ENB-9099"/>
    <n v="82549"/>
    <d v="2025-10-04T00:00:00"/>
    <d v="2025-10-04T00:00:00"/>
    <n v="788"/>
    <n v="130"/>
    <n v="60"/>
    <n v="80"/>
    <n v="140"/>
    <d v="2025-10-04T00:00:00"/>
    <m/>
    <x v="0"/>
    <m/>
  </r>
  <r>
    <n v="221"/>
    <s v="HALDWANI"/>
    <x v="0"/>
    <s v="9389925428-Jio-BP"/>
    <x v="6"/>
    <s v="JAVED"/>
    <n v="6398733536"/>
    <s v="I-UW-PBSK-ENB-9001"/>
    <n v="82549"/>
    <d v="2025-10-04T00:00:00"/>
    <d v="2025-10-04T00:00:00"/>
    <n v="13043"/>
    <n v="3230"/>
    <n v="25"/>
    <n v="40"/>
    <n v="65"/>
    <d v="2025-10-04T00:00:00"/>
    <m/>
    <x v="0"/>
    <m/>
  </r>
  <r>
    <n v="222"/>
    <s v="HALDWANI"/>
    <x v="0"/>
    <s v="9389925428-Jio-BP"/>
    <x v="6"/>
    <s v="JAVED"/>
    <n v="6398733536"/>
    <s v="I-UW-KCHA-ENB-9085"/>
    <n v="82549"/>
    <d v="2025-10-04T00:00:00"/>
    <d v="2025-10-04T00:00:00"/>
    <n v="5824"/>
    <n v="922"/>
    <n v="37"/>
    <n v="40"/>
    <n v="77"/>
    <d v="2025-10-04T00:00:00"/>
    <m/>
    <x v="0"/>
    <m/>
  </r>
  <r>
    <n v="223"/>
    <s v="HALDWANI"/>
    <x v="0"/>
    <s v="9389925428-Jio-BP"/>
    <x v="6"/>
    <s v="JAVED"/>
    <n v="6398733536"/>
    <s v="I-UW-KCHA-ENB-9049"/>
    <n v="82549"/>
    <d v="2025-10-04T00:00:00"/>
    <d v="2025-10-04T00:00:00"/>
    <n v="2913"/>
    <n v="640"/>
    <n v="69"/>
    <n v="40"/>
    <n v="109"/>
    <d v="2025-10-04T00:00:00"/>
    <m/>
    <x v="0"/>
    <m/>
  </r>
  <r>
    <n v="224"/>
    <s v="HALDWANI"/>
    <x v="0"/>
    <s v="9389925428-Jio-BP"/>
    <x v="6"/>
    <s v="JAVED"/>
    <n v="6398733536"/>
    <s v="I-UW-KCHA-ENB-9016"/>
    <n v="82549"/>
    <d v="2025-10-04T00:00:00"/>
    <d v="2025-10-04T00:00:00"/>
    <n v="5488"/>
    <n v="1059"/>
    <n v="46"/>
    <n v="40"/>
    <n v="86"/>
    <d v="2025-10-04T00:00:00"/>
    <m/>
    <x v="0"/>
    <m/>
  </r>
  <r>
    <n v="225"/>
    <s v="HALDWANI"/>
    <x v="0"/>
    <s v="9389925428-Jio-BP"/>
    <x v="6"/>
    <s v="JAVED"/>
    <n v="6398733536"/>
    <s v="I-UW-KCHA-ENB-9038"/>
    <n v="82549"/>
    <d v="2025-10-04T00:00:00"/>
    <d v="2025-10-04T00:00:00"/>
    <n v="14849"/>
    <n v="4000"/>
    <n v="14"/>
    <n v="60"/>
    <n v="74"/>
    <d v="2025-10-04T00:00:00"/>
    <m/>
    <x v="0"/>
    <m/>
  </r>
  <r>
    <n v="226"/>
    <s v="HALDWANI"/>
    <x v="0"/>
    <s v="9389925428-Jio-BP"/>
    <x v="6"/>
    <s v="JAVED"/>
    <n v="6398733536"/>
    <s v="I-UW-NGLA-ENB-9009"/>
    <n v="93045"/>
    <d v="2025-10-04T00:00:00"/>
    <d v="2025-10-04T00:00:00"/>
    <n v="5975"/>
    <n v="1065"/>
    <n v="39"/>
    <n v="120"/>
    <n v="159"/>
    <d v="2025-10-04T00:00:00"/>
    <m/>
    <x v="0"/>
    <m/>
  </r>
  <r>
    <n v="227"/>
    <s v="HALDWANI"/>
    <x v="1"/>
    <n v="9161640641"/>
    <x v="3"/>
    <s v="HARI"/>
    <n v="7247885473"/>
    <s v="I-UW-NNTL-ENB-9080"/>
    <n v="71547"/>
    <d v="2025-10-05T00:00:00"/>
    <d v="2025-10-05T00:00:00"/>
    <n v="5905"/>
    <n v="1306"/>
    <n v="65"/>
    <n v="100"/>
    <n v="165"/>
    <d v="2025-10-05T00:00:00"/>
    <m/>
    <x v="0"/>
    <m/>
  </r>
  <r>
    <n v="228"/>
    <s v="HALDWANI"/>
    <x v="1"/>
    <n v="8126359505"/>
    <x v="3"/>
    <s v="HARI"/>
    <n v="7247885473"/>
    <s v="I-UW-HKGM-JCN-6000"/>
    <n v="154422"/>
    <d v="2025-10-05T00:00:00"/>
    <d v="2025-10-05T00:00:00"/>
    <n v="63329"/>
    <n v="2917"/>
    <n v="50"/>
    <n v="180"/>
    <n v="230"/>
    <d v="2025-10-05T00:00:00"/>
    <m/>
    <x v="0"/>
    <m/>
  </r>
  <r>
    <n v="229"/>
    <s v="HALDWANI"/>
    <x v="0"/>
    <n v="9389925428"/>
    <x v="0"/>
    <s v="GANESH"/>
    <n v="7535896961"/>
    <s v="I-UW-PTHG-ENB-9067"/>
    <s v="TXN100126788494"/>
    <d v="2025-10-05T00:00:00"/>
    <d v="2025-10-06T00:00:00"/>
    <n v="2431"/>
    <n v="717"/>
    <n v="108"/>
    <n v="80"/>
    <n v="188"/>
    <d v="2025-10-06T00:00:00"/>
    <m/>
    <x v="0"/>
    <m/>
  </r>
  <r>
    <n v="230"/>
    <s v="HALDWANI"/>
    <x v="0"/>
    <n v="9389925428"/>
    <x v="0"/>
    <s v="GANESH"/>
    <n v="7535896961"/>
    <s v="I-UW-PTHG-ENB-9037"/>
    <s v="TXN100126788494"/>
    <d v="2025-10-05T00:00:00"/>
    <d v="2025-10-06T00:00:00"/>
    <n v="4079"/>
    <n v="1296"/>
    <n v="98"/>
    <n v="80"/>
    <n v="178"/>
    <d v="2025-10-06T00:00:00"/>
    <m/>
    <x v="0"/>
    <m/>
  </r>
  <r>
    <n v="231"/>
    <s v="HALDWANI"/>
    <x v="0"/>
    <n v="9389925428"/>
    <x v="0"/>
    <s v="GANESH"/>
    <n v="7535896961"/>
    <s v="I-UW-PTHG-ENB-9114"/>
    <s v="TXN100126788494"/>
    <d v="2025-10-05T00:00:00"/>
    <d v="2025-10-05T00:00:00"/>
    <n v="2705"/>
    <n v="481"/>
    <n v="42"/>
    <n v="80"/>
    <n v="122"/>
    <d v="2025-10-05T00:00:00"/>
    <m/>
    <x v="0"/>
    <m/>
  </r>
  <r>
    <n v="232"/>
    <s v="HALDWANI"/>
    <x v="0"/>
    <n v="9389925428"/>
    <x v="0"/>
    <s v="GANESH"/>
    <n v="7535896961"/>
    <s v="I-UW-PTHG-ENB-9069"/>
    <s v="TXN100126788494"/>
    <d v="2025-10-05T00:00:00"/>
    <d v="2025-10-06T00:00:00"/>
    <n v="1384"/>
    <n v="562"/>
    <n v="58"/>
    <n v="80"/>
    <n v="138"/>
    <d v="2025-10-06T00:00:00"/>
    <m/>
    <x v="0"/>
    <m/>
  </r>
  <r>
    <n v="233"/>
    <s v="HALDWANI"/>
    <x v="0"/>
    <n v="9389925428"/>
    <x v="0"/>
    <s v="GANESH"/>
    <n v="7535896961"/>
    <s v="I-UW-PTHG-ENB-9020"/>
    <s v="TXN100126788639"/>
    <d v="2025-10-05T00:00:00"/>
    <d v="2025-10-05T00:00:00"/>
    <n v="675"/>
    <n v="166"/>
    <n v="118"/>
    <n v="80"/>
    <n v="198"/>
    <d v="2025-10-05T00:00:00"/>
    <m/>
    <x v="0"/>
    <m/>
  </r>
  <r>
    <n v="234"/>
    <s v="HALDWANI"/>
    <x v="0"/>
    <n v="9389925428"/>
    <x v="0"/>
    <s v="GANESH"/>
    <n v="7535896961"/>
    <s v="I-UW-PTHG-ENB-9113"/>
    <s v="TXN100126788639"/>
    <d v="2025-10-05T00:00:00"/>
    <d v="2025-10-05T00:00:00"/>
    <n v="18044"/>
    <n v="4432"/>
    <n v="82"/>
    <n v="60"/>
    <n v="142"/>
    <d v="2025-10-05T00:00:00"/>
    <m/>
    <x v="0"/>
    <m/>
  </r>
  <r>
    <n v="235"/>
    <s v="HALDWANI"/>
    <x v="0"/>
    <n v="9389925428"/>
    <x v="0"/>
    <s v="GANESH"/>
    <n v="7535896961"/>
    <s v="I-UW-MUSI-ENB-9009"/>
    <s v="TXN100126788559"/>
    <d v="2025-10-05T00:00:00"/>
    <d v="2025-10-08T00:00:00"/>
    <n v="778"/>
    <n v="148"/>
    <n v="70"/>
    <n v="80"/>
    <n v="150"/>
    <d v="2025-10-08T00:00:00"/>
    <m/>
    <x v="0"/>
    <m/>
  </r>
  <r>
    <n v="236"/>
    <s v="HALDWANI"/>
    <x v="0"/>
    <n v="9389925428"/>
    <x v="0"/>
    <s v="GANESH"/>
    <n v="7535896961"/>
    <s v="I-UW-MUSI-ENB-9008"/>
    <s v="TXN100126788559"/>
    <d v="2025-10-05T00:00:00"/>
    <d v="2025-10-07T00:00:00"/>
    <n v="2486"/>
    <n v="510"/>
    <n v="71"/>
    <n v="100"/>
    <n v="171"/>
    <d v="2025-10-07T00:00:00"/>
    <m/>
    <x v="0"/>
    <m/>
  </r>
  <r>
    <n v="237"/>
    <s v="HALDWANI"/>
    <x v="0"/>
    <n v="9389925428"/>
    <x v="0"/>
    <s v="GANESH"/>
    <n v="7535896961"/>
    <s v="I-UW-TJAM-ENB-9010"/>
    <s v="TXN100126885238"/>
    <d v="2025-10-05T00:00:00"/>
    <d v="2025-10-06T00:00:00"/>
    <n v="7215"/>
    <n v="1748"/>
    <n v="15"/>
    <n v="100"/>
    <n v="115"/>
    <d v="2025-10-06T00:00:00"/>
    <m/>
    <x v="0"/>
    <m/>
  </r>
  <r>
    <n v="238"/>
    <s v="HALDWANI"/>
    <x v="0"/>
    <n v="9389925428"/>
    <x v="0"/>
    <s v="GANESH"/>
    <n v="7535896961"/>
    <s v="I-UW-DDHT-ENB-9053"/>
    <s v="TXN100126885238"/>
    <d v="2025-10-05T00:00:00"/>
    <d v="2025-10-08T00:00:00"/>
    <n v="1450"/>
    <n v="353"/>
    <n v="47"/>
    <n v="80"/>
    <n v="127"/>
    <d v="2025-10-08T00:00:00"/>
    <m/>
    <x v="0"/>
    <m/>
  </r>
  <r>
    <n v="239"/>
    <s v="HALDWANI"/>
    <x v="0"/>
    <n v="9389925428"/>
    <x v="0"/>
    <s v="GANESH"/>
    <n v="7535896961"/>
    <s v="I-UW-DDHT-ENB-9055"/>
    <s v="TXN100126885238"/>
    <d v="2025-10-05T00:00:00"/>
    <d v="2025-10-08T00:00:00"/>
    <n v="66"/>
    <n v="19"/>
    <n v="14"/>
    <n v="60"/>
    <n v="74"/>
    <d v="2025-10-08T00:00:00"/>
    <m/>
    <x v="0"/>
    <m/>
  </r>
  <r>
    <n v="240"/>
    <s v="HALDWANI"/>
    <x v="0"/>
    <n v="9389925428"/>
    <x v="0"/>
    <s v="GANESH"/>
    <n v="7535896961"/>
    <s v="I-UW-DDHT-ENB-9007"/>
    <s v="TXN100126885238"/>
    <d v="2025-10-05T00:00:00"/>
    <d v="2025-10-09T00:00:00"/>
    <n v="5271"/>
    <n v="1534"/>
    <n v="61"/>
    <n v="60"/>
    <n v="121"/>
    <d v="2025-10-09T00:00:00"/>
    <m/>
    <x v="0"/>
    <m/>
  </r>
  <r>
    <n v="241"/>
    <s v="HALDWANI"/>
    <x v="0"/>
    <n v="9389925428"/>
    <x v="0"/>
    <s v="GANESH"/>
    <n v="7535896961"/>
    <s v="I-UW-TJAM-ENB-9024"/>
    <s v="TXN100126882785"/>
    <d v="2025-10-05T00:00:00"/>
    <d v="2025-10-07T00:00:00"/>
    <n v="0"/>
    <n v="0"/>
    <n v="12"/>
    <n v="160"/>
    <n v="172"/>
    <d v="2025-10-07T00:00:00"/>
    <m/>
    <x v="0"/>
    <m/>
  </r>
  <r>
    <n v="242"/>
    <s v="HALDWANI"/>
    <x v="0"/>
    <n v="9389925428"/>
    <x v="6"/>
    <s v="JAVED"/>
    <n v="6398733536"/>
    <s v="I-UW-KCHA-ENB-0001"/>
    <n v="94425"/>
    <d v="2025-10-05T00:00:00"/>
    <d v="2025-10-05T00:00:00"/>
    <n v="4846"/>
    <n v="855"/>
    <n v="14"/>
    <n v="60"/>
    <n v="74"/>
    <d v="2025-10-05T00:00:00"/>
    <m/>
    <x v="0"/>
    <m/>
  </r>
  <r>
    <n v="243"/>
    <s v="HALDWANI"/>
    <x v="0"/>
    <n v="9389925428"/>
    <x v="6"/>
    <s v="JAVED"/>
    <n v="6398733536"/>
    <s v="I-UW-KCHA-ENB-0011"/>
    <n v="94425"/>
    <d v="2025-10-05T00:00:00"/>
    <d v="2025-10-05T00:00:00"/>
    <n v="7095"/>
    <n v="1580"/>
    <n v="14"/>
    <n v="60"/>
    <n v="74"/>
    <d v="2025-10-05T00:00:00"/>
    <m/>
    <x v="0"/>
    <m/>
  </r>
  <r>
    <n v="244"/>
    <s v="HALDWANI"/>
    <x v="0"/>
    <n v="9389925428"/>
    <x v="6"/>
    <s v="JAVED"/>
    <n v="6398733536"/>
    <s v="I-UW-KCHA-ENB-0020"/>
    <n v="94425"/>
    <d v="2025-10-05T00:00:00"/>
    <d v="2025-10-05T00:00:00"/>
    <n v="16583"/>
    <n v="3965"/>
    <n v="32"/>
    <n v="60"/>
    <n v="92"/>
    <d v="2025-10-05T00:00:00"/>
    <m/>
    <x v="0"/>
    <m/>
  </r>
  <r>
    <n v="245"/>
    <s v="HALDWANI"/>
    <x v="0"/>
    <n v="9389925428"/>
    <x v="6"/>
    <s v="JAVED"/>
    <n v="6398733536"/>
    <s v="I-UW-KCHA-ENB-0003"/>
    <n v="94425"/>
    <d v="2025-10-05T00:00:00"/>
    <d v="2025-10-05T00:00:00"/>
    <n v="23585"/>
    <n v="3910"/>
    <n v="15"/>
    <n v="40"/>
    <n v="55"/>
    <d v="2025-10-05T00:00:00"/>
    <m/>
    <x v="0"/>
    <m/>
  </r>
  <r>
    <n v="246"/>
    <s v="HALDWANI"/>
    <x v="0"/>
    <n v="9389925428"/>
    <x v="6"/>
    <s v="JAVED"/>
    <n v="6398733536"/>
    <s v="I-UW-RDPR-ENB-9012"/>
    <n v="94425"/>
    <d v="2025-10-05T00:00:00"/>
    <d v="2025-10-05T00:00:00"/>
    <n v="16580"/>
    <n v="2855"/>
    <n v="15"/>
    <n v="40"/>
    <n v="55"/>
    <d v="2025-10-05T00:00:00"/>
    <m/>
    <x v="0"/>
    <m/>
  </r>
  <r>
    <n v="247"/>
    <s v="HALDWANI"/>
    <x v="0"/>
    <n v="9389925428"/>
    <x v="6"/>
    <s v="JAVED"/>
    <n v="6398733536"/>
    <s v="I-UW-KCHA-ENB-9018"/>
    <n v="94425"/>
    <d v="2025-10-05T00:00:00"/>
    <d v="2025-10-05T00:00:00"/>
    <n v="8049"/>
    <n v="1576"/>
    <n v="16"/>
    <n v="40"/>
    <n v="56"/>
    <d v="2025-10-05T00:00:00"/>
    <m/>
    <x v="0"/>
    <m/>
  </r>
  <r>
    <n v="248"/>
    <s v="HALDWANI"/>
    <x v="0"/>
    <n v="9389925428"/>
    <x v="6"/>
    <s v="JAVED"/>
    <n v="6398733536"/>
    <s v="I-UW-RDPR-ENB-0063"/>
    <n v="94425"/>
    <d v="2025-10-05T00:00:00"/>
    <d v="2025-10-05T00:00:00"/>
    <n v="6641"/>
    <n v="1627"/>
    <n v="30"/>
    <n v="40"/>
    <n v="70"/>
    <d v="2025-10-05T00:00:00"/>
    <m/>
    <x v="0"/>
    <m/>
  </r>
  <r>
    <n v="249"/>
    <s v="HALDWANI"/>
    <x v="0"/>
    <n v="9389925428"/>
    <x v="6"/>
    <s v="JAVED"/>
    <n v="6398733536"/>
    <s v="I-UW-RDPR-ENB-9021"/>
    <n v="94425"/>
    <d v="2025-10-05T00:00:00"/>
    <d v="2025-10-05T00:00:00"/>
    <n v="4312"/>
    <n v="991"/>
    <n v="58"/>
    <n v="40"/>
    <n v="98"/>
    <d v="2025-10-05T00:00:00"/>
    <m/>
    <x v="0"/>
    <m/>
  </r>
  <r>
    <n v="250"/>
    <s v="HALDWANI"/>
    <x v="0"/>
    <n v="9389925428"/>
    <x v="6"/>
    <s v="JAVED"/>
    <n v="6398733536"/>
    <s v="I-UW-KCHA-ENB-9054"/>
    <n v="94425"/>
    <d v="2025-10-05T00:00:00"/>
    <d v="2025-10-05T00:00:00"/>
    <n v="16015"/>
    <n v="3744"/>
    <n v="35"/>
    <n v="40"/>
    <n v="75"/>
    <d v="2025-10-05T00:00:00"/>
    <m/>
    <x v="0"/>
    <m/>
  </r>
  <r>
    <n v="251"/>
    <s v="HALDWANI"/>
    <x v="0"/>
    <n v="8544334406"/>
    <x v="6"/>
    <s v="JAVED"/>
    <n v="6398733536"/>
    <s v="I-UW-RDPR-ENB-6000"/>
    <n v="94552"/>
    <d v="2025-10-05T00:00:00"/>
    <d v="2025-10-05T00:00:00"/>
    <n v="1387"/>
    <n v="322"/>
    <n v="12"/>
    <n v="80"/>
    <n v="92"/>
    <d v="2025-10-05T00:00:00"/>
    <m/>
    <x v="0"/>
    <m/>
  </r>
  <r>
    <n v="252"/>
    <s v="HALDWANI"/>
    <x v="0"/>
    <n v="9389925428"/>
    <x v="6"/>
    <s v="JAVED"/>
    <n v="6398733536"/>
    <s v="I-UW-RDPR-ENB-0094"/>
    <n v="122408"/>
    <d v="2025-10-05T00:00:00"/>
    <d v="2025-10-05T00:00:00"/>
    <n v="7149"/>
    <n v="1447"/>
    <n v="26"/>
    <n v="40"/>
    <n v="66"/>
    <d v="2025-10-05T00:00:00"/>
    <m/>
    <x v="0"/>
    <m/>
  </r>
  <r>
    <n v="253"/>
    <s v="HALDWANI"/>
    <x v="0"/>
    <n v="8544334406"/>
    <x v="1"/>
    <s v="AMAN"/>
    <n v="9105037209"/>
    <s v="I-UW-KSPR-ENB-6011"/>
    <n v="84610"/>
    <d v="2025-10-05T00:00:00"/>
    <d v="2025-10-05T00:00:00"/>
    <n v="961"/>
    <n v="161"/>
    <n v="17"/>
    <n v="60"/>
    <n v="77"/>
    <d v="2025-10-05T00:00:00"/>
    <m/>
    <x v="0"/>
    <m/>
  </r>
  <r>
    <n v="254"/>
    <s v="HALDWANI"/>
    <x v="0"/>
    <n v="9389925428"/>
    <x v="1"/>
    <s v="AMAN"/>
    <n v="9105037209"/>
    <s v="I-UW-BZPR-ENB-9011"/>
    <n v="84501"/>
    <d v="2025-10-05T00:00:00"/>
    <d v="2025-10-06T00:00:00"/>
    <n v="17968"/>
    <n v="5213"/>
    <n v="15"/>
    <n v="60"/>
    <n v="75"/>
    <d v="2025-10-06T00:00:00"/>
    <m/>
    <x v="0"/>
    <m/>
  </r>
  <r>
    <n v="255"/>
    <s v="HALDWANI"/>
    <x v="0"/>
    <n v="9389925428"/>
    <x v="1"/>
    <s v="AMAN"/>
    <n v="9105037209"/>
    <s v="I-UW-KSPR-ENB-9065"/>
    <n v="84501"/>
    <d v="2025-10-05T00:00:00"/>
    <d v="2025-10-06T00:00:00"/>
    <n v="3951"/>
    <n v="867"/>
    <n v="57"/>
    <n v="40"/>
    <n v="97"/>
    <d v="2025-10-06T00:00:00"/>
    <m/>
    <x v="0"/>
    <m/>
  </r>
  <r>
    <n v="256"/>
    <s v="HALDWANI"/>
    <x v="0"/>
    <n v="9389925428"/>
    <x v="1"/>
    <s v="AMAN"/>
    <n v="9105037209"/>
    <s v="I-UW-KSPR-ENB-9072"/>
    <n v="84501"/>
    <d v="2025-10-05T00:00:00"/>
    <d v="2025-10-05T00:00:00"/>
    <n v="6864"/>
    <n v="1457"/>
    <n v="51"/>
    <n v="40"/>
    <n v="91"/>
    <d v="2025-10-05T00:00:00"/>
    <m/>
    <x v="0"/>
    <m/>
  </r>
  <r>
    <n v="257"/>
    <s v="HALDWANI"/>
    <x v="0"/>
    <n v="9389925428"/>
    <x v="1"/>
    <s v="AMAN"/>
    <n v="9105037209"/>
    <s v="I-UW-KSPR-ENB-9027"/>
    <n v="84501"/>
    <d v="2025-10-05T00:00:00"/>
    <d v="2025-10-05T00:00:00"/>
    <n v="52580"/>
    <n v="12545"/>
    <n v="45"/>
    <n v="40"/>
    <n v="85"/>
    <d v="2025-10-05T00:00:00"/>
    <m/>
    <x v="0"/>
    <m/>
  </r>
  <r>
    <n v="258"/>
    <s v="HALDWANI"/>
    <x v="0"/>
    <n v="9389925428"/>
    <x v="1"/>
    <s v="AMAN"/>
    <n v="9105037209"/>
    <s v="I-UW-KSPR-ENB-9064"/>
    <n v="84501"/>
    <d v="2025-10-05T00:00:00"/>
    <d v="2025-10-05T00:00:00"/>
    <n v="5926"/>
    <n v="1234"/>
    <n v="30"/>
    <n v="60"/>
    <n v="90"/>
    <d v="2025-10-05T00:00:00"/>
    <m/>
    <x v="0"/>
    <m/>
  </r>
  <r>
    <n v="259"/>
    <s v="HALDWANI"/>
    <x v="0"/>
    <n v="9389925428"/>
    <x v="1"/>
    <s v="AMAN"/>
    <n v="9105037209"/>
    <s v="I-UW-KSPR-ENB-9031"/>
    <n v="84501"/>
    <d v="2025-10-05T00:00:00"/>
    <d v="2025-10-05T00:00:00"/>
    <n v="13565"/>
    <n v="3920"/>
    <n v="37"/>
    <n v="60"/>
    <n v="97"/>
    <d v="2025-10-05T00:00:00"/>
    <m/>
    <x v="0"/>
    <m/>
  </r>
  <r>
    <n v="260"/>
    <s v="HALDWANI"/>
    <x v="0"/>
    <n v="9389925428"/>
    <x v="1"/>
    <s v="AMAN"/>
    <n v="9105037209"/>
    <s v="I-UW-KSPR-ENB-9010"/>
    <n v="84501"/>
    <d v="2025-10-05T00:00:00"/>
    <d v="2025-10-05T00:00:00"/>
    <n v="12144"/>
    <n v="2536"/>
    <n v="15"/>
    <n v="60"/>
    <n v="75"/>
    <d v="2025-10-05T00:00:00"/>
    <m/>
    <x v="0"/>
    <m/>
  </r>
  <r>
    <n v="261"/>
    <s v="HALDWANI"/>
    <x v="0"/>
    <n v="9389925428"/>
    <x v="1"/>
    <s v="AMAN"/>
    <n v="9105037209"/>
    <s v="I-UW-JSPU-ENB-9047"/>
    <n v="84501"/>
    <d v="2025-10-05T00:00:00"/>
    <d v="2025-10-05T00:00:00"/>
    <n v="2005"/>
    <n v="332"/>
    <n v="20"/>
    <n v="60"/>
    <n v="80"/>
    <d v="2025-10-05T00:00:00"/>
    <m/>
    <x v="0"/>
    <m/>
  </r>
  <r>
    <n v="262"/>
    <s v="HALDWANI"/>
    <x v="0"/>
    <n v="9389925428"/>
    <x v="1"/>
    <s v="AMAN"/>
    <n v="9105037209"/>
    <s v="I-UW-JSPU-ENB-9018"/>
    <n v="84501"/>
    <d v="2025-10-05T00:00:00"/>
    <d v="2025-10-05T00:00:00"/>
    <n v="13158"/>
    <n v="2812"/>
    <n v="13"/>
    <n v="60"/>
    <n v="73"/>
    <d v="2025-10-05T00:00:00"/>
    <m/>
    <x v="0"/>
    <m/>
  </r>
  <r>
    <n v="263"/>
    <s v="HALDWANI"/>
    <x v="1"/>
    <n v="9628578265"/>
    <x v="8"/>
    <s v="GOKUL"/>
    <n v="7417923866"/>
    <s v="I-UW-ALMR-ILA-0001"/>
    <s v="TXN100126859766"/>
    <d v="2025-10-05T00:00:00"/>
    <d v="2025-10-05T00:00:00"/>
    <n v="703"/>
    <n v="167"/>
    <n v="72"/>
    <n v="120"/>
    <n v="192"/>
    <d v="2025-10-05T00:00:00"/>
    <m/>
    <x v="0"/>
    <m/>
  </r>
  <r>
    <n v="264"/>
    <s v="HALDWANI"/>
    <x v="0"/>
    <n v="9389925428"/>
    <x v="2"/>
    <s v="DEEPAK"/>
    <n v="9350905819"/>
    <s v="I-UW-PRGR-ENB-9029"/>
    <s v="TXN100126851326"/>
    <d v="2025-10-05T00:00:00"/>
    <d v="2025-10-06T00:00:00"/>
    <n v="67"/>
    <n v="13458"/>
    <n v="12"/>
    <n v="140"/>
    <n v="152"/>
    <d v="2025-10-06T00:00:00"/>
    <m/>
    <x v="0"/>
    <m/>
  </r>
  <r>
    <n v="265"/>
    <s v="HALDWANI"/>
    <x v="0"/>
    <n v="9973143555"/>
    <x v="2"/>
    <s v="DEEPAK"/>
    <n v="9350905819"/>
    <s v="I-UW-CPWT-ILA-0001"/>
    <s v="TXN100126851326"/>
    <d v="2025-10-05T00:00:00"/>
    <d v="2025-10-05T00:00:00"/>
    <n v="155"/>
    <n v="71"/>
    <n v="100"/>
    <n v="120"/>
    <n v="220"/>
    <d v="2025-10-05T00:00:00"/>
    <m/>
    <x v="0"/>
    <m/>
  </r>
  <r>
    <n v="266"/>
    <s v="HALDWANI"/>
    <x v="1"/>
    <n v="9161640641"/>
    <x v="7"/>
    <s v="KUNDAN"/>
    <n v="7055143769"/>
    <s v="I-UW-BGSW-ENB-9037"/>
    <s v="TXN100126815970"/>
    <d v="2025-10-05T00:00:00"/>
    <d v="2025-10-05T00:00:00"/>
    <n v="433"/>
    <n v="110"/>
    <n v="103"/>
    <n v="80"/>
    <n v="183"/>
    <d v="2025-10-05T00:00:00"/>
    <m/>
    <x v="0"/>
    <m/>
  </r>
  <r>
    <n v="267"/>
    <s v="HALDWANI"/>
    <x v="1"/>
    <n v="9161640641"/>
    <x v="7"/>
    <s v="KUNDAN"/>
    <n v="7055143769"/>
    <s v="I-UW-BGSW-ENB-9042"/>
    <s v="TXN100126815970"/>
    <d v="2025-10-05T00:00:00"/>
    <d v="2025-10-05T00:00:00"/>
    <n v="2904"/>
    <n v="589"/>
    <n v="155"/>
    <n v="80"/>
    <n v="235"/>
    <d v="2025-10-05T00:00:00"/>
    <m/>
    <x v="0"/>
    <m/>
  </r>
  <r>
    <n v="268"/>
    <s v="HALDWANI"/>
    <x v="1"/>
    <n v="9628578265"/>
    <x v="5"/>
    <s v="ISLAMUDDIN"/>
    <n v="9105130861"/>
    <s v="I-UW-KLDG-ILA-9036"/>
    <n v="124915"/>
    <d v="2025-10-05T00:00:00"/>
    <d v="2025-10-05T00:00:00"/>
    <n v="430"/>
    <n v="367"/>
    <n v="113"/>
    <n v="120"/>
    <n v="233"/>
    <d v="2025-10-05T00:00:00"/>
    <m/>
    <x v="0"/>
    <m/>
  </r>
  <r>
    <n v="269"/>
    <s v="HALDWANI"/>
    <x v="1"/>
    <n v="9161640641"/>
    <x v="5"/>
    <s v="ISLAMUDDIN"/>
    <n v="9105130861"/>
    <s v="I-UW-KLDG-ENB-9003"/>
    <n v="122548"/>
    <d v="2025-10-05T00:00:00"/>
    <d v="2025-10-05T00:00:00"/>
    <n v="12826"/>
    <n v="2945"/>
    <n v="42"/>
    <n v="80"/>
    <n v="122"/>
    <d v="2025-10-05T00:00:00"/>
    <m/>
    <x v="0"/>
    <m/>
  </r>
  <r>
    <n v="270"/>
    <s v="HALDWANI"/>
    <x v="1"/>
    <n v="9161640641"/>
    <x v="5"/>
    <s v="ISLAMUDDIN"/>
    <n v="9105130861"/>
    <s v="I-UW-RMNA-ENB-9045"/>
    <n v="122548"/>
    <d v="2025-10-05T00:00:00"/>
    <d v="2025-10-05T00:00:00"/>
    <n v="13569"/>
    <n v="3131"/>
    <n v="12"/>
    <n v="100"/>
    <n v="112"/>
    <d v="2025-10-05T00:00:00"/>
    <m/>
    <x v="0"/>
    <m/>
  </r>
  <r>
    <n v="271"/>
    <s v="HALDWANI"/>
    <x v="1"/>
    <n v="9161640641"/>
    <x v="5"/>
    <s v="ISLAMUDDIN"/>
    <n v="9105130861"/>
    <s v="I-UW-HKGM-ENB-9002"/>
    <n v="122548"/>
    <d v="2025-10-05T00:00:00"/>
    <d v="2025-10-05T00:00:00"/>
    <n v="4806"/>
    <n v="950"/>
    <n v="30"/>
    <n v="60"/>
    <n v="90"/>
    <d v="2025-10-05T00:00:00"/>
    <m/>
    <x v="0"/>
    <m/>
  </r>
  <r>
    <n v="272"/>
    <s v="HALDWANI"/>
    <x v="1"/>
    <n v="9161640641"/>
    <x v="5"/>
    <s v="ISLAMUDDIN"/>
    <n v="9105130861"/>
    <s v="I-UW-RMNA-ENB-9055"/>
    <n v="122548"/>
    <d v="2025-10-05T00:00:00"/>
    <d v="2025-10-05T00:00:00"/>
    <n v="4771"/>
    <n v="926"/>
    <n v="15"/>
    <n v="80"/>
    <n v="95"/>
    <d v="2025-10-05T00:00:00"/>
    <m/>
    <x v="0"/>
    <m/>
  </r>
  <r>
    <n v="273"/>
    <s v="HALDWANI"/>
    <x v="1"/>
    <n v="9161640641"/>
    <x v="5"/>
    <s v="ISLAMUDDIN"/>
    <n v="9105130861"/>
    <s v="I-UW-SULT-ENB-9015"/>
    <n v="122726"/>
    <d v="2025-10-05T00:00:00"/>
    <d v="2025-10-08T00:00:00"/>
    <n v="3491"/>
    <n v="809"/>
    <n v="100"/>
    <n v="80"/>
    <n v="180"/>
    <d v="2025-10-08T00:00:00"/>
    <m/>
    <x v="0"/>
    <m/>
  </r>
  <r>
    <n v="274"/>
    <s v="HALDWANI"/>
    <x v="1"/>
    <n v="9161640641"/>
    <x v="5"/>
    <s v="ISLAMUDDIN"/>
    <n v="9105130861"/>
    <s v="I-UW-BRSL-ENB-9006"/>
    <n v="122726"/>
    <d v="2025-10-05T00:00:00"/>
    <d v="2025-10-08T00:00:00"/>
    <n v="9161"/>
    <n v="2369"/>
    <n v="25"/>
    <n v="80"/>
    <n v="105"/>
    <d v="2025-10-08T00:00:00"/>
    <m/>
    <x v="0"/>
    <m/>
  </r>
  <r>
    <n v="275"/>
    <s v="HALDWANI"/>
    <x v="1"/>
    <n v="9161640641"/>
    <x v="5"/>
    <s v="ISLAMUDDIN"/>
    <n v="9105130861"/>
    <s v="I-UW-MCHH-ENB-9002"/>
    <n v="122726"/>
    <d v="2025-10-05T00:00:00"/>
    <d v="2025-10-08T00:00:00"/>
    <n v="24843"/>
    <n v="6422"/>
    <n v="55"/>
    <n v="80"/>
    <n v="135"/>
    <d v="2025-10-08T00:00:00"/>
    <m/>
    <x v="0"/>
    <m/>
  </r>
  <r>
    <n v="276"/>
    <s v="HALDWANI"/>
    <x v="0"/>
    <n v="9389925428"/>
    <x v="6"/>
    <s v="JAVED"/>
    <n v="6398733536"/>
    <s v="I-UW-GDRP-ENB-9004"/>
    <n v="111825"/>
    <d v="2025-10-06T00:00:00"/>
    <d v="2025-10-06T00:00:00"/>
    <n v="16202"/>
    <n v="3246"/>
    <n v="10"/>
    <n v="80"/>
    <n v="90"/>
    <d v="2025-10-06T00:00:00"/>
    <m/>
    <x v="0"/>
    <m/>
  </r>
  <r>
    <n v="277"/>
    <s v="HALDWANI"/>
    <x v="0"/>
    <n v="9389925428"/>
    <x v="6"/>
    <s v="JAVED"/>
    <n v="6398733536"/>
    <s v="I-UW-GDRP-ENB-9012"/>
    <n v="112058"/>
    <d v="2025-10-06T00:00:00"/>
    <d v="2025-10-06T00:00:00"/>
    <n v="12080"/>
    <n v="2387"/>
    <n v="37"/>
    <n v="80"/>
    <n v="117"/>
    <d v="2025-10-06T00:00:00"/>
    <m/>
    <x v="0"/>
    <m/>
  </r>
  <r>
    <n v="278"/>
    <s v="HALDWANI"/>
    <x v="0"/>
    <n v="9389925428"/>
    <x v="6"/>
    <s v="JAVED"/>
    <n v="6398733536"/>
    <s v="I-UW-GDRP-ENB-9028"/>
    <n v="112058"/>
    <d v="2025-10-06T00:00:00"/>
    <d v="2025-10-06T00:00:00"/>
    <n v="14616"/>
    <n v="3541"/>
    <n v="55"/>
    <n v="80"/>
    <n v="135"/>
    <d v="2025-10-06T00:00:00"/>
    <m/>
    <x v="0"/>
    <m/>
  </r>
  <r>
    <n v="279"/>
    <s v="HALDWANI"/>
    <x v="0"/>
    <n v="9389925428"/>
    <x v="6"/>
    <s v="JAVED"/>
    <n v="6398733536"/>
    <s v="I-UW-GDRP-ENB-9033"/>
    <n v="111825"/>
    <d v="2025-10-06T00:00:00"/>
    <d v="2025-10-06T00:00:00"/>
    <n v="22886"/>
    <n v="5593"/>
    <n v="22"/>
    <n v="80"/>
    <n v="102"/>
    <d v="2025-10-06T00:00:00"/>
    <m/>
    <x v="0"/>
    <m/>
  </r>
  <r>
    <n v="280"/>
    <s v="HALDWANI"/>
    <x v="0"/>
    <n v="9389925428"/>
    <x v="6"/>
    <s v="JAVED"/>
    <n v="6398733536"/>
    <s v="I-UW-GDRP-ENB-9035"/>
    <n v="112058"/>
    <d v="2025-10-06T00:00:00"/>
    <d v="2025-10-06T00:00:00"/>
    <n v="3602"/>
    <n v="1174"/>
    <n v="28"/>
    <n v="60"/>
    <n v="88"/>
    <d v="2025-10-06T00:00:00"/>
    <m/>
    <x v="0"/>
    <m/>
  </r>
  <r>
    <n v="281"/>
    <s v="HALDWANI"/>
    <x v="0"/>
    <n v="9389925428"/>
    <x v="6"/>
    <s v="JAVED"/>
    <n v="6398733536"/>
    <s v="I-UW-GDRP-ENB-9043"/>
    <n v="112058"/>
    <d v="2025-10-06T00:00:00"/>
    <d v="2025-10-06T00:00:00"/>
    <n v="21117"/>
    <n v="4411"/>
    <n v="52"/>
    <n v="80"/>
    <n v="132"/>
    <d v="2025-10-06T00:00:00"/>
    <m/>
    <x v="0"/>
    <m/>
  </r>
  <r>
    <n v="282"/>
    <s v="HALDWANI"/>
    <x v="0"/>
    <n v="9389925428"/>
    <x v="6"/>
    <s v="JAVED"/>
    <n v="6398733536"/>
    <s v="I-UW-GDRP-ENB-9044"/>
    <n v="111825"/>
    <d v="2025-10-06T00:00:00"/>
    <d v="2025-10-06T00:00:00"/>
    <n v="14146"/>
    <n v="3232"/>
    <n v="12"/>
    <n v="80"/>
    <n v="92"/>
    <d v="2025-10-06T00:00:00"/>
    <m/>
    <x v="0"/>
    <m/>
  </r>
  <r>
    <n v="283"/>
    <s v="HALDWANI"/>
    <x v="0"/>
    <n v="9389925428"/>
    <x v="6"/>
    <s v="JAVED"/>
    <n v="6398733536"/>
    <s v="I-UW-GDRP-ENB-9050"/>
    <n v="111825"/>
    <d v="2025-10-06T00:00:00"/>
    <d v="2025-10-06T00:00:00"/>
    <n v="5195"/>
    <n v="1297"/>
    <n v="43"/>
    <n v="80"/>
    <n v="123"/>
    <d v="2025-10-06T00:00:00"/>
    <m/>
    <x v="0"/>
    <m/>
  </r>
  <r>
    <n v="284"/>
    <s v="HALDWANI"/>
    <x v="0"/>
    <n v="9389925428"/>
    <x v="6"/>
    <s v="JAVED"/>
    <n v="6398733536"/>
    <s v="I-UW-GDRP-ENB-9054"/>
    <n v="112058"/>
    <d v="2025-10-06T00:00:00"/>
    <d v="2025-10-06T00:00:00"/>
    <n v="6527"/>
    <n v="1855"/>
    <n v="44"/>
    <n v="60"/>
    <n v="104"/>
    <d v="2025-10-06T00:00:00"/>
    <m/>
    <x v="0"/>
    <m/>
  </r>
  <r>
    <n v="285"/>
    <s v="HALDWANI"/>
    <x v="0"/>
    <n v="9389925428"/>
    <x v="6"/>
    <s v="JAVED"/>
    <n v="6398733536"/>
    <s v="I-UW-GDRP-ENB-9062"/>
    <n v="112058"/>
    <d v="2025-10-06T00:00:00"/>
    <d v="2025-10-06T00:00:00"/>
    <n v="2152"/>
    <n v="344"/>
    <n v="46"/>
    <n v="60"/>
    <n v="106"/>
    <d v="2025-10-06T00:00:00"/>
    <m/>
    <x v="0"/>
    <m/>
  </r>
  <r>
    <n v="286"/>
    <s v="HALDWANI"/>
    <x v="0"/>
    <n v="9389925428"/>
    <x v="6"/>
    <s v="JAVED"/>
    <n v="6398733536"/>
    <s v="I-UW-GDRP-ENB-9063"/>
    <n v="111825"/>
    <d v="2025-10-06T00:00:00"/>
    <d v="2025-10-06T00:00:00"/>
    <n v="534"/>
    <n v="78"/>
    <n v="27"/>
    <n v="80"/>
    <n v="107"/>
    <d v="2025-10-06T00:00:00"/>
    <m/>
    <x v="0"/>
    <m/>
  </r>
  <r>
    <n v="287"/>
    <s v="HALDWANI"/>
    <x v="0"/>
    <n v="9389925428"/>
    <x v="6"/>
    <s v="JAVED"/>
    <n v="6398733536"/>
    <s v="I-UW-KCHA-ENB-9004"/>
    <n v="111825"/>
    <d v="2025-10-06T00:00:00"/>
    <d v="2025-10-06T00:00:00"/>
    <n v="10140"/>
    <n v="2333"/>
    <n v="12"/>
    <n v="80"/>
    <n v="92"/>
    <d v="2025-10-06T00:00:00"/>
    <m/>
    <x v="0"/>
    <m/>
  </r>
  <r>
    <n v="288"/>
    <s v="HALDWANI"/>
    <x v="1"/>
    <n v="9161640641"/>
    <x v="3"/>
    <s v="HARI"/>
    <n v="7247885473"/>
    <s v="I-UW-HKGM-ENB-9092"/>
    <n v="112354"/>
    <d v="2025-10-06T00:00:00"/>
    <d v="2025-10-06T00:00:00"/>
    <n v="3077"/>
    <n v="810"/>
    <n v="53"/>
    <n v="60"/>
    <n v="113"/>
    <d v="2025-10-06T00:00:00"/>
    <m/>
    <x v="0"/>
    <m/>
  </r>
  <r>
    <n v="289"/>
    <s v="HALDWANI"/>
    <x v="1"/>
    <n v="9161640641"/>
    <x v="3"/>
    <s v="HARI"/>
    <n v="7247885473"/>
    <s v="I-UW-HKGM-ENB-0100"/>
    <n v="112354"/>
    <d v="2025-10-06T00:00:00"/>
    <d v="2025-10-06T00:00:00"/>
    <n v="11802"/>
    <n v="2124"/>
    <n v="34"/>
    <n v="80"/>
    <n v="114"/>
    <d v="2025-10-06T00:00:00"/>
    <m/>
    <x v="0"/>
    <m/>
  </r>
  <r>
    <n v="290"/>
    <s v="HALDWANI"/>
    <x v="1"/>
    <n v="9161640641"/>
    <x v="3"/>
    <s v="HARI"/>
    <n v="7247885473"/>
    <s v="I-UW-HKGM-ENB-0112"/>
    <n v="112354"/>
    <d v="2025-10-06T00:00:00"/>
    <d v="2025-10-06T00:00:00"/>
    <n v="6982"/>
    <n v="1191"/>
    <n v="78"/>
    <n v="40"/>
    <n v="118"/>
    <d v="2025-10-06T00:00:00"/>
    <m/>
    <x v="0"/>
    <m/>
  </r>
  <r>
    <n v="291"/>
    <s v="HALDWANI"/>
    <x v="1"/>
    <n v="9161640641"/>
    <x v="3"/>
    <s v="HARI"/>
    <n v="7247885473"/>
    <s v="I-UW-HKGM-ENB-9051"/>
    <n v="112354"/>
    <d v="2025-10-06T00:00:00"/>
    <d v="2025-10-06T00:00:00"/>
    <n v="13922"/>
    <n v="3208"/>
    <n v="66"/>
    <n v="40"/>
    <n v="106"/>
    <d v="2025-10-06T00:00:00"/>
    <m/>
    <x v="0"/>
    <m/>
  </r>
  <r>
    <n v="292"/>
    <s v="HALDWANI"/>
    <x v="1"/>
    <n v="9161640641"/>
    <x v="3"/>
    <s v="HARI"/>
    <n v="7247885473"/>
    <s v="I-UW-HKGM-ENB-0022"/>
    <n v="112354"/>
    <d v="2025-10-06T00:00:00"/>
    <d v="2025-10-06T00:00:00"/>
    <n v="3268"/>
    <n v="641"/>
    <n v="58"/>
    <n v="60"/>
    <n v="118"/>
    <d v="2025-10-06T00:00:00"/>
    <m/>
    <x v="0"/>
    <m/>
  </r>
  <r>
    <n v="293"/>
    <s v="HALDWANI"/>
    <x v="1"/>
    <n v="9161640641"/>
    <x v="3"/>
    <s v="HARI"/>
    <n v="7247885473"/>
    <s v="I-UW-HKGM-ENB-9024"/>
    <n v="112354"/>
    <d v="2025-10-06T00:00:00"/>
    <d v="2025-10-06T00:00:00"/>
    <n v="8918"/>
    <n v="2100"/>
    <n v="20"/>
    <n v="100"/>
    <n v="120"/>
    <d v="2025-10-06T00:00:00"/>
    <m/>
    <x v="0"/>
    <m/>
  </r>
  <r>
    <n v="294"/>
    <s v="HALDWANI"/>
    <x v="1"/>
    <n v="9161640641"/>
    <x v="3"/>
    <s v="HARI"/>
    <n v="7247885473"/>
    <s v="I-UW-HKGM-ENB-6004"/>
    <n v="162029"/>
    <d v="2025-10-10T00:00:00"/>
    <d v="2025-10-07T00:00:00"/>
    <n v="350"/>
    <n v="134"/>
    <n v="12"/>
    <n v="60"/>
    <n v="72"/>
    <d v="2025-10-07T00:00:00"/>
    <m/>
    <x v="0"/>
    <m/>
  </r>
  <r>
    <n v="295"/>
    <s v="HALDWANI"/>
    <x v="1"/>
    <n v="9161640641"/>
    <x v="3"/>
    <s v="HARI"/>
    <n v="7247885473"/>
    <s v="I-UW-KLDG-ENB-9032"/>
    <n v="113108"/>
    <d v="2025-10-06T00:00:00"/>
    <d v="2025-10-07T00:00:00"/>
    <n v="9510"/>
    <n v="2634"/>
    <n v="12"/>
    <n v="40"/>
    <n v="52"/>
    <d v="2025-10-07T00:00:00"/>
    <m/>
    <x v="0"/>
    <m/>
  </r>
  <r>
    <n v="296"/>
    <s v="HALDWANI"/>
    <x v="1"/>
    <n v="9161640641"/>
    <x v="3"/>
    <s v="HARI"/>
    <n v="7247885473"/>
    <s v="I-UW-KLDG-ENB-9030"/>
    <n v="113108"/>
    <d v="2025-10-06T00:00:00"/>
    <d v="2025-10-07T00:00:00"/>
    <n v="7343"/>
    <n v="1429"/>
    <n v="12"/>
    <n v="60"/>
    <n v="72"/>
    <d v="2025-10-07T00:00:00"/>
    <m/>
    <x v="0"/>
    <m/>
  </r>
  <r>
    <n v="297"/>
    <s v="HALDWANI"/>
    <x v="1"/>
    <n v="9161640641"/>
    <x v="3"/>
    <s v="HARI"/>
    <n v="7247885473"/>
    <s v="I-UW-NNTL-ENB-9085"/>
    <n v="113108"/>
    <d v="2025-10-06T00:00:00"/>
    <d v="2025-10-07T00:00:00"/>
    <n v="9590"/>
    <n v="2402"/>
    <n v="28"/>
    <n v="40"/>
    <n v="68"/>
    <d v="2025-10-07T00:00:00"/>
    <m/>
    <x v="0"/>
    <m/>
  </r>
  <r>
    <n v="298"/>
    <s v="HALDWANI"/>
    <x v="1"/>
    <n v="9161640641"/>
    <x v="3"/>
    <s v="HARI"/>
    <n v="7247885473"/>
    <s v="I-UW-KLDG-ENB-9031"/>
    <n v="113108"/>
    <d v="2025-10-06T00:00:00"/>
    <d v="2025-10-07T00:00:00"/>
    <n v="1802"/>
    <n v="628"/>
    <n v="12"/>
    <n v="40"/>
    <n v="52"/>
    <d v="2025-10-07T00:00:00"/>
    <m/>
    <x v="0"/>
    <m/>
  </r>
  <r>
    <n v="299"/>
    <s v="HALDWANI"/>
    <x v="1"/>
    <n v="9161640641"/>
    <x v="7"/>
    <s v="KUNDAN"/>
    <n v="7055143769"/>
    <s v="I-UW-BGSW-ENB-9017"/>
    <s v="TXN100126963950"/>
    <d v="2025-10-06T00:00:00"/>
    <d v="2025-10-06T00:00:00"/>
    <n v="1064"/>
    <n v="407"/>
    <n v="52"/>
    <n v="60"/>
    <n v="112"/>
    <d v="2025-10-06T00:00:00"/>
    <m/>
    <x v="0"/>
    <m/>
  </r>
  <r>
    <n v="300"/>
    <s v="HALDWANI"/>
    <x v="1"/>
    <n v="9161640641"/>
    <x v="7"/>
    <s v="KUNDAN"/>
    <n v="7055143769"/>
    <s v="I-UW-BGSW-ENB-9018"/>
    <s v="TXN100126963950"/>
    <d v="2025-10-06T00:00:00"/>
    <d v="2025-10-06T00:00:00"/>
    <n v="2462"/>
    <n v="542"/>
    <n v="123"/>
    <n v="60"/>
    <n v="183"/>
    <d v="2025-10-06T00:00:00"/>
    <m/>
    <x v="0"/>
    <m/>
  </r>
  <r>
    <n v="301"/>
    <s v="HALDWANI"/>
    <x v="1"/>
    <n v="9161640641"/>
    <x v="7"/>
    <s v="KUNDAN"/>
    <n v="7055143769"/>
    <s v="I-UW-BGSW-ENB-9027"/>
    <s v="TXN100126963950"/>
    <d v="2025-10-06T00:00:00"/>
    <d v="2025-10-06T00:00:00"/>
    <n v="3364"/>
    <n v="901"/>
    <n v="90"/>
    <n v="60"/>
    <n v="150"/>
    <d v="2025-10-06T00:00:00"/>
    <m/>
    <x v="0"/>
    <m/>
  </r>
  <r>
    <n v="302"/>
    <s v="HALDWANI"/>
    <x v="1"/>
    <n v="9161640641"/>
    <x v="7"/>
    <s v="KUNDAN"/>
    <n v="7055143769"/>
    <s v="I-UW-BGSW-ENB-9038"/>
    <s v="TXN100126963950"/>
    <d v="2025-10-06T00:00:00"/>
    <d v="2025-10-06T00:00:00"/>
    <n v="3031"/>
    <n v="1135"/>
    <n v="115"/>
    <n v="60"/>
    <n v="175"/>
    <d v="2025-10-06T00:00:00"/>
    <m/>
    <x v="0"/>
    <m/>
  </r>
  <r>
    <n v="303"/>
    <s v="HALDWANI"/>
    <x v="0"/>
    <n v="9389925428"/>
    <x v="1"/>
    <s v="AMAN"/>
    <n v="9105037209"/>
    <s v="I-UW-KSPR-ENB-0039"/>
    <n v="95342"/>
    <d v="2025-10-06T00:00:00"/>
    <d v="2025-10-06T00:00:00"/>
    <n v="7392"/>
    <n v="1584"/>
    <n v="15"/>
    <n v="80"/>
    <n v="95"/>
    <d v="2025-10-06T00:00:00"/>
    <m/>
    <x v="0"/>
    <m/>
  </r>
  <r>
    <n v="304"/>
    <s v="HALDWANI"/>
    <x v="0"/>
    <n v="9389925428"/>
    <x v="1"/>
    <s v="AMAN"/>
    <n v="9105037209"/>
    <s v="I-UW-KSPR-ENB-0041"/>
    <n v="95342"/>
    <d v="2025-10-06T00:00:00"/>
    <d v="2025-10-06T00:00:00"/>
    <n v="14163"/>
    <n v="3731"/>
    <n v="27"/>
    <n v="60"/>
    <n v="87"/>
    <d v="2025-10-06T00:00:00"/>
    <m/>
    <x v="0"/>
    <m/>
  </r>
  <r>
    <n v="305"/>
    <s v="HALDWANI"/>
    <x v="0"/>
    <n v="9389925428"/>
    <x v="1"/>
    <s v="AMAN"/>
    <n v="9105037209"/>
    <s v="I-UW-KSPR-ENB-0049"/>
    <n v="95342"/>
    <d v="2025-10-06T00:00:00"/>
    <d v="2025-10-06T00:00:00"/>
    <n v="8179"/>
    <n v="1544"/>
    <n v="20"/>
    <n v="60"/>
    <n v="80"/>
    <d v="2025-10-06T00:00:00"/>
    <m/>
    <x v="0"/>
    <m/>
  </r>
  <r>
    <n v="306"/>
    <s v="HALDWANI"/>
    <x v="0"/>
    <n v="9389925428"/>
    <x v="1"/>
    <s v="AMAN"/>
    <n v="9105037209"/>
    <s v="I-UW-KSPR-ENB-6002"/>
    <n v="100609"/>
    <d v="2025-10-06T00:00:00"/>
    <d v="2025-10-06T00:00:00"/>
    <n v="5518"/>
    <n v="913"/>
    <n v="16"/>
    <n v="80"/>
    <n v="96"/>
    <d v="2025-10-06T00:00:00"/>
    <m/>
    <x v="0"/>
    <m/>
  </r>
  <r>
    <n v="307"/>
    <s v="HALDWANI"/>
    <x v="0"/>
    <n v="9389925428"/>
    <x v="1"/>
    <s v="AMAN"/>
    <n v="9105037209"/>
    <s v="I-UW-KSPR-ENB-9016"/>
    <n v="95342"/>
    <d v="2025-10-06T00:00:00"/>
    <d v="2025-10-06T00:00:00"/>
    <n v="16931"/>
    <n v="3133"/>
    <n v="23"/>
    <n v="80"/>
    <n v="103"/>
    <d v="2025-10-06T00:00:00"/>
    <m/>
    <x v="0"/>
    <m/>
  </r>
  <r>
    <n v="308"/>
    <s v="HALDWANI"/>
    <x v="0"/>
    <n v="9389925428"/>
    <x v="1"/>
    <s v="AMAN"/>
    <n v="9105037209"/>
    <s v="I-UW-KSPR-ENB-9025"/>
    <n v="95342"/>
    <d v="2025-10-06T00:00:00"/>
    <d v="2025-10-06T00:00:00"/>
    <n v="3572"/>
    <n v="1120"/>
    <n v="25"/>
    <n v="80"/>
    <n v="105"/>
    <d v="2025-10-06T00:00:00"/>
    <m/>
    <x v="0"/>
    <m/>
  </r>
  <r>
    <n v="309"/>
    <s v="HALDWANI"/>
    <x v="0"/>
    <n v="9389925428"/>
    <x v="1"/>
    <s v="AMAN"/>
    <n v="9105037209"/>
    <s v="I-UW-KSPR-ENB-9037"/>
    <n v="95342"/>
    <d v="2025-10-06T00:00:00"/>
    <d v="2025-10-06T00:00:00"/>
    <n v="34492"/>
    <n v="8101"/>
    <n v="38"/>
    <n v="80"/>
    <n v="118"/>
    <d v="2025-10-06T00:00:00"/>
    <m/>
    <x v="0"/>
    <m/>
  </r>
  <r>
    <n v="310"/>
    <s v="HALDWANI"/>
    <x v="0"/>
    <n v="9389925428"/>
    <x v="1"/>
    <s v="AMAN"/>
    <n v="9105037209"/>
    <s v="I-UW-KSPR-ENB-9060"/>
    <n v="95342"/>
    <d v="2025-10-06T00:00:00"/>
    <d v="2025-10-06T00:00:00"/>
    <n v="6625"/>
    <n v="801"/>
    <n v="12"/>
    <n v="100"/>
    <n v="112"/>
    <d v="2025-10-06T00:00:00"/>
    <m/>
    <x v="0"/>
    <m/>
  </r>
  <r>
    <n v="311"/>
    <s v="HALDWANI"/>
    <x v="1"/>
    <n v="9161640641"/>
    <x v="3"/>
    <s v="HARI"/>
    <n v="7247885473"/>
    <s v="I-UW-DOMK-ENB-9018"/>
    <n v="113108"/>
    <d v="2025-10-06T00:00:00"/>
    <d v="2025-10-07T00:00:00"/>
    <n v="9357"/>
    <n v="2350"/>
    <n v="12"/>
    <n v="60"/>
    <n v="72"/>
    <d v="2025-10-07T00:00:00"/>
    <m/>
    <x v="0"/>
    <m/>
  </r>
  <r>
    <n v="312"/>
    <s v="HALDWANI"/>
    <x v="1"/>
    <n v="9161640641"/>
    <x v="3"/>
    <s v="HARI"/>
    <n v="7247885473"/>
    <s v="I-UW-KLDG-ENB-9025"/>
    <n v="113108"/>
    <d v="2025-10-06T00:00:00"/>
    <d v="2025-10-07T00:00:00"/>
    <n v="1269"/>
    <n v="400"/>
    <n v="12"/>
    <n v="60"/>
    <n v="72"/>
    <d v="2025-10-07T00:00:00"/>
    <m/>
    <x v="0"/>
    <m/>
  </r>
  <r>
    <n v="313"/>
    <s v="HALDWANI"/>
    <x v="0"/>
    <n v="9389925428"/>
    <x v="1"/>
    <s v="AMAN"/>
    <n v="9105037209"/>
    <s v="I-UW-MUKR-ENB-9002"/>
    <n v="95342"/>
    <d v="2025-10-06T00:00:00"/>
    <d v="2025-10-06T00:00:00"/>
    <n v="5"/>
    <n v="1"/>
    <n v="12"/>
    <n v="80"/>
    <n v="92"/>
    <d v="2025-10-06T00:00:00"/>
    <m/>
    <x v="0"/>
    <m/>
  </r>
  <r>
    <n v="314"/>
    <s v="HALDWANI"/>
    <x v="1"/>
    <n v="9161640641"/>
    <x v="8"/>
    <s v="GOKUL"/>
    <n v="7417923866"/>
    <s v="I-UW-ALMR-ENB-9032"/>
    <s v="TXN100126917438"/>
    <d v="2025-10-06T00:00:00"/>
    <d v="2025-10-07T00:00:00"/>
    <n v="6369"/>
    <n v="1392"/>
    <n v="71"/>
    <n v="80"/>
    <n v="151"/>
    <d v="2025-10-07T00:00:00"/>
    <m/>
    <x v="0"/>
    <m/>
  </r>
  <r>
    <n v="315"/>
    <s v="HALDWANI"/>
    <x v="1"/>
    <n v="9161640641"/>
    <x v="8"/>
    <s v="GOKUL"/>
    <n v="7417923866"/>
    <s v="I-UW-ALMR-ENB-9039"/>
    <s v="TXN100126917438"/>
    <d v="2025-10-06T00:00:00"/>
    <d v="2025-10-06T00:00:00"/>
    <n v="2019"/>
    <n v="299"/>
    <n v="81"/>
    <n v="80"/>
    <n v="161"/>
    <d v="2025-10-06T00:00:00"/>
    <m/>
    <x v="0"/>
    <m/>
  </r>
  <r>
    <n v="316"/>
    <s v="HALDWANI"/>
    <x v="1"/>
    <n v="9161640641"/>
    <x v="8"/>
    <s v="GOKUL"/>
    <n v="7417923866"/>
    <s v="I-UW-BAOI-ENB-9017"/>
    <s v="TXN100126917438"/>
    <d v="2025-10-06T00:00:00"/>
    <d v="2025-10-06T00:00:00"/>
    <n v="1925"/>
    <n v="436"/>
    <n v="95"/>
    <n v="60"/>
    <n v="155"/>
    <d v="2025-10-06T00:00:00"/>
    <m/>
    <x v="0"/>
    <m/>
  </r>
  <r>
    <n v="317"/>
    <s v="HALDWANI"/>
    <x v="1"/>
    <n v="9161640641"/>
    <x v="8"/>
    <s v="GOKUL"/>
    <n v="7417923866"/>
    <s v="I-UW-KOKU-ENB-9014"/>
    <s v="TXN100126917607"/>
    <d v="2025-10-06T00:00:00"/>
    <d v="2025-10-07T00:00:00"/>
    <n v="9809"/>
    <n v="1527"/>
    <n v="53"/>
    <n v="100"/>
    <n v="153"/>
    <d v="2025-10-07T00:00:00"/>
    <m/>
    <x v="0"/>
    <m/>
  </r>
  <r>
    <n v="318"/>
    <s v="HALDWANI"/>
    <x v="1"/>
    <n v="9161640641"/>
    <x v="8"/>
    <s v="GOKUL"/>
    <n v="7417923866"/>
    <s v="I-UW-NGAO-ENB-9005"/>
    <s v="TXN100126917607"/>
    <d v="2025-10-06T00:00:00"/>
    <d v="2025-10-06T00:00:00"/>
    <n v="4702"/>
    <n v="1137"/>
    <n v="83"/>
    <n v="80"/>
    <n v="163"/>
    <d v="2025-10-06T00:00:00"/>
    <m/>
    <x v="0"/>
    <m/>
  </r>
  <r>
    <n v="319"/>
    <s v="HALDWANI"/>
    <x v="1"/>
    <n v="9161640641"/>
    <x v="5"/>
    <s v="ISLAMUDDIN"/>
    <n v="9105130861"/>
    <s v="I-UW-SULT-ENB-9018"/>
    <n v="55433"/>
    <d v="2025-10-06T00:00:00"/>
    <d v="2025-10-08T00:00:00"/>
    <n v="3351"/>
    <n v="1001"/>
    <n v="70"/>
    <n v="80"/>
    <n v="150"/>
    <d v="2025-10-08T00:00:00"/>
    <m/>
    <x v="0"/>
    <m/>
  </r>
  <r>
    <n v="320"/>
    <s v="HALDWANI"/>
    <x v="1"/>
    <n v="9628578265"/>
    <x v="5"/>
    <s v="ISLAMUDDIN"/>
    <n v="9105130861"/>
    <s v="I-UW-DOMK-ILA-9011"/>
    <n v="75812"/>
    <d v="2025-10-06T00:00:00"/>
    <d v="2025-10-06T00:00:00"/>
    <n v="815"/>
    <n v="267"/>
    <n v="11"/>
    <n v="160"/>
    <n v="171"/>
    <d v="2025-10-06T00:00:00"/>
    <m/>
    <x v="0"/>
    <m/>
  </r>
  <r>
    <n v="321"/>
    <s v="HALDWANI"/>
    <x v="1"/>
    <n v="9161640641"/>
    <x v="5"/>
    <s v="ISLAMUDDIN"/>
    <n v="9105130861"/>
    <s v="I-UW-SULT-ENB-9013"/>
    <n v="55433"/>
    <d v="2025-10-06T00:00:00"/>
    <d v="2025-10-08T00:00:00"/>
    <n v="4379"/>
    <n v="637"/>
    <n v="80"/>
    <n v="100"/>
    <n v="180"/>
    <d v="2025-10-08T00:00:00"/>
    <m/>
    <x v="0"/>
    <m/>
  </r>
  <r>
    <n v="322"/>
    <s v="HALDWANI"/>
    <x v="1"/>
    <n v="9161640641"/>
    <x v="5"/>
    <s v="ISLAMUDDIN"/>
    <n v="9105130861"/>
    <s v="I-UW-SLML-ENB-9025"/>
    <n v="55433"/>
    <d v="2025-10-06T00:00:00"/>
    <d v="2025-10-07T00:00:00"/>
    <n v="15529"/>
    <n v="4412"/>
    <n v="90"/>
    <n v="80"/>
    <n v="170"/>
    <d v="2025-10-07T00:00:00"/>
    <m/>
    <x v="0"/>
    <m/>
  </r>
  <r>
    <n v="323"/>
    <s v="HALDWANI"/>
    <x v="1"/>
    <n v="9161640641"/>
    <x v="5"/>
    <s v="ISLAMUDDIN"/>
    <n v="9105130861"/>
    <s v="I-UW-SULT-ENB-9020"/>
    <n v="55433"/>
    <d v="2025-10-06T00:00:00"/>
    <d v="2025-10-07T00:00:00"/>
    <n v="977"/>
    <n v="745"/>
    <n v="110"/>
    <n v="60"/>
    <n v="170"/>
    <d v="2025-10-07T00:00:00"/>
    <m/>
    <x v="0"/>
    <m/>
  </r>
  <r>
    <n v="324"/>
    <s v="HALDWANI"/>
    <x v="1"/>
    <n v="9161640641"/>
    <x v="5"/>
    <s v="ISLAMUDDIN"/>
    <n v="9105130861"/>
    <s v="I-UW-THLS-ENB-9047"/>
    <n v="55433"/>
    <d v="2025-10-06T00:00:00"/>
    <d v="2025-10-07T00:00:00"/>
    <n v="2217"/>
    <n v="723"/>
    <n v="7080"/>
    <n v="80"/>
    <n v="7160"/>
    <d v="2025-10-07T00:00:00"/>
    <m/>
    <x v="0"/>
    <m/>
  </r>
  <r>
    <n v="325"/>
    <s v="HALDWANI"/>
    <x v="1"/>
    <n v="9161640641"/>
    <x v="5"/>
    <s v="ISLAMUDDIN"/>
    <n v="9105130861"/>
    <s v="I-UW-SULT-ENB-9025"/>
    <n v="80441"/>
    <d v="2025-10-06T00:00:00"/>
    <d v="2025-10-08T00:00:00"/>
    <n v="695"/>
    <n v="266"/>
    <n v="20"/>
    <n v="60"/>
    <n v="80"/>
    <d v="2025-10-08T00:00:00"/>
    <m/>
    <x v="0"/>
    <m/>
  </r>
  <r>
    <n v="326"/>
    <s v="HALDWANI"/>
    <x v="1"/>
    <n v="9161640641"/>
    <x v="5"/>
    <s v="ISLAMUDDIN"/>
    <n v="9105130861"/>
    <s v="I-UW-RMNA-ENB-9061"/>
    <n v="80441"/>
    <d v="2025-10-06T00:00:00"/>
    <d v="2025-10-08T00:00:00"/>
    <n v="12116"/>
    <n v="3547"/>
    <n v="20"/>
    <n v="60"/>
    <n v="80"/>
    <d v="2025-10-08T00:00:00"/>
    <m/>
    <x v="0"/>
    <m/>
  </r>
  <r>
    <n v="327"/>
    <s v="HALDWANI"/>
    <x v="1"/>
    <n v="9161640641"/>
    <x v="5"/>
    <s v="ISLAMUDDIN"/>
    <n v="9105130861"/>
    <s v="I-UW-RMNA-ENB-9010"/>
    <n v="80441"/>
    <d v="2025-10-06T00:00:00"/>
    <d v="2025-10-06T00:00:00"/>
    <n v="4053"/>
    <n v="697"/>
    <n v="20"/>
    <n v="80"/>
    <n v="100"/>
    <d v="2025-10-06T00:00:00"/>
    <m/>
    <x v="0"/>
    <m/>
  </r>
  <r>
    <n v="328"/>
    <s v="HALDWANI"/>
    <x v="0"/>
    <n v="9389925428"/>
    <x v="1"/>
    <s v="AMAN"/>
    <n v="9105037209"/>
    <s v="I-UW-JSPU-ENB-9003"/>
    <n v="95436"/>
    <d v="2025-10-07T00:00:00"/>
    <d v="2025-10-07T00:00:00"/>
    <n v="11083"/>
    <n v="2253"/>
    <n v="12"/>
    <n v="60"/>
    <n v="72"/>
    <d v="2025-10-07T00:00:00"/>
    <m/>
    <x v="0"/>
    <m/>
  </r>
  <r>
    <n v="329"/>
    <s v="HALDWANI"/>
    <x v="0"/>
    <n v="9389925428"/>
    <x v="1"/>
    <s v="AMAN"/>
    <n v="9105037209"/>
    <s v="I-UW-JSPU-ENB-9020"/>
    <n v="95341"/>
    <d v="2025-10-07T00:00:00"/>
    <d v="2025-10-07T00:00:00"/>
    <n v="20973"/>
    <n v="4028"/>
    <n v="15"/>
    <n v="60"/>
    <n v="75"/>
    <d v="2025-10-07T00:00:00"/>
    <m/>
    <x v="0"/>
    <m/>
  </r>
  <r>
    <n v="330"/>
    <s v="HALDWANI"/>
    <x v="0"/>
    <n v="9389925428"/>
    <x v="1"/>
    <s v="AMAN"/>
    <n v="9105037209"/>
    <s v="I-UW-JSPU-ENB-9026"/>
    <n v="95436"/>
    <d v="2025-10-07T00:00:00"/>
    <d v="2025-10-07T00:00:00"/>
    <n v="9035"/>
    <n v="1900"/>
    <n v="45"/>
    <n v="60"/>
    <n v="105"/>
    <d v="2025-10-07T00:00:00"/>
    <m/>
    <x v="0"/>
    <m/>
  </r>
  <r>
    <n v="331"/>
    <s v="HALDWANI"/>
    <x v="0"/>
    <n v="9389925428"/>
    <x v="1"/>
    <s v="AMAN"/>
    <n v="9105037209"/>
    <s v="I-UW-JSPU-ENB-9028"/>
    <n v="95341"/>
    <d v="2025-10-07T00:00:00"/>
    <d v="2025-10-07T00:00:00"/>
    <n v="17570"/>
    <n v="3247"/>
    <n v="12"/>
    <n v="60"/>
    <n v="72"/>
    <d v="2025-10-07T00:00:00"/>
    <m/>
    <x v="0"/>
    <m/>
  </r>
  <r>
    <n v="332"/>
    <s v="HALDWANI"/>
    <x v="0"/>
    <n v="9389925428"/>
    <x v="1"/>
    <s v="AMAN"/>
    <n v="9105037209"/>
    <s v="I-UW-JSPU-ENB-9032"/>
    <n v="95436"/>
    <d v="2025-10-07T00:00:00"/>
    <d v="2025-10-07T00:00:00"/>
    <n v="1550"/>
    <n v="321"/>
    <n v="12"/>
    <n v="60"/>
    <n v="72"/>
    <d v="2025-10-07T00:00:00"/>
    <m/>
    <x v="0"/>
    <m/>
  </r>
  <r>
    <n v="333"/>
    <s v="HALDWANI"/>
    <x v="0"/>
    <n v="9389925428"/>
    <x v="1"/>
    <s v="AMAN"/>
    <n v="9105037209"/>
    <s v="I-UW-JSPU-ENB-9035"/>
    <n v="95341"/>
    <d v="2025-10-07T00:00:00"/>
    <d v="2025-10-07T00:00:00"/>
    <n v="11553"/>
    <n v="2952"/>
    <n v="15"/>
    <n v="60"/>
    <n v="75"/>
    <d v="2025-10-07T00:00:00"/>
    <m/>
    <x v="0"/>
    <m/>
  </r>
  <r>
    <n v="334"/>
    <s v="HALDWANI"/>
    <x v="0"/>
    <n v="9389925428"/>
    <x v="1"/>
    <s v="AMAN"/>
    <n v="9105037209"/>
    <s v="I-UW-JSPU-ENB-9036"/>
    <n v="95341"/>
    <d v="2025-10-07T00:00:00"/>
    <d v="2025-10-07T00:00:00"/>
    <n v="19167"/>
    <n v="3512"/>
    <n v="20"/>
    <n v="60"/>
    <n v="80"/>
    <d v="2025-10-07T00:00:00"/>
    <m/>
    <x v="0"/>
    <m/>
  </r>
  <r>
    <n v="335"/>
    <s v="HALDWANI"/>
    <x v="0"/>
    <n v="9389925428"/>
    <x v="1"/>
    <s v="AMAN"/>
    <n v="9105037209"/>
    <s v="I-UW-JSPU-ENB-9037"/>
    <n v="95341"/>
    <d v="2025-10-07T00:00:00"/>
    <d v="2025-10-07T00:00:00"/>
    <n v="2260"/>
    <n v="405"/>
    <n v="33"/>
    <n v="60"/>
    <n v="93"/>
    <d v="2025-10-07T00:00:00"/>
    <m/>
    <x v="0"/>
    <m/>
  </r>
  <r>
    <n v="336"/>
    <s v="HALDWANI"/>
    <x v="0"/>
    <n v="9389925428"/>
    <x v="1"/>
    <s v="AMAN"/>
    <n v="9105037209"/>
    <s v="I-UW-JSPU-ENB-9038"/>
    <n v="95341"/>
    <d v="2025-10-07T00:00:00"/>
    <d v="2025-10-07T00:00:00"/>
    <n v="6564"/>
    <n v="1107"/>
    <n v="18"/>
    <n v="60"/>
    <n v="78"/>
    <d v="2025-10-07T00:00:00"/>
    <m/>
    <x v="0"/>
    <m/>
  </r>
  <r>
    <n v="337"/>
    <s v="HALDWANI"/>
    <x v="0"/>
    <n v="9389925428"/>
    <x v="1"/>
    <s v="AMAN"/>
    <n v="9105037209"/>
    <s v="I-UW-JSPU-ENB-9039"/>
    <n v="95341"/>
    <d v="2025-10-07T00:00:00"/>
    <d v="2025-10-07T00:00:00"/>
    <n v="12681"/>
    <n v="2622"/>
    <n v="38"/>
    <n v="60"/>
    <n v="98"/>
    <d v="2025-10-07T00:00:00"/>
    <m/>
    <x v="0"/>
    <m/>
  </r>
  <r>
    <n v="338"/>
    <s v="HALDWANI"/>
    <x v="0"/>
    <n v="9389925428"/>
    <x v="1"/>
    <s v="AMAN"/>
    <n v="9105037209"/>
    <s v="I-UW-KSPR-ENB-0019"/>
    <n v="95436"/>
    <d v="2025-10-07T00:00:00"/>
    <d v="2025-10-07T00:00:00"/>
    <n v="12327"/>
    <n v="2199"/>
    <n v="18"/>
    <n v="80"/>
    <n v="98"/>
    <d v="2025-10-07T00:00:00"/>
    <m/>
    <x v="0"/>
    <m/>
  </r>
  <r>
    <n v="339"/>
    <s v="HALDWANI"/>
    <x v="1"/>
    <n v="9161640641"/>
    <x v="7"/>
    <s v="KUNDAN"/>
    <n v="7055143769"/>
    <s v="I-UW-KPKT-ENB-9010"/>
    <s v="TXN100127116435"/>
    <d v="2025-10-07T00:00:00"/>
    <d v="2025-10-07T00:00:00"/>
    <n v="11393"/>
    <n v="2118"/>
    <n v="57"/>
    <n v="120"/>
    <n v="177"/>
    <d v="2025-10-07T00:00:00"/>
    <m/>
    <x v="0"/>
    <m/>
  </r>
  <r>
    <n v="340"/>
    <s v="HALDWANI"/>
    <x v="1"/>
    <n v="9161640641"/>
    <x v="7"/>
    <s v="KUNDAN"/>
    <n v="7055143769"/>
    <s v="I-UW-KPKT-ENB-9013"/>
    <s v="TXN100127116435"/>
    <d v="2025-10-07T00:00:00"/>
    <d v="2025-10-09T00:00:00"/>
    <n v="2845"/>
    <n v="672"/>
    <n v="55"/>
    <n v="100"/>
    <n v="155"/>
    <d v="2025-10-09T00:00:00"/>
    <m/>
    <x v="0"/>
    <m/>
  </r>
  <r>
    <n v="341"/>
    <s v="HALDWANI"/>
    <x v="1"/>
    <n v="9161640641"/>
    <x v="7"/>
    <s v="KUNDAN"/>
    <n v="7055143769"/>
    <s v="I-UW-KPKT-ENB-9024"/>
    <s v="TXN100127116435"/>
    <d v="2025-10-07T00:00:00"/>
    <d v="2025-10-07T00:00:00"/>
    <n v="37221"/>
    <n v="8782"/>
    <n v="85"/>
    <n v="80"/>
    <n v="165"/>
    <d v="2025-10-07T00:00:00"/>
    <m/>
    <x v="0"/>
    <m/>
  </r>
  <r>
    <n v="342"/>
    <s v="HALDWANI"/>
    <x v="1"/>
    <n v="9161640641"/>
    <x v="7"/>
    <s v="KUNDAN"/>
    <n v="7055143769"/>
    <s v="I-UW-KPKT-ENB-9033"/>
    <s v="TXN100127116435"/>
    <d v="2025-10-07T00:00:00"/>
    <d v="2025-10-09T00:00:00"/>
    <n v="21909"/>
    <n v="5925"/>
    <n v="38"/>
    <n v="100"/>
    <n v="138"/>
    <d v="2025-10-09T00:00:00"/>
    <m/>
    <x v="0"/>
    <m/>
  </r>
  <r>
    <n v="343"/>
    <s v="HALDWANI"/>
    <x v="1"/>
    <n v="9161640641"/>
    <x v="7"/>
    <s v="KUNDAN"/>
    <n v="7055143769"/>
    <s v="I-UW-KPKT-MWR-8005"/>
    <s v="TXN100127116998"/>
    <d v="2025-10-07T00:00:00"/>
    <d v="2025-10-09T00:00:00"/>
    <n v="8356"/>
    <n v="2250"/>
    <n v="135"/>
    <n v="80"/>
    <n v="215"/>
    <d v="2025-10-09T00:00:00"/>
    <m/>
    <x v="0"/>
    <m/>
  </r>
  <r>
    <n v="344"/>
    <s v="HALDWANI"/>
    <x v="1"/>
    <n v="9161640641"/>
    <x v="7"/>
    <s v="KUNDAN"/>
    <n v="7055143769"/>
    <s v="I-UW-BGSW-ILA-0001"/>
    <s v="TXN100127116998"/>
    <d v="2025-10-07T00:00:00"/>
    <d v="2025-10-07T00:00:00"/>
    <n v="2536"/>
    <n v="801"/>
    <n v="145"/>
    <n v="80"/>
    <n v="225"/>
    <d v="2025-10-07T00:00:00"/>
    <m/>
    <x v="0"/>
    <m/>
  </r>
  <r>
    <n v="345"/>
    <s v="HALDWANI"/>
    <x v="1"/>
    <n v="9161640641"/>
    <x v="7"/>
    <s v="KUNDAN"/>
    <n v="7055143769"/>
    <s v="I-UW-GRUD-ENB-9012"/>
    <s v="TXN100127116435"/>
    <d v="2025-10-07T00:00:00"/>
    <d v="2025-10-08T00:00:00"/>
    <n v="3497"/>
    <n v="818"/>
    <n v="80"/>
    <n v="80"/>
    <n v="160"/>
    <d v="2025-10-08T00:00:00"/>
    <m/>
    <x v="0"/>
    <m/>
  </r>
  <r>
    <n v="346"/>
    <s v="HALDWANI"/>
    <x v="1"/>
    <n v="9161640641"/>
    <x v="7"/>
    <s v="KUNDAN"/>
    <n v="7055143769"/>
    <s v="I-UW-GRUD-ENB-9014"/>
    <s v="TXN100127116435"/>
    <d v="2025-10-07T00:00:00"/>
    <d v="2025-10-08T00:00:00"/>
    <n v="3687"/>
    <n v="1097"/>
    <n v="97"/>
    <n v="60"/>
    <n v="157"/>
    <d v="2025-10-08T00:00:00"/>
    <m/>
    <x v="0"/>
    <m/>
  </r>
  <r>
    <n v="347"/>
    <s v="HALDWANI"/>
    <x v="1"/>
    <n v="9161640641"/>
    <x v="7"/>
    <s v="KUNDAN"/>
    <n v="7055143769"/>
    <s v="I-UW-GRUD-ENB-9016"/>
    <s v="TXN100127116435"/>
    <d v="2025-10-07T00:00:00"/>
    <d v="2025-10-08T00:00:00"/>
    <n v="4329"/>
    <n v="962"/>
    <n v="115"/>
    <n v="60"/>
    <n v="175"/>
    <d v="2025-10-08T00:00:00"/>
    <m/>
    <x v="0"/>
    <m/>
  </r>
  <r>
    <n v="348"/>
    <s v="HALDWANI"/>
    <x v="1"/>
    <n v="9161640641"/>
    <x v="7"/>
    <s v="KUNDAN"/>
    <n v="7055143769"/>
    <s v="I-UW-GRUD-ENB-9023"/>
    <s v="TXN100127116435"/>
    <d v="2025-10-07T00:00:00"/>
    <d v="2025-10-08T00:00:00"/>
    <n v="6159"/>
    <n v="1472"/>
    <n v="110"/>
    <n v="60"/>
    <n v="170"/>
    <d v="2025-10-08T00:00:00"/>
    <m/>
    <x v="0"/>
    <m/>
  </r>
  <r>
    <n v="349"/>
    <s v="HALDWANI"/>
    <x v="1"/>
    <n v="9161640641"/>
    <x v="7"/>
    <s v="KUNDAN"/>
    <n v="7055143769"/>
    <s v="I-UW-GRUD-ILA-0001"/>
    <s v="TXN100127116998"/>
    <d v="2025-10-07T00:00:00"/>
    <d v="2025-10-07T00:00:00"/>
    <n v="971"/>
    <n v="880"/>
    <n v="62"/>
    <n v="80"/>
    <n v="142"/>
    <d v="2025-10-07T00:00:00"/>
    <m/>
    <x v="0"/>
    <m/>
  </r>
  <r>
    <n v="350"/>
    <s v="HALDWANI"/>
    <x v="0"/>
    <n v="9389925428"/>
    <x v="4"/>
    <s v="JAVED"/>
    <n v="6398733536"/>
    <s v="I-UW-KCHA-ENB-9048"/>
    <n v="83721"/>
    <d v="2025-10-07T00:00:00"/>
    <d v="2025-10-07T00:00:00"/>
    <n v="17839"/>
    <n v="3901"/>
    <n v="38"/>
    <n v="60"/>
    <n v="98"/>
    <d v="2025-10-07T00:00:00"/>
    <m/>
    <x v="0"/>
    <m/>
  </r>
  <r>
    <n v="351"/>
    <s v="HALDWANI"/>
    <x v="0"/>
    <n v="9389925428"/>
    <x v="4"/>
    <s v="JAVED"/>
    <n v="6398733536"/>
    <s v="I-UW-KHJS-ENB-9086"/>
    <n v="83721"/>
    <d v="2025-10-07T00:00:00"/>
    <d v="2025-10-07T00:00:00"/>
    <n v="9"/>
    <n v="37"/>
    <n v="15"/>
    <n v="60"/>
    <n v="75"/>
    <d v="2025-10-07T00:00:00"/>
    <m/>
    <x v="0"/>
    <m/>
  </r>
  <r>
    <n v="352"/>
    <s v="HALDWANI"/>
    <x v="0"/>
    <n v="9389925428"/>
    <x v="4"/>
    <s v="JAVED"/>
    <n v="6398733536"/>
    <s v="I-UW-SBAV-ENB-9002"/>
    <n v="83721"/>
    <d v="2025-10-07T00:00:00"/>
    <d v="2025-10-07T00:00:00"/>
    <n v="1867"/>
    <n v="392"/>
    <n v="50"/>
    <n v="60"/>
    <n v="110"/>
    <d v="2025-10-07T00:00:00"/>
    <m/>
    <x v="0"/>
    <m/>
  </r>
  <r>
    <n v="353"/>
    <s v="HALDWANI"/>
    <x v="0"/>
    <n v="9389925428"/>
    <x v="4"/>
    <s v="JAVED"/>
    <n v="6398733536"/>
    <s v="I-UW-KCHA-ENB-9044"/>
    <n v="83721"/>
    <d v="2025-10-07T00:00:00"/>
    <d v="2025-10-07T00:00:00"/>
    <n v="6898"/>
    <n v="1394"/>
    <n v="38"/>
    <n v="60"/>
    <n v="98"/>
    <d v="2025-10-07T00:00:00"/>
    <m/>
    <x v="0"/>
    <m/>
  </r>
  <r>
    <n v="354"/>
    <s v="HALDWANI"/>
    <x v="0"/>
    <n v="9389925428"/>
    <x v="4"/>
    <s v="JAVED"/>
    <n v="6398733536"/>
    <s v="I-UW-KCHA-ENB-9061"/>
    <n v="83721"/>
    <d v="2025-10-07T00:00:00"/>
    <d v="2025-10-07T00:00:00"/>
    <n v="8658"/>
    <n v="1987"/>
    <n v="20"/>
    <n v="80"/>
    <n v="100"/>
    <d v="2025-10-07T00:00:00"/>
    <m/>
    <x v="0"/>
    <m/>
  </r>
  <r>
    <n v="355"/>
    <s v="HALDWANI"/>
    <x v="0"/>
    <n v="9389925428"/>
    <x v="4"/>
    <s v="JAVED"/>
    <n v="6398733536"/>
    <s v="I-UW-KCHA-ENB-9013"/>
    <n v="83951"/>
    <d v="2025-10-07T00:00:00"/>
    <d v="2025-10-07T00:00:00"/>
    <n v="20186"/>
    <n v="1968"/>
    <n v="30"/>
    <n v="140"/>
    <n v="170"/>
    <d v="2025-10-07T00:00:00"/>
    <m/>
    <x v="0"/>
    <m/>
  </r>
  <r>
    <n v="356"/>
    <s v="HALDWANI"/>
    <x v="0"/>
    <n v="9389925428"/>
    <x v="9"/>
    <s v="FAISAL"/>
    <n v="8941007546"/>
    <s v="I-UW-KCHA-ENB-6005"/>
    <n v="104237"/>
    <d v="2025-10-07T00:00:00"/>
    <d v="2025-10-07T00:00:00"/>
    <n v="36436"/>
    <n v="5737"/>
    <n v="40"/>
    <n v="160"/>
    <n v="200"/>
    <d v="2025-10-07T00:00:00"/>
    <m/>
    <x v="0"/>
    <m/>
  </r>
  <r>
    <n v="357"/>
    <s v="HALDWANI"/>
    <x v="0"/>
    <n v="9389925428"/>
    <x v="9"/>
    <s v="FAISAL"/>
    <n v="8941007546"/>
    <s v="I-UW-GDRP-ENB-9052"/>
    <n v="105326"/>
    <d v="2025-10-07T00:00:00"/>
    <d v="2025-10-07T00:00:00"/>
    <n v="122"/>
    <n v="20"/>
    <n v="18"/>
    <n v="60"/>
    <n v="78"/>
    <d v="2025-10-07T00:00:00"/>
    <m/>
    <x v="0"/>
    <m/>
  </r>
  <r>
    <n v="358"/>
    <s v="HALDWANI"/>
    <x v="0"/>
    <n v="9389925428"/>
    <x v="9"/>
    <s v="FAISAL"/>
    <n v="8941007546"/>
    <s v="I-UW-GDRP-ENB-9031"/>
    <n v="105326"/>
    <d v="2025-10-07T00:00:00"/>
    <d v="2025-10-07T00:00:00"/>
    <n v="10499"/>
    <n v="2540"/>
    <n v="10"/>
    <n v="60"/>
    <n v="70"/>
    <d v="2025-10-07T00:00:00"/>
    <m/>
    <x v="0"/>
    <m/>
  </r>
  <r>
    <n v="359"/>
    <s v="HALDWANI"/>
    <x v="0"/>
    <n v="9389925428"/>
    <x v="9"/>
    <s v="FAISAL"/>
    <n v="8941007546"/>
    <s v="I-UW-RDPR-ENB-0014"/>
    <n v="105326"/>
    <d v="2025-10-07T00:00:00"/>
    <d v="2025-10-07T00:00:00"/>
    <n v="5478"/>
    <n v="1011"/>
    <n v="10"/>
    <n v="80"/>
    <n v="90"/>
    <d v="2025-10-07T00:00:00"/>
    <m/>
    <x v="0"/>
    <m/>
  </r>
  <r>
    <n v="360"/>
    <s v="HALDWANI"/>
    <x v="0"/>
    <n v="9389925428"/>
    <x v="9"/>
    <s v="FAISAL"/>
    <n v="8941007546"/>
    <s v="I-UW-RDPR-AG1-4400"/>
    <n v="105155"/>
    <d v="2025-10-07T00:00:00"/>
    <d v="2025-10-07T00:00:00"/>
    <n v="12093"/>
    <n v="1727"/>
    <n v="45"/>
    <n v="100"/>
    <n v="145"/>
    <d v="2025-10-07T00:00:00"/>
    <m/>
    <x v="0"/>
    <m/>
  </r>
  <r>
    <n v="361"/>
    <s v="HALDWANI"/>
    <x v="1"/>
    <n v="9161640641"/>
    <x v="8"/>
    <s v="GOKUL"/>
    <n v="7417923866"/>
    <s v="I-UW-ALMR-ENB-9084"/>
    <s v="TXN100127312589"/>
    <d v="2025-10-08T00:00:00"/>
    <d v="2025-10-10T00:00:00"/>
    <n v="1129"/>
    <n v="303"/>
    <n v="76"/>
    <n v="80"/>
    <n v="156"/>
    <d v="2025-10-10T00:00:00"/>
    <m/>
    <x v="0"/>
    <m/>
  </r>
  <r>
    <n v="362"/>
    <s v="HALDWANI"/>
    <x v="1"/>
    <n v="9161640641"/>
    <x v="8"/>
    <s v="GOKUL"/>
    <n v="7417923866"/>
    <s v="I-UW-JLAL-ENB-9004"/>
    <s v="TXN100127312589"/>
    <d v="2025-10-08T00:00:00"/>
    <d v="2025-10-08T00:00:00"/>
    <n v="12566"/>
    <n v="3215"/>
    <n v="80"/>
    <n v="80"/>
    <n v="160"/>
    <d v="2025-10-08T00:00:00"/>
    <m/>
    <x v="0"/>
    <m/>
  </r>
  <r>
    <n v="363"/>
    <s v="HALDWANI"/>
    <x v="1"/>
    <n v="9161640641"/>
    <x v="8"/>
    <s v="GOKUL"/>
    <n v="7417923866"/>
    <s v="I-UW-REKT-ENB-9044"/>
    <s v="TXN100127312589"/>
    <d v="2025-10-08T00:00:00"/>
    <d v="2025-10-08T00:00:00"/>
    <n v="2063"/>
    <n v="524"/>
    <n v="75"/>
    <n v="80"/>
    <n v="155"/>
    <d v="2025-10-08T00:00:00"/>
    <m/>
    <x v="0"/>
    <m/>
  </r>
  <r>
    <n v="364"/>
    <s v="HALDWANI"/>
    <x v="1"/>
    <n v="9161640641"/>
    <x v="8"/>
    <s v="GOKUL"/>
    <n v="7417923866"/>
    <s v="I-UW-REKT-ENB-9057"/>
    <s v="TXN100127312589"/>
    <d v="2025-10-08T00:00:00"/>
    <d v="2025-10-10T00:00:00"/>
    <n v="10241"/>
    <n v="1662"/>
    <n v="98"/>
    <n v="80"/>
    <n v="178"/>
    <d v="2025-10-10T00:00:00"/>
    <m/>
    <x v="0"/>
    <m/>
  </r>
  <r>
    <n v="365"/>
    <s v="HALDWANI"/>
    <x v="1"/>
    <n v="9161640641"/>
    <x v="8"/>
    <s v="GOKUL"/>
    <n v="7417923866"/>
    <s v="I-UW-REKT-ILA-9034"/>
    <s v="TXN100127313065"/>
    <d v="2025-10-08T00:00:00"/>
    <d v="2025-10-10T00:00:00"/>
    <n v="3156"/>
    <n v="354"/>
    <n v="40"/>
    <n v="120"/>
    <n v="160"/>
    <d v="2025-10-10T00:00:00"/>
    <m/>
    <x v="0"/>
    <m/>
  </r>
  <r>
    <n v="366"/>
    <s v="HALDWANI"/>
    <x v="1"/>
    <n v="9161640641"/>
    <x v="8"/>
    <s v="GOKUL"/>
    <n v="7417923866"/>
    <s v="I-UW-BASN-ENB-9042"/>
    <s v="TXN100127312402"/>
    <d v="2025-10-08T00:00:00"/>
    <d v="2025-10-09T00:00:00"/>
    <n v="2446"/>
    <n v="622"/>
    <n v="114"/>
    <n v="80"/>
    <n v="194"/>
    <d v="2025-10-09T00:00:00"/>
    <m/>
    <x v="0"/>
    <m/>
  </r>
  <r>
    <n v="367"/>
    <s v="HALDWANI"/>
    <x v="1"/>
    <n v="9161640641"/>
    <x v="8"/>
    <s v="GOKUL"/>
    <n v="7417923866"/>
    <s v="I-UW-BASN-ENB-9040"/>
    <s v="TXN100127312402"/>
    <d v="2025-10-08T00:00:00"/>
    <d v="2025-10-09T00:00:00"/>
    <n v="3342"/>
    <n v="884"/>
    <n v="90"/>
    <n v="80"/>
    <n v="170"/>
    <d v="2025-10-09T00:00:00"/>
    <m/>
    <x v="0"/>
    <m/>
  </r>
  <r>
    <n v="368"/>
    <s v="HALDWANI"/>
    <x v="1"/>
    <n v="9161640641"/>
    <x v="8"/>
    <s v="GOKUL"/>
    <n v="7417923866"/>
    <s v="I-UW-CKTA-ENB-9038"/>
    <s v="TXN100127312402"/>
    <d v="2025-10-08T00:00:00"/>
    <d v="2025-10-09T00:00:00"/>
    <n v="1660"/>
    <n v="581"/>
    <n v="100"/>
    <n v="80"/>
    <n v="180"/>
    <d v="2025-10-09T00:00:00"/>
    <m/>
    <x v="0"/>
    <m/>
  </r>
  <r>
    <n v="369"/>
    <s v="HALDWANI"/>
    <x v="1"/>
    <n v="9161640641"/>
    <x v="8"/>
    <s v="GOKUL"/>
    <n v="7417923866"/>
    <s v="I-UW-CKTA-ENB-9003"/>
    <s v="TXN100127312402"/>
    <d v="2025-10-08T00:00:00"/>
    <d v="2025-10-09T00:00:00"/>
    <n v="2826"/>
    <n v="583"/>
    <n v="100"/>
    <n v="80"/>
    <n v="180"/>
    <d v="2025-10-09T00:00:00"/>
    <m/>
    <x v="0"/>
    <m/>
  </r>
  <r>
    <n v="370"/>
    <s v="HALDWANI"/>
    <x v="1"/>
    <n v="9161640641"/>
    <x v="8"/>
    <s v="GOKUL"/>
    <n v="7417923866"/>
    <s v="I-UW-XXXX-COW-0665"/>
    <s v="TXN100127312894"/>
    <d v="2025-10-08T00:00:00"/>
    <d v="2025-10-08T00:00:00"/>
    <n v="80"/>
    <n v="22"/>
    <n v="45"/>
    <n v="120"/>
    <n v="165"/>
    <d v="2025-10-08T00:00:00"/>
    <m/>
    <x v="0"/>
    <m/>
  </r>
  <r>
    <n v="371"/>
    <s v="HALDWANI"/>
    <x v="1"/>
    <n v="9161640641"/>
    <x v="3"/>
    <s v="HARI"/>
    <n v="7247885473"/>
    <s v="I-UW-NNTL-ENB-9015"/>
    <n v="83600"/>
    <d v="2025-10-08T00:00:00"/>
    <d v="2025-10-08T00:00:00"/>
    <n v="6342"/>
    <n v="1693"/>
    <n v="40"/>
    <n v="80"/>
    <n v="120"/>
    <d v="2025-10-08T00:00:00"/>
    <m/>
    <x v="0"/>
    <m/>
  </r>
  <r>
    <n v="372"/>
    <s v="HALDWANI"/>
    <x v="1"/>
    <n v="9161640641"/>
    <x v="3"/>
    <s v="HARI"/>
    <n v="7247885473"/>
    <s v="I-UW-NNTL-ENB-9088"/>
    <n v="83600"/>
    <d v="2025-10-08T00:00:00"/>
    <d v="2025-10-08T00:00:00"/>
    <n v="2731"/>
    <n v="760"/>
    <n v="75"/>
    <n v="80"/>
    <n v="155"/>
    <d v="2025-10-08T00:00:00"/>
    <m/>
    <x v="0"/>
    <m/>
  </r>
  <r>
    <n v="373"/>
    <s v="HALDWANI"/>
    <x v="1"/>
    <n v="9161640641"/>
    <x v="3"/>
    <s v="HARI"/>
    <n v="7247885473"/>
    <s v="I-UW-NNTL-ENB-9101"/>
    <n v="83600"/>
    <d v="2025-10-08T00:00:00"/>
    <d v="2025-10-08T00:00:00"/>
    <n v="3382"/>
    <n v="849"/>
    <n v="75"/>
    <n v="80"/>
    <n v="155"/>
    <d v="2025-10-08T00:00:00"/>
    <m/>
    <x v="0"/>
    <m/>
  </r>
  <r>
    <n v="374"/>
    <s v="HALDWANI"/>
    <x v="1"/>
    <n v="9161640641"/>
    <x v="3"/>
    <s v="HARI"/>
    <n v="7247885473"/>
    <s v="I-UW-NNTL-ENB-9104"/>
    <n v="83600"/>
    <d v="2025-10-08T00:00:00"/>
    <d v="2025-10-08T00:00:00"/>
    <n v="3610"/>
    <n v="784"/>
    <n v="118"/>
    <n v="60"/>
    <n v="178"/>
    <d v="2025-10-08T00:00:00"/>
    <m/>
    <x v="0"/>
    <m/>
  </r>
  <r>
    <n v="375"/>
    <s v="HALDWANI"/>
    <x v="1"/>
    <n v="9161640641"/>
    <x v="3"/>
    <s v="HARI"/>
    <n v="7247885473"/>
    <s v="I-UW-NNTL-ENB-G001"/>
    <n v="83727"/>
    <d v="2025-10-08T00:00:00"/>
    <d v="2025-10-08T00:00:00"/>
    <n v="4125"/>
    <n v="542"/>
    <n v="86"/>
    <n v="80"/>
    <n v="166"/>
    <d v="2025-10-08T00:00:00"/>
    <m/>
    <x v="0"/>
    <m/>
  </r>
  <r>
    <n v="376"/>
    <s v="HALDWANI"/>
    <x v="1"/>
    <n v="9161640641"/>
    <x v="3"/>
    <s v="HARI"/>
    <n v="7247885473"/>
    <s v="I-UW-NNTL-ENB-6006"/>
    <n v="83858"/>
    <d v="2025-10-08T00:00:00"/>
    <d v="2025-10-08T00:00:00"/>
    <n v="737"/>
    <n v="152"/>
    <n v="12"/>
    <n v="80"/>
    <n v="92"/>
    <d v="2025-10-08T00:00:00"/>
    <m/>
    <x v="0"/>
    <m/>
  </r>
  <r>
    <n v="377"/>
    <s v="HALDWANI"/>
    <x v="1"/>
    <n v="9161640641"/>
    <x v="3"/>
    <s v="HARI"/>
    <n v="7247885473"/>
    <s v="I-UW-NNTL-ENB-6008"/>
    <n v="83858"/>
    <d v="2025-10-08T00:00:00"/>
    <d v="2025-10-08T00:00:00"/>
    <n v="2536"/>
    <n v="1001"/>
    <n v="21"/>
    <n v="80"/>
    <n v="101"/>
    <d v="2025-10-08T00:00:00"/>
    <m/>
    <x v="0"/>
    <m/>
  </r>
  <r>
    <n v="378"/>
    <s v="HALDWANI"/>
    <x v="1"/>
    <n v="9161640641"/>
    <x v="3"/>
    <s v="HARI"/>
    <n v="7247885473"/>
    <s v="I-UW-NNTL-ENB-6008"/>
    <n v="83858"/>
    <d v="2025-10-08T00:00:00"/>
    <d v="2025-10-08T00:00:00"/>
    <n v="387"/>
    <n v="82"/>
    <n v="33"/>
    <n v="80"/>
    <n v="113"/>
    <d v="2025-10-08T00:00:00"/>
    <m/>
    <x v="0"/>
    <m/>
  </r>
  <r>
    <n v="379"/>
    <s v="HALDWANI"/>
    <x v="0"/>
    <n v="9389925428"/>
    <x v="1"/>
    <s v="AMAN"/>
    <n v="9105037209"/>
    <s v="I-UW-KSPR-ENB-9011"/>
    <n v="85547"/>
    <d v="2025-10-08T00:00:00"/>
    <d v="2025-10-08T00:00:00"/>
    <n v="13402"/>
    <n v="2456"/>
    <n v="13"/>
    <n v="80"/>
    <n v="93"/>
    <d v="2025-10-08T00:00:00"/>
    <m/>
    <x v="0"/>
    <m/>
  </r>
  <r>
    <n v="380"/>
    <s v="HALDWANI"/>
    <x v="0"/>
    <n v="9389925428"/>
    <x v="1"/>
    <s v="AMAN"/>
    <n v="9105037209"/>
    <s v="I-UW-HKGM-ENB-9017"/>
    <n v="85547"/>
    <d v="2025-10-08T00:00:00"/>
    <d v="2025-10-08T00:00:00"/>
    <n v="16942"/>
    <n v="3881"/>
    <n v="13"/>
    <n v="80"/>
    <n v="93"/>
    <d v="2025-10-08T00:00:00"/>
    <m/>
    <x v="0"/>
    <m/>
  </r>
  <r>
    <n v="381"/>
    <s v="HALDWANI"/>
    <x v="0"/>
    <n v="9389925428"/>
    <x v="1"/>
    <s v="AMAN"/>
    <n v="9105037209"/>
    <s v="I-UW-KSPR-ENB-9057"/>
    <n v="85547"/>
    <d v="2025-10-08T00:00:00"/>
    <d v="2025-10-08T00:00:00"/>
    <n v="15511"/>
    <n v="2867"/>
    <n v="20"/>
    <n v="80"/>
    <n v="100"/>
    <d v="2025-10-08T00:00:00"/>
    <m/>
    <x v="0"/>
    <m/>
  </r>
  <r>
    <n v="382"/>
    <s v="HALDWANI"/>
    <x v="0"/>
    <n v="9389925428"/>
    <x v="1"/>
    <s v="AMAN"/>
    <n v="9105037209"/>
    <s v="I-UW-KSPR-ENB-0015"/>
    <n v="85547"/>
    <d v="2025-10-08T00:00:00"/>
    <d v="2025-10-08T00:00:00"/>
    <n v="3175"/>
    <n v="514"/>
    <n v="20"/>
    <n v="80"/>
    <n v="100"/>
    <d v="2025-10-08T00:00:00"/>
    <m/>
    <x v="0"/>
    <m/>
  </r>
  <r>
    <n v="383"/>
    <s v="HALDWANI"/>
    <x v="0"/>
    <n v="9389925428"/>
    <x v="1"/>
    <s v="AMAN"/>
    <n v="9105037209"/>
    <s v="I-UW-KSPR-ENB-0021"/>
    <n v="85547"/>
    <d v="2025-10-08T00:00:00"/>
    <d v="2025-10-08T00:00:00"/>
    <n v="5498"/>
    <n v="3861"/>
    <n v="20"/>
    <n v="80"/>
    <n v="100"/>
    <d v="2025-10-08T00:00:00"/>
    <m/>
    <x v="0"/>
    <m/>
  </r>
  <r>
    <n v="384"/>
    <s v="HALDWANI"/>
    <x v="0"/>
    <n v="9389925428"/>
    <x v="1"/>
    <s v="AMAN"/>
    <n v="9105037209"/>
    <s v="I-UW-KSPR-ENB-9074"/>
    <n v="85547"/>
    <d v="2025-10-08T00:00:00"/>
    <d v="2025-10-08T00:00:00"/>
    <n v="3674"/>
    <n v="522"/>
    <n v="22"/>
    <n v="80"/>
    <n v="102"/>
    <d v="2025-10-08T00:00:00"/>
    <m/>
    <x v="0"/>
    <m/>
  </r>
  <r>
    <n v="385"/>
    <s v="HALDWANI"/>
    <x v="0"/>
    <n v="9389925428"/>
    <x v="1"/>
    <s v="AMAN"/>
    <n v="9105037209"/>
    <s v="I-UW-KSPR-ENB-9034"/>
    <n v="85642"/>
    <d v="2025-10-08T00:00:00"/>
    <d v="2025-10-08T00:00:00"/>
    <n v="3512"/>
    <n v="781"/>
    <n v="32"/>
    <n v="60"/>
    <n v="92"/>
    <d v="2025-10-08T00:00:00"/>
    <m/>
    <x v="0"/>
    <m/>
  </r>
  <r>
    <n v="386"/>
    <s v="HALDWANI"/>
    <x v="0"/>
    <n v="9389925428"/>
    <x v="1"/>
    <s v="AMAN"/>
    <n v="9105037209"/>
    <s v="I-UW-KBGJ-ENB-0001"/>
    <n v="85642"/>
    <d v="2025-10-08T00:00:00"/>
    <d v="2025-10-08T00:00:00"/>
    <n v="8202"/>
    <n v="1771"/>
    <n v="28"/>
    <n v="60"/>
    <n v="88"/>
    <d v="2025-10-08T00:00:00"/>
    <m/>
    <x v="0"/>
    <m/>
  </r>
  <r>
    <n v="387"/>
    <s v="HALDWANI"/>
    <x v="0"/>
    <n v="9389925428"/>
    <x v="1"/>
    <s v="AMAN"/>
    <n v="9105037209"/>
    <s v="I-UW-RMNA-ENB-9042"/>
    <n v="85642"/>
    <d v="2025-10-08T00:00:00"/>
    <d v="2025-10-08T00:00:00"/>
    <n v="3329"/>
    <n v="600"/>
    <n v="27"/>
    <n v="60"/>
    <n v="87"/>
    <d v="2025-10-08T00:00:00"/>
    <m/>
    <x v="0"/>
    <m/>
  </r>
  <r>
    <n v="388"/>
    <s v="HALDWANI"/>
    <x v="0"/>
    <n v="9389925428"/>
    <x v="1"/>
    <s v="AMAN"/>
    <n v="9105037209"/>
    <s v="I-UW-KSPR-ENB-9075"/>
    <n v="85642"/>
    <d v="2025-10-08T00:00:00"/>
    <d v="2025-10-08T00:00:00"/>
    <n v="2826"/>
    <n v="476"/>
    <n v="29"/>
    <n v="60"/>
    <n v="89"/>
    <d v="2025-10-08T00:00:00"/>
    <m/>
    <x v="0"/>
    <m/>
  </r>
  <r>
    <n v="389"/>
    <s v="HALDWANI"/>
    <x v="0"/>
    <n v="9389925428"/>
    <x v="1"/>
    <s v="AMAN"/>
    <n v="9105037209"/>
    <s v="I-UW-KSPR-ENB-0076"/>
    <n v="85642"/>
    <d v="2025-10-08T00:00:00"/>
    <d v="2025-10-08T00:00:00"/>
    <n v="2587"/>
    <n v="361"/>
    <n v="33"/>
    <n v="60"/>
    <n v="93"/>
    <d v="2025-10-08T00:00:00"/>
    <m/>
    <x v="0"/>
    <m/>
  </r>
  <r>
    <n v="390"/>
    <s v="HALDWANI"/>
    <x v="0"/>
    <n v="9389925428"/>
    <x v="1"/>
    <s v="AMAN"/>
    <n v="9105037209"/>
    <s v="I-UW-KSPR-ENB-9036"/>
    <n v="85642"/>
    <d v="2025-10-08T00:00:00"/>
    <d v="2025-10-08T00:00:00"/>
    <n v="15821"/>
    <n v="4012"/>
    <n v="12"/>
    <n v="60"/>
    <n v="72"/>
    <d v="2025-10-08T00:00:00"/>
    <m/>
    <x v="0"/>
    <m/>
  </r>
  <r>
    <n v="391"/>
    <s v="HALDWANI"/>
    <x v="0"/>
    <n v="9389925428"/>
    <x v="1"/>
    <s v="AMAN"/>
    <n v="9105037209"/>
    <s v="I-UW-KCGS-ENB-9001"/>
    <n v="85642"/>
    <d v="2025-10-08T00:00:00"/>
    <d v="2025-10-08T00:00:00"/>
    <n v="7787"/>
    <n v="1465"/>
    <n v="40"/>
    <n v="60"/>
    <n v="100"/>
    <d v="2025-10-08T00:00:00"/>
    <m/>
    <x v="0"/>
    <m/>
  </r>
  <r>
    <n v="392"/>
    <s v="HALDWANI"/>
    <x v="0"/>
    <n v="9389925428"/>
    <x v="4"/>
    <s v="JAVED"/>
    <n v="6398733536"/>
    <s v="I-UW-KHJS-ENB-9023"/>
    <n v="80246"/>
    <d v="2025-10-08T00:00:00"/>
    <d v="2025-10-08T00:00:00"/>
    <n v="12056"/>
    <n v="3473"/>
    <n v="10"/>
    <n v="60"/>
    <n v="70"/>
    <d v="2025-10-08T00:00:00"/>
    <m/>
    <x v="0"/>
    <m/>
  </r>
  <r>
    <n v="393"/>
    <s v="HALDWANI"/>
    <x v="0"/>
    <n v="9389925428"/>
    <x v="4"/>
    <s v="JAVED"/>
    <n v="6398733536"/>
    <s v="I-UW-KHTM-ENB-9015"/>
    <n v="80246"/>
    <d v="2025-10-08T00:00:00"/>
    <d v="2025-10-08T00:00:00"/>
    <n v="14760"/>
    <n v="3482"/>
    <n v="52"/>
    <n v="40"/>
    <n v="92"/>
    <d v="2025-10-08T00:00:00"/>
    <m/>
    <x v="0"/>
    <m/>
  </r>
  <r>
    <n v="394"/>
    <s v="HALDWANI"/>
    <x v="0"/>
    <n v="9389925428"/>
    <x v="4"/>
    <s v="JAVED"/>
    <n v="6398733536"/>
    <s v="I-UW-KHTM-ENB-9048"/>
    <n v="80246"/>
    <d v="2025-10-08T00:00:00"/>
    <d v="2025-10-08T00:00:00"/>
    <n v="16144"/>
    <n v="4037"/>
    <n v="7"/>
    <n v="60"/>
    <n v="67"/>
    <d v="2025-10-08T00:00:00"/>
    <m/>
    <x v="0"/>
    <m/>
  </r>
  <r>
    <n v="395"/>
    <s v="HALDWANI"/>
    <x v="0"/>
    <n v="9389925428"/>
    <x v="4"/>
    <s v="JAVED"/>
    <n v="6398733536"/>
    <s v="I-UW-KHTM-ENB-9079"/>
    <n v="80246"/>
    <d v="2025-10-08T00:00:00"/>
    <d v="2025-10-08T00:00:00"/>
    <n v="1167"/>
    <n v="214"/>
    <n v="52"/>
    <n v="60"/>
    <n v="112"/>
    <d v="2025-10-08T00:00:00"/>
    <m/>
    <x v="0"/>
    <m/>
  </r>
  <r>
    <n v="396"/>
    <s v="HALDWANI"/>
    <x v="0"/>
    <n v="9389925428"/>
    <x v="4"/>
    <s v="JAVED"/>
    <n v="6398733536"/>
    <s v="I-UW-KHTM-ENB-9065"/>
    <n v="80547"/>
    <d v="2025-10-08T00:00:00"/>
    <d v="2025-10-08T00:00:00"/>
    <n v="6577"/>
    <n v="927"/>
    <n v="40"/>
    <n v="100"/>
    <n v="140"/>
    <d v="2025-10-08T00:00:00"/>
    <m/>
    <x v="0"/>
    <m/>
  </r>
  <r>
    <n v="397"/>
    <s v="HALDWANI"/>
    <x v="0"/>
    <n v="9389925428"/>
    <x v="4"/>
    <s v="JAVED"/>
    <n v="6398733536"/>
    <s v="I-UW-KHTM-ENB-9080"/>
    <n v="80547"/>
    <d v="2025-10-08T00:00:00"/>
    <d v="2025-10-08T00:00:00"/>
    <n v="378"/>
    <n v="87"/>
    <n v="42"/>
    <n v="60"/>
    <n v="102"/>
    <d v="2025-10-08T00:00:00"/>
    <m/>
    <x v="0"/>
    <m/>
  </r>
  <r>
    <n v="398"/>
    <s v="HALDWANI"/>
    <x v="0"/>
    <n v="9389925428"/>
    <x v="4"/>
    <s v="JAVED"/>
    <n v="6398733536"/>
    <s v="I-UW-KHTM-ENB-9085"/>
    <n v="80547"/>
    <d v="2025-10-08T00:00:00"/>
    <d v="2025-10-08T00:00:00"/>
    <n v="8057"/>
    <n v="1189"/>
    <n v="55"/>
    <n v="100"/>
    <n v="155"/>
    <d v="2025-10-08T00:00:00"/>
    <m/>
    <x v="0"/>
    <m/>
  </r>
  <r>
    <n v="399"/>
    <s v="HALDWANI"/>
    <x v="0"/>
    <n v="9389925428"/>
    <x v="4"/>
    <s v="JAVED"/>
    <n v="6398733536"/>
    <s v="I-UW-KHTM-ENB-9069"/>
    <n v="80246"/>
    <d v="2025-10-08T00:00:00"/>
    <d v="2025-10-08T00:00:00"/>
    <n v="12150"/>
    <n v="3341"/>
    <n v="43"/>
    <n v="60"/>
    <n v="103"/>
    <d v="2025-10-08T00:00:00"/>
    <m/>
    <x v="0"/>
    <m/>
  </r>
  <r>
    <n v="400"/>
    <s v="HALDWANI"/>
    <x v="0"/>
    <n v="9389925428"/>
    <x v="4"/>
    <s v="JAVED"/>
    <n v="6398733536"/>
    <s v="I-UW-MHLY-ILA-0001"/>
    <n v="80811"/>
    <d v="2025-10-08T00:00:00"/>
    <d v="2025-10-08T00:00:00"/>
    <n v="2653"/>
    <n v="5012"/>
    <n v="54"/>
    <n v="140"/>
    <n v="194"/>
    <d v="2025-10-08T00:00:00"/>
    <m/>
    <x v="0"/>
    <m/>
  </r>
  <r>
    <n v="401"/>
    <s v="HALDWANI"/>
    <x v="0"/>
    <n v="9389925428"/>
    <x v="4"/>
    <s v="JAVED"/>
    <n v="6398733536"/>
    <s v="I-UW-KHTM-ENB-9013"/>
    <n v="80246"/>
    <d v="2025-10-08T00:00:00"/>
    <d v="2025-10-08T00:00:00"/>
    <n v="5544"/>
    <n v="1376"/>
    <n v="17"/>
    <n v="60"/>
    <n v="77"/>
    <d v="2025-10-08T00:00:00"/>
    <m/>
    <x v="0"/>
    <m/>
  </r>
  <r>
    <n v="402"/>
    <s v="HALDWANI"/>
    <x v="0"/>
    <n v="9389925428"/>
    <x v="4"/>
    <s v="JAVED"/>
    <n v="6398733536"/>
    <s v="I-UW-KHTM-ENB-9068"/>
    <n v="80246"/>
    <d v="2025-10-08T00:00:00"/>
    <d v="2025-10-08T00:00:00"/>
    <n v="6765"/>
    <n v="1443"/>
    <n v="29"/>
    <n v="60"/>
    <n v="89"/>
    <d v="2025-10-08T00:00:00"/>
    <m/>
    <x v="0"/>
    <m/>
  </r>
  <r>
    <n v="403"/>
    <s v="HALDWANI"/>
    <x v="0"/>
    <n v="9389925428"/>
    <x v="4"/>
    <s v="JAVED"/>
    <n v="6398733536"/>
    <s v="I-UW-KHTM-ENB-9064"/>
    <n v="82102"/>
    <d v="2025-10-09T00:00:00"/>
    <d v="2025-10-09T00:00:00"/>
    <n v="17263"/>
    <n v="4576"/>
    <n v="12"/>
    <n v="40"/>
    <n v="52"/>
    <d v="2025-10-09T00:00:00"/>
    <m/>
    <x v="0"/>
    <m/>
  </r>
  <r>
    <n v="404"/>
    <s v="HALDWANI"/>
    <x v="0"/>
    <n v="9389925428"/>
    <x v="4"/>
    <s v="JAVED"/>
    <n v="6398733536"/>
    <s v="I-UW-MHLY-ENB-9002"/>
    <n v="82102"/>
    <d v="2025-10-09T00:00:00"/>
    <d v="2025-10-09T00:00:00"/>
    <n v="25425"/>
    <n v="5265"/>
    <n v="65"/>
    <n v="40"/>
    <n v="105"/>
    <d v="2025-10-09T00:00:00"/>
    <m/>
    <x v="0"/>
    <m/>
  </r>
  <r>
    <n v="405"/>
    <s v="HALDWANI"/>
    <x v="0"/>
    <n v="9389925428"/>
    <x v="4"/>
    <s v="JAVED"/>
    <n v="6398733536"/>
    <s v="I-UW-KHTM-ENB-9081"/>
    <n v="82102"/>
    <d v="2025-10-09T00:00:00"/>
    <d v="2025-10-09T00:00:00"/>
    <n v="2142"/>
    <n v="424"/>
    <n v="52"/>
    <n v="40"/>
    <n v="92"/>
    <d v="2025-10-09T00:00:00"/>
    <m/>
    <x v="0"/>
    <m/>
  </r>
  <r>
    <n v="406"/>
    <s v="HALDWANI"/>
    <x v="0"/>
    <n v="9389925428"/>
    <x v="4"/>
    <s v="JAVED"/>
    <n v="6398733536"/>
    <s v="I-UW-KHTM-ENB-9055"/>
    <n v="82102"/>
    <d v="2025-10-09T00:00:00"/>
    <d v="2025-10-09T00:00:00"/>
    <n v="9225"/>
    <n v="1737"/>
    <n v="47"/>
    <n v="60"/>
    <n v="107"/>
    <d v="2025-10-09T00:00:00"/>
    <m/>
    <x v="0"/>
    <m/>
  </r>
  <r>
    <n v="407"/>
    <s v="HALDWANI"/>
    <x v="0"/>
    <n v="9389925428"/>
    <x v="4"/>
    <s v="JAVED"/>
    <n v="6398733536"/>
    <s v="I-UW-KHTM-ENB-9042"/>
    <n v="80635"/>
    <d v="2025-10-09T00:00:00"/>
    <d v="2025-10-09T00:00:00"/>
    <n v="25286"/>
    <n v="6290"/>
    <n v="15"/>
    <n v="80"/>
    <n v="95"/>
    <d v="2025-10-09T00:00:00"/>
    <m/>
    <x v="0"/>
    <m/>
  </r>
  <r>
    <n v="408"/>
    <s v="HALDWANI"/>
    <x v="0"/>
    <n v="9389925428"/>
    <x v="4"/>
    <s v="JAVED"/>
    <n v="6398733536"/>
    <s v="I-UW-KHTM-ENB-9083"/>
    <n v="80635"/>
    <d v="2025-10-09T00:00:00"/>
    <d v="2025-10-09T00:00:00"/>
    <n v="1515"/>
    <n v="454"/>
    <n v="15"/>
    <n v="60"/>
    <n v="75"/>
    <d v="2025-10-09T00:00:00"/>
    <m/>
    <x v="0"/>
    <m/>
  </r>
  <r>
    <n v="409"/>
    <s v="HALDWANI"/>
    <x v="0"/>
    <n v="9389925428"/>
    <x v="4"/>
    <s v="JAVED"/>
    <n v="6398733536"/>
    <s v="I-UW-KHTM-ENB-9067"/>
    <n v="80635"/>
    <d v="2025-10-09T00:00:00"/>
    <d v="2025-10-09T00:00:00"/>
    <n v="639"/>
    <n v="134"/>
    <n v="35"/>
    <n v="60"/>
    <n v="95"/>
    <d v="2025-10-09T00:00:00"/>
    <m/>
    <x v="0"/>
    <m/>
  </r>
  <r>
    <n v="410"/>
    <s v="HALDWANI"/>
    <x v="0"/>
    <n v="9389925428"/>
    <x v="4"/>
    <s v="JAVED"/>
    <n v="6398733536"/>
    <s v="I-UW-KHTM-ENB-9061"/>
    <n v="80635"/>
    <d v="2025-10-09T00:00:00"/>
    <d v="2025-10-09T00:00:00"/>
    <n v="16439"/>
    <n v="3993"/>
    <n v="25"/>
    <n v="60"/>
    <n v="85"/>
    <d v="2025-10-09T00:00:00"/>
    <m/>
    <x v="0"/>
    <m/>
  </r>
  <r>
    <n v="411"/>
    <s v="HALDWANI"/>
    <x v="0"/>
    <n v="9389925428"/>
    <x v="4"/>
    <s v="JAVED"/>
    <n v="6398733536"/>
    <s v="I-UW-KHTM-ENB-9095"/>
    <n v="80635"/>
    <d v="2025-10-09T00:00:00"/>
    <d v="2025-10-09T00:00:00"/>
    <n v="4825"/>
    <n v="1072"/>
    <n v="59"/>
    <n v="40"/>
    <n v="99"/>
    <d v="2025-10-09T00:00:00"/>
    <m/>
    <x v="0"/>
    <m/>
  </r>
  <r>
    <n v="412"/>
    <s v="HALDWANI"/>
    <x v="0"/>
    <n v="9389925428"/>
    <x v="4"/>
    <s v="JAVED"/>
    <n v="6398733536"/>
    <s v="I-UW-KHTM-ENB-9096"/>
    <n v="80635"/>
    <d v="2025-10-09T00:00:00"/>
    <d v="2025-10-09T00:00:00"/>
    <n v="84577"/>
    <n v="952"/>
    <n v="65"/>
    <n v="60"/>
    <n v="125"/>
    <d v="2025-10-09T00:00:00"/>
    <m/>
    <x v="0"/>
    <m/>
  </r>
  <r>
    <n v="413"/>
    <s v="HALDWANI"/>
    <x v="0"/>
    <n v="9389925428"/>
    <x v="0"/>
    <s v="GANESH"/>
    <n v="7535896961"/>
    <s v="I-UW-PTHG-ENB-9022"/>
    <s v="TXN100127625200"/>
    <d v="2025-10-09T00:00:00"/>
    <d v="2025-10-09T00:00:00"/>
    <n v="4540"/>
    <n v="988"/>
    <n v="10"/>
    <n v="100"/>
    <n v="110"/>
    <d v="2025-10-09T00:00:00"/>
    <m/>
    <x v="0"/>
    <m/>
  </r>
  <r>
    <n v="414"/>
    <s v="HALDWANI"/>
    <x v="0"/>
    <n v="9389925428"/>
    <x v="0"/>
    <s v="GANESH"/>
    <n v="7535896961"/>
    <s v="I-UW-PTHG-ENB-9028"/>
    <s v="TXN100127625200"/>
    <d v="2025-10-09T00:00:00"/>
    <d v="2025-10-10T00:00:00"/>
    <n v="922"/>
    <n v="268"/>
    <n v="60"/>
    <n v="80"/>
    <n v="140"/>
    <d v="2025-10-10T00:00:00"/>
    <m/>
    <x v="0"/>
    <m/>
  </r>
  <r>
    <n v="415"/>
    <s v="HALDWANI"/>
    <x v="0"/>
    <n v="9389925428"/>
    <x v="0"/>
    <s v="GANESH"/>
    <n v="7535896961"/>
    <s v="I-UW-PTHG-ENB-9070"/>
    <s v="TXN100127625200"/>
    <d v="2025-10-09T00:00:00"/>
    <d v="2025-10-10T00:00:00"/>
    <n v="916"/>
    <n v="146"/>
    <n v="70"/>
    <n v="60"/>
    <n v="130"/>
    <d v="2025-10-10T00:00:00"/>
    <m/>
    <x v="0"/>
    <m/>
  </r>
  <r>
    <n v="416"/>
    <s v="HALDWANI"/>
    <x v="0"/>
    <n v="9389925428"/>
    <x v="0"/>
    <s v="GANESH"/>
    <n v="7535896961"/>
    <s v="I-UW-PTHG-ENB-9017"/>
    <s v="TXN100127625200"/>
    <d v="2025-10-09T00:00:00"/>
    <d v="2025-10-10T00:00:00"/>
    <n v="3009"/>
    <n v="787"/>
    <n v="90"/>
    <n v="60"/>
    <n v="150"/>
    <d v="2025-10-10T00:00:00"/>
    <m/>
    <x v="0"/>
    <m/>
  </r>
  <r>
    <n v="417"/>
    <s v="HALDWANI"/>
    <x v="0"/>
    <n v="9389925428"/>
    <x v="1"/>
    <s v="AMAN"/>
    <n v="9105037209"/>
    <s v="I-UW-GDRP-ENB-9061"/>
    <n v="94406"/>
    <d v="2025-10-09T00:00:00"/>
    <d v="2025-10-09T00:00:00"/>
    <n v="509"/>
    <n v="70"/>
    <n v="12"/>
    <n v="80"/>
    <n v="92"/>
    <d v="2025-10-09T00:00:00"/>
    <m/>
    <x v="0"/>
    <m/>
  </r>
  <r>
    <n v="418"/>
    <s v="HALDWANI"/>
    <x v="0"/>
    <n v="9389925428"/>
    <x v="1"/>
    <s v="AMAN"/>
    <n v="9105037209"/>
    <s v="I-UW-GDRP-ENB-9059"/>
    <n v="94406"/>
    <d v="2025-10-09T00:00:00"/>
    <d v="2025-10-09T00:00:00"/>
    <n v="8954"/>
    <n v="2198"/>
    <n v="20"/>
    <n v="80"/>
    <n v="100"/>
    <d v="2025-10-09T00:00:00"/>
    <m/>
    <x v="0"/>
    <m/>
  </r>
  <r>
    <n v="419"/>
    <s v="HALDWANI"/>
    <x v="0"/>
    <n v="9389925428"/>
    <x v="1"/>
    <s v="AMAN"/>
    <n v="9105037209"/>
    <s v="I-UW-RDPR-ENB-0065"/>
    <n v="94406"/>
    <d v="2025-10-09T00:00:00"/>
    <d v="2025-10-09T00:00:00"/>
    <n v="8189"/>
    <n v="1527"/>
    <n v="65"/>
    <n v="60"/>
    <n v="125"/>
    <d v="2025-10-09T00:00:00"/>
    <m/>
    <x v="0"/>
    <m/>
  </r>
  <r>
    <n v="420"/>
    <s v="HALDWANI"/>
    <x v="0"/>
    <n v="9389925428"/>
    <x v="1"/>
    <s v="AMAN"/>
    <n v="9105037209"/>
    <s v="I-UW-GDRP-ENB-9013"/>
    <n v="94406"/>
    <d v="2025-10-09T00:00:00"/>
    <d v="2025-10-09T00:00:00"/>
    <n v="1654"/>
    <n v="286"/>
    <n v="30"/>
    <n v="40"/>
    <n v="70"/>
    <d v="2025-10-09T00:00:00"/>
    <m/>
    <x v="0"/>
    <m/>
  </r>
  <r>
    <n v="421"/>
    <s v="HALDWANI"/>
    <x v="0"/>
    <n v="9389925428"/>
    <x v="1"/>
    <s v="AMAN"/>
    <n v="9105037209"/>
    <s v="I-UW-GDRP-ENB-9026"/>
    <n v="94406"/>
    <d v="2025-10-09T00:00:00"/>
    <d v="2025-10-09T00:00:00"/>
    <n v="8718"/>
    <n v="2268"/>
    <n v="18"/>
    <n v="60"/>
    <n v="78"/>
    <d v="2025-10-09T00:00:00"/>
    <m/>
    <x v="0"/>
    <m/>
  </r>
  <r>
    <n v="422"/>
    <s v="HALDWANI"/>
    <x v="0"/>
    <n v="9389925428"/>
    <x v="1"/>
    <s v="AMAN"/>
    <n v="9105037209"/>
    <s v="I-UW-GDRP-ENB-9027"/>
    <n v="94406"/>
    <d v="2025-10-09T00:00:00"/>
    <d v="2025-10-09T00:00:00"/>
    <n v="22712"/>
    <n v="4950"/>
    <n v="16"/>
    <n v="60"/>
    <n v="76"/>
    <d v="2025-10-09T00:00:00"/>
    <m/>
    <x v="0"/>
    <m/>
  </r>
  <r>
    <n v="423"/>
    <s v="HALDWANI"/>
    <x v="0"/>
    <n v="9389925428"/>
    <x v="1"/>
    <s v="AMAN"/>
    <n v="9105037209"/>
    <s v="I-UW-GDRP-ENB-9042"/>
    <n v="94252"/>
    <d v="2025-10-09T00:00:00"/>
    <d v="2025-10-09T00:00:00"/>
    <n v="15305"/>
    <n v="4422"/>
    <n v="20"/>
    <n v="60"/>
    <n v="80"/>
    <d v="2025-10-09T00:00:00"/>
    <m/>
    <x v="0"/>
    <m/>
  </r>
  <r>
    <n v="424"/>
    <s v="HALDWANI"/>
    <x v="0"/>
    <n v="9389925428"/>
    <x v="1"/>
    <s v="AMAN"/>
    <n v="9105037209"/>
    <s v="I-UW-GDRP-ENB-9002"/>
    <n v="94252"/>
    <d v="2025-10-09T00:00:00"/>
    <d v="2025-10-09T00:00:00"/>
    <n v="19824"/>
    <n v="3863"/>
    <n v="34"/>
    <n v="60"/>
    <n v="94"/>
    <d v="2025-10-09T00:00:00"/>
    <m/>
    <x v="0"/>
    <m/>
  </r>
  <r>
    <n v="425"/>
    <s v="HALDWANI"/>
    <x v="0"/>
    <n v="9389925428"/>
    <x v="1"/>
    <s v="AMAN"/>
    <n v="9105037209"/>
    <s v="I-UW-KCHA-ENB-9081"/>
    <n v="94252"/>
    <d v="2025-10-09T00:00:00"/>
    <d v="2025-10-09T00:00:00"/>
    <n v="13291"/>
    <n v="3017"/>
    <n v="20"/>
    <n v="60"/>
    <n v="80"/>
    <d v="2025-10-09T00:00:00"/>
    <m/>
    <x v="0"/>
    <m/>
  </r>
  <r>
    <n v="426"/>
    <s v="HALDWANI"/>
    <x v="0"/>
    <n v="9389925428"/>
    <x v="1"/>
    <s v="AMAN"/>
    <n v="9105037209"/>
    <s v="I-UW-KCHA-ENB-9072"/>
    <n v="94252"/>
    <d v="2025-10-09T00:00:00"/>
    <d v="2025-10-09T00:00:00"/>
    <n v="0"/>
    <n v="7505"/>
    <n v="15"/>
    <n v="60"/>
    <n v="75"/>
    <d v="2025-10-09T00:00:00"/>
    <m/>
    <x v="0"/>
    <m/>
  </r>
  <r>
    <n v="427"/>
    <s v="HALDWANI"/>
    <x v="0"/>
    <n v="9389925428"/>
    <x v="1"/>
    <s v="AMAN"/>
    <n v="9105037209"/>
    <s v="I-UW-GDRP-ENB-9001"/>
    <n v="94252"/>
    <d v="2025-10-09T00:00:00"/>
    <d v="2025-10-09T00:00:00"/>
    <n v="8463"/>
    <n v="2567"/>
    <n v="45"/>
    <n v="60"/>
    <n v="105"/>
    <d v="2025-10-09T00:00:00"/>
    <m/>
    <x v="0"/>
    <m/>
  </r>
  <r>
    <n v="428"/>
    <s v="HALDWANI"/>
    <x v="0"/>
    <n v="9389925428"/>
    <x v="1"/>
    <s v="AMAN"/>
    <n v="9105037209"/>
    <s v="I-UW-KCHA-ENB-0021"/>
    <n v="94252"/>
    <d v="2025-10-09T00:00:00"/>
    <d v="2025-10-09T00:00:00"/>
    <n v="4940"/>
    <n v="1567"/>
    <n v="53"/>
    <n v="60"/>
    <n v="113"/>
    <d v="2025-10-09T00:00:00"/>
    <m/>
    <x v="0"/>
    <m/>
  </r>
  <r>
    <n v="429"/>
    <s v="HALDWANI"/>
    <x v="0"/>
    <n v="9389925428"/>
    <x v="1"/>
    <s v="AMAN"/>
    <n v="9105037209"/>
    <s v="I-UW-RDPR-ENB-6001"/>
    <n v="84536"/>
    <d v="2025-10-09T00:00:00"/>
    <d v="2025-10-09T00:00:00"/>
    <n v="12684"/>
    <n v="4259"/>
    <n v="55"/>
    <n v="80"/>
    <n v="135"/>
    <d v="2025-10-09T00:00:00"/>
    <m/>
    <x v="0"/>
    <m/>
  </r>
  <r>
    <n v="430"/>
    <s v="HALDWANI"/>
    <x v="0"/>
    <n v="9389925428"/>
    <x v="1"/>
    <s v="AMAN"/>
    <n v="9105037209"/>
    <s v="I-UW-GDRP-AG1-0003"/>
    <n v="94645"/>
    <d v="2025-10-09T00:00:00"/>
    <d v="2025-10-09T00:00:00"/>
    <n v="2089"/>
    <n v="797"/>
    <n v="32"/>
    <n v="140"/>
    <n v="172"/>
    <d v="2025-10-09T00:00:00"/>
    <m/>
    <x v="0"/>
    <m/>
  </r>
  <r>
    <n v="431"/>
    <s v="HALDWANI"/>
    <x v="1"/>
    <n v="9161640641"/>
    <x v="3"/>
    <s v="HARI"/>
    <n v="7247885473"/>
    <s v="I-UW-BMTL-AG1-9006"/>
    <n v="91428"/>
    <d v="2025-10-09T00:00:00"/>
    <d v="2025-10-09T00:00:00"/>
    <n v="1639"/>
    <n v="268"/>
    <n v="99"/>
    <n v="120"/>
    <n v="219"/>
    <d v="2025-10-09T00:00:00"/>
    <m/>
    <x v="0"/>
    <m/>
  </r>
  <r>
    <n v="432"/>
    <s v="HALDWANI"/>
    <x v="1"/>
    <n v="9161640641"/>
    <x v="3"/>
    <s v="HARI"/>
    <n v="7247885473"/>
    <s v="I-UW-KOKU-AG1-9010"/>
    <n v="91745"/>
    <d v="2025-10-09T00:00:00"/>
    <d v="2025-10-09T00:00:00"/>
    <n v="6578"/>
    <n v="1327"/>
    <n v="97"/>
    <n v="100"/>
    <n v="197"/>
    <d v="2025-10-09T00:00:00"/>
    <m/>
    <x v="0"/>
    <m/>
  </r>
  <r>
    <n v="433"/>
    <s v="HALDWANI"/>
    <x v="0"/>
    <n v="9389925428"/>
    <x v="4"/>
    <s v="JAVED"/>
    <n v="6398733536"/>
    <s v="I-UW-KHTM-ENB-6002"/>
    <n v="140516"/>
    <d v="2025-10-09T00:00:00"/>
    <d v="2025-10-09T00:00:00"/>
    <n v="310"/>
    <n v="46"/>
    <n v="37"/>
    <n v="40"/>
    <n v="77"/>
    <d v="2025-10-09T00:00:00"/>
    <m/>
    <x v="0"/>
    <m/>
  </r>
  <r>
    <n v="434"/>
    <s v="HALDWANI"/>
    <x v="0"/>
    <n v="9389925428"/>
    <x v="4"/>
    <s v="JAVED"/>
    <n v="6398733536"/>
    <s v="I-UW-KHTM-ENB-6001"/>
    <n v="140516"/>
    <d v="2025-10-09T00:00:00"/>
    <d v="2025-10-09T00:00:00"/>
    <n v="0"/>
    <n v="0"/>
    <n v="0"/>
    <n v="40"/>
    <n v="40"/>
    <d v="2025-10-09T00:00:00"/>
    <m/>
    <x v="0"/>
    <m/>
  </r>
  <r>
    <n v="435"/>
    <s v="HALDWANI"/>
    <x v="0"/>
    <n v="9389925428"/>
    <x v="4"/>
    <s v="JAVED"/>
    <n v="6398733536"/>
    <s v="I-UW-KHTM-ENB-9095"/>
    <n v="142307"/>
    <d v="2025-10-09T00:00:00"/>
    <d v="2025-10-09T00:00:00"/>
    <n v="4825"/>
    <n v="1072"/>
    <n v="59"/>
    <n v="40"/>
    <n v="99"/>
    <d v="2025-10-09T00:00:00"/>
    <m/>
    <x v="0"/>
    <m/>
  </r>
  <r>
    <n v="436"/>
    <s v="HALDWANI"/>
    <x v="0"/>
    <n v="9389925428"/>
    <x v="5"/>
    <s v="ISLAMUDDIN"/>
    <n v="9105130861"/>
    <s v="I-UW-GDRP-ENB-9049"/>
    <n v="134916"/>
    <d v="2025-10-09T00:00:00"/>
    <d v="2025-10-09T00:00:00"/>
    <n v="1831"/>
    <n v="277"/>
    <n v="58"/>
    <n v="60"/>
    <n v="118"/>
    <d v="2025-10-09T00:00:00"/>
    <m/>
    <x v="0"/>
    <m/>
  </r>
  <r>
    <n v="437"/>
    <s v="HALDWANI"/>
    <x v="0"/>
    <n v="9389925428"/>
    <x v="5"/>
    <s v="ISLAMUDDIN"/>
    <n v="9105130861"/>
    <s v="I-UW-GDRP-ENB-9051"/>
    <n v="134916"/>
    <d v="2025-10-09T00:00:00"/>
    <d v="2025-10-09T00:00:00"/>
    <n v="9678"/>
    <n v="1977"/>
    <n v="59"/>
    <n v="60"/>
    <n v="119"/>
    <d v="2025-10-09T00:00:00"/>
    <m/>
    <x v="0"/>
    <m/>
  </r>
  <r>
    <n v="438"/>
    <s v="HALDWANI"/>
    <x v="0"/>
    <n v="9389925428"/>
    <x v="5"/>
    <s v="ISLAMUDDIN"/>
    <n v="9105130861"/>
    <s v="I-UW-GDRP-ENB-9029"/>
    <n v="134916"/>
    <d v="2025-10-09T00:00:00"/>
    <d v="2025-10-09T00:00:00"/>
    <n v="9696"/>
    <n v="2356"/>
    <n v="38"/>
    <n v="80"/>
    <n v="118"/>
    <d v="2025-10-09T00:00:00"/>
    <m/>
    <x v="0"/>
    <m/>
  </r>
  <r>
    <n v="439"/>
    <s v="HALDWANI"/>
    <x v="0"/>
    <n v="9389925428"/>
    <x v="5"/>
    <s v="ISLAMUDDIN"/>
    <n v="9105130861"/>
    <s v="I-UW-GDRP-ENB-9055"/>
    <n v="134916"/>
    <d v="2025-10-09T00:00:00"/>
    <d v="2025-10-09T00:00:00"/>
    <n v="9716"/>
    <n v="1958"/>
    <n v="33"/>
    <n v="80"/>
    <n v="113"/>
    <d v="2025-10-09T00:00:00"/>
    <m/>
    <x v="0"/>
    <m/>
  </r>
  <r>
    <n v="440"/>
    <s v="HALDWANI"/>
    <x v="0"/>
    <n v="9389925428"/>
    <x v="5"/>
    <s v="ISLAMUDDIN"/>
    <n v="9105130861"/>
    <s v="I-UW-DNSH-ENB-9004"/>
    <n v="134916"/>
    <d v="2025-10-09T00:00:00"/>
    <d v="2025-10-09T00:00:00"/>
    <n v="1386"/>
    <n v="215"/>
    <n v="36"/>
    <n v="60"/>
    <n v="96"/>
    <d v="2025-10-09T00:00:00"/>
    <m/>
    <x v="0"/>
    <m/>
  </r>
  <r>
    <n v="441"/>
    <s v="HALDWANI"/>
    <x v="0"/>
    <n v="9389925428"/>
    <x v="5"/>
    <s v="ISLAMUDDIN"/>
    <n v="9105130861"/>
    <s v="I-UW-GDRP-ENB-9060"/>
    <n v="134916"/>
    <d v="2025-10-09T00:00:00"/>
    <d v="2025-10-09T00:00:00"/>
    <n v="7673"/>
    <n v="1418"/>
    <n v="42"/>
    <n v="80"/>
    <n v="122"/>
    <d v="2025-10-09T00:00:00"/>
    <m/>
    <x v="0"/>
    <m/>
  </r>
  <r>
    <n v="442"/>
    <s v="HALDWANI"/>
    <x v="1"/>
    <n v="9161640641"/>
    <x v="7"/>
    <s v="KUNDAN"/>
    <n v="7055143769"/>
    <s v="I-UW-MUSI-ENB-9048"/>
    <s v="TXN100127883932"/>
    <d v="2025-10-10T00:00:00"/>
    <d v="2025-10-10T00:00:00"/>
    <n v="9675"/>
    <n v="1498"/>
    <n v="30"/>
    <n v="200"/>
    <n v="230"/>
    <d v="2025-10-10T00:00:00"/>
    <m/>
    <x v="0"/>
    <m/>
  </r>
  <r>
    <n v="443"/>
    <s v="HALDWANI"/>
    <x v="1"/>
    <n v="9628578265"/>
    <x v="3"/>
    <s v="HARI"/>
    <n v="7247885473"/>
    <s v="I-UW-HKGM-ENB-6009"/>
    <n v="162029"/>
    <d v="2025-10-10T00:00:00"/>
    <d v="2025-10-10T00:00:00"/>
    <n v="292"/>
    <n v="54"/>
    <n v="35"/>
    <n v="60"/>
    <n v="95"/>
    <d v="2025-10-10T00:00:00"/>
    <m/>
    <x v="0"/>
    <m/>
  </r>
  <r>
    <n v="444"/>
    <s v="HALDWANI"/>
    <x v="1"/>
    <n v="9628578265"/>
    <x v="3"/>
    <s v="HARI"/>
    <n v="7247885473"/>
    <s v="I-UW-HKGM-ENB-6014"/>
    <n v="162029"/>
    <d v="2025-10-10T00:00:00"/>
    <d v="2025-10-10T00:00:00"/>
    <s v="NA"/>
    <s v="NA"/>
    <n v="15"/>
    <n v="60"/>
    <n v="75"/>
    <d v="2025-10-10T00:00:00"/>
    <m/>
    <x v="0"/>
    <m/>
  </r>
  <r>
    <n v="445"/>
    <s v="HALDWANI"/>
    <x v="1"/>
    <n v="9161640641"/>
    <x v="3"/>
    <s v="HARI"/>
    <n v="7247885473"/>
    <s v="I-UW-HKGM-ENB-9096"/>
    <n v="113108"/>
    <d v="2025-10-06T00:00:00"/>
    <d v="2025-10-10T00:00:00"/>
    <n v="5336"/>
    <n v="1002"/>
    <n v="25"/>
    <n v="60"/>
    <n v="85"/>
    <d v="2025-10-10T00:00:00"/>
    <m/>
    <x v="0"/>
    <m/>
  </r>
  <r>
    <n v="446"/>
    <s v="HALDWANI"/>
    <x v="0"/>
    <n v="9389925428"/>
    <x v="0"/>
    <s v="GANESH"/>
    <n v="7535896961"/>
    <s v="I-UW-PTHG-ENB-9009"/>
    <s v="TXN100127839257"/>
    <d v="2025-10-10T00:00:00"/>
    <d v="2025-10-10T00:00:00"/>
    <n v="6427"/>
    <n v="1413"/>
    <n v="86"/>
    <n v="60"/>
    <n v="146"/>
    <d v="2025-10-10T00:00:00"/>
    <m/>
    <x v="0"/>
    <m/>
  </r>
  <r>
    <n v="447"/>
    <s v="HALDWANI"/>
    <x v="0"/>
    <n v="9389925428"/>
    <x v="0"/>
    <s v="GANESH"/>
    <n v="7535896961"/>
    <s v="I-UW-PTHG-ENB-9010"/>
    <s v="TXN100127839257"/>
    <d v="2025-10-10T00:00:00"/>
    <d v="2025-10-10T00:00:00"/>
    <n v="2140"/>
    <n v="469"/>
    <n v="91"/>
    <n v="60"/>
    <n v="151"/>
    <d v="2025-10-10T00:00:00"/>
    <m/>
    <x v="0"/>
    <m/>
  </r>
  <r>
    <n v="448"/>
    <s v="HALDWANI"/>
    <x v="0"/>
    <n v="9389925428"/>
    <x v="0"/>
    <s v="GANESH"/>
    <n v="7535896961"/>
    <s v="I-UW-DDHT-ENB-9025"/>
    <s v="TXN100127839257"/>
    <d v="2025-10-10T00:00:00"/>
    <d v="2025-10-11T00:00:00"/>
    <n v="7857"/>
    <n v="3150"/>
    <n v="47"/>
    <n v="80"/>
    <n v="127"/>
    <d v="2025-10-11T00:00:00"/>
    <m/>
    <x v="0"/>
    <m/>
  </r>
  <r>
    <n v="449"/>
    <s v="HALDWANI"/>
    <x v="0"/>
    <n v="9389925428"/>
    <x v="0"/>
    <s v="GANESH"/>
    <n v="7535896961"/>
    <s v="I-UW-BRIG-ENB-9014"/>
    <s v="TXN100127839257"/>
    <d v="2025-10-10T00:00:00"/>
    <d v="2025-10-11T00:00:00"/>
    <n v="4172"/>
    <n v="2124"/>
    <n v="84"/>
    <n v="60"/>
    <n v="144"/>
    <d v="2025-10-11T00:00:00"/>
    <m/>
    <x v="0"/>
    <m/>
  </r>
  <r>
    <n v="450"/>
    <s v="HALDWANI"/>
    <x v="0"/>
    <n v="9389925428"/>
    <x v="0"/>
    <s v="GANESH"/>
    <n v="7535896961"/>
    <s v="I-UW-PTHG-ENB-9006"/>
    <s v="TXN100127839257"/>
    <d v="2025-10-10T00:00:00"/>
    <d v="2025-10-11T00:00:00"/>
    <n v="1983"/>
    <n v="721"/>
    <n v="90"/>
    <n v="60"/>
    <n v="150"/>
    <d v="2025-10-11T00:00:00"/>
    <m/>
    <x v="0"/>
    <m/>
  </r>
  <r>
    <n v="451"/>
    <s v="HALDWANI"/>
    <x v="0"/>
    <n v="9973143555"/>
    <x v="0"/>
    <s v="GANESH"/>
    <n v="7535896961"/>
    <s v="I-UW-PTHG-ILA-0001"/>
    <s v="TXN100127839458"/>
    <d v="2025-10-10T00:00:00"/>
    <d v="2025-10-10T00:00:00"/>
    <n v="1374"/>
    <n v="1701"/>
    <n v="122"/>
    <n v="100"/>
    <n v="222"/>
    <d v="2025-10-10T00:00:00"/>
    <m/>
    <x v="0"/>
    <m/>
  </r>
  <r>
    <n v="452"/>
    <s v="HALDWANI"/>
    <x v="0"/>
    <n v="9389925428"/>
    <x v="2"/>
    <s v="DEEPAK"/>
    <n v="9350905819"/>
    <s v="I-UW-DHAI-ENB-9028"/>
    <s v="TXN100127779527"/>
    <d v="2025-10-10T00:00:00"/>
    <d v="2025-10-10T00:00:00"/>
    <n v="8335"/>
    <n v="1678"/>
    <n v="93"/>
    <n v="80"/>
    <n v="173"/>
    <d v="2025-10-10T00:00:00"/>
    <m/>
    <x v="0"/>
    <m/>
  </r>
  <r>
    <n v="453"/>
    <s v="HALDWANI"/>
    <x v="0"/>
    <n v="9389925428"/>
    <x v="2"/>
    <s v="DEEPAK"/>
    <n v="9350905819"/>
    <s v="I-UW-PTIA-ENB-9009"/>
    <s v="TXN100127779527"/>
    <d v="2025-10-10T00:00:00"/>
    <d v="2025-10-10T00:00:00"/>
    <n v="10544"/>
    <n v="2249"/>
    <n v="86"/>
    <n v="60"/>
    <n v="146"/>
    <d v="2025-10-10T00:00:00"/>
    <m/>
    <x v="0"/>
    <m/>
  </r>
  <r>
    <n v="454"/>
    <s v="HALDWANI"/>
    <x v="0"/>
    <n v="9389925428"/>
    <x v="2"/>
    <s v="DEEPAK"/>
    <n v="9350905819"/>
    <s v="I-UW-PTIA-ENB-9015"/>
    <s v="TXN100127779527"/>
    <d v="2025-10-10T00:00:00"/>
    <d v="2025-10-10T00:00:00"/>
    <n v="5892"/>
    <n v="1012"/>
    <n v="58"/>
    <n v="80"/>
    <n v="138"/>
    <d v="2025-10-10T00:00:00"/>
    <m/>
    <x v="0"/>
    <m/>
  </r>
  <r>
    <n v="455"/>
    <s v="HALDWANI"/>
    <x v="0"/>
    <n v="9389925428"/>
    <x v="2"/>
    <s v="DEEPAK"/>
    <n v="9350905819"/>
    <s v="I-UW-PTIA-ENB-9016"/>
    <s v="TXN100127779527"/>
    <d v="2025-10-10T00:00:00"/>
    <d v="2025-10-10T00:00:00"/>
    <n v="3719"/>
    <n v="584"/>
    <n v="110"/>
    <n v="60"/>
    <n v="170"/>
    <d v="2025-10-10T00:00:00"/>
    <m/>
    <x v="0"/>
    <m/>
  </r>
  <r>
    <n v="456"/>
    <s v="HALDWANI"/>
    <x v="0"/>
    <n v="9389925428"/>
    <x v="2"/>
    <s v="DEEPAK"/>
    <n v="9350905819"/>
    <s v="I-UW-PTIA-ENB-9008"/>
    <s v="TXN100127779527"/>
    <d v="2025-10-10T00:00:00"/>
    <d v="2025-10-10T00:00:00"/>
    <n v="4928"/>
    <n v="863"/>
    <n v="70"/>
    <n v="60"/>
    <n v="130"/>
    <d v="2025-10-10T00:00:00"/>
    <m/>
    <x v="0"/>
    <m/>
  </r>
  <r>
    <n v="457"/>
    <s v="HALDWANI"/>
    <x v="0"/>
    <n v="9389925428"/>
    <x v="4"/>
    <s v="JAVED"/>
    <n v="6398733536"/>
    <s v="I-UW-KHJS-ENB-9052"/>
    <n v="122300"/>
    <d v="2025-10-10T00:00:00"/>
    <d v="2025-10-10T00:00:00"/>
    <n v="28454"/>
    <n v="6522"/>
    <n v="12"/>
    <n v="80"/>
    <n v="92"/>
    <d v="2025-10-10T00:00:00"/>
    <m/>
    <x v="0"/>
    <m/>
  </r>
  <r>
    <n v="458"/>
    <s v="HALDWANI"/>
    <x v="0"/>
    <n v="9389925428"/>
    <x v="4"/>
    <s v="JAVED"/>
    <n v="6398733536"/>
    <s v="I-UW-KHJS-ENB-9022"/>
    <n v="122300"/>
    <d v="2025-10-10T00:00:00"/>
    <d v="2025-10-10T00:00:00"/>
    <n v="11605"/>
    <n v="2437"/>
    <n v="18"/>
    <n v="80"/>
    <n v="98"/>
    <d v="2025-10-10T00:00:00"/>
    <m/>
    <x v="0"/>
    <m/>
  </r>
  <r>
    <n v="459"/>
    <s v="HALDWANI"/>
    <x v="0"/>
    <n v="9389925428"/>
    <x v="4"/>
    <s v="JAVED"/>
    <n v="6398733536"/>
    <s v="I-UW-KHJS-ENB-9060"/>
    <n v="122300"/>
    <d v="2025-10-10T00:00:00"/>
    <d v="2025-10-10T00:00:00"/>
    <n v="15482"/>
    <n v="3400"/>
    <n v="16"/>
    <n v="80"/>
    <n v="96"/>
    <d v="2025-10-10T00:00:00"/>
    <m/>
    <x v="0"/>
    <m/>
  </r>
  <r>
    <n v="460"/>
    <s v="HALDWANI"/>
    <x v="0"/>
    <n v="9389925428"/>
    <x v="4"/>
    <s v="JAVED"/>
    <n v="6398733536"/>
    <s v="I-UW-KHJS-ENB-9005"/>
    <n v="122300"/>
    <d v="2025-10-10T00:00:00"/>
    <d v="2025-10-10T00:00:00"/>
    <n v="4930"/>
    <n v="753"/>
    <n v="13"/>
    <n v="80"/>
    <n v="93"/>
    <d v="2025-10-10T00:00:00"/>
    <m/>
    <x v="0"/>
    <m/>
  </r>
  <r>
    <n v="461"/>
    <s v="HALDWANI"/>
    <x v="0"/>
    <n v="9389925428"/>
    <x v="4"/>
    <s v="JAVED"/>
    <n v="6398733536"/>
    <s v="I-UW-KHJS-ENB-9011"/>
    <n v="122300"/>
    <d v="2025-10-10T00:00:00"/>
    <d v="2025-10-10T00:00:00"/>
    <n v="5356"/>
    <n v="1309"/>
    <n v="12"/>
    <n v="80"/>
    <n v="92"/>
    <d v="2025-10-10T00:00:00"/>
    <m/>
    <x v="0"/>
    <m/>
  </r>
  <r>
    <n v="462"/>
    <s v="HALDWANI"/>
    <x v="0"/>
    <n v="9389925428"/>
    <x v="4"/>
    <s v="JAVED"/>
    <n v="6398733536"/>
    <s v="I-UW-XXXX-COW-0518"/>
    <n v="122559"/>
    <d v="2025-10-10T00:00:00"/>
    <d v="2025-10-10T00:00:00"/>
    <n v="15260"/>
    <n v="3957"/>
    <n v="45"/>
    <n v="60"/>
    <n v="105"/>
    <d v="2025-10-10T00:00:00"/>
    <m/>
    <x v="0"/>
    <m/>
  </r>
  <r>
    <n v="463"/>
    <s v="HALDWANI"/>
    <x v="0"/>
    <n v="9389925428"/>
    <x v="4"/>
    <s v="JAVED"/>
    <n v="6398733536"/>
    <s v="I-UW-KCHA-ENB-9069"/>
    <n v="122559"/>
    <d v="2025-10-10T00:00:00"/>
    <d v="2025-10-10T00:00:00"/>
    <n v="10729"/>
    <n v="2997"/>
    <n v="50"/>
    <n v="40"/>
    <n v="90"/>
    <d v="2025-10-10T00:00:00"/>
    <m/>
    <x v="0"/>
    <m/>
  </r>
  <r>
    <n v="464"/>
    <s v="HALDWANI"/>
    <x v="0"/>
    <n v="9389925428"/>
    <x v="4"/>
    <s v="JAVED"/>
    <n v="6398733536"/>
    <s v="I-UW-KCHA-ENB-9062"/>
    <n v="122559"/>
    <d v="2025-10-10T00:00:00"/>
    <d v="2025-10-10T00:00:00"/>
    <n v="14564"/>
    <n v="4557"/>
    <n v="46"/>
    <n v="60"/>
    <n v="106"/>
    <d v="2025-10-10T00:00:00"/>
    <m/>
    <x v="0"/>
    <m/>
  </r>
  <r>
    <n v="465"/>
    <s v="HALDWANI"/>
    <x v="0"/>
    <n v="9389925428"/>
    <x v="4"/>
    <s v="JAVED"/>
    <n v="6398733536"/>
    <s v="I-UW-KCHA-ENB-9071"/>
    <n v="122559"/>
    <d v="2025-10-10T00:00:00"/>
    <d v="2025-10-10T00:00:00"/>
    <n v="5205"/>
    <n v="946"/>
    <n v="51"/>
    <n v="60"/>
    <n v="111"/>
    <d v="2025-10-10T00:00:00"/>
    <m/>
    <x v="0"/>
    <m/>
  </r>
  <r>
    <n v="466"/>
    <s v="HALDWANI"/>
    <x v="0"/>
    <n v="9389925428"/>
    <x v="4"/>
    <s v="JAVED"/>
    <n v="6398733536"/>
    <s v="I-UW-KCHA-ENB-9010"/>
    <n v="122816"/>
    <d v="2025-10-10T00:00:00"/>
    <d v="2025-10-10T00:00:00"/>
    <n v="20450"/>
    <n v="5405"/>
    <n v="95"/>
    <n v="100"/>
    <n v="195"/>
    <d v="2025-10-10T00:00:00"/>
    <m/>
    <x v="0"/>
    <m/>
  </r>
  <r>
    <n v="467"/>
    <s v="HALDWANI"/>
    <x v="0"/>
    <n v="9389925428"/>
    <x v="4"/>
    <s v="JAVED"/>
    <n v="6398733536"/>
    <s v="I-UW-RDPR-ENB-0051"/>
    <n v="194758"/>
    <d v="2025-10-10T00:00:00"/>
    <d v="2025-10-10T00:00:00"/>
    <n v="13288"/>
    <n v="3057"/>
    <n v="35"/>
    <n v="60"/>
    <n v="95"/>
    <d v="2025-10-10T00:00:00"/>
    <m/>
    <x v="0"/>
    <m/>
  </r>
  <r>
    <n v="468"/>
    <s v="HALDWANI"/>
    <x v="0"/>
    <n v="9389925428"/>
    <x v="4"/>
    <s v="JAVED"/>
    <n v="6398733536"/>
    <s v="I-UW-RDPR-ENB-9012"/>
    <n v="194758"/>
    <d v="2025-10-10T00:00:00"/>
    <d v="2025-10-10T00:00:00"/>
    <n v="16667"/>
    <n v="2867"/>
    <n v="25"/>
    <n v="60"/>
    <n v="85"/>
    <d v="2025-10-10T00:00:00"/>
    <m/>
    <x v="0"/>
    <m/>
  </r>
  <r>
    <n v="469"/>
    <s v="HALDWANI"/>
    <x v="0"/>
    <n v="9389925428"/>
    <x v="1"/>
    <s v="AMAN"/>
    <n v="9105037209"/>
    <s v="I-UW-RDPR-ENB-0076"/>
    <n v="93254"/>
    <d v="2025-10-10T00:00:00"/>
    <d v="2025-10-10T00:00:00"/>
    <n v="6085"/>
    <n v="1754"/>
    <n v="18"/>
    <n v="40"/>
    <n v="58"/>
    <d v="2025-10-10T00:00:00"/>
    <m/>
    <x v="0"/>
    <m/>
  </r>
  <r>
    <n v="470"/>
    <s v="HALDWANI"/>
    <x v="0"/>
    <n v="9389925428"/>
    <x v="1"/>
    <s v="AMAN"/>
    <n v="9105037209"/>
    <s v="I-UW-KCHA-ENB-0019"/>
    <n v="93254"/>
    <d v="2025-10-10T00:00:00"/>
    <d v="2025-10-10T00:00:00"/>
    <n v="10500"/>
    <n v="2793"/>
    <n v="25"/>
    <n v="40"/>
    <n v="65"/>
    <d v="2025-10-10T00:00:00"/>
    <m/>
    <x v="0"/>
    <m/>
  </r>
  <r>
    <n v="471"/>
    <s v="HALDWANI"/>
    <x v="0"/>
    <n v="9389925428"/>
    <x v="1"/>
    <s v="AMAN"/>
    <n v="9105037209"/>
    <s v="I-UW-RDPR-ENB-9014"/>
    <n v="93254"/>
    <d v="2025-10-10T00:00:00"/>
    <d v="2025-10-10T00:00:00"/>
    <n v="2437"/>
    <n v="399"/>
    <n v="35"/>
    <n v="40"/>
    <n v="75"/>
    <d v="2025-10-10T00:00:00"/>
    <m/>
    <x v="0"/>
    <m/>
  </r>
  <r>
    <n v="472"/>
    <s v="HALDWANI"/>
    <x v="0"/>
    <n v="9389925428"/>
    <x v="1"/>
    <s v="AMAN"/>
    <n v="9105037209"/>
    <s v="I-UW-RDPR-ENB-0029"/>
    <n v="93254"/>
    <d v="2025-10-10T00:00:00"/>
    <d v="2025-10-10T00:00:00"/>
    <n v="4251"/>
    <n v="857"/>
    <n v="27"/>
    <n v="40"/>
    <n v="67"/>
    <d v="2025-10-10T00:00:00"/>
    <m/>
    <x v="0"/>
    <m/>
  </r>
  <r>
    <n v="473"/>
    <s v="HALDWANI"/>
    <x v="1"/>
    <n v="9161640641"/>
    <x v="8"/>
    <s v="GOKUL"/>
    <n v="7417923866"/>
    <s v="I-UW-REKT-ENB-9063"/>
    <s v="TXN100127970644"/>
    <d v="2025-10-11T00:00:00"/>
    <d v="2025-10-11T00:00:00"/>
    <n v="3406"/>
    <n v="1205"/>
    <n v="80"/>
    <n v="80"/>
    <n v="160"/>
    <d v="2025-10-11T00:00:00"/>
    <m/>
    <x v="0"/>
    <m/>
  </r>
  <r>
    <n v="474"/>
    <s v="HALDWANI"/>
    <x v="1"/>
    <n v="9161640641"/>
    <x v="7"/>
    <s v="KUNDAN"/>
    <n v="7055143769"/>
    <s v="I-UW-BGSW-ENB-9025"/>
    <s v="TXN100128083490"/>
    <d v="2025-10-11T00:00:00"/>
    <d v="2025-10-11T00:00:00"/>
    <n v="1953"/>
    <n v="563"/>
    <n v="10"/>
    <n v="100"/>
    <n v="110"/>
    <d v="2025-10-11T00:00:00"/>
    <m/>
    <x v="0"/>
    <m/>
  </r>
  <r>
    <n v="475"/>
    <s v="HALDWANI"/>
    <x v="1"/>
    <n v="9161640641"/>
    <x v="10"/>
    <s v="PARMOD"/>
    <n v="7536825677"/>
    <s v="I-UW-BETH-ENB-9006"/>
    <s v="TXN100128008426"/>
    <d v="2025-10-11T00:00:00"/>
    <d v="2025-10-10T00:00:00"/>
    <n v="9114"/>
    <n v="1876"/>
    <n v="18"/>
    <n v="160"/>
    <n v="178"/>
    <d v="2025-10-10T00:00:00"/>
    <m/>
    <x v="1"/>
    <m/>
  </r>
  <r>
    <n v="475"/>
    <s v="HALDWANI"/>
    <x v="0"/>
    <n v="9389925428"/>
    <x v="2"/>
    <s v="DEEPAK"/>
    <n v="9350905819"/>
    <s v="I-UW-PRGR-ENB-9002"/>
    <n v="72112"/>
    <d v="2025-10-12T00:00:00"/>
    <d v="2025-10-12T00:00:00"/>
    <n v="3141"/>
    <n v="909"/>
    <n v="100"/>
    <n v="60"/>
    <n v="160"/>
    <d v="2025-10-12T00:00:00"/>
    <m/>
    <x v="0"/>
    <m/>
  </r>
  <r>
    <n v="476"/>
    <s v="HALDWANI"/>
    <x v="0"/>
    <n v="9389925428"/>
    <x v="2"/>
    <s v="DEEPAK"/>
    <n v="9350905819"/>
    <s v="I-UW-PRGR-ENB-9006"/>
    <n v="72112"/>
    <d v="2025-10-12T00:00:00"/>
    <d v="2025-10-12T00:00:00"/>
    <n v="5112"/>
    <n v="2216"/>
    <n v="22"/>
    <n v="60"/>
    <n v="82"/>
    <d v="2025-10-12T00:00:00"/>
    <m/>
    <x v="0"/>
    <m/>
  </r>
  <r>
    <n v="477"/>
    <s v="HALDWANI"/>
    <x v="0"/>
    <n v="9389925428"/>
    <x v="2"/>
    <s v="DEEPAK"/>
    <n v="9350905819"/>
    <s v="I-UW-PRGR-ENB-9019"/>
    <n v="72112"/>
    <d v="2025-10-12T00:00:00"/>
    <d v="2025-10-12T00:00:00"/>
    <n v="4171"/>
    <n v="1238"/>
    <n v="66"/>
    <n v="60"/>
    <n v="126"/>
    <d v="2025-10-12T00:00:00"/>
    <m/>
    <x v="0"/>
    <m/>
  </r>
  <r>
    <n v="478"/>
    <s v="HALDWANI"/>
    <x v="0"/>
    <n v="9389925428"/>
    <x v="2"/>
    <s v="DEEPAK"/>
    <n v="9350905819"/>
    <s v="I-UW-TANK-ENB-9005"/>
    <n v="72112"/>
    <d v="2025-10-12T00:00:00"/>
    <d v="2025-10-12T00:00:00"/>
    <n v="950"/>
    <n v="136"/>
    <n v="67"/>
    <n v="120"/>
    <n v="187"/>
    <d v="2025-10-12T00:00:00"/>
    <m/>
    <x v="0"/>
    <m/>
  </r>
  <r>
    <n v="479"/>
    <s v="HALDWANI"/>
    <x v="0"/>
    <n v="9389925428"/>
    <x v="2"/>
    <s v="DEEPAK"/>
    <n v="9350905819"/>
    <s v="I-UW-DHLA-ENB-9068"/>
    <s v="TXN100128290386"/>
    <d v="2025-10-12T00:00:00"/>
    <d v="2025-10-12T00:00:00"/>
    <n v="2166"/>
    <n v="1566"/>
    <n v="8"/>
    <n v="120"/>
    <n v="128"/>
    <d v="2025-10-12T00:00:00"/>
    <m/>
    <x v="0"/>
    <m/>
  </r>
  <r>
    <n v="480"/>
    <s v="HALDWANI"/>
    <x v="0"/>
    <n v="9389925428"/>
    <x v="2"/>
    <s v="DEEPAK"/>
    <n v="9350905819"/>
    <s v="I-UW-DHLA-ENB-9058"/>
    <s v="TXN100128333941"/>
    <d v="2025-10-12T00:00:00"/>
    <d v="2025-10-12T00:00:00"/>
    <n v="987"/>
    <n v="580"/>
    <n v="13"/>
    <n v="80"/>
    <n v="93"/>
    <d v="2025-10-12T00:00:00"/>
    <m/>
    <x v="0"/>
    <m/>
  </r>
  <r>
    <n v="481"/>
    <s v="HALDWANI"/>
    <x v="0"/>
    <n v="9389925428"/>
    <x v="0"/>
    <s v="GANESH"/>
    <n v="7535896961"/>
    <s v="I-UW-DHLA-ENB-9068"/>
    <s v="TXN100128383707"/>
    <d v="2025-10-13T00:00:00"/>
    <d v="2025-10-16T00:00:00"/>
    <n v="2188"/>
    <n v="1599"/>
    <n v="93"/>
    <n v="120"/>
    <n v="213"/>
    <d v="2025-10-16T00:00:00"/>
    <m/>
    <x v="0"/>
    <m/>
  </r>
  <r>
    <n v="482"/>
    <s v="HALDWANI"/>
    <x v="0"/>
    <n v="9389925428"/>
    <x v="0"/>
    <s v="GANESH"/>
    <n v="7535896961"/>
    <s v="I-UW-DHLA-ENB-9065"/>
    <s v="TXN100128383707"/>
    <d v="2025-10-13T00:00:00"/>
    <d v="2025-10-16T00:00:00"/>
    <n v="1154"/>
    <n v="367"/>
    <n v="15"/>
    <n v="200"/>
    <n v="215"/>
    <d v="2025-10-16T00:00:00"/>
    <m/>
    <x v="0"/>
    <m/>
  </r>
  <r>
    <n v="483"/>
    <s v="HALDWANI"/>
    <x v="0"/>
    <n v="9389925428"/>
    <x v="0"/>
    <s v="GANESH"/>
    <n v="7535896961"/>
    <s v="I-UW-DHLA-ENB-9026"/>
    <s v="TXN100128383707"/>
    <d v="2025-10-13T00:00:00"/>
    <d v="2025-10-14T00:00:00"/>
    <n v="2376"/>
    <n v="932"/>
    <n v="140"/>
    <n v="60"/>
    <n v="200"/>
    <d v="2025-10-14T00:00:00"/>
    <m/>
    <x v="0"/>
    <m/>
  </r>
  <r>
    <n v="484"/>
    <s v="HALDWANI"/>
    <x v="0"/>
    <n v="9389925428"/>
    <x v="0"/>
    <s v="GANESH"/>
    <n v="7535896961"/>
    <s v="I-UW-DHLA-ENB-9058"/>
    <s v="TXN100128383707"/>
    <d v="2025-10-13T00:00:00"/>
    <d v="2025-10-15T00:00:00"/>
    <n v="625"/>
    <n v="1059"/>
    <n v="15"/>
    <n v="220"/>
    <n v="235"/>
    <d v="2025-10-15T00:00:00"/>
    <m/>
    <x v="0"/>
    <m/>
  </r>
  <r>
    <n v="485"/>
    <s v="HALDWANI"/>
    <x v="0"/>
    <n v="9389925428"/>
    <x v="0"/>
    <s v="GANESH"/>
    <n v="7535896961"/>
    <s v="I-UW-DHLA-ENB-9059"/>
    <s v="TXN100128383707"/>
    <d v="2025-10-13T00:00:00"/>
    <d v="2025-10-15T00:00:00"/>
    <n v="402"/>
    <n v="616"/>
    <n v="20"/>
    <n v="80"/>
    <n v="100"/>
    <d v="2025-10-15T00:00:00"/>
    <m/>
    <x v="0"/>
    <m/>
  </r>
  <r>
    <n v="486"/>
    <s v="HALDWANI"/>
    <x v="0"/>
    <n v="9389925428"/>
    <x v="0"/>
    <s v="GANESH"/>
    <n v="7535896961"/>
    <s v="I-UW-DHLA-ENB-9027"/>
    <s v="TXN100128383807"/>
    <d v="2025-10-13T00:00:00"/>
    <d v="2025-10-14T00:00:00"/>
    <n v="212"/>
    <n v="864"/>
    <n v="25"/>
    <n v="200"/>
    <n v="225"/>
    <d v="2025-10-14T00:00:00"/>
    <m/>
    <x v="0"/>
    <m/>
  </r>
  <r>
    <n v="487"/>
    <s v="HALDWANI"/>
    <x v="0"/>
    <n v="9389925428"/>
    <x v="2"/>
    <s v="DEEPAK"/>
    <n v="9350905819"/>
    <s v="I-UW-LHGT-ENB-9003"/>
    <s v="TXN100128415401"/>
    <d v="2025-10-13T00:00:00"/>
    <d v="2025-10-14T00:00:00"/>
    <n v="5067"/>
    <n v="826"/>
    <n v="75"/>
    <n v="60"/>
    <n v="135"/>
    <d v="2025-10-14T00:00:00"/>
    <m/>
    <x v="0"/>
    <m/>
  </r>
  <r>
    <n v="488"/>
    <s v="HALDWANI"/>
    <x v="0"/>
    <n v="9389925428"/>
    <x v="2"/>
    <s v="DEEPAK"/>
    <n v="9350905819"/>
    <s v="I-UW-LHGT-ENB-9004"/>
    <s v="TXN100128415401"/>
    <d v="2025-10-13T00:00:00"/>
    <d v="2025-10-14T00:00:00"/>
    <n v="5397"/>
    <n v="999"/>
    <n v="68"/>
    <n v="60"/>
    <n v="128"/>
    <d v="2025-10-14T00:00:00"/>
    <m/>
    <x v="0"/>
    <m/>
  </r>
  <r>
    <n v="489"/>
    <s v="HALDWANI"/>
    <x v="0"/>
    <n v="9389925428"/>
    <x v="2"/>
    <s v="DEEPAK"/>
    <n v="9350905819"/>
    <s v="I-UW-LHGT-ENB-9005"/>
    <s v="TXN100128415401"/>
    <d v="2025-10-13T00:00:00"/>
    <d v="2025-10-14T00:00:00"/>
    <n v="2435"/>
    <n v="431"/>
    <n v="31"/>
    <n v="60"/>
    <n v="91"/>
    <d v="2025-10-14T00:00:00"/>
    <m/>
    <x v="0"/>
    <m/>
  </r>
  <r>
    <n v="490"/>
    <s v="HALDWANI"/>
    <x v="0"/>
    <n v="9389925428"/>
    <x v="2"/>
    <s v="DEEPAK"/>
    <n v="9350905819"/>
    <s v="I-UW-LHGT-ENB-9038"/>
    <s v="TXN100128415401"/>
    <d v="2025-10-13T00:00:00"/>
    <d v="2025-10-14T00:00:00"/>
    <n v="6059"/>
    <n v="1356"/>
    <n v="46"/>
    <n v="60"/>
    <n v="106"/>
    <d v="2025-10-14T00:00:00"/>
    <m/>
    <x v="0"/>
    <m/>
  </r>
  <r>
    <n v="491"/>
    <s v="HALDWANI"/>
    <x v="0"/>
    <n v="9389925428"/>
    <x v="2"/>
    <s v="DEEPAK"/>
    <n v="9350905819"/>
    <s v="I-UW-CPWT-ENB-9043"/>
    <s v="TXN100128415401"/>
    <d v="2025-10-13T00:00:00"/>
    <d v="2025-10-13T00:00:00"/>
    <n v="5598"/>
    <n v="1330"/>
    <n v="94"/>
    <n v="60"/>
    <n v="154"/>
    <d v="2025-10-13T00:00:00"/>
    <m/>
    <x v="0"/>
    <m/>
  </r>
  <r>
    <n v="492"/>
    <s v="HALDWANI"/>
    <x v="0"/>
    <n v="9389925428"/>
    <x v="2"/>
    <s v="DEEPAK"/>
    <n v="9350905819"/>
    <s v="I-UW-CPWT-ENB-9045"/>
    <s v="TXN100128415401"/>
    <d v="2025-10-13T00:00:00"/>
    <d v="2025-10-13T00:00:00"/>
    <n v="3461"/>
    <n v="766"/>
    <n v="38"/>
    <n v="60"/>
    <n v="98"/>
    <d v="2025-10-13T00:00:00"/>
    <m/>
    <x v="0"/>
    <m/>
  </r>
  <r>
    <n v="493"/>
    <s v="HALDWANI"/>
    <x v="0"/>
    <n v="9389925428"/>
    <x v="2"/>
    <s v="DEEPAK"/>
    <n v="9350905819"/>
    <s v="I-UW-LHGT-ILA-0001"/>
    <s v="TXN100128415076"/>
    <d v="2025-10-13T00:00:00"/>
    <d v="2025-10-13T00:00:00"/>
    <n v="6071"/>
    <n v="1922"/>
    <n v="87"/>
    <n v="120"/>
    <n v="207"/>
    <d v="2025-10-13T00:00:00"/>
    <m/>
    <x v="0"/>
    <m/>
  </r>
  <r>
    <n v="494"/>
    <s v="HALDWANI"/>
    <x v="1"/>
    <n v="9161640641"/>
    <x v="8"/>
    <s v="GOKUL"/>
    <n v="7417923866"/>
    <s v="I-UW-JLAL-ENB-9005"/>
    <s v="TXN100128616994"/>
    <d v="2025-10-14T00:00:00"/>
    <d v="2025-10-14T00:00:00"/>
    <n v="398"/>
    <n v="189"/>
    <n v="50"/>
    <n v="60"/>
    <n v="110"/>
    <d v="2025-10-14T00:00:00"/>
    <m/>
    <x v="0"/>
    <m/>
  </r>
  <r>
    <n v="495"/>
    <s v="HALDWANI"/>
    <x v="1"/>
    <n v="9161640641"/>
    <x v="8"/>
    <s v="GOKUL"/>
    <n v="7417923866"/>
    <s v="I-UW-JLAL-ENB-9006"/>
    <s v="TXN100128616994"/>
    <d v="2025-10-14T00:00:00"/>
    <d v="2025-10-15T00:00:00"/>
    <n v="1667"/>
    <n v="334"/>
    <n v="119"/>
    <n v="60"/>
    <n v="179"/>
    <d v="2025-10-15T00:00:00"/>
    <m/>
    <x v="0"/>
    <m/>
  </r>
  <r>
    <n v="496"/>
    <s v="HALDWANI"/>
    <x v="0"/>
    <n v="9389925428"/>
    <x v="4"/>
    <s v="JAVED"/>
    <n v="6398733536"/>
    <s v="I-UW-GDRP-ENB-9016"/>
    <n v="100226"/>
    <d v="2025-10-14T00:00:00"/>
    <d v="2025-10-14T00:00:00"/>
    <n v="2357"/>
    <n v="516"/>
    <n v="40"/>
    <n v="60"/>
    <n v="100"/>
    <d v="2025-10-14T00:00:00"/>
    <m/>
    <x v="0"/>
    <m/>
  </r>
  <r>
    <n v="497"/>
    <s v="HALDWANI"/>
    <x v="0"/>
    <n v="9389925428"/>
    <x v="4"/>
    <s v="JAVED"/>
    <n v="6398733536"/>
    <s v="I-UW-GDRP-ENB-9048"/>
    <n v="100226"/>
    <d v="2025-10-14T00:00:00"/>
    <d v="2025-10-14T00:00:00"/>
    <n v="546"/>
    <n v="77"/>
    <n v="27"/>
    <n v="60"/>
    <n v="87"/>
    <d v="2025-10-14T00:00:00"/>
    <m/>
    <x v="0"/>
    <m/>
  </r>
  <r>
    <n v="498"/>
    <s v="HALDWANI"/>
    <x v="0"/>
    <n v="9389925428"/>
    <x v="4"/>
    <s v="JAVED"/>
    <n v="6398733536"/>
    <s v="I-UW-GDRP-ENB-9030"/>
    <n v="100226"/>
    <d v="2025-10-14T00:00:00"/>
    <d v="2025-10-14T00:00:00"/>
    <n v="20831"/>
    <n v="4843"/>
    <n v="28"/>
    <n v="60"/>
    <n v="88"/>
    <d v="2025-10-14T00:00:00"/>
    <m/>
    <x v="0"/>
    <m/>
  </r>
  <r>
    <n v="499"/>
    <s v="HALDWANI"/>
    <x v="0"/>
    <n v="9389925428"/>
    <x v="4"/>
    <s v="JAVED"/>
    <n v="6398733536"/>
    <s v="I-UW-GDRP-ENB-9057"/>
    <n v="100226"/>
    <d v="2025-10-14T00:00:00"/>
    <d v="2025-10-14T00:00:00"/>
    <n v="17926"/>
    <n v="4398"/>
    <n v="21"/>
    <n v="60"/>
    <n v="81"/>
    <d v="2025-10-14T00:00:00"/>
    <m/>
    <x v="0"/>
    <m/>
  </r>
  <r>
    <n v="500"/>
    <s v="HALDWANI"/>
    <x v="0"/>
    <n v="9389925428"/>
    <x v="4"/>
    <s v="JAVED"/>
    <n v="6398733536"/>
    <s v="I-UW-GDRP-ENB-9023"/>
    <n v="100226"/>
    <d v="2025-10-14T00:00:00"/>
    <d v="2025-10-14T00:00:00"/>
    <n v="6086"/>
    <n v="1633"/>
    <n v="25"/>
    <n v="60"/>
    <n v="85"/>
    <d v="2025-10-14T00:00:00"/>
    <m/>
    <x v="0"/>
    <m/>
  </r>
  <r>
    <n v="501"/>
    <s v="HALDWANI"/>
    <x v="0"/>
    <n v="9389925428"/>
    <x v="4"/>
    <s v="JAVED"/>
    <n v="6398733536"/>
    <s v="I-UW-GDRP-ENB-9005"/>
    <n v="100226"/>
    <d v="2025-10-14T00:00:00"/>
    <d v="2025-10-14T00:00:00"/>
    <n v="2939"/>
    <n v="811"/>
    <n v="22"/>
    <n v="60"/>
    <n v="82"/>
    <d v="2025-10-14T00:00:00"/>
    <m/>
    <x v="0"/>
    <m/>
  </r>
  <r>
    <n v="502"/>
    <s v="HALDWANI"/>
    <x v="0"/>
    <n v="9389925428"/>
    <x v="4"/>
    <s v="JAVED"/>
    <n v="6398733536"/>
    <s v="I-UW-GDRP-ENB-9025"/>
    <n v="100226"/>
    <d v="2025-10-14T00:00:00"/>
    <d v="2025-10-14T00:00:00"/>
    <n v="966"/>
    <n v="155"/>
    <n v="10"/>
    <n v="60"/>
    <n v="70"/>
    <d v="2025-10-14T00:00:00"/>
    <m/>
    <x v="0"/>
    <m/>
  </r>
  <r>
    <n v="503"/>
    <s v="HALDWANI"/>
    <x v="0"/>
    <n v="9389925428"/>
    <x v="4"/>
    <s v="JAVED"/>
    <n v="6398733536"/>
    <s v="I-UW-GDRP-ENB-9045"/>
    <n v="101042"/>
    <d v="2025-10-14T00:00:00"/>
    <d v="2025-10-14T00:00:00"/>
    <n v="22204"/>
    <n v="4535"/>
    <n v="46"/>
    <n v="40"/>
    <n v="86"/>
    <d v="2025-10-14T00:00:00"/>
    <m/>
    <x v="0"/>
    <m/>
  </r>
  <r>
    <n v="504"/>
    <s v="HALDWANI"/>
    <x v="0"/>
    <n v="9389925428"/>
    <x v="4"/>
    <s v="JAVED"/>
    <n v="6398733536"/>
    <s v="I-UW-GDRP-ENB-9047"/>
    <n v="101042"/>
    <d v="2025-10-14T00:00:00"/>
    <d v="2025-10-14T00:00:00"/>
    <n v="21592"/>
    <n v="4914"/>
    <n v="82"/>
    <n v="40"/>
    <n v="122"/>
    <d v="2025-10-14T00:00:00"/>
    <m/>
    <x v="0"/>
    <m/>
  </r>
  <r>
    <n v="505"/>
    <s v="HALDWANI"/>
    <x v="0"/>
    <n v="9389925428"/>
    <x v="4"/>
    <s v="JAVED"/>
    <n v="6398733536"/>
    <s v="I-UW-GDRP-ENB-9065"/>
    <n v="101042"/>
    <d v="2025-10-14T00:00:00"/>
    <d v="2025-10-14T00:00:00"/>
    <n v="9771"/>
    <n v="2573"/>
    <n v="34"/>
    <n v="40"/>
    <n v="74"/>
    <d v="2025-10-14T00:00:00"/>
    <m/>
    <x v="0"/>
    <m/>
  </r>
  <r>
    <n v="506"/>
    <s v="HALDWANI"/>
    <x v="0"/>
    <n v="9389925428"/>
    <x v="4"/>
    <s v="JAVED"/>
    <n v="6398733536"/>
    <s v="I-UW-GDRP-ENB-9032"/>
    <n v="101042"/>
    <d v="2025-10-14T00:00:00"/>
    <d v="2025-10-14T00:00:00"/>
    <n v="22021"/>
    <n v="5024"/>
    <n v="57"/>
    <n v="40"/>
    <n v="97"/>
    <d v="2025-10-14T00:00:00"/>
    <m/>
    <x v="0"/>
    <m/>
  </r>
  <r>
    <n v="507"/>
    <s v="HALDWANI"/>
    <x v="0"/>
    <n v="9389925428"/>
    <x v="4"/>
    <s v="JAVED"/>
    <n v="6398733536"/>
    <s v="I-UW-GDRP-ENB-9007"/>
    <n v="101042"/>
    <d v="2025-10-14T00:00:00"/>
    <d v="2025-10-14T00:00:00"/>
    <n v="2961"/>
    <n v="599"/>
    <n v="46"/>
    <n v="40"/>
    <n v="86"/>
    <d v="2025-10-14T00:00:00"/>
    <m/>
    <x v="0"/>
    <m/>
  </r>
  <r>
    <n v="508"/>
    <s v="HALDWANI"/>
    <x v="0"/>
    <n v="9389925428"/>
    <x v="4"/>
    <s v="JAVED"/>
    <n v="6398733536"/>
    <s v="I-UW-GDRP-ENB-9053"/>
    <n v="101042"/>
    <d v="2025-10-14T00:00:00"/>
    <d v="2025-10-14T00:00:00"/>
    <n v="6407"/>
    <n v="1186"/>
    <n v="95"/>
    <n v="40"/>
    <n v="135"/>
    <d v="2025-10-14T00:00:00"/>
    <m/>
    <x v="0"/>
    <m/>
  </r>
  <r>
    <n v="509"/>
    <s v="HALDWANI"/>
    <x v="0"/>
    <n v="9389925428"/>
    <x v="4"/>
    <s v="JAVED"/>
    <n v="6398733536"/>
    <s v="I-UW-GDRP-ENB-9034"/>
    <n v="101042"/>
    <d v="2025-10-14T00:00:00"/>
    <d v="2025-10-14T00:00:00"/>
    <n v="197"/>
    <n v="47"/>
    <n v="35"/>
    <n v="60"/>
    <n v="95"/>
    <d v="2025-10-14T00:00:00"/>
    <m/>
    <x v="0"/>
    <m/>
  </r>
  <r>
    <n v="510"/>
    <s v="HALDWANI"/>
    <x v="0"/>
    <n v="9389925428"/>
    <x v="4"/>
    <s v="JAVED"/>
    <n v="6398733536"/>
    <s v="I-UW-KCHA-ENB-0004"/>
    <n v="101042"/>
    <d v="2025-10-14T00:00:00"/>
    <d v="2025-10-15T00:00:00"/>
    <n v="3099"/>
    <n v="653"/>
    <n v="60"/>
    <n v="60"/>
    <n v="120"/>
    <d v="2025-10-15T00:00:00"/>
    <m/>
    <x v="0"/>
    <m/>
  </r>
  <r>
    <n v="511"/>
    <s v="HALDWANI"/>
    <x v="1"/>
    <n v="9161640641"/>
    <x v="7"/>
    <s v="KUNDAN"/>
    <n v="7055143769"/>
    <s v="I-UW-BGSW-ENB-9004"/>
    <s v="TXN100128667270"/>
    <d v="2025-10-14T00:00:00"/>
    <d v="2025-10-14T00:00:00"/>
    <n v="4779"/>
    <n v="1490"/>
    <n v="40"/>
    <n v="60"/>
    <n v="100"/>
    <d v="2025-10-14T00:00:00"/>
    <m/>
    <x v="0"/>
    <m/>
  </r>
  <r>
    <n v="512"/>
    <s v="HALDWANI"/>
    <x v="1"/>
    <n v="9161640641"/>
    <x v="3"/>
    <s v="HARI"/>
    <n v="7247885473"/>
    <s v="I-UW-LLKN-ENB-9019"/>
    <n v="114628"/>
    <d v="2025-10-14T00:00:00"/>
    <d v="2025-10-14T00:00:00"/>
    <n v="10164"/>
    <n v="1836"/>
    <n v="43"/>
    <n v="40"/>
    <n v="83"/>
    <d v="2025-10-14T00:00:00"/>
    <m/>
    <x v="0"/>
    <m/>
  </r>
  <r>
    <n v="513"/>
    <s v="HALDWANI"/>
    <x v="1"/>
    <n v="9161640641"/>
    <x v="3"/>
    <s v="HARI"/>
    <n v="7247885473"/>
    <s v="I-UW-HKGM-ENB-9038"/>
    <n v="114628"/>
    <d v="2025-10-14T00:00:00"/>
    <d v="2025-10-14T00:00:00"/>
    <n v="109111"/>
    <n v="2607"/>
    <n v="38"/>
    <n v="40"/>
    <n v="78"/>
    <d v="2025-10-14T00:00:00"/>
    <m/>
    <x v="0"/>
    <m/>
  </r>
  <r>
    <n v="514"/>
    <s v="HALDWANI"/>
    <x v="1"/>
    <n v="9161640641"/>
    <x v="3"/>
    <s v="HARI"/>
    <n v="7247885473"/>
    <s v="I-UW-HKGM-ENB-9074"/>
    <n v="114628"/>
    <d v="2025-10-14T00:00:00"/>
    <d v="2025-10-14T00:00:00"/>
    <n v="9613"/>
    <n v="1953"/>
    <n v="20"/>
    <n v="40"/>
    <n v="60"/>
    <d v="2025-10-14T00:00:00"/>
    <m/>
    <x v="0"/>
    <m/>
  </r>
  <r>
    <n v="515"/>
    <s v="HALDWANI"/>
    <x v="1"/>
    <n v="9161640641"/>
    <x v="3"/>
    <s v="HARI"/>
    <n v="7247885473"/>
    <s v="I-UW-DHAI-ENB-9010"/>
    <n v="114628"/>
    <d v="2025-10-14T00:00:00"/>
    <d v="2025-10-15T00:00:00"/>
    <n v="3755"/>
    <n v="707"/>
    <n v="70"/>
    <n v="60"/>
    <n v="130"/>
    <d v="2025-10-15T00:00:00"/>
    <m/>
    <x v="0"/>
    <m/>
  </r>
  <r>
    <n v="516"/>
    <s v="HALDWANI"/>
    <x v="1"/>
    <n v="9161640641"/>
    <x v="3"/>
    <s v="HARI"/>
    <n v="7247885473"/>
    <s v="I-UW-DHAI-ENB-9026"/>
    <n v="114628"/>
    <d v="2025-10-14T00:00:00"/>
    <d v="2025-10-15T00:00:00"/>
    <n v="1488"/>
    <n v="218"/>
    <n v="39"/>
    <n v="60"/>
    <n v="99"/>
    <d v="2025-10-15T00:00:00"/>
    <m/>
    <x v="0"/>
    <m/>
  </r>
  <r>
    <n v="517"/>
    <s v="HALDWANI"/>
    <x v="1"/>
    <n v="9628578265"/>
    <x v="3"/>
    <s v="HARI"/>
    <n v="7247885473"/>
    <s v="I-UW-KOKU-ENB-6001"/>
    <n v="115423"/>
    <d v="2025-10-14T00:00:00"/>
    <d v="2025-10-15T00:00:00"/>
    <n v="307"/>
    <n v="34"/>
    <n v="129"/>
    <n v="60"/>
    <n v="189"/>
    <d v="2025-10-15T00:00:00"/>
    <m/>
    <x v="0"/>
    <m/>
  </r>
  <r>
    <n v="518"/>
    <s v="HALDWANI"/>
    <x v="1"/>
    <n v="8126359505"/>
    <x v="3"/>
    <s v="HARI"/>
    <n v="7247885473"/>
    <s v="I-UW-HKGM-ENB-G007"/>
    <n v="115859"/>
    <d v="2025-10-14T00:00:00"/>
    <d v="2025-10-14T00:00:00"/>
    <n v="4019"/>
    <n v="701"/>
    <n v="51"/>
    <n v="40"/>
    <n v="91"/>
    <d v="2025-10-14T00:00:00"/>
    <m/>
    <x v="0"/>
    <m/>
  </r>
  <r>
    <n v="519"/>
    <s v="HALDWANI"/>
    <x v="1"/>
    <n v="9161640641"/>
    <x v="5"/>
    <s v="ISLAMUDDIN"/>
    <n v="9105130861"/>
    <s v="I-UW-RMNA-ENB-9035"/>
    <n v="85629"/>
    <d v="2025-10-14T00:00:00"/>
    <d v="2025-10-14T00:00:00"/>
    <n v="11086"/>
    <n v="2452"/>
    <n v="50"/>
    <n v="40"/>
    <n v="90"/>
    <d v="2025-10-14T00:00:00"/>
    <m/>
    <x v="0"/>
    <m/>
  </r>
  <r>
    <n v="520"/>
    <s v="HALDWANI"/>
    <x v="1"/>
    <n v="9161640641"/>
    <x v="5"/>
    <s v="ISLAMUDDIN"/>
    <n v="9105130861"/>
    <s v="I-UW-RMNA-ENB-9065"/>
    <n v="85629"/>
    <d v="2025-10-14T00:00:00"/>
    <d v="2025-10-14T00:00:00"/>
    <n v="7315"/>
    <n v="1561"/>
    <n v="35"/>
    <n v="40"/>
    <n v="75"/>
    <d v="2025-10-14T00:00:00"/>
    <m/>
    <x v="0"/>
    <m/>
  </r>
  <r>
    <n v="521"/>
    <s v="HALDWANI"/>
    <x v="1"/>
    <n v="9161640641"/>
    <x v="5"/>
    <s v="ISLAMUDDIN"/>
    <n v="9105130861"/>
    <s v="I-UW-RMNA-ENB-9038"/>
    <n v="85629"/>
    <d v="2025-10-14T00:00:00"/>
    <d v="2025-10-14T00:00:00"/>
    <n v="23248"/>
    <n v="5878"/>
    <n v="18"/>
    <n v="60"/>
    <n v="78"/>
    <d v="2025-10-14T00:00:00"/>
    <m/>
    <x v="0"/>
    <m/>
  </r>
  <r>
    <n v="522"/>
    <s v="HALDWANI"/>
    <x v="1"/>
    <n v="9628578265"/>
    <x v="5"/>
    <s v="ISLAMUDDIN"/>
    <n v="9105130861"/>
    <s v="I-UW-HKGM-ENB-6004"/>
    <n v="90613"/>
    <d v="2025-10-14T00:00:00"/>
    <d v="2025-10-14T00:00:00"/>
    <n v="377"/>
    <n v="145"/>
    <n v="16"/>
    <n v="40"/>
    <n v="56"/>
    <d v="2025-10-14T00:00:00"/>
    <m/>
    <x v="0"/>
    <m/>
  </r>
  <r>
    <n v="523"/>
    <s v="HALDWANI"/>
    <x v="1"/>
    <n v="8126359505"/>
    <x v="5"/>
    <s v="ISLAMUDDIN"/>
    <n v="9105130861"/>
    <s v="I-UW-RMNA-AG1-9003"/>
    <n v="85934"/>
    <d v="2025-10-14T00:00:00"/>
    <d v="2025-10-14T00:00:00"/>
    <n v="5484"/>
    <n v="2029"/>
    <n v="30"/>
    <n v="80"/>
    <n v="110"/>
    <d v="2025-10-14T00:00:00"/>
    <m/>
    <x v="0"/>
    <m/>
  </r>
  <r>
    <n v="524"/>
    <s v="HALDWANI"/>
    <x v="1"/>
    <n v="9161640641"/>
    <x v="5"/>
    <s v="ISLAMUDDIN"/>
    <n v="9105130861"/>
    <s v="I-UW-RMNA-ENB-0009"/>
    <n v="85629"/>
    <d v="2025-10-14T00:00:00"/>
    <d v="2025-10-14T00:00:00"/>
    <n v="16313"/>
    <n v="2659"/>
    <n v="25"/>
    <n v="40"/>
    <n v="65"/>
    <d v="2025-10-14T00:00:00"/>
    <m/>
    <x v="0"/>
    <m/>
  </r>
  <r>
    <n v="525"/>
    <s v="HALDWANI"/>
    <x v="1"/>
    <n v="9161640641"/>
    <x v="5"/>
    <s v="ISLAMUDDIN"/>
    <n v="9105130861"/>
    <s v="I-UW-RMNA-ENB-9021"/>
    <n v="85629"/>
    <d v="2025-10-14T00:00:00"/>
    <d v="2025-10-15T00:00:00"/>
    <n v="16374"/>
    <n v="3769"/>
    <n v="48"/>
    <n v="40"/>
    <n v="88"/>
    <d v="2025-10-15T00:00:00"/>
    <m/>
    <x v="0"/>
    <m/>
  </r>
  <r>
    <n v="526"/>
    <s v="HALDWANI"/>
    <x v="1"/>
    <n v="9161640641"/>
    <x v="5"/>
    <s v="ISLAMUDDIN"/>
    <n v="9105130861"/>
    <s v="I-UW-RMNA-ENB-9053"/>
    <n v="85629"/>
    <d v="2025-10-14T00:00:00"/>
    <d v="2025-10-15T00:00:00"/>
    <n v="3483"/>
    <n v="574"/>
    <n v="45"/>
    <n v="40"/>
    <n v="85"/>
    <d v="2025-10-15T00:00:00"/>
    <m/>
    <x v="0"/>
    <m/>
  </r>
  <r>
    <n v="527"/>
    <s v="HALDWANI"/>
    <x v="1"/>
    <n v="9161640641"/>
    <x v="5"/>
    <s v="ISLAMUDDIN"/>
    <n v="9105130861"/>
    <s v="I-UW-NNTL-ENB-9085"/>
    <n v="85629"/>
    <d v="2025-10-14T00:00:00"/>
    <d v="2025-10-14T00:00:00"/>
    <n v="38525"/>
    <n v="9575"/>
    <n v="23"/>
    <n v="40"/>
    <n v="63"/>
    <d v="2025-10-14T00:00:00"/>
    <m/>
    <x v="0"/>
    <m/>
  </r>
  <r>
    <n v="528"/>
    <s v="HALDWANI"/>
    <x v="1"/>
    <n v="9161640641"/>
    <x v="5"/>
    <s v="ISLAMUDDIN"/>
    <n v="9105130861"/>
    <s v="I-UW-HKGM-ENB-6015"/>
    <n v="95438"/>
    <d v="2025-10-15T00:00:00"/>
    <d v="2025-10-15T00:00:00"/>
    <n v="216"/>
    <n v="63"/>
    <n v="13"/>
    <n v="60"/>
    <n v="73"/>
    <d v="2025-10-15T00:00:00"/>
    <m/>
    <x v="0"/>
    <m/>
  </r>
  <r>
    <n v="529"/>
    <s v="HALDWANI"/>
    <x v="1"/>
    <n v="9161640641"/>
    <x v="5"/>
    <s v="ISLAMUDDIN"/>
    <n v="9105130861"/>
    <s v="I-UW-KLDG-ENB-9031"/>
    <n v="91228"/>
    <d v="2025-10-15T00:00:00"/>
    <d v="2025-10-15T00:00:00"/>
    <n v="1839"/>
    <n v="645"/>
    <n v="17"/>
    <n v="40"/>
    <n v="57"/>
    <d v="2025-10-15T00:00:00"/>
    <m/>
    <x v="0"/>
    <m/>
  </r>
  <r>
    <n v="530"/>
    <s v="HALDWANI"/>
    <x v="1"/>
    <n v="9161640641"/>
    <x v="5"/>
    <s v="ISLAMUDDIN"/>
    <n v="9105130861"/>
    <s v="I-UW-KLDG-ENB-9032"/>
    <n v="91228"/>
    <d v="2025-10-15T00:00:00"/>
    <d v="2025-10-15T00:00:00"/>
    <n v="9510"/>
    <n v="2640"/>
    <n v="38"/>
    <n v="40"/>
    <n v="78"/>
    <d v="2025-10-15T00:00:00"/>
    <m/>
    <x v="0"/>
    <m/>
  </r>
  <r>
    <n v="531"/>
    <s v="HALDWANI"/>
    <x v="1"/>
    <n v="9161640641"/>
    <x v="5"/>
    <s v="ISLAMUDDIN"/>
    <n v="9105130861"/>
    <s v="I-UW-KLDG-ENB-9036"/>
    <n v="91228"/>
    <d v="2025-10-15T00:00:00"/>
    <d v="2025-10-15T00:00:00"/>
    <n v="14817"/>
    <n v="3140"/>
    <n v="93"/>
    <n v="60"/>
    <n v="153"/>
    <d v="2025-10-15T00:00:00"/>
    <m/>
    <x v="0"/>
    <m/>
  </r>
  <r>
    <n v="532"/>
    <s v="HALDWANI"/>
    <x v="1"/>
    <n v="9161640641"/>
    <x v="5"/>
    <s v="ISLAMUDDIN"/>
    <n v="9105130861"/>
    <s v="I-UW-DOMK-ENB-9018"/>
    <n v="91228"/>
    <d v="2025-10-15T00:00:00"/>
    <d v="2025-10-15T00:00:00"/>
    <n v="9357"/>
    <n v="2381"/>
    <n v="25"/>
    <n v="60"/>
    <n v="85"/>
    <d v="2025-10-15T00:00:00"/>
    <m/>
    <x v="0"/>
    <m/>
  </r>
  <r>
    <n v="533"/>
    <s v="HALDWANI"/>
    <x v="1"/>
    <n v="9161640641"/>
    <x v="5"/>
    <s v="ISLAMUDDIN"/>
    <n v="9105130861"/>
    <s v="I-UW-RMNA-ENB-9059"/>
    <n v="91228"/>
    <d v="2025-10-15T00:00:00"/>
    <d v="2025-10-15T00:00:00"/>
    <n v="4554"/>
    <n v="786"/>
    <n v="45"/>
    <n v="40"/>
    <n v="85"/>
    <d v="2025-10-15T00:00:00"/>
    <m/>
    <x v="0"/>
    <m/>
  </r>
  <r>
    <n v="534"/>
    <s v="HALDWANI"/>
    <x v="0"/>
    <n v="9389925428"/>
    <x v="4"/>
    <s v="JAVED"/>
    <n v="6398733536"/>
    <s v="I-UW-KCHA-ENB-0001"/>
    <n v="103830"/>
    <d v="2025-10-15T00:00:00"/>
    <d v="2025-10-15T00:00:00"/>
    <n v="5019"/>
    <n v="880"/>
    <n v="15"/>
    <n v="60"/>
    <n v="75"/>
    <d v="2025-10-15T00:00:00"/>
    <m/>
    <x v="0"/>
    <m/>
  </r>
  <r>
    <n v="535"/>
    <s v="HALDWANI"/>
    <x v="0"/>
    <n v="9389925428"/>
    <x v="4"/>
    <s v="JAVED"/>
    <n v="6398733536"/>
    <s v="I-UW-KCHA-ENB-9018"/>
    <n v="103830"/>
    <d v="2025-10-15T00:00:00"/>
    <d v="2025-10-15T00:00:00"/>
    <n v="8164"/>
    <n v="1596"/>
    <n v="12"/>
    <n v="60"/>
    <n v="72"/>
    <d v="2025-10-15T00:00:00"/>
    <m/>
    <x v="0"/>
    <m/>
  </r>
  <r>
    <n v="536"/>
    <s v="HALDWANI"/>
    <x v="0"/>
    <n v="9389925428"/>
    <x v="4"/>
    <s v="JAVED"/>
    <n v="6398733536"/>
    <s v="I-UW-KCHA-ENB-9038"/>
    <n v="103830"/>
    <d v="2025-10-15T00:00:00"/>
    <d v="2025-10-15T00:00:00"/>
    <n v="15004"/>
    <n v="4025"/>
    <n v="14"/>
    <n v="40"/>
    <n v="54"/>
    <d v="2025-10-15T00:00:00"/>
    <m/>
    <x v="0"/>
    <m/>
  </r>
  <r>
    <n v="537"/>
    <s v="HALDWANI"/>
    <x v="0"/>
    <n v="9389925428"/>
    <x v="4"/>
    <s v="JAVED"/>
    <n v="6398733536"/>
    <s v="I-UW-KCHA-ENB-9016"/>
    <n v="103830"/>
    <d v="2025-10-15T00:00:00"/>
    <d v="2025-10-15T00:00:00"/>
    <n v="5624"/>
    <n v="1075"/>
    <n v="36"/>
    <n v="40"/>
    <n v="76"/>
    <d v="2025-10-15T00:00:00"/>
    <m/>
    <x v="0"/>
    <m/>
  </r>
  <r>
    <n v="538"/>
    <s v="HALDWANI"/>
    <x v="0"/>
    <n v="9389925428"/>
    <x v="4"/>
    <s v="JAVED"/>
    <n v="6398733536"/>
    <s v="I-UW-KCHA-ENB-9054"/>
    <n v="103830"/>
    <d v="2025-10-15T00:00:00"/>
    <d v="2025-10-15T00:00:00"/>
    <n v="16178"/>
    <n v="3768"/>
    <n v="18"/>
    <n v="40"/>
    <n v="58"/>
    <d v="2025-10-15T00:00:00"/>
    <m/>
    <x v="0"/>
    <m/>
  </r>
  <r>
    <n v="539"/>
    <s v="HALDWANI"/>
    <x v="0"/>
    <n v="9389925428"/>
    <x v="4"/>
    <s v="JAVED"/>
    <n v="6398733536"/>
    <s v="I-UW-KCHA-ENB-9085"/>
    <n v="103830"/>
    <d v="2025-10-15T00:00:00"/>
    <d v="2025-10-15T00:00:00"/>
    <n v="5920"/>
    <n v="939"/>
    <n v="40"/>
    <n v="60"/>
    <n v="100"/>
    <d v="2025-10-15T00:00:00"/>
    <m/>
    <x v="0"/>
    <m/>
  </r>
  <r>
    <n v="540"/>
    <s v="HALDWANI"/>
    <x v="0"/>
    <n v="9389925428"/>
    <x v="4"/>
    <s v="JAVED"/>
    <n v="6398733536"/>
    <s v="I-UW-RDPR-ENB-0094"/>
    <n v="103830"/>
    <d v="2025-10-15T00:00:00"/>
    <d v="2025-10-15T00:00:00"/>
    <n v="7219"/>
    <n v="1460"/>
    <n v="38"/>
    <n v="40"/>
    <n v="78"/>
    <d v="2025-10-15T00:00:00"/>
    <m/>
    <x v="0"/>
    <m/>
  </r>
  <r>
    <n v="541"/>
    <s v="HALDWANI"/>
    <x v="0"/>
    <n v="9389925428"/>
    <x v="4"/>
    <s v="JAVED"/>
    <n v="6398733536"/>
    <s v="I-UW-RDPR-ENB-0044"/>
    <n v="103830"/>
    <d v="2025-10-15T00:00:00"/>
    <d v="2025-10-15T00:00:00"/>
    <n v="21538"/>
    <n v="4419"/>
    <n v="46"/>
    <n v="40"/>
    <n v="86"/>
    <d v="2025-10-15T00:00:00"/>
    <m/>
    <x v="0"/>
    <m/>
  </r>
  <r>
    <n v="542"/>
    <s v="HALDWANI"/>
    <x v="0"/>
    <n v="9973143555"/>
    <x v="4"/>
    <s v="JAVED"/>
    <n v="6398733536"/>
    <s v="I-UW-RDPR-AG1-4400"/>
    <n v="104146"/>
    <d v="2025-10-15T00:00:00"/>
    <d v="2025-10-15T00:00:00"/>
    <n v="12171"/>
    <n v="1735"/>
    <n v="118"/>
    <n v="80"/>
    <n v="198"/>
    <d v="2025-10-15T00:00:00"/>
    <m/>
    <x v="0"/>
    <m/>
  </r>
  <r>
    <n v="543"/>
    <s v="HALDWANI"/>
    <x v="0"/>
    <n v="8544334406"/>
    <x v="4"/>
    <s v="JAVED"/>
    <n v="6398733536"/>
    <s v="I-UW-KCHA-ENB-6005"/>
    <n v="103949"/>
    <d v="2025-10-15T00:00:00"/>
    <d v="2025-10-15T00:00:00"/>
    <n v="36853"/>
    <n v="5826"/>
    <n v="10"/>
    <n v="200"/>
    <n v="210"/>
    <d v="2025-10-15T00:00:00"/>
    <m/>
    <x v="0"/>
    <m/>
  </r>
  <r>
    <n v="544"/>
    <s v="HALDWANI"/>
    <x v="0"/>
    <n v="8544334406"/>
    <x v="4"/>
    <s v="JAVED"/>
    <n v="6398733536"/>
    <s v="I-UW-RDPR-ENB-6000"/>
    <n v="103949"/>
    <d v="2025-10-15T00:00:00"/>
    <d v="2025-10-15T00:00:00"/>
    <n v="1449"/>
    <n v="335"/>
    <n v="20"/>
    <n v="40"/>
    <n v="60"/>
    <d v="2025-10-15T00:00:00"/>
    <m/>
    <x v="0"/>
    <m/>
  </r>
  <r>
    <n v="545"/>
    <s v="HALDWANI"/>
    <x v="0"/>
    <n v="9389925428"/>
    <x v="8"/>
    <s v="GOKUL"/>
    <n v="7417923866"/>
    <s v="I-UW-DWRH-AG1-9003"/>
    <s v="TXN100128879513"/>
    <d v="2025-10-15T00:00:00"/>
    <d v="2025-10-15T00:00:00"/>
    <n v="9195"/>
    <n v="1799"/>
    <n v="70"/>
    <n v="80"/>
    <n v="150"/>
    <d v="2025-10-15T00:00:00"/>
    <m/>
    <x v="0"/>
    <m/>
  </r>
  <r>
    <n v="546"/>
    <s v="HALDWANI"/>
    <x v="0"/>
    <n v="9389925428"/>
    <x v="1"/>
    <s v="AMAN"/>
    <n v="9105037209"/>
    <s v="I-UW-KSPR-ENB-0038"/>
    <n v="125451"/>
    <d v="2025-10-15T00:00:00"/>
    <d v="2025-10-15T00:00:00"/>
    <n v="5246"/>
    <n v="784"/>
    <n v="13"/>
    <n v="40"/>
    <n v="53"/>
    <d v="2025-10-15T00:00:00"/>
    <m/>
    <x v="0"/>
    <m/>
  </r>
  <r>
    <n v="547"/>
    <s v="HALDWANI"/>
    <x v="0"/>
    <n v="9389925428"/>
    <x v="1"/>
    <s v="AMAN"/>
    <n v="9105037209"/>
    <s v="I-UW-KSPR-ENB-9035"/>
    <n v="125451"/>
    <d v="2025-10-15T00:00:00"/>
    <d v="2025-10-15T00:00:00"/>
    <n v="56033"/>
    <n v="12797"/>
    <n v="30"/>
    <n v="40"/>
    <n v="70"/>
    <d v="2025-10-15T00:00:00"/>
    <m/>
    <x v="0"/>
    <m/>
  </r>
  <r>
    <n v="548"/>
    <s v="HALDWANI"/>
    <x v="0"/>
    <n v="9389925428"/>
    <x v="1"/>
    <s v="AMAN"/>
    <n v="9105037209"/>
    <s v="I-UW-KSPR-ENB-9039"/>
    <n v="125451"/>
    <d v="2025-10-15T00:00:00"/>
    <d v="2025-10-15T00:00:00"/>
    <n v="19690"/>
    <n v="4727"/>
    <n v="23"/>
    <n v="40"/>
    <n v="63"/>
    <s v="WIP"/>
    <m/>
    <x v="0"/>
    <m/>
  </r>
  <r>
    <n v="549"/>
    <s v="HALDWANI"/>
    <x v="0"/>
    <n v="9389925428"/>
    <x v="1"/>
    <s v="AMAN"/>
    <n v="9105037209"/>
    <s v="I-UW-KSPR-ENB-0025"/>
    <n v="125451"/>
    <d v="2025-10-15T00:00:00"/>
    <d v="2025-10-15T00:00:00"/>
    <n v="2111"/>
    <n v="2914"/>
    <n v="12"/>
    <n v="40"/>
    <n v="52"/>
    <d v="2025-10-15T00:00:00"/>
    <m/>
    <x v="0"/>
    <m/>
  </r>
  <r>
    <n v="550"/>
    <s v="HALDWANI"/>
    <x v="0"/>
    <n v="9389925428"/>
    <x v="1"/>
    <s v="AMAN"/>
    <n v="9105037209"/>
    <s v="I-UW-KSPR-ENB-9040"/>
    <n v="125451"/>
    <d v="2025-10-15T00:00:00"/>
    <d v="2025-10-15T00:00:00"/>
    <n v="2768"/>
    <n v="1301"/>
    <n v="12"/>
    <n v="40"/>
    <n v="52"/>
    <d v="2025-10-15T00:00:00"/>
    <m/>
    <x v="0"/>
    <m/>
  </r>
  <r>
    <n v="551"/>
    <s v="HALDWANI"/>
    <x v="0"/>
    <n v="9389925428"/>
    <x v="1"/>
    <s v="AMAN"/>
    <n v="9105037209"/>
    <s v="I-UW-KSPR-ENB-9056"/>
    <n v="125451"/>
    <d v="2025-10-15T00:00:00"/>
    <d v="2025-10-15T00:00:00"/>
    <n v="9357"/>
    <n v="2100"/>
    <n v="12"/>
    <n v="40"/>
    <n v="52"/>
    <d v="2025-10-15T00:00:00"/>
    <m/>
    <x v="0"/>
    <m/>
  </r>
  <r>
    <n v="552"/>
    <s v="HALDWANI"/>
    <x v="0"/>
    <n v="9389925428"/>
    <x v="1"/>
    <s v="AMAN"/>
    <n v="9105037209"/>
    <s v="I-UW-KSPR-ENB-9042"/>
    <n v="125451"/>
    <d v="2025-10-15T00:00:00"/>
    <d v="2025-10-15T00:00:00"/>
    <n v="13576"/>
    <n v="3934"/>
    <n v="30"/>
    <n v="40"/>
    <n v="70"/>
    <d v="2025-10-15T00:00:00"/>
    <m/>
    <x v="0"/>
    <m/>
  </r>
  <r>
    <n v="553"/>
    <s v="HALDWANI"/>
    <x v="0"/>
    <n v="9389925428"/>
    <x v="1"/>
    <s v="AMAN"/>
    <n v="9105037209"/>
    <s v="I-UW-SACL-ENB-9001"/>
    <n v="125451"/>
    <d v="2025-10-15T00:00:00"/>
    <d v="2025-10-15T00:00:00"/>
    <n v="3603"/>
    <n v="238"/>
    <n v="23"/>
    <n v="40"/>
    <n v="63"/>
    <d v="2025-10-15T00:00:00"/>
    <m/>
    <x v="0"/>
    <m/>
  </r>
  <r>
    <n v="554"/>
    <s v="HALDWANI"/>
    <x v="0"/>
    <n v="9389925428"/>
    <x v="1"/>
    <s v="AMAN"/>
    <n v="9105037209"/>
    <s v="I-UW-JSPU-ENB-9046"/>
    <n v="125451"/>
    <d v="2025-10-15T00:00:00"/>
    <d v="2025-10-15T00:00:00"/>
    <n v="5404"/>
    <n v="1282"/>
    <n v="24"/>
    <n v="40"/>
    <n v="64"/>
    <d v="2025-10-15T00:00:00"/>
    <m/>
    <x v="0"/>
    <m/>
  </r>
  <r>
    <n v="555"/>
    <s v="HALDWANI"/>
    <x v="0"/>
    <n v="8544334406"/>
    <x v="1"/>
    <s v="AMAN"/>
    <n v="9105037209"/>
    <s v="I-UW-KSPR-ENB-6011"/>
    <n v="125602"/>
    <d v="2025-10-15T00:00:00"/>
    <d v="2025-10-15T00:00:00"/>
    <n v="1045"/>
    <n v="172"/>
    <n v="33"/>
    <n v="40"/>
    <n v="73"/>
    <d v="2025-10-15T00:00:00"/>
    <m/>
    <x v="0"/>
    <m/>
  </r>
  <r>
    <n v="556"/>
    <s v="HALDWANI"/>
    <x v="0"/>
    <n v="9389925428"/>
    <x v="1"/>
    <s v="AMAN"/>
    <n v="9105037209"/>
    <s v="I-UW-BZPR-ENB-9009"/>
    <n v="90553"/>
    <d v="2025-10-16T00:00:00"/>
    <d v="2025-10-16T00:00:00"/>
    <n v="10607"/>
    <n v="2556"/>
    <n v="25"/>
    <n v="40"/>
    <n v="65"/>
    <d v="2025-10-16T00:00:00"/>
    <m/>
    <x v="0"/>
    <m/>
  </r>
  <r>
    <n v="557"/>
    <s v="HALDWANI"/>
    <x v="0"/>
    <n v="9389925428"/>
    <x v="1"/>
    <s v="AMAN"/>
    <n v="9105037209"/>
    <s v="I-UW-BZPR-ENB-9014"/>
    <n v="90553"/>
    <d v="2025-10-16T00:00:00"/>
    <d v="2025-10-16T00:00:00"/>
    <n v="9294"/>
    <n v="1713"/>
    <n v="35"/>
    <n v="40"/>
    <n v="75"/>
    <d v="2025-10-16T00:00:00"/>
    <m/>
    <x v="0"/>
    <m/>
  </r>
  <r>
    <n v="558"/>
    <s v="HALDWANI"/>
    <x v="0"/>
    <n v="9389925428"/>
    <x v="1"/>
    <s v="AMAN"/>
    <n v="9105037209"/>
    <s v="I-UW-BZPR-ENB-9033"/>
    <n v="90553"/>
    <d v="2025-10-16T00:00:00"/>
    <d v="2025-10-16T00:00:00"/>
    <n v="22851"/>
    <n v="5484"/>
    <n v="21"/>
    <n v="40"/>
    <n v="61"/>
    <d v="2025-10-16T00:00:00"/>
    <m/>
    <x v="0"/>
    <m/>
  </r>
  <r>
    <n v="559"/>
    <s v="HALDWANI"/>
    <x v="0"/>
    <n v="9389925428"/>
    <x v="1"/>
    <s v="AMAN"/>
    <n v="9105037209"/>
    <s v="I-UW-GDRP-ENB-9041"/>
    <n v="90553"/>
    <d v="2025-10-16T00:00:00"/>
    <d v="2025-10-16T00:00:00"/>
    <n v="8034"/>
    <n v="1464"/>
    <n v="22"/>
    <n v="40"/>
    <n v="62"/>
    <d v="2025-10-16T00:00:00"/>
    <m/>
    <x v="0"/>
    <m/>
  </r>
  <r>
    <n v="560"/>
    <s v="HALDWANI"/>
    <x v="0"/>
    <n v="9389925428"/>
    <x v="1"/>
    <s v="AMAN"/>
    <n v="9105037209"/>
    <s v="I-UW-BZPR-ENB-9018"/>
    <n v="90553"/>
    <d v="2025-10-16T00:00:00"/>
    <d v="2025-10-16T00:00:00"/>
    <n v="12381"/>
    <n v="2243"/>
    <n v="12"/>
    <n v="40"/>
    <n v="52"/>
    <d v="2025-10-16T00:00:00"/>
    <m/>
    <x v="0"/>
    <m/>
  </r>
  <r>
    <n v="561"/>
    <s v="HALDWANI"/>
    <x v="0"/>
    <n v="9389925428"/>
    <x v="1"/>
    <s v="AMAN"/>
    <n v="9105037209"/>
    <s v="I-UW-BZPR-ENB-9025"/>
    <n v="90553"/>
    <d v="2025-10-16T00:00:00"/>
    <d v="2025-10-16T00:00:00"/>
    <n v="9700"/>
    <n v="1884"/>
    <n v="18"/>
    <n v="40"/>
    <n v="58"/>
    <d v="2025-10-16T00:00:00"/>
    <m/>
    <x v="0"/>
    <m/>
  </r>
  <r>
    <n v="562"/>
    <s v="HALDWANI"/>
    <x v="0"/>
    <n v="9389925428"/>
    <x v="1"/>
    <s v="AMAN"/>
    <n v="9105037209"/>
    <s v="I-UW-BZPR-ENB-9053"/>
    <n v="90553"/>
    <d v="2025-10-16T00:00:00"/>
    <d v="2025-10-16T00:00:00"/>
    <n v="8677"/>
    <n v="1613"/>
    <n v="26"/>
    <n v="40"/>
    <n v="66"/>
    <d v="2025-10-16T00:00:00"/>
    <m/>
    <x v="0"/>
    <m/>
  </r>
  <r>
    <n v="563"/>
    <s v="HALDWANI"/>
    <x v="0"/>
    <n v="9389925428"/>
    <x v="1"/>
    <s v="AMAN"/>
    <n v="9105037209"/>
    <s v="I-UW-KSPR-ENB-9008"/>
    <n v="90553"/>
    <d v="2025-10-16T00:00:00"/>
    <d v="2025-10-16T00:00:00"/>
    <n v="8270"/>
    <n v="1505"/>
    <n v="15"/>
    <n v="40"/>
    <n v="55"/>
    <d v="2025-10-16T00:00:00"/>
    <m/>
    <x v="0"/>
    <m/>
  </r>
  <r>
    <n v="564"/>
    <s v="HALDWANI"/>
    <x v="0"/>
    <n v="9389925428"/>
    <x v="1"/>
    <s v="AMAN"/>
    <n v="9105037209"/>
    <s v="I-UW-SUTR-ENB-9003"/>
    <n v="90654"/>
    <d v="2025-10-16T00:00:00"/>
    <d v="2025-10-16T00:00:00"/>
    <n v="21703"/>
    <n v="3846"/>
    <n v="10"/>
    <n v="40"/>
    <n v="50"/>
    <d v="2025-10-16T00:00:00"/>
    <m/>
    <x v="0"/>
    <m/>
  </r>
  <r>
    <n v="565"/>
    <s v="HALDWANI"/>
    <x v="0"/>
    <n v="9389925428"/>
    <x v="1"/>
    <s v="AMAN"/>
    <n v="9105037209"/>
    <s v="I-UW-SUTR-ENB-9004"/>
    <n v="90654"/>
    <d v="2025-10-16T00:00:00"/>
    <d v="2025-10-16T00:00:00"/>
    <n v="10373"/>
    <n v="2041"/>
    <n v="12"/>
    <n v="40"/>
    <n v="52"/>
    <d v="2025-10-16T00:00:00"/>
    <m/>
    <x v="0"/>
    <m/>
  </r>
  <r>
    <n v="566"/>
    <s v="HALDWANI"/>
    <x v="1"/>
    <n v="8126359505"/>
    <x v="3"/>
    <s v="HARI"/>
    <n v="7247885473"/>
    <s v="I-UW-HKGM-ENB-G002"/>
    <n v="151424"/>
    <d v="2025-10-16T00:00:00"/>
    <s v="WIP"/>
    <m/>
    <m/>
    <m/>
    <n v="20"/>
    <n v="20"/>
    <s v="WIP"/>
    <m/>
    <x v="0"/>
    <m/>
  </r>
  <r>
    <n v="567"/>
    <s v="HALDWANI"/>
    <x v="1"/>
    <n v="8126359505"/>
    <x v="3"/>
    <s v="HARI"/>
    <n v="7247885473"/>
    <s v="I-UW-HKGM-AG2-6000"/>
    <n v="145201"/>
    <d v="2025-10-16T00:00:00"/>
    <d v="2025-10-16T00:00:00"/>
    <n v="63621"/>
    <n v="2024"/>
    <n v="125"/>
    <n v="120"/>
    <n v="245"/>
    <d v="2025-10-16T00:00:00"/>
    <m/>
    <x v="0"/>
    <m/>
  </r>
  <r>
    <n v="568"/>
    <s v="HALDWANI"/>
    <x v="1"/>
    <n v="8126359505"/>
    <x v="3"/>
    <s v="HARI"/>
    <n v="7247885473"/>
    <s v="I-UW-HKGM-ENB-G007"/>
    <n v="152959"/>
    <d v="2025-10-16T00:00:00"/>
    <d v="2025-10-27T00:00:00"/>
    <n v="4103"/>
    <n v="716"/>
    <n v="58"/>
    <n v="40"/>
    <n v="98"/>
    <d v="2025-10-27T00:00:00"/>
    <m/>
    <x v="0"/>
    <m/>
  </r>
  <r>
    <n v="569"/>
    <s v="HALDWANI"/>
    <x v="1"/>
    <n v="8126359505"/>
    <x v="3"/>
    <s v="HARI"/>
    <n v="7247885473"/>
    <s v="I-UW-HKGM-ENB-0011"/>
    <n v="151219"/>
    <d v="2025-10-16T00:00:00"/>
    <d v="2025-10-17T00:00:00"/>
    <n v="1784"/>
    <n v="310"/>
    <n v="12"/>
    <n v="60"/>
    <n v="72"/>
    <d v="2025-10-17T00:00:00"/>
    <m/>
    <x v="0"/>
    <m/>
  </r>
  <r>
    <n v="570"/>
    <s v="HALDWANI"/>
    <x v="0"/>
    <n v="9389925428"/>
    <x v="2"/>
    <s v="DEEPAK"/>
    <n v="9350905819"/>
    <s v="I-UW-PRGR-ENB-9028"/>
    <n v="64507"/>
    <d v="2025-10-17T00:00:00"/>
    <d v="2025-10-17T00:00:00"/>
    <n v="5007"/>
    <n v="1078"/>
    <n v="30"/>
    <n v="140"/>
    <n v="170"/>
    <d v="2025-10-17T00:00:00"/>
    <m/>
    <x v="0"/>
    <m/>
  </r>
  <r>
    <n v="571"/>
    <s v="HALDWANI"/>
    <x v="0"/>
    <n v="9389925428"/>
    <x v="2"/>
    <s v="DEEPAK"/>
    <n v="9350905819"/>
    <s v="I-UW-BNSS-ENB-9002"/>
    <n v="65519"/>
    <d v="2025-10-17T00:00:00"/>
    <d v="2025-10-17T00:00:00"/>
    <n v="9408"/>
    <n v="1751"/>
    <n v="70"/>
    <n v="80"/>
    <n v="150"/>
    <d v="2025-10-17T00:00:00"/>
    <m/>
    <x v="0"/>
    <m/>
  </r>
  <r>
    <n v="572"/>
    <s v="HALDWANI"/>
    <x v="0"/>
    <n v="9389925428"/>
    <x v="2"/>
    <s v="DEEPAK"/>
    <n v="9350905819"/>
    <s v="I-UW-PRGR-ENB-9001"/>
    <n v="65519"/>
    <d v="2025-10-17T00:00:00"/>
    <d v="2025-10-17T00:00:00"/>
    <n v="1872"/>
    <n v="225"/>
    <n v="20"/>
    <n v="60"/>
    <n v="80"/>
    <d v="2025-10-17T00:00:00"/>
    <m/>
    <x v="0"/>
    <m/>
  </r>
  <r>
    <n v="573"/>
    <s v="HALDWANI"/>
    <x v="0"/>
    <n v="9973143555"/>
    <x v="1"/>
    <s v="AMAN"/>
    <n v="9105037209"/>
    <s v="I-UW-JSPU-AG1-4400"/>
    <n v="82011"/>
    <d v="2025-10-17T00:00:00"/>
    <d v="2025-10-17T00:00:00"/>
    <n v="5136"/>
    <n v="980"/>
    <n v="100"/>
    <n v="100"/>
    <n v="200"/>
    <d v="2025-10-17T00:00:00"/>
    <m/>
    <x v="0"/>
    <m/>
  </r>
  <r>
    <n v="574"/>
    <s v="HALDWANI"/>
    <x v="1"/>
    <n v="8126359505"/>
    <x v="3"/>
    <s v="HARI"/>
    <n v="7247885473"/>
    <s v="I-UW-HKGM-AG2-6000"/>
    <n v="130411"/>
    <d v="2025-10-17T00:00:00"/>
    <d v="2025-10-28T00:00:00"/>
    <n v="63815"/>
    <n v="2029"/>
    <n v="170"/>
    <n v="60"/>
    <n v="230"/>
    <d v="2025-10-28T00:00:00"/>
    <m/>
    <x v="0"/>
    <m/>
  </r>
  <r>
    <n v="575"/>
    <s v="HALDWANI"/>
    <x v="1"/>
    <n v="9628578265"/>
    <x v="3"/>
    <s v="HARI"/>
    <n v="7247885473"/>
    <s v="I-UW-NNTL-ENB-6003"/>
    <n v="130154"/>
    <d v="2025-10-17T00:00:00"/>
    <d v="2025-10-17T00:00:00"/>
    <n v="356"/>
    <n v="96"/>
    <n v="27"/>
    <n v="60"/>
    <n v="87"/>
    <d v="2025-10-17T00:00:00"/>
    <m/>
    <x v="0"/>
    <m/>
  </r>
  <r>
    <n v="576"/>
    <s v="HALDWANI"/>
    <x v="0"/>
    <n v="9389925428"/>
    <x v="1"/>
    <s v="AMAN"/>
    <n v="9105037209"/>
    <s v="I-UW-KSPR-ENB-0022"/>
    <n v="95512"/>
    <d v="2025-10-17T00:00:00"/>
    <d v="2025-10-17T00:00:00"/>
    <n v="14550"/>
    <n v="3828"/>
    <n v="12"/>
    <n v="40"/>
    <n v="52"/>
    <d v="2025-10-17T00:00:00"/>
    <m/>
    <x v="0"/>
    <m/>
  </r>
  <r>
    <n v="577"/>
    <s v="HALDWANI"/>
    <x v="0"/>
    <n v="9389925428"/>
    <x v="1"/>
    <s v="AMAN"/>
    <n v="9105037209"/>
    <s v="I-UW-KSPR-ENB-6005"/>
    <n v="82343"/>
    <d v="2025-10-17T00:00:00"/>
    <d v="2025-10-17T00:00:00"/>
    <n v="327"/>
    <n v="123"/>
    <n v="15"/>
    <n v="40"/>
    <n v="55"/>
    <d v="2025-10-17T00:00:00"/>
    <m/>
    <x v="0"/>
    <m/>
  </r>
  <r>
    <n v="578"/>
    <s v="HALDWANI"/>
    <x v="0"/>
    <n v="9389925428"/>
    <x v="4"/>
    <s v="JAVED"/>
    <n v="6398733536"/>
    <s v="I-UW-KHTM-ENB-6001"/>
    <n v="82343"/>
    <d v="2025-10-17T00:00:00"/>
    <d v="2025-10-17T00:00:00"/>
    <n v="1806"/>
    <n v="214"/>
    <n v="28"/>
    <n v="40"/>
    <n v="68"/>
    <d v="2025-10-17T00:00:00"/>
    <m/>
    <x v="0"/>
    <m/>
  </r>
  <r>
    <n v="579"/>
    <s v="HALDWANI"/>
    <x v="0"/>
    <n v="9389925428"/>
    <x v="1"/>
    <s v="AMAN"/>
    <n v="9105037209"/>
    <s v="I-UW-KSPR-ENB-9016"/>
    <n v="82524"/>
    <d v="2025-10-17T00:00:00"/>
    <d v="2025-10-17T00:00:00"/>
    <n v="17148"/>
    <n v="3156"/>
    <n v="23"/>
    <n v="40"/>
    <n v="63"/>
    <d v="2025-10-17T00:00:00"/>
    <m/>
    <x v="0"/>
    <m/>
  </r>
  <r>
    <n v="580"/>
    <s v="HALDWANI"/>
    <x v="0"/>
    <n v="9389925428"/>
    <x v="1"/>
    <s v="AMAN"/>
    <n v="9105037209"/>
    <s v="I-UW-KSPR-ENB-9030"/>
    <n v="82524"/>
    <d v="2025-10-17T00:00:00"/>
    <d v="2025-10-17T00:00:00"/>
    <n v="24531"/>
    <n v="5783"/>
    <n v="21"/>
    <n v="40"/>
    <n v="61"/>
    <d v="2025-10-17T00:00:00"/>
    <m/>
    <x v="0"/>
    <m/>
  </r>
  <r>
    <n v="581"/>
    <s v="HALDWANI"/>
    <x v="0"/>
    <n v="9389925428"/>
    <x v="1"/>
    <s v="AMAN"/>
    <n v="9105037209"/>
    <s v="I-UW-KSPR-ENB-9058"/>
    <n v="82524"/>
    <d v="2025-10-17T00:00:00"/>
    <d v="2025-10-17T00:00:00"/>
    <n v="15178"/>
    <n v="3779"/>
    <n v="16"/>
    <n v="40"/>
    <n v="56"/>
    <d v="2025-10-17T00:00:00"/>
    <m/>
    <x v="0"/>
    <m/>
  </r>
  <r>
    <n v="582"/>
    <s v="HALDWANI"/>
    <x v="0"/>
    <n v="9389925428"/>
    <x v="1"/>
    <s v="AMAN"/>
    <n v="9105037209"/>
    <s v="I-UW-JSPU-ENB-9002"/>
    <n v="82524"/>
    <d v="2025-10-17T00:00:00"/>
    <d v="2025-10-17T00:00:00"/>
    <n v="7339"/>
    <n v="2111"/>
    <n v="38"/>
    <n v="40"/>
    <n v="78"/>
    <d v="2025-10-17T00:00:00"/>
    <m/>
    <x v="0"/>
    <m/>
  </r>
  <r>
    <n v="583"/>
    <s v="HALDWANI"/>
    <x v="0"/>
    <n v="9389925428"/>
    <x v="4"/>
    <s v="JAVED"/>
    <n v="6398733536"/>
    <s v="I-UW-KHJS-ILA-0001"/>
    <n v="110419"/>
    <d v="2025-10-18T00:00:00"/>
    <d v="2025-10-18T00:00:00"/>
    <n v="4656"/>
    <n v="6693"/>
    <n v="66"/>
    <n v="120"/>
    <n v="186"/>
    <d v="2025-10-18T00:00:00"/>
    <m/>
    <x v="0"/>
    <m/>
  </r>
  <r>
    <n v="584"/>
    <s v="HALDWANI"/>
    <x v="0"/>
    <n v="9389925428"/>
    <x v="4"/>
    <s v="JAVED"/>
    <n v="6398733536"/>
    <s v="I-UW-KHTM-ENB-9094"/>
    <n v="110312"/>
    <d v="2025-10-18T00:00:00"/>
    <d v="2025-10-18T00:00:00"/>
    <n v="7519"/>
    <n v="1337"/>
    <n v="23"/>
    <n v="80"/>
    <n v="103"/>
    <d v="2025-10-18T00:00:00"/>
    <m/>
    <x v="0"/>
    <m/>
  </r>
  <r>
    <n v="585"/>
    <s v="HALDWANI"/>
    <x v="0"/>
    <n v="9389925428"/>
    <x v="4"/>
    <s v="JAVED"/>
    <n v="6398733536"/>
    <s v="I-UW-KHJS-ENB-9021"/>
    <n v="110312"/>
    <d v="2025-10-18T00:00:00"/>
    <d v="2025-10-18T00:00:00"/>
    <n v="6119"/>
    <n v="1537"/>
    <n v="12"/>
    <n v="60"/>
    <n v="72"/>
    <d v="2025-10-18T00:00:00"/>
    <m/>
    <x v="0"/>
    <m/>
  </r>
  <r>
    <n v="586"/>
    <s v="HALDWANI"/>
    <x v="0"/>
    <n v="9389925428"/>
    <x v="4"/>
    <s v="JAVED"/>
    <n v="6398733536"/>
    <s v="I-UW-KHJS-ENB-9003"/>
    <n v="110312"/>
    <d v="2025-10-18T00:00:00"/>
    <d v="2025-10-18T00:00:00"/>
    <n v="16902"/>
    <n v="4517"/>
    <n v="16"/>
    <n v="40"/>
    <n v="56"/>
    <d v="2025-10-18T00:00:00"/>
    <m/>
    <x v="0"/>
    <m/>
  </r>
  <r>
    <n v="587"/>
    <s v="HALDWANI"/>
    <x v="0"/>
    <n v="9389925428"/>
    <x v="4"/>
    <s v="JAVED"/>
    <n v="6398733536"/>
    <s v="I-UW-KHJS-ENB-9088"/>
    <n v="110312"/>
    <d v="2025-10-18T00:00:00"/>
    <d v="2025-10-18T00:00:00"/>
    <n v="7292"/>
    <n v="1545"/>
    <n v="12"/>
    <n v="40"/>
    <n v="52"/>
    <d v="2025-10-18T00:00:00"/>
    <m/>
    <x v="0"/>
    <m/>
  </r>
  <r>
    <n v="588"/>
    <s v="HALDWANI"/>
    <x v="0"/>
    <n v="9389925428"/>
    <x v="4"/>
    <s v="JAVED"/>
    <n v="6398733536"/>
    <s v="I-UW-KHJS-ENB-9004"/>
    <n v="110312"/>
    <d v="2025-10-18T00:00:00"/>
    <d v="2025-10-18T00:00:00"/>
    <n v="10839"/>
    <n v="3117"/>
    <n v="22"/>
    <n v="40"/>
    <n v="62"/>
    <d v="2025-10-18T00:00:00"/>
    <m/>
    <x v="0"/>
    <m/>
  </r>
  <r>
    <n v="589"/>
    <s v="HALDWANI"/>
    <x v="0"/>
    <n v="9389925428"/>
    <x v="4"/>
    <s v="JAVED"/>
    <n v="6398733536"/>
    <s v="I-UW-KHJS-ENB-9065"/>
    <n v="110011"/>
    <d v="2025-10-18T00:00:00"/>
    <d v="2025-10-18T00:00:00"/>
    <n v="5916"/>
    <n v="891"/>
    <n v="27"/>
    <n v="60"/>
    <n v="87"/>
    <d v="2025-10-18T00:00:00"/>
    <m/>
    <x v="0"/>
    <m/>
  </r>
  <r>
    <n v="590"/>
    <s v="HALDWANI"/>
    <x v="0"/>
    <n v="9389925428"/>
    <x v="4"/>
    <s v="JAVED"/>
    <n v="6398733536"/>
    <s v="I-UW-KHJS-ENB-9063"/>
    <n v="110011"/>
    <d v="2025-10-18T00:00:00"/>
    <d v="2025-10-18T00:00:00"/>
    <n v="16564"/>
    <n v="3473"/>
    <n v="10"/>
    <n v="60"/>
    <n v="70"/>
    <d v="2025-10-18T00:00:00"/>
    <m/>
    <x v="0"/>
    <m/>
  </r>
  <r>
    <n v="591"/>
    <s v="HALDWANI"/>
    <x v="0"/>
    <n v="9389925428"/>
    <x v="4"/>
    <s v="JAVED"/>
    <n v="6398733536"/>
    <s v="I-UW-KHJS-ENB-9026"/>
    <n v="110011"/>
    <d v="2025-10-18T00:00:00"/>
    <d v="2025-10-18T00:00:00"/>
    <n v="19194"/>
    <n v="4646"/>
    <n v="35"/>
    <n v="40"/>
    <n v="75"/>
    <d v="2025-10-18T00:00:00"/>
    <m/>
    <x v="0"/>
    <m/>
  </r>
  <r>
    <n v="592"/>
    <s v="HALDWANI"/>
    <x v="0"/>
    <n v="9389925428"/>
    <x v="4"/>
    <s v="JAVED"/>
    <n v="6398733536"/>
    <s v="I-UW-KHJS-ENB-9092"/>
    <n v="110011"/>
    <d v="2025-10-18T00:00:00"/>
    <d v="2025-10-18T00:00:00"/>
    <n v="8896"/>
    <n v="1057"/>
    <n v="26"/>
    <n v="60"/>
    <n v="86"/>
    <d v="2025-10-18T00:00:00"/>
    <m/>
    <x v="0"/>
    <m/>
  </r>
  <r>
    <n v="593"/>
    <s v="HALDWANI"/>
    <x v="0"/>
    <n v="9389925428"/>
    <x v="4"/>
    <s v="JAVED"/>
    <n v="6398733536"/>
    <s v="I-UW-KHJS-ENB-9081"/>
    <n v="110011"/>
    <d v="2025-10-18T00:00:00"/>
    <d v="2025-10-18T00:00:00"/>
    <n v="174"/>
    <n v="30"/>
    <n v="56"/>
    <n v="60"/>
    <n v="116"/>
    <d v="2025-10-18T00:00:00"/>
    <m/>
    <x v="0"/>
    <m/>
  </r>
  <r>
    <n v="594"/>
    <s v="HALDWANI"/>
    <x v="0"/>
    <n v="9389925428"/>
    <x v="4"/>
    <s v="JAVED"/>
    <n v="6398733536"/>
    <s v="I-UW-SKTG-ENB-9003"/>
    <n v="110011"/>
    <d v="2025-10-18T00:00:00"/>
    <d v="2025-10-18T00:00:00"/>
    <n v="549"/>
    <n v="57"/>
    <n v="40"/>
    <n v="60"/>
    <n v="100"/>
    <d v="2025-10-18T00:00:00"/>
    <m/>
    <x v="0"/>
    <m/>
  </r>
  <r>
    <n v="595"/>
    <s v="HALDWANI"/>
    <x v="0"/>
    <n v="9389925428"/>
    <x v="8"/>
    <s v="GOKUL"/>
    <n v="7417923866"/>
    <s v="I-UW-GONA-ENB-9002"/>
    <s v="TXN100129781290"/>
    <d v="2025-10-19T00:00:00"/>
    <d v="2025-10-19T00:00:00"/>
    <n v="4259"/>
    <n v="1173"/>
    <n v="56"/>
    <n v="60"/>
    <n v="116"/>
    <d v="2025-10-19T00:00:00"/>
    <m/>
    <x v="0"/>
    <m/>
  </r>
  <r>
    <n v="596"/>
    <s v="HALDWANI"/>
    <x v="0"/>
    <n v="9389925428"/>
    <x v="4"/>
    <s v="JAVED"/>
    <n v="6398733536"/>
    <s v="I-UW-NGLA-AG1-9009"/>
    <n v="95705"/>
    <d v="2025-10-19T00:00:00"/>
    <d v="2025-10-19T00:00:00"/>
    <n v="6224"/>
    <n v="1107"/>
    <n v="49"/>
    <n v="80"/>
    <n v="129"/>
    <d v="2025-10-19T00:00:00"/>
    <m/>
    <x v="0"/>
    <m/>
  </r>
  <r>
    <n v="597"/>
    <s v="HALDWANI"/>
    <x v="0"/>
    <n v="9389925428"/>
    <x v="4"/>
    <s v="JAVED"/>
    <n v="6398733536"/>
    <s v="I-UW-KCHA-ENB-6004"/>
    <n v="95142"/>
    <d v="2025-10-19T00:00:00"/>
    <d v="2025-10-19T00:00:00"/>
    <n v="3459"/>
    <n v="536"/>
    <n v="47"/>
    <n v="80"/>
    <n v="127"/>
    <d v="2025-10-19T00:00:00"/>
    <m/>
    <x v="0"/>
    <m/>
  </r>
  <r>
    <n v="598"/>
    <s v="HALDWANI"/>
    <x v="0"/>
    <n v="9389925428"/>
    <x v="4"/>
    <s v="JAVED"/>
    <n v="6398733536"/>
    <s v="I-UW-KCHA-ENB-9060"/>
    <n v="95142"/>
    <d v="2025-10-19T00:00:00"/>
    <d v="2025-10-19T00:00:00"/>
    <n v="14112"/>
    <n v="4815"/>
    <n v="26"/>
    <n v="40"/>
    <n v="66"/>
    <d v="2025-10-19T00:00:00"/>
    <m/>
    <x v="0"/>
    <m/>
  </r>
  <r>
    <n v="599"/>
    <s v="HALDWANI"/>
    <x v="0"/>
    <n v="9389925428"/>
    <x v="4"/>
    <s v="JAVED"/>
    <n v="6398733536"/>
    <s v="I-UW-KCHA-ENB-9025"/>
    <n v="95142"/>
    <d v="2025-10-19T00:00:00"/>
    <d v="2025-10-19T00:00:00"/>
    <n v="62402"/>
    <n v="11118"/>
    <n v="12"/>
    <n v="40"/>
    <n v="52"/>
    <d v="2025-10-19T00:00:00"/>
    <m/>
    <x v="0"/>
    <m/>
  </r>
  <r>
    <n v="600"/>
    <s v="HALDWANI"/>
    <x v="0"/>
    <n v="9389925428"/>
    <x v="4"/>
    <s v="JAVED"/>
    <n v="6398733536"/>
    <s v="I-UW-KCHA-ENB-9042"/>
    <n v="95142"/>
    <d v="2025-10-19T00:00:00"/>
    <d v="2025-10-19T00:00:00"/>
    <n v="50578"/>
    <n v="11344"/>
    <n v="28"/>
    <n v="40"/>
    <n v="68"/>
    <d v="2025-10-19T00:00:00"/>
    <m/>
    <x v="0"/>
    <m/>
  </r>
  <r>
    <n v="601"/>
    <s v="HALDWANI"/>
    <x v="0"/>
    <n v="9389925428"/>
    <x v="4"/>
    <s v="JAVED"/>
    <n v="6398733536"/>
    <s v="I-UW-KCHA-ENB-0018"/>
    <n v="95142"/>
    <d v="2025-10-19T00:00:00"/>
    <d v="2025-10-19T00:00:00"/>
    <n v="11351"/>
    <n v="2642"/>
    <n v="28"/>
    <n v="40"/>
    <n v="68"/>
    <d v="2025-10-19T00:00:00"/>
    <m/>
    <x v="0"/>
    <m/>
  </r>
  <r>
    <n v="602"/>
    <s v="HALDWANI"/>
    <x v="0"/>
    <n v="9389925428"/>
    <x v="4"/>
    <s v="JAVED"/>
    <n v="6398733536"/>
    <s v="I-UW-RDPR-ENB-9005"/>
    <n v="95142"/>
    <d v="2025-10-19T00:00:00"/>
    <d v="2025-10-19T00:00:00"/>
    <n v="8823"/>
    <n v="1791"/>
    <n v="33"/>
    <n v="40"/>
    <n v="73"/>
    <d v="2025-10-19T00:00:00"/>
    <m/>
    <x v="0"/>
    <m/>
  </r>
  <r>
    <n v="603"/>
    <s v="HALDWANI"/>
    <x v="0"/>
    <n v="9389925428"/>
    <x v="4"/>
    <s v="JAVED"/>
    <n v="6398733536"/>
    <s v="I-UW-XXXX-COW-0522"/>
    <n v="95142"/>
    <d v="2025-10-19T00:00:00"/>
    <d v="2025-10-19T00:00:00"/>
    <n v="15417"/>
    <n v="4039"/>
    <n v="15"/>
    <n v="40"/>
    <n v="55"/>
    <d v="2025-10-19T00:00:00"/>
    <m/>
    <x v="0"/>
    <m/>
  </r>
  <r>
    <n v="604"/>
    <s v="HALDWANI"/>
    <x v="0"/>
    <n v="9389925428"/>
    <x v="2"/>
    <s v="DEEPAK"/>
    <n v="9350905819"/>
    <s v="I-UW-CPWT-ENB-9045"/>
    <s v="TXN100129924280"/>
    <d v="2025-10-20T00:00:00"/>
    <d v="2025-10-20T00:00:00"/>
    <n v="3575"/>
    <n v="787"/>
    <n v="52"/>
    <n v="60"/>
    <n v="112"/>
    <d v="2025-10-20T00:00:00"/>
    <m/>
    <x v="0"/>
    <m/>
  </r>
  <r>
    <n v="605"/>
    <s v="HALDWANI"/>
    <x v="0"/>
    <n v="9389925428"/>
    <x v="4"/>
    <s v="JAVED"/>
    <n v="6398733536"/>
    <s v="I-UW-KCHA-ENB-9053"/>
    <n v="111126"/>
    <d v="2025-10-22T00:00:00"/>
    <d v="2025-10-22T00:00:00"/>
    <n v="6833"/>
    <n v="2046"/>
    <n v="60"/>
    <n v="40"/>
    <n v="100"/>
    <d v="2025-10-22T00:00:00"/>
    <m/>
    <x v="0"/>
    <m/>
  </r>
  <r>
    <n v="606"/>
    <s v="HALDWANI"/>
    <x v="0"/>
    <n v="9389925428"/>
    <x v="4"/>
    <s v="JAVED"/>
    <n v="6398733536"/>
    <s v="I-UW-KCHA-ENB-9074"/>
    <n v="111126"/>
    <d v="2025-10-22T00:00:00"/>
    <d v="2025-10-22T00:00:00"/>
    <n v="9020"/>
    <n v="2136"/>
    <n v="74"/>
    <n v="60"/>
    <n v="134"/>
    <d v="2025-10-22T00:00:00"/>
    <m/>
    <x v="0"/>
    <m/>
  </r>
  <r>
    <n v="607"/>
    <s v="HALDWANI"/>
    <x v="0"/>
    <n v="9389925428"/>
    <x v="4"/>
    <s v="JAVED"/>
    <n v="6398733536"/>
    <s v="I-UW-KCHA-ENB-9041"/>
    <n v="111126"/>
    <d v="2025-10-22T00:00:00"/>
    <d v="2025-10-22T00:00:00"/>
    <n v="18307"/>
    <n v="5034"/>
    <n v="40"/>
    <n v="60"/>
    <n v="100"/>
    <d v="2025-10-22T00:00:00"/>
    <m/>
    <x v="0"/>
    <m/>
  </r>
  <r>
    <n v="608"/>
    <s v="HALDWANI"/>
    <x v="0"/>
    <n v="9389925428"/>
    <x v="4"/>
    <s v="JAVED"/>
    <n v="6398733536"/>
    <s v="I-UW-KCHA-ENB-9011"/>
    <n v="111126"/>
    <d v="2025-10-22T00:00:00"/>
    <d v="2025-10-22T00:00:00"/>
    <n v="3504"/>
    <n v="517"/>
    <n v="68"/>
    <n v="40"/>
    <n v="108"/>
    <d v="2025-10-22T00:00:00"/>
    <m/>
    <x v="0"/>
    <m/>
  </r>
  <r>
    <n v="609"/>
    <s v="HALDWANI"/>
    <x v="0"/>
    <n v="9389925428"/>
    <x v="4"/>
    <s v="JAVED"/>
    <n v="6398733536"/>
    <s v="I-UW-KCHA-ENB-9043"/>
    <n v="111126"/>
    <d v="2025-10-22T00:00:00"/>
    <d v="2025-10-22T00:00:00"/>
    <n v="4831"/>
    <n v="862"/>
    <n v="20"/>
    <n v="80"/>
    <n v="100"/>
    <d v="2025-10-22T00:00:00"/>
    <m/>
    <x v="0"/>
    <m/>
  </r>
  <r>
    <n v="610"/>
    <s v="HALDWANI"/>
    <x v="0"/>
    <n v="9389925428"/>
    <x v="4"/>
    <s v="JAVED"/>
    <n v="6398733536"/>
    <s v="I-UW-BNDY-ENB-0001"/>
    <n v="111126"/>
    <d v="2025-10-22T00:00:00"/>
    <d v="2025-10-22T00:00:00"/>
    <n v="8376"/>
    <n v="1997"/>
    <n v="51"/>
    <n v="60"/>
    <n v="111"/>
    <d v="2025-10-22T00:00:00"/>
    <m/>
    <x v="0"/>
    <m/>
  </r>
  <r>
    <n v="611"/>
    <s v="HALDWANI"/>
    <x v="0"/>
    <n v="9389925428"/>
    <x v="4"/>
    <s v="JAVED"/>
    <n v="6398733536"/>
    <s v="I-UW-KCHA-ENB-9035"/>
    <n v="111126"/>
    <d v="2025-10-22T00:00:00"/>
    <d v="2025-10-22T00:00:00"/>
    <n v="82685"/>
    <n v="16799"/>
    <n v="32"/>
    <n v="40"/>
    <n v="72"/>
    <d v="2025-10-22T00:00:00"/>
    <m/>
    <x v="0"/>
    <m/>
  </r>
  <r>
    <n v="612"/>
    <s v="HALDWANI"/>
    <x v="0"/>
    <n v="9389925428"/>
    <x v="4"/>
    <s v="JAVED"/>
    <n v="6398733536"/>
    <s v="I-UW-KCHA-ENB-9044"/>
    <n v="111126"/>
    <d v="2025-10-22T00:00:00"/>
    <d v="2025-10-22T00:00:00"/>
    <n v="6422"/>
    <n v="1255"/>
    <n v="89"/>
    <n v="40"/>
    <n v="129"/>
    <d v="2025-10-22T00:00:00"/>
    <m/>
    <x v="0"/>
    <m/>
  </r>
  <r>
    <n v="613"/>
    <s v="HALDWANI"/>
    <x v="0"/>
    <n v="9389925428"/>
    <x v="4"/>
    <s v="JAVED"/>
    <n v="6398733536"/>
    <s v="I-UW-KCHA-ENB-9061"/>
    <n v="111126"/>
    <d v="2025-10-22T00:00:00"/>
    <d v="2025-10-22T00:00:00"/>
    <n v="8690"/>
    <n v="1992"/>
    <n v="72"/>
    <n v="40"/>
    <n v="112"/>
    <d v="2025-10-22T00:00:00"/>
    <m/>
    <x v="0"/>
    <m/>
  </r>
  <r>
    <n v="614"/>
    <s v="HALDWANI"/>
    <x v="1"/>
    <n v="9628578265"/>
    <x v="3"/>
    <s v="HARI"/>
    <n v="7247885473"/>
    <s v="I-UW-HKGM-ENB-0120"/>
    <n v="101809"/>
    <d v="2024-10-24T00:00:00"/>
    <d v="2024-10-24T00:00:00"/>
    <n v="2417"/>
    <n v="451"/>
    <n v="18"/>
    <n v="80"/>
    <n v="98"/>
    <d v="2025-10-24T00:00:00"/>
    <m/>
    <x v="0"/>
    <m/>
  </r>
  <r>
    <n v="615"/>
    <s v="HALDWANI"/>
    <x v="0"/>
    <n v="9389925428"/>
    <x v="0"/>
    <s v="GANESH"/>
    <n v="7535896961"/>
    <s v="I-UW-DHLA-ENB-9059"/>
    <s v="TXN100131289959"/>
    <d v="2025-10-28T00:00:00"/>
    <d v="2025-10-28T00:00:00"/>
    <n v="451"/>
    <n v="678"/>
    <n v="40"/>
    <n v="200"/>
    <n v="240"/>
    <d v="2025-10-28T00:00:00"/>
    <m/>
    <x v="0"/>
    <m/>
  </r>
  <r>
    <n v="616"/>
    <s v="HALDWANI"/>
    <x v="0"/>
    <n v="9389925428"/>
    <x v="2"/>
    <s v="DEEPAK"/>
    <n v="9350905819"/>
    <s v="I-UW-LHGT-ENB-9023"/>
    <s v="TXN100131201039"/>
    <d v="2025-10-28T00:00:00"/>
    <d v="2025-10-28T00:00:00"/>
    <n v="5541"/>
    <n v="930"/>
    <n v="10"/>
    <n v="40"/>
    <n v="50"/>
    <d v="2025-10-28T00:00:00"/>
    <m/>
    <x v="0"/>
    <m/>
  </r>
  <r>
    <n v="617"/>
    <s v="HALDWANI"/>
    <x v="1"/>
    <n v="9161640641"/>
    <x v="5"/>
    <s v="ISLAMUDDIN"/>
    <n v="9105130861"/>
    <s v="I-UW-RMNA-ENB-0009"/>
    <n v="101034"/>
    <d v="2025-10-29T00:00:00"/>
    <d v="2025-10-29T00:00:00"/>
    <n v="15497"/>
    <n v="2674"/>
    <n v="18"/>
    <n v="60"/>
    <n v="78"/>
    <d v="2025-10-29T00:00:00"/>
    <m/>
    <x v="0"/>
    <m/>
  </r>
  <r>
    <n v="618"/>
    <s v="HALDWANI"/>
    <x v="1"/>
    <n v="9161640641"/>
    <x v="5"/>
    <s v="ISLAMUDDIN"/>
    <n v="9105130861"/>
    <s v="I-UW-RMNA-ENB-9026"/>
    <n v="101034"/>
    <d v="2025-10-29T00:00:00"/>
    <d v="2025-10-29T00:00:00"/>
    <n v="761"/>
    <n v="127"/>
    <n v="42"/>
    <n v="40"/>
    <n v="82"/>
    <d v="2025-10-29T00:00:00"/>
    <m/>
    <x v="0"/>
    <m/>
  </r>
  <r>
    <n v="619"/>
    <s v="HALDWANI"/>
    <x v="1"/>
    <n v="9161640641"/>
    <x v="5"/>
    <s v="ISLAMUDDIN"/>
    <n v="9105130861"/>
    <s v="I-UW-RMNA-ENB-9032"/>
    <n v="101034"/>
    <d v="2025-10-29T00:00:00"/>
    <d v="2025-10-29T00:00:00"/>
    <n v="1780"/>
    <n v="292"/>
    <n v="17"/>
    <n v="60"/>
    <n v="77"/>
    <d v="2025-10-29T00:00:00"/>
    <m/>
    <x v="0"/>
    <m/>
  </r>
  <r>
    <n v="620"/>
    <s v="HALDWANI"/>
    <x v="1"/>
    <n v="9161640641"/>
    <x v="5"/>
    <s v="ISLAMUDDIN"/>
    <n v="9105130861"/>
    <s v="I-UW-RMNA-ENB-9046"/>
    <n v="101034"/>
    <d v="2025-10-29T00:00:00"/>
    <d v="2025-10-29T00:00:00"/>
    <n v="15032"/>
    <n v="2699"/>
    <n v="13"/>
    <n v="60"/>
    <n v="73"/>
    <d v="2025-10-29T00:00:00"/>
    <m/>
    <x v="0"/>
    <m/>
  </r>
  <r>
    <n v="621"/>
    <s v="HALDWANI"/>
    <x v="1"/>
    <n v="9161640641"/>
    <x v="5"/>
    <s v="ISLAMUDDIN"/>
    <n v="9105130861"/>
    <s v="I-UW-RMNA-ENB-9050"/>
    <n v="101034"/>
    <d v="2025-10-29T00:00:00"/>
    <d v="2025-10-29T00:00:00"/>
    <n v="2774"/>
    <n v="535"/>
    <n v="45"/>
    <n v="40"/>
    <n v="85"/>
    <d v="2025-10-29T00:00:00"/>
    <m/>
    <x v="0"/>
    <m/>
  </r>
  <r>
    <n v="622"/>
    <s v="HALDWANI"/>
    <x v="1"/>
    <n v="9161640641"/>
    <x v="5"/>
    <s v="ISLAMUDDIN"/>
    <n v="9105130861"/>
    <s v="I-UW-RMNA-ENB-9058"/>
    <n v="101034"/>
    <d v="2025-10-29T00:00:00"/>
    <d v="2025-10-29T00:00:00"/>
    <n v="16698"/>
    <n v="1217"/>
    <n v="30"/>
    <n v="60"/>
    <n v="90"/>
    <d v="2025-10-29T00:00:00"/>
    <m/>
    <x v="0"/>
    <m/>
  </r>
  <r>
    <n v="623"/>
    <s v="HALDWANI"/>
    <x v="0"/>
    <n v="9389925428"/>
    <x v="1"/>
    <s v="AMAN"/>
    <n v="9105037209"/>
    <s v="I-UW-KSPR-ENB-9010"/>
    <n v="111732"/>
    <d v="2025-10-29T00:00:00"/>
    <d v="2025-10-29T00:00:00"/>
    <n v="12295"/>
    <n v="2560"/>
    <n v="18"/>
    <n v="60"/>
    <n v="78"/>
    <d v="2025-10-29T00:00:00"/>
    <m/>
    <x v="0"/>
    <m/>
  </r>
  <r>
    <n v="624"/>
    <s v="HALDWANI"/>
    <x v="0"/>
    <n v="9389925428"/>
    <x v="1"/>
    <s v="AMAN"/>
    <n v="9105037209"/>
    <s v="I-UW-JSPU-ENB-9028"/>
    <n v="111732"/>
    <d v="2025-10-29T00:00:00"/>
    <d v="2025-10-29T00:00:00"/>
    <n v="17716"/>
    <n v="3270"/>
    <n v="20"/>
    <n v="60"/>
    <n v="80"/>
    <d v="2025-10-29T00:00:00"/>
    <m/>
    <x v="0"/>
    <m/>
  </r>
  <r>
    <n v="625"/>
    <s v="HALDWANI"/>
    <x v="0"/>
    <n v="9389925428"/>
    <x v="1"/>
    <s v="AMAN"/>
    <n v="9105037209"/>
    <s v="I-UW-JSPU-ENB-9035"/>
    <n v="111732"/>
    <d v="2025-10-29T00:00:00"/>
    <d v="2025-10-29T00:00:00"/>
    <n v="11686"/>
    <n v="2474"/>
    <n v="20"/>
    <n v="60"/>
    <n v="80"/>
    <d v="2025-10-29T00:00:00"/>
    <m/>
    <x v="0"/>
    <m/>
  </r>
  <r>
    <n v="626"/>
    <s v="HALDWANI"/>
    <x v="0"/>
    <n v="9389925428"/>
    <x v="1"/>
    <s v="AMAN"/>
    <n v="9105037209"/>
    <s v="I-UW-JSPU-ENB-9020"/>
    <n v="111732"/>
    <d v="2025-10-29T00:00:00"/>
    <d v="2025-10-29T00:00:00"/>
    <n v="21123"/>
    <n v="4050"/>
    <n v="23"/>
    <n v="60"/>
    <n v="83"/>
    <d v="2025-10-29T00:00:00"/>
    <m/>
    <x v="0"/>
    <m/>
  </r>
  <r>
    <n v="627"/>
    <s v="HALDWANI"/>
    <x v="0"/>
    <n v="9389925428"/>
    <x v="1"/>
    <s v="AMAN"/>
    <n v="9105037209"/>
    <s v="I-UW-JSPU-ENB-9018"/>
    <n v="111732"/>
    <d v="2025-10-29T00:00:00"/>
    <d v="2025-10-29T00:00:00"/>
    <n v="13326"/>
    <n v="2837"/>
    <n v="15"/>
    <n v="60"/>
    <n v="75"/>
    <d v="2025-10-29T00:00:00"/>
    <m/>
    <x v="0"/>
    <m/>
  </r>
  <r>
    <n v="628"/>
    <s v="HALDWANI"/>
    <x v="0"/>
    <n v="9389925428"/>
    <x v="1"/>
    <s v="AMAN"/>
    <n v="9105037209"/>
    <s v="I-UW-KSPR-AG1-0001"/>
    <n v="111837"/>
    <d v="2025-10-29T00:00:00"/>
    <d v="2025-10-29T00:00:00"/>
    <n v="781"/>
    <n v="109"/>
    <n v="102"/>
    <n v="120"/>
    <n v="222"/>
    <d v="2025-10-29T00:00:00"/>
    <m/>
    <x v="0"/>
    <m/>
  </r>
  <r>
    <n v="629"/>
    <s v="HALDWANI"/>
    <x v="0"/>
    <n v="9389925428"/>
    <x v="1"/>
    <s v="AMAN"/>
    <n v="9105037209"/>
    <s v="I-UW-KSPR-ENB-6007"/>
    <n v="111945"/>
    <d v="2025-10-29T00:00:00"/>
    <d v="2025-10-29T00:00:00"/>
    <n v="965"/>
    <n v="128"/>
    <n v="20"/>
    <n v="40"/>
    <n v="60"/>
    <d v="2025-10-29T00:00:00"/>
    <m/>
    <x v="0"/>
    <m/>
  </r>
  <r>
    <n v="630"/>
    <s v="HALDWANI"/>
    <x v="0"/>
    <n v="9389925428"/>
    <x v="1"/>
    <s v="AMAN"/>
    <n v="9105037209"/>
    <s v="I-UW-KSPR-ENB-6009"/>
    <n v="111945"/>
    <d v="2025-10-29T00:00:00"/>
    <d v="2025-10-29T00:00:00"/>
    <s v="N"/>
    <s v="N"/>
    <n v="12"/>
    <n v="40"/>
    <n v="52"/>
    <d v="2025-10-29T00:00:00"/>
    <m/>
    <x v="0"/>
    <m/>
  </r>
  <r>
    <n v="631"/>
    <s v="HALDWANI"/>
    <x v="0"/>
    <n v="9389925428"/>
    <x v="0"/>
    <s v="GANESH"/>
    <n v="7535896961"/>
    <s v="I-UW-MUSI-ENB-9048"/>
    <s v="TXN100131610164"/>
    <d v="2025-10-30T00:00:00"/>
    <d v="2025-10-30T00:00:00"/>
    <n v="3991"/>
    <n v="1598"/>
    <n v="62"/>
    <n v="180"/>
    <n v="242"/>
    <d v="2025-10-30T00:00:00"/>
    <m/>
    <x v="0"/>
    <m/>
  </r>
  <r>
    <n v="632"/>
    <s v="HALDWANI"/>
    <x v="0"/>
    <n v="9389925428"/>
    <x v="4"/>
    <s v="JAVED"/>
    <n v="6398733536"/>
    <s v="I-UW-RDPR-ENB-9012"/>
    <n v="80649"/>
    <d v="2025-10-30T00:00:00"/>
    <d v="2025-10-30T00:00:00"/>
    <n v="16807"/>
    <n v="2888"/>
    <n v="28"/>
    <n v="40"/>
    <n v="68"/>
    <d v="2025-10-30T00:00:00"/>
    <m/>
    <x v="0"/>
    <m/>
  </r>
  <r>
    <n v="633"/>
    <s v="HALDWANI"/>
    <x v="0"/>
    <n v="9389925428"/>
    <x v="4"/>
    <s v="JAVED"/>
    <n v="6398733536"/>
    <s v="I-UW-RDPR-ENB-0051"/>
    <n v="80649"/>
    <d v="2025-10-30T00:00:00"/>
    <d v="2025-10-30T00:00:00"/>
    <n v="13414"/>
    <n v="3078"/>
    <n v="44"/>
    <n v="60"/>
    <n v="104"/>
    <d v="2025-10-30T00:00:00"/>
    <m/>
    <x v="0"/>
    <m/>
  </r>
  <r>
    <n v="634"/>
    <s v="HALDWANI"/>
    <x v="0"/>
    <n v="9389925428"/>
    <x v="4"/>
    <s v="JAVED"/>
    <n v="6398733536"/>
    <s v="I-UW-RDPR-ENB-0063"/>
    <n v="80649"/>
    <d v="2025-10-30T00:00:00"/>
    <d v="2025-10-30T00:00:00"/>
    <n v="6689"/>
    <n v="1467"/>
    <n v="51"/>
    <n v="40"/>
    <n v="91"/>
    <d v="2025-10-30T00:00:00"/>
    <m/>
    <x v="0"/>
    <m/>
  </r>
  <r>
    <n v="635"/>
    <s v="HALDWANI"/>
    <x v="0"/>
    <n v="9389925428"/>
    <x v="4"/>
    <s v="JAVED"/>
    <n v="6398733536"/>
    <s v="I-UW-KCHA-ENB-9001"/>
    <n v="80649"/>
    <d v="2025-10-30T00:00:00"/>
    <d v="2025-10-30T00:00:00"/>
    <n v="10280"/>
    <n v="2355"/>
    <n v="40"/>
    <n v="60"/>
    <n v="100"/>
    <d v="2025-10-30T00:00:00"/>
    <m/>
    <x v="0"/>
    <m/>
  </r>
  <r>
    <n v="636"/>
    <s v="HALDWANI"/>
    <x v="0"/>
    <n v="9389925428"/>
    <x v="4"/>
    <s v="JAVED"/>
    <n v="6398733536"/>
    <s v="I-UW-GDRP-ENB-9004"/>
    <n v="80649"/>
    <d v="2025-10-30T00:00:00"/>
    <d v="2025-10-30T00:00:00"/>
    <n v="16352"/>
    <n v="3270"/>
    <n v="35"/>
    <n v="60"/>
    <n v="95"/>
    <d v="2025-10-30T00:00:00"/>
    <m/>
    <x v="0"/>
    <m/>
  </r>
  <r>
    <n v="637"/>
    <s v="HALDWANI"/>
    <x v="0"/>
    <n v="9389925428"/>
    <x v="4"/>
    <s v="JAVED"/>
    <n v="6398733536"/>
    <s v="I-UW-GDRP-ENB-9044"/>
    <n v="80649"/>
    <d v="2025-10-30T00:00:00"/>
    <d v="2025-10-30T00:00:00"/>
    <n v="14290"/>
    <n v="3253"/>
    <n v="35"/>
    <n v="60"/>
    <n v="95"/>
    <d v="2025-10-30T00:00:00"/>
    <m/>
    <x v="0"/>
    <m/>
  </r>
  <r>
    <n v="638"/>
    <s v="HALDWANI"/>
    <x v="0"/>
    <n v="9389925428"/>
    <x v="4"/>
    <s v="JAVED"/>
    <n v="6398733536"/>
    <s v="I-UW-GDRP-ENB-9028"/>
    <n v="80649"/>
    <d v="2025-10-30T00:00:00"/>
    <d v="2025-10-30T00:00:00"/>
    <n v="14906"/>
    <n v="3584"/>
    <n v="21"/>
    <n v="60"/>
    <n v="81"/>
    <d v="2025-10-30T00:00:00"/>
    <m/>
    <x v="0"/>
    <m/>
  </r>
  <r>
    <n v="639"/>
    <s v="HALDWANI"/>
    <x v="0"/>
    <n v="9389925428"/>
    <x v="4"/>
    <s v="JAVED"/>
    <n v="6398733536"/>
    <s v="I-UW-GDRP-ENB-9049"/>
    <n v="80649"/>
    <d v="2025-10-30T00:00:00"/>
    <d v="2025-10-30T00:00:00"/>
    <n v="2051"/>
    <n v="311"/>
    <n v="36"/>
    <n v="40"/>
    <n v="76"/>
    <d v="2025-10-30T00:00:00"/>
    <m/>
    <x v="0"/>
    <m/>
  </r>
  <r>
    <n v="640"/>
    <s v="HALDWANI"/>
    <x v="0"/>
    <n v="9389925428"/>
    <x v="4"/>
    <s v="JAVED"/>
    <n v="6398733536"/>
    <s v="I-UW-GDRP-ENB-9033"/>
    <n v="80819"/>
    <d v="2025-10-30T00:00:00"/>
    <d v="2025-10-30T00:00:00"/>
    <n v="23061"/>
    <n v="5619"/>
    <n v="33"/>
    <n v="60"/>
    <n v="93"/>
    <d v="2025-10-30T00:00:00"/>
    <m/>
    <x v="0"/>
    <m/>
  </r>
  <r>
    <n v="641"/>
    <s v="HALDWANI"/>
    <x v="0"/>
    <n v="9389925428"/>
    <x v="4"/>
    <s v="JAVED"/>
    <n v="6398733536"/>
    <s v="I-UW-RDPR-ENB-0026"/>
    <n v="80819"/>
    <d v="2025-10-30T00:00:00"/>
    <d v="2025-10-30T00:00:00"/>
    <n v="6844"/>
    <n v="1231"/>
    <n v="33"/>
    <n v="40"/>
    <n v="73"/>
    <d v="2025-10-30T00:00:00"/>
    <m/>
    <x v="0"/>
    <m/>
  </r>
  <r>
    <n v="642"/>
    <s v="HALDWANI"/>
    <x v="0"/>
    <n v="9389925428"/>
    <x v="4"/>
    <s v="JAVED"/>
    <n v="6398733536"/>
    <s v="I-UW-GDRP-ENB-9031"/>
    <n v="80819"/>
    <d v="2025-10-30T00:00:00"/>
    <d v="2025-10-30T00:00:00"/>
    <n v="10595"/>
    <n v="2554"/>
    <n v="35"/>
    <n v="40"/>
    <n v="75"/>
    <d v="2025-10-30T00:00:00"/>
    <m/>
    <x v="0"/>
    <m/>
  </r>
  <r>
    <n v="643"/>
    <s v="HALDWANI"/>
    <x v="0"/>
    <n v="9389925428"/>
    <x v="4"/>
    <s v="JAVED"/>
    <n v="6398733536"/>
    <s v="I-UW-RDPR-ENB-0014"/>
    <n v="80819"/>
    <d v="2025-10-30T00:00:00"/>
    <d v="2025-10-30T00:00:00"/>
    <n v="5647"/>
    <n v="1035"/>
    <n v="28"/>
    <n v="60"/>
    <n v="88"/>
    <d v="2025-10-30T00:00:00"/>
    <m/>
    <x v="0"/>
    <m/>
  </r>
  <r>
    <n v="644"/>
    <s v="HALDWANI"/>
    <x v="0"/>
    <n v="9389925428"/>
    <x v="4"/>
    <s v="JAVED"/>
    <n v="6398733536"/>
    <s v="I-UW-GDRP-ENB-9013"/>
    <n v="80819"/>
    <d v="2025-10-30T00:00:00"/>
    <d v="2025-10-30T00:00:00"/>
    <n v="1736"/>
    <n v="300"/>
    <n v="35"/>
    <n v="40"/>
    <n v="75"/>
    <d v="2025-10-30T00:00:00"/>
    <m/>
    <x v="0"/>
    <m/>
  </r>
  <r>
    <n v="645"/>
    <s v="HALDWANI"/>
    <x v="0"/>
    <n v="9389925428"/>
    <x v="4"/>
    <s v="JAVED"/>
    <n v="6398733536"/>
    <s v="I-UW-KCHA-ENB-9039"/>
    <n v="80819"/>
    <d v="2025-10-30T00:00:00"/>
    <d v="2025-10-30T00:00:00"/>
    <n v="19966"/>
    <n v="4424"/>
    <n v="56"/>
    <n v="40"/>
    <n v="96"/>
    <d v="2025-10-30T00:00:00"/>
    <m/>
    <x v="0"/>
    <m/>
  </r>
  <r>
    <n v="646"/>
    <s v="HALDWANI"/>
    <x v="0"/>
    <n v="9389925428"/>
    <x v="4"/>
    <s v="JAVED"/>
    <n v="6398733536"/>
    <s v="I-UW-RDPR-ENB-6001"/>
    <n v="81017"/>
    <d v="2025-10-30T00:00:00"/>
    <d v="2025-10-30T00:00:00"/>
    <n v="12708"/>
    <n v="4285"/>
    <n v="66"/>
    <n v="40"/>
    <n v="106"/>
    <d v="2025-10-30T00:00:00"/>
    <m/>
    <x v="0"/>
    <m/>
  </r>
  <r>
    <n v="647"/>
    <s v="HALDWANI"/>
    <x v="0"/>
    <n v="9389925428"/>
    <x v="4"/>
    <s v="JAVED"/>
    <n v="6398733536"/>
    <s v="I-UW-RDPR-AG1-4400"/>
    <n v="80908"/>
    <d v="2025-10-30T00:00:00"/>
    <d v="2025-10-30T00:00:00"/>
    <n v="12514"/>
    <n v="1771"/>
    <n v="80"/>
    <n v="100"/>
    <n v="180"/>
    <d v="2025-10-30T00:00:00"/>
    <m/>
    <x v="0"/>
    <m/>
  </r>
  <r>
    <n v="648"/>
    <s v="HALDWANI"/>
    <x v="0"/>
    <n v="9389925428"/>
    <x v="1"/>
    <s v="AMAN"/>
    <n v="9105037209"/>
    <s v="I-UW-KSPR-ENB-0033"/>
    <n v="100006"/>
    <d v="2025-10-30T00:00:00"/>
    <d v="2025-10-30T00:00:00"/>
    <n v="11651"/>
    <n v="1313"/>
    <n v="30"/>
    <n v="120"/>
    <n v="150"/>
    <d v="2025-10-30T00:00:00"/>
    <m/>
    <x v="0"/>
    <m/>
  </r>
  <r>
    <n v="649"/>
    <s v="HALDWANI"/>
    <x v="0"/>
    <n v="9389925428"/>
    <x v="1"/>
    <s v="AMAN"/>
    <n v="9105037209"/>
    <s v="I-UW-BZPR-ENB-9018"/>
    <n v="95441"/>
    <d v="2025-10-30T00:00:00"/>
    <d v="2025-10-30T00:00:00"/>
    <n v="12559"/>
    <n v="2271"/>
    <n v="12"/>
    <n v="40"/>
    <n v="52"/>
    <d v="2025-10-30T00:00:00"/>
    <m/>
    <x v="0"/>
    <m/>
  </r>
  <r>
    <n v="650"/>
    <s v="HALDWANI"/>
    <x v="0"/>
    <n v="9389925428"/>
    <x v="1"/>
    <s v="AMAN"/>
    <n v="9105037209"/>
    <s v="I-UW-SUTR-ENB-9004"/>
    <n v="95152"/>
    <d v="2025-10-30T00:00:00"/>
    <d v="2025-10-30T00:00:00"/>
    <n v="10449"/>
    <n v="2053"/>
    <n v="20"/>
    <n v="40"/>
    <n v="60"/>
    <d v="2025-10-30T00:00:00"/>
    <m/>
    <x v="0"/>
    <m/>
  </r>
  <r>
    <n v="651"/>
    <s v="HALDWANI"/>
    <x v="0"/>
    <n v="9389925428"/>
    <x v="1"/>
    <s v="AMAN"/>
    <n v="9105037209"/>
    <s v="I-UW-KSPR-ENB-9016"/>
    <n v="95441"/>
    <d v="2025-10-30T00:00:00"/>
    <d v="2025-10-30T00:00:00"/>
    <n v="17286"/>
    <n v="3171"/>
    <n v="12"/>
    <n v="40"/>
    <n v="52"/>
    <d v="2025-10-30T00:00:00"/>
    <m/>
    <x v="0"/>
    <m/>
  </r>
  <r>
    <n v="652"/>
    <s v="HALDWANI"/>
    <x v="0"/>
    <n v="9389925428"/>
    <x v="1"/>
    <s v="AMAN"/>
    <n v="9105037209"/>
    <s v="I-UW-KSPR-ENB-9059"/>
    <n v="95441"/>
    <d v="2025-10-30T00:00:00"/>
    <d v="2025-10-30T00:00:00"/>
    <n v="9245"/>
    <n v="2567"/>
    <n v="30"/>
    <n v="40"/>
    <n v="70"/>
    <d v="2025-10-30T00:00:00"/>
    <m/>
    <x v="0"/>
    <m/>
  </r>
  <r>
    <n v="653"/>
    <s v="HALDWANI"/>
    <x v="0"/>
    <n v="9389925428"/>
    <x v="1"/>
    <s v="AMAN"/>
    <n v="9105037209"/>
    <s v="I-UW-KSPR-ENB-9064"/>
    <n v="95441"/>
    <d v="2025-10-30T00:00:00"/>
    <d v="2025-10-30T00:00:00"/>
    <n v="6095"/>
    <n v="1264"/>
    <n v="24"/>
    <n v="40"/>
    <n v="64"/>
    <d v="2025-10-30T00:00:00"/>
    <m/>
    <x v="0"/>
    <m/>
  </r>
  <r>
    <n v="654"/>
    <s v="HALDWANI"/>
    <x v="0"/>
    <n v="9389925428"/>
    <x v="1"/>
    <s v="AMAN"/>
    <n v="9105037209"/>
    <s v="I-UW-KSPR-ENB-0038"/>
    <n v="95441"/>
    <d v="2025-10-30T00:00:00"/>
    <d v="2025-10-30T00:00:00"/>
    <n v="5344"/>
    <n v="799"/>
    <n v="14"/>
    <n v="40"/>
    <n v="54"/>
    <d v="2025-10-30T00:00:00"/>
    <m/>
    <x v="0"/>
    <m/>
  </r>
  <r>
    <n v="655"/>
    <s v="HALDWANI"/>
    <x v="0"/>
    <n v="9389925428"/>
    <x v="1"/>
    <s v="AMAN"/>
    <n v="9105037209"/>
    <s v="I-UW-KSPR-ENB-9027"/>
    <n v="95441"/>
    <d v="2025-10-30T00:00:00"/>
    <d v="2025-10-30T00:00:00"/>
    <n v="52733"/>
    <n v="12571"/>
    <n v="26"/>
    <n v="40"/>
    <n v="66"/>
    <d v="2025-10-30T00:00:00"/>
    <m/>
    <x v="0"/>
    <m/>
  </r>
  <r>
    <n v="656"/>
    <s v="HALDWANI"/>
    <x v="0"/>
    <n v="9389925428"/>
    <x v="1"/>
    <s v="AMAN"/>
    <n v="9105037209"/>
    <s v="I-UW-BZPR-ENB-9046"/>
    <n v="95325"/>
    <d v="2025-10-30T00:00:00"/>
    <d v="2025-10-30T00:00:00"/>
    <n v="6850"/>
    <n v="1308"/>
    <n v="25"/>
    <n v="40"/>
    <n v="65"/>
    <d v="2025-10-30T00:00:00"/>
    <m/>
    <x v="0"/>
    <m/>
  </r>
  <r>
    <n v="657"/>
    <s v="HALDWANI"/>
    <x v="0"/>
    <n v="9389925428"/>
    <x v="1"/>
    <s v="AMAN"/>
    <n v="9105037209"/>
    <s v="I-UW-BZPR-ENB-9035"/>
    <n v="95325"/>
    <d v="2025-10-30T00:00:00"/>
    <d v="2025-10-30T00:00:00"/>
    <n v="20747"/>
    <n v="4981"/>
    <n v="16"/>
    <n v="40"/>
    <n v="56"/>
    <d v="2025-10-30T00:00:00"/>
    <m/>
    <x v="0"/>
    <m/>
  </r>
  <r>
    <n v="658"/>
    <s v="HALDWANI"/>
    <x v="0"/>
    <n v="9389925428"/>
    <x v="1"/>
    <s v="AMAN"/>
    <n v="9105037209"/>
    <s v="I-UW-BZPR-ENB-9043"/>
    <n v="95325"/>
    <d v="2025-10-30T00:00:00"/>
    <d v="2025-10-30T00:00:00"/>
    <n v="13882"/>
    <n v="4440"/>
    <n v="12"/>
    <n v="40"/>
    <n v="52"/>
    <d v="2025-10-30T00:00:00"/>
    <m/>
    <x v="0"/>
    <m/>
  </r>
  <r>
    <n v="659"/>
    <s v="HALDWANI"/>
    <x v="0"/>
    <n v="9389925428"/>
    <x v="1"/>
    <s v="AMAN"/>
    <n v="9105037209"/>
    <s v="I-UW-KSPR-ENB-9045"/>
    <n v="95441"/>
    <d v="2025-10-30T00:00:00"/>
    <d v="2025-10-30T00:00:00"/>
    <n v="13144"/>
    <n v="3387"/>
    <n v="18"/>
    <n v="40"/>
    <n v="58"/>
    <d v="2025-10-30T00:00:00"/>
    <m/>
    <x v="0"/>
    <m/>
  </r>
  <r>
    <n v="660"/>
    <s v="HALDWANI"/>
    <x v="0"/>
    <n v="9389925428"/>
    <x v="1"/>
    <s v="AMAN"/>
    <n v="9105037209"/>
    <s v="I-UW-KSPR-ENB-9026"/>
    <n v="95441"/>
    <d v="2025-10-30T00:00:00"/>
    <d v="2025-10-30T00:00:00"/>
    <n v="1327"/>
    <n v="219"/>
    <n v="44"/>
    <n v="40"/>
    <n v="84"/>
    <d v="2025-10-30T00:00:00"/>
    <m/>
    <x v="0"/>
    <m/>
  </r>
  <r>
    <n v="661"/>
    <s v="HALDWANI"/>
    <x v="0"/>
    <n v="9389925428"/>
    <x v="1"/>
    <s v="AMAN"/>
    <n v="9105037209"/>
    <s v="I-UW-KSPR-ENB-9018"/>
    <n v="100302"/>
    <d v="2025-10-30T00:00:00"/>
    <d v="2025-10-30T00:00:00"/>
    <n v="2824"/>
    <n v="551"/>
    <n v="28"/>
    <n v="40"/>
    <n v="68"/>
    <d v="2025-10-30T00:00:00"/>
    <m/>
    <x v="0"/>
    <m/>
  </r>
  <r>
    <n v="662"/>
    <s v="HALDWANI"/>
    <x v="0"/>
    <n v="9389925428"/>
    <x v="1"/>
    <s v="AMAN"/>
    <n v="9105037209"/>
    <s v="I-UW-KSPR-ENB-9073"/>
    <n v="100302"/>
    <d v="2025-10-30T00:00:00"/>
    <d v="2025-10-30T00:00:00"/>
    <n v="1911"/>
    <n v="433"/>
    <n v="37"/>
    <n v="40"/>
    <n v="77"/>
    <d v="2025-10-30T00:00:00"/>
    <m/>
    <x v="0"/>
    <m/>
  </r>
  <r>
    <n v="663"/>
    <s v="HALDWANI"/>
    <x v="0"/>
    <n v="9389925428"/>
    <x v="1"/>
    <s v="AMAN"/>
    <n v="9105037209"/>
    <s v="I-UW-KSPR-ENB-6004"/>
    <n v="95052"/>
    <d v="2025-10-30T00:00:00"/>
    <d v="2025-10-30T00:00:00"/>
    <n v="780"/>
    <n v="146"/>
    <n v="39"/>
    <n v="40"/>
    <n v="79"/>
    <d v="2025-10-30T00:00:00"/>
    <m/>
    <x v="0"/>
    <m/>
  </r>
  <r>
    <n v="664"/>
    <s v="HALDWANI"/>
    <x v="0"/>
    <n v="9389925428"/>
    <x v="2"/>
    <s v="DEEPAK"/>
    <n v="9350905819"/>
    <s v="I-UW-CPWT-ENB-9044"/>
    <s v="TXN100132077529"/>
    <d v="2025-10-31T00:00:00"/>
    <d v="2025-11-01T00:00:00"/>
    <n v="7369"/>
    <n v="1615"/>
    <n v="70"/>
    <n v="80"/>
    <n v="150"/>
    <d v="2025-11-01T00:00:00"/>
    <m/>
    <x v="0"/>
    <m/>
  </r>
  <r>
    <n v="665"/>
    <s v="HALDWANI"/>
    <x v="0"/>
    <n v="9389925428"/>
    <x v="2"/>
    <s v="DEEPAK"/>
    <n v="9350905819"/>
    <s v="I-UW-CPWT-ENB-9046"/>
    <s v="TXN100132077529"/>
    <d v="2025-10-31T00:00:00"/>
    <d v="2025-11-01T00:00:00"/>
    <n v="5803"/>
    <n v="893"/>
    <n v="66"/>
    <n v="80"/>
    <n v="146"/>
    <d v="2025-11-01T00:00:00"/>
    <m/>
    <x v="0"/>
    <m/>
  </r>
  <r>
    <n v="666"/>
    <s v="HALDWANI"/>
    <x v="0"/>
    <n v="9389925428"/>
    <x v="2"/>
    <s v="DEEPAK"/>
    <n v="9350905819"/>
    <s v="I-UW-CPWT-ENB-9063"/>
    <s v="TXN100132077529"/>
    <d v="2025-10-31T00:00:00"/>
    <d v="2025-11-01T00:00:00"/>
    <n v="2909"/>
    <n v="426"/>
    <n v="71"/>
    <n v="60"/>
    <n v="131"/>
    <d v="2025-11-01T00:00:00"/>
    <m/>
    <x v="0"/>
    <m/>
  </r>
  <r>
    <n v="667"/>
    <s v="HALDWANI"/>
    <x v="0"/>
    <n v="9389925428"/>
    <x v="2"/>
    <s v="DEEPAK"/>
    <n v="9350905819"/>
    <s v="I-UW-LHGT-ENB-9001"/>
    <s v="TXN100132077529"/>
    <d v="2025-10-31T00:00:00"/>
    <d v="2025-11-01T00:00:00"/>
    <n v="3901"/>
    <n v="468"/>
    <n v="31"/>
    <n v="80"/>
    <n v="111"/>
    <d v="2025-11-01T00:00:00"/>
    <m/>
    <x v="0"/>
    <m/>
  </r>
  <r>
    <n v="667"/>
    <s v="HALDWANI"/>
    <x v="0"/>
    <n v="9389925428"/>
    <x v="2"/>
    <s v="DEEPAK"/>
    <n v="9350905819"/>
    <s v="I-UW-CPWT-ENB-9045"/>
    <s v="TXN100131957630"/>
    <d v="2025-10-31T00:00:00"/>
    <d v="2025-11-01T00:00:00"/>
    <n v="3726"/>
    <n v="812"/>
    <n v="57"/>
    <n v="80"/>
    <n v="137"/>
    <d v="2025-11-01T00:00:00"/>
    <m/>
    <x v="0"/>
    <m/>
  </r>
  <r>
    <n v="667"/>
    <s v="HALDWANI"/>
    <x v="0"/>
    <n v="9389925428"/>
    <x v="2"/>
    <s v="DEEPAK"/>
    <n v="9350905819"/>
    <s v="I-UW-CPWT-ENB-9043"/>
    <s v="TXN100131957630"/>
    <d v="2025-10-31T00:00:00"/>
    <d v="2025-11-01T00:00:00"/>
    <n v="5825"/>
    <n v="1367"/>
    <n v="61"/>
    <n v="80"/>
    <n v="141"/>
    <d v="2025-11-01T00:00:00"/>
    <m/>
    <x v="0"/>
    <m/>
  </r>
  <r>
    <n v="667"/>
    <s v="HALDWANI"/>
    <x v="0"/>
    <n v="9389925428"/>
    <x v="2"/>
    <s v="DEEPAK"/>
    <n v="9350905819"/>
    <s v="I-UW-LHGT-ENB-9006"/>
    <s v="TXN100131957630"/>
    <d v="2025-10-31T00:00:00"/>
    <d v="2025-11-01T00:00:00"/>
    <n v="2296"/>
    <n v="573"/>
    <n v="47"/>
    <n v="80"/>
    <n v="127"/>
    <d v="2025-11-01T00:00:00"/>
    <m/>
    <x v="0"/>
    <m/>
  </r>
  <r>
    <n v="667"/>
    <s v="HALDWANI"/>
    <x v="0"/>
    <n v="9389925428"/>
    <x v="2"/>
    <s v="DEEPAK"/>
    <n v="9350905819"/>
    <s v="I-UW-BRAK-ENB-9010"/>
    <s v="TXN100131957630"/>
    <d v="2025-10-31T00:00:00"/>
    <d v="2025-10-31T00:00:00"/>
    <n v="1263"/>
    <n v="264"/>
    <n v="32"/>
    <n v="80"/>
    <n v="112"/>
    <d v="2025-10-31T00:00:00"/>
    <m/>
    <x v="0"/>
    <m/>
  </r>
  <r>
    <n v="667"/>
    <s v="HALDWANI"/>
    <x v="0"/>
    <n v="9389925428"/>
    <x v="2"/>
    <s v="DEEPAK"/>
    <n v="9350905819"/>
    <s v="I-UW-DHYR-ENB-9002"/>
    <s v="TXN100131957630"/>
    <d v="2025-10-31T00:00:00"/>
    <d v="2025-10-31T00:00:00"/>
    <n v="1238"/>
    <n v="186"/>
    <n v="76"/>
    <n v="60"/>
    <n v="136"/>
    <d v="2025-10-31T00:00:00"/>
    <m/>
    <x v="0"/>
    <m/>
  </r>
  <r>
    <n v="667"/>
    <s v="HALDWANI"/>
    <x v="0"/>
    <n v="9389925428"/>
    <x v="2"/>
    <s v="DEEPAK"/>
    <n v="9350905819"/>
    <s v="I-UW-LHGT-ENB-9007"/>
    <s v="TXN100131957630"/>
    <d v="2025-10-31T00:00:00"/>
    <d v="2025-11-01T00:00:00"/>
    <n v="2057"/>
    <n v="675"/>
    <n v="99"/>
    <n v="60"/>
    <n v="159"/>
    <d v="2025-11-01T00:00:00"/>
    <m/>
    <x v="0"/>
    <m/>
  </r>
  <r>
    <n v="667"/>
    <s v="HALDWANI"/>
    <x v="0"/>
    <n v="9389925428"/>
    <x v="2"/>
    <s v="DEEPAK"/>
    <n v="9350905819"/>
    <s v="I-UW-LHGT-ENB-9031"/>
    <s v="TXN100131957630"/>
    <d v="2025-10-31T00:00:00"/>
    <d v="2025-10-31T00:00:00"/>
    <n v="1330"/>
    <n v="258"/>
    <n v="71"/>
    <n v="60"/>
    <n v="131"/>
    <d v="2025-10-31T00:00:00"/>
    <m/>
    <x v="0"/>
    <m/>
  </r>
  <r>
    <n v="668"/>
    <s v="HALDWANI"/>
    <x v="1"/>
    <n v="9628578265"/>
    <x v="5"/>
    <s v="ISLAMUDDIN"/>
    <n v="9105130861"/>
    <s v="I-UW-NNTL-ENB-6010"/>
    <n v="165623"/>
    <d v="2025-10-31T00:00:00"/>
    <d v="2025-10-31T00:00:00"/>
    <n v="1571"/>
    <n v="612"/>
    <n v="12"/>
    <n v="80"/>
    <n v="92"/>
    <d v="2025-10-31T00:00:00"/>
    <m/>
    <x v="0"/>
    <m/>
  </r>
  <r>
    <n v="668"/>
    <s v="HALDWANI"/>
    <x v="0"/>
    <n v="9389925428"/>
    <x v="4"/>
    <s v="JAVED"/>
    <n v="6398733536"/>
    <s v="I-UW-GDRP-ENB-9032"/>
    <n v="101334"/>
    <d v="2025-10-31T00:00:00"/>
    <d v="2025-10-31T00:00:00"/>
    <n v="22117"/>
    <n v="5044"/>
    <n v="58"/>
    <n v="40"/>
    <n v="98"/>
    <d v="2025-10-31T00:00:00"/>
    <m/>
    <x v="0"/>
    <m/>
  </r>
  <r>
    <n v="668"/>
    <s v="HALDWANI"/>
    <x v="0"/>
    <n v="9389925428"/>
    <x v="4"/>
    <s v="JAVED"/>
    <n v="6398733536"/>
    <s v="I-UW-GDRP-ENB-9025"/>
    <n v="101334"/>
    <d v="2025-10-31T00:00:00"/>
    <d v="2025-10-31T00:00:00"/>
    <n v="1053"/>
    <n v="173"/>
    <n v="35"/>
    <n v="60"/>
    <n v="95"/>
    <d v="2025-10-31T00:00:00"/>
    <m/>
    <x v="0"/>
    <m/>
  </r>
  <r>
    <n v="668"/>
    <s v="HALDWANI"/>
    <x v="0"/>
    <n v="9389925428"/>
    <x v="4"/>
    <s v="JAVED"/>
    <n v="6398733536"/>
    <s v="I-UW-GDRP-ENB-9034"/>
    <n v="101334"/>
    <d v="2025-10-31T00:00:00"/>
    <d v="2025-10-31T00:00:00"/>
    <n v="233"/>
    <n v="52"/>
    <n v="82"/>
    <n v="40"/>
    <n v="122"/>
    <d v="2025-10-31T00:00:00"/>
    <m/>
    <x v="0"/>
    <m/>
  </r>
  <r>
    <n v="668"/>
    <s v="HALDWANI"/>
    <x v="0"/>
    <n v="9389925428"/>
    <x v="4"/>
    <s v="JAVED"/>
    <n v="6398733536"/>
    <s v="I-UW-GDRP-ENB-9027"/>
    <n v="101334"/>
    <d v="2025-10-31T00:00:00"/>
    <d v="2025-10-31T00:00:00"/>
    <n v="22767"/>
    <n v="4968"/>
    <n v="45"/>
    <n v="40"/>
    <n v="85"/>
    <d v="2025-10-31T00:00:00"/>
    <m/>
    <x v="0"/>
    <m/>
  </r>
  <r>
    <n v="668"/>
    <s v="HALDWANI"/>
    <x v="0"/>
    <n v="9389925428"/>
    <x v="4"/>
    <s v="JAVED"/>
    <n v="6398733536"/>
    <s v="I-UW-GDRP-ENB-9026"/>
    <n v="101334"/>
    <d v="2025-10-31T00:00:00"/>
    <d v="2025-10-31T00:00:00"/>
    <n v="8817"/>
    <n v="2292"/>
    <n v="35"/>
    <n v="40"/>
    <n v="75"/>
    <d v="2025-10-31T00:00:00"/>
    <m/>
    <x v="0"/>
    <m/>
  </r>
  <r>
    <n v="668"/>
    <s v="HALDWANI"/>
    <x v="0"/>
    <n v="9389925428"/>
    <x v="4"/>
    <s v="JAVED"/>
    <n v="6398733536"/>
    <s v="I-UW-GDRP-ENB-9057"/>
    <n v="101334"/>
    <d v="2025-10-31T00:00:00"/>
    <d v="2025-10-31T00:00:00"/>
    <n v="18120"/>
    <n v="4423"/>
    <n v="17"/>
    <n v="60"/>
    <n v="77"/>
    <d v="2025-10-31T00:00:00"/>
    <m/>
    <x v="0"/>
    <m/>
  </r>
  <r>
    <n v="668"/>
    <s v="HALDWANI"/>
    <x v="0"/>
    <n v="9389925428"/>
    <x v="4"/>
    <s v="JAVED"/>
    <n v="6398733536"/>
    <s v="I-UW-GDRP-ENB-9030"/>
    <n v="101334"/>
    <d v="2025-10-31T00:00:00"/>
    <d v="2025-10-31T00:00:00"/>
    <n v="21017"/>
    <n v="4865"/>
    <n v="28"/>
    <n v="60"/>
    <n v="88"/>
    <d v="2025-10-31T00:00:00"/>
    <m/>
    <x v="0"/>
    <m/>
  </r>
  <r>
    <n v="668"/>
    <s v="HALDWANI"/>
    <x v="0"/>
    <n v="9389925428"/>
    <x v="4"/>
    <s v="JAVED"/>
    <n v="6398733536"/>
    <s v="I-UW-GDRP-AG1-0003"/>
    <n v="101445"/>
    <d v="2025-10-31T00:00:00"/>
    <d v="2025-10-31T00:00:00"/>
    <n v="2275"/>
    <n v="824"/>
    <n v="95"/>
    <n v="120"/>
    <n v="215"/>
    <d v="2025-10-31T00:00:00"/>
    <m/>
    <x v="0"/>
    <m/>
  </r>
  <r>
    <n v="1"/>
    <s v="DEHRADUN"/>
    <x v="2"/>
    <n v="9548900960"/>
    <x v="11"/>
    <s v="ASHISH"/>
    <n v="9084189448"/>
    <s v="I-UW-VKSN-ENB-9097"/>
    <n v="151303"/>
    <d v="2025-10-01T00:00:00"/>
    <d v="2025-10-03T00:00:00"/>
    <n v="9798"/>
    <n v="2116"/>
    <n v="30"/>
    <n v="60"/>
    <n v="90"/>
    <d v="2025-10-01T00:00:00"/>
    <d v="2025-10-01T00:00:00"/>
    <x v="0"/>
    <m/>
  </r>
  <r>
    <n v="2"/>
    <s v="DEHRADUN"/>
    <x v="2"/>
    <n v="9548900960"/>
    <x v="11"/>
    <s v="ASHISH"/>
    <n v="9084189448"/>
    <s v="I-UW-VKSN-ENB-9164"/>
    <n v="151030"/>
    <d v="2025-10-01T00:00:00"/>
    <d v="2025-10-03T00:00:00"/>
    <n v="11321"/>
    <n v="2125"/>
    <n v="15"/>
    <n v="80"/>
    <n v="95"/>
    <d v="2025-10-01T00:00:00"/>
    <d v="2025-10-01T00:00:00"/>
    <x v="0"/>
    <m/>
  </r>
  <r>
    <n v="3"/>
    <s v="DEHRADUN"/>
    <x v="2"/>
    <n v="9548900960"/>
    <x v="11"/>
    <s v="ASHISH"/>
    <n v="9084189448"/>
    <s v="I-UW-DRDN-ENB-9009"/>
    <n v="151303"/>
    <d v="2025-10-01T00:00:00"/>
    <d v="2025-10-03T00:00:00"/>
    <n v="12772"/>
    <n v="2842"/>
    <n v="14"/>
    <n v="60"/>
    <n v="74"/>
    <d v="2025-10-01T00:00:00"/>
    <d v="2025-10-01T00:00:00"/>
    <x v="0"/>
    <m/>
  </r>
  <r>
    <n v="4"/>
    <s v="DEHRADUN"/>
    <x v="2"/>
    <n v="9548900960"/>
    <x v="11"/>
    <s v="ASHISH"/>
    <n v="9084189448"/>
    <s v="I-UW-VKSN-ENB-9145"/>
    <n v="151303"/>
    <d v="2025-10-01T00:00:00"/>
    <d v="2025-10-02T00:00:00"/>
    <n v="9343"/>
    <n v="2821"/>
    <n v="13"/>
    <n v="60"/>
    <n v="73"/>
    <d v="2025-10-01T00:00:00"/>
    <d v="2025-10-01T00:00:00"/>
    <x v="0"/>
    <m/>
  </r>
  <r>
    <n v="5"/>
    <s v="DEHRADUN"/>
    <x v="2"/>
    <n v="9548900960"/>
    <x v="11"/>
    <s v="ASHISH"/>
    <n v="9084189448"/>
    <s v="I-UW-VKSN-ENB-9074"/>
    <n v="151030"/>
    <d v="2025-10-01T00:00:00"/>
    <d v="2025-10-03T00:00:00"/>
    <n v="4272"/>
    <n v="507"/>
    <n v="15"/>
    <n v="80"/>
    <n v="95"/>
    <d v="2025-10-01T00:00:00"/>
    <d v="2025-10-01T00:00:00"/>
    <x v="0"/>
    <m/>
  </r>
  <r>
    <n v="6"/>
    <s v="DEHRADUN"/>
    <x v="2"/>
    <n v="9548900960"/>
    <x v="11"/>
    <s v="ASHISH"/>
    <n v="9084189448"/>
    <s v="I-UW-DRDN-ENB-0612"/>
    <n v="151303"/>
    <d v="2025-10-01T00:00:00"/>
    <d v="2025-10-02T00:00:00"/>
    <n v="12515"/>
    <n v="3069"/>
    <n v="21"/>
    <n v="60"/>
    <n v="81"/>
    <d v="2025-10-01T00:00:00"/>
    <d v="2025-10-01T00:00:00"/>
    <x v="0"/>
    <m/>
  </r>
  <r>
    <n v="7"/>
    <s v="DEHRADUN"/>
    <x v="2"/>
    <n v="9548900960"/>
    <x v="11"/>
    <s v="ASHISH"/>
    <n v="9084189448"/>
    <s v="I-UW-XXXX-COW-0535"/>
    <n v="151155"/>
    <d v="2025-10-01T00:00:00"/>
    <d v="2025-10-01T00:00:00"/>
    <n v="53384"/>
    <n v="10847"/>
    <n v="20"/>
    <n v="160"/>
    <n v="180"/>
    <d v="2025-10-01T00:00:00"/>
    <d v="2025-10-01T00:00:00"/>
    <x v="0"/>
    <m/>
  </r>
  <r>
    <n v="8"/>
    <s v="DEHRADUN"/>
    <x v="2"/>
    <n v="9548900960"/>
    <x v="12"/>
    <s v="ANIL"/>
    <n v="8859875509"/>
    <s v="I-UW-GSLI-ENB-9038"/>
    <s v="TXN100126016825"/>
    <d v="2025-10-01T00:00:00"/>
    <d v="2025-10-02T00:00:00"/>
    <n v="5661"/>
    <n v="1602"/>
    <n v="64"/>
    <n v="80"/>
    <n v="144"/>
    <d v="2025-10-01T00:00:00"/>
    <d v="2025-10-01T00:00:00"/>
    <x v="0"/>
    <m/>
  </r>
  <r>
    <n v="9"/>
    <s v="DEHRADUN"/>
    <x v="2"/>
    <n v="9548900960"/>
    <x v="12"/>
    <s v="ANIL"/>
    <n v="8859875511"/>
    <s v="I-UW-GSLI-ENB-9076"/>
    <s v="TXN100126016825"/>
    <d v="2025-10-01T00:00:00"/>
    <d v="2025-10-02T00:00:00"/>
    <n v="5520"/>
    <n v="1455"/>
    <n v="40"/>
    <n v="80"/>
    <n v="120"/>
    <d v="2025-10-01T00:00:00"/>
    <d v="2025-10-01T00:00:00"/>
    <x v="0"/>
    <m/>
  </r>
  <r>
    <n v="10"/>
    <s v="DEHRADUN"/>
    <x v="2"/>
    <n v="9548900960"/>
    <x v="12"/>
    <s v="ANIL"/>
    <n v="8859875512"/>
    <s v="I-UW-BLRN-ENB-9002"/>
    <s v="TXN100126016825"/>
    <d v="2025-10-01T00:00:00"/>
    <d v="2025-10-02T00:00:00"/>
    <n v="3534"/>
    <n v="1102"/>
    <n v="48"/>
    <n v="80"/>
    <n v="128"/>
    <d v="2025-10-01T00:00:00"/>
    <d v="2025-10-01T00:00:00"/>
    <x v="0"/>
    <m/>
  </r>
  <r>
    <n v="11"/>
    <s v="DEHRADUN"/>
    <x v="2"/>
    <n v="9548900960"/>
    <x v="12"/>
    <s v="ANIL"/>
    <n v="8859875515"/>
    <s v="I-UW-JHDR-ENB-9002"/>
    <s v="TXN100126016826"/>
    <d v="2025-10-01T00:00:00"/>
    <d v="2025-10-03T00:00:00"/>
    <n v="3713"/>
    <n v="771"/>
    <n v="66"/>
    <n v="80"/>
    <n v="146"/>
    <d v="2025-10-01T00:00:00"/>
    <d v="2025-10-01T00:00:00"/>
    <x v="0"/>
    <m/>
  </r>
  <r>
    <n v="12"/>
    <s v="DEHRADUN"/>
    <x v="2"/>
    <n v="9548900960"/>
    <x v="13"/>
    <s v="VINAY"/>
    <n v="9548825813"/>
    <s v="I-UW-CHRD-ENB-9038"/>
    <s v="TXN100126168123"/>
    <d v="2025-10-02T00:00:00"/>
    <d v="2025-10-03T00:00:00"/>
    <n v="1089"/>
    <n v="242"/>
    <n v="124"/>
    <n v="100"/>
    <n v="224"/>
    <d v="2025-10-02T00:00:00"/>
    <d v="2025-10-01T00:00:00"/>
    <x v="0"/>
    <m/>
  </r>
  <r>
    <n v="13"/>
    <s v="DEHRADUN"/>
    <x v="2"/>
    <n v="9548900960"/>
    <x v="13"/>
    <s v="VINAY"/>
    <n v="9548825814"/>
    <s v="I-UW-MORI-ENB-9004"/>
    <s v="TXN100126168017"/>
    <d v="2025-10-02T00:00:00"/>
    <d v="2025-10-01T00:00:00"/>
    <n v="3935"/>
    <n v="568"/>
    <n v="0"/>
    <n v="200"/>
    <n v="200"/>
    <d v="2025-10-02T00:00:00"/>
    <d v="2025-10-01T00:00:00"/>
    <x v="0"/>
    <m/>
  </r>
  <r>
    <n v="14"/>
    <s v="DEHRADUN"/>
    <x v="2"/>
    <n v="9548900960"/>
    <x v="13"/>
    <s v="VINAY"/>
    <n v="9548825815"/>
    <s v="I-UW-MORI-ENB-9009"/>
    <s v="TXN100126172174"/>
    <d v="2025-10-02T00:00:00"/>
    <d v="2025-10-02T00:00:00"/>
    <n v="27822"/>
    <n v="5555"/>
    <n v="0"/>
    <n v="200"/>
    <n v="200"/>
    <d v="2025-10-02T00:00:00"/>
    <d v="2025-10-01T00:00:00"/>
    <x v="0"/>
    <m/>
  </r>
  <r>
    <n v="15"/>
    <s v="DEHRADUN"/>
    <x v="2"/>
    <n v="9548900960"/>
    <x v="13"/>
    <s v="VINAY"/>
    <n v="9548825816"/>
    <s v="I-UW-SAKI-ENB-9008"/>
    <s v="TXN100126172174"/>
    <d v="2025-10-02T00:00:00"/>
    <d v="2025-10-02T00:00:00"/>
    <n v="13002"/>
    <n v="2030"/>
    <n v="58"/>
    <n v="140"/>
    <n v="198"/>
    <d v="2025-10-02T00:00:00"/>
    <d v="2025-10-01T00:00:00"/>
    <x v="0"/>
    <m/>
  </r>
  <r>
    <n v="16"/>
    <s v="DEHRADUN"/>
    <x v="2"/>
    <n v="9548900960"/>
    <x v="13"/>
    <s v="VINAY"/>
    <n v="9548825818"/>
    <s v="I-UW-MORI-ENB-9018"/>
    <s v="TXN100126172174"/>
    <d v="2025-10-02T00:00:00"/>
    <d v="2025-10-02T00:00:00"/>
    <n v="6603"/>
    <n v="1354"/>
    <n v="95"/>
    <n v="100"/>
    <n v="195"/>
    <d v="2025-10-02T00:00:00"/>
    <d v="2025-10-01T00:00:00"/>
    <x v="0"/>
    <m/>
  </r>
  <r>
    <n v="17"/>
    <s v="DEHRADUN"/>
    <x v="2"/>
    <n v="9548900960"/>
    <x v="11"/>
    <s v="ASHISH"/>
    <n v="9084189448"/>
    <s v="I-UW-JWGH-ENB-9001"/>
    <n v="120301"/>
    <d v="2025-10-03T00:00:00"/>
    <d v="2025-10-03T00:00:00"/>
    <n v="7738"/>
    <n v="1551"/>
    <n v="20"/>
    <n v="80"/>
    <n v="100"/>
    <d v="2025-10-03T00:00:00"/>
    <d v="2025-10-01T00:00:00"/>
    <x v="0"/>
    <m/>
  </r>
  <r>
    <n v="18"/>
    <s v="DEHRADUN"/>
    <x v="2"/>
    <n v="9548900960"/>
    <x v="11"/>
    <s v="ASHISH"/>
    <n v="9084189448"/>
    <s v="I-UW-DRDN-ENB-0582"/>
    <n v="120301"/>
    <d v="2025-10-03T00:00:00"/>
    <d v="2025-10-05T00:00:00"/>
    <n v="10331"/>
    <n v="3468"/>
    <n v="50"/>
    <n v="80"/>
    <n v="130"/>
    <d v="2025-10-03T00:00:00"/>
    <d v="2025-10-01T00:00:00"/>
    <x v="0"/>
    <m/>
  </r>
  <r>
    <n v="19"/>
    <s v="DEHRADUN"/>
    <x v="2"/>
    <n v="9548900960"/>
    <x v="11"/>
    <s v="ASHISH"/>
    <n v="9084189448"/>
    <s v="I-UW-DRDN-ENB-0400"/>
    <n v="120301"/>
    <d v="2025-10-03T00:00:00"/>
    <d v="2025-10-05T00:00:00"/>
    <n v="10609"/>
    <n v="2417"/>
    <n v="62"/>
    <n v="80"/>
    <n v="142"/>
    <d v="2025-10-03T00:00:00"/>
    <d v="2025-10-01T00:00:00"/>
    <x v="0"/>
    <m/>
  </r>
  <r>
    <n v="20"/>
    <s v="DEHRADUN"/>
    <x v="2"/>
    <n v="9548900960"/>
    <x v="12"/>
    <s v="ANIL"/>
    <n v="8859875509"/>
    <s v="I-UW-DNUI-ENB-9040"/>
    <s v="TXN100126290150"/>
    <d v="2025-10-03T00:00:00"/>
    <d v="2025-10-05T00:00:00"/>
    <n v="2772"/>
    <n v="887"/>
    <n v="53"/>
    <n v="80"/>
    <n v="133"/>
    <d v="2025-10-03T00:00:00"/>
    <d v="2025-10-01T00:00:00"/>
    <x v="0"/>
    <m/>
  </r>
  <r>
    <n v="21"/>
    <s v="DEHRADUN"/>
    <x v="2"/>
    <n v="9548900960"/>
    <x v="12"/>
    <s v="ANIL"/>
    <n v="8859875509"/>
    <s v="I-UW-DRDN-ENB-9047"/>
    <s v="TXN100126290150"/>
    <d v="2025-10-03T00:00:00"/>
    <d v="2025-10-05T00:00:00"/>
    <n v="5481"/>
    <n v="838"/>
    <n v="65"/>
    <n v="80"/>
    <n v="145"/>
    <d v="2025-10-03T00:00:00"/>
    <d v="2025-10-01T00:00:00"/>
    <x v="0"/>
    <m/>
  </r>
  <r>
    <n v="22"/>
    <s v="DEHRADUN"/>
    <x v="2"/>
    <n v="9548900960"/>
    <x v="12"/>
    <s v="ANIL"/>
    <n v="8859875509"/>
    <s v="I-UW-DNUI-ENB-9042"/>
    <s v="TXN100126290513"/>
    <d v="2025-10-03T00:00:00"/>
    <d v="2025-10-05T00:00:00"/>
    <n v="3864"/>
    <n v="975"/>
    <n v="68"/>
    <n v="80"/>
    <n v="148"/>
    <d v="2025-10-03T00:00:00"/>
    <d v="2025-10-01T00:00:00"/>
    <x v="0"/>
    <m/>
  </r>
  <r>
    <n v="23"/>
    <s v="DEHRADUN"/>
    <x v="2"/>
    <n v="9548900960"/>
    <x v="12"/>
    <s v="ANIL"/>
    <n v="8859875509"/>
    <s v="I-UW-CYSR-ENB-9013"/>
    <s v="TXN100126290513"/>
    <d v="2025-10-03T00:00:00"/>
    <d v="2025-10-04T00:00:00"/>
    <n v="7060"/>
    <n v="2412"/>
    <n v="80"/>
    <n v="80"/>
    <n v="160"/>
    <d v="2025-10-03T00:00:00"/>
    <d v="2025-10-01T00:00:00"/>
    <x v="0"/>
    <m/>
  </r>
  <r>
    <n v="24"/>
    <s v="DEHRADUN"/>
    <x v="2"/>
    <n v="9548900960"/>
    <x v="12"/>
    <s v="ANIL"/>
    <n v="8859875509"/>
    <s v="I-UW-CYSR-ENB-9015"/>
    <s v="TXN100126290513"/>
    <d v="2025-10-03T00:00:00"/>
    <d v="2025-10-04T00:00:00"/>
    <n v="216"/>
    <n v="46"/>
    <n v="109"/>
    <n v="80"/>
    <n v="189"/>
    <d v="2025-10-03T00:00:00"/>
    <d v="2025-10-01T00:00:00"/>
    <x v="0"/>
    <m/>
  </r>
  <r>
    <n v="25"/>
    <s v="DEHRADUN"/>
    <x v="2"/>
    <n v="9548900960"/>
    <x v="12"/>
    <s v="ANIL"/>
    <n v="8859875509"/>
    <s v="I-UW-CYSR-ENB-9011"/>
    <s v="TXN100126290338"/>
    <d v="2025-10-03T00:00:00"/>
    <d v="2025-10-04T00:00:00"/>
    <n v="6179"/>
    <n v="1549"/>
    <n v="78"/>
    <n v="80"/>
    <n v="158"/>
    <d v="2025-10-03T00:00:00"/>
    <d v="2025-10-01T00:00:00"/>
    <x v="0"/>
    <m/>
  </r>
  <r>
    <n v="26"/>
    <s v="DEHRADUN"/>
    <x v="2"/>
    <n v="9548900960"/>
    <x v="12"/>
    <s v="ANIL"/>
    <n v="8859875509"/>
    <s v="I-UW-CYSR-ENB-9021"/>
    <s v="TXN100126290338"/>
    <d v="2025-10-03T00:00:00"/>
    <d v="2025-10-03T00:00:00"/>
    <n v="4345"/>
    <n v="1839"/>
    <n v="70"/>
    <n v="80"/>
    <n v="150"/>
    <d v="2025-10-03T00:00:00"/>
    <d v="2025-10-01T00:00:00"/>
    <x v="0"/>
    <m/>
  </r>
  <r>
    <n v="27"/>
    <s v="DEHRADUN"/>
    <x v="2"/>
    <n v="9548900960"/>
    <x v="13"/>
    <s v="VINAY"/>
    <n v="9548825813"/>
    <s v="I-UW-KLSI-ENB-9025"/>
    <s v="TXN100126547267"/>
    <d v="2025-10-04T00:00:00"/>
    <d v="2025-10-05T00:00:00"/>
    <n v="17258"/>
    <n v="3839"/>
    <n v="30"/>
    <n v="80"/>
    <n v="110"/>
    <d v="2025-10-04T00:00:00"/>
    <d v="2025-10-01T00:00:00"/>
    <x v="0"/>
    <m/>
  </r>
  <r>
    <n v="28"/>
    <s v="DEHRADUN"/>
    <x v="2"/>
    <n v="9548900960"/>
    <x v="13"/>
    <s v="VINAY"/>
    <n v="9548825813"/>
    <s v="I-UW-KLSI-ENB-9031"/>
    <s v="TXN100126547267"/>
    <d v="2025-10-04T00:00:00"/>
    <d v="2025-10-05T00:00:00"/>
    <n v="7531"/>
    <n v="1939"/>
    <n v="20"/>
    <n v="80"/>
    <n v="100"/>
    <d v="2025-10-04T00:00:00"/>
    <d v="2025-10-01T00:00:00"/>
    <x v="0"/>
    <m/>
  </r>
  <r>
    <n v="29"/>
    <s v="DEHRADUN"/>
    <x v="2"/>
    <n v="9548900960"/>
    <x v="13"/>
    <s v="VINAY"/>
    <n v="9548825813"/>
    <s v="I-UW-KLSI-ENB-9013"/>
    <s v="TXN100126547267"/>
    <d v="2025-10-04T00:00:00"/>
    <d v="2025-10-05T00:00:00"/>
    <n v="8820"/>
    <n v="2142"/>
    <n v="50"/>
    <n v="60"/>
    <n v="110"/>
    <d v="2025-10-04T00:00:00"/>
    <d v="2025-10-01T00:00:00"/>
    <x v="0"/>
    <m/>
  </r>
  <r>
    <n v="30"/>
    <s v="DEHRADUN"/>
    <x v="2"/>
    <n v="9548900960"/>
    <x v="13"/>
    <s v="VINAY"/>
    <n v="9548825813"/>
    <s v="I-UW-KLSI-ENB-9001"/>
    <s v="TXN100126547267"/>
    <d v="2025-10-04T00:00:00"/>
    <d v="2025-10-07T00:00:00"/>
    <n v="14812"/>
    <n v="3261"/>
    <n v="18"/>
    <n v="80"/>
    <n v="98"/>
    <d v="2025-10-04T00:00:00"/>
    <d v="2025-10-01T00:00:00"/>
    <x v="0"/>
    <m/>
  </r>
  <r>
    <n v="31"/>
    <s v="DEHRADUN"/>
    <x v="2"/>
    <n v="9548900960"/>
    <x v="13"/>
    <s v="VINAY"/>
    <n v="9548825813"/>
    <s v="I-UW-CHRD-ENB-9025"/>
    <s v="TXN100126547267"/>
    <d v="2025-10-04T00:00:00"/>
    <d v="2025-10-05T00:00:00"/>
    <n v="2352"/>
    <n v="541"/>
    <n v="40"/>
    <n v="80"/>
    <n v="120"/>
    <d v="2025-10-04T00:00:00"/>
    <d v="2025-10-01T00:00:00"/>
    <x v="0"/>
    <m/>
  </r>
  <r>
    <n v="32"/>
    <s v="DEHRADUN"/>
    <x v="2"/>
    <n v="9548900960"/>
    <x v="13"/>
    <s v="VINAY"/>
    <n v="9548825813"/>
    <s v="I-UW-CHRD-ENB-9041"/>
    <s v="TXN100126547267"/>
    <d v="2025-10-04T00:00:00"/>
    <d v="2025-10-04T00:00:00"/>
    <n v="12742"/>
    <n v="2895"/>
    <n v="42"/>
    <n v="80"/>
    <n v="122"/>
    <d v="2025-10-04T00:00:00"/>
    <d v="2025-10-01T00:00:00"/>
    <x v="0"/>
    <m/>
  </r>
  <r>
    <n v="33"/>
    <s v="DEHRADUN"/>
    <x v="2"/>
    <n v="9548900960"/>
    <x v="13"/>
    <s v="VINAY"/>
    <n v="9548825813"/>
    <s v="I-UW-CHRD-ENB-9032"/>
    <s v="TXN100126546332"/>
    <d v="2025-10-04T00:00:00"/>
    <d v="2025-10-04T00:00:00"/>
    <n v="1706"/>
    <n v="450"/>
    <n v="47"/>
    <n v="80"/>
    <n v="127"/>
    <d v="2025-10-04T00:00:00"/>
    <d v="2025-10-01T00:00:00"/>
    <x v="0"/>
    <m/>
  </r>
  <r>
    <n v="34"/>
    <s v="DEHRADUN"/>
    <x v="2"/>
    <n v="9548900960"/>
    <x v="13"/>
    <s v="VINAY"/>
    <n v="9548825813"/>
    <s v="I-UW-KLSI-ENB-9022"/>
    <s v="TXN100126546332"/>
    <d v="2025-10-04T00:00:00"/>
    <d v="2025-10-04T00:00:00"/>
    <n v="3789"/>
    <n v="774"/>
    <n v="30"/>
    <n v="80"/>
    <n v="110"/>
    <d v="2025-10-04T00:00:00"/>
    <d v="2025-10-01T00:00:00"/>
    <x v="0"/>
    <m/>
  </r>
  <r>
    <n v="35"/>
    <s v="DEHRADUN"/>
    <x v="2"/>
    <n v="9548900960"/>
    <x v="13"/>
    <s v="VINAY"/>
    <n v="9548825813"/>
    <s v="I-UW-KLSI-ENB-9034"/>
    <s v="TXN100126546332"/>
    <d v="2025-10-04T00:00:00"/>
    <d v="2025-10-05T00:00:00"/>
    <n v="8251"/>
    <n v="1913"/>
    <n v="52"/>
    <n v="80"/>
    <n v="132"/>
    <d v="2025-10-04T00:00:00"/>
    <d v="2025-10-01T00:00:00"/>
    <x v="0"/>
    <m/>
  </r>
  <r>
    <n v="36"/>
    <s v="DEHRADUN"/>
    <x v="2"/>
    <n v="9548900960"/>
    <x v="13"/>
    <s v="VINAY"/>
    <n v="9548825813"/>
    <s v="I-UW-DNUI-ENB-9001"/>
    <s v="TXN100126546332"/>
    <d v="2025-10-04T00:00:00"/>
    <d v="2025-10-06T00:00:00"/>
    <n v="2455"/>
    <n v="602"/>
    <n v="45"/>
    <n v="80"/>
    <n v="125"/>
    <d v="2025-10-04T00:00:00"/>
    <d v="2025-10-01T00:00:00"/>
    <x v="0"/>
    <m/>
  </r>
  <r>
    <n v="37"/>
    <s v="DEHRADUN"/>
    <x v="2"/>
    <n v="9548900960"/>
    <x v="13"/>
    <s v="VINAY"/>
    <n v="9548825813"/>
    <s v="I-UW-TATR-ENB-9001"/>
    <s v="TXN100126546332"/>
    <d v="2025-10-04T00:00:00"/>
    <d v="2025-10-06T00:00:00"/>
    <n v="1134"/>
    <n v="301"/>
    <n v="60"/>
    <n v="80"/>
    <n v="140"/>
    <d v="2025-10-04T00:00:00"/>
    <d v="2025-10-01T00:00:00"/>
    <x v="0"/>
    <m/>
  </r>
  <r>
    <n v="38"/>
    <s v="DEHRADUN"/>
    <x v="2"/>
    <n v="9548900960"/>
    <x v="13"/>
    <s v="VINAY"/>
    <n v="9548825813"/>
    <s v="I-UW-CHRD-ENB-9036"/>
    <s v="TXN100126546332"/>
    <d v="2025-10-04T00:00:00"/>
    <d v="2025-10-06T00:00:00"/>
    <n v="8771"/>
    <n v="577"/>
    <n v="5"/>
    <n v="80"/>
    <n v="85"/>
    <d v="2025-10-04T00:00:00"/>
    <d v="2025-10-01T00:00:00"/>
    <x v="0"/>
    <m/>
  </r>
  <r>
    <n v="39"/>
    <s v="DEHRADUN"/>
    <x v="2"/>
    <n v="9548900960"/>
    <x v="14"/>
    <s v="SURENDRA"/>
    <n v="8979512894"/>
    <s v="I-UW-VKSN-ENB-9082"/>
    <s v="TXN100126582100"/>
    <d v="2025-10-04T00:00:00"/>
    <d v="2025-10-04T00:00:00"/>
    <n v="4084"/>
    <n v="976"/>
    <n v="12"/>
    <n v="60"/>
    <n v="72"/>
    <d v="2025-10-04T00:00:00"/>
    <d v="2025-10-01T00:00:00"/>
    <x v="0"/>
    <m/>
  </r>
  <r>
    <n v="40"/>
    <s v="DEHRADUN"/>
    <x v="2"/>
    <n v="9548900960"/>
    <x v="14"/>
    <s v="SURENDRA"/>
    <n v="8979512894"/>
    <s v="I-UW-DRDN-ENB-0196"/>
    <s v="TXN100126582100"/>
    <d v="2025-10-04T00:00:00"/>
    <d v="2025-10-10T00:00:00"/>
    <n v="5678"/>
    <n v="1514"/>
    <n v="24"/>
    <n v="60"/>
    <n v="84"/>
    <d v="2025-10-04T00:00:00"/>
    <d v="2025-10-01T00:00:00"/>
    <x v="0"/>
    <m/>
  </r>
  <r>
    <n v="41"/>
    <s v="DEHRADUN"/>
    <x v="2"/>
    <n v="9548900960"/>
    <x v="14"/>
    <s v="SURENDRA"/>
    <n v="8979512894"/>
    <s v="I-UW-VKSN-ENB-9012"/>
    <s v="TXN100126581691"/>
    <d v="2025-10-04T00:00:00"/>
    <d v="2025-10-04T00:00:00"/>
    <n v="0"/>
    <n v="0"/>
    <n v="10"/>
    <n v="80"/>
    <n v="90"/>
    <d v="2025-10-04T00:00:00"/>
    <d v="2025-10-01T00:00:00"/>
    <x v="0"/>
    <m/>
  </r>
  <r>
    <n v="42"/>
    <s v="DEHRADUN"/>
    <x v="2"/>
    <n v="9548900960"/>
    <x v="14"/>
    <s v="SURENDRA"/>
    <n v="8979512894"/>
    <s v="I-UW-VKSN-ENB-9070"/>
    <s v="TXN100126581691"/>
    <d v="2025-10-04T00:00:00"/>
    <d v="2025-10-04T00:00:00"/>
    <n v="12747"/>
    <n v="2827"/>
    <n v="20"/>
    <n v="80"/>
    <n v="100"/>
    <d v="2025-10-04T00:00:00"/>
    <d v="2025-10-01T00:00:00"/>
    <x v="0"/>
    <m/>
  </r>
  <r>
    <n v="43"/>
    <s v="DEHRADUN"/>
    <x v="2"/>
    <n v="9548900960"/>
    <x v="14"/>
    <s v="SURENDRA"/>
    <n v="8979512894"/>
    <s v="I-UW-DRDN-ENB-0217"/>
    <s v="TXN100126581691"/>
    <d v="2025-10-04T00:00:00"/>
    <d v="2025-10-04T00:00:00"/>
    <n v="8342"/>
    <n v="1820"/>
    <n v="16"/>
    <n v="80"/>
    <n v="96"/>
    <d v="2025-10-04T00:00:00"/>
    <d v="2025-10-01T00:00:00"/>
    <x v="0"/>
    <m/>
  </r>
  <r>
    <n v="44"/>
    <s v="DEHRADUN"/>
    <x v="2"/>
    <n v="9548900960"/>
    <x v="14"/>
    <s v="SURENDRA"/>
    <n v="8979512894"/>
    <s v="I-UW-VKSN-ENB-9083"/>
    <s v="TXN100126581691"/>
    <d v="2025-10-04T00:00:00"/>
    <d v="2025-10-04T00:00:00"/>
    <n v="6813"/>
    <n v="1410"/>
    <n v="20"/>
    <n v="80"/>
    <n v="100"/>
    <d v="2025-10-04T00:00:00"/>
    <d v="2025-10-01T00:00:00"/>
    <x v="0"/>
    <m/>
  </r>
  <r>
    <n v="45"/>
    <s v="DEHRADUN"/>
    <x v="2"/>
    <n v="9548900960"/>
    <x v="14"/>
    <s v="SURENDRA"/>
    <n v="8979512894"/>
    <s v="I-UW-VKSN-ENB-9140"/>
    <s v="TXN100126582100"/>
    <d v="2025-10-04T00:00:00"/>
    <d v="2025-10-06T00:00:00"/>
    <n v="12957"/>
    <n v="3131"/>
    <n v="8"/>
    <n v="60"/>
    <n v="68"/>
    <d v="2025-10-04T00:00:00"/>
    <d v="2025-10-01T00:00:00"/>
    <x v="0"/>
    <m/>
  </r>
  <r>
    <n v="46"/>
    <s v="DEHRADUN"/>
    <x v="2"/>
    <n v="9548900960"/>
    <x v="11"/>
    <s v="MANISH"/>
    <n v="7017715274"/>
    <s v="I-UW-DRDN-ENB-0416"/>
    <n v="104511"/>
    <d v="2025-10-05T00:00:00"/>
    <d v="2025-10-05T00:00:00"/>
    <n v="3919"/>
    <n v="933"/>
    <n v="48"/>
    <n v="80"/>
    <n v="128"/>
    <d v="2025-10-05T00:00:00"/>
    <d v="2025-10-01T00:00:00"/>
    <x v="0"/>
    <m/>
  </r>
  <r>
    <n v="47"/>
    <s v="DEHRADUN"/>
    <x v="2"/>
    <n v="9548900960"/>
    <x v="11"/>
    <s v="MANISH"/>
    <n v="7017715274"/>
    <s v="I-UW-DRDN-ENB-9134"/>
    <n v="104511"/>
    <d v="2025-10-05T00:00:00"/>
    <d v="2025-10-05T00:00:00"/>
    <n v="10561"/>
    <n v="2690"/>
    <n v="18"/>
    <n v="80"/>
    <n v="98"/>
    <d v="2025-10-05T00:00:00"/>
    <d v="2025-10-01T00:00:00"/>
    <x v="0"/>
    <m/>
  </r>
  <r>
    <n v="48"/>
    <s v="DEHRADUN"/>
    <x v="2"/>
    <n v="9548900960"/>
    <x v="11"/>
    <s v="MANISH"/>
    <n v="7017715274"/>
    <s v="I-UW-DRDN-ENB-0338"/>
    <n v="104511"/>
    <d v="2025-10-05T00:00:00"/>
    <d v="2025-10-05T00:00:00"/>
    <n v="11916"/>
    <n v="3350"/>
    <n v="40"/>
    <n v="80"/>
    <n v="120"/>
    <d v="2025-10-05T00:00:00"/>
    <d v="2025-10-01T00:00:00"/>
    <x v="0"/>
    <m/>
  </r>
  <r>
    <n v="49"/>
    <s v="DEHRADUN"/>
    <x v="2"/>
    <n v="9548900960"/>
    <x v="11"/>
    <s v="MANISH"/>
    <n v="7017715274"/>
    <s v="I-UW-DRDN-ENB-9119"/>
    <n v="104511"/>
    <d v="2025-10-05T00:00:00"/>
    <d v="2025-10-05T00:00:00"/>
    <n v="1836"/>
    <n v="528"/>
    <n v="20"/>
    <n v="80"/>
    <n v="100"/>
    <d v="2025-10-05T00:00:00"/>
    <d v="2025-10-01T00:00:00"/>
    <x v="0"/>
    <m/>
  </r>
  <r>
    <n v="50"/>
    <s v="DEHRADUN"/>
    <x v="2"/>
    <n v="9548900960"/>
    <x v="11"/>
    <s v="MANISH"/>
    <n v="7017715274"/>
    <s v="I-UW-DRDN-ENB-0332"/>
    <n v="104511"/>
    <d v="2025-10-05T00:00:00"/>
    <d v="2025-10-05T00:00:00"/>
    <n v="124"/>
    <n v="88"/>
    <n v="25"/>
    <n v="80"/>
    <n v="105"/>
    <d v="2025-10-05T00:00:00"/>
    <d v="2025-10-01T00:00:00"/>
    <x v="0"/>
    <m/>
  </r>
  <r>
    <n v="51"/>
    <s v="DEHRADUN"/>
    <x v="2"/>
    <n v="9548900960"/>
    <x v="15"/>
    <s v="AKHILESH"/>
    <n v="9548253517"/>
    <s v="I-UW-JSYA-ENB-9006"/>
    <s v="TXN100126784841"/>
    <d v="2025-10-05T00:00:00"/>
    <d v="2025-10-05T00:00:00"/>
    <n v="30188"/>
    <n v="3378"/>
    <n v="35"/>
    <n v="200"/>
    <n v="235"/>
    <d v="2025-10-05T00:00:00"/>
    <d v="2025-10-01T00:00:00"/>
    <x v="0"/>
    <m/>
  </r>
  <r>
    <n v="52"/>
    <s v="DEHRADUN"/>
    <x v="2"/>
    <n v="9548900960"/>
    <x v="15"/>
    <s v="AKHILESH"/>
    <n v="9548253517"/>
    <s v="I-UW-UTKS-ENB-9007"/>
    <s v="TXN100126784841"/>
    <d v="2025-10-05T00:00:00"/>
    <d v="2025-10-05T00:00:00"/>
    <n v="0"/>
    <n v="0"/>
    <n v="0"/>
    <n v="100"/>
    <n v="100"/>
    <d v="2025-10-05T00:00:00"/>
    <d v="2025-10-01T00:00:00"/>
    <x v="0"/>
    <m/>
  </r>
  <r>
    <n v="53"/>
    <s v="DEHRADUN"/>
    <x v="2"/>
    <n v="9548900960"/>
    <x v="14"/>
    <s v="SURENDRA"/>
    <n v="8979512894"/>
    <s v="I-UW-VKSN-ENB-9155"/>
    <s v="TXN100126952758"/>
    <d v="2025-10-06T00:00:00"/>
    <d v="2025-10-05T00:00:00"/>
    <n v="361"/>
    <n v="91"/>
    <n v="14"/>
    <n v="80"/>
    <n v="94"/>
    <d v="2025-10-06T00:00:00"/>
    <d v="2025-10-01T00:00:00"/>
    <x v="0"/>
    <m/>
  </r>
  <r>
    <n v="54"/>
    <s v="DEHRADUN"/>
    <x v="2"/>
    <n v="9548900960"/>
    <x v="14"/>
    <s v="SURENDRA"/>
    <n v="8979512894"/>
    <s v="I-UW-VKSN-ENB-9104"/>
    <s v="TXN100126952758"/>
    <d v="2025-10-06T00:00:00"/>
    <d v="2025-10-05T00:00:00"/>
    <n v="4973"/>
    <n v="1265"/>
    <n v="30"/>
    <n v="80"/>
    <n v="110"/>
    <d v="2025-10-06T00:00:00"/>
    <d v="2025-10-01T00:00:00"/>
    <x v="0"/>
    <m/>
  </r>
  <r>
    <n v="55"/>
    <s v="DEHRADUN"/>
    <x v="2"/>
    <n v="9548900960"/>
    <x v="14"/>
    <s v="SURENDRA"/>
    <n v="8979512894"/>
    <s v="I-UW-DRDN-ENB-9026"/>
    <s v="TXN100126952758"/>
    <d v="2025-10-06T00:00:00"/>
    <d v="2025-10-05T00:00:00"/>
    <n v="13984"/>
    <n v="3078"/>
    <n v="13"/>
    <n v="80"/>
    <n v="93"/>
    <d v="2025-10-06T00:00:00"/>
    <d v="2025-10-01T00:00:00"/>
    <x v="0"/>
    <m/>
  </r>
  <r>
    <n v="56"/>
    <s v="DEHRADUN"/>
    <x v="2"/>
    <n v="9548900960"/>
    <x v="14"/>
    <s v="SURENDRA"/>
    <n v="8979512894"/>
    <s v="I-UW-DRDN-ENB-9116"/>
    <s v="TXN100126952758"/>
    <d v="2025-10-06T00:00:00"/>
    <d v="2025-10-05T00:00:00"/>
    <n v="7822"/>
    <n v="1141"/>
    <n v="16"/>
    <n v="80"/>
    <n v="96"/>
    <d v="2025-10-06T00:00:00"/>
    <d v="2025-10-01T00:00:00"/>
    <x v="0"/>
    <m/>
  </r>
  <r>
    <n v="57"/>
    <s v="DEHRADUN"/>
    <x v="2"/>
    <n v="9548900960"/>
    <x v="14"/>
    <s v="SURENDRA"/>
    <n v="8979512894"/>
    <s v="I-UW-DRDN-ENB-9111"/>
    <s v="TXN100126952758"/>
    <d v="2025-10-06T00:00:00"/>
    <d v="2025-10-05T00:00:00"/>
    <n v="5804"/>
    <n v="1098"/>
    <n v="20"/>
    <n v="80"/>
    <n v="100"/>
    <d v="2025-10-06T00:00:00"/>
    <d v="2025-10-01T00:00:00"/>
    <x v="0"/>
    <m/>
  </r>
  <r>
    <n v="58"/>
    <s v="DEHRADUN"/>
    <x v="2"/>
    <n v="9548900960"/>
    <x v="14"/>
    <s v="SURENDRA"/>
    <n v="8979512894"/>
    <s v="I-UW-VKSN-ENB-9138"/>
    <s v="TXN100126952758"/>
    <d v="2025-10-06T00:00:00"/>
    <d v="2025-10-05T00:00:00"/>
    <n v="19426"/>
    <n v="4301"/>
    <n v="30"/>
    <n v="80"/>
    <n v="110"/>
    <d v="2025-10-06T00:00:00"/>
    <d v="2025-10-01T00:00:00"/>
    <x v="0"/>
    <m/>
  </r>
  <r>
    <n v="59"/>
    <s v="DEHRADUN"/>
    <x v="2"/>
    <n v="9548900960"/>
    <x v="14"/>
    <s v="SURENDRA"/>
    <n v="8979512894"/>
    <s v="I-UW-VKSN-ENB-9091"/>
    <s v="TXN100126952758"/>
    <d v="2025-10-06T00:00:00"/>
    <d v="2025-10-05T00:00:00"/>
    <n v="10407"/>
    <n v="2019"/>
    <n v="20"/>
    <n v="80"/>
    <n v="100"/>
    <d v="2025-10-06T00:00:00"/>
    <d v="2025-10-01T00:00:00"/>
    <x v="0"/>
    <m/>
  </r>
  <r>
    <n v="60"/>
    <s v="DEHRADUN"/>
    <x v="2"/>
    <n v="9548900960"/>
    <x v="14"/>
    <s v="SURENDRA"/>
    <n v="8979512894"/>
    <s v="I-UW-VKSN-ENB-9139"/>
    <s v="TXN100126952961"/>
    <d v="2025-10-06T00:00:00"/>
    <d v="2025-10-06T00:00:00"/>
    <n v="5158"/>
    <n v="874"/>
    <n v="30"/>
    <n v="80"/>
    <n v="110"/>
    <d v="2025-10-06T00:00:00"/>
    <d v="2025-10-01T00:00:00"/>
    <x v="0"/>
    <m/>
  </r>
  <r>
    <n v="61"/>
    <s v="DEHRADUN"/>
    <x v="2"/>
    <n v="9548900960"/>
    <x v="14"/>
    <s v="SURENDRA"/>
    <n v="8979512894"/>
    <s v="I-UW-VKSN-ENB-9135"/>
    <s v="TXN100126952961"/>
    <d v="2025-10-06T00:00:00"/>
    <d v="2025-10-06T00:00:00"/>
    <n v="12066"/>
    <n v="2651"/>
    <n v="35"/>
    <n v="60"/>
    <n v="95"/>
    <d v="2025-10-06T00:00:00"/>
    <d v="2025-10-01T00:00:00"/>
    <x v="0"/>
    <m/>
  </r>
  <r>
    <n v="62"/>
    <s v="DEHRADUN"/>
    <x v="2"/>
    <n v="9548900960"/>
    <x v="14"/>
    <s v="SURENDRA"/>
    <n v="8979512894"/>
    <s v="I-UW-DRDN-ENB-0333"/>
    <s v="TXN100126952961"/>
    <d v="2025-10-06T00:00:00"/>
    <d v="2025-10-06T00:00:00"/>
    <n v="96"/>
    <n v="30"/>
    <n v="10"/>
    <n v="80"/>
    <n v="90"/>
    <d v="2025-10-06T00:00:00"/>
    <d v="2025-10-01T00:00:00"/>
    <x v="0"/>
    <m/>
  </r>
  <r>
    <n v="63"/>
    <s v="DEHRADUN"/>
    <x v="2"/>
    <n v="9548900960"/>
    <x v="14"/>
    <s v="SURENDRA"/>
    <n v="8979512894"/>
    <s v="I-UW-VKSN-ENB-9097"/>
    <s v="TXN100126953124"/>
    <d v="2025-10-06T00:00:00"/>
    <d v="2025-10-06T00:00:00"/>
    <n v="9869"/>
    <n v="2178"/>
    <n v="43"/>
    <n v="60"/>
    <n v="103"/>
    <d v="2025-10-06T00:00:00"/>
    <d v="2025-10-01T00:00:00"/>
    <x v="0"/>
    <m/>
  </r>
  <r>
    <n v="64"/>
    <s v="DEHRADUN"/>
    <x v="2"/>
    <n v="9548900960"/>
    <x v="14"/>
    <s v="SURENDRA"/>
    <n v="8979512894"/>
    <s v="I-UW-CNTA-ENB-9002"/>
    <s v="TXN100126952961"/>
    <d v="2025-10-06T00:00:00"/>
    <d v="2025-10-06T00:00:00"/>
    <n v="14642"/>
    <n v="3537"/>
    <n v="5"/>
    <n v="80"/>
    <n v="85"/>
    <d v="2025-10-06T00:00:00"/>
    <d v="2025-10-01T00:00:00"/>
    <x v="0"/>
    <m/>
  </r>
  <r>
    <n v="65"/>
    <s v="DEHRADUN"/>
    <x v="2"/>
    <n v="9548900960"/>
    <x v="14"/>
    <s v="SURENDRA"/>
    <n v="8979512894"/>
    <s v="I-UW-VKSN-ENB-0002"/>
    <s v="TXN100126953124"/>
    <d v="2025-10-06T00:00:00"/>
    <d v="2025-10-06T00:00:00"/>
    <n v="9870"/>
    <n v="2101"/>
    <n v="13"/>
    <n v="60"/>
    <n v="73"/>
    <d v="2025-10-06T00:00:00"/>
    <d v="2025-10-01T00:00:00"/>
    <x v="0"/>
    <m/>
  </r>
  <r>
    <n v="66"/>
    <s v="DEHRADUN"/>
    <x v="2"/>
    <n v="9548900960"/>
    <x v="14"/>
    <s v="SURENDRA"/>
    <n v="8979512894"/>
    <s v="I-UW-VKSN-ENB-9023"/>
    <s v="TXN100126953124"/>
    <d v="2025-10-06T00:00:00"/>
    <d v="2025-10-06T00:00:00"/>
    <n v="14504"/>
    <n v="3168"/>
    <n v="17"/>
    <n v="60"/>
    <n v="77"/>
    <d v="2025-10-06T00:00:00"/>
    <d v="2025-10-01T00:00:00"/>
    <x v="0"/>
    <m/>
  </r>
  <r>
    <n v="67"/>
    <s v="DEHRADUN"/>
    <x v="2"/>
    <n v="9548900960"/>
    <x v="14"/>
    <s v="SURENDRA"/>
    <n v="8979512894"/>
    <s v="I-UW-VKSN-ENB-9076"/>
    <s v="TXN100126953124"/>
    <d v="2025-10-06T00:00:00"/>
    <d v="2025-10-06T00:00:00"/>
    <n v="12968"/>
    <n v="3281"/>
    <n v="22"/>
    <n v="60"/>
    <n v="82"/>
    <d v="2025-10-06T00:00:00"/>
    <d v="2025-10-01T00:00:00"/>
    <x v="0"/>
    <m/>
  </r>
  <r>
    <n v="68"/>
    <s v="DEHRADUN"/>
    <x v="2"/>
    <n v="9548900960"/>
    <x v="14"/>
    <s v="SURENDRA"/>
    <n v="8979512894"/>
    <s v="I-UW-DRDN-ENB-0219"/>
    <s v="TXN100126953124"/>
    <d v="2025-10-06T00:00:00"/>
    <d v="2025-10-07T00:00:00"/>
    <n v="32"/>
    <n v="12"/>
    <n v="20"/>
    <n v="60"/>
    <n v="80"/>
    <d v="2025-10-06T00:00:00"/>
    <d v="2025-10-01T00:00:00"/>
    <x v="0"/>
    <m/>
  </r>
  <r>
    <n v="69"/>
    <s v="DEHRADUN"/>
    <x v="2"/>
    <n v="9548900960"/>
    <x v="15"/>
    <s v="AKHILESH"/>
    <n v="9548253517"/>
    <s v="I-UW-RAHI-ENB-9023"/>
    <s v="TXN100126968430"/>
    <d v="2025-10-06T00:00:00"/>
    <d v="2025-10-08T00:00:00"/>
    <n v="9507"/>
    <n v="2422"/>
    <n v="30"/>
    <n v="80"/>
    <n v="110"/>
    <d v="2025-10-06T00:00:00"/>
    <d v="2025-10-01T00:00:00"/>
    <x v="0"/>
    <m/>
  </r>
  <r>
    <n v="70"/>
    <s v="DEHRADUN"/>
    <x v="2"/>
    <n v="9548900960"/>
    <x v="15"/>
    <s v="AKHILESH"/>
    <n v="9548253517"/>
    <s v="I-UW-PULA-ENB-9013"/>
    <s v="TXN100126968430"/>
    <d v="2025-10-06T00:00:00"/>
    <d v="2025-10-08T00:00:00"/>
    <n v="5773"/>
    <n v="2910"/>
    <n v="63"/>
    <n v="80"/>
    <n v="143"/>
    <d v="2025-10-06T00:00:00"/>
    <d v="2025-10-01T00:00:00"/>
    <x v="0"/>
    <m/>
  </r>
  <r>
    <n v="71"/>
    <s v="DEHRADUN"/>
    <x v="2"/>
    <n v="9548900960"/>
    <x v="15"/>
    <s v="AKHILESH"/>
    <n v="9548253517"/>
    <s v="I-UW-PULA-ENB-9009"/>
    <s v="TXN100126968430"/>
    <d v="2025-10-06T00:00:00"/>
    <d v="2025-10-08T00:00:00"/>
    <n v="7071"/>
    <n v="1528"/>
    <n v="113"/>
    <n v="60"/>
    <n v="173"/>
    <d v="2025-10-06T00:00:00"/>
    <d v="2025-10-01T00:00:00"/>
    <x v="0"/>
    <m/>
  </r>
  <r>
    <n v="72"/>
    <s v="DEHRADUN"/>
    <x v="2"/>
    <n v="9548900960"/>
    <x v="15"/>
    <s v="AKHILESH"/>
    <n v="9548253517"/>
    <s v="I-UW-PULA-ENB-9002"/>
    <s v="TXN100126968430"/>
    <d v="2025-10-06T00:00:00"/>
    <d v="2025-10-08T00:00:00"/>
    <n v="4266"/>
    <n v="740"/>
    <n v="30"/>
    <n v="100"/>
    <n v="130"/>
    <d v="2025-10-06T00:00:00"/>
    <d v="2025-10-01T00:00:00"/>
    <x v="0"/>
    <m/>
  </r>
  <r>
    <n v="73"/>
    <s v="DEHRADUN"/>
    <x v="2"/>
    <n v="9548900960"/>
    <x v="15"/>
    <s v="AKHILESH"/>
    <n v="9548253517"/>
    <s v="I-UW-PULA-ENB-9008"/>
    <s v="TXN100126968430"/>
    <d v="2025-10-06T00:00:00"/>
    <d v="2025-10-07T00:00:00"/>
    <n v="506"/>
    <n v="215"/>
    <n v="73"/>
    <n v="80"/>
    <n v="153"/>
    <d v="2025-10-06T00:00:00"/>
    <d v="2025-10-01T00:00:00"/>
    <x v="0"/>
    <m/>
  </r>
  <r>
    <n v="74"/>
    <s v="DEHRADUN"/>
    <x v="2"/>
    <n v="9548900960"/>
    <x v="15"/>
    <s v="AKHILESH"/>
    <n v="9548253517"/>
    <s v="I-UW-CHRD-ENB-9048"/>
    <s v="TXN100126968779"/>
    <d v="2025-10-06T00:00:00"/>
    <d v="2025-10-07T00:00:00"/>
    <n v="8351"/>
    <n v="1762"/>
    <n v="34"/>
    <n v="100"/>
    <n v="134"/>
    <d v="2025-10-06T00:00:00"/>
    <d v="2025-10-01T00:00:00"/>
    <x v="0"/>
    <m/>
  </r>
  <r>
    <n v="75"/>
    <s v="DEHRADUN"/>
    <x v="2"/>
    <n v="9548900960"/>
    <x v="16"/>
    <s v="AKASH"/>
    <n v="75005746445"/>
    <s v="I-UW-DRDN-ENB-9050"/>
    <n v="120044"/>
    <d v="2025-10-06T00:00:00"/>
    <d v="2025-10-06T00:00:00"/>
    <n v="3302"/>
    <n v="1164"/>
    <n v="20"/>
    <n v="80"/>
    <n v="100"/>
    <d v="2025-10-06T00:00:00"/>
    <d v="2025-10-01T00:00:00"/>
    <x v="0"/>
    <m/>
  </r>
  <r>
    <n v="76"/>
    <s v="DEHRADUN"/>
    <x v="2"/>
    <n v="9548900960"/>
    <x v="16"/>
    <s v="AKASH"/>
    <n v="75005746445"/>
    <s v="I-UW-DRDN-ENB-0082"/>
    <n v="120044"/>
    <d v="2025-10-06T00:00:00"/>
    <d v="2025-10-07T00:00:00"/>
    <n v="5061"/>
    <n v="1505"/>
    <n v="28"/>
    <n v="80"/>
    <n v="108"/>
    <d v="2025-10-06T00:00:00"/>
    <d v="2025-10-01T00:00:00"/>
    <x v="0"/>
    <m/>
  </r>
  <r>
    <n v="77"/>
    <s v="DEHRADUN"/>
    <x v="2"/>
    <n v="9548900960"/>
    <x v="16"/>
    <s v="AKASH"/>
    <n v="75005746445"/>
    <s v="I-UW-DRDN-ENB-0091"/>
    <n v="120044"/>
    <d v="2025-10-06T00:00:00"/>
    <d v="2025-10-06T00:00:00"/>
    <n v="9768"/>
    <n v="2065"/>
    <n v="18"/>
    <n v="80"/>
    <n v="98"/>
    <d v="2025-10-06T00:00:00"/>
    <d v="2025-10-01T00:00:00"/>
    <x v="0"/>
    <m/>
  </r>
  <r>
    <n v="78"/>
    <s v="DEHRADUN"/>
    <x v="2"/>
    <n v="9548900960"/>
    <x v="16"/>
    <s v="AKASH"/>
    <n v="75005746445"/>
    <s v="I-UW-DRDN-ENB-0508"/>
    <n v="120044"/>
    <d v="2025-10-06T00:00:00"/>
    <d v="2025-10-07T00:00:00"/>
    <n v="15687"/>
    <n v="4112"/>
    <n v="25"/>
    <n v="60"/>
    <n v="85"/>
    <d v="2025-10-06T00:00:00"/>
    <d v="2025-10-01T00:00:00"/>
    <x v="0"/>
    <m/>
  </r>
  <r>
    <n v="79"/>
    <s v="DEHRADUN"/>
    <x v="2"/>
    <n v="9548900960"/>
    <x v="16"/>
    <s v="AKASH"/>
    <n v="75005746445"/>
    <s v="I-UW-DRDN-ENB-0132"/>
    <n v="120044"/>
    <d v="2025-10-06T00:00:00"/>
    <d v="2025-10-06T00:00:00"/>
    <n v="571"/>
    <n v="162"/>
    <n v="45"/>
    <n v="60"/>
    <n v="105"/>
    <d v="2025-10-06T00:00:00"/>
    <d v="2025-10-01T00:00:00"/>
    <x v="0"/>
    <m/>
  </r>
  <r>
    <n v="80"/>
    <s v="DEHRADUN"/>
    <x v="2"/>
    <n v="9548900960"/>
    <x v="16"/>
    <s v="AKASH"/>
    <n v="75005746445"/>
    <s v="I-UW-DRDN-ENB-0392"/>
    <n v="120044"/>
    <d v="2025-10-06T00:00:00"/>
    <d v="2025-10-06T00:00:00"/>
    <n v="2764"/>
    <n v="319"/>
    <n v="55"/>
    <n v="80"/>
    <n v="135"/>
    <d v="2025-10-06T00:00:00"/>
    <d v="2025-10-01T00:00:00"/>
    <x v="0"/>
    <m/>
  </r>
  <r>
    <n v="81"/>
    <s v="DEHRADUN"/>
    <x v="2"/>
    <n v="9548900960"/>
    <x v="16"/>
    <s v="AKASH"/>
    <n v="75005746445"/>
    <s v="I-UW-DRDN-ENB-0334"/>
    <n v="120044"/>
    <d v="2025-10-06T00:00:00"/>
    <d v="2025-10-07T00:00:00"/>
    <n v="2235"/>
    <n v="0"/>
    <n v="40"/>
    <n v="60"/>
    <n v="100"/>
    <d v="2025-10-06T00:00:00"/>
    <d v="2025-10-01T00:00:00"/>
    <x v="0"/>
    <m/>
  </r>
  <r>
    <n v="82"/>
    <s v="DEHRADUN"/>
    <x v="2"/>
    <n v="9548900960"/>
    <x v="14"/>
    <s v="SURENDRA"/>
    <n v="8979512894"/>
    <s v="I-UW-VKSN-ENB-9095"/>
    <s v="TXN100127164489"/>
    <d v="2025-10-07T00:00:00"/>
    <d v="2025-10-08T00:00:00"/>
    <n v="42"/>
    <n v="3"/>
    <n v="15"/>
    <n v="60"/>
    <n v="75"/>
    <d v="2025-10-07T00:00:00"/>
    <d v="2025-10-01T00:00:00"/>
    <x v="0"/>
    <m/>
  </r>
  <r>
    <n v="83"/>
    <s v="DEHRADUN"/>
    <x v="2"/>
    <n v="9548900960"/>
    <x v="14"/>
    <s v="SURENDRA"/>
    <n v="8979512894"/>
    <s v="I-UW-VKSN-ENB-9170"/>
    <s v="TXN100127164685"/>
    <d v="2025-10-07T00:00:00"/>
    <d v="2025-10-07T00:00:00"/>
    <n v="806"/>
    <n v="120"/>
    <n v="45"/>
    <n v="60"/>
    <n v="105"/>
    <d v="2025-10-07T00:00:00"/>
    <d v="2025-10-01T00:00:00"/>
    <x v="0"/>
    <m/>
  </r>
  <r>
    <n v="84"/>
    <s v="DEHRADUN"/>
    <x v="2"/>
    <n v="9548900960"/>
    <x v="14"/>
    <s v="SURENDRA"/>
    <n v="8979512894"/>
    <s v="I-UW-VKSN-ENB-9148"/>
    <s v="TXN100127164685"/>
    <d v="2025-10-07T00:00:00"/>
    <d v="2025-10-07T00:00:00"/>
    <n v="12290"/>
    <n v="2581"/>
    <n v="40"/>
    <n v="60"/>
    <n v="100"/>
    <d v="2025-10-07T00:00:00"/>
    <d v="2025-10-01T00:00:00"/>
    <x v="0"/>
    <m/>
  </r>
  <r>
    <n v="85"/>
    <s v="DEHRADUN"/>
    <x v="2"/>
    <n v="9548900960"/>
    <x v="14"/>
    <s v="SURENDRA"/>
    <n v="8979512894"/>
    <s v="I-UW-VKSN-ENB-0001"/>
    <s v="TXN100127164685"/>
    <d v="2025-10-07T00:00:00"/>
    <d v="2025-10-07T00:00:00"/>
    <n v="6953"/>
    <n v="1915"/>
    <n v="43"/>
    <n v="60"/>
    <n v="103"/>
    <d v="2025-10-07T00:00:00"/>
    <d v="2025-10-01T00:00:00"/>
    <x v="0"/>
    <m/>
  </r>
  <r>
    <n v="86"/>
    <s v="DEHRADUN"/>
    <x v="2"/>
    <n v="9548900960"/>
    <x v="14"/>
    <s v="SURENDRA"/>
    <n v="8979512894"/>
    <s v="I-UW-VKSN-ENB-G001"/>
    <s v="TXN100127164685"/>
    <d v="2025-10-07T00:00:00"/>
    <d v="2025-10-07T00:00:00"/>
    <n v="0"/>
    <n v="0"/>
    <n v="15"/>
    <n v="60"/>
    <n v="75"/>
    <d v="2025-10-07T00:00:00"/>
    <d v="2025-10-01T00:00:00"/>
    <x v="0"/>
    <m/>
  </r>
  <r>
    <n v="87"/>
    <s v="DEHRADUN"/>
    <x v="2"/>
    <n v="9548900960"/>
    <x v="14"/>
    <s v="SURENDRA"/>
    <n v="8979512894"/>
    <s v="I-UW-VKSN-ENB-9086"/>
    <s v="TXN100127164685"/>
    <d v="2025-10-07T00:00:00"/>
    <d v="2025-10-07T00:00:00"/>
    <n v="2798"/>
    <n v="567"/>
    <n v="25"/>
    <n v="60"/>
    <n v="85"/>
    <d v="2025-10-07T00:00:00"/>
    <d v="2025-10-01T00:00:00"/>
    <x v="0"/>
    <m/>
  </r>
  <r>
    <n v="88"/>
    <s v="DEHRADUN"/>
    <x v="2"/>
    <n v="9548900960"/>
    <x v="14"/>
    <s v="SURENDRA"/>
    <n v="8979512894"/>
    <s v="I-UW-VKSN-ENB-9174"/>
    <s v="TXN100127164489"/>
    <d v="2025-10-07T00:00:00"/>
    <d v="2025-10-08T00:00:00"/>
    <n v="8490"/>
    <n v="1810"/>
    <n v="15"/>
    <n v="80"/>
    <n v="95"/>
    <d v="2025-10-07T00:00:00"/>
    <d v="2025-10-01T00:00:00"/>
    <x v="0"/>
    <m/>
  </r>
  <r>
    <n v="89"/>
    <s v="DEHRADUN"/>
    <x v="2"/>
    <n v="9548900960"/>
    <x v="14"/>
    <s v="SURENDRA"/>
    <n v="8979512894"/>
    <s v="I-UW-VKSN-ENB-9101"/>
    <s v="TXN100127164489"/>
    <d v="2025-10-07T00:00:00"/>
    <d v="2025-10-07T00:00:00"/>
    <n v="7774"/>
    <n v="1314"/>
    <n v="15"/>
    <n v="40"/>
    <n v="55"/>
    <d v="2025-10-07T00:00:00"/>
    <d v="2025-10-01T00:00:00"/>
    <x v="0"/>
    <m/>
  </r>
  <r>
    <n v="90"/>
    <s v="DEHRADUN"/>
    <x v="2"/>
    <n v="9548900960"/>
    <x v="14"/>
    <s v="SURENDRA"/>
    <n v="8979512894"/>
    <s v="I-UW-VKSN-ENB-9152"/>
    <s v="TXN100127164489"/>
    <d v="2025-10-07T00:00:00"/>
    <d v="2025-10-08T00:00:00"/>
    <n v="4882"/>
    <n v="1036"/>
    <n v="27"/>
    <n v="60"/>
    <n v="87"/>
    <d v="2025-10-07T00:00:00"/>
    <d v="2025-10-01T00:00:00"/>
    <x v="0"/>
    <m/>
  </r>
  <r>
    <n v="91"/>
    <s v="DEHRADUN"/>
    <x v="2"/>
    <n v="9548900960"/>
    <x v="14"/>
    <s v="SURENDRA"/>
    <n v="8979512894"/>
    <s v="I-UW-DRDN-ENB-9123"/>
    <s v="TXN100127164489"/>
    <d v="2025-10-07T00:00:00"/>
    <d v="2025-10-07T00:00:00"/>
    <n v="5196"/>
    <n v="1369"/>
    <n v="63"/>
    <n v="60"/>
    <n v="123"/>
    <d v="2025-10-07T00:00:00"/>
    <d v="2025-10-01T00:00:00"/>
    <x v="0"/>
    <m/>
  </r>
  <r>
    <n v="92"/>
    <s v="DEHRADUN"/>
    <x v="2"/>
    <n v="9548900960"/>
    <x v="14"/>
    <s v="SURENDRA"/>
    <n v="8979512894"/>
    <s v="I-UW-VKSN-ENB-9085"/>
    <s v="TXN100127164489"/>
    <d v="2025-10-07T00:00:00"/>
    <d v="2025-10-07T00:00:00"/>
    <n v="3553"/>
    <n v="727"/>
    <n v="8"/>
    <n v="60"/>
    <n v="68"/>
    <d v="2025-10-07T00:00:00"/>
    <d v="2025-10-01T00:00:00"/>
    <x v="0"/>
    <m/>
  </r>
  <r>
    <n v="93"/>
    <s v="DEHRADUN"/>
    <x v="2"/>
    <n v="9548900960"/>
    <x v="16"/>
    <s v="AKASH"/>
    <n v="75005746445"/>
    <s v="I-UW-DRDN-ENB-0411"/>
    <n v="92103"/>
    <d v="2025-10-08T00:00:00"/>
    <d v="2025-10-08T00:00:00"/>
    <n v="15383"/>
    <n v="3471"/>
    <n v="28"/>
    <n v="60"/>
    <n v="88"/>
    <d v="2025-10-08T00:00:00"/>
    <d v="2025-10-01T00:00:00"/>
    <x v="0"/>
    <m/>
  </r>
  <r>
    <n v="94"/>
    <s v="DEHRADUN"/>
    <x v="2"/>
    <n v="9548900960"/>
    <x v="16"/>
    <s v="AKASH"/>
    <n v="75005746445"/>
    <s v="I-UW-DRDN-ENB-9114"/>
    <n v="92103"/>
    <d v="2025-10-08T00:00:00"/>
    <d v="2025-10-08T00:00:00"/>
    <n v="3122"/>
    <n v="973"/>
    <n v="45"/>
    <n v="60"/>
    <n v="105"/>
    <d v="2025-10-08T00:00:00"/>
    <d v="2025-10-01T00:00:00"/>
    <x v="0"/>
    <m/>
  </r>
  <r>
    <n v="95"/>
    <s v="DEHRADUN"/>
    <x v="2"/>
    <n v="9548900960"/>
    <x v="16"/>
    <s v="AKASH"/>
    <n v="75005746445"/>
    <s v="I-UW-SLQU-ENB-9005"/>
    <n v="92103"/>
    <d v="2025-10-08T00:00:00"/>
    <d v="2025-10-08T00:00:00"/>
    <n v="11934"/>
    <n v="2234"/>
    <n v="90"/>
    <n v="100"/>
    <n v="190"/>
    <d v="2025-10-08T00:00:00"/>
    <d v="2025-10-01T00:00:00"/>
    <x v="0"/>
    <m/>
  </r>
  <r>
    <n v="96"/>
    <s v="DEHRADUN"/>
    <x v="2"/>
    <n v="9548900960"/>
    <x v="16"/>
    <s v="AKASH"/>
    <n v="75005746445"/>
    <s v="I-UW-VKSN-ENB-9153"/>
    <n v="92103"/>
    <d v="2025-10-08T00:00:00"/>
    <d v="2025-10-08T00:00:00"/>
    <n v="1083"/>
    <n v="5"/>
    <n v="23"/>
    <n v="60"/>
    <n v="83"/>
    <d v="2025-10-08T00:00:00"/>
    <d v="2025-10-01T00:00:00"/>
    <x v="0"/>
    <m/>
  </r>
  <r>
    <n v="97"/>
    <s v="DEHRADUN"/>
    <x v="2"/>
    <n v="9548900960"/>
    <x v="16"/>
    <s v="AKASH"/>
    <n v="75005746445"/>
    <s v="I-UW-JWGH-ENB-9005"/>
    <n v="92103"/>
    <d v="2025-10-08T00:00:00"/>
    <d v="2025-10-08T00:00:00"/>
    <n v="1308"/>
    <n v="250"/>
    <n v="18"/>
    <n v="60"/>
    <n v="78"/>
    <d v="2025-10-08T00:00:00"/>
    <d v="2025-10-01T00:00:00"/>
    <x v="0"/>
    <m/>
  </r>
  <r>
    <n v="98"/>
    <s v="DEHRADUN"/>
    <x v="2"/>
    <n v="9548900960"/>
    <x v="16"/>
    <s v="AKASH"/>
    <n v="75005746445"/>
    <s v="I-UW-DRDN-ENB-9009"/>
    <n v="92103"/>
    <d v="2025-10-08T00:00:00"/>
    <d v="2025-10-08T00:00:00"/>
    <n v="10831"/>
    <n v="2856"/>
    <n v="53"/>
    <n v="60"/>
    <n v="113"/>
    <d v="2025-10-08T00:00:00"/>
    <d v="2025-10-01T00:00:00"/>
    <x v="0"/>
    <m/>
  </r>
  <r>
    <n v="99"/>
    <s v="DEHRADUN"/>
    <x v="2"/>
    <n v="9508782677"/>
    <x v="17"/>
    <s v="TRT"/>
    <s v="TRT"/>
    <s v="I-UW-DNUI-ILA-0001"/>
    <s v="TXN100127415193"/>
    <d v="2025-10-08T00:00:00"/>
    <d v="2025-10-09T00:00:00"/>
    <n v="0"/>
    <n v="2481"/>
    <n v="27"/>
    <n v="78"/>
    <n v="105"/>
    <d v="2025-10-08T00:00:00"/>
    <d v="2025-10-01T00:00:00"/>
    <x v="0"/>
    <m/>
  </r>
  <r>
    <n v="100"/>
    <s v="DEHRADUN"/>
    <x v="2"/>
    <n v="9508782677"/>
    <x v="17"/>
    <s v="TRT"/>
    <s v="TRT"/>
    <s v="I-UW-DNUI-ILA-0001"/>
    <s v="TXN100127414257"/>
    <d v="2025-10-08T00:00:00"/>
    <d v="2025-10-09T00:00:00"/>
    <n v="0"/>
    <n v="2481"/>
    <n v="105"/>
    <n v="2"/>
    <n v="107"/>
    <d v="2025-10-08T00:00:00"/>
    <d v="2025-10-01T00:00:00"/>
    <x v="0"/>
    <m/>
  </r>
  <r>
    <n v="101"/>
    <s v="DEHRADUN"/>
    <x v="2"/>
    <n v="6200673138"/>
    <x v="16"/>
    <s v="AKASH"/>
    <n v="75005746445"/>
    <s v="I-UW-VKSN-ENB-6002"/>
    <n v="94335"/>
    <d v="2025-10-09T00:00:00"/>
    <d v="2025-10-04T00:00:00"/>
    <n v="0"/>
    <n v="0"/>
    <n v="0"/>
    <n v="60"/>
    <n v="60"/>
    <d v="2025-10-09T00:00:00"/>
    <d v="2025-10-01T00:00:00"/>
    <x v="0"/>
    <m/>
  </r>
  <r>
    <n v="102"/>
    <s v="DEHRADUN"/>
    <x v="2"/>
    <n v="6200673138"/>
    <x v="16"/>
    <s v="AKASH"/>
    <n v="75005746445"/>
    <s v="I-UW-DRDN-ENB-6006"/>
    <n v="94335"/>
    <d v="2025-10-09T00:00:00"/>
    <d v="2025-10-09T00:00:00"/>
    <n v="0"/>
    <n v="10120"/>
    <n v="23"/>
    <n v="80"/>
    <n v="103"/>
    <d v="2025-10-09T00:00:00"/>
    <d v="2025-10-01T00:00:00"/>
    <x v="0"/>
    <m/>
  </r>
  <r>
    <n v="103"/>
    <s v="DEHRADUN"/>
    <x v="2"/>
    <n v="6200673138"/>
    <x v="16"/>
    <s v="AKASH"/>
    <n v="75005746445"/>
    <s v="I-UW-DRDN-ENB-6007"/>
    <n v="94335"/>
    <d v="2025-10-09T00:00:00"/>
    <d v="2025-10-09T00:00:00"/>
    <n v="4982"/>
    <n v="1360"/>
    <n v="30"/>
    <n v="80"/>
    <n v="110"/>
    <d v="2025-10-09T00:00:00"/>
    <d v="2025-10-01T00:00:00"/>
    <x v="0"/>
    <m/>
  </r>
  <r>
    <n v="104"/>
    <s v="DEHRADUN"/>
    <x v="2"/>
    <n v="6200673138"/>
    <x v="16"/>
    <s v="AKASH"/>
    <n v="75005746445"/>
    <s v="I-UW-DRDN-AG1-6022"/>
    <n v="94335"/>
    <d v="2025-10-09T00:00:00"/>
    <d v="2025-10-09T00:00:00"/>
    <n v="7918"/>
    <n v="2404"/>
    <n v="25"/>
    <n v="100"/>
    <n v="125"/>
    <d v="2025-10-09T00:00:00"/>
    <d v="2025-10-01T00:00:00"/>
    <x v="0"/>
    <m/>
  </r>
  <r>
    <n v="105"/>
    <s v="DEHRADUN"/>
    <x v="2"/>
    <n v="6200673138"/>
    <x v="16"/>
    <s v="AKASH"/>
    <n v="75005746445"/>
    <s v="I-UW-DRDN-ENB-6048"/>
    <n v="94335"/>
    <d v="2025-10-09T00:00:00"/>
    <d v="2025-10-09T00:00:00"/>
    <n v="7135"/>
    <n v="2495"/>
    <n v="21"/>
    <n v="80"/>
    <n v="101"/>
    <d v="2025-10-09T00:00:00"/>
    <d v="2025-10-01T00:00:00"/>
    <x v="0"/>
    <m/>
  </r>
  <r>
    <n v="106"/>
    <s v="DEHRADUN"/>
    <x v="2"/>
    <n v="6200673138"/>
    <x v="16"/>
    <s v="AKASH"/>
    <n v="75005746445"/>
    <s v="I-UW-DRDN-ENB-6003"/>
    <n v="94335"/>
    <d v="2025-10-09T00:00:00"/>
    <d v="2025-10-09T00:00:00"/>
    <n v="7893"/>
    <n v="2439"/>
    <n v="27"/>
    <n v="80"/>
    <n v="107"/>
    <d v="2025-10-09T00:00:00"/>
    <d v="2025-10-01T00:00:00"/>
    <x v="0"/>
    <m/>
  </r>
  <r>
    <n v="107"/>
    <s v="DEHRADUN"/>
    <x v="2"/>
    <n v="6200673138"/>
    <x v="16"/>
    <s v="AKASH"/>
    <n v="75005746445"/>
    <s v="I-UW-DRDN-ENB-6053"/>
    <n v="94335"/>
    <d v="2025-10-09T00:00:00"/>
    <d v="2025-10-09T00:00:00"/>
    <n v="4247"/>
    <n v="1070"/>
    <n v="20"/>
    <n v="80"/>
    <n v="100"/>
    <d v="2025-10-09T00:00:00"/>
    <d v="2025-10-01T00:00:00"/>
    <x v="0"/>
    <m/>
  </r>
  <r>
    <n v="108"/>
    <s v="DEHRADUN"/>
    <x v="2"/>
    <n v="9548900960"/>
    <x v="12"/>
    <s v="VINAY"/>
    <n v="9548825818"/>
    <s v="I-UW-THRI-ENB-9045"/>
    <s v="TXN100127684079"/>
    <d v="2025-10-09T00:00:00"/>
    <d v="2025-10-09T00:00:00"/>
    <n v="1993"/>
    <n v="649"/>
    <n v="8"/>
    <n v="80"/>
    <n v="88"/>
    <d v="2025-10-09T00:00:00"/>
    <d v="2025-10-01T00:00:00"/>
    <x v="0"/>
    <m/>
  </r>
  <r>
    <n v="109"/>
    <s v="DEHRADUN"/>
    <x v="2"/>
    <n v="9548900960"/>
    <x v="12"/>
    <s v="VINAY"/>
    <n v="9548825818"/>
    <s v="I-UW-THRI-ENB-9063"/>
    <s v="TXN100127684079"/>
    <d v="2025-10-09T00:00:00"/>
    <d v="2025-10-11T00:00:00"/>
    <n v="4180"/>
    <n v="775"/>
    <n v="44"/>
    <n v="60"/>
    <n v="104"/>
    <d v="2025-10-09T00:00:00"/>
    <d v="2025-10-01T00:00:00"/>
    <x v="0"/>
    <m/>
  </r>
  <r>
    <n v="110"/>
    <s v="DEHRADUN"/>
    <x v="2"/>
    <n v="9548900960"/>
    <x v="12"/>
    <s v="VINAY"/>
    <n v="9548825818"/>
    <s v="I-UW-JHDR-ENB-9012"/>
    <s v="TXN100127684079"/>
    <d v="2025-10-09T00:00:00"/>
    <d v="2025-10-11T00:00:00"/>
    <n v="3181"/>
    <n v="994"/>
    <n v="58"/>
    <n v="60"/>
    <n v="118"/>
    <d v="2025-10-09T00:00:00"/>
    <d v="2025-10-01T00:00:00"/>
    <x v="0"/>
    <m/>
  </r>
  <r>
    <n v="111"/>
    <s v="DEHRADUN"/>
    <x v="2"/>
    <n v="9548900960"/>
    <x v="12"/>
    <s v="VINAY"/>
    <n v="9548825818"/>
    <s v="I-UW-PAAR-ENB-9016"/>
    <s v="TXN100127683983"/>
    <d v="2025-10-09T00:00:00"/>
    <d v="2025-10-10T00:00:00"/>
    <n v="3876"/>
    <n v="1020"/>
    <n v="60"/>
    <n v="80"/>
    <n v="140"/>
    <d v="2025-10-09T00:00:00"/>
    <d v="2025-10-01T00:00:00"/>
    <x v="0"/>
    <m/>
  </r>
  <r>
    <n v="112"/>
    <s v="DEHRADUN"/>
    <x v="2"/>
    <n v="9548900960"/>
    <x v="12"/>
    <s v="VINAY"/>
    <n v="9548825818"/>
    <s v="I-UW-THRI-ENB-9056"/>
    <s v="TXN100127683983"/>
    <d v="2025-10-09T00:00:00"/>
    <d v="2025-10-11T00:00:00"/>
    <n v="5409"/>
    <n v="1124"/>
    <n v="75"/>
    <n v="60"/>
    <n v="135"/>
    <d v="2025-10-09T00:00:00"/>
    <d v="2025-10-01T00:00:00"/>
    <x v="0"/>
    <m/>
  </r>
  <r>
    <n v="113"/>
    <s v="DEHRADUN"/>
    <x v="2"/>
    <n v="9548900960"/>
    <x v="12"/>
    <s v="VINAY"/>
    <n v="9548825818"/>
    <s v="I-UW-THRI-ENB-9062"/>
    <s v="TXN100127683983"/>
    <d v="2025-10-09T00:00:00"/>
    <d v="2025-10-12T00:00:00"/>
    <n v="5076"/>
    <n v="1094"/>
    <n v="60"/>
    <n v="80"/>
    <n v="140"/>
    <d v="2025-10-09T00:00:00"/>
    <d v="2025-10-01T00:00:00"/>
    <x v="0"/>
    <m/>
  </r>
  <r>
    <n v="114"/>
    <s v="DEHRADUN"/>
    <x v="2"/>
    <n v="9548900960"/>
    <x v="12"/>
    <s v="VINAY"/>
    <n v="9548825818"/>
    <s v="I-UW-CHMB-ILA-0001"/>
    <s v="TXN100127683811"/>
    <d v="2025-10-09T00:00:00"/>
    <d v="2025-10-12T00:00:00"/>
    <n v="317"/>
    <n v="155"/>
    <n v="42"/>
    <n v="100"/>
    <n v="142"/>
    <d v="2025-10-09T00:00:00"/>
    <d v="2025-10-01T00:00:00"/>
    <x v="0"/>
    <m/>
  </r>
  <r>
    <n v="115"/>
    <s v="DEHRADUN"/>
    <x v="2"/>
    <n v="9548900960"/>
    <x v="12"/>
    <s v="VINAY"/>
    <n v="9548825818"/>
    <s v="I-UW-PAAR-ILA-0001"/>
    <s v="TXN100127683811"/>
    <d v="2025-10-09T00:00:00"/>
    <d v="2025-10-10T00:00:00"/>
    <n v="17"/>
    <n v="41"/>
    <n v="30"/>
    <n v="100"/>
    <n v="130"/>
    <d v="2025-10-09T00:00:00"/>
    <d v="2025-10-01T00:00:00"/>
    <x v="0"/>
    <m/>
  </r>
  <r>
    <n v="116"/>
    <s v="DEHRADUN"/>
    <x v="2"/>
    <n v="9548900960"/>
    <x v="16"/>
    <s v="AKASH"/>
    <n v="75005746445"/>
    <s v="I-UW-DRDN-ENB-0083"/>
    <n v="122022"/>
    <d v="2025-10-10T00:00:00"/>
    <d v="2025-10-10T00:00:00"/>
    <n v="2356"/>
    <n v="604"/>
    <n v="48"/>
    <n v="60"/>
    <n v="108"/>
    <d v="2025-10-10T00:00:00"/>
    <d v="2025-10-01T00:00:00"/>
    <x v="0"/>
    <m/>
  </r>
  <r>
    <n v="117"/>
    <s v="DEHRADUN"/>
    <x v="2"/>
    <n v="9548900960"/>
    <x v="16"/>
    <s v="AKASH"/>
    <n v="75005746445"/>
    <s v="I-UW-DRDN-ENB-0341"/>
    <n v="122022"/>
    <d v="2025-10-10T00:00:00"/>
    <d v="2025-10-11T00:00:00"/>
    <n v="2277"/>
    <n v="487"/>
    <n v="12"/>
    <n v="60"/>
    <n v="72"/>
    <d v="2025-10-10T00:00:00"/>
    <d v="2025-10-01T00:00:00"/>
    <x v="0"/>
    <m/>
  </r>
  <r>
    <n v="118"/>
    <s v="DEHRADUN"/>
    <x v="2"/>
    <n v="9548900960"/>
    <x v="16"/>
    <s v="AKASH"/>
    <n v="75005746445"/>
    <s v="I-UW-DRDN-ENB-0084"/>
    <n v="122022"/>
    <d v="2025-10-10T00:00:00"/>
    <d v="2025-10-10T00:00:00"/>
    <n v="1061"/>
    <n v="570"/>
    <n v="62"/>
    <n v="60"/>
    <n v="122"/>
    <d v="2025-10-10T00:00:00"/>
    <d v="2025-10-01T00:00:00"/>
    <x v="0"/>
    <m/>
  </r>
  <r>
    <n v="119"/>
    <s v="DEHRADUN"/>
    <x v="2"/>
    <n v="6200673138"/>
    <x v="16"/>
    <s v="AKASH"/>
    <n v="75005746445"/>
    <s v="I-UW-DRDN-ENB-6008"/>
    <n v="122430"/>
    <d v="2025-10-10T00:00:00"/>
    <d v="2025-10-10T00:00:00"/>
    <n v="0"/>
    <n v="9256"/>
    <n v="10"/>
    <n v="80"/>
    <n v="90"/>
    <d v="2025-10-10T00:00:00"/>
    <d v="2025-10-01T00:00:00"/>
    <x v="0"/>
    <m/>
  </r>
  <r>
    <n v="120"/>
    <s v="DEHRADUN"/>
    <x v="2"/>
    <n v="9548900960"/>
    <x v="16"/>
    <s v="AKASH"/>
    <n v="75005746445"/>
    <s v="I-UW-XXXX-COW-0535"/>
    <n v="122232"/>
    <d v="2025-10-10T00:00:00"/>
    <d v="2025-10-11T00:00:00"/>
    <n v="53783"/>
    <n v="10928"/>
    <n v="23"/>
    <n v="140"/>
    <n v="163"/>
    <d v="2025-10-10T00:00:00"/>
    <d v="2025-10-01T00:00:00"/>
    <x v="0"/>
    <m/>
  </r>
  <r>
    <n v="121"/>
    <s v="DEHRADUN"/>
    <x v="2"/>
    <n v="9548900960"/>
    <x v="16"/>
    <s v="AKASH"/>
    <n v="75005746445"/>
    <s v="I-UW-DRDN-ENB-0294"/>
    <n v="122232"/>
    <d v="2025-10-10T00:00:00"/>
    <d v="2025-10-11T00:00:00"/>
    <n v="4495"/>
    <n v="1243"/>
    <n v="53"/>
    <n v="60"/>
    <n v="113"/>
    <d v="2025-10-10T00:00:00"/>
    <d v="2025-10-01T00:00:00"/>
    <x v="0"/>
    <m/>
  </r>
  <r>
    <n v="122"/>
    <s v="DEHRADUN"/>
    <x v="2"/>
    <n v="9548900960"/>
    <x v="16"/>
    <s v="AKASH"/>
    <n v="75005746445"/>
    <s v="I-UW-DRDN-ENB-0314"/>
    <n v="122232"/>
    <d v="2025-10-10T00:00:00"/>
    <d v="2025-10-11T00:00:00"/>
    <n v="6118"/>
    <n v="1971"/>
    <n v="20"/>
    <n v="60"/>
    <n v="80"/>
    <d v="2025-10-10T00:00:00"/>
    <d v="2025-10-01T00:00:00"/>
    <x v="0"/>
    <m/>
  </r>
  <r>
    <n v="123"/>
    <s v="DEHRADUN"/>
    <x v="2"/>
    <n v="9548900960"/>
    <x v="16"/>
    <s v="AKASH"/>
    <n v="75005746446"/>
    <s v="I-UW-DRDN-AG2-0002"/>
    <n v="105952"/>
    <d v="2025-10-11T00:00:00"/>
    <d v="2025-10-10T00:00:00"/>
    <n v="6906"/>
    <n v="878"/>
    <n v="15"/>
    <n v="160"/>
    <n v="175"/>
    <d v="2025-10-11T00:00:00"/>
    <d v="2025-10-01T00:00:00"/>
    <x v="0"/>
    <m/>
  </r>
  <r>
    <n v="124"/>
    <s v="DEHRADUN"/>
    <x v="2"/>
    <n v="9548900960"/>
    <x v="13"/>
    <s v="BALLU"/>
    <n v="8077411618"/>
    <s v="I-UW-MORI-ENB-9004"/>
    <s v="TXN100128019690"/>
    <d v="2025-10-11T00:00:00"/>
    <d v="2025-10-13T00:00:00"/>
    <n v="4464"/>
    <n v="636"/>
    <n v="22"/>
    <n v="160"/>
    <n v="182"/>
    <d v="2025-10-11T00:00:00"/>
    <d v="2025-10-01T00:00:00"/>
    <x v="0"/>
    <m/>
  </r>
  <r>
    <n v="125"/>
    <s v="DEHRADUN"/>
    <x v="2"/>
    <n v="9548900960"/>
    <x v="13"/>
    <s v="BALLU"/>
    <n v="8077411618"/>
    <s v="I-UW-MORI-ENB-9009"/>
    <s v="TXN100128019989"/>
    <d v="2025-10-11T00:00:00"/>
    <d v="2025-10-13T00:00:00"/>
    <n v="28236"/>
    <n v="5637"/>
    <n v="38"/>
    <n v="100"/>
    <n v="138"/>
    <d v="2025-10-11T00:00:00"/>
    <d v="2025-10-01T00:00:00"/>
    <x v="0"/>
    <m/>
  </r>
  <r>
    <n v="126"/>
    <s v="DEHRADUN"/>
    <x v="2"/>
    <n v="9548900960"/>
    <x v="13"/>
    <s v="BALLU"/>
    <n v="8077411618"/>
    <s v="I-UW-TYNI-ENB-9001"/>
    <s v="TXN100128019989"/>
    <d v="2025-10-11T00:00:00"/>
    <d v="2025-10-11T00:00:00"/>
    <n v="2445"/>
    <n v="692"/>
    <n v="120"/>
    <n v="60"/>
    <n v="180"/>
    <d v="2025-10-11T00:00:00"/>
    <d v="2025-10-01T00:00:00"/>
    <x v="0"/>
    <m/>
  </r>
  <r>
    <n v="127"/>
    <s v="DEHRADUN"/>
    <x v="2"/>
    <n v="9548900960"/>
    <x v="13"/>
    <s v="BALLU"/>
    <n v="8077411618"/>
    <s v="I-UW-TYNI-ENB-9034"/>
    <s v="TXN100128019989"/>
    <d v="2025-10-11T00:00:00"/>
    <d v="2025-10-12T00:00:00"/>
    <n v="16028"/>
    <n v="3849"/>
    <n v="70"/>
    <n v="60"/>
    <n v="130"/>
    <d v="2025-10-11T00:00:00"/>
    <d v="2025-10-01T00:00:00"/>
    <x v="0"/>
    <m/>
  </r>
  <r>
    <n v="128"/>
    <s v="DEHRADUN"/>
    <x v="2"/>
    <n v="9548900960"/>
    <x v="13"/>
    <s v="BALLU"/>
    <n v="8077411618"/>
    <s v="I-UW-MORI-ENB-9017"/>
    <s v="TXN100128019989"/>
    <d v="2025-10-11T00:00:00"/>
    <d v="2025-10-13T00:00:00"/>
    <n v="1358"/>
    <n v="223"/>
    <n v="93"/>
    <n v="60"/>
    <n v="153"/>
    <d v="2025-10-11T00:00:00"/>
    <d v="2025-10-01T00:00:00"/>
    <x v="0"/>
    <m/>
  </r>
  <r>
    <n v="129"/>
    <s v="DEHRADUN"/>
    <x v="2"/>
    <n v="9548900960"/>
    <x v="13"/>
    <s v="BALLU"/>
    <n v="8077411618"/>
    <s v="I-UW-MORI-ENB-9023"/>
    <s v="TXN100128019989"/>
    <d v="2025-10-11T00:00:00"/>
    <d v="2025-10-12T00:00:00"/>
    <n v="9502"/>
    <n v="1855"/>
    <n v="114"/>
    <n v="60"/>
    <n v="174"/>
    <d v="2025-10-11T00:00:00"/>
    <d v="2025-10-01T00:00:00"/>
    <x v="0"/>
    <m/>
  </r>
  <r>
    <n v="130"/>
    <s v="DEHRADUN"/>
    <x v="2"/>
    <n v="9548900960"/>
    <x v="13"/>
    <s v="BALLU"/>
    <n v="8077411618"/>
    <s v="I-UW-PULA-ENB-9017"/>
    <s v="TXN100128428907"/>
    <d v="2025-10-13T00:00:00"/>
    <d v="2025-10-15T00:00:00"/>
    <n v="32669"/>
    <n v="299"/>
    <n v="55"/>
    <n v="60"/>
    <n v="115"/>
    <d v="2025-10-13T00:00:00"/>
    <d v="2025-10-01T00:00:00"/>
    <x v="0"/>
    <m/>
  </r>
  <r>
    <n v="131"/>
    <s v="DEHRADUN"/>
    <x v="2"/>
    <n v="9548900960"/>
    <x v="13"/>
    <s v="BALLU"/>
    <n v="8077411618"/>
    <s v="I-UW-RAHI-ENB-9043"/>
    <s v="TXN100128428907"/>
    <d v="2025-10-13T00:00:00"/>
    <d v="2025-10-14T00:00:00"/>
    <n v="3854"/>
    <n v="1041"/>
    <n v="68"/>
    <n v="60"/>
    <n v="128"/>
    <d v="2025-10-13T00:00:00"/>
    <d v="2025-10-01T00:00:00"/>
    <x v="0"/>
    <m/>
  </r>
  <r>
    <n v="132"/>
    <s v="DEHRADUN"/>
    <x v="2"/>
    <n v="9548900960"/>
    <x v="13"/>
    <s v="BALLU"/>
    <n v="8077411618"/>
    <s v="I-UW-RAHI-ENB-9045"/>
    <s v="TXN100128428907"/>
    <d v="2025-10-13T00:00:00"/>
    <d v="2025-10-14T00:00:00"/>
    <n v="2532"/>
    <n v="704"/>
    <n v="58"/>
    <n v="60"/>
    <n v="118"/>
    <d v="2025-10-13T00:00:00"/>
    <d v="2025-10-01T00:00:00"/>
    <x v="0"/>
    <m/>
  </r>
  <r>
    <n v="133"/>
    <s v="DEHRADUN"/>
    <x v="2"/>
    <n v="9548900960"/>
    <x v="13"/>
    <s v="BALLU"/>
    <n v="8077411618"/>
    <s v="I-UW-SAKI-ENB-9008"/>
    <s v="TXN100128428907"/>
    <d v="2025-10-13T00:00:00"/>
    <d v="2025-10-13T00:00:00"/>
    <n v="13242"/>
    <n v="2065"/>
    <n v="106"/>
    <n v="60"/>
    <n v="166"/>
    <d v="2025-10-13T00:00:00"/>
    <d v="2025-10-01T00:00:00"/>
    <x v="0"/>
    <m/>
  </r>
  <r>
    <n v="134"/>
    <s v="DEHRADUN"/>
    <x v="2"/>
    <n v="9548900960"/>
    <x v="15"/>
    <s v="AKHILESH"/>
    <n v="9548253517"/>
    <s v="I-UW-BTWR-ENB-9035"/>
    <s v="TXN100128416839"/>
    <d v="2025-10-13T00:00:00"/>
    <d v="2025-10-14T00:00:00"/>
    <n v="2205"/>
    <n v="434"/>
    <n v="64"/>
    <n v="80"/>
    <n v="144"/>
    <d v="2025-10-13T00:00:00"/>
    <d v="2025-10-01T00:00:00"/>
    <x v="0"/>
    <m/>
  </r>
  <r>
    <n v="135"/>
    <s v="DEHRADUN"/>
    <x v="2"/>
    <n v="9548900960"/>
    <x v="15"/>
    <s v="AKHILESH"/>
    <n v="9548253517"/>
    <s v="I-UW-BTWR-ENB-9054"/>
    <s v="TXN100128416839"/>
    <d v="2025-10-13T00:00:00"/>
    <d v="2025-10-14T00:00:00"/>
    <n v="6360"/>
    <n v="1528"/>
    <n v="78"/>
    <n v="80"/>
    <n v="158"/>
    <d v="2025-10-13T00:00:00"/>
    <d v="2025-10-01T00:00:00"/>
    <x v="0"/>
    <m/>
  </r>
  <r>
    <n v="146"/>
    <s v="DEHRADUN"/>
    <x v="2"/>
    <n v="6200673138"/>
    <x v="14"/>
    <s v="SURENDRA"/>
    <n v="8979512894"/>
    <s v="I-UW-DRDN-ENB-6010"/>
    <n v="121640"/>
    <d v="2025-10-14T00:00:00"/>
    <d v="2025-10-15T00:00:00"/>
    <n v="6574"/>
    <n v="2077"/>
    <n v="10"/>
    <n v="80"/>
    <n v="90"/>
    <d v="2025-10-14T00:00:00"/>
    <d v="2025-10-01T00:00:00"/>
    <x v="0"/>
    <m/>
  </r>
  <r>
    <n v="147"/>
    <s v="DEHRADUN"/>
    <x v="2"/>
    <n v="6200673138"/>
    <x v="14"/>
    <s v="SURENDRA"/>
    <n v="8979512894"/>
    <s v="I-UW-DRDN-ENB-6021"/>
    <n v="121640"/>
    <d v="2025-10-14T00:00:00"/>
    <d v="2025-10-15T00:00:00"/>
    <n v="1865"/>
    <n v="518"/>
    <n v="28"/>
    <n v="80"/>
    <n v="108"/>
    <d v="2025-10-14T00:00:00"/>
    <d v="2025-10-01T00:00:00"/>
    <x v="0"/>
    <m/>
  </r>
  <r>
    <n v="148"/>
    <s v="DEHRADUN"/>
    <x v="2"/>
    <n v="6200673138"/>
    <x v="14"/>
    <s v="SURENDRA"/>
    <n v="8979512894"/>
    <s v="I-UW-DRDN-ENB-6032"/>
    <n v="121640"/>
    <d v="2025-10-14T00:00:00"/>
    <d v="2025-10-15T00:00:00"/>
    <n v="5033"/>
    <n v="1798"/>
    <n v="25"/>
    <n v="80"/>
    <n v="105"/>
    <d v="2025-10-14T00:00:00"/>
    <d v="2025-10-01T00:00:00"/>
    <x v="0"/>
    <m/>
  </r>
  <r>
    <n v="149"/>
    <s v="DEHRADUN"/>
    <x v="2"/>
    <n v="6200673138"/>
    <x v="14"/>
    <s v="SURENDRA"/>
    <n v="8979512894"/>
    <s v="I-UW-HRBT-ENB-6000"/>
    <n v="121425"/>
    <d v="2025-10-14T00:00:00"/>
    <d v="2025-10-12T00:00:00"/>
    <n v="0"/>
    <n v="0"/>
    <n v="10"/>
    <n v="80"/>
    <n v="90"/>
    <d v="2025-10-14T00:00:00"/>
    <d v="2025-10-01T00:00:00"/>
    <x v="0"/>
    <m/>
  </r>
  <r>
    <n v="150"/>
    <s v="DEHRADUN"/>
    <x v="2"/>
    <n v="6200673138"/>
    <x v="14"/>
    <s v="SURENDRA"/>
    <n v="8979512894"/>
    <s v="I-UW-SLQU-ENB-6000"/>
    <n v="121425"/>
    <d v="2025-10-14T00:00:00"/>
    <d v="2025-10-12T00:00:00"/>
    <n v="0"/>
    <n v="0"/>
    <n v="10"/>
    <n v="80"/>
    <n v="90"/>
    <d v="2025-10-14T00:00:00"/>
    <d v="2025-10-01T00:00:00"/>
    <x v="0"/>
    <m/>
  </r>
  <r>
    <n v="151"/>
    <s v="DEHRADUN"/>
    <x v="2"/>
    <n v="6200673138"/>
    <x v="14"/>
    <s v="SURENDRA"/>
    <n v="8979512894"/>
    <s v="I-UW-VKSN-ENB-6005"/>
    <n v="121425"/>
    <d v="2025-10-14T00:00:00"/>
    <d v="2025-10-12T00:00:00"/>
    <n v="6678"/>
    <n v="1798"/>
    <n v="30"/>
    <n v="80"/>
    <n v="110"/>
    <d v="2025-10-14T00:00:00"/>
    <d v="2025-10-01T00:00:00"/>
    <x v="0"/>
    <m/>
  </r>
  <r>
    <n v="152"/>
    <s v="DEHRADUN"/>
    <x v="2"/>
    <n v="6200673138"/>
    <x v="14"/>
    <s v="SURENDRA"/>
    <n v="8979512894"/>
    <s v="I-UW-VKSN-ENB-6004"/>
    <n v="121425"/>
    <d v="2025-10-14T00:00:00"/>
    <d v="2025-10-12T00:00:00"/>
    <n v="685"/>
    <n v="51"/>
    <n v="20"/>
    <n v="80"/>
    <n v="100"/>
    <d v="2025-10-14T00:00:00"/>
    <d v="2025-10-01T00:00:00"/>
    <x v="0"/>
    <m/>
  </r>
  <r>
    <n v="153"/>
    <s v="DEHRADUN"/>
    <x v="2"/>
    <n v="6200673138"/>
    <x v="14"/>
    <s v="SURENDRA"/>
    <n v="8979512894"/>
    <s v="I-UW-DRDN-ENB-6008"/>
    <n v="121425"/>
    <d v="2025-10-14T00:00:00"/>
    <d v="2025-10-15T00:00:00"/>
    <n v="4386"/>
    <n v="1230"/>
    <n v="5"/>
    <n v="80"/>
    <n v="85"/>
    <d v="2025-10-14T00:00:00"/>
    <d v="2025-10-01T00:00:00"/>
    <x v="0"/>
    <m/>
  </r>
  <r>
    <n v="136"/>
    <s v="DEHRADUN"/>
    <x v="2"/>
    <n v="9548900960"/>
    <x v="14"/>
    <s v="SURENDRA"/>
    <n v="8979512894"/>
    <s v="I-UW-VKSN-ENB-9110"/>
    <s v="TXN100129359287"/>
    <d v="2025-10-17T00:00:00"/>
    <d v="2025-10-12T00:00:00"/>
    <n v="11333"/>
    <n v="2773"/>
    <n v="20"/>
    <n v="60"/>
    <n v="80"/>
    <d v="2025-10-17T00:00:00"/>
    <d v="2025-10-01T00:00:00"/>
    <x v="0"/>
    <m/>
  </r>
  <r>
    <n v="137"/>
    <s v="DEHRADUN"/>
    <x v="2"/>
    <n v="9548900960"/>
    <x v="14"/>
    <s v="SURENDRA"/>
    <n v="8979512894"/>
    <s v="I-UW-VKSN-ENB-9010"/>
    <s v="TXN100129359287"/>
    <d v="2025-10-17T00:00:00"/>
    <d v="2025-10-12T00:00:00"/>
    <n v="3620"/>
    <n v="1039"/>
    <n v="10"/>
    <n v="60"/>
    <n v="70"/>
    <d v="2025-10-17T00:00:00"/>
    <d v="2025-10-01T00:00:00"/>
    <x v="0"/>
    <m/>
  </r>
  <r>
    <n v="138"/>
    <s v="DEHRADUN"/>
    <x v="2"/>
    <n v="9548900960"/>
    <x v="14"/>
    <s v="SURENDRA"/>
    <n v="8979512894"/>
    <s v="I-UW-VKSN-ENB-9020"/>
    <s v="TXN100129359287"/>
    <d v="2025-10-17T00:00:00"/>
    <d v="2025-10-12T00:00:00"/>
    <n v="478"/>
    <n v="198"/>
    <n v="15"/>
    <n v="60"/>
    <n v="75"/>
    <d v="2025-10-17T00:00:00"/>
    <d v="2025-10-01T00:00:00"/>
    <x v="0"/>
    <m/>
  </r>
  <r>
    <n v="139"/>
    <s v="DEHRADUN"/>
    <x v="2"/>
    <n v="9548900960"/>
    <x v="14"/>
    <s v="SURENDRA"/>
    <n v="8979512894"/>
    <s v="I-UW-VKSN-ENB-9165"/>
    <s v="TXN100129359287"/>
    <d v="2025-10-17T00:00:00"/>
    <d v="2025-10-12T00:00:00"/>
    <n v="0"/>
    <n v="0"/>
    <n v="35"/>
    <n v="60"/>
    <n v="95"/>
    <d v="2025-10-17T00:00:00"/>
    <d v="2025-10-01T00:00:00"/>
    <x v="0"/>
    <m/>
  </r>
  <r>
    <n v="140"/>
    <s v="DEHRADUN"/>
    <x v="2"/>
    <n v="9548900960"/>
    <x v="14"/>
    <s v="SURENDRA"/>
    <n v="8979512894"/>
    <s v="I-UW-VKSN-ENB-9078"/>
    <s v="TXN100129359287"/>
    <d v="2025-10-17T00:00:00"/>
    <d v="2025-10-12T00:00:00"/>
    <n v="6678"/>
    <n v="1798"/>
    <n v="30"/>
    <n v="80"/>
    <n v="110"/>
    <d v="2025-10-17T00:00:00"/>
    <d v="2025-10-01T00:00:00"/>
    <x v="0"/>
    <m/>
  </r>
  <r>
    <n v="141"/>
    <s v="DEHRADUN"/>
    <x v="2"/>
    <n v="9548900960"/>
    <x v="14"/>
    <s v="SURENDRA"/>
    <n v="8979512894"/>
    <s v="I-UW-DRDN-ENB-9134"/>
    <s v="TXN100129359287"/>
    <d v="2025-10-17T00:00:00"/>
    <d v="2025-10-14T00:00:00"/>
    <n v="10752"/>
    <n v="2733"/>
    <n v="15"/>
    <n v="100"/>
    <n v="115"/>
    <d v="2025-10-17T00:00:00"/>
    <d v="2025-10-01T00:00:00"/>
    <x v="0"/>
    <m/>
  </r>
  <r>
    <n v="142"/>
    <s v="DEHRADUN"/>
    <x v="2"/>
    <n v="9548900960"/>
    <x v="14"/>
    <s v="SURENDRA"/>
    <n v="8979512894"/>
    <s v="I-UW-DRDN-ENB-0330"/>
    <s v="TXN100129359287"/>
    <d v="2025-10-17T00:00:00"/>
    <d v="2025-10-14T00:00:00"/>
    <n v="658"/>
    <n v="252"/>
    <n v="38"/>
    <n v="60"/>
    <n v="98"/>
    <d v="2025-10-17T00:00:00"/>
    <d v="2025-10-01T00:00:00"/>
    <x v="0"/>
    <m/>
  </r>
  <r>
    <n v="143"/>
    <s v="DEHRADUN"/>
    <x v="2"/>
    <n v="9548900960"/>
    <x v="14"/>
    <s v="SURENDRA"/>
    <n v="8979512894"/>
    <s v="I-UW-DRDN-ENB-0130"/>
    <s v="TXN100129359287"/>
    <d v="2025-10-17T00:00:00"/>
    <d v="2025-10-15T00:00:00"/>
    <n v="3846"/>
    <n v="618"/>
    <n v="44"/>
    <n v="60"/>
    <n v="104"/>
    <d v="2025-10-17T00:00:00"/>
    <d v="2025-10-01T00:00:00"/>
    <x v="0"/>
    <m/>
  </r>
  <r>
    <n v="144"/>
    <s v="DEHRADUN"/>
    <x v="2"/>
    <n v="9548900960"/>
    <x v="14"/>
    <s v="SURENDRA"/>
    <n v="8979512894"/>
    <s v="I-UW-DRDN-ENB-9166"/>
    <s v="TXN100129359287"/>
    <d v="2025-10-17T00:00:00"/>
    <d v="2025-10-15T00:00:00"/>
    <n v="6850"/>
    <n v="1689"/>
    <n v="5"/>
    <n v="60"/>
    <n v="65"/>
    <d v="2025-10-17T00:00:00"/>
    <d v="2025-10-01T00:00:00"/>
    <x v="0"/>
    <m/>
  </r>
  <r>
    <n v="145"/>
    <s v="DEHRADUN"/>
    <x v="2"/>
    <n v="9548900960"/>
    <x v="14"/>
    <s v="SURENDRA"/>
    <n v="8979512894"/>
    <s v="I-UW-DRDN-ENB-0124"/>
    <s v="TXN100129359287"/>
    <d v="2025-10-17T00:00:00"/>
    <d v="2025-10-15T00:00:00"/>
    <n v="9525"/>
    <n v="2405"/>
    <n v="20"/>
    <n v="40"/>
    <n v="60"/>
    <d v="2025-10-17T00:00:00"/>
    <d v="2025-10-01T00:00:00"/>
    <x v="0"/>
    <m/>
  </r>
  <r>
    <n v="154"/>
    <s v="DEHRADUN"/>
    <x v="2"/>
    <n v="9548900960"/>
    <x v="14"/>
    <s v="SURENDRA"/>
    <n v="8979512894"/>
    <s v="I-UW-JWGH-ENB-9007"/>
    <s v="TXN100129359636"/>
    <d v="2025-10-17T00:00:00"/>
    <d v="2025-10-17T00:00:00"/>
    <n v="8453"/>
    <n v="1725"/>
    <n v="35"/>
    <n v="60"/>
    <n v="95"/>
    <d v="2025-10-17T00:00:00"/>
    <d v="2025-10-01T00:00:00"/>
    <x v="0"/>
    <m/>
  </r>
  <r>
    <n v="155"/>
    <s v="DEHRADUN"/>
    <x v="2"/>
    <n v="9548900960"/>
    <x v="14"/>
    <s v="SURENDRA"/>
    <n v="8979512894"/>
    <s v="I-UW-VKSN-ENB-9115"/>
    <s v="TXN100129359636"/>
    <d v="2025-10-17T00:00:00"/>
    <d v="2025-10-17T00:00:00"/>
    <n v="38510"/>
    <n v="9118"/>
    <n v="40"/>
    <n v="60"/>
    <n v="100"/>
    <d v="2025-10-17T00:00:00"/>
    <d v="2025-10-01T00:00:00"/>
    <x v="0"/>
    <m/>
  </r>
  <r>
    <n v="156"/>
    <s v="DEHRADUN"/>
    <x v="2"/>
    <n v="9548900960"/>
    <x v="14"/>
    <s v="SURENDRA"/>
    <n v="8979512894"/>
    <s v="I-UW-VKSN-ENB-9140"/>
    <s v="TXN100129359636"/>
    <d v="2025-10-17T00:00:00"/>
    <d v="2025-10-17T00:00:00"/>
    <n v="13060"/>
    <n v="3147"/>
    <n v="22"/>
    <n v="60"/>
    <n v="82"/>
    <d v="2025-10-17T00:00:00"/>
    <d v="2025-10-01T00:00:00"/>
    <x v="0"/>
    <m/>
  </r>
  <r>
    <n v="157"/>
    <s v="DEHRADUN"/>
    <x v="2"/>
    <n v="9548900960"/>
    <x v="14"/>
    <s v="SURENDRA"/>
    <n v="8979512894"/>
    <s v="I-UW-DRDN-ENB-9116"/>
    <s v="TXN100129359636"/>
    <d v="2025-10-17T00:00:00"/>
    <d v="2025-10-16T00:00:00"/>
    <n v="7948"/>
    <n v="1158"/>
    <n v="52"/>
    <n v="60"/>
    <n v="112"/>
    <d v="2025-10-17T00:00:00"/>
    <d v="2025-10-01T00:00:00"/>
    <x v="0"/>
    <m/>
  </r>
  <r>
    <n v="158"/>
    <s v="DEHRADUN"/>
    <x v="2"/>
    <n v="9548900960"/>
    <x v="14"/>
    <s v="SURENDRA"/>
    <n v="8979512894"/>
    <s v="I-UW-VKSN-ENB-9011"/>
    <s v="TXN100129359636"/>
    <d v="2025-10-17T00:00:00"/>
    <d v="2025-10-16T00:00:00"/>
    <n v="2004"/>
    <n v="383"/>
    <n v="23"/>
    <n v="60"/>
    <n v="83"/>
    <d v="2025-10-17T00:00:00"/>
    <d v="2025-10-01T00:00:00"/>
    <x v="0"/>
    <m/>
  </r>
  <r>
    <n v="159"/>
    <s v="DEHRADUN"/>
    <x v="2"/>
    <n v="9548900960"/>
    <x v="14"/>
    <s v="SURENDRA"/>
    <n v="8979512894"/>
    <s v="I-UW-VKSN-ENB-9161"/>
    <s v="TXN100129359826"/>
    <d v="2025-10-17T00:00:00"/>
    <d v="2025-10-16T00:00:00"/>
    <n v="478"/>
    <n v="141"/>
    <n v="47"/>
    <n v="60"/>
    <n v="107"/>
    <d v="2025-10-17T00:00:00"/>
    <d v="2025-10-01T00:00:00"/>
    <x v="0"/>
    <m/>
  </r>
  <r>
    <n v="160"/>
    <s v="DEHRADUN"/>
    <x v="2"/>
    <n v="9548900960"/>
    <x v="14"/>
    <s v="SURENDRA"/>
    <n v="8979512894"/>
    <s v="I-UW-VKSN-ENB-9084"/>
    <s v="TXN100129359826"/>
    <d v="2025-10-17T00:00:00"/>
    <d v="2025-10-16T00:00:00"/>
    <n v="15026"/>
    <n v="3768"/>
    <n v="43"/>
    <n v="60"/>
    <n v="103"/>
    <d v="2025-10-17T00:00:00"/>
    <d v="2025-10-01T00:00:00"/>
    <x v="0"/>
    <m/>
  </r>
  <r>
    <n v="161"/>
    <s v="DEHRADUN"/>
    <x v="2"/>
    <n v="9548900960"/>
    <x v="14"/>
    <s v="SURENDRA"/>
    <n v="8979512894"/>
    <s v="I-UW-VKSN-ENB-9122"/>
    <s v="TXN100129359826"/>
    <d v="2025-10-17T00:00:00"/>
    <d v="2025-10-16T00:00:00"/>
    <n v="15997"/>
    <n v="3801"/>
    <n v="23"/>
    <n v="60"/>
    <n v="83"/>
    <d v="2025-10-17T00:00:00"/>
    <d v="2025-10-01T00:00:00"/>
    <x v="0"/>
    <m/>
  </r>
  <r>
    <n v="162"/>
    <s v="DEHRADUN"/>
    <x v="2"/>
    <n v="9548900960"/>
    <x v="14"/>
    <s v="SURENDRA"/>
    <n v="8979512894"/>
    <s v="I-UW-VKSN-ENB-9124"/>
    <s v="TXN100129359826"/>
    <d v="2025-10-17T00:00:00"/>
    <d v="2025-10-16T00:00:00"/>
    <n v="9531"/>
    <n v="2005"/>
    <n v="20"/>
    <n v="60"/>
    <n v="80"/>
    <d v="2025-10-17T00:00:00"/>
    <d v="2025-10-01T00:00:00"/>
    <x v="0"/>
    <m/>
  </r>
  <r>
    <n v="163"/>
    <s v="DEHRADUN"/>
    <x v="2"/>
    <n v="9548900960"/>
    <x v="14"/>
    <s v="SURENDRA"/>
    <n v="8979512894"/>
    <s v="I-UW-VKSN-ENB-9099"/>
    <s v="TXN100129359826"/>
    <d v="2025-10-17T00:00:00"/>
    <d v="2025-10-16T00:00:00"/>
    <n v="0"/>
    <n v="0"/>
    <n v="15"/>
    <n v="60"/>
    <n v="75"/>
    <d v="2025-10-17T00:00:00"/>
    <d v="2025-10-01T00:00:00"/>
    <x v="0"/>
    <m/>
  </r>
  <r>
    <n v="164"/>
    <s v="DEHRADUN"/>
    <x v="2"/>
    <n v="9548900960"/>
    <x v="14"/>
    <s v="SURENDRA"/>
    <n v="8979512894"/>
    <s v="I-UW-VKSN-ENB-G003"/>
    <s v="TXN100129359826"/>
    <d v="2025-10-17T00:00:00"/>
    <d v="2025-10-17T00:00:00"/>
    <n v="659"/>
    <n v="125"/>
    <n v="28"/>
    <n v="60"/>
    <n v="88"/>
    <d v="2025-10-17T00:00:00"/>
    <d v="2025-10-01T00:00:00"/>
    <x v="0"/>
    <m/>
  </r>
  <r>
    <n v="165"/>
    <s v="DEHRADUN"/>
    <x v="2"/>
    <n v="9548900960"/>
    <x v="18"/>
    <s v="ANIL"/>
    <n v="8859875509"/>
    <s v="I-UW-CHMB-ENB-9001"/>
    <s v="TXN100129652477"/>
    <d v="2025-10-18T00:00:00"/>
    <d v="2025-10-18T00:00:00"/>
    <n v="4908"/>
    <n v="1123"/>
    <n v="25"/>
    <n v="80"/>
    <n v="105"/>
    <d v="2025-10-18T00:00:00"/>
    <d v="2025-10-01T00:00:00"/>
    <x v="0"/>
    <m/>
  </r>
  <r>
    <n v="166"/>
    <s v="DEHRADUN"/>
    <x v="2"/>
    <n v="9548900960"/>
    <x v="18"/>
    <s v="ANIL"/>
    <n v="8859875509"/>
    <s v="I-UW-THRI-ENB-9045"/>
    <s v="TXN100129248491"/>
    <d v="2025-10-17T00:00:00"/>
    <d v="2025-10-18T00:00:00"/>
    <n v="2035"/>
    <n v="664"/>
    <n v="68"/>
    <n v="80"/>
    <n v="148"/>
    <d v="2025-10-17T00:00:00"/>
    <d v="2025-10-01T00:00:00"/>
    <x v="0"/>
    <m/>
  </r>
  <r>
    <n v="167"/>
    <s v="DEHRADUN"/>
    <x v="2"/>
    <n v="9548900960"/>
    <x v="18"/>
    <s v="ANIL"/>
    <n v="8859875509"/>
    <s v="I-UW-JHDR-ENB-9016"/>
    <s v="TXN100129652477"/>
    <d v="2025-10-18T00:00:00"/>
    <d v="2025-10-18T00:00:00"/>
    <n v="5773"/>
    <n v="1698"/>
    <n v="36"/>
    <n v="80"/>
    <n v="116"/>
    <d v="2025-10-18T00:00:00"/>
    <d v="2025-10-01T00:00:00"/>
    <x v="0"/>
    <m/>
  </r>
  <r>
    <n v="168"/>
    <s v="DEHRADUN"/>
    <x v="2"/>
    <n v="9548900960"/>
    <x v="18"/>
    <s v="ANIL"/>
    <n v="8859875509"/>
    <s v="I-UW-GSLI-ENB-9056"/>
    <s v="TXN100129248491"/>
    <d v="2025-10-17T00:00:00"/>
    <d v="2025-10-17T00:00:00"/>
    <n v="6039"/>
    <n v="1426"/>
    <n v="55"/>
    <n v="80"/>
    <n v="135"/>
    <d v="2025-10-17T00:00:00"/>
    <d v="2025-10-01T00:00:00"/>
    <x v="0"/>
    <m/>
  </r>
  <r>
    <n v="169"/>
    <s v="DEHRADUN"/>
    <x v="2"/>
    <n v="9548900960"/>
    <x v="18"/>
    <s v="ANIL"/>
    <n v="8859875509"/>
    <s v="I-UW-GSLI-ENB-9033"/>
    <s v="TXN100129248491"/>
    <d v="2025-10-17T00:00:00"/>
    <d v="2025-10-17T00:00:00"/>
    <n v="3965"/>
    <n v="979"/>
    <n v="27"/>
    <n v="80"/>
    <n v="107"/>
    <d v="2025-10-17T00:00:00"/>
    <d v="2025-10-01T00:00:00"/>
    <x v="0"/>
    <m/>
  </r>
  <r>
    <n v="170"/>
    <s v="DEHRADUN"/>
    <x v="2"/>
    <n v="9548900960"/>
    <x v="18"/>
    <s v="ANIL"/>
    <n v="8859875509"/>
    <s v="I-UW-GSLI-ENB-9019"/>
    <s v="TXN100129248491"/>
    <d v="2025-10-17T00:00:00"/>
    <d v="2025-10-17T00:00:00"/>
    <n v="15182"/>
    <n v="3558"/>
    <n v="78"/>
    <n v="80"/>
    <n v="158"/>
    <d v="2025-10-17T00:00:00"/>
    <d v="2025-10-01T00:00:00"/>
    <x v="0"/>
    <m/>
  </r>
  <r>
    <n v="171"/>
    <s v="DEHRADUN"/>
    <x v="2"/>
    <n v="9508782677"/>
    <x v="18"/>
    <s v="ANIL"/>
    <n v="8859875509"/>
    <s v="I-UW-GSLI-ILA-0001"/>
    <s v="TXN100129249142"/>
    <d v="2025-10-17T00:00:00"/>
    <d v="2025-10-17T00:00:00"/>
    <n v="1266"/>
    <n v="1192"/>
    <n v="45"/>
    <n v="100"/>
    <n v="145"/>
    <d v="2025-10-17T00:00:00"/>
    <d v="2025-10-01T00:00:00"/>
    <x v="0"/>
    <m/>
  </r>
  <r>
    <n v="172"/>
    <s v="DEHRADUN"/>
    <x v="2"/>
    <n v="9548900960"/>
    <x v="15"/>
    <s v="AKHILESH"/>
    <n v="9548253517"/>
    <s v="I-UW-JSYA-ENB-9006"/>
    <s v="TXN100129374614"/>
    <d v="2025-10-17T00:00:00"/>
    <d v="2025-10-16T00:00:00"/>
    <n v="30451"/>
    <n v="7494"/>
    <n v="20"/>
    <n v="200"/>
    <n v="220"/>
    <d v="2025-10-17T00:00:00"/>
    <d v="2025-10-01T00:00:00"/>
    <x v="0"/>
    <m/>
  </r>
  <r>
    <n v="173"/>
    <s v="DEHRADUN"/>
    <x v="2"/>
    <n v="9548900960"/>
    <x v="15"/>
    <s v="AKHILESH"/>
    <n v="9548253517"/>
    <s v="I-UW-DUNA-ENB-9020"/>
    <s v="TXN100129540069"/>
    <d v="2025-10-18T00:00:00"/>
    <d v="2025-10-18T00:00:00"/>
    <n v="2074"/>
    <n v="476"/>
    <n v="60"/>
    <n v="60"/>
    <n v="120"/>
    <d v="2025-10-18T00:00:00"/>
    <d v="2025-10-01T00:00:00"/>
    <x v="0"/>
    <m/>
  </r>
  <r>
    <n v="174"/>
    <s v="DEHRADUN"/>
    <x v="2"/>
    <n v="9548900960"/>
    <x v="15"/>
    <s v="AKHILESH"/>
    <n v="9548253517"/>
    <s v="I-UW-DUNA-ENB-9027"/>
    <s v="TXN100129540069"/>
    <d v="2025-10-18T00:00:00"/>
    <d v="2025-10-18T00:00:00"/>
    <n v="5109"/>
    <n v="1271"/>
    <n v="32"/>
    <n v="80"/>
    <n v="112"/>
    <d v="2025-10-18T00:00:00"/>
    <d v="2025-10-01T00:00:00"/>
    <x v="0"/>
    <m/>
  </r>
  <r>
    <n v="175"/>
    <s v="DEHRADUN"/>
    <x v="2"/>
    <n v="9548900960"/>
    <x v="15"/>
    <s v="AKHILESH"/>
    <n v="9548253517"/>
    <s v="I-UW-DUNA-ENB-9028"/>
    <s v="TXN100129540069"/>
    <d v="2025-10-18T00:00:00"/>
    <d v="2025-10-18T00:00:00"/>
    <n v="6341"/>
    <n v="1644"/>
    <n v="46"/>
    <n v="100"/>
    <n v="146"/>
    <d v="2025-10-18T00:00:00"/>
    <d v="2025-10-01T00:00:00"/>
    <x v="0"/>
    <m/>
  </r>
  <r>
    <n v="176"/>
    <s v="DEHRADUN"/>
    <x v="2"/>
    <n v="9548900960"/>
    <x v="15"/>
    <s v="AKHILESH"/>
    <n v="9548253517"/>
    <s v="I-UW-DUNA-ENB-9021"/>
    <s v="TXN100129119589"/>
    <d v="2025-10-16T00:00:00"/>
    <d v="2025-10-21T00:00:00"/>
    <n v="1912"/>
    <n v="685"/>
    <n v="50"/>
    <n v="100"/>
    <n v="150"/>
    <d v="2025-10-16T00:00:00"/>
    <d v="2025-10-01T00:00:00"/>
    <x v="0"/>
    <m/>
  </r>
  <r>
    <n v="177"/>
    <s v="DEHRADUN"/>
    <x v="2"/>
    <n v="9548900960"/>
    <x v="17"/>
    <s v="TRT"/>
    <s v="TRT"/>
    <s v="I-UW-DRDN-ENB-9113"/>
    <s v="TXN100129248922"/>
    <d v="2025-10-16T00:00:00"/>
    <d v="2025-10-22T00:00:00"/>
    <n v="3296"/>
    <n v="639"/>
    <n v="20"/>
    <n v="60"/>
    <n v="80"/>
    <d v="2025-10-16T00:00:00"/>
    <d v="2025-10-01T00:00:00"/>
    <x v="0"/>
    <m/>
  </r>
  <r>
    <n v="178"/>
    <s v="DEHRADUN"/>
    <x v="2"/>
    <n v="9548900960"/>
    <x v="17"/>
    <s v="TRT"/>
    <s v="TRT"/>
    <s v="I-UW-DDUN-ENB-9006"/>
    <s v="TXN100129248922"/>
    <d v="2025-10-16T00:00:00"/>
    <d v="2025-10-22T00:00:00"/>
    <n v="3229"/>
    <n v="893"/>
    <n v="60"/>
    <n v="40"/>
    <n v="100"/>
    <d v="2025-10-16T00:00:00"/>
    <d v="2025-10-01T00:00:00"/>
    <x v="0"/>
    <m/>
  </r>
  <r>
    <n v="179"/>
    <s v="DEHRADUN"/>
    <x v="2"/>
    <n v="9508782677"/>
    <x v="13"/>
    <s v="VINAY"/>
    <n v="9548825818"/>
    <s v="I-UW-KLSI-ILA-0001"/>
    <s v="TXN100129125464"/>
    <d v="2025-10-17T00:00:00"/>
    <d v="2025-10-16T00:00:00"/>
    <n v="0"/>
    <n v="1250"/>
    <n v="45"/>
    <n v="100"/>
    <n v="145"/>
    <d v="2025-10-17T00:00:00"/>
    <d v="2025-10-01T00:00:00"/>
    <x v="0"/>
    <m/>
  </r>
  <r>
    <n v="180"/>
    <s v="DEHRADUN"/>
    <x v="2"/>
    <n v="9548900960"/>
    <x v="13"/>
    <s v="VINAY"/>
    <n v="9548825818"/>
    <s v="I-UW-KLSI-ENB-9024"/>
    <s v="TXN100129360575"/>
    <d v="2025-10-17T00:00:00"/>
    <d v="2025-10-16T00:00:00"/>
    <n v="17847"/>
    <n v="3897"/>
    <n v="42"/>
    <n v="80"/>
    <n v="122"/>
    <d v="2025-10-17T00:00:00"/>
    <d v="2025-10-01T00:00:00"/>
    <x v="0"/>
    <m/>
  </r>
  <r>
    <n v="181"/>
    <s v="DEHRADUN"/>
    <x v="2"/>
    <n v="9548900960"/>
    <x v="13"/>
    <s v="VINAY"/>
    <n v="9548825818"/>
    <s v="I-UW-KLSI-ENB-9010"/>
    <s v="TXN100129360575"/>
    <d v="2025-10-17T00:00:00"/>
    <d v="2025-10-17T00:00:00"/>
    <n v="13076"/>
    <n v="3165"/>
    <n v="46"/>
    <n v="80"/>
    <n v="126"/>
    <d v="2025-10-17T00:00:00"/>
    <d v="2025-10-01T00:00:00"/>
    <x v="0"/>
    <m/>
  </r>
  <r>
    <n v="182"/>
    <s v="DEHRADUN"/>
    <x v="2"/>
    <n v="9548900960"/>
    <x v="13"/>
    <s v="VINAY"/>
    <n v="9548825818"/>
    <s v="I-UW-CHRD-ENB-9024"/>
    <s v="TXN100129360575"/>
    <d v="2025-10-17T00:00:00"/>
    <d v="2025-10-17T00:00:00"/>
    <n v="2989"/>
    <n v="727"/>
    <n v="54"/>
    <n v="80"/>
    <n v="134"/>
    <d v="2025-10-17T00:00:00"/>
    <d v="2025-10-01T00:00:00"/>
    <x v="0"/>
    <m/>
  </r>
  <r>
    <n v="183"/>
    <s v="DEHRADUN"/>
    <x v="2"/>
    <n v="9548900960"/>
    <x v="13"/>
    <s v="VINAY"/>
    <n v="9548825818"/>
    <s v="I-UW-KLSI-ENB-9016"/>
    <s v="TXN100129360575"/>
    <d v="2025-10-17T00:00:00"/>
    <d v="2025-10-17T00:00:00"/>
    <n v="2062"/>
    <n v="285"/>
    <n v="51"/>
    <n v="80"/>
    <n v="131"/>
    <d v="2025-10-17T00:00:00"/>
    <d v="2025-10-01T00:00:00"/>
    <x v="0"/>
    <m/>
  </r>
  <r>
    <n v="184"/>
    <s v="DEHRADUN"/>
    <x v="2"/>
    <n v="9548900960"/>
    <x v="13"/>
    <s v="VINAY"/>
    <n v="9548825818"/>
    <s v="I-UW-CHRD-ENB-9033"/>
    <s v="TXN100129360316"/>
    <d v="2025-10-17T00:00:00"/>
    <d v="2025-10-17T00:00:00"/>
    <n v="13158"/>
    <n v="3827"/>
    <n v="40"/>
    <n v="80"/>
    <n v="120"/>
    <d v="2025-10-17T00:00:00"/>
    <d v="2025-10-01T00:00:00"/>
    <x v="0"/>
    <m/>
  </r>
  <r>
    <n v="185"/>
    <s v="DEHRADUN"/>
    <x v="2"/>
    <n v="9548900960"/>
    <x v="13"/>
    <s v="VINAY"/>
    <n v="9548825818"/>
    <s v="I-UW-CHRD-ENB-9030"/>
    <s v="TXN100129360316"/>
    <d v="2025-10-17T00:00:00"/>
    <d v="2025-10-17T00:00:00"/>
    <n v="3421"/>
    <n v="1320"/>
    <n v="48"/>
    <n v="80"/>
    <n v="128"/>
    <d v="2025-10-17T00:00:00"/>
    <d v="2025-10-01T00:00:00"/>
    <x v="0"/>
    <m/>
  </r>
  <r>
    <n v="186"/>
    <s v="DEHRADUN"/>
    <x v="2"/>
    <n v="9548900960"/>
    <x v="13"/>
    <s v="VINAY"/>
    <n v="9548825818"/>
    <s v="I-UW-KLSI-ENB-9002"/>
    <s v="TXN100129360316"/>
    <d v="2025-10-17T00:00:00"/>
    <d v="2025-10-18T00:00:00"/>
    <n v="1632"/>
    <n v="638"/>
    <n v="42"/>
    <n v="80"/>
    <n v="122"/>
    <d v="2025-10-17T00:00:00"/>
    <d v="2025-10-01T00:00:00"/>
    <x v="0"/>
    <m/>
  </r>
  <r>
    <n v="187"/>
    <s v="DEHRADUN"/>
    <x v="2"/>
    <n v="9548900960"/>
    <x v="13"/>
    <s v="VINAY"/>
    <n v="9548825818"/>
    <s v="I-UW-KLSI-ENB-9006"/>
    <s v="TXN100129360316"/>
    <d v="2025-10-17T00:00:00"/>
    <d v="2025-10-18T00:00:00"/>
    <n v="2548"/>
    <n v="649"/>
    <n v="42"/>
    <n v="80"/>
    <n v="122"/>
    <d v="2025-10-17T00:00:00"/>
    <d v="2025-10-01T00:00:00"/>
    <x v="0"/>
    <m/>
  </r>
  <r>
    <n v="188"/>
    <s v="DEHRADUN"/>
    <x v="2"/>
    <n v="9548900960"/>
    <x v="13"/>
    <s v="VINAY"/>
    <n v="9548825818"/>
    <s v="I-UW-DRDN-ENB-9111"/>
    <s v="TXN100129360316"/>
    <d v="2025-10-17T00:00:00"/>
    <d v="2025-10-18T00:00:00"/>
    <n v="5967"/>
    <n v="1128"/>
    <n v="20"/>
    <n v="40"/>
    <n v="60"/>
    <d v="2025-10-17T00:00:00"/>
    <d v="2025-10-01T00:00:00"/>
    <x v="0"/>
    <m/>
  </r>
  <r>
    <n v="189"/>
    <s v="DEHRADUN"/>
    <x v="2"/>
    <n v="9548900960"/>
    <x v="13"/>
    <s v="VINAY"/>
    <n v="9548825818"/>
    <s v="I-UW-DRDN-ENB-0448"/>
    <s v="TXN100129360316"/>
    <d v="2025-10-17T00:00:00"/>
    <d v="2025-10-19T00:00:00"/>
    <n v="6342"/>
    <n v="1175"/>
    <n v="33"/>
    <n v="40"/>
    <n v="73"/>
    <d v="2025-10-17T00:00:00"/>
    <d v="2025-10-01T00:00:00"/>
    <x v="0"/>
    <m/>
  </r>
  <r>
    <n v="190"/>
    <s v="DEHRADUN"/>
    <x v="2"/>
    <n v="9548900960"/>
    <x v="14"/>
    <s v="SURENDRA"/>
    <n v="8979512894"/>
    <s v="I-UW-XXXX-COW-0535"/>
    <n v="153835"/>
    <d v="2025-10-18T00:00:00"/>
    <d v="2025-10-18T00:00:00"/>
    <n v="54104"/>
    <n v="10994"/>
    <n v="30"/>
    <n v="160"/>
    <n v="190"/>
    <d v="2025-10-18T00:00:00"/>
    <d v="2025-10-01T00:00:00"/>
    <x v="0"/>
    <m/>
  </r>
  <r>
    <n v="191"/>
    <s v="DEHRADUN"/>
    <x v="2"/>
    <n v="6200673138"/>
    <x v="14"/>
    <s v="SURENDRA"/>
    <n v="8979512894"/>
    <s v="I-UW-DRDN-ENB-6015"/>
    <n v="153551"/>
    <d v="2025-10-18T00:00:00"/>
    <d v="2025-10-18T00:00:00"/>
    <n v="3060"/>
    <n v="764"/>
    <n v="30"/>
    <n v="80"/>
    <n v="110"/>
    <d v="2025-10-18T00:00:00"/>
    <d v="2025-10-01T00:00:00"/>
    <x v="0"/>
    <m/>
  </r>
  <r>
    <n v="192"/>
    <s v="DEHRADUN"/>
    <x v="2"/>
    <n v="6200673138"/>
    <x v="14"/>
    <s v="SURENDRA"/>
    <n v="8979512894"/>
    <s v="I-UW-DRDN-ENB-6047"/>
    <n v="153551"/>
    <d v="2025-10-18T00:00:00"/>
    <d v="2025-10-18T00:00:00"/>
    <n v="5941"/>
    <n v="2054"/>
    <n v="20"/>
    <n v="80"/>
    <n v="100"/>
    <d v="2025-10-18T00:00:00"/>
    <d v="2025-10-01T00:00:00"/>
    <x v="0"/>
    <m/>
  </r>
  <r>
    <n v="193"/>
    <s v="DEHRADUN"/>
    <x v="2"/>
    <n v="6200673138"/>
    <x v="14"/>
    <s v="SURENDRA"/>
    <n v="8979512894"/>
    <s v="I-UW-DRDN-ENB-6027"/>
    <n v="153551"/>
    <d v="2025-10-18T00:00:00"/>
    <d v="2025-10-18T00:00:00"/>
    <n v="0"/>
    <n v="4267"/>
    <n v="21"/>
    <n v="80"/>
    <n v="101"/>
    <d v="2025-10-18T00:00:00"/>
    <d v="2025-10-01T00:00:00"/>
    <x v="0"/>
    <m/>
  </r>
  <r>
    <n v="194"/>
    <s v="DEHRADUN"/>
    <x v="2"/>
    <n v="6200673138"/>
    <x v="14"/>
    <s v="SURENDRA"/>
    <n v="8979512894"/>
    <s v="I-UW-DRDN-ENB-6026"/>
    <n v="153551"/>
    <d v="2025-10-18T00:00:00"/>
    <d v="2025-10-18T00:00:00"/>
    <n v="2451"/>
    <n v="712"/>
    <n v="17"/>
    <n v="80"/>
    <n v="97"/>
    <d v="2025-10-18T00:00:00"/>
    <d v="2025-10-01T00:00:00"/>
    <x v="0"/>
    <m/>
  </r>
  <r>
    <n v="195"/>
    <s v="DEHRADUN"/>
    <x v="2"/>
    <n v="6200673138"/>
    <x v="14"/>
    <s v="SURENDRA"/>
    <n v="8979512894"/>
    <s v="I-UW-DRDN-ENB-6023"/>
    <n v="153551"/>
    <d v="2025-10-18T00:00:00"/>
    <d v="2025-10-19T00:00:00"/>
    <n v="1379"/>
    <n v="680"/>
    <n v="26"/>
    <n v="80"/>
    <n v="106"/>
    <d v="2025-10-18T00:00:00"/>
    <d v="2025-10-01T00:00:00"/>
    <x v="0"/>
    <m/>
  </r>
  <r>
    <n v="196"/>
    <s v="DEHRADUN"/>
    <x v="2"/>
    <n v="9548900960"/>
    <x v="14"/>
    <s v="SURENDRA"/>
    <n v="8979512894"/>
    <s v="I-UW-DRDN-ENB-0598"/>
    <n v="153736"/>
    <d v="2025-10-18T00:00:00"/>
    <d v="2025-10-19T00:00:00"/>
    <n v="5916"/>
    <n v="1086"/>
    <n v="40"/>
    <n v="60"/>
    <n v="100"/>
    <d v="2025-10-18T00:00:00"/>
    <d v="2025-10-01T00:00:00"/>
    <x v="0"/>
    <m/>
  </r>
  <r>
    <n v="197"/>
    <s v="DEHRADUN"/>
    <x v="2"/>
    <n v="9548900960"/>
    <x v="14"/>
    <s v="SURENDRA"/>
    <n v="8979512894"/>
    <s v="I-UW-DRDN-ENB-0086"/>
    <n v="153736"/>
    <d v="2025-10-18T00:00:00"/>
    <d v="2025-10-19T00:00:00"/>
    <n v="5049"/>
    <n v="1770"/>
    <n v="58"/>
    <n v="60"/>
    <n v="118"/>
    <d v="2025-10-18T00:00:00"/>
    <d v="2025-10-01T00:00:00"/>
    <x v="0"/>
    <m/>
  </r>
  <r>
    <n v="198"/>
    <s v="DEHRADUN"/>
    <x v="2"/>
    <n v="9548900960"/>
    <x v="14"/>
    <s v="SURENDRA"/>
    <n v="8979512894"/>
    <s v="I-UW-VKSN-ENB-0002"/>
    <n v="153736"/>
    <d v="2025-10-18T00:00:00"/>
    <d v="2025-10-19T00:00:00"/>
    <n v="10051"/>
    <n v="2124"/>
    <n v="12"/>
    <n v="60"/>
    <n v="72"/>
    <d v="2025-10-18T00:00:00"/>
    <d v="2025-10-01T00:00:00"/>
    <x v="0"/>
    <m/>
  </r>
  <r>
    <n v="199"/>
    <s v="DEHRADUN"/>
    <x v="2"/>
    <n v="9548900960"/>
    <x v="17"/>
    <s v="TRT"/>
    <s v="TRT"/>
    <s v="I-UW-VKSN-ENB-G001"/>
    <s v="TXN100130008839"/>
    <d v="2025-10-21T00:00:00"/>
    <d v="2025-10-22T00:00:00"/>
    <n v="0"/>
    <n v="0"/>
    <n v="25"/>
    <n v="100"/>
    <n v="125"/>
    <d v="2025-10-21T00:00:00"/>
    <d v="2025-10-01T00:00:00"/>
    <x v="0"/>
    <m/>
  </r>
  <r>
    <n v="200"/>
    <s v="DEHRADUN"/>
    <x v="2"/>
    <n v="6200673138"/>
    <x v="18"/>
    <s v="ANIL"/>
    <n v="8859875509"/>
    <s v="I-UW-GSLI-ENB-6000"/>
    <n v="171020"/>
    <d v="2025-10-22T00:00:00"/>
    <d v="2025-10-17T00:00:00"/>
    <n v="2490"/>
    <n v="399"/>
    <n v="20"/>
    <n v="100"/>
    <n v="120"/>
    <d v="2025-10-22T00:00:00"/>
    <d v="2025-10-01T00:00:00"/>
    <x v="0"/>
    <m/>
  </r>
  <r>
    <n v="198"/>
    <s v="DEHRADUN"/>
    <x v="2"/>
    <n v="9548900960"/>
    <x v="14"/>
    <s v="SURENDRA"/>
    <n v="8979512894"/>
    <s v="I-UW-CNTA-ENB-9002"/>
    <n v="114240"/>
    <d v="2025-10-24T00:00:00"/>
    <d v="2025-10-24T00:00:00"/>
    <n v="14745"/>
    <n v="3562"/>
    <n v="18"/>
    <n v="40"/>
    <n v="58"/>
    <d v="2025-10-24T00:00:00"/>
    <d v="2025-10-01T00:00:00"/>
    <x v="0"/>
    <m/>
  </r>
  <r>
    <n v="199"/>
    <s v="DEHRADUN"/>
    <x v="2"/>
    <n v="9548900960"/>
    <x v="14"/>
    <s v="SURENDRA"/>
    <n v="8979512894"/>
    <s v="I-UW-VKSN-ENB-9012"/>
    <n v="114240"/>
    <d v="2025-10-24T00:00:00"/>
    <d v="2025-10-24T00:00:00"/>
    <n v="27692"/>
    <n v="6987"/>
    <n v="5"/>
    <n v="40"/>
    <n v="45"/>
    <d v="2025-10-24T00:00:00"/>
    <d v="2025-10-01T00:00:00"/>
    <x v="0"/>
    <m/>
  </r>
  <r>
    <n v="200"/>
    <s v="DEHRADUN"/>
    <x v="2"/>
    <n v="9548900960"/>
    <x v="14"/>
    <s v="SURENDRA"/>
    <n v="8979512894"/>
    <s v="I-UW-VKSN-ENB-9085"/>
    <n v="114240"/>
    <d v="2025-10-24T00:00:00"/>
    <d v="2025-10-24T00:00:00"/>
    <n v="3660"/>
    <n v="741"/>
    <n v="13"/>
    <n v="40"/>
    <n v="53"/>
    <d v="2025-10-24T00:00:00"/>
    <d v="2025-10-01T00:00:00"/>
    <x v="0"/>
    <m/>
  </r>
  <r>
    <n v="201"/>
    <s v="DEHRADUN"/>
    <x v="2"/>
    <n v="9548900960"/>
    <x v="14"/>
    <s v="SURENDRA"/>
    <n v="8979512894"/>
    <s v="I-UW-VKSN-ENB-0612"/>
    <n v="114240"/>
    <d v="2025-10-24T00:00:00"/>
    <d v="2025-10-24T00:00:00"/>
    <n v="12756"/>
    <n v="3098"/>
    <n v="16"/>
    <n v="40"/>
    <n v="56"/>
    <d v="2025-10-24T00:00:00"/>
    <d v="2025-10-01T00:00:00"/>
    <x v="0"/>
    <m/>
  </r>
  <r>
    <n v="202"/>
    <s v="DEHRADUN"/>
    <x v="2"/>
    <n v="9548900960"/>
    <x v="14"/>
    <s v="SURENDRA"/>
    <n v="8979512894"/>
    <s v="I-UW-VKSN-ENB-9155"/>
    <n v="114240"/>
    <d v="2025-10-24T00:00:00"/>
    <d v="2025-10-24T00:00:00"/>
    <n v="528"/>
    <n v="131"/>
    <n v="22"/>
    <n v="40"/>
    <n v="62"/>
    <d v="2025-10-24T00:00:00"/>
    <d v="2025-10-01T00:00:00"/>
    <x v="0"/>
    <m/>
  </r>
  <r>
    <n v="203"/>
    <s v="DEHRADUN"/>
    <x v="2"/>
    <n v="9548900960"/>
    <x v="14"/>
    <s v="SURENDRA"/>
    <n v="8979512894"/>
    <s v="I-UW-VKSN-ENB-0001"/>
    <n v="114240"/>
    <d v="2025-10-24T00:00:00"/>
    <d v="2025-10-25T00:00:00"/>
    <n v="7167"/>
    <n v="1959"/>
    <n v="20"/>
    <n v="40"/>
    <n v="60"/>
    <d v="2025-10-24T00:00:00"/>
    <d v="2025-10-01T00:00:00"/>
    <x v="0"/>
    <m/>
  </r>
  <r>
    <n v="204"/>
    <s v="DEHRADUN"/>
    <x v="2"/>
    <n v="9548900960"/>
    <x v="14"/>
    <s v="SURENDRA"/>
    <n v="8979512894"/>
    <s v="I-UW-VKSN-ENB-9076"/>
    <n v="114240"/>
    <d v="2025-10-24T00:00:00"/>
    <d v="2025-10-25T00:00:00"/>
    <n v="13203"/>
    <n v="3309"/>
    <n v="21"/>
    <n v="40"/>
    <n v="61"/>
    <d v="2025-10-24T00:00:00"/>
    <d v="2025-10-01T00:00:00"/>
    <x v="0"/>
    <m/>
  </r>
  <r>
    <n v="205"/>
    <s v="DEHRADUN"/>
    <x v="2"/>
    <n v="9548900960"/>
    <x v="14"/>
    <s v="SURENDRA"/>
    <n v="8979512894"/>
    <s v="I-UW-VKSN-ENB-9023"/>
    <n v="114240"/>
    <d v="2025-10-24T00:00:00"/>
    <d v="2025-10-25T00:00:00"/>
    <n v="14697"/>
    <n v="3193"/>
    <n v="18"/>
    <n v="40"/>
    <n v="58"/>
    <d v="2025-10-24T00:00:00"/>
    <d v="2025-10-01T00:00:00"/>
    <x v="0"/>
    <m/>
  </r>
  <r>
    <n v="206"/>
    <s v="DEHRADUN"/>
    <x v="2"/>
    <n v="9548900960"/>
    <x v="14"/>
    <s v="SURENDRA"/>
    <n v="8979512894"/>
    <s v="I-UW-VKSN-ENB-9135"/>
    <n v="114240"/>
    <d v="2025-10-24T00:00:00"/>
    <d v="2025-10-25T00:00:00"/>
    <n v="12181"/>
    <n v="2671"/>
    <n v="30"/>
    <n v="40"/>
    <n v="70"/>
    <d v="2025-10-24T00:00:00"/>
    <d v="2025-10-01T00:00:00"/>
    <x v="0"/>
    <m/>
  </r>
  <r>
    <n v="207"/>
    <s v="DEHRADUN"/>
    <x v="2"/>
    <n v="9548900960"/>
    <x v="14"/>
    <s v="SURENDRA"/>
    <n v="8979512894"/>
    <s v="I-UW-DRDN-ENB-9018"/>
    <n v="114240"/>
    <d v="2025-10-24T00:00:00"/>
    <d v="2025-10-25T00:00:00"/>
    <n v="6806"/>
    <n v="1733"/>
    <n v="25"/>
    <n v="40"/>
    <n v="65"/>
    <d v="2025-10-24T00:00:00"/>
    <d v="2025-10-01T00:00:00"/>
    <x v="0"/>
    <m/>
  </r>
  <r>
    <n v="208"/>
    <s v="DEHRADUN"/>
    <x v="2"/>
    <n v="9548900960"/>
    <x v="14"/>
    <s v="SURENDRA"/>
    <n v="8979512894"/>
    <s v="I-UW-VKSN-ENB-9153"/>
    <n v="114240"/>
    <d v="2025-10-24T00:00:00"/>
    <d v="2025-10-25T00:00:00"/>
    <n v="1172"/>
    <n v="190"/>
    <n v="60"/>
    <n v="40"/>
    <n v="100"/>
    <d v="2025-10-24T00:00:00"/>
    <d v="2025-10-01T00:00:00"/>
    <x v="0"/>
    <m/>
  </r>
  <r>
    <n v="209"/>
    <s v="DEHRADUN"/>
    <x v="2"/>
    <n v="9548900960"/>
    <x v="14"/>
    <s v="SURENDRA"/>
    <n v="8979512894"/>
    <s v="I-UW-HRBT-ENB-9010"/>
    <n v="114240"/>
    <d v="2025-10-24T00:00:00"/>
    <d v="2025-10-25T00:00:00"/>
    <n v="1241"/>
    <n v="440"/>
    <n v="80"/>
    <n v="40"/>
    <n v="120"/>
    <d v="2025-10-24T00:00:00"/>
    <d v="2025-10-01T00:00:00"/>
    <x v="0"/>
    <m/>
  </r>
  <r>
    <n v="210"/>
    <s v="DEHRADUN"/>
    <x v="2"/>
    <n v="9508782677"/>
    <x v="14"/>
    <s v="SURENDRA"/>
    <n v="8979512894"/>
    <s v="I-UW-VKSN-ILA-9139"/>
    <n v="121727"/>
    <d v="2025-10-24T00:00:00"/>
    <d v="2025-10-25T00:00:00"/>
    <n v="93"/>
    <n v="63"/>
    <n v="92"/>
    <n v="100"/>
    <n v="192"/>
    <d v="2025-10-24T00:00:00"/>
    <d v="2025-10-01T00:00:00"/>
    <x v="0"/>
    <m/>
  </r>
  <r>
    <n v="211"/>
    <s v="DEHRADUN"/>
    <x v="2"/>
    <n v="6200673138"/>
    <x v="14"/>
    <s v="SURENDRA"/>
    <n v="8979512894"/>
    <s v="I-UW-DRDN-ENB-6001"/>
    <n v="113412"/>
    <d v="2025-10-24T00:00:00"/>
    <d v="2025-10-24T00:00:00"/>
    <n v="7558"/>
    <n v="2111"/>
    <n v="9"/>
    <n v="100"/>
    <n v="109"/>
    <d v="2025-10-24T00:00:00"/>
    <d v="2025-10-01T00:00:00"/>
    <x v="0"/>
    <m/>
  </r>
  <r>
    <n v="212"/>
    <s v="DEHRADUN"/>
    <x v="2"/>
    <n v="9508782677"/>
    <x v="14"/>
    <s v="SURENDRA"/>
    <n v="8979512894"/>
    <s v="I-UW-DRDN-AG2-0003"/>
    <n v="113600"/>
    <d v="2025-10-24T00:00:00"/>
    <d v="2025-10-24T00:00:00"/>
    <n v="2552"/>
    <n v="348"/>
    <n v="25"/>
    <n v="160"/>
    <n v="185"/>
    <d v="2025-10-24T00:00:00"/>
    <d v="2025-10-01T00:00:00"/>
    <x v="0"/>
    <m/>
  </r>
  <r>
    <n v="211"/>
    <s v="DEHRADUN"/>
    <x v="2"/>
    <n v="6200673138"/>
    <x v="14"/>
    <s v="SURENDRA"/>
    <n v="8979512894"/>
    <s v="I-UW-DRDN-ENB-6004"/>
    <n v="120808466"/>
    <d v="2025-10-27T00:00:00"/>
    <d v="2025-10-29T00:00:00"/>
    <n v="0"/>
    <n v="0"/>
    <n v="12"/>
    <n v="80"/>
    <n v="92"/>
    <d v="2025-10-27T00:00:00"/>
    <d v="2025-10-01T00:00:00"/>
    <x v="0"/>
    <m/>
  </r>
  <r>
    <n v="211"/>
    <s v="DEHRADUN"/>
    <x v="2"/>
    <n v="6200673138"/>
    <x v="14"/>
    <s v="SURENDRA"/>
    <n v="8979512894"/>
    <s v="I-UW-DRDN-ENB-6049"/>
    <n v="120808466"/>
    <d v="2025-10-27T00:00:00"/>
    <d v="2025-10-29T00:00:00"/>
    <n v="0"/>
    <n v="0"/>
    <n v="10"/>
    <n v="80"/>
    <n v="90"/>
    <d v="2025-10-27T00:00:00"/>
    <d v="2025-10-01T00:00:00"/>
    <x v="0"/>
    <m/>
  </r>
  <r>
    <n v="211"/>
    <s v="DEHRADUN"/>
    <x v="2"/>
    <n v="6200673138"/>
    <x v="14"/>
    <s v="SURENDRA"/>
    <n v="8979512894"/>
    <s v="I-UW-DRDN-ENB-6002"/>
    <n v="120808466"/>
    <d v="2025-10-27T00:00:00"/>
    <d v="2025-10-29T00:00:00"/>
    <n v="0"/>
    <n v="0"/>
    <n v="10"/>
    <n v="80"/>
    <n v="90"/>
    <d v="2025-10-27T00:00:00"/>
    <d v="2025-10-01T00:00:00"/>
    <x v="0"/>
    <m/>
  </r>
  <r>
    <n v="211"/>
    <s v="DEHRADUN"/>
    <x v="2"/>
    <n v="6200673138"/>
    <x v="14"/>
    <s v="SURENDRA"/>
    <n v="8979512894"/>
    <s v="I-UW-DRDN-ENB-6046"/>
    <n v="120808466"/>
    <d v="2025-10-27T00:00:00"/>
    <d v="2025-10-28T00:00:00"/>
    <n v="0"/>
    <n v="0"/>
    <n v="25"/>
    <n v="80"/>
    <n v="105"/>
    <d v="2025-10-27T00:00:00"/>
    <d v="2025-10-01T00:00:00"/>
    <x v="0"/>
    <m/>
  </r>
  <r>
    <n v="211"/>
    <s v="DEHRADUN"/>
    <x v="2"/>
    <n v="6200673138"/>
    <x v="14"/>
    <s v="SURENDRA"/>
    <n v="8979512894"/>
    <s v="I-UW-DRDN-ENB-6039"/>
    <n v="120808466"/>
    <d v="2025-10-27T00:00:00"/>
    <d v="2025-10-28T00:00:00"/>
    <n v="0"/>
    <n v="0"/>
    <n v="22"/>
    <n v="80"/>
    <n v="102"/>
    <d v="2025-10-27T00:00:00"/>
    <d v="2025-10-01T00:00:00"/>
    <x v="0"/>
    <m/>
  </r>
  <r>
    <n v="211"/>
    <s v="DEHRADUN"/>
    <x v="2"/>
    <n v="6200673138"/>
    <x v="14"/>
    <s v="SURENDRA"/>
    <n v="8979512894"/>
    <s v="I-UW-DRDN-ENB-6041"/>
    <n v="170930"/>
    <d v="2025-10-27T00:00:00"/>
    <d v="2025-10-28T00:00:00"/>
    <n v="0"/>
    <n v="7644"/>
    <n v="24"/>
    <n v="80"/>
    <n v="104"/>
    <d v="2025-10-27T00:00:00"/>
    <d v="2025-10-01T00:00:00"/>
    <x v="0"/>
    <m/>
  </r>
  <r>
    <n v="211"/>
    <s v="DEHRADUN"/>
    <x v="2"/>
    <n v="6200673138"/>
    <x v="14"/>
    <s v="SURENDRA"/>
    <n v="8979512894"/>
    <s v="I-UW-DRDN-ENB-6028"/>
    <n v="170930"/>
    <d v="2025-10-27T00:00:00"/>
    <d v="2025-10-28T00:00:00"/>
    <n v="0"/>
    <n v="7270"/>
    <n v="20"/>
    <n v="80"/>
    <n v="100"/>
    <d v="2025-10-27T00:00:00"/>
    <d v="2025-10-01T00:00:00"/>
    <x v="0"/>
    <m/>
  </r>
  <r>
    <n v="211"/>
    <s v="DEHRADUN"/>
    <x v="2"/>
    <n v="6200673138"/>
    <x v="14"/>
    <s v="SURENDRA"/>
    <n v="8979512894"/>
    <s v="I-UW-VKSN-ENB-6004"/>
    <n v="170930"/>
    <d v="2025-10-27T00:00:00"/>
    <d v="2025-10-29T00:00:00"/>
    <n v="946"/>
    <n v="66"/>
    <n v="40"/>
    <n v="80"/>
    <n v="120"/>
    <d v="2025-10-27T00:00:00"/>
    <d v="2025-10-01T00:00:00"/>
    <x v="0"/>
    <m/>
  </r>
  <r>
    <n v="211"/>
    <s v="DEHRADUN"/>
    <x v="2"/>
    <n v="6200673138"/>
    <x v="14"/>
    <s v="SURENDRA"/>
    <n v="8979512894"/>
    <s v="I-UW-DRDN-ENB-6000"/>
    <n v="170930"/>
    <d v="2025-10-27T00:00:00"/>
    <d v="2025-10-28T00:00:00"/>
    <n v="0"/>
    <n v="17896"/>
    <n v="24"/>
    <n v="80"/>
    <n v="104"/>
    <d v="2025-10-27T00:00:00"/>
    <d v="2025-10-01T00:00:00"/>
    <x v="0"/>
    <m/>
  </r>
  <r>
    <n v="211"/>
    <s v="DEHRADUN"/>
    <x v="2"/>
    <n v="6200673138"/>
    <x v="14"/>
    <s v="SURENDRA"/>
    <n v="8979512894"/>
    <s v="I-UW-DRDN-ENB-6014"/>
    <n v="170930"/>
    <d v="2025-10-27T00:00:00"/>
    <d v="2025-10-28T00:00:00"/>
    <n v="6041"/>
    <n v="1930"/>
    <n v="18"/>
    <n v="80"/>
    <n v="98"/>
    <d v="2025-10-27T00:00:00"/>
    <d v="2025-10-01T00:00:00"/>
    <x v="0"/>
    <m/>
  </r>
  <r>
    <n v="211"/>
    <s v="DEHRADUN"/>
    <x v="2"/>
    <n v="6200673138"/>
    <x v="14"/>
    <s v="SURENDRA"/>
    <n v="8979512894"/>
    <s v="I-UW-XXXX-COW-0535"/>
    <n v="171237"/>
    <d v="2025-10-27T00:00:00"/>
    <d v="2025-10-27T00:00:00"/>
    <n v="54497"/>
    <n v="11074"/>
    <n v="25"/>
    <n v="140"/>
    <n v="165"/>
    <d v="2025-10-27T00:00:00"/>
    <d v="2025-10-01T00:00:00"/>
    <x v="0"/>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0">
  <r>
    <n v="1"/>
    <x v="0"/>
    <s v="DEHRADUN"/>
    <x v="0"/>
    <n v="9548900960"/>
    <s v="UK17CA5176"/>
    <s v="ASHISH"/>
    <n v="9084189448"/>
    <x v="0"/>
    <n v="151303"/>
    <d v="2025-10-01T00:00:00"/>
    <d v="2025-10-03T00:00:00"/>
    <n v="2"/>
    <s v="valid"/>
    <n v="9798"/>
    <n v="2116"/>
    <n v="30"/>
    <n v="60"/>
    <s v="normal"/>
    <s v="no"/>
    <s v="low"/>
    <n v="90"/>
    <s v="low"/>
    <s v="YES"/>
    <d v="2025-10-01T00:00:00"/>
    <n v="45931"/>
    <d v="2025-10-01T00:00:00"/>
    <s v="Oct"/>
    <n v="2025"/>
    <s v="Fri"/>
    <m/>
    <x v="0"/>
    <n v="18"/>
    <s v="valid"/>
    <s v="completed"/>
    <s v="Ankur  Khatana"/>
  </r>
  <r>
    <n v="63"/>
    <x v="0"/>
    <s v="DEHRADUN"/>
    <x v="0"/>
    <n v="9548900960"/>
    <s v="UK08CB0821"/>
    <s v="SURENDRA"/>
    <n v="8979512894"/>
    <x v="0"/>
    <s v="TXN100126953124"/>
    <d v="2025-10-06T00:00:00"/>
    <d v="2025-10-06T00:00:00"/>
    <n v="0"/>
    <s v="valid"/>
    <n v="9869"/>
    <n v="2178"/>
    <n v="43"/>
    <n v="60"/>
    <s v="normal"/>
    <s v="no"/>
    <s v="low"/>
    <n v="103"/>
    <s v="low"/>
    <s v="YES"/>
    <d v="2025-10-06T00:00:00"/>
    <n v="45931"/>
    <d v="2025-10-01T00:00:00"/>
    <s v="Oct"/>
    <n v="2025"/>
    <s v="Mon"/>
    <m/>
    <x v="0"/>
    <n v="18"/>
    <s v="valid"/>
    <s v="completed"/>
    <s v="Ankur  Khatana"/>
  </r>
  <r>
    <n v="1"/>
    <x v="1"/>
    <s v="HALDWANI"/>
    <x v="1"/>
    <s v="9389925428BPCL"/>
    <s v="UK05CA2368"/>
    <s v="GANESH"/>
    <n v="7535896961"/>
    <x v="1"/>
    <s v="TXN100125947379"/>
    <d v="2025-10-01T00:00:00"/>
    <d v="2025-10-02T00:00:00"/>
    <n v="1"/>
    <s v="valid"/>
    <n v="2948"/>
    <n v="547"/>
    <n v="0"/>
    <n v="120"/>
    <s v="normal"/>
    <s v="no"/>
    <s v="medium"/>
    <n v="120"/>
    <s v="medium"/>
    <s v="YES"/>
    <d v="2025-10-02T00:00:00"/>
    <m/>
    <d v="2025-10-01T00:00:00"/>
    <s v="Oct"/>
    <n v="2025"/>
    <s v="Thu"/>
    <m/>
    <x v="1"/>
    <n v="18"/>
    <s v="valid"/>
    <s v="completed"/>
    <s v="Kamlesh Mahra"/>
  </r>
  <r>
    <n v="2"/>
    <x v="0"/>
    <s v="DEHRADUN"/>
    <x v="0"/>
    <n v="9548900960"/>
    <s v="UK17CA5176"/>
    <s v="ASHISH"/>
    <n v="9084189448"/>
    <x v="2"/>
    <n v="151030"/>
    <d v="2025-10-01T00:00:00"/>
    <d v="2025-10-03T00:00:00"/>
    <n v="2"/>
    <s v="valid"/>
    <n v="11321"/>
    <n v="2125"/>
    <n v="15"/>
    <n v="80"/>
    <s v="normal"/>
    <s v="no"/>
    <s v="medium"/>
    <n v="95"/>
    <s v="medium"/>
    <s v="YES"/>
    <d v="2025-10-01T00:00:00"/>
    <n v="45931"/>
    <d v="2025-10-01T00:00:00"/>
    <s v="Oct"/>
    <n v="2025"/>
    <s v="Fri"/>
    <m/>
    <x v="2"/>
    <n v="18"/>
    <s v="valid"/>
    <s v="completed"/>
    <s v="Sandeep  Kumar  Saini"/>
  </r>
  <r>
    <n v="2"/>
    <x v="1"/>
    <s v="HALDWANI"/>
    <x v="1"/>
    <s v="9389925428BPCL"/>
    <s v="UK05CA2368"/>
    <s v="GANESH"/>
    <n v="7535896961"/>
    <x v="3"/>
    <s v="TXN100125947615"/>
    <d v="2025-10-01T00:00:00"/>
    <d v="2025-10-03T00:00:00"/>
    <n v="2"/>
    <s v="valid"/>
    <n v="613"/>
    <n v="223"/>
    <n v="80"/>
    <n v="60"/>
    <s v="normal"/>
    <s v="no"/>
    <s v="low"/>
    <n v="140"/>
    <s v="low"/>
    <s v="YES"/>
    <d v="2025-10-03T00:00:00"/>
    <m/>
    <d v="2025-10-01T00:00:00"/>
    <s v="Oct"/>
    <n v="2025"/>
    <s v="Fri"/>
    <m/>
    <x v="3"/>
    <n v="18"/>
    <s v="valid"/>
    <s v="completed"/>
    <s v="Kuwar Singh Mehra"/>
  </r>
  <r>
    <n v="10"/>
    <x v="0"/>
    <s v="DEHRADUN"/>
    <x v="0"/>
    <n v="9548900960"/>
    <s v="UK17CA5597"/>
    <s v="ANIL"/>
    <n v="8859875512"/>
    <x v="4"/>
    <s v="TXN100126016825"/>
    <d v="2025-10-01T00:00:00"/>
    <d v="2025-10-02T00:00:00"/>
    <n v="1"/>
    <s v="valid"/>
    <n v="3534"/>
    <n v="1102"/>
    <n v="48"/>
    <n v="80"/>
    <s v="normal"/>
    <s v="no"/>
    <s v="medium"/>
    <n v="128"/>
    <s v="medium"/>
    <s v="YES"/>
    <d v="2025-10-01T00:00:00"/>
    <n v="45931"/>
    <d v="2025-10-01T00:00:00"/>
    <s v="Oct"/>
    <n v="2025"/>
    <s v="Thu"/>
    <m/>
    <x v="4"/>
    <n v="18"/>
    <s v="valid"/>
    <s v="completed"/>
    <s v="Ankit  Lasiyal"/>
  </r>
  <r>
    <n v="3"/>
    <x v="0"/>
    <s v="DEHRADUN"/>
    <x v="0"/>
    <n v="9548900960"/>
    <s v="UK17CA5176"/>
    <s v="ASHISH"/>
    <n v="9084189448"/>
    <x v="5"/>
    <n v="151303"/>
    <d v="2025-10-01T00:00:00"/>
    <d v="2025-10-03T00:00:00"/>
    <n v="2"/>
    <s v="valid"/>
    <n v="12772"/>
    <n v="2842"/>
    <n v="14"/>
    <n v="60"/>
    <s v="normal"/>
    <s v="no"/>
    <s v="low"/>
    <n v="74"/>
    <s v="low"/>
    <s v="YES"/>
    <d v="2025-10-01T00:00:00"/>
    <n v="45931"/>
    <d v="2025-10-01T00:00:00"/>
    <s v="Oct"/>
    <n v="2025"/>
    <s v="Fri"/>
    <m/>
    <x v="0"/>
    <n v="18"/>
    <s v="valid"/>
    <s v="completed"/>
    <s v="Ankur  Khatana"/>
  </r>
  <r>
    <n v="98"/>
    <x v="0"/>
    <s v="DEHRADUN"/>
    <x v="0"/>
    <n v="9548900960"/>
    <s v="UK12CA2223"/>
    <s v="AKASH"/>
    <n v="75005746445"/>
    <x v="5"/>
    <n v="92103"/>
    <d v="2025-10-08T00:00:00"/>
    <d v="2025-10-08T00:00:00"/>
    <n v="0"/>
    <s v="valid"/>
    <n v="10831"/>
    <n v="2856"/>
    <n v="53"/>
    <n v="60"/>
    <s v="normal"/>
    <s v="no"/>
    <s v="low"/>
    <n v="113"/>
    <s v="low"/>
    <s v="YES"/>
    <d v="2025-10-08T00:00:00"/>
    <n v="45931"/>
    <d v="2025-10-01T00:00:00"/>
    <s v="Oct"/>
    <n v="2025"/>
    <s v="Wed"/>
    <m/>
    <x v="0"/>
    <n v="18"/>
    <s v="valid"/>
    <s v="completed"/>
    <s v="Ankur  Khatana"/>
  </r>
  <r>
    <n v="3"/>
    <x v="1"/>
    <s v="HALDWANI"/>
    <x v="1"/>
    <s v="9389925428BPCL"/>
    <s v="UK05CA2368"/>
    <s v="GANESH"/>
    <n v="7535896961"/>
    <x v="6"/>
    <s v="TXN100125951772"/>
    <d v="2025-10-01T00:00:00"/>
    <d v="2025-10-02T00:00:00"/>
    <n v="1"/>
    <s v="valid"/>
    <n v="6772"/>
    <n v="1361"/>
    <n v="5"/>
    <n v="60"/>
    <s v="normal"/>
    <s v="no"/>
    <s v="low"/>
    <n v="65"/>
    <s v="low"/>
    <s v="YES"/>
    <d v="2025-10-02T00:00:00"/>
    <m/>
    <d v="2025-10-01T00:00:00"/>
    <s v="Oct"/>
    <n v="2025"/>
    <s v="Thu"/>
    <m/>
    <x v="1"/>
    <n v="18"/>
    <s v="valid"/>
    <s v="completed"/>
    <s v="Kamlesh Mahra"/>
  </r>
  <r>
    <n v="4"/>
    <x v="0"/>
    <s v="DEHRADUN"/>
    <x v="0"/>
    <n v="9548900960"/>
    <s v="UK17CA5176"/>
    <s v="ASHISH"/>
    <n v="9084189448"/>
    <x v="7"/>
    <n v="151303"/>
    <d v="2025-10-01T00:00:00"/>
    <d v="2025-10-02T00:00:00"/>
    <n v="1"/>
    <s v="valid"/>
    <n v="9343"/>
    <n v="2821"/>
    <n v="13"/>
    <n v="60"/>
    <s v="normal"/>
    <s v="no"/>
    <s v="low"/>
    <n v="73"/>
    <s v="low"/>
    <s v="YES"/>
    <d v="2025-10-01T00:00:00"/>
    <n v="45931"/>
    <d v="2025-10-01T00:00:00"/>
    <s v="Oct"/>
    <n v="2025"/>
    <s v="Thu"/>
    <m/>
    <x v="5"/>
    <n v="18"/>
    <s v="valid"/>
    <s v="completed"/>
    <s v="Rohit Thakur SLQU"/>
  </r>
  <r>
    <n v="4"/>
    <x v="1"/>
    <s v="HALDWANI"/>
    <x v="1"/>
    <s v="9389925428BPCL"/>
    <s v="UK05CA2368"/>
    <s v="GANESH"/>
    <n v="7535896961"/>
    <x v="8"/>
    <s v="TXN100125947379"/>
    <d v="2025-10-01T00:00:00"/>
    <d v="2025-10-01T00:00:00"/>
    <n v="0"/>
    <s v="valid"/>
    <n v="9556"/>
    <n v="2590"/>
    <n v="4"/>
    <n v="100"/>
    <s v="normal"/>
    <s v="no"/>
    <s v="medium"/>
    <n v="104"/>
    <s v="medium"/>
    <s v="YES"/>
    <d v="2025-10-01T00:00:00"/>
    <m/>
    <d v="2025-10-01T00:00:00"/>
    <s v="Oct"/>
    <n v="2025"/>
    <s v="Wed"/>
    <m/>
    <x v="1"/>
    <n v="18"/>
    <s v="valid"/>
    <s v="completed"/>
    <s v="Kamlesh Mahra"/>
  </r>
  <r>
    <n v="5"/>
    <x v="0"/>
    <s v="DEHRADUN"/>
    <x v="0"/>
    <n v="9548900960"/>
    <s v="UK17CA5176"/>
    <s v="ASHISH"/>
    <n v="9084189448"/>
    <x v="9"/>
    <n v="151030"/>
    <d v="2025-10-01T00:00:00"/>
    <d v="2025-10-03T00:00:00"/>
    <n v="2"/>
    <s v="valid"/>
    <n v="4272"/>
    <n v="507"/>
    <n v="15"/>
    <n v="80"/>
    <s v="normal"/>
    <s v="no"/>
    <s v="medium"/>
    <n v="95"/>
    <s v="medium"/>
    <s v="YES"/>
    <d v="2025-10-01T00:00:00"/>
    <n v="45931"/>
    <d v="2025-10-01T00:00:00"/>
    <s v="Oct"/>
    <n v="2025"/>
    <s v="Fri"/>
    <m/>
    <x v="2"/>
    <n v="18"/>
    <s v="valid"/>
    <s v="completed"/>
    <s v="Sandeep  Kumar  Saini"/>
  </r>
  <r>
    <n v="5"/>
    <x v="1"/>
    <s v="HALDWANI"/>
    <x v="1"/>
    <s v="9389925428BPCL"/>
    <s v="UK05CA2368"/>
    <s v="GANESH"/>
    <n v="7535896961"/>
    <x v="10"/>
    <s v="TXN100125947379"/>
    <d v="2025-10-01T00:00:00"/>
    <d v="2025-10-01T00:00:00"/>
    <n v="0"/>
    <s v="valid"/>
    <n v="13703"/>
    <n v="2782"/>
    <n v="42"/>
    <n v="80"/>
    <s v="normal"/>
    <s v="no"/>
    <s v="medium"/>
    <n v="122"/>
    <s v="medium"/>
    <s v="YES"/>
    <d v="2025-10-01T00:00:00"/>
    <m/>
    <d v="2025-10-01T00:00:00"/>
    <s v="Oct"/>
    <n v="2025"/>
    <s v="Wed"/>
    <m/>
    <x v="1"/>
    <n v="18"/>
    <s v="valid"/>
    <s v="completed"/>
    <s v="Kamlesh Mahra"/>
  </r>
  <r>
    <n v="6"/>
    <x v="0"/>
    <s v="DEHRADUN"/>
    <x v="0"/>
    <n v="9548900960"/>
    <s v="UK17CA5176"/>
    <s v="ASHISH"/>
    <n v="9084189448"/>
    <x v="11"/>
    <n v="151303"/>
    <d v="2025-10-01T00:00:00"/>
    <d v="2025-10-02T00:00:00"/>
    <n v="1"/>
    <s v="valid"/>
    <n v="12515"/>
    <n v="3069"/>
    <n v="21"/>
    <n v="60"/>
    <s v="normal"/>
    <s v="no"/>
    <s v="low"/>
    <n v="81"/>
    <s v="low"/>
    <s v="YES"/>
    <d v="2025-10-01T00:00:00"/>
    <n v="45931"/>
    <d v="2025-10-01T00:00:00"/>
    <s v="Oct"/>
    <n v="2025"/>
    <s v="Thu"/>
    <m/>
    <x v="5"/>
    <n v="18"/>
    <s v="valid"/>
    <s v="completed"/>
    <s v="Rohit Thakur SLQU"/>
  </r>
  <r>
    <n v="6"/>
    <x v="1"/>
    <s v="HALDWANI"/>
    <x v="1"/>
    <s v="9389925428BPCL"/>
    <s v="UK05CA2368"/>
    <s v="GANESH"/>
    <n v="7535896961"/>
    <x v="12"/>
    <s v="TXN100125947379"/>
    <d v="2025-10-01T00:00:00"/>
    <d v="2025-10-01T00:00:00"/>
    <n v="0"/>
    <s v="valid"/>
    <n v="9297"/>
    <n v="2475"/>
    <n v="71"/>
    <n v="40"/>
    <s v="normal"/>
    <s v="no"/>
    <s v="low"/>
    <n v="111"/>
    <s v="low"/>
    <s v="YES"/>
    <d v="2025-10-01T00:00:00"/>
    <n v="0.65277777777777779"/>
    <d v="2025-10-01T00:00:00"/>
    <s v="Oct"/>
    <n v="2025"/>
    <s v="Wed"/>
    <s v="KAMLESH SINGH MEHRA"/>
    <x v="1"/>
    <n v="18"/>
    <s v="valid"/>
    <s v="completed"/>
    <s v="Kamlesh Mahra"/>
  </r>
  <r>
    <n v="7"/>
    <x v="0"/>
    <s v="DEHRADUN"/>
    <x v="0"/>
    <n v="9548900960"/>
    <s v="UK17CA5176"/>
    <s v="ASHISH"/>
    <n v="9084189448"/>
    <x v="13"/>
    <n v="151155"/>
    <d v="2025-10-01T00:00:00"/>
    <d v="2025-10-01T00:00:00"/>
    <n v="0"/>
    <s v="valid"/>
    <n v="53384"/>
    <n v="10847"/>
    <n v="20"/>
    <n v="160"/>
    <s v="high"/>
    <s v="no"/>
    <s v="high"/>
    <n v="180"/>
    <s v="HIGH"/>
    <s v="YES"/>
    <d v="2025-10-01T00:00:00"/>
    <n v="45931"/>
    <d v="2025-10-01T00:00:00"/>
    <s v="Oct"/>
    <n v="2025"/>
    <s v="Wed"/>
    <m/>
    <x v="6"/>
    <n v="18"/>
    <s v="valid"/>
    <s v="completed"/>
    <s v="Jitendra  Negi"/>
  </r>
  <r>
    <n v="120"/>
    <x v="0"/>
    <s v="DEHRADUN"/>
    <x v="0"/>
    <n v="9548900960"/>
    <s v="UK12CA2223"/>
    <s v="AKASH"/>
    <n v="75005746445"/>
    <x v="13"/>
    <n v="122232"/>
    <d v="2025-10-10T00:00:00"/>
    <d v="2025-10-11T00:00:00"/>
    <n v="1"/>
    <s v="valid"/>
    <n v="53783"/>
    <n v="10928"/>
    <n v="23"/>
    <n v="140"/>
    <s v="normal"/>
    <s v="no"/>
    <s v="medium"/>
    <n v="163"/>
    <s v="medium"/>
    <s v="YES"/>
    <d v="2025-10-10T00:00:00"/>
    <n v="45931"/>
    <d v="2025-10-01T00:00:00"/>
    <s v="Oct"/>
    <n v="2025"/>
    <s v="Sat"/>
    <m/>
    <x v="6"/>
    <n v="18"/>
    <s v="valid"/>
    <s v="completed"/>
    <s v="Jitendra  Negi"/>
  </r>
  <r>
    <n v="190"/>
    <x v="0"/>
    <s v="DEHRADUN"/>
    <x v="0"/>
    <n v="9548900960"/>
    <s v="UK08CB0821"/>
    <s v="SURENDRA"/>
    <n v="8979512894"/>
    <x v="13"/>
    <n v="153835"/>
    <d v="2025-10-18T00:00:00"/>
    <d v="2025-10-18T00:00:00"/>
    <n v="0"/>
    <s v="valid"/>
    <n v="54104"/>
    <n v="10994"/>
    <n v="30"/>
    <n v="160"/>
    <s v="high"/>
    <s v="no"/>
    <s v="high"/>
    <n v="190"/>
    <s v="HIGH"/>
    <s v="YES"/>
    <d v="2025-10-18T00:00:00"/>
    <n v="45931"/>
    <d v="2025-10-01T00:00:00"/>
    <s v="Oct"/>
    <n v="2025"/>
    <s v="Sat"/>
    <m/>
    <x v="6"/>
    <n v="18"/>
    <s v="valid"/>
    <s v="completed"/>
    <s v="Jitendra  Negi"/>
  </r>
  <r>
    <n v="211"/>
    <x v="0"/>
    <s v="DEHRADUN"/>
    <x v="0"/>
    <n v="6200673138"/>
    <s v="UK08CB0821"/>
    <s v="SURENDRA"/>
    <n v="8979512894"/>
    <x v="13"/>
    <n v="171237"/>
    <d v="2025-10-27T00:00:00"/>
    <d v="2025-10-27T00:00:00"/>
    <n v="0"/>
    <s v="valid"/>
    <n v="54497"/>
    <n v="11074"/>
    <n v="25"/>
    <n v="140"/>
    <s v="normal"/>
    <s v="no"/>
    <s v="medium"/>
    <n v="165"/>
    <s v="medium"/>
    <s v="YES"/>
    <d v="2025-10-27T00:00:00"/>
    <n v="45931"/>
    <d v="2025-10-01T00:00:00"/>
    <s v="Oct"/>
    <n v="2025"/>
    <s v="Mon"/>
    <m/>
    <x v="6"/>
    <n v="18"/>
    <s v="valid"/>
    <s v="completed"/>
    <s v="Jitendra  Negi"/>
  </r>
  <r>
    <n v="7"/>
    <x v="1"/>
    <s v="HALDWANI"/>
    <x v="1"/>
    <s v="9389925428BPCL"/>
    <s v="UK05CA2368"/>
    <s v="GANESH"/>
    <n v="7535896961"/>
    <x v="14"/>
    <s v="TXN100125947379"/>
    <d v="2025-10-01T00:00:00"/>
    <d v="2025-10-02T00:00:00"/>
    <n v="1"/>
    <s v="valid"/>
    <n v="2393"/>
    <n v="427"/>
    <n v="42"/>
    <n v="80"/>
    <s v="normal"/>
    <s v="no"/>
    <s v="medium"/>
    <n v="122"/>
    <s v="medium"/>
    <s v="YES"/>
    <d v="2025-10-02T00:00:00"/>
    <m/>
    <d v="2025-10-01T00:00:00"/>
    <s v="Oct"/>
    <n v="2025"/>
    <s v="Thu"/>
    <m/>
    <x v="1"/>
    <n v="18"/>
    <s v="valid"/>
    <s v="completed"/>
    <s v="Kamlesh Mahra"/>
  </r>
  <r>
    <n v="134"/>
    <x v="0"/>
    <s v="DEHRADUN"/>
    <x v="0"/>
    <n v="9548900960"/>
    <s v="UK10CA1340"/>
    <s v="AKHILESH"/>
    <n v="9548253517"/>
    <x v="15"/>
    <s v="TXN100128416839"/>
    <d v="2025-10-13T00:00:00"/>
    <d v="2025-10-14T00:00:00"/>
    <n v="1"/>
    <s v="valid"/>
    <n v="2205"/>
    <n v="434"/>
    <n v="64"/>
    <n v="80"/>
    <s v="normal"/>
    <s v="no"/>
    <s v="medium"/>
    <n v="144"/>
    <s v="medium"/>
    <s v="YES"/>
    <d v="2025-10-13T00:00:00"/>
    <n v="45931"/>
    <d v="2025-10-01T00:00:00"/>
    <s v="Oct"/>
    <n v="2025"/>
    <s v="Tue"/>
    <m/>
    <x v="7"/>
    <n v="18"/>
    <s v="valid"/>
    <s v="completed"/>
    <s v="Ajay   Rawat"/>
  </r>
  <r>
    <n v="8"/>
    <x v="0"/>
    <s v="DEHRADUN"/>
    <x v="0"/>
    <n v="9548900960"/>
    <s v="UK17CA5597"/>
    <s v="ANIL"/>
    <n v="8859875509"/>
    <x v="16"/>
    <s v="TXN100126016825"/>
    <d v="2025-10-01T00:00:00"/>
    <d v="2025-10-02T00:00:00"/>
    <n v="1"/>
    <s v="valid"/>
    <n v="5661"/>
    <n v="1602"/>
    <n v="64"/>
    <n v="80"/>
    <s v="normal"/>
    <s v="no"/>
    <s v="medium"/>
    <n v="144"/>
    <s v="medium"/>
    <s v="YES"/>
    <d v="2025-10-01T00:00:00"/>
    <n v="45931"/>
    <d v="2025-10-01T00:00:00"/>
    <s v="Oct"/>
    <n v="2025"/>
    <s v="Thu"/>
    <m/>
    <x v="8"/>
    <n v="18"/>
    <s v="valid"/>
    <s v="completed"/>
    <s v="Amit  Pal Singh"/>
  </r>
  <r>
    <n v="8"/>
    <x v="1"/>
    <s v="HALDWANI"/>
    <x v="1"/>
    <s v="9973143555-BPCL"/>
    <s v="UK05CA2368"/>
    <s v="GANESH"/>
    <n v="7535896961"/>
    <x v="17"/>
    <s v="TXN100125947268"/>
    <d v="2025-10-01T00:00:00"/>
    <d v="2025-10-01T00:00:00"/>
    <n v="0"/>
    <s v="valid"/>
    <n v="3789"/>
    <n v="1560"/>
    <n v="50"/>
    <n v="60"/>
    <s v="normal"/>
    <s v="no"/>
    <s v="low"/>
    <n v="110"/>
    <s v="low"/>
    <s v="YES"/>
    <d v="2025-10-01T00:00:00"/>
    <m/>
    <d v="2025-10-01T00:00:00"/>
    <s v="Oct"/>
    <n v="2025"/>
    <s v="Wed"/>
    <m/>
    <x v="1"/>
    <n v="18"/>
    <s v="valid"/>
    <s v="completed"/>
    <s v="Kamlesh Mahra"/>
  </r>
  <r>
    <n v="9"/>
    <x v="0"/>
    <s v="DEHRADUN"/>
    <x v="0"/>
    <n v="9548900960"/>
    <s v="UK17CA5597"/>
    <s v="ANIL"/>
    <n v="8859875511"/>
    <x v="18"/>
    <s v="TXN100126016825"/>
    <d v="2025-10-01T00:00:00"/>
    <d v="2025-10-02T00:00:00"/>
    <n v="1"/>
    <s v="valid"/>
    <n v="5520"/>
    <n v="1455"/>
    <n v="40"/>
    <n v="80"/>
    <s v="normal"/>
    <s v="no"/>
    <s v="medium"/>
    <n v="120"/>
    <s v="medium"/>
    <s v="YES"/>
    <d v="2025-10-01T00:00:00"/>
    <n v="45931"/>
    <d v="2025-10-01T00:00:00"/>
    <s v="Oct"/>
    <n v="2025"/>
    <s v="Thu"/>
    <m/>
    <x v="9"/>
    <n v="18"/>
    <s v="valid"/>
    <s v="completed"/>
    <s v="Pawan  Kumar"/>
  </r>
  <r>
    <n v="9"/>
    <x v="1"/>
    <s v="HALDWANI"/>
    <x v="1"/>
    <s v="9389925428-Jio-BP"/>
    <s v="UP21ET8573"/>
    <s v="AMAN"/>
    <n v="9105037209"/>
    <x v="19"/>
    <n v="80958"/>
    <d v="2025-10-01T00:00:00"/>
    <d v="2025-10-01T00:00:00"/>
    <n v="0"/>
    <s v="valid"/>
    <n v="12182"/>
    <n v="2214"/>
    <n v="45"/>
    <n v="40"/>
    <s v="normal"/>
    <s v="no"/>
    <s v="low"/>
    <n v="85"/>
    <s v="low"/>
    <s v="YES"/>
    <d v="2025-10-01T00:00:00"/>
    <n v="0.46458333333333335"/>
    <d v="2025-10-01T00:00:00"/>
    <s v="Oct"/>
    <n v="2025"/>
    <s v="Wed"/>
    <s v="Ankit Kumar"/>
    <x v="10"/>
    <n v="18"/>
    <s v="valid"/>
    <s v="completed"/>
    <s v="Kapil  Pal"/>
  </r>
  <r>
    <n v="560"/>
    <x v="1"/>
    <s v="HALDWANI"/>
    <x v="1"/>
    <n v="9389925428"/>
    <s v="UP21ET8573"/>
    <s v="AMAN"/>
    <n v="9105037209"/>
    <x v="19"/>
    <n v="90553"/>
    <d v="2025-10-16T00:00:00"/>
    <d v="2025-10-16T00:00:00"/>
    <n v="0"/>
    <s v="valid"/>
    <n v="12381"/>
    <n v="2243"/>
    <n v="12"/>
    <n v="40"/>
    <s v="normal"/>
    <s v="no"/>
    <s v="low"/>
    <n v="52"/>
    <s v="low"/>
    <s v="YES"/>
    <d v="2025-10-16T00:00:00"/>
    <m/>
    <d v="2025-10-01T00:00:00"/>
    <s v="Oct"/>
    <n v="2025"/>
    <s v="Thu"/>
    <m/>
    <x v="10"/>
    <n v="18"/>
    <s v="valid"/>
    <s v="completed"/>
    <s v="Kapil  Pal"/>
  </r>
  <r>
    <n v="649"/>
    <x v="1"/>
    <s v="HALDWANI"/>
    <x v="1"/>
    <n v="9389925428"/>
    <s v="UP21ET8573"/>
    <s v="AMAN"/>
    <n v="9105037209"/>
    <x v="19"/>
    <n v="95441"/>
    <d v="2025-10-30T00:00:00"/>
    <d v="2025-10-30T00:00:00"/>
    <n v="0"/>
    <s v="valid"/>
    <n v="12559"/>
    <n v="2271"/>
    <n v="12"/>
    <n v="40"/>
    <s v="normal"/>
    <s v="no"/>
    <s v="low"/>
    <n v="52"/>
    <s v="low"/>
    <s v="YES"/>
    <d v="2025-10-30T00:00:00"/>
    <m/>
    <d v="2025-10-01T00:00:00"/>
    <s v="Oct"/>
    <n v="2025"/>
    <s v="Thu"/>
    <m/>
    <x v="10"/>
    <n v="18"/>
    <s v="valid"/>
    <s v="completed"/>
    <s v="Kapil  Pal"/>
  </r>
  <r>
    <n v="10"/>
    <x v="1"/>
    <s v="HALDWANI"/>
    <x v="1"/>
    <s v="9389925428-Jio-BP"/>
    <s v="UP21ET8573"/>
    <s v="AMAN"/>
    <n v="9105037209"/>
    <x v="20"/>
    <n v="80853"/>
    <d v="2025-10-01T00:00:00"/>
    <d v="2025-10-01T00:00:00"/>
    <n v="0"/>
    <s v="valid"/>
    <n v="16080"/>
    <n v="4430"/>
    <n v="17"/>
    <n v="140"/>
    <s v="normal"/>
    <s v="no"/>
    <s v="medium"/>
    <n v="157"/>
    <s v="medium"/>
    <s v="YES"/>
    <d v="2025-10-01T00:00:00"/>
    <m/>
    <d v="2025-10-01T00:00:00"/>
    <s v="Oct"/>
    <n v="2025"/>
    <s v="Wed"/>
    <m/>
    <x v="10"/>
    <n v="18"/>
    <s v="valid"/>
    <s v="completed"/>
    <s v="Kapil  Pal"/>
  </r>
  <r>
    <n v="11"/>
    <x v="0"/>
    <s v="DEHRADUN"/>
    <x v="0"/>
    <n v="9548900960"/>
    <s v="UK17CA5597"/>
    <s v="ANIL"/>
    <n v="8859875515"/>
    <x v="21"/>
    <s v="TXN100126016826"/>
    <d v="2025-10-01T00:00:00"/>
    <d v="2025-10-03T00:00:00"/>
    <n v="2"/>
    <s v="valid"/>
    <n v="3713"/>
    <n v="771"/>
    <n v="66"/>
    <n v="80"/>
    <s v="normal"/>
    <s v="no"/>
    <s v="medium"/>
    <n v="146"/>
    <s v="medium"/>
    <s v="YES"/>
    <d v="2025-10-01T00:00:00"/>
    <n v="45931"/>
    <d v="2025-10-01T00:00:00"/>
    <s v="Oct"/>
    <n v="2025"/>
    <s v="Fri"/>
    <m/>
    <x v="11"/>
    <n v="18"/>
    <s v="valid"/>
    <s v="completed"/>
    <s v="Ashok Singh Ramola"/>
  </r>
  <r>
    <n v="135"/>
    <x v="0"/>
    <s v="DEHRADUN"/>
    <x v="0"/>
    <n v="9548900960"/>
    <s v="UK10CA1340"/>
    <s v="AKHILESH"/>
    <n v="9548253517"/>
    <x v="22"/>
    <s v="TXN100128416839"/>
    <d v="2025-10-13T00:00:00"/>
    <d v="2025-10-14T00:00:00"/>
    <n v="1"/>
    <s v="valid"/>
    <n v="6360"/>
    <n v="1528"/>
    <n v="78"/>
    <n v="80"/>
    <s v="normal"/>
    <s v="no"/>
    <s v="medium"/>
    <n v="158"/>
    <s v="medium"/>
    <s v="YES"/>
    <d v="2025-10-13T00:00:00"/>
    <n v="45931"/>
    <d v="2025-10-01T00:00:00"/>
    <s v="Oct"/>
    <n v="2025"/>
    <s v="Tue"/>
    <m/>
    <x v="7"/>
    <n v="18"/>
    <s v="valid"/>
    <s v="completed"/>
    <s v="Ajay   Rawat"/>
  </r>
  <r>
    <n v="11"/>
    <x v="1"/>
    <s v="HALDWANI"/>
    <x v="1"/>
    <s v="9389925428-Jio-BP"/>
    <s v="UP21ET8573"/>
    <s v="AMAN"/>
    <n v="9105037209"/>
    <x v="23"/>
    <n v="80853"/>
    <d v="2025-10-01T00:00:00"/>
    <d v="2025-10-01T00:00:00"/>
    <n v="0"/>
    <s v="valid"/>
    <n v="9551"/>
    <n v="1857"/>
    <n v="18"/>
    <n v="60"/>
    <s v="normal"/>
    <s v="no"/>
    <s v="low"/>
    <n v="78"/>
    <s v="low"/>
    <s v="YES"/>
    <d v="2025-10-01T00:00:00"/>
    <m/>
    <d v="2025-10-01T00:00:00"/>
    <s v="Oct"/>
    <n v="2025"/>
    <s v="Wed"/>
    <m/>
    <x v="10"/>
    <n v="18"/>
    <s v="valid"/>
    <s v="completed"/>
    <s v="Kapil  Pal"/>
  </r>
  <r>
    <n v="561"/>
    <x v="1"/>
    <s v="HALDWANI"/>
    <x v="1"/>
    <n v="9389925428"/>
    <s v="UP21ET8573"/>
    <s v="AMAN"/>
    <n v="9105037209"/>
    <x v="23"/>
    <n v="90553"/>
    <d v="2025-10-16T00:00:00"/>
    <d v="2025-10-16T00:00:00"/>
    <n v="0"/>
    <s v="valid"/>
    <n v="9700"/>
    <n v="1884"/>
    <n v="18"/>
    <n v="40"/>
    <s v="normal"/>
    <s v="no"/>
    <s v="low"/>
    <n v="58"/>
    <s v="low"/>
    <s v="YES"/>
    <d v="2025-10-16T00:00:00"/>
    <m/>
    <d v="2025-10-01T00:00:00"/>
    <s v="Oct"/>
    <n v="2025"/>
    <s v="Thu"/>
    <m/>
    <x v="10"/>
    <n v="18"/>
    <s v="valid"/>
    <s v="completed"/>
    <s v="Kapil  Pal"/>
  </r>
  <r>
    <n v="12"/>
    <x v="0"/>
    <s v="DEHRADUN"/>
    <x v="0"/>
    <n v="9548900960"/>
    <s v="UK17CA 5823"/>
    <s v="VINAY"/>
    <n v="9548825813"/>
    <x v="24"/>
    <s v="TXN100126168123"/>
    <d v="2025-10-02T00:00:00"/>
    <d v="2025-10-03T00:00:00"/>
    <n v="1"/>
    <s v="valid"/>
    <n v="1089"/>
    <n v="242"/>
    <n v="124"/>
    <n v="100"/>
    <s v="normal"/>
    <s v="no"/>
    <s v="medium"/>
    <n v="224"/>
    <s v="medium"/>
    <s v="YES"/>
    <d v="2025-10-02T00:00:00"/>
    <n v="45931"/>
    <d v="2025-10-01T00:00:00"/>
    <s v="Oct"/>
    <n v="2025"/>
    <s v="Fri"/>
    <m/>
    <x v="12"/>
    <n v="18"/>
    <s v="valid"/>
    <s v="completed"/>
    <s v="Jagat Singh Chauhan"/>
  </r>
  <r>
    <n v="12"/>
    <x v="1"/>
    <s v="HALDWANI"/>
    <x v="1"/>
    <s v="9389925428-Jio-BP"/>
    <s v="UP21ET8573"/>
    <s v="AMAN"/>
    <n v="9105037209"/>
    <x v="25"/>
    <n v="80853"/>
    <d v="2025-10-01T00:00:00"/>
    <d v="2025-10-01T00:00:00"/>
    <n v="0"/>
    <s v="valid"/>
    <n v="11912"/>
    <n v="2712"/>
    <n v="28"/>
    <n v="120"/>
    <s v="normal"/>
    <s v="no"/>
    <s v="medium"/>
    <n v="148"/>
    <s v="medium"/>
    <s v="YES"/>
    <d v="2025-10-01T00:00:00"/>
    <n v="0.60347222222222219"/>
    <d v="2025-10-01T00:00:00"/>
    <s v="Oct"/>
    <n v="2025"/>
    <s v="Wed"/>
    <s v="Ankit "/>
    <x v="10"/>
    <n v="18"/>
    <s v="valid"/>
    <s v="completed"/>
    <s v="Kapil  Pal"/>
  </r>
  <r>
    <n v="13"/>
    <x v="0"/>
    <s v="DEHRADUN"/>
    <x v="0"/>
    <n v="9548900960"/>
    <s v="UK17CA 5823"/>
    <s v="VINAY"/>
    <n v="9548825814"/>
    <x v="26"/>
    <s v="TXN100126168017"/>
    <d v="2025-10-02T00:00:00"/>
    <d v="2025-10-01T00:00:00"/>
    <n v="-1"/>
    <s v="valid"/>
    <n v="3935"/>
    <n v="568"/>
    <n v="0"/>
    <n v="200"/>
    <s v="high"/>
    <s v="no"/>
    <s v="high"/>
    <n v="200"/>
    <s v="HIGH"/>
    <s v="YES"/>
    <d v="2025-10-02T00:00:00"/>
    <n v="45931"/>
    <d v="2025-10-01T00:00:00"/>
    <s v="Oct"/>
    <n v="2025"/>
    <s v="Wed"/>
    <m/>
    <x v="13"/>
    <n v="18"/>
    <s v="valid"/>
    <s v="completed"/>
    <s v="Sandeep   Kumar MORI"/>
  </r>
  <r>
    <n v="124"/>
    <x v="0"/>
    <s v="DEHRADUN"/>
    <x v="0"/>
    <n v="9548900960"/>
    <s v="UK17CA 5823"/>
    <s v="BALLU"/>
    <n v="8077411618"/>
    <x v="26"/>
    <s v="TXN100128019690"/>
    <d v="2025-10-11T00:00:00"/>
    <d v="2025-10-13T00:00:00"/>
    <n v="2"/>
    <s v="valid"/>
    <n v="4464"/>
    <n v="636"/>
    <n v="22"/>
    <n v="160"/>
    <s v="high"/>
    <s v="no"/>
    <s v="high"/>
    <n v="182"/>
    <s v="HIGH"/>
    <s v="YES"/>
    <d v="2025-10-11T00:00:00"/>
    <n v="45931"/>
    <d v="2025-10-01T00:00:00"/>
    <s v="Oct"/>
    <n v="2025"/>
    <s v="Mon"/>
    <m/>
    <x v="13"/>
    <n v="18"/>
    <s v="valid"/>
    <s v="completed"/>
    <s v="Sandeep   Kumar MORI"/>
  </r>
  <r>
    <n v="165"/>
    <x v="0"/>
    <s v="DEHRADUN"/>
    <x v="0"/>
    <n v="9548900960"/>
    <s v="UP11CT5505"/>
    <s v="ANIL"/>
    <n v="8859875509"/>
    <x v="27"/>
    <s v="TXN100129652477"/>
    <d v="2025-10-18T00:00:00"/>
    <d v="2025-10-18T00:00:00"/>
    <n v="0"/>
    <s v="valid"/>
    <n v="4908"/>
    <n v="1123"/>
    <n v="25"/>
    <n v="80"/>
    <s v="normal"/>
    <s v="no"/>
    <s v="medium"/>
    <n v="105"/>
    <s v="medium"/>
    <s v="YES"/>
    <d v="2025-10-18T00:00:00"/>
    <n v="45931"/>
    <d v="2025-10-01T00:00:00"/>
    <s v="Oct"/>
    <n v="2025"/>
    <s v="Sat"/>
    <m/>
    <x v="14"/>
    <n v="18"/>
    <s v="valid"/>
    <s v="completed"/>
    <s v="Kishan Singh Rawat"/>
  </r>
  <r>
    <n v="13"/>
    <x v="1"/>
    <s v="HALDWANI"/>
    <x v="1"/>
    <s v="9389925428-Jio-BP"/>
    <s v="UP21ET8573"/>
    <s v="AMAN"/>
    <n v="9105037209"/>
    <x v="28"/>
    <n v="80958"/>
    <d v="2025-10-01T00:00:00"/>
    <d v="2025-10-01T00:00:00"/>
    <n v="0"/>
    <s v="valid"/>
    <n v="3694"/>
    <n v="605"/>
    <n v="45"/>
    <n v="40"/>
    <s v="normal"/>
    <s v="no"/>
    <s v="low"/>
    <n v="85"/>
    <s v="low"/>
    <s v="YES"/>
    <d v="2025-10-01T00:00:00"/>
    <n v="0.5854166666666667"/>
    <d v="2025-10-01T00:00:00"/>
    <s v="Oct"/>
    <n v="2025"/>
    <s v="Wed"/>
    <s v="Kapil Pal"/>
    <x v="10"/>
    <n v="18"/>
    <s v="valid"/>
    <s v="completed"/>
    <s v="Kapil  Pal"/>
  </r>
  <r>
    <n v="114"/>
    <x v="0"/>
    <s v="DEHRADUN"/>
    <x v="0"/>
    <n v="9548900960"/>
    <s v="UK17CA5597"/>
    <s v="VINAY"/>
    <n v="9548825818"/>
    <x v="29"/>
    <s v="TXN100127683811"/>
    <d v="2025-10-09T00:00:00"/>
    <d v="2025-10-12T00:00:00"/>
    <n v="3"/>
    <s v="valid"/>
    <n v="317"/>
    <n v="155"/>
    <n v="42"/>
    <n v="100"/>
    <s v="normal"/>
    <s v="no"/>
    <s v="medium"/>
    <n v="142"/>
    <s v="medium"/>
    <s v="YES"/>
    <d v="2025-10-09T00:00:00"/>
    <n v="45931"/>
    <d v="2025-10-01T00:00:00"/>
    <s v="Oct"/>
    <n v="2025"/>
    <s v="Sun"/>
    <m/>
    <x v="14"/>
    <n v="18"/>
    <s v="valid"/>
    <s v="completed"/>
    <s v="Kishan Singh Rawat"/>
  </r>
  <r>
    <n v="14"/>
    <x v="0"/>
    <s v="DEHRADUN"/>
    <x v="0"/>
    <n v="9548900960"/>
    <s v="UK17CA 5823"/>
    <s v="VINAY"/>
    <n v="9548825815"/>
    <x v="30"/>
    <s v="TXN100126172174"/>
    <d v="2025-10-02T00:00:00"/>
    <d v="2025-10-02T00:00:00"/>
    <n v="0"/>
    <s v="valid"/>
    <n v="27822"/>
    <n v="5555"/>
    <n v="0"/>
    <n v="200"/>
    <s v="high"/>
    <s v="no"/>
    <s v="high"/>
    <n v="200"/>
    <s v="HIGH"/>
    <s v="YES"/>
    <d v="2025-10-02T00:00:00"/>
    <n v="45931"/>
    <d v="2025-10-01T00:00:00"/>
    <s v="Oct"/>
    <n v="2025"/>
    <s v="Thu"/>
    <m/>
    <x v="13"/>
    <n v="18"/>
    <s v="valid"/>
    <s v="completed"/>
    <s v="Sandeep   Kumar MORI"/>
  </r>
  <r>
    <n v="125"/>
    <x v="0"/>
    <s v="DEHRADUN"/>
    <x v="0"/>
    <n v="9548900960"/>
    <s v="UK17CA 5823"/>
    <s v="BALLU"/>
    <n v="8077411618"/>
    <x v="30"/>
    <s v="TXN100128019989"/>
    <d v="2025-10-11T00:00:00"/>
    <d v="2025-10-13T00:00:00"/>
    <n v="2"/>
    <s v="valid"/>
    <n v="28236"/>
    <n v="5637"/>
    <n v="38"/>
    <n v="100"/>
    <s v="normal"/>
    <s v="no"/>
    <s v="medium"/>
    <n v="138"/>
    <s v="medium"/>
    <s v="YES"/>
    <d v="2025-10-11T00:00:00"/>
    <n v="45931"/>
    <d v="2025-10-01T00:00:00"/>
    <s v="Oct"/>
    <n v="2025"/>
    <s v="Mon"/>
    <m/>
    <x v="13"/>
    <n v="18"/>
    <s v="valid"/>
    <s v="completed"/>
    <s v="Sandeep   Kumar MORI"/>
  </r>
  <r>
    <n v="182"/>
    <x v="0"/>
    <s v="DEHRADUN"/>
    <x v="0"/>
    <n v="9548900960"/>
    <s v="UK17CA 5823"/>
    <s v="VINAY"/>
    <n v="9548825818"/>
    <x v="31"/>
    <s v="TXN100129360575"/>
    <d v="2025-10-17T00:00:00"/>
    <d v="2025-10-17T00:00:00"/>
    <n v="0"/>
    <s v="valid"/>
    <n v="2989"/>
    <n v="727"/>
    <n v="54"/>
    <n v="80"/>
    <s v="normal"/>
    <s v="no"/>
    <s v="medium"/>
    <n v="134"/>
    <s v="medium"/>
    <s v="YES"/>
    <d v="2025-10-17T00:00:00"/>
    <n v="45931"/>
    <d v="2025-10-01T00:00:00"/>
    <s v="Oct"/>
    <n v="2025"/>
    <s v="Fri"/>
    <m/>
    <x v="15"/>
    <n v="18"/>
    <s v="valid"/>
    <s v="completed"/>
    <s v="Anup  Singh KLSI"/>
  </r>
  <r>
    <n v="14"/>
    <x v="1"/>
    <s v="HALDWANI"/>
    <x v="1"/>
    <s v="9389925428-Jio-BP"/>
    <s v="UP21ET8573"/>
    <s v="AMAN"/>
    <n v="9105037209"/>
    <x v="32"/>
    <n v="80958"/>
    <d v="2025-10-01T00:00:00"/>
    <d v="2025-10-02T00:00:00"/>
    <n v="1"/>
    <s v="valid"/>
    <n v="10444"/>
    <n v="3251"/>
    <n v="30"/>
    <n v="40"/>
    <s v="normal"/>
    <s v="no"/>
    <s v="low"/>
    <n v="70"/>
    <s v="low"/>
    <s v="YES"/>
    <d v="2025-10-02T00:00:00"/>
    <m/>
    <d v="2025-10-01T00:00:00"/>
    <s v="Oct"/>
    <n v="2025"/>
    <s v="Thu"/>
    <m/>
    <x v="10"/>
    <n v="18"/>
    <s v="valid"/>
    <s v="completed"/>
    <s v="Kapil  Pal"/>
  </r>
  <r>
    <n v="33"/>
    <x v="0"/>
    <s v="DEHRADUN"/>
    <x v="0"/>
    <n v="9548900960"/>
    <s v="UK17CA 5823"/>
    <s v="VINAY"/>
    <n v="9548825813"/>
    <x v="33"/>
    <s v="TXN100126546332"/>
    <d v="2025-10-04T00:00:00"/>
    <d v="2025-10-04T00:00:00"/>
    <n v="0"/>
    <s v="valid"/>
    <n v="1706"/>
    <n v="450"/>
    <n v="47"/>
    <n v="80"/>
    <s v="normal"/>
    <s v="no"/>
    <s v="medium"/>
    <n v="127"/>
    <s v="medium"/>
    <s v="YES"/>
    <d v="2025-10-04T00:00:00"/>
    <n v="45931"/>
    <d v="2025-10-01T00:00:00"/>
    <s v="Oct"/>
    <n v="2025"/>
    <s v="Sat"/>
    <m/>
    <x v="15"/>
    <n v="18"/>
    <s v="valid"/>
    <s v="completed"/>
    <s v="Anup  Singh KLSI"/>
  </r>
  <r>
    <n v="15"/>
    <x v="0"/>
    <s v="DEHRADUN"/>
    <x v="0"/>
    <n v="9548900960"/>
    <s v="UK17CA 5823"/>
    <s v="VINAY"/>
    <n v="9548825816"/>
    <x v="34"/>
    <s v="TXN100126172174"/>
    <d v="2025-10-02T00:00:00"/>
    <d v="2025-10-02T00:00:00"/>
    <n v="0"/>
    <s v="valid"/>
    <n v="13002"/>
    <n v="2030"/>
    <n v="58"/>
    <n v="140"/>
    <s v="normal"/>
    <s v="no"/>
    <s v="medium"/>
    <n v="198"/>
    <s v="medium"/>
    <s v="YES"/>
    <d v="2025-10-02T00:00:00"/>
    <n v="45931"/>
    <d v="2025-10-01T00:00:00"/>
    <s v="Oct"/>
    <n v="2025"/>
    <s v="Thu"/>
    <m/>
    <x v="13"/>
    <n v="18"/>
    <s v="valid"/>
    <s v="completed"/>
    <s v="Sandeep   Kumar MORI"/>
  </r>
  <r>
    <n v="133"/>
    <x v="0"/>
    <s v="DEHRADUN"/>
    <x v="0"/>
    <n v="9548900960"/>
    <s v="UK17CA 5823"/>
    <s v="BALLU"/>
    <n v="8077411618"/>
    <x v="34"/>
    <s v="TXN100128428907"/>
    <d v="2025-10-13T00:00:00"/>
    <d v="2025-10-13T00:00:00"/>
    <n v="0"/>
    <s v="valid"/>
    <n v="13242"/>
    <n v="2065"/>
    <n v="106"/>
    <n v="60"/>
    <s v="normal"/>
    <s v="no"/>
    <s v="low"/>
    <n v="166"/>
    <s v="low"/>
    <s v="YES"/>
    <d v="2025-10-13T00:00:00"/>
    <n v="45931"/>
    <d v="2025-10-01T00:00:00"/>
    <s v="Oct"/>
    <n v="2025"/>
    <s v="Mon"/>
    <m/>
    <x v="13"/>
    <n v="18"/>
    <s v="valid"/>
    <s v="completed"/>
    <s v="Sandeep   Kumar MORI"/>
  </r>
  <r>
    <n v="185"/>
    <x v="0"/>
    <s v="DEHRADUN"/>
    <x v="0"/>
    <n v="9548900960"/>
    <s v="UK17CA 5823"/>
    <s v="VINAY"/>
    <n v="9548825818"/>
    <x v="35"/>
    <s v="TXN100129360316"/>
    <d v="2025-10-17T00:00:00"/>
    <d v="2025-10-17T00:00:00"/>
    <n v="0"/>
    <s v="valid"/>
    <n v="3421"/>
    <n v="1320"/>
    <n v="48"/>
    <n v="80"/>
    <s v="normal"/>
    <s v="no"/>
    <s v="medium"/>
    <n v="128"/>
    <s v="medium"/>
    <s v="YES"/>
    <d v="2025-10-17T00:00:00"/>
    <n v="45931"/>
    <d v="2025-10-01T00:00:00"/>
    <s v="Oct"/>
    <n v="2025"/>
    <s v="Fri"/>
    <m/>
    <x v="16"/>
    <n v="18"/>
    <s v="valid"/>
    <s v="completed"/>
    <s v="Shyam Singh Rana"/>
  </r>
  <r>
    <n v="15"/>
    <x v="1"/>
    <s v="HALDWANI"/>
    <x v="1"/>
    <s v="9389925428-Jio-BP"/>
    <s v="UP21ET8573"/>
    <s v="AMAN"/>
    <n v="9105037209"/>
    <x v="36"/>
    <n v="80853"/>
    <d v="2025-10-01T00:00:00"/>
    <d v="2025-10-01T00:00:00"/>
    <n v="0"/>
    <s v="valid"/>
    <n v="5958"/>
    <n v="1228"/>
    <n v="21"/>
    <n v="60"/>
    <s v="normal"/>
    <s v="no"/>
    <s v="low"/>
    <n v="81"/>
    <s v="low"/>
    <s v="YES"/>
    <d v="2025-10-01T00:00:00"/>
    <m/>
    <d v="2025-10-01T00:00:00"/>
    <s v="Oct"/>
    <n v="2025"/>
    <s v="Wed"/>
    <m/>
    <x v="10"/>
    <n v="18"/>
    <s v="valid"/>
    <s v="completed"/>
    <s v="Kapil  Pal"/>
  </r>
  <r>
    <n v="32"/>
    <x v="0"/>
    <s v="DEHRADUN"/>
    <x v="0"/>
    <n v="9548900960"/>
    <s v="UK17CA 5823"/>
    <s v="VINAY"/>
    <n v="9548825813"/>
    <x v="37"/>
    <s v="TXN100126547267"/>
    <d v="2025-10-04T00:00:00"/>
    <d v="2025-10-04T00:00:00"/>
    <n v="0"/>
    <s v="valid"/>
    <n v="12742"/>
    <n v="2895"/>
    <n v="42"/>
    <n v="80"/>
    <s v="normal"/>
    <s v="no"/>
    <s v="medium"/>
    <n v="122"/>
    <s v="medium"/>
    <s v="YES"/>
    <d v="2025-10-04T00:00:00"/>
    <n v="45931"/>
    <d v="2025-10-01T00:00:00"/>
    <s v="Oct"/>
    <n v="2025"/>
    <s v="Sat"/>
    <m/>
    <x v="15"/>
    <n v="18"/>
    <s v="valid"/>
    <s v="completed"/>
    <s v="Anup  Singh KLSI"/>
  </r>
  <r>
    <n v="16"/>
    <x v="0"/>
    <s v="DEHRADUN"/>
    <x v="0"/>
    <n v="9548900960"/>
    <s v="UK17CA 5823"/>
    <s v="VINAY"/>
    <n v="9548825818"/>
    <x v="38"/>
    <s v="TXN100126172174"/>
    <d v="2025-10-02T00:00:00"/>
    <d v="2025-10-02T00:00:00"/>
    <n v="0"/>
    <s v="valid"/>
    <n v="6603"/>
    <n v="1354"/>
    <n v="95"/>
    <n v="100"/>
    <s v="normal"/>
    <s v="no"/>
    <s v="medium"/>
    <n v="195"/>
    <s v="medium"/>
    <s v="YES"/>
    <d v="2025-10-02T00:00:00"/>
    <n v="45931"/>
    <d v="2025-10-01T00:00:00"/>
    <s v="Oct"/>
    <n v="2025"/>
    <s v="Thu"/>
    <m/>
    <x v="17"/>
    <n v="18"/>
    <s v="valid"/>
    <s v="completed"/>
    <s v="Yashpal  Bhandari"/>
  </r>
  <r>
    <n v="184"/>
    <x v="0"/>
    <s v="DEHRADUN"/>
    <x v="0"/>
    <n v="9548900960"/>
    <s v="UK17CA 5823"/>
    <s v="VINAY"/>
    <n v="9548825818"/>
    <x v="39"/>
    <s v="TXN100129360316"/>
    <d v="2025-10-17T00:00:00"/>
    <d v="2025-10-17T00:00:00"/>
    <n v="0"/>
    <s v="valid"/>
    <n v="13158"/>
    <n v="3827"/>
    <n v="40"/>
    <n v="80"/>
    <s v="normal"/>
    <s v="no"/>
    <s v="medium"/>
    <n v="120"/>
    <s v="medium"/>
    <s v="YES"/>
    <d v="2025-10-17T00:00:00"/>
    <n v="45931"/>
    <d v="2025-10-01T00:00:00"/>
    <s v="Oct"/>
    <n v="2025"/>
    <s v="Fri"/>
    <m/>
    <x v="16"/>
    <n v="18"/>
    <s v="valid"/>
    <s v="completed"/>
    <s v="Shyam Singh Rana"/>
  </r>
  <r>
    <n v="16"/>
    <x v="1"/>
    <s v="HALDWANI"/>
    <x v="1"/>
    <s v="9389925428-Jio-BP"/>
    <s v="UP21ET8573"/>
    <s v="AMAN"/>
    <n v="9105037209"/>
    <x v="40"/>
    <n v="80958"/>
    <d v="2025-10-01T00:00:00"/>
    <d v="2025-10-01T00:00:00"/>
    <n v="0"/>
    <s v="valid"/>
    <n v="6593"/>
    <n v="1394"/>
    <n v="65"/>
    <n v="40"/>
    <s v="normal"/>
    <s v="no"/>
    <s v="low"/>
    <n v="105"/>
    <s v="low"/>
    <s v="YES"/>
    <d v="2025-10-01T00:00:00"/>
    <m/>
    <d v="2025-10-01T00:00:00"/>
    <s v="Oct"/>
    <n v="2025"/>
    <s v="Wed"/>
    <m/>
    <x v="10"/>
    <n v="18"/>
    <s v="valid"/>
    <s v="completed"/>
    <s v="Kapil  Pal"/>
  </r>
  <r>
    <n v="38"/>
    <x v="0"/>
    <s v="DEHRADUN"/>
    <x v="0"/>
    <n v="9548900960"/>
    <s v="UK17CA 5823"/>
    <s v="VINAY"/>
    <n v="9548825813"/>
    <x v="41"/>
    <s v="TXN100126546332"/>
    <d v="2025-10-04T00:00:00"/>
    <d v="2025-10-06T00:00:00"/>
    <n v="2"/>
    <s v="valid"/>
    <n v="8771"/>
    <n v="577"/>
    <n v="5"/>
    <n v="80"/>
    <s v="normal"/>
    <s v="no"/>
    <s v="medium"/>
    <n v="85"/>
    <s v="medium"/>
    <s v="YES"/>
    <d v="2025-10-04T00:00:00"/>
    <n v="45931"/>
    <d v="2025-10-01T00:00:00"/>
    <s v="Oct"/>
    <n v="2025"/>
    <s v="Mon"/>
    <m/>
    <x v="16"/>
    <n v="18"/>
    <s v="valid"/>
    <s v="completed"/>
    <s v="Shyam Singh Rana"/>
  </r>
  <r>
    <n v="17"/>
    <x v="0"/>
    <s v="DEHRADUN"/>
    <x v="0"/>
    <n v="9548900960"/>
    <s v="UK17CA5176"/>
    <s v="ASHISH"/>
    <n v="9084189448"/>
    <x v="42"/>
    <n v="120301"/>
    <d v="2025-10-03T00:00:00"/>
    <d v="2025-10-03T00:00:00"/>
    <n v="0"/>
    <s v="valid"/>
    <n v="7738"/>
    <n v="1551"/>
    <n v="20"/>
    <n v="80"/>
    <s v="normal"/>
    <s v="no"/>
    <s v="medium"/>
    <n v="100"/>
    <s v="medium"/>
    <s v="YES"/>
    <d v="2025-10-03T00:00:00"/>
    <n v="45931"/>
    <d v="2025-10-01T00:00:00"/>
    <s v="Oct"/>
    <n v="2025"/>
    <s v="Fri"/>
    <m/>
    <x v="2"/>
    <n v="18"/>
    <s v="valid"/>
    <s v="completed"/>
    <s v="Sandeep  Kumar  Saini"/>
  </r>
  <r>
    <n v="17"/>
    <x v="1"/>
    <s v="HALDWANI"/>
    <x v="1"/>
    <s v="9389925428-Jio-BP"/>
    <s v="UP21ET8573"/>
    <s v="AMAN"/>
    <n v="9105037209"/>
    <x v="43"/>
    <n v="80958"/>
    <d v="2025-10-01T00:00:00"/>
    <d v="2025-10-01T00:00:00"/>
    <n v="0"/>
    <s v="valid"/>
    <n v="8560"/>
    <n v="1593"/>
    <n v="30"/>
    <n v="40"/>
    <s v="normal"/>
    <s v="no"/>
    <s v="low"/>
    <n v="70"/>
    <s v="low"/>
    <s v="YES"/>
    <d v="2025-10-01T00:00:00"/>
    <n v="0.44513888888888886"/>
    <d v="2025-10-01T00:00:00"/>
    <s v="Oct"/>
    <n v="2025"/>
    <s v="Wed"/>
    <s v="Ankit"/>
    <x v="10"/>
    <n v="18"/>
    <s v="valid"/>
    <s v="completed"/>
    <s v="Kapil  Pal"/>
  </r>
  <r>
    <n v="562"/>
    <x v="1"/>
    <s v="HALDWANI"/>
    <x v="1"/>
    <n v="9389925428"/>
    <s v="UP21ET8573"/>
    <s v="AMAN"/>
    <n v="9105037209"/>
    <x v="43"/>
    <n v="90553"/>
    <d v="2025-10-16T00:00:00"/>
    <d v="2025-10-16T00:00:00"/>
    <n v="0"/>
    <s v="valid"/>
    <n v="8677"/>
    <n v="1613"/>
    <n v="26"/>
    <n v="40"/>
    <s v="normal"/>
    <s v="no"/>
    <s v="low"/>
    <n v="66"/>
    <s v="low"/>
    <s v="YES"/>
    <d v="2025-10-16T00:00:00"/>
    <m/>
    <d v="2025-10-01T00:00:00"/>
    <s v="Oct"/>
    <n v="2025"/>
    <s v="Thu"/>
    <m/>
    <x v="10"/>
    <n v="18"/>
    <s v="valid"/>
    <s v="completed"/>
    <s v="Kapil  Pal"/>
  </r>
  <r>
    <n v="18"/>
    <x v="0"/>
    <s v="DEHRADUN"/>
    <x v="0"/>
    <n v="9548900960"/>
    <s v="UK17CA5176"/>
    <s v="ASHISH"/>
    <n v="9084189448"/>
    <x v="44"/>
    <n v="120301"/>
    <d v="2025-10-03T00:00:00"/>
    <d v="2025-10-05T00:00:00"/>
    <n v="2"/>
    <s v="valid"/>
    <n v="10331"/>
    <n v="3468"/>
    <n v="50"/>
    <n v="80"/>
    <s v="normal"/>
    <s v="no"/>
    <s v="medium"/>
    <n v="130"/>
    <s v="medium"/>
    <s v="YES"/>
    <d v="2025-10-03T00:00:00"/>
    <n v="45931"/>
    <d v="2025-10-01T00:00:00"/>
    <s v="Oct"/>
    <n v="2025"/>
    <s v="Sun"/>
    <m/>
    <x v="18"/>
    <n v="18"/>
    <s v="valid"/>
    <s v="completed"/>
    <s v="Amit  Saini"/>
  </r>
  <r>
    <n v="29"/>
    <x v="0"/>
    <s v="DEHRADUN"/>
    <x v="0"/>
    <n v="9548900960"/>
    <s v="UK17CA 5823"/>
    <s v="VINAY"/>
    <n v="9548825813"/>
    <x v="45"/>
    <s v="TXN100126547267"/>
    <d v="2025-10-04T00:00:00"/>
    <d v="2025-10-05T00:00:00"/>
    <n v="1"/>
    <s v="valid"/>
    <n v="8820"/>
    <n v="2142"/>
    <n v="50"/>
    <n v="60"/>
    <s v="normal"/>
    <s v="no"/>
    <s v="low"/>
    <n v="110"/>
    <s v="low"/>
    <s v="YES"/>
    <d v="2025-10-04T00:00:00"/>
    <n v="45931"/>
    <d v="2025-10-01T00:00:00"/>
    <s v="Oct"/>
    <n v="2025"/>
    <s v="Sun"/>
    <m/>
    <x v="15"/>
    <n v="18"/>
    <s v="valid"/>
    <s v="completed"/>
    <s v="Anup  Singh KLSI"/>
  </r>
  <r>
    <n v="19"/>
    <x v="0"/>
    <s v="DEHRADUN"/>
    <x v="0"/>
    <n v="9548900960"/>
    <s v="UK17CA5176"/>
    <s v="ASHISH"/>
    <n v="9084189448"/>
    <x v="46"/>
    <n v="120301"/>
    <d v="2025-10-03T00:00:00"/>
    <d v="2025-10-05T00:00:00"/>
    <n v="2"/>
    <s v="valid"/>
    <n v="10609"/>
    <n v="2417"/>
    <n v="62"/>
    <n v="80"/>
    <s v="normal"/>
    <s v="no"/>
    <s v="medium"/>
    <n v="142"/>
    <s v="medium"/>
    <s v="YES"/>
    <d v="2025-10-03T00:00:00"/>
    <n v="45931"/>
    <d v="2025-10-01T00:00:00"/>
    <s v="Oct"/>
    <n v="2025"/>
    <s v="Sun"/>
    <m/>
    <x v="18"/>
    <n v="18"/>
    <s v="valid"/>
    <s v="completed"/>
    <s v="Amit  Saini"/>
  </r>
  <r>
    <n v="74"/>
    <x v="0"/>
    <s v="DEHRADUN"/>
    <x v="0"/>
    <n v="9548900960"/>
    <s v="UK10CA1340"/>
    <s v="AKHILESH"/>
    <n v="9548253517"/>
    <x v="47"/>
    <s v="TXN100126968779"/>
    <d v="2025-10-06T00:00:00"/>
    <d v="2025-10-07T00:00:00"/>
    <n v="1"/>
    <s v="valid"/>
    <n v="8351"/>
    <n v="1762"/>
    <n v="34"/>
    <n v="100"/>
    <s v="normal"/>
    <s v="no"/>
    <s v="medium"/>
    <n v="134"/>
    <s v="medium"/>
    <s v="YES"/>
    <d v="2025-10-06T00:00:00"/>
    <n v="45931"/>
    <d v="2025-10-01T00:00:00"/>
    <s v="Oct"/>
    <n v="2025"/>
    <s v="Tue"/>
    <m/>
    <x v="19"/>
    <n v="18"/>
    <s v="valid"/>
    <s v="completed"/>
    <s v="Vijay Singh Kaintura"/>
  </r>
  <r>
    <n v="20"/>
    <x v="0"/>
    <s v="DEHRADUN"/>
    <x v="0"/>
    <n v="9548900960"/>
    <s v="UK17CA5597"/>
    <s v="ANIL"/>
    <n v="8859875509"/>
    <x v="48"/>
    <s v="TXN100126290150"/>
    <d v="2025-10-03T00:00:00"/>
    <d v="2025-10-05T00:00:00"/>
    <n v="2"/>
    <s v="valid"/>
    <n v="2772"/>
    <n v="887"/>
    <n v="53"/>
    <n v="80"/>
    <s v="normal"/>
    <s v="no"/>
    <s v="medium"/>
    <n v="133"/>
    <s v="medium"/>
    <s v="YES"/>
    <d v="2025-10-03T00:00:00"/>
    <n v="45931"/>
    <d v="2025-10-01T00:00:00"/>
    <s v="Oct"/>
    <n v="2025"/>
    <s v="Sun"/>
    <m/>
    <x v="20"/>
    <n v="18"/>
    <s v="valid"/>
    <s v="completed"/>
    <s v="Vinod  Uniyal"/>
  </r>
  <r>
    <n v="21"/>
    <x v="0"/>
    <s v="DEHRADUN"/>
    <x v="0"/>
    <n v="9548900960"/>
    <s v="UK17CA5597"/>
    <s v="ANIL"/>
    <n v="8859875509"/>
    <x v="49"/>
    <s v="TXN100126290150"/>
    <d v="2025-10-03T00:00:00"/>
    <d v="2025-10-05T00:00:00"/>
    <n v="2"/>
    <s v="valid"/>
    <n v="5481"/>
    <n v="838"/>
    <n v="65"/>
    <n v="80"/>
    <s v="normal"/>
    <s v="no"/>
    <s v="medium"/>
    <n v="145"/>
    <s v="medium"/>
    <s v="YES"/>
    <d v="2025-10-03T00:00:00"/>
    <n v="45931"/>
    <d v="2025-10-01T00:00:00"/>
    <s v="Oct"/>
    <n v="2025"/>
    <s v="Sun"/>
    <m/>
    <x v="20"/>
    <n v="18"/>
    <s v="valid"/>
    <s v="completed"/>
    <s v="Vinod  Uniyal"/>
  </r>
  <r>
    <n v="21"/>
    <x v="1"/>
    <s v="HALDWANI"/>
    <x v="1"/>
    <s v="9389925428BPCL"/>
    <s v="UK03CA2120"/>
    <s v="DEEPAK"/>
    <n v="9350905819"/>
    <x v="50"/>
    <s v="TXN100125969053"/>
    <d v="2025-10-01T00:00:00"/>
    <d v="2025-10-01T00:00:00"/>
    <n v="0"/>
    <s v="valid"/>
    <n v="3313"/>
    <n v="738"/>
    <n v="22"/>
    <n v="80"/>
    <s v="normal"/>
    <s v="no"/>
    <s v="medium"/>
    <n v="102"/>
    <s v="medium"/>
    <s v="YES"/>
    <d v="2025-10-01T00:00:00"/>
    <n v="0.54791666666666672"/>
    <d v="2025-10-01T00:00:00"/>
    <s v="Oct"/>
    <n v="2025"/>
    <s v="Wed"/>
    <s v="Deepak Chandra Joshi"/>
    <x v="21"/>
    <n v="18"/>
    <s v="valid"/>
    <s v="completed"/>
    <s v="Deepak Joshi"/>
  </r>
  <r>
    <n v="492"/>
    <x v="1"/>
    <s v="HALDWANI"/>
    <x v="1"/>
    <n v="9389925428"/>
    <s v="UK03CA2120"/>
    <s v="DEEPAK"/>
    <n v="9350905819"/>
    <x v="50"/>
    <s v="TXN100128415401"/>
    <d v="2025-10-13T00:00:00"/>
    <d v="2025-10-13T00:00:00"/>
    <n v="0"/>
    <s v="valid"/>
    <n v="3461"/>
    <n v="766"/>
    <n v="38"/>
    <n v="60"/>
    <s v="normal"/>
    <s v="no"/>
    <s v="low"/>
    <n v="98"/>
    <s v="low"/>
    <s v="YES"/>
    <d v="2025-10-13T00:00:00"/>
    <m/>
    <d v="2025-10-01T00:00:00"/>
    <s v="Oct"/>
    <n v="2025"/>
    <s v="Mon"/>
    <m/>
    <x v="21"/>
    <n v="18"/>
    <s v="valid"/>
    <s v="completed"/>
    <s v="Deepak Joshi"/>
  </r>
  <r>
    <n v="604"/>
    <x v="1"/>
    <s v="HALDWANI"/>
    <x v="1"/>
    <n v="9389925428"/>
    <s v="UK03CA2120"/>
    <s v="DEEPAK"/>
    <n v="9350905819"/>
    <x v="50"/>
    <s v="TXN100129924280"/>
    <d v="2025-10-20T00:00:00"/>
    <d v="2025-10-20T00:00:00"/>
    <n v="0"/>
    <s v="valid"/>
    <n v="3575"/>
    <n v="787"/>
    <n v="52"/>
    <n v="60"/>
    <s v="normal"/>
    <s v="no"/>
    <s v="low"/>
    <n v="112"/>
    <s v="low"/>
    <s v="YES"/>
    <d v="2025-10-20T00:00:00"/>
    <m/>
    <d v="2025-10-01T00:00:00"/>
    <s v="Oct"/>
    <n v="2025"/>
    <s v="Mon"/>
    <m/>
    <x v="21"/>
    <n v="18"/>
    <s v="valid"/>
    <s v="completed"/>
    <s v="Deepak Joshi"/>
  </r>
  <r>
    <n v="667"/>
    <x v="1"/>
    <s v="HALDWANI"/>
    <x v="1"/>
    <n v="9389925428"/>
    <s v="UK03CA2120"/>
    <s v="DEEPAK"/>
    <n v="9350905819"/>
    <x v="50"/>
    <s v="TXN100131957630"/>
    <d v="2025-10-31T00:00:00"/>
    <d v="2025-11-01T00:00:00"/>
    <n v="1"/>
    <s v="valid"/>
    <n v="3726"/>
    <n v="812"/>
    <n v="57"/>
    <n v="80"/>
    <s v="normal"/>
    <s v="no"/>
    <s v="medium"/>
    <n v="137"/>
    <s v="medium"/>
    <s v="YES"/>
    <d v="2025-11-01T00:00:00"/>
    <m/>
    <d v="2025-10-01T00:00:00"/>
    <s v="Nov"/>
    <n v="2025"/>
    <s v="Sat"/>
    <m/>
    <x v="21"/>
    <n v="18"/>
    <s v="valid"/>
    <s v="completed"/>
    <s v="Deepak Joshi"/>
  </r>
  <r>
    <n v="22"/>
    <x v="0"/>
    <s v="DEHRADUN"/>
    <x v="0"/>
    <n v="9548900960"/>
    <s v="UK17CA5597"/>
    <s v="ANIL"/>
    <n v="8859875509"/>
    <x v="51"/>
    <s v="TXN100126290513"/>
    <d v="2025-10-03T00:00:00"/>
    <d v="2025-10-05T00:00:00"/>
    <n v="2"/>
    <s v="valid"/>
    <n v="3864"/>
    <n v="975"/>
    <n v="68"/>
    <n v="80"/>
    <s v="normal"/>
    <s v="no"/>
    <s v="medium"/>
    <n v="148"/>
    <s v="medium"/>
    <s v="YES"/>
    <d v="2025-10-03T00:00:00"/>
    <n v="45931"/>
    <d v="2025-10-01T00:00:00"/>
    <s v="Oct"/>
    <n v="2025"/>
    <s v="Sun"/>
    <m/>
    <x v="20"/>
    <n v="18"/>
    <s v="valid"/>
    <s v="completed"/>
    <s v="Vinod  Uniyal"/>
  </r>
  <r>
    <n v="183"/>
    <x v="0"/>
    <s v="DEHRADUN"/>
    <x v="0"/>
    <n v="9548900960"/>
    <s v="UK17CA 5823"/>
    <s v="VINAY"/>
    <n v="9548825818"/>
    <x v="52"/>
    <s v="TXN100129360575"/>
    <d v="2025-10-17T00:00:00"/>
    <d v="2025-10-17T00:00:00"/>
    <n v="0"/>
    <s v="valid"/>
    <n v="2062"/>
    <n v="285"/>
    <n v="51"/>
    <n v="80"/>
    <s v="normal"/>
    <s v="no"/>
    <s v="medium"/>
    <n v="131"/>
    <s v="medium"/>
    <s v="YES"/>
    <d v="2025-10-17T00:00:00"/>
    <n v="45931"/>
    <d v="2025-10-01T00:00:00"/>
    <s v="Oct"/>
    <n v="2025"/>
    <s v="Fri"/>
    <m/>
    <x v="15"/>
    <n v="18"/>
    <s v="valid"/>
    <s v="completed"/>
    <s v="Anup  Singh KLSI"/>
  </r>
  <r>
    <n v="64"/>
    <x v="0"/>
    <s v="DEHRADUN"/>
    <x v="0"/>
    <n v="9548900960"/>
    <s v="UK08CB0821"/>
    <s v="SURENDRA"/>
    <n v="8979512894"/>
    <x v="53"/>
    <s v="TXN100126952961"/>
    <d v="2025-10-06T00:00:00"/>
    <d v="2025-10-06T00:00:00"/>
    <n v="0"/>
    <s v="valid"/>
    <n v="14642"/>
    <n v="3537"/>
    <n v="5"/>
    <n v="80"/>
    <s v="normal"/>
    <s v="no"/>
    <s v="medium"/>
    <n v="85"/>
    <s v="medium"/>
    <s v="YES"/>
    <d v="2025-10-06T00:00:00"/>
    <n v="45931"/>
    <d v="2025-10-01T00:00:00"/>
    <s v="Oct"/>
    <n v="2025"/>
    <s v="Mon"/>
    <m/>
    <x v="5"/>
    <n v="18"/>
    <s v="valid"/>
    <s v="completed"/>
    <s v="Rohit Thakur SLQU"/>
  </r>
  <r>
    <n v="198"/>
    <x v="0"/>
    <s v="DEHRADUN"/>
    <x v="0"/>
    <n v="9548900960"/>
    <s v="UK08CB0821"/>
    <s v="SURENDRA"/>
    <n v="8979512894"/>
    <x v="53"/>
    <n v="114240"/>
    <d v="2025-10-24T00:00:00"/>
    <d v="2025-10-24T00:00:00"/>
    <n v="0"/>
    <s v="valid"/>
    <n v="14745"/>
    <n v="3562"/>
    <n v="18"/>
    <n v="40"/>
    <s v="normal"/>
    <s v="no"/>
    <s v="low"/>
    <n v="58"/>
    <s v="low"/>
    <s v="YES"/>
    <d v="2025-10-24T00:00:00"/>
    <n v="45931"/>
    <d v="2025-10-01T00:00:00"/>
    <s v="Oct"/>
    <n v="2025"/>
    <s v="Fri"/>
    <m/>
    <x v="5"/>
    <n v="18"/>
    <s v="valid"/>
    <s v="completed"/>
    <s v="Rohit Thakur SLQU"/>
  </r>
  <r>
    <n v="23"/>
    <x v="0"/>
    <s v="DEHRADUN"/>
    <x v="0"/>
    <n v="9548900960"/>
    <s v="UK17CA5597"/>
    <s v="ANIL"/>
    <n v="8859875509"/>
    <x v="54"/>
    <s v="TXN100126290513"/>
    <d v="2025-10-03T00:00:00"/>
    <d v="2025-10-04T00:00:00"/>
    <n v="1"/>
    <s v="valid"/>
    <n v="7060"/>
    <n v="2412"/>
    <n v="80"/>
    <n v="80"/>
    <s v="normal"/>
    <s v="no"/>
    <s v="medium"/>
    <n v="160"/>
    <s v="medium"/>
    <s v="YES"/>
    <d v="2025-10-03T00:00:00"/>
    <n v="45931"/>
    <d v="2025-10-01T00:00:00"/>
    <s v="Oct"/>
    <n v="2025"/>
    <s v="Sat"/>
    <m/>
    <x v="22"/>
    <n v="18"/>
    <s v="valid"/>
    <s v="completed"/>
    <s v="Praveen  Singh"/>
  </r>
  <r>
    <n v="24"/>
    <x v="1"/>
    <s v="HALDWANI"/>
    <x v="1"/>
    <s v="9973143555-BPCL"/>
    <s v="UK05CA2368"/>
    <s v="GANESH"/>
    <n v="7535896961"/>
    <x v="55"/>
    <s v="TXN100125947268"/>
    <d v="2025-10-01T00:00:00"/>
    <d v="2025-10-01T00:00:00"/>
    <n v="0"/>
    <s v="valid"/>
    <n v="1107"/>
    <n v="1002"/>
    <n v="32"/>
    <n v="160"/>
    <s v="high"/>
    <s v="yes"/>
    <s v="high"/>
    <n v="192"/>
    <s v="HIGH"/>
    <s v="YES"/>
    <d v="2025-10-01T00:00:00"/>
    <n v="0.52430555555555558"/>
    <d v="2025-10-01T00:00:00"/>
    <s v="Oct"/>
    <n v="2025"/>
    <s v="Wed"/>
    <s v="KAMLESH SINGH MEHRA"/>
    <x v="23"/>
    <n v="18"/>
    <s v="valid"/>
    <s v="completed"/>
    <s v="Bhupesh  Singh"/>
  </r>
  <r>
    <n v="24"/>
    <x v="0"/>
    <s v="DEHRADUN"/>
    <x v="0"/>
    <n v="9548900960"/>
    <s v="UK17CA5597"/>
    <s v="ANIL"/>
    <n v="8859875509"/>
    <x v="56"/>
    <s v="TXN100126290513"/>
    <d v="2025-10-03T00:00:00"/>
    <d v="2025-10-04T00:00:00"/>
    <n v="1"/>
    <s v="valid"/>
    <n v="216"/>
    <n v="46"/>
    <n v="109"/>
    <n v="80"/>
    <s v="normal"/>
    <s v="no"/>
    <s v="medium"/>
    <n v="189"/>
    <s v="medium"/>
    <s v="YES"/>
    <d v="2025-10-03T00:00:00"/>
    <n v="45931"/>
    <d v="2025-10-01T00:00:00"/>
    <s v="Oct"/>
    <n v="2025"/>
    <s v="Sat"/>
    <m/>
    <x v="22"/>
    <n v="18"/>
    <s v="valid"/>
    <s v="completed"/>
    <s v="Praveen  Singh"/>
  </r>
  <r>
    <n v="25"/>
    <x v="1"/>
    <s v="HALDWANI"/>
    <x v="1"/>
    <s v="9389925428BPCL"/>
    <s v="UK05CA2368"/>
    <s v="GANESH"/>
    <n v="7535896961"/>
    <x v="57"/>
    <s v="TXN100125947482"/>
    <d v="2025-10-01T00:00:00"/>
    <d v="2025-10-03T00:00:00"/>
    <n v="2"/>
    <s v="valid"/>
    <n v="2010"/>
    <n v="721"/>
    <n v="25"/>
    <n v="140"/>
    <s v="normal"/>
    <s v="no"/>
    <s v="medium"/>
    <n v="165"/>
    <s v="medium"/>
    <s v="YES"/>
    <d v="2025-10-03T00:00:00"/>
    <m/>
    <d v="2025-10-01T00:00:00"/>
    <s v="Oct"/>
    <n v="2025"/>
    <s v="Fri"/>
    <m/>
    <x v="3"/>
    <n v="18"/>
    <s v="valid"/>
    <s v="completed"/>
    <s v="Kuwar Singh Mehra"/>
  </r>
  <r>
    <n v="25"/>
    <x v="0"/>
    <s v="DEHRADUN"/>
    <x v="0"/>
    <n v="9548900960"/>
    <s v="UK17CA5597"/>
    <s v="ANIL"/>
    <n v="8859875509"/>
    <x v="58"/>
    <s v="TXN100126290338"/>
    <d v="2025-10-03T00:00:00"/>
    <d v="2025-10-04T00:00:00"/>
    <n v="1"/>
    <s v="valid"/>
    <n v="6179"/>
    <n v="1549"/>
    <n v="78"/>
    <n v="80"/>
    <s v="normal"/>
    <s v="no"/>
    <s v="medium"/>
    <n v="158"/>
    <s v="medium"/>
    <s v="YES"/>
    <d v="2025-10-03T00:00:00"/>
    <n v="45931"/>
    <d v="2025-10-01T00:00:00"/>
    <s v="Oct"/>
    <n v="2025"/>
    <s v="Sat"/>
    <m/>
    <x v="24"/>
    <n v="18"/>
    <s v="valid"/>
    <s v="completed"/>
    <s v="Shayam  Lal"/>
  </r>
  <r>
    <n v="26"/>
    <x v="0"/>
    <s v="DEHRADUN"/>
    <x v="0"/>
    <n v="9548900960"/>
    <s v="UK17CA5597"/>
    <s v="ANIL"/>
    <n v="8859875509"/>
    <x v="59"/>
    <s v="TXN100126290338"/>
    <d v="2025-10-03T00:00:00"/>
    <d v="2025-10-03T00:00:00"/>
    <n v="0"/>
    <s v="valid"/>
    <n v="4345"/>
    <n v="1839"/>
    <n v="70"/>
    <n v="80"/>
    <s v="normal"/>
    <s v="no"/>
    <s v="medium"/>
    <n v="150"/>
    <s v="medium"/>
    <s v="YES"/>
    <d v="2025-10-03T00:00:00"/>
    <n v="45931"/>
    <d v="2025-10-01T00:00:00"/>
    <s v="Oct"/>
    <n v="2025"/>
    <s v="Fri"/>
    <m/>
    <x v="24"/>
    <n v="18"/>
    <s v="valid"/>
    <s v="completed"/>
    <s v="Shayam  Lal"/>
  </r>
  <r>
    <n v="26"/>
    <x v="1"/>
    <s v="HALDWANI"/>
    <x v="1"/>
    <s v="9389925428BPCL"/>
    <s v="UK05CA2368"/>
    <s v="GANESH"/>
    <n v="7535896961"/>
    <x v="60"/>
    <s v="TXN100125947615"/>
    <d v="2025-10-01T00:00:00"/>
    <d v="2025-10-03T00:00:00"/>
    <n v="2"/>
    <s v="valid"/>
    <n v="364"/>
    <n v="103"/>
    <n v="41"/>
    <n v="60"/>
    <s v="normal"/>
    <s v="no"/>
    <s v="low"/>
    <n v="101"/>
    <s v="low"/>
    <s v="YES"/>
    <d v="2025-10-03T00:00:00"/>
    <m/>
    <d v="2025-10-01T00:00:00"/>
    <s v="Oct"/>
    <n v="2025"/>
    <s v="Fri"/>
    <m/>
    <x v="25"/>
    <n v="18"/>
    <s v="valid"/>
    <s v="completed"/>
    <s v="Ranjeet  Gautam"/>
  </r>
  <r>
    <n v="27"/>
    <x v="0"/>
    <s v="DEHRADUN"/>
    <x v="0"/>
    <n v="9548900960"/>
    <s v="UK17CA 5823"/>
    <s v="VINAY"/>
    <n v="9548825813"/>
    <x v="61"/>
    <s v="TXN100126547267"/>
    <d v="2025-10-04T00:00:00"/>
    <d v="2025-10-05T00:00:00"/>
    <n v="1"/>
    <s v="valid"/>
    <n v="17258"/>
    <n v="3839"/>
    <n v="30"/>
    <n v="80"/>
    <s v="normal"/>
    <s v="no"/>
    <s v="medium"/>
    <n v="110"/>
    <s v="medium"/>
    <s v="YES"/>
    <d v="2025-10-04T00:00:00"/>
    <n v="45931"/>
    <d v="2025-10-01T00:00:00"/>
    <s v="Oct"/>
    <n v="2025"/>
    <s v="Sun"/>
    <m/>
    <x v="26"/>
    <n v="18"/>
    <s v="valid"/>
    <s v="completed"/>
    <s v="Rohit  Saini"/>
  </r>
  <r>
    <n v="27"/>
    <x v="1"/>
    <s v="HALDWANI"/>
    <x v="1"/>
    <s v="9389925428BPCL"/>
    <s v="UK05CA2368"/>
    <s v="GANESH"/>
    <n v="7535896961"/>
    <x v="62"/>
    <s v="TXN100125947615"/>
    <d v="2025-10-01T00:00:00"/>
    <d v="2025-10-02T00:00:00"/>
    <n v="1"/>
    <s v="valid"/>
    <n v="6612"/>
    <n v="1804"/>
    <n v="30"/>
    <n v="100"/>
    <s v="normal"/>
    <s v="no"/>
    <s v="medium"/>
    <n v="130"/>
    <s v="medium"/>
    <s v="YES"/>
    <d v="2025-10-02T00:00:00"/>
    <m/>
    <d v="2025-10-01T00:00:00"/>
    <s v="Oct"/>
    <n v="2025"/>
    <s v="Thu"/>
    <m/>
    <x v="25"/>
    <n v="18"/>
    <s v="valid"/>
    <s v="completed"/>
    <s v="Ranjeet  Gautam"/>
  </r>
  <r>
    <n v="28"/>
    <x v="0"/>
    <s v="DEHRADUN"/>
    <x v="0"/>
    <n v="9548900960"/>
    <s v="UK17CA 5823"/>
    <s v="VINAY"/>
    <n v="9548825813"/>
    <x v="63"/>
    <s v="TXN100126547267"/>
    <d v="2025-10-04T00:00:00"/>
    <d v="2025-10-05T00:00:00"/>
    <n v="1"/>
    <s v="valid"/>
    <n v="7531"/>
    <n v="1939"/>
    <n v="20"/>
    <n v="80"/>
    <s v="normal"/>
    <s v="no"/>
    <s v="medium"/>
    <n v="100"/>
    <s v="medium"/>
    <s v="YES"/>
    <d v="2025-10-04T00:00:00"/>
    <n v="45931"/>
    <d v="2025-10-01T00:00:00"/>
    <s v="Oct"/>
    <n v="2025"/>
    <s v="Sun"/>
    <m/>
    <x v="15"/>
    <n v="18"/>
    <s v="valid"/>
    <s v="completed"/>
    <s v="Anup  Singh KLSI"/>
  </r>
  <r>
    <n v="28"/>
    <x v="1"/>
    <s v="HALDWANI"/>
    <x v="1"/>
    <s v="9389925428BPCL"/>
    <s v="UK05CA2368"/>
    <s v="GANESH"/>
    <n v="7535896961"/>
    <x v="64"/>
    <s v="TXN100125947482"/>
    <d v="2025-10-01T00:00:00"/>
    <d v="2025-10-03T00:00:00"/>
    <n v="2"/>
    <s v="valid"/>
    <n v="7952"/>
    <n v="2831"/>
    <n v="35"/>
    <n v="100"/>
    <s v="normal"/>
    <s v="no"/>
    <s v="medium"/>
    <n v="135"/>
    <s v="medium"/>
    <s v="YES"/>
    <d v="2025-10-03T00:00:00"/>
    <m/>
    <d v="2025-10-01T00:00:00"/>
    <s v="Oct"/>
    <n v="2025"/>
    <s v="Fri"/>
    <m/>
    <x v="3"/>
    <n v="18"/>
    <s v="valid"/>
    <s v="completed"/>
    <s v="Kuwar Singh Mehra"/>
  </r>
  <r>
    <n v="29"/>
    <x v="1"/>
    <s v="HALDWANI"/>
    <x v="1"/>
    <s v="9389925428BPCL"/>
    <s v="UK05CA2368"/>
    <s v="GANESH"/>
    <n v="7535896961"/>
    <x v="65"/>
    <s v="TXN100125947482"/>
    <d v="2025-10-01T00:00:00"/>
    <d v="2025-10-04T00:00:00"/>
    <n v="3"/>
    <s v="valid"/>
    <n v="2720"/>
    <n v="997"/>
    <n v="105"/>
    <n v="40"/>
    <s v="normal"/>
    <s v="no"/>
    <s v="low"/>
    <n v="145"/>
    <s v="low"/>
    <s v="YES"/>
    <d v="2025-10-04T00:00:00"/>
    <m/>
    <d v="2025-10-01T00:00:00"/>
    <s v="Oct"/>
    <n v="2025"/>
    <s v="Sat"/>
    <m/>
    <x v="3"/>
    <n v="18"/>
    <s v="valid"/>
    <s v="completed"/>
    <s v="Kuwar Singh Mehra"/>
  </r>
  <r>
    <n v="30"/>
    <x v="0"/>
    <s v="DEHRADUN"/>
    <x v="0"/>
    <n v="9548900960"/>
    <s v="UK17CA 5823"/>
    <s v="VINAY"/>
    <n v="9548825813"/>
    <x v="66"/>
    <s v="TXN100126547267"/>
    <d v="2025-10-04T00:00:00"/>
    <d v="2025-10-07T00:00:00"/>
    <n v="3"/>
    <s v="valid"/>
    <n v="14812"/>
    <n v="3261"/>
    <n v="18"/>
    <n v="80"/>
    <s v="normal"/>
    <s v="no"/>
    <s v="medium"/>
    <n v="98"/>
    <s v="medium"/>
    <s v="YES"/>
    <d v="2025-10-04T00:00:00"/>
    <n v="45931"/>
    <d v="2025-10-01T00:00:00"/>
    <s v="Oct"/>
    <n v="2025"/>
    <s v="Tue"/>
    <m/>
    <x v="2"/>
    <n v="18"/>
    <s v="valid"/>
    <s v="completed"/>
    <s v="Sandeep  Kumar  Saini"/>
  </r>
  <r>
    <n v="30"/>
    <x v="1"/>
    <s v="HALDWANI"/>
    <x v="2"/>
    <s v="9161640641_JIO-BP"/>
    <s v="UK02CA0769"/>
    <s v="HARI"/>
    <n v="7247885473"/>
    <x v="67"/>
    <n v="93959"/>
    <d v="2025-10-01T00:00:00"/>
    <d v="2025-10-01T00:00:00"/>
    <n v="0"/>
    <s v="valid"/>
    <n v="12894"/>
    <n v="2916"/>
    <n v="32"/>
    <n v="100"/>
    <s v="normal"/>
    <s v="no"/>
    <s v="medium"/>
    <n v="132"/>
    <s v="medium"/>
    <s v="YES"/>
    <d v="2025-10-01T00:00:00"/>
    <n v="0.65"/>
    <d v="2025-10-01T00:00:00"/>
    <s v="Oct"/>
    <n v="2025"/>
    <s v="Wed"/>
    <s v="DHARMEDRA SINGH"/>
    <x v="27"/>
    <n v="18"/>
    <s v="valid"/>
    <s v="completed"/>
    <s v="Dharmendra  Singh"/>
  </r>
  <r>
    <n v="31"/>
    <x v="1"/>
    <s v="HALDWANI"/>
    <x v="2"/>
    <s v="9161640641_JIO-BP"/>
    <s v="UK02CA0769"/>
    <s v="HARI"/>
    <n v="7247885473"/>
    <x v="68"/>
    <n v="93959"/>
    <d v="2025-10-01T00:00:00"/>
    <d v="2025-10-01T00:00:00"/>
    <n v="0"/>
    <s v="valid"/>
    <n v="12995"/>
    <n v="2923"/>
    <n v="12"/>
    <n v="140"/>
    <s v="normal"/>
    <s v="no"/>
    <s v="medium"/>
    <n v="152"/>
    <s v="medium"/>
    <s v="YES"/>
    <d v="2025-10-01T00:00:00"/>
    <n v="0.50416666666666665"/>
    <d v="2025-10-01T00:00:00"/>
    <s v="Oct"/>
    <n v="2025"/>
    <s v="Wed"/>
    <s v="Madan Lal"/>
    <x v="28"/>
    <n v="18"/>
    <s v="valid"/>
    <s v="completed"/>
    <s v="Madan  Lal"/>
  </r>
  <r>
    <n v="31"/>
    <x v="0"/>
    <s v="DEHRADUN"/>
    <x v="0"/>
    <n v="9548900960"/>
    <s v="UK17CA 5823"/>
    <s v="VINAY"/>
    <n v="9548825813"/>
    <x v="69"/>
    <s v="TXN100126547267"/>
    <d v="2025-10-04T00:00:00"/>
    <d v="2025-10-05T00:00:00"/>
    <n v="1"/>
    <s v="valid"/>
    <n v="2352"/>
    <n v="541"/>
    <n v="40"/>
    <n v="80"/>
    <s v="normal"/>
    <s v="no"/>
    <s v="medium"/>
    <n v="120"/>
    <s v="medium"/>
    <s v="YES"/>
    <d v="2025-10-04T00:00:00"/>
    <n v="45931"/>
    <d v="2025-10-01T00:00:00"/>
    <s v="Oct"/>
    <n v="2025"/>
    <s v="Sun"/>
    <m/>
    <x v="26"/>
    <n v="18"/>
    <s v="valid"/>
    <s v="completed"/>
    <s v="Rohit  Saini"/>
  </r>
  <r>
    <n v="32"/>
    <x v="1"/>
    <s v="HALDWANI"/>
    <x v="2"/>
    <s v="9161640641_JIO-BP"/>
    <s v="UK02CA0769"/>
    <s v="HARI"/>
    <n v="7247885473"/>
    <x v="70"/>
    <n v="93959"/>
    <d v="2025-10-01T00:00:00"/>
    <d v="2025-10-01T00:00:00"/>
    <n v="0"/>
    <s v="valid"/>
    <n v="16141"/>
    <n v="3310"/>
    <n v="16"/>
    <n v="100"/>
    <s v="normal"/>
    <s v="no"/>
    <s v="medium"/>
    <n v="116"/>
    <s v="medium"/>
    <s v="YES"/>
    <d v="2025-10-01T00:00:00"/>
    <m/>
    <d v="2025-10-01T00:00:00"/>
    <s v="Oct"/>
    <n v="2025"/>
    <s v="Wed"/>
    <m/>
    <x v="29"/>
    <n v="18"/>
    <s v="valid"/>
    <s v="completed"/>
    <s v="Rakesh  Kumar"/>
  </r>
  <r>
    <n v="178"/>
    <x v="0"/>
    <s v="DEHRADUN"/>
    <x v="0"/>
    <n v="9548900960"/>
    <s v="TRT"/>
    <s v="TRT"/>
    <s v="TRT"/>
    <x v="71"/>
    <s v="TXN100129248922"/>
    <d v="2025-10-16T00:00:00"/>
    <d v="2025-10-22T00:00:00"/>
    <n v="6"/>
    <s v="valid"/>
    <n v="3229"/>
    <n v="893"/>
    <n v="60"/>
    <n v="40"/>
    <s v="normal"/>
    <s v="no"/>
    <s v="low"/>
    <n v="100"/>
    <s v="low"/>
    <s v="YES"/>
    <d v="2025-10-16T00:00:00"/>
    <n v="45931"/>
    <d v="2025-10-01T00:00:00"/>
    <s v="Oct"/>
    <n v="2025"/>
    <s v="Wed"/>
    <m/>
    <x v="30"/>
    <n v="18"/>
    <s v="valid"/>
    <s v="completed"/>
    <s v="Manoj  Dabral"/>
  </r>
  <r>
    <n v="33"/>
    <x v="1"/>
    <s v="HALDWANI"/>
    <x v="2"/>
    <s v="9161640641_JIO-BP"/>
    <s v="UK02CA0769"/>
    <s v="HARI"/>
    <n v="7247885473"/>
    <x v="72"/>
    <n v="94114"/>
    <d v="2025-10-01T00:00:00"/>
    <d v="2025-10-01T00:00:00"/>
    <n v="0"/>
    <s v="valid"/>
    <n v="4202"/>
    <n v="1194"/>
    <n v="50"/>
    <n v="40"/>
    <s v="normal"/>
    <s v="no"/>
    <s v="low"/>
    <n v="90"/>
    <s v="low"/>
    <s v="YES"/>
    <d v="2025-10-01T00:00:00"/>
    <n v="0.45069444444444445"/>
    <d v="2025-10-01T00:00:00"/>
    <s v="Oct"/>
    <n v="2025"/>
    <s v="Wed"/>
    <s v="Bhupendra Singh"/>
    <x v="31"/>
    <n v="18"/>
    <s v="valid"/>
    <s v="completed"/>
    <s v="Bhupendra  Singh"/>
  </r>
  <r>
    <n v="34"/>
    <x v="1"/>
    <s v="HALDWANI"/>
    <x v="2"/>
    <s v="9161640641_JIO-BP"/>
    <s v="UK02CA0769"/>
    <s v="HARI"/>
    <n v="7247885473"/>
    <x v="73"/>
    <n v="94114"/>
    <d v="2025-10-01T00:00:00"/>
    <d v="2025-10-01T00:00:00"/>
    <n v="0"/>
    <s v="valid"/>
    <n v="2551"/>
    <n v="694"/>
    <n v="12"/>
    <n v="120"/>
    <s v="normal"/>
    <s v="no"/>
    <s v="medium"/>
    <n v="132"/>
    <s v="medium"/>
    <s v="YES"/>
    <d v="2025-10-01T00:00:00"/>
    <n v="0.56041666666666667"/>
    <d v="2025-10-01T00:00:00"/>
    <s v="Oct"/>
    <n v="2025"/>
    <s v="Wed"/>
    <s v="Madan Lal"/>
    <x v="28"/>
    <n v="18"/>
    <s v="valid"/>
    <s v="completed"/>
    <s v="Madan  Lal"/>
  </r>
  <r>
    <n v="34"/>
    <x v="0"/>
    <s v="DEHRADUN"/>
    <x v="0"/>
    <n v="9548900960"/>
    <s v="UK17CA 5823"/>
    <s v="VINAY"/>
    <n v="9548825813"/>
    <x v="74"/>
    <s v="TXN100126546332"/>
    <d v="2025-10-04T00:00:00"/>
    <d v="2025-10-04T00:00:00"/>
    <n v="0"/>
    <s v="valid"/>
    <n v="3789"/>
    <n v="774"/>
    <n v="30"/>
    <n v="80"/>
    <s v="normal"/>
    <s v="no"/>
    <s v="medium"/>
    <n v="110"/>
    <s v="medium"/>
    <s v="YES"/>
    <d v="2025-10-04T00:00:00"/>
    <n v="45931"/>
    <d v="2025-10-01T00:00:00"/>
    <s v="Oct"/>
    <n v="2025"/>
    <s v="Sat"/>
    <m/>
    <x v="15"/>
    <n v="18"/>
    <s v="valid"/>
    <s v="completed"/>
    <s v="Anup  Singh KLSI"/>
  </r>
  <r>
    <n v="35"/>
    <x v="0"/>
    <s v="DEHRADUN"/>
    <x v="0"/>
    <n v="9548900960"/>
    <s v="UK17CA 5823"/>
    <s v="VINAY"/>
    <n v="9548825813"/>
    <x v="75"/>
    <s v="TXN100126546332"/>
    <d v="2025-10-04T00:00:00"/>
    <d v="2025-10-05T00:00:00"/>
    <n v="1"/>
    <s v="valid"/>
    <n v="8251"/>
    <n v="1913"/>
    <n v="52"/>
    <n v="80"/>
    <s v="normal"/>
    <s v="no"/>
    <s v="medium"/>
    <n v="132"/>
    <s v="medium"/>
    <s v="YES"/>
    <d v="2025-10-04T00:00:00"/>
    <n v="45931"/>
    <d v="2025-10-01T00:00:00"/>
    <s v="Oct"/>
    <n v="2025"/>
    <s v="Sun"/>
    <m/>
    <x v="26"/>
    <n v="18"/>
    <s v="valid"/>
    <s v="completed"/>
    <s v="Rohit  Saini"/>
  </r>
  <r>
    <n v="36"/>
    <x v="0"/>
    <s v="DEHRADUN"/>
    <x v="0"/>
    <n v="9548900960"/>
    <s v="UK17CA 5823"/>
    <s v="VINAY"/>
    <n v="9548825813"/>
    <x v="76"/>
    <s v="TXN100126546332"/>
    <d v="2025-10-04T00:00:00"/>
    <d v="2025-10-06T00:00:00"/>
    <n v="2"/>
    <s v="valid"/>
    <n v="2455"/>
    <n v="602"/>
    <n v="45"/>
    <n v="80"/>
    <s v="normal"/>
    <s v="no"/>
    <s v="medium"/>
    <n v="125"/>
    <s v="medium"/>
    <s v="YES"/>
    <d v="2025-10-04T00:00:00"/>
    <n v="45931"/>
    <d v="2025-10-01T00:00:00"/>
    <s v="Oct"/>
    <n v="2025"/>
    <s v="Mon"/>
    <m/>
    <x v="32"/>
    <n v="18"/>
    <s v="valid"/>
    <s v="completed"/>
    <s v="Gaurav  Kamboj"/>
  </r>
  <r>
    <n v="35"/>
    <x v="1"/>
    <s v="HALDWANI"/>
    <x v="2"/>
    <s v="9161640641_JIO-BP"/>
    <s v="UK02CA0769"/>
    <s v="HARI"/>
    <n v="7247885473"/>
    <x v="77"/>
    <n v="94114"/>
    <d v="2025-10-01T00:00:00"/>
    <d v="2025-10-01T00:00:00"/>
    <n v="0"/>
    <s v="valid"/>
    <n v="2307"/>
    <n v="341"/>
    <n v="23"/>
    <n v="80"/>
    <s v="normal"/>
    <s v="no"/>
    <s v="medium"/>
    <n v="103"/>
    <s v="medium"/>
    <s v="YES"/>
    <d v="2025-10-01T00:00:00"/>
    <m/>
    <d v="2025-10-01T00:00:00"/>
    <s v="Oct"/>
    <n v="2025"/>
    <s v="Wed"/>
    <m/>
    <x v="33"/>
    <n v="18"/>
    <s v="valid"/>
    <s v="completed"/>
    <s v="Jitendra  Kumar HKGM"/>
  </r>
  <r>
    <n v="36"/>
    <x v="1"/>
    <s v="HALDWANI"/>
    <x v="2"/>
    <s v="9161640641_JIO-BP"/>
    <s v="UK02CA0769"/>
    <s v="HARI"/>
    <n v="7247885473"/>
    <x v="78"/>
    <n v="93959"/>
    <d v="2025-10-01T00:00:00"/>
    <d v="2025-10-01T00:00:00"/>
    <n v="0"/>
    <s v="valid"/>
    <n v="3931"/>
    <n v="486"/>
    <n v="87"/>
    <n v="100"/>
    <s v="normal"/>
    <s v="no"/>
    <s v="medium"/>
    <n v="187"/>
    <s v="medium"/>
    <s v="YES"/>
    <d v="2025-10-01T00:00:00"/>
    <m/>
    <d v="2025-10-01T00:00:00"/>
    <s v="Oct"/>
    <n v="2025"/>
    <s v="Wed"/>
    <m/>
    <x v="34"/>
    <n v="18"/>
    <s v="valid"/>
    <s v="completed"/>
    <s v="Munendra  singh"/>
  </r>
  <r>
    <n v="37"/>
    <x v="0"/>
    <s v="DEHRADUN"/>
    <x v="0"/>
    <n v="9548900960"/>
    <s v="UK17CA 5823"/>
    <s v="VINAY"/>
    <n v="9548825813"/>
    <x v="79"/>
    <s v="TXN100126546332"/>
    <d v="2025-10-04T00:00:00"/>
    <d v="2025-10-06T00:00:00"/>
    <n v="2"/>
    <s v="valid"/>
    <n v="1134"/>
    <n v="301"/>
    <n v="60"/>
    <n v="80"/>
    <s v="normal"/>
    <s v="no"/>
    <s v="medium"/>
    <n v="140"/>
    <s v="medium"/>
    <s v="YES"/>
    <d v="2025-10-04T00:00:00"/>
    <n v="45931"/>
    <d v="2025-10-01T00:00:00"/>
    <s v="Oct"/>
    <n v="2025"/>
    <s v="Mon"/>
    <m/>
    <x v="32"/>
    <n v="18"/>
    <s v="valid"/>
    <s v="completed"/>
    <s v="Gaurav  Kamboj"/>
  </r>
  <r>
    <n v="39"/>
    <x v="0"/>
    <s v="DEHRADUN"/>
    <x v="0"/>
    <n v="9548900960"/>
    <s v="UK08CB0821"/>
    <s v="SURENDRA"/>
    <n v="8979512894"/>
    <x v="80"/>
    <s v="TXN100126582100"/>
    <d v="2025-10-04T00:00:00"/>
    <d v="2025-10-04T00:00:00"/>
    <n v="0"/>
    <s v="valid"/>
    <n v="4084"/>
    <n v="976"/>
    <n v="12"/>
    <n v="60"/>
    <s v="normal"/>
    <s v="no"/>
    <s v="low"/>
    <n v="72"/>
    <s v="low"/>
    <s v="YES"/>
    <d v="2025-10-04T00:00:00"/>
    <n v="45931"/>
    <d v="2025-10-01T00:00:00"/>
    <s v="Oct"/>
    <n v="2025"/>
    <s v="Sat"/>
    <m/>
    <x v="35"/>
    <n v="18"/>
    <s v="valid"/>
    <s v="completed"/>
    <s v="Gaurav  Saini"/>
  </r>
  <r>
    <n v="40"/>
    <x v="0"/>
    <s v="DEHRADUN"/>
    <x v="0"/>
    <n v="9548900960"/>
    <s v="UK08CB0821"/>
    <s v="SURENDRA"/>
    <n v="8979512894"/>
    <x v="81"/>
    <s v="TXN100126582100"/>
    <d v="2025-10-04T00:00:00"/>
    <d v="2025-10-10T00:00:00"/>
    <n v="6"/>
    <s v="valid"/>
    <n v="5678"/>
    <n v="1514"/>
    <n v="24"/>
    <n v="60"/>
    <s v="normal"/>
    <s v="no"/>
    <s v="low"/>
    <n v="84"/>
    <s v="low"/>
    <s v="YES"/>
    <d v="2025-10-04T00:00:00"/>
    <n v="45931"/>
    <d v="2025-10-01T00:00:00"/>
    <s v="Oct"/>
    <n v="2025"/>
    <s v="Fri"/>
    <m/>
    <x v="36"/>
    <n v="18"/>
    <s v="valid"/>
    <s v="completed"/>
    <s v="Umesh  Kumar"/>
  </r>
  <r>
    <n v="41"/>
    <x v="0"/>
    <s v="DEHRADUN"/>
    <x v="0"/>
    <n v="9548900960"/>
    <s v="UK08CB0821"/>
    <s v="SURENDRA"/>
    <n v="8979512894"/>
    <x v="82"/>
    <s v="TXN100126581691"/>
    <d v="2025-10-04T00:00:00"/>
    <d v="2025-10-04T00:00:00"/>
    <n v="0"/>
    <s v="valid"/>
    <n v="0"/>
    <n v="0"/>
    <n v="10"/>
    <n v="80"/>
    <s v="normal"/>
    <s v="no"/>
    <s v="medium"/>
    <n v="90"/>
    <s v="medium"/>
    <s v="YES"/>
    <d v="2025-10-04T00:00:00"/>
    <n v="45931"/>
    <d v="2025-10-01T00:00:00"/>
    <s v="Oct"/>
    <n v="2025"/>
    <s v="Sat"/>
    <m/>
    <x v="0"/>
    <n v="18"/>
    <s v="valid"/>
    <s v="completed"/>
    <s v="Ankur  Khatana"/>
  </r>
  <r>
    <n v="199"/>
    <x v="0"/>
    <s v="DEHRADUN"/>
    <x v="0"/>
    <n v="9548900960"/>
    <s v="UK08CB0821"/>
    <s v="SURENDRA"/>
    <n v="8979512894"/>
    <x v="82"/>
    <n v="114240"/>
    <d v="2025-10-24T00:00:00"/>
    <d v="2025-10-24T00:00:00"/>
    <n v="0"/>
    <s v="valid"/>
    <n v="27692"/>
    <n v="6987"/>
    <n v="5"/>
    <n v="40"/>
    <s v="normal"/>
    <s v="no"/>
    <s v="low"/>
    <n v="45"/>
    <s v="low"/>
    <s v="YES"/>
    <d v="2025-10-24T00:00:00"/>
    <n v="45931"/>
    <d v="2025-10-01T00:00:00"/>
    <s v="Oct"/>
    <n v="2025"/>
    <s v="Fri"/>
    <m/>
    <x v="0"/>
    <n v="18"/>
    <s v="valid"/>
    <s v="completed"/>
    <s v="Ankur  Khatana"/>
  </r>
  <r>
    <n v="42"/>
    <x v="0"/>
    <s v="DEHRADUN"/>
    <x v="0"/>
    <n v="9548900960"/>
    <s v="UK08CB0821"/>
    <s v="SURENDRA"/>
    <n v="8979512894"/>
    <x v="83"/>
    <s v="TXN100126581691"/>
    <d v="2025-10-04T00:00:00"/>
    <d v="2025-10-04T00:00:00"/>
    <n v="0"/>
    <s v="valid"/>
    <n v="12747"/>
    <n v="2827"/>
    <n v="20"/>
    <n v="80"/>
    <s v="normal"/>
    <s v="no"/>
    <s v="medium"/>
    <n v="100"/>
    <s v="medium"/>
    <s v="YES"/>
    <d v="2025-10-04T00:00:00"/>
    <n v="45931"/>
    <d v="2025-10-01T00:00:00"/>
    <s v="Oct"/>
    <n v="2025"/>
    <s v="Sat"/>
    <m/>
    <x v="0"/>
    <n v="18"/>
    <s v="valid"/>
    <s v="completed"/>
    <s v="Ankur  Khatana"/>
  </r>
  <r>
    <n v="99"/>
    <x v="0"/>
    <s v="DEHRADUN"/>
    <x v="0"/>
    <n v="9508782677"/>
    <s v="TRT"/>
    <s v="TRT"/>
    <s v="TRT"/>
    <x v="84"/>
    <s v="TXN100127415193"/>
    <d v="2025-10-08T00:00:00"/>
    <d v="2025-10-09T00:00:00"/>
    <n v="1"/>
    <s v="valid"/>
    <n v="0"/>
    <n v="2481"/>
    <n v="27"/>
    <n v="78"/>
    <s v="normal"/>
    <s v="no"/>
    <s v="low"/>
    <n v="105"/>
    <s v="low"/>
    <s v="YES"/>
    <d v="2025-10-08T00:00:00"/>
    <n v="45931"/>
    <d v="2025-10-01T00:00:00"/>
    <s v="Oct"/>
    <n v="2025"/>
    <s v="Thu"/>
    <m/>
    <x v="32"/>
    <n v="18"/>
    <s v="valid"/>
    <s v="completed"/>
    <s v="Gaurav  Kamboj"/>
  </r>
  <r>
    <n v="100"/>
    <x v="0"/>
    <s v="DEHRADUN"/>
    <x v="0"/>
    <n v="9508782677"/>
    <s v="TRT"/>
    <s v="TRT"/>
    <s v="TRT"/>
    <x v="84"/>
    <s v="TXN100127414257"/>
    <d v="2025-10-08T00:00:00"/>
    <d v="2025-10-09T00:00:00"/>
    <n v="1"/>
    <s v="valid"/>
    <n v="0"/>
    <n v="2481"/>
    <n v="105"/>
    <n v="2"/>
    <s v="normal"/>
    <s v="no"/>
    <s v="low"/>
    <n v="107"/>
    <s v="low"/>
    <s v="YES"/>
    <d v="2025-10-08T00:00:00"/>
    <n v="45931"/>
    <d v="2025-10-01T00:00:00"/>
    <s v="Oct"/>
    <n v="2025"/>
    <s v="Thu"/>
    <m/>
    <x v="32"/>
    <n v="18"/>
    <s v="valid"/>
    <s v="completed"/>
    <s v="Gaurav  Kamboj"/>
  </r>
  <r>
    <n v="142"/>
    <x v="0"/>
    <s v="DEHRADUN"/>
    <x v="0"/>
    <n v="9548900960"/>
    <s v="UK08CB0821"/>
    <s v="SURENDRA"/>
    <n v="8979512894"/>
    <x v="85"/>
    <s v="TXN100129359287"/>
    <d v="2025-10-17T00:00:00"/>
    <d v="2025-10-14T00:00:00"/>
    <n v="-3"/>
    <s v="valid"/>
    <n v="658"/>
    <n v="252"/>
    <n v="38"/>
    <n v="60"/>
    <s v="normal"/>
    <s v="no"/>
    <s v="low"/>
    <n v="98"/>
    <s v="low"/>
    <s v="YES"/>
    <d v="2025-10-17T00:00:00"/>
    <n v="45931"/>
    <d v="2025-10-01T00:00:00"/>
    <s v="Oct"/>
    <n v="2025"/>
    <s v="Tue"/>
    <m/>
    <x v="37"/>
    <n v="18"/>
    <s v="valid"/>
    <s v="completed"/>
    <s v="Sandeep Pal"/>
  </r>
  <r>
    <n v="43"/>
    <x v="0"/>
    <s v="DEHRADUN"/>
    <x v="0"/>
    <n v="9548900960"/>
    <s v="UK08CB0821"/>
    <s v="SURENDRA"/>
    <n v="8979512894"/>
    <x v="86"/>
    <s v="TXN100126581691"/>
    <d v="2025-10-04T00:00:00"/>
    <d v="2025-10-04T00:00:00"/>
    <n v="0"/>
    <s v="valid"/>
    <n v="8342"/>
    <n v="1820"/>
    <n v="16"/>
    <n v="80"/>
    <s v="normal"/>
    <s v="no"/>
    <s v="medium"/>
    <n v="96"/>
    <s v="medium"/>
    <s v="YES"/>
    <d v="2025-10-04T00:00:00"/>
    <n v="45931"/>
    <d v="2025-10-01T00:00:00"/>
    <s v="Oct"/>
    <n v="2025"/>
    <s v="Sat"/>
    <m/>
    <x v="35"/>
    <n v="18"/>
    <s v="valid"/>
    <s v="completed"/>
    <s v="Gaurav  Saini"/>
  </r>
  <r>
    <n v="44"/>
    <x v="0"/>
    <s v="DEHRADUN"/>
    <x v="0"/>
    <n v="9548900960"/>
    <s v="UK08CB0821"/>
    <s v="SURENDRA"/>
    <n v="8979512894"/>
    <x v="87"/>
    <s v="TXN100126581691"/>
    <d v="2025-10-04T00:00:00"/>
    <d v="2025-10-04T00:00:00"/>
    <n v="0"/>
    <s v="valid"/>
    <n v="6813"/>
    <n v="1410"/>
    <n v="20"/>
    <n v="80"/>
    <s v="normal"/>
    <s v="no"/>
    <s v="medium"/>
    <n v="100"/>
    <s v="medium"/>
    <s v="YES"/>
    <d v="2025-10-04T00:00:00"/>
    <n v="45931"/>
    <d v="2025-10-01T00:00:00"/>
    <s v="Oct"/>
    <n v="2025"/>
    <s v="Sat"/>
    <m/>
    <x v="0"/>
    <n v="18"/>
    <s v="valid"/>
    <s v="completed"/>
    <s v="Ankur  Khatana"/>
  </r>
  <r>
    <n v="50"/>
    <x v="0"/>
    <s v="DEHRADUN"/>
    <x v="0"/>
    <n v="9548900960"/>
    <s v="UK17CA5176"/>
    <s v="MANISH"/>
    <n v="7017715274"/>
    <x v="88"/>
    <n v="104511"/>
    <d v="2025-10-05T00:00:00"/>
    <d v="2025-10-05T00:00:00"/>
    <n v="0"/>
    <s v="valid"/>
    <n v="124"/>
    <n v="88"/>
    <n v="25"/>
    <n v="80"/>
    <s v="normal"/>
    <s v="no"/>
    <s v="medium"/>
    <n v="105"/>
    <s v="medium"/>
    <s v="YES"/>
    <d v="2025-10-05T00:00:00"/>
    <n v="45931"/>
    <d v="2025-10-01T00:00:00"/>
    <s v="Oct"/>
    <n v="2025"/>
    <s v="Sun"/>
    <m/>
    <x v="37"/>
    <n v="18"/>
    <s v="valid"/>
    <s v="completed"/>
    <s v="Sandeep Pal"/>
  </r>
  <r>
    <n v="45"/>
    <x v="0"/>
    <s v="DEHRADUN"/>
    <x v="0"/>
    <n v="9548900960"/>
    <s v="UK08CB0821"/>
    <s v="SURENDRA"/>
    <n v="8979512894"/>
    <x v="89"/>
    <s v="TXN100126582100"/>
    <d v="2025-10-04T00:00:00"/>
    <d v="2025-10-06T00:00:00"/>
    <n v="2"/>
    <s v="valid"/>
    <n v="12957"/>
    <n v="3131"/>
    <n v="8"/>
    <n v="60"/>
    <s v="normal"/>
    <s v="no"/>
    <s v="low"/>
    <n v="68"/>
    <s v="low"/>
    <s v="YES"/>
    <d v="2025-10-04T00:00:00"/>
    <n v="45931"/>
    <d v="2025-10-01T00:00:00"/>
    <s v="Oct"/>
    <n v="2025"/>
    <s v="Mon"/>
    <m/>
    <x v="38"/>
    <n v="18"/>
    <s v="valid"/>
    <s v="completed"/>
    <s v="Santosh  Kumar VKSN"/>
  </r>
  <r>
    <n v="156"/>
    <x v="0"/>
    <s v="DEHRADUN"/>
    <x v="0"/>
    <n v="9548900960"/>
    <s v="UK08CB0821"/>
    <s v="SURENDRA"/>
    <n v="8979512894"/>
    <x v="89"/>
    <s v="TXN100129359636"/>
    <d v="2025-10-17T00:00:00"/>
    <d v="2025-10-17T00:00:00"/>
    <n v="0"/>
    <s v="valid"/>
    <n v="13060"/>
    <n v="3147"/>
    <n v="22"/>
    <n v="60"/>
    <s v="normal"/>
    <s v="no"/>
    <s v="low"/>
    <n v="82"/>
    <s v="low"/>
    <s v="YES"/>
    <d v="2025-10-17T00:00:00"/>
    <n v="45931"/>
    <d v="2025-10-01T00:00:00"/>
    <s v="Oct"/>
    <n v="2025"/>
    <s v="Fri"/>
    <m/>
    <x v="38"/>
    <n v="18"/>
    <s v="valid"/>
    <s v="completed"/>
    <s v="Santosh  Kumar VKSN"/>
  </r>
  <r>
    <n v="103"/>
    <x v="0"/>
    <s v="DEHRADUN"/>
    <x v="0"/>
    <n v="6200673138"/>
    <s v="UK12CA2223"/>
    <s v="AKASH"/>
    <n v="75005746445"/>
    <x v="90"/>
    <n v="94335"/>
    <d v="2025-10-09T00:00:00"/>
    <d v="2025-10-09T00:00:00"/>
    <n v="0"/>
    <s v="valid"/>
    <n v="4982"/>
    <n v="1360"/>
    <n v="30"/>
    <n v="80"/>
    <s v="normal"/>
    <s v="no"/>
    <s v="medium"/>
    <n v="110"/>
    <s v="medium"/>
    <s v="YES"/>
    <d v="2025-10-09T00:00:00"/>
    <n v="45931"/>
    <d v="2025-10-01T00:00:00"/>
    <s v="Oct"/>
    <n v="2025"/>
    <s v="Thu"/>
    <m/>
    <x v="39"/>
    <n v="18"/>
    <s v="valid"/>
    <s v="completed"/>
    <s v="VINAY PANDEY"/>
  </r>
  <r>
    <n v="46"/>
    <x v="0"/>
    <s v="DEHRADUN"/>
    <x v="0"/>
    <n v="9548900960"/>
    <s v="UK17CA5176"/>
    <s v="MANISH"/>
    <n v="7017715274"/>
    <x v="91"/>
    <n v="104511"/>
    <d v="2025-10-05T00:00:00"/>
    <d v="2025-10-05T00:00:00"/>
    <n v="0"/>
    <s v="valid"/>
    <n v="3919"/>
    <n v="933"/>
    <n v="48"/>
    <n v="80"/>
    <s v="normal"/>
    <s v="no"/>
    <s v="medium"/>
    <n v="128"/>
    <s v="medium"/>
    <s v="YES"/>
    <d v="2025-10-05T00:00:00"/>
    <n v="45931"/>
    <d v="2025-10-01T00:00:00"/>
    <s v="Oct"/>
    <n v="2025"/>
    <s v="Sun"/>
    <m/>
    <x v="18"/>
    <n v="18"/>
    <s v="valid"/>
    <s v="completed"/>
    <s v="Amit  Saini"/>
  </r>
  <r>
    <n v="76"/>
    <x v="0"/>
    <s v="DEHRADUN"/>
    <x v="0"/>
    <n v="9548900960"/>
    <s v="UK12CA2223"/>
    <s v="AKASH"/>
    <n v="75005746445"/>
    <x v="92"/>
    <n v="120044"/>
    <d v="2025-10-06T00:00:00"/>
    <d v="2025-10-07T00:00:00"/>
    <n v="1"/>
    <s v="valid"/>
    <n v="5061"/>
    <n v="1505"/>
    <n v="28"/>
    <n v="80"/>
    <s v="normal"/>
    <s v="no"/>
    <s v="medium"/>
    <n v="108"/>
    <s v="medium"/>
    <s v="YES"/>
    <d v="2025-10-06T00:00:00"/>
    <n v="45931"/>
    <d v="2025-10-01T00:00:00"/>
    <s v="Oct"/>
    <n v="2025"/>
    <s v="Tue"/>
    <m/>
    <x v="40"/>
    <n v="18"/>
    <s v="valid"/>
    <s v="completed"/>
    <s v="Rajesh  Kumar"/>
  </r>
  <r>
    <n v="47"/>
    <x v="0"/>
    <s v="DEHRADUN"/>
    <x v="0"/>
    <n v="9548900960"/>
    <s v="UK17CA5176"/>
    <s v="MANISH"/>
    <n v="7017715274"/>
    <x v="93"/>
    <n v="104511"/>
    <d v="2025-10-05T00:00:00"/>
    <d v="2025-10-05T00:00:00"/>
    <n v="0"/>
    <s v="valid"/>
    <n v="10561"/>
    <n v="2690"/>
    <n v="18"/>
    <n v="80"/>
    <s v="normal"/>
    <s v="no"/>
    <s v="medium"/>
    <n v="98"/>
    <s v="medium"/>
    <s v="YES"/>
    <d v="2025-10-05T00:00:00"/>
    <n v="45931"/>
    <d v="2025-10-01T00:00:00"/>
    <s v="Oct"/>
    <n v="2025"/>
    <s v="Sun"/>
    <m/>
    <x v="37"/>
    <n v="18"/>
    <s v="valid"/>
    <s v="completed"/>
    <s v="Sandeep Pal"/>
  </r>
  <r>
    <n v="141"/>
    <x v="0"/>
    <s v="DEHRADUN"/>
    <x v="0"/>
    <n v="9548900960"/>
    <s v="UK08CB0821"/>
    <s v="SURENDRA"/>
    <n v="8979512894"/>
    <x v="93"/>
    <s v="TXN100129359287"/>
    <d v="2025-10-17T00:00:00"/>
    <d v="2025-10-14T00:00:00"/>
    <n v="-3"/>
    <s v="valid"/>
    <n v="10752"/>
    <n v="2733"/>
    <n v="15"/>
    <n v="100"/>
    <s v="normal"/>
    <s v="no"/>
    <s v="medium"/>
    <n v="115"/>
    <s v="medium"/>
    <s v="YES"/>
    <d v="2025-10-17T00:00:00"/>
    <n v="45931"/>
    <d v="2025-10-01T00:00:00"/>
    <s v="Oct"/>
    <n v="2025"/>
    <s v="Tue"/>
    <m/>
    <x v="37"/>
    <n v="18"/>
    <s v="valid"/>
    <s v="completed"/>
    <s v="Sandeep Pal"/>
  </r>
  <r>
    <n v="116"/>
    <x v="0"/>
    <s v="DEHRADUN"/>
    <x v="0"/>
    <n v="9548900960"/>
    <s v="UK12CA2223"/>
    <s v="AKASH"/>
    <n v="75005746445"/>
    <x v="94"/>
    <n v="122022"/>
    <d v="2025-10-10T00:00:00"/>
    <d v="2025-10-10T00:00:00"/>
    <n v="0"/>
    <s v="valid"/>
    <n v="2356"/>
    <n v="604"/>
    <n v="48"/>
    <n v="60"/>
    <s v="normal"/>
    <s v="no"/>
    <s v="low"/>
    <n v="108"/>
    <s v="low"/>
    <s v="YES"/>
    <d v="2025-10-10T00:00:00"/>
    <n v="45931"/>
    <d v="2025-10-01T00:00:00"/>
    <s v="Oct"/>
    <n v="2025"/>
    <s v="Fri"/>
    <m/>
    <x v="40"/>
    <n v="18"/>
    <s v="valid"/>
    <s v="completed"/>
    <s v="Rajesh  Kumar"/>
  </r>
  <r>
    <n v="118"/>
    <x v="0"/>
    <s v="DEHRADUN"/>
    <x v="0"/>
    <n v="9548900960"/>
    <s v="UK12CA2223"/>
    <s v="AKASH"/>
    <n v="75005746445"/>
    <x v="95"/>
    <n v="122022"/>
    <d v="2025-10-10T00:00:00"/>
    <d v="2025-10-10T00:00:00"/>
    <n v="0"/>
    <s v="valid"/>
    <n v="1061"/>
    <n v="570"/>
    <n v="62"/>
    <n v="60"/>
    <s v="normal"/>
    <s v="no"/>
    <s v="low"/>
    <n v="122"/>
    <s v="low"/>
    <s v="YES"/>
    <d v="2025-10-10T00:00:00"/>
    <n v="45931"/>
    <d v="2025-10-01T00:00:00"/>
    <s v="Oct"/>
    <n v="2025"/>
    <s v="Fri"/>
    <m/>
    <x v="40"/>
    <n v="18"/>
    <s v="valid"/>
    <s v="completed"/>
    <s v="Rajesh  Kumar"/>
  </r>
  <r>
    <n v="48"/>
    <x v="0"/>
    <s v="DEHRADUN"/>
    <x v="0"/>
    <n v="9548900960"/>
    <s v="UK17CA5176"/>
    <s v="MANISH"/>
    <n v="7017715274"/>
    <x v="96"/>
    <n v="104511"/>
    <d v="2025-10-05T00:00:00"/>
    <d v="2025-10-05T00:00:00"/>
    <n v="0"/>
    <s v="valid"/>
    <n v="11916"/>
    <n v="3350"/>
    <n v="40"/>
    <n v="80"/>
    <s v="normal"/>
    <s v="no"/>
    <s v="medium"/>
    <n v="120"/>
    <s v="medium"/>
    <s v="YES"/>
    <d v="2025-10-05T00:00:00"/>
    <n v="45931"/>
    <d v="2025-10-01T00:00:00"/>
    <s v="Oct"/>
    <n v="2025"/>
    <s v="Sun"/>
    <m/>
    <x v="37"/>
    <n v="18"/>
    <s v="valid"/>
    <s v="completed"/>
    <s v="Sandeep Pal"/>
  </r>
  <r>
    <n v="197"/>
    <x v="0"/>
    <s v="DEHRADUN"/>
    <x v="0"/>
    <n v="9548900960"/>
    <s v="UK08CB0821"/>
    <s v="SURENDRA"/>
    <n v="8979512894"/>
    <x v="97"/>
    <n v="153736"/>
    <d v="2025-10-18T00:00:00"/>
    <d v="2025-10-19T00:00:00"/>
    <n v="1"/>
    <s v="valid"/>
    <n v="5049"/>
    <n v="1770"/>
    <n v="58"/>
    <n v="60"/>
    <s v="normal"/>
    <s v="no"/>
    <s v="low"/>
    <n v="118"/>
    <s v="low"/>
    <s v="YES"/>
    <d v="2025-10-18T00:00:00"/>
    <n v="45931"/>
    <d v="2025-10-01T00:00:00"/>
    <s v="Oct"/>
    <n v="2025"/>
    <s v="Sun"/>
    <m/>
    <x v="40"/>
    <n v="18"/>
    <s v="valid"/>
    <s v="completed"/>
    <s v="Rajesh  Kumar"/>
  </r>
  <r>
    <n v="49"/>
    <x v="0"/>
    <s v="DEHRADUN"/>
    <x v="0"/>
    <n v="9548900960"/>
    <s v="UK17CA5176"/>
    <s v="MANISH"/>
    <n v="7017715274"/>
    <x v="98"/>
    <n v="104511"/>
    <d v="2025-10-05T00:00:00"/>
    <d v="2025-10-05T00:00:00"/>
    <n v="0"/>
    <s v="valid"/>
    <n v="1836"/>
    <n v="528"/>
    <n v="20"/>
    <n v="80"/>
    <s v="normal"/>
    <s v="no"/>
    <s v="medium"/>
    <n v="100"/>
    <s v="medium"/>
    <s v="YES"/>
    <d v="2025-10-05T00:00:00"/>
    <n v="45931"/>
    <d v="2025-10-01T00:00:00"/>
    <s v="Oct"/>
    <n v="2025"/>
    <s v="Sun"/>
    <m/>
    <x v="37"/>
    <n v="18"/>
    <s v="valid"/>
    <s v="completed"/>
    <s v="Sandeep Pal"/>
  </r>
  <r>
    <n v="117"/>
    <x v="0"/>
    <s v="DEHRADUN"/>
    <x v="0"/>
    <n v="9548900960"/>
    <s v="UK12CA2223"/>
    <s v="AKASH"/>
    <n v="75005746445"/>
    <x v="99"/>
    <n v="122022"/>
    <d v="2025-10-10T00:00:00"/>
    <d v="2025-10-11T00:00:00"/>
    <n v="1"/>
    <s v="valid"/>
    <n v="2277"/>
    <n v="487"/>
    <n v="12"/>
    <n v="60"/>
    <s v="normal"/>
    <s v="no"/>
    <s v="low"/>
    <n v="72"/>
    <s v="low"/>
    <s v="YES"/>
    <d v="2025-10-10T00:00:00"/>
    <n v="45931"/>
    <d v="2025-10-01T00:00:00"/>
    <s v="Oct"/>
    <n v="2025"/>
    <s v="Sat"/>
    <m/>
    <x v="37"/>
    <n v="18"/>
    <s v="valid"/>
    <s v="completed"/>
    <s v="Sandeep Pal"/>
  </r>
  <r>
    <n v="145"/>
    <x v="0"/>
    <s v="DEHRADUN"/>
    <x v="0"/>
    <n v="9548900960"/>
    <s v="UK08CB0821"/>
    <s v="SURENDRA"/>
    <n v="8979512894"/>
    <x v="100"/>
    <s v="TXN100129359287"/>
    <d v="2025-10-17T00:00:00"/>
    <d v="2025-10-15T00:00:00"/>
    <n v="-2"/>
    <s v="valid"/>
    <n v="9525"/>
    <n v="2405"/>
    <n v="20"/>
    <n v="40"/>
    <s v="normal"/>
    <s v="no"/>
    <s v="low"/>
    <n v="60"/>
    <s v="low"/>
    <s v="YES"/>
    <d v="2025-10-17T00:00:00"/>
    <n v="45931"/>
    <d v="2025-10-01T00:00:00"/>
    <s v="Oct"/>
    <n v="2025"/>
    <s v="Wed"/>
    <m/>
    <x v="41"/>
    <n v="18"/>
    <s v="valid"/>
    <s v="completed"/>
    <s v="Amit  Kumar DRDN"/>
  </r>
  <r>
    <n v="51"/>
    <x v="1"/>
    <s v="HALDWANI"/>
    <x v="1"/>
    <n v="8544334406"/>
    <s v="UP21FT5612"/>
    <s v="JAVED"/>
    <n v="6398733536"/>
    <x v="101"/>
    <n v="182207"/>
    <d v="2025-10-01T00:00:00"/>
    <d v="2025-10-01T00:00:00"/>
    <n v="0"/>
    <s v="valid"/>
    <n v="36149"/>
    <n v="5674"/>
    <n v="10"/>
    <n v="160"/>
    <s v="high"/>
    <s v="yes"/>
    <s v="high"/>
    <n v="170"/>
    <s v="HIGH"/>
    <s v="YES"/>
    <d v="2025-10-01T00:00:00"/>
    <m/>
    <d v="2025-10-01T00:00:00"/>
    <s v="Oct"/>
    <n v="2025"/>
    <s v="Wed"/>
    <m/>
    <x v="42"/>
    <n v="18"/>
    <s v="valid"/>
    <s v="completed"/>
    <s v="Ayush  Dubey"/>
  </r>
  <r>
    <n v="356"/>
    <x v="1"/>
    <s v="HALDWANI"/>
    <x v="1"/>
    <n v="9389925428"/>
    <s v="UK18CA1006"/>
    <s v="FAISAL"/>
    <n v="8941007546"/>
    <x v="101"/>
    <n v="104237"/>
    <d v="2025-10-07T00:00:00"/>
    <d v="2025-10-07T00:00:00"/>
    <n v="0"/>
    <s v="valid"/>
    <n v="36436"/>
    <n v="5737"/>
    <n v="40"/>
    <n v="160"/>
    <s v="high"/>
    <s v="yes"/>
    <s v="high"/>
    <n v="200"/>
    <s v="HIGH"/>
    <s v="YES"/>
    <d v="2025-10-07T00:00:00"/>
    <m/>
    <d v="2025-10-01T00:00:00"/>
    <s v="Oct"/>
    <n v="2025"/>
    <s v="Tue"/>
    <m/>
    <x v="42"/>
    <n v="18"/>
    <s v="valid"/>
    <s v="completed"/>
    <s v="Ayush  Dubey"/>
  </r>
  <r>
    <n v="543"/>
    <x v="1"/>
    <s v="HALDWANI"/>
    <x v="1"/>
    <n v="8544334406"/>
    <s v="UP21FT5612"/>
    <s v="JAVED"/>
    <n v="6398733536"/>
    <x v="101"/>
    <n v="103949"/>
    <d v="2025-10-15T00:00:00"/>
    <d v="2025-10-15T00:00:00"/>
    <n v="0"/>
    <s v="valid"/>
    <n v="36853"/>
    <n v="5826"/>
    <n v="10"/>
    <n v="200"/>
    <s v="high"/>
    <s v="yes"/>
    <s v="high"/>
    <n v="210"/>
    <s v="HIGH"/>
    <s v="YES"/>
    <d v="2025-10-15T00:00:00"/>
    <m/>
    <d v="2025-10-01T00:00:00"/>
    <s v="Oct"/>
    <n v="2025"/>
    <s v="Wed"/>
    <m/>
    <x v="42"/>
    <n v="18"/>
    <s v="valid"/>
    <s v="completed"/>
    <s v="Ayush  Dubey"/>
  </r>
  <r>
    <n v="51"/>
    <x v="0"/>
    <s v="DEHRADUN"/>
    <x v="0"/>
    <n v="9548900960"/>
    <s v="UK10CA1340"/>
    <s v="AKHILESH"/>
    <n v="9548253517"/>
    <x v="102"/>
    <s v="TXN100126784841"/>
    <d v="2025-10-05T00:00:00"/>
    <d v="2025-10-05T00:00:00"/>
    <n v="0"/>
    <s v="valid"/>
    <n v="30188"/>
    <n v="3378"/>
    <n v="35"/>
    <n v="200"/>
    <s v="high"/>
    <s v="no"/>
    <s v="high"/>
    <n v="235"/>
    <s v="HIGH"/>
    <s v="YES"/>
    <d v="2025-10-05T00:00:00"/>
    <n v="45931"/>
    <d v="2025-10-01T00:00:00"/>
    <s v="Oct"/>
    <n v="2025"/>
    <s v="Sun"/>
    <m/>
    <x v="43"/>
    <n v="18"/>
    <s v="valid"/>
    <s v="completed"/>
    <s v="Amresh Uniyal"/>
  </r>
  <r>
    <n v="172"/>
    <x v="0"/>
    <s v="DEHRADUN"/>
    <x v="0"/>
    <n v="9548900960"/>
    <s v="UK10CA1340"/>
    <s v="AKHILESH"/>
    <n v="9548253517"/>
    <x v="102"/>
    <s v="TXN100129374614"/>
    <d v="2025-10-17T00:00:00"/>
    <d v="2025-10-16T00:00:00"/>
    <n v="-1"/>
    <s v="valid"/>
    <n v="30451"/>
    <n v="7494"/>
    <n v="20"/>
    <n v="200"/>
    <s v="high"/>
    <s v="no"/>
    <s v="high"/>
    <n v="220"/>
    <s v="HIGH"/>
    <s v="YES"/>
    <d v="2025-10-17T00:00:00"/>
    <n v="45931"/>
    <d v="2025-10-01T00:00:00"/>
    <s v="Oct"/>
    <n v="2025"/>
    <s v="Thu"/>
    <m/>
    <x v="43"/>
    <n v="18"/>
    <s v="valid"/>
    <s v="completed"/>
    <s v="Amresh Uniyal"/>
  </r>
  <r>
    <n v="143"/>
    <x v="0"/>
    <s v="DEHRADUN"/>
    <x v="0"/>
    <n v="9548900960"/>
    <s v="UK08CB0821"/>
    <s v="SURENDRA"/>
    <n v="8979512894"/>
    <x v="103"/>
    <s v="TXN100129359287"/>
    <d v="2025-10-17T00:00:00"/>
    <d v="2025-10-15T00:00:00"/>
    <n v="-2"/>
    <s v="valid"/>
    <n v="3846"/>
    <n v="618"/>
    <n v="44"/>
    <n v="60"/>
    <s v="normal"/>
    <s v="no"/>
    <s v="low"/>
    <n v="104"/>
    <s v="low"/>
    <s v="YES"/>
    <d v="2025-10-17T00:00:00"/>
    <n v="45931"/>
    <d v="2025-10-01T00:00:00"/>
    <s v="Oct"/>
    <n v="2025"/>
    <s v="Wed"/>
    <m/>
    <x v="41"/>
    <n v="18"/>
    <s v="valid"/>
    <s v="completed"/>
    <s v="Amit  Kumar DRDN"/>
  </r>
  <r>
    <n v="52"/>
    <x v="0"/>
    <s v="DEHRADUN"/>
    <x v="0"/>
    <n v="9548900960"/>
    <s v="UK10CA1340"/>
    <s v="AKHILESH"/>
    <n v="9548253517"/>
    <x v="104"/>
    <s v="TXN100126784841"/>
    <d v="2025-10-05T00:00:00"/>
    <d v="2025-10-05T00:00:00"/>
    <n v="0"/>
    <s v="valid"/>
    <n v="0"/>
    <n v="0"/>
    <n v="0"/>
    <n v="100"/>
    <s v="normal"/>
    <s v="no"/>
    <s v="medium"/>
    <n v="100"/>
    <s v="medium"/>
    <s v="YES"/>
    <d v="2025-10-05T00:00:00"/>
    <n v="45931"/>
    <d v="2025-10-01T00:00:00"/>
    <s v="Oct"/>
    <n v="2025"/>
    <s v="Sun"/>
    <m/>
    <x v="44"/>
    <n v="18"/>
    <s v="valid"/>
    <s v="completed"/>
    <s v="Rajesh  Nautiyal"/>
  </r>
  <r>
    <n v="79"/>
    <x v="0"/>
    <s v="DEHRADUN"/>
    <x v="0"/>
    <n v="9548900960"/>
    <s v="UK12CA2223"/>
    <s v="AKASH"/>
    <n v="75005746445"/>
    <x v="105"/>
    <n v="120044"/>
    <d v="2025-10-06T00:00:00"/>
    <d v="2025-10-06T00:00:00"/>
    <n v="0"/>
    <s v="valid"/>
    <n v="571"/>
    <n v="162"/>
    <n v="45"/>
    <n v="60"/>
    <s v="normal"/>
    <s v="no"/>
    <s v="low"/>
    <n v="105"/>
    <s v="low"/>
    <s v="YES"/>
    <d v="2025-10-06T00:00:00"/>
    <n v="45931"/>
    <d v="2025-10-01T00:00:00"/>
    <s v="Oct"/>
    <n v="2025"/>
    <s v="Mon"/>
    <m/>
    <x v="41"/>
    <n v="18"/>
    <s v="valid"/>
    <s v="completed"/>
    <s v="Amit  Kumar DRDN"/>
  </r>
  <r>
    <n v="53"/>
    <x v="0"/>
    <s v="DEHRADUN"/>
    <x v="0"/>
    <n v="9548900960"/>
    <s v="UK08CB0821"/>
    <s v="SURENDRA"/>
    <n v="8979512894"/>
    <x v="106"/>
    <s v="TXN100126952758"/>
    <d v="2025-10-06T00:00:00"/>
    <d v="2025-10-05T00:00:00"/>
    <n v="-1"/>
    <s v="valid"/>
    <n v="361"/>
    <n v="91"/>
    <n v="14"/>
    <n v="80"/>
    <s v="normal"/>
    <s v="no"/>
    <s v="medium"/>
    <n v="94"/>
    <s v="medium"/>
    <s v="YES"/>
    <d v="2025-10-06T00:00:00"/>
    <n v="45931"/>
    <d v="2025-10-01T00:00:00"/>
    <s v="Oct"/>
    <n v="2025"/>
    <s v="Sun"/>
    <m/>
    <x v="0"/>
    <n v="18"/>
    <s v="valid"/>
    <s v="completed"/>
    <s v="Ankur  Khatana"/>
  </r>
  <r>
    <n v="202"/>
    <x v="0"/>
    <s v="DEHRADUN"/>
    <x v="0"/>
    <n v="9548900960"/>
    <s v="UK08CB0821"/>
    <s v="SURENDRA"/>
    <n v="8979512894"/>
    <x v="106"/>
    <n v="114240"/>
    <d v="2025-10-24T00:00:00"/>
    <d v="2025-10-24T00:00:00"/>
    <n v="0"/>
    <s v="valid"/>
    <n v="528"/>
    <n v="131"/>
    <n v="22"/>
    <n v="40"/>
    <s v="normal"/>
    <s v="no"/>
    <s v="low"/>
    <n v="62"/>
    <s v="low"/>
    <s v="YES"/>
    <d v="2025-10-24T00:00:00"/>
    <n v="45931"/>
    <d v="2025-10-01T00:00:00"/>
    <s v="Oct"/>
    <n v="2025"/>
    <s v="Fri"/>
    <m/>
    <x v="0"/>
    <n v="18"/>
    <s v="valid"/>
    <s v="completed"/>
    <s v="Ankur  Khatana"/>
  </r>
  <r>
    <n v="54"/>
    <x v="0"/>
    <s v="DEHRADUN"/>
    <x v="0"/>
    <n v="9548900960"/>
    <s v="UK08CB0821"/>
    <s v="SURENDRA"/>
    <n v="8979512894"/>
    <x v="107"/>
    <s v="TXN100126952758"/>
    <d v="2025-10-06T00:00:00"/>
    <d v="2025-10-05T00:00:00"/>
    <n v="-1"/>
    <s v="valid"/>
    <n v="4973"/>
    <n v="1265"/>
    <n v="30"/>
    <n v="80"/>
    <s v="normal"/>
    <s v="no"/>
    <s v="medium"/>
    <n v="110"/>
    <s v="medium"/>
    <s v="YES"/>
    <d v="2025-10-06T00:00:00"/>
    <n v="45931"/>
    <d v="2025-10-01T00:00:00"/>
    <s v="Oct"/>
    <n v="2025"/>
    <s v="Sun"/>
    <m/>
    <x v="45"/>
    <n v="18"/>
    <s v="valid"/>
    <s v="completed"/>
    <s v="Banwari  Lal"/>
  </r>
  <r>
    <n v="55"/>
    <x v="0"/>
    <s v="DEHRADUN"/>
    <x v="0"/>
    <n v="9548900960"/>
    <s v="UK08CB0821"/>
    <s v="SURENDRA"/>
    <n v="8979512894"/>
    <x v="108"/>
    <s v="TXN100126952758"/>
    <d v="2025-10-06T00:00:00"/>
    <d v="2025-10-05T00:00:00"/>
    <n v="-1"/>
    <s v="valid"/>
    <n v="13984"/>
    <n v="3078"/>
    <n v="13"/>
    <n v="80"/>
    <s v="normal"/>
    <s v="no"/>
    <s v="medium"/>
    <n v="93"/>
    <s v="medium"/>
    <s v="YES"/>
    <d v="2025-10-06T00:00:00"/>
    <n v="45931"/>
    <d v="2025-10-01T00:00:00"/>
    <s v="Oct"/>
    <n v="2025"/>
    <s v="Sun"/>
    <m/>
    <x v="35"/>
    <n v="18"/>
    <s v="valid"/>
    <s v="completed"/>
    <s v="Gaurav  Saini"/>
  </r>
  <r>
    <n v="56"/>
    <x v="0"/>
    <s v="DEHRADUN"/>
    <x v="0"/>
    <n v="9548900960"/>
    <s v="UK08CB0821"/>
    <s v="SURENDRA"/>
    <n v="8979512894"/>
    <x v="109"/>
    <s v="TXN100126952758"/>
    <d v="2025-10-06T00:00:00"/>
    <d v="2025-10-05T00:00:00"/>
    <n v="-1"/>
    <s v="valid"/>
    <n v="7822"/>
    <n v="1141"/>
    <n v="16"/>
    <n v="80"/>
    <s v="normal"/>
    <s v="no"/>
    <s v="medium"/>
    <n v="96"/>
    <s v="medium"/>
    <s v="YES"/>
    <d v="2025-10-06T00:00:00"/>
    <n v="45931"/>
    <d v="2025-10-01T00:00:00"/>
    <s v="Oct"/>
    <n v="2025"/>
    <s v="Sun"/>
    <m/>
    <x v="45"/>
    <n v="18"/>
    <s v="valid"/>
    <s v="completed"/>
    <s v="Banwari  Lal"/>
  </r>
  <r>
    <n v="157"/>
    <x v="0"/>
    <s v="DEHRADUN"/>
    <x v="0"/>
    <n v="9548900960"/>
    <s v="UK08CB0821"/>
    <s v="SURENDRA"/>
    <n v="8979512894"/>
    <x v="109"/>
    <s v="TXN100129359636"/>
    <d v="2025-10-17T00:00:00"/>
    <d v="2025-10-16T00:00:00"/>
    <n v="-1"/>
    <s v="valid"/>
    <n v="7948"/>
    <n v="1158"/>
    <n v="52"/>
    <n v="60"/>
    <s v="normal"/>
    <s v="no"/>
    <s v="low"/>
    <n v="112"/>
    <s v="low"/>
    <s v="YES"/>
    <d v="2025-10-17T00:00:00"/>
    <n v="45931"/>
    <d v="2025-10-01T00:00:00"/>
    <s v="Oct"/>
    <n v="2025"/>
    <s v="Thu"/>
    <m/>
    <x v="45"/>
    <n v="18"/>
    <s v="valid"/>
    <s v="completed"/>
    <s v="Banwari  Lal"/>
  </r>
  <r>
    <n v="68"/>
    <x v="0"/>
    <s v="DEHRADUN"/>
    <x v="0"/>
    <n v="9548900960"/>
    <s v="UK08CB0821"/>
    <s v="SURENDRA"/>
    <n v="8979512894"/>
    <x v="110"/>
    <s v="TXN100126953124"/>
    <d v="2025-10-06T00:00:00"/>
    <d v="2025-10-07T00:00:00"/>
    <n v="1"/>
    <s v="valid"/>
    <n v="32"/>
    <n v="12"/>
    <n v="20"/>
    <n v="60"/>
    <s v="normal"/>
    <s v="no"/>
    <s v="low"/>
    <n v="80"/>
    <s v="low"/>
    <s v="YES"/>
    <d v="2025-10-06T00:00:00"/>
    <n v="45931"/>
    <d v="2025-10-01T00:00:00"/>
    <s v="Oct"/>
    <n v="2025"/>
    <s v="Tue"/>
    <m/>
    <x v="38"/>
    <n v="18"/>
    <s v="valid"/>
    <s v="completed"/>
    <s v="Santosh  Kumar VKSN"/>
  </r>
  <r>
    <n v="57"/>
    <x v="0"/>
    <s v="DEHRADUN"/>
    <x v="0"/>
    <n v="9548900960"/>
    <s v="UK08CB0821"/>
    <s v="SURENDRA"/>
    <n v="8979512894"/>
    <x v="111"/>
    <s v="TXN100126952758"/>
    <d v="2025-10-06T00:00:00"/>
    <d v="2025-10-05T00:00:00"/>
    <n v="-1"/>
    <s v="valid"/>
    <n v="5804"/>
    <n v="1098"/>
    <n v="20"/>
    <n v="80"/>
    <s v="normal"/>
    <s v="no"/>
    <s v="medium"/>
    <n v="100"/>
    <s v="medium"/>
    <s v="YES"/>
    <d v="2025-10-06T00:00:00"/>
    <n v="45931"/>
    <d v="2025-10-01T00:00:00"/>
    <s v="Oct"/>
    <n v="2025"/>
    <s v="Sun"/>
    <m/>
    <x v="0"/>
    <n v="18"/>
    <s v="valid"/>
    <s v="completed"/>
    <s v="Ankur  Khatana"/>
  </r>
  <r>
    <n v="188"/>
    <x v="0"/>
    <s v="DEHRADUN"/>
    <x v="0"/>
    <n v="9548900960"/>
    <s v="UK17CA 5823"/>
    <s v="VINAY"/>
    <n v="9548825818"/>
    <x v="111"/>
    <s v="TXN100129360316"/>
    <d v="2025-10-17T00:00:00"/>
    <d v="2025-10-18T00:00:00"/>
    <n v="1"/>
    <s v="valid"/>
    <n v="5967"/>
    <n v="1128"/>
    <n v="20"/>
    <n v="40"/>
    <s v="normal"/>
    <s v="no"/>
    <s v="low"/>
    <n v="60"/>
    <s v="low"/>
    <s v="YES"/>
    <d v="2025-10-17T00:00:00"/>
    <n v="45931"/>
    <d v="2025-10-01T00:00:00"/>
    <s v="Oct"/>
    <n v="2025"/>
    <s v="Sat"/>
    <m/>
    <x v="0"/>
    <n v="18"/>
    <s v="valid"/>
    <s v="completed"/>
    <s v="Ankur  Khatana"/>
  </r>
  <r>
    <n v="58"/>
    <x v="0"/>
    <s v="DEHRADUN"/>
    <x v="0"/>
    <n v="9548900960"/>
    <s v="UK08CB0821"/>
    <s v="SURENDRA"/>
    <n v="8979512894"/>
    <x v="112"/>
    <s v="TXN100126952758"/>
    <d v="2025-10-06T00:00:00"/>
    <d v="2025-10-05T00:00:00"/>
    <n v="-1"/>
    <s v="valid"/>
    <n v="19426"/>
    <n v="4301"/>
    <n v="30"/>
    <n v="80"/>
    <s v="normal"/>
    <s v="no"/>
    <s v="medium"/>
    <n v="110"/>
    <s v="medium"/>
    <s v="YES"/>
    <d v="2025-10-06T00:00:00"/>
    <n v="45931"/>
    <d v="2025-10-01T00:00:00"/>
    <s v="Oct"/>
    <n v="2025"/>
    <s v="Sun"/>
    <m/>
    <x v="0"/>
    <n v="18"/>
    <s v="valid"/>
    <s v="completed"/>
    <s v="Ankur  Khatana"/>
  </r>
  <r>
    <n v="121"/>
    <x v="0"/>
    <s v="DEHRADUN"/>
    <x v="0"/>
    <n v="9548900960"/>
    <s v="UK12CA2223"/>
    <s v="AKASH"/>
    <n v="75005746445"/>
    <x v="113"/>
    <n v="122232"/>
    <d v="2025-10-10T00:00:00"/>
    <d v="2025-10-11T00:00:00"/>
    <n v="1"/>
    <s v="valid"/>
    <n v="4495"/>
    <n v="1243"/>
    <n v="53"/>
    <n v="60"/>
    <s v="normal"/>
    <s v="no"/>
    <s v="low"/>
    <n v="113"/>
    <s v="low"/>
    <s v="YES"/>
    <d v="2025-10-10T00:00:00"/>
    <n v="45931"/>
    <d v="2025-10-01T00:00:00"/>
    <s v="Oct"/>
    <n v="2025"/>
    <s v="Sat"/>
    <m/>
    <x v="46"/>
    <n v="18"/>
    <s v="valid"/>
    <s v="completed"/>
    <s v="Avinav  Singh"/>
  </r>
  <r>
    <n v="59"/>
    <x v="0"/>
    <s v="DEHRADUN"/>
    <x v="0"/>
    <n v="9548900960"/>
    <s v="UK08CB0821"/>
    <s v="SURENDRA"/>
    <n v="8979512894"/>
    <x v="114"/>
    <s v="TXN100126952758"/>
    <d v="2025-10-06T00:00:00"/>
    <d v="2025-10-05T00:00:00"/>
    <n v="-1"/>
    <s v="valid"/>
    <n v="10407"/>
    <n v="2019"/>
    <n v="20"/>
    <n v="80"/>
    <s v="normal"/>
    <s v="no"/>
    <s v="medium"/>
    <n v="100"/>
    <s v="medium"/>
    <s v="YES"/>
    <d v="2025-10-06T00:00:00"/>
    <n v="45931"/>
    <d v="2025-10-01T00:00:00"/>
    <s v="Oct"/>
    <n v="2025"/>
    <s v="Sun"/>
    <m/>
    <x v="5"/>
    <n v="18"/>
    <s v="valid"/>
    <s v="completed"/>
    <s v="Rohit Thakur SLQU"/>
  </r>
  <r>
    <n v="60"/>
    <x v="0"/>
    <s v="DEHRADUN"/>
    <x v="0"/>
    <n v="9548900960"/>
    <s v="UK08CB0821"/>
    <s v="SURENDRA"/>
    <n v="8979512894"/>
    <x v="115"/>
    <s v="TXN100126952961"/>
    <d v="2025-10-06T00:00:00"/>
    <d v="2025-10-06T00:00:00"/>
    <n v="0"/>
    <s v="valid"/>
    <n v="5158"/>
    <n v="874"/>
    <n v="30"/>
    <n v="80"/>
    <s v="normal"/>
    <s v="no"/>
    <s v="medium"/>
    <n v="110"/>
    <s v="medium"/>
    <s v="YES"/>
    <d v="2025-10-06T00:00:00"/>
    <n v="45931"/>
    <d v="2025-10-01T00:00:00"/>
    <s v="Oct"/>
    <n v="2025"/>
    <s v="Mon"/>
    <m/>
    <x v="38"/>
    <n v="18"/>
    <s v="valid"/>
    <s v="completed"/>
    <s v="Santosh  Kumar VKSN"/>
  </r>
  <r>
    <n v="122"/>
    <x v="0"/>
    <s v="DEHRADUN"/>
    <x v="0"/>
    <n v="9548900960"/>
    <s v="UK12CA2223"/>
    <s v="AKASH"/>
    <n v="75005746445"/>
    <x v="116"/>
    <n v="122232"/>
    <d v="2025-10-10T00:00:00"/>
    <d v="2025-10-11T00:00:00"/>
    <n v="1"/>
    <s v="valid"/>
    <n v="6118"/>
    <n v="1971"/>
    <n v="20"/>
    <n v="60"/>
    <s v="normal"/>
    <s v="no"/>
    <s v="low"/>
    <n v="80"/>
    <s v="low"/>
    <s v="YES"/>
    <d v="2025-10-10T00:00:00"/>
    <n v="45931"/>
    <d v="2025-10-01T00:00:00"/>
    <s v="Oct"/>
    <n v="2025"/>
    <s v="Sat"/>
    <m/>
    <x v="46"/>
    <n v="18"/>
    <s v="valid"/>
    <s v="completed"/>
    <s v="Avinav  Singh"/>
  </r>
  <r>
    <n v="61"/>
    <x v="0"/>
    <s v="DEHRADUN"/>
    <x v="0"/>
    <n v="9548900960"/>
    <s v="UK08CB0821"/>
    <s v="SURENDRA"/>
    <n v="8979512894"/>
    <x v="117"/>
    <s v="TXN100126952961"/>
    <d v="2025-10-06T00:00:00"/>
    <d v="2025-10-06T00:00:00"/>
    <n v="0"/>
    <s v="valid"/>
    <n v="12066"/>
    <n v="2651"/>
    <n v="35"/>
    <n v="60"/>
    <s v="normal"/>
    <s v="no"/>
    <s v="low"/>
    <n v="95"/>
    <s v="low"/>
    <s v="YES"/>
    <d v="2025-10-06T00:00:00"/>
    <n v="45931"/>
    <d v="2025-10-01T00:00:00"/>
    <s v="Oct"/>
    <n v="2025"/>
    <s v="Mon"/>
    <m/>
    <x v="38"/>
    <n v="18"/>
    <s v="valid"/>
    <s v="completed"/>
    <s v="Santosh  Kumar VKSN"/>
  </r>
  <r>
    <n v="206"/>
    <x v="0"/>
    <s v="DEHRADUN"/>
    <x v="0"/>
    <n v="9548900960"/>
    <s v="UK08CB0821"/>
    <s v="SURENDRA"/>
    <n v="8979512894"/>
    <x v="117"/>
    <n v="114240"/>
    <d v="2025-10-24T00:00:00"/>
    <d v="2025-10-25T00:00:00"/>
    <n v="1"/>
    <s v="valid"/>
    <n v="12181"/>
    <n v="2671"/>
    <n v="30"/>
    <n v="40"/>
    <s v="normal"/>
    <s v="no"/>
    <s v="low"/>
    <n v="70"/>
    <s v="low"/>
    <s v="YES"/>
    <d v="2025-10-24T00:00:00"/>
    <n v="45931"/>
    <d v="2025-10-01T00:00:00"/>
    <s v="Oct"/>
    <n v="2025"/>
    <s v="Sat"/>
    <m/>
    <x v="38"/>
    <n v="18"/>
    <s v="valid"/>
    <s v="completed"/>
    <s v="Santosh  Kumar VKSN"/>
  </r>
  <r>
    <n v="144"/>
    <x v="0"/>
    <s v="DEHRADUN"/>
    <x v="0"/>
    <n v="9548900960"/>
    <s v="UK08CB0821"/>
    <s v="SURENDRA"/>
    <n v="8979512894"/>
    <x v="118"/>
    <s v="TXN100129359287"/>
    <d v="2025-10-17T00:00:00"/>
    <d v="2025-10-15T00:00:00"/>
    <n v="-2"/>
    <s v="valid"/>
    <n v="6850"/>
    <n v="1689"/>
    <n v="5"/>
    <n v="60"/>
    <s v="normal"/>
    <s v="no"/>
    <s v="low"/>
    <n v="65"/>
    <s v="low"/>
    <s v="YES"/>
    <d v="2025-10-17T00:00:00"/>
    <n v="45931"/>
    <d v="2025-10-01T00:00:00"/>
    <s v="Oct"/>
    <n v="2025"/>
    <s v="Wed"/>
    <m/>
    <x v="41"/>
    <n v="18"/>
    <s v="valid"/>
    <s v="completed"/>
    <s v="Amit  Kumar DRDN"/>
  </r>
  <r>
    <n v="62"/>
    <x v="0"/>
    <s v="DEHRADUN"/>
    <x v="0"/>
    <n v="9548900960"/>
    <s v="UK08CB0821"/>
    <s v="SURENDRA"/>
    <n v="8979512894"/>
    <x v="119"/>
    <s v="TXN100126952961"/>
    <d v="2025-10-06T00:00:00"/>
    <d v="2025-10-06T00:00:00"/>
    <n v="0"/>
    <s v="valid"/>
    <n v="96"/>
    <n v="30"/>
    <n v="10"/>
    <n v="80"/>
    <s v="normal"/>
    <s v="no"/>
    <s v="medium"/>
    <n v="90"/>
    <s v="medium"/>
    <s v="YES"/>
    <d v="2025-10-06T00:00:00"/>
    <n v="45931"/>
    <d v="2025-10-01T00:00:00"/>
    <s v="Oct"/>
    <n v="2025"/>
    <s v="Mon"/>
    <m/>
    <x v="5"/>
    <n v="18"/>
    <s v="valid"/>
    <s v="completed"/>
    <s v="Rohit Thakur SLQU"/>
  </r>
  <r>
    <n v="80"/>
    <x v="0"/>
    <s v="DEHRADUN"/>
    <x v="0"/>
    <n v="9548900960"/>
    <s v="UK12CA2223"/>
    <s v="AKASH"/>
    <n v="75005746445"/>
    <x v="120"/>
    <n v="120044"/>
    <d v="2025-10-06T00:00:00"/>
    <d v="2025-10-06T00:00:00"/>
    <n v="0"/>
    <s v="valid"/>
    <n v="2764"/>
    <n v="319"/>
    <n v="55"/>
    <n v="80"/>
    <s v="normal"/>
    <s v="no"/>
    <s v="medium"/>
    <n v="135"/>
    <s v="medium"/>
    <s v="YES"/>
    <d v="2025-10-06T00:00:00"/>
    <n v="45931"/>
    <d v="2025-10-01T00:00:00"/>
    <s v="Oct"/>
    <n v="2025"/>
    <s v="Mon"/>
    <m/>
    <x v="6"/>
    <n v="18"/>
    <s v="valid"/>
    <s v="completed"/>
    <s v="Jitendra  Negi"/>
  </r>
  <r>
    <n v="65"/>
    <x v="0"/>
    <s v="DEHRADUN"/>
    <x v="0"/>
    <n v="9548900960"/>
    <s v="UK08CB0821"/>
    <s v="SURENDRA"/>
    <n v="8979512894"/>
    <x v="121"/>
    <s v="TXN100126953124"/>
    <d v="2025-10-06T00:00:00"/>
    <d v="2025-10-06T00:00:00"/>
    <n v="0"/>
    <s v="valid"/>
    <n v="9870"/>
    <n v="2101"/>
    <n v="13"/>
    <n v="60"/>
    <s v="normal"/>
    <s v="no"/>
    <s v="low"/>
    <n v="73"/>
    <s v="low"/>
    <s v="YES"/>
    <d v="2025-10-06T00:00:00"/>
    <n v="45931"/>
    <d v="2025-10-01T00:00:00"/>
    <s v="Oct"/>
    <n v="2025"/>
    <s v="Mon"/>
    <m/>
    <x v="5"/>
    <n v="18"/>
    <s v="valid"/>
    <s v="completed"/>
    <s v="Rohit Thakur SLQU"/>
  </r>
  <r>
    <n v="198"/>
    <x v="0"/>
    <s v="DEHRADUN"/>
    <x v="0"/>
    <n v="9548900960"/>
    <s v="UK08CB0821"/>
    <s v="SURENDRA"/>
    <n v="8979512894"/>
    <x v="121"/>
    <n v="153736"/>
    <d v="2025-10-18T00:00:00"/>
    <d v="2025-10-19T00:00:00"/>
    <n v="1"/>
    <s v="valid"/>
    <n v="10051"/>
    <n v="2124"/>
    <n v="12"/>
    <n v="60"/>
    <s v="normal"/>
    <s v="no"/>
    <s v="low"/>
    <n v="72"/>
    <s v="low"/>
    <s v="YES"/>
    <d v="2025-10-18T00:00:00"/>
    <n v="45931"/>
    <d v="2025-10-01T00:00:00"/>
    <s v="Oct"/>
    <n v="2025"/>
    <s v="Sun"/>
    <m/>
    <x v="5"/>
    <n v="18"/>
    <s v="valid"/>
    <s v="completed"/>
    <s v="Rohit Thakur SLQU"/>
  </r>
  <r>
    <n v="93"/>
    <x v="0"/>
    <s v="DEHRADUN"/>
    <x v="0"/>
    <n v="9548900960"/>
    <s v="UK12CA2223"/>
    <s v="AKASH"/>
    <n v="75005746445"/>
    <x v="122"/>
    <n v="92103"/>
    <d v="2025-10-08T00:00:00"/>
    <d v="2025-10-08T00:00:00"/>
    <n v="0"/>
    <s v="valid"/>
    <n v="15383"/>
    <n v="3471"/>
    <n v="28"/>
    <n v="60"/>
    <s v="normal"/>
    <s v="no"/>
    <s v="low"/>
    <n v="88"/>
    <s v="low"/>
    <s v="YES"/>
    <d v="2025-10-08T00:00:00"/>
    <n v="45931"/>
    <d v="2025-10-01T00:00:00"/>
    <s v="Oct"/>
    <n v="2025"/>
    <s v="Wed"/>
    <m/>
    <x v="35"/>
    <n v="18"/>
    <s v="valid"/>
    <s v="completed"/>
    <s v="Gaurav  Saini"/>
  </r>
  <r>
    <n v="66"/>
    <x v="0"/>
    <s v="DEHRADUN"/>
    <x v="0"/>
    <n v="9548900960"/>
    <s v="UK08CB0821"/>
    <s v="SURENDRA"/>
    <n v="8979512894"/>
    <x v="123"/>
    <s v="TXN100126953124"/>
    <d v="2025-10-06T00:00:00"/>
    <d v="2025-10-06T00:00:00"/>
    <n v="0"/>
    <s v="valid"/>
    <n v="14504"/>
    <n v="3168"/>
    <n v="17"/>
    <n v="60"/>
    <s v="normal"/>
    <s v="no"/>
    <s v="low"/>
    <n v="77"/>
    <s v="low"/>
    <s v="YES"/>
    <d v="2025-10-06T00:00:00"/>
    <n v="45931"/>
    <d v="2025-10-01T00:00:00"/>
    <s v="Oct"/>
    <n v="2025"/>
    <s v="Mon"/>
    <m/>
    <x v="5"/>
    <n v="18"/>
    <s v="valid"/>
    <s v="completed"/>
    <s v="Rohit Thakur SLQU"/>
  </r>
  <r>
    <n v="205"/>
    <x v="0"/>
    <s v="DEHRADUN"/>
    <x v="0"/>
    <n v="9548900960"/>
    <s v="UK08CB0821"/>
    <s v="SURENDRA"/>
    <n v="8979512894"/>
    <x v="123"/>
    <n v="114240"/>
    <d v="2025-10-24T00:00:00"/>
    <d v="2025-10-25T00:00:00"/>
    <n v="1"/>
    <s v="valid"/>
    <n v="14697"/>
    <n v="3193"/>
    <n v="18"/>
    <n v="40"/>
    <s v="normal"/>
    <s v="no"/>
    <s v="low"/>
    <n v="58"/>
    <s v="low"/>
    <s v="YES"/>
    <d v="2025-10-24T00:00:00"/>
    <n v="45931"/>
    <d v="2025-10-01T00:00:00"/>
    <s v="Oct"/>
    <n v="2025"/>
    <s v="Sat"/>
    <m/>
    <x v="5"/>
    <n v="18"/>
    <s v="valid"/>
    <s v="completed"/>
    <s v="Rohit Thakur SLQU"/>
  </r>
  <r>
    <n v="67"/>
    <x v="0"/>
    <s v="DEHRADUN"/>
    <x v="0"/>
    <n v="9548900960"/>
    <s v="UK08CB0821"/>
    <s v="SURENDRA"/>
    <n v="8979512894"/>
    <x v="124"/>
    <s v="TXN100126953124"/>
    <d v="2025-10-06T00:00:00"/>
    <d v="2025-10-06T00:00:00"/>
    <n v="0"/>
    <s v="valid"/>
    <n v="12968"/>
    <n v="3281"/>
    <n v="22"/>
    <n v="60"/>
    <s v="normal"/>
    <s v="no"/>
    <s v="low"/>
    <n v="82"/>
    <s v="low"/>
    <s v="YES"/>
    <d v="2025-10-06T00:00:00"/>
    <n v="45931"/>
    <d v="2025-10-01T00:00:00"/>
    <s v="Oct"/>
    <n v="2025"/>
    <s v="Mon"/>
    <m/>
    <x v="5"/>
    <n v="18"/>
    <s v="valid"/>
    <s v="completed"/>
    <s v="Rohit Thakur SLQU"/>
  </r>
  <r>
    <n v="204"/>
    <x v="0"/>
    <s v="DEHRADUN"/>
    <x v="0"/>
    <n v="9548900960"/>
    <s v="UK08CB0821"/>
    <s v="SURENDRA"/>
    <n v="8979512894"/>
    <x v="124"/>
    <n v="114240"/>
    <d v="2025-10-24T00:00:00"/>
    <d v="2025-10-25T00:00:00"/>
    <n v="1"/>
    <s v="valid"/>
    <n v="13203"/>
    <n v="3309"/>
    <n v="21"/>
    <n v="40"/>
    <s v="normal"/>
    <s v="no"/>
    <s v="low"/>
    <n v="61"/>
    <s v="low"/>
    <s v="YES"/>
    <d v="2025-10-24T00:00:00"/>
    <n v="45931"/>
    <d v="2025-10-01T00:00:00"/>
    <s v="Oct"/>
    <n v="2025"/>
    <s v="Sat"/>
    <m/>
    <x v="5"/>
    <n v="18"/>
    <s v="valid"/>
    <s v="completed"/>
    <s v="Rohit Thakur SLQU"/>
  </r>
  <r>
    <n v="189"/>
    <x v="0"/>
    <s v="DEHRADUN"/>
    <x v="0"/>
    <n v="9548900960"/>
    <s v="UK17CA 5823"/>
    <s v="VINAY"/>
    <n v="9548825818"/>
    <x v="125"/>
    <s v="TXN100129360316"/>
    <d v="2025-10-17T00:00:00"/>
    <d v="2025-10-19T00:00:00"/>
    <n v="2"/>
    <s v="valid"/>
    <n v="6342"/>
    <n v="1175"/>
    <n v="33"/>
    <n v="40"/>
    <s v="normal"/>
    <s v="no"/>
    <s v="low"/>
    <n v="73"/>
    <s v="low"/>
    <s v="YES"/>
    <d v="2025-10-17T00:00:00"/>
    <n v="45931"/>
    <d v="2025-10-01T00:00:00"/>
    <s v="Oct"/>
    <n v="2025"/>
    <s v="Sun"/>
    <m/>
    <x v="47"/>
    <n v="18"/>
    <s v="valid"/>
    <s v="completed"/>
    <s v="Nitin  Singh"/>
  </r>
  <r>
    <n v="78"/>
    <x v="0"/>
    <s v="DEHRADUN"/>
    <x v="0"/>
    <n v="9548900960"/>
    <s v="UK12CA2223"/>
    <s v="AKASH"/>
    <n v="75005746445"/>
    <x v="126"/>
    <n v="120044"/>
    <d v="2025-10-06T00:00:00"/>
    <d v="2025-10-07T00:00:00"/>
    <n v="1"/>
    <s v="valid"/>
    <n v="15687"/>
    <n v="4112"/>
    <n v="25"/>
    <n v="60"/>
    <s v="normal"/>
    <s v="no"/>
    <s v="low"/>
    <n v="85"/>
    <s v="low"/>
    <s v="YES"/>
    <d v="2025-10-06T00:00:00"/>
    <n v="45931"/>
    <d v="2025-10-01T00:00:00"/>
    <s v="Oct"/>
    <n v="2025"/>
    <s v="Tue"/>
    <m/>
    <x v="37"/>
    <n v="18"/>
    <s v="valid"/>
    <s v="completed"/>
    <s v="Sandeep Pal"/>
  </r>
  <r>
    <n v="69"/>
    <x v="0"/>
    <s v="DEHRADUN"/>
    <x v="0"/>
    <n v="9548900960"/>
    <s v="UK10CA1340"/>
    <s v="AKHILESH"/>
    <n v="9548253517"/>
    <x v="127"/>
    <s v="TXN100126968430"/>
    <d v="2025-10-06T00:00:00"/>
    <d v="2025-10-08T00:00:00"/>
    <n v="2"/>
    <s v="valid"/>
    <n v="9507"/>
    <n v="2422"/>
    <n v="30"/>
    <n v="80"/>
    <s v="normal"/>
    <s v="no"/>
    <s v="medium"/>
    <n v="110"/>
    <s v="medium"/>
    <s v="YES"/>
    <d v="2025-10-06T00:00:00"/>
    <n v="45931"/>
    <d v="2025-10-01T00:00:00"/>
    <s v="Oct"/>
    <n v="2025"/>
    <s v="Wed"/>
    <m/>
    <x v="48"/>
    <n v="18"/>
    <s v="valid"/>
    <s v="completed"/>
    <s v="Kapil  Singh"/>
  </r>
  <r>
    <n v="70"/>
    <x v="0"/>
    <s v="DEHRADUN"/>
    <x v="0"/>
    <n v="9548900960"/>
    <s v="UK10CA1340"/>
    <s v="AKHILESH"/>
    <n v="9548253517"/>
    <x v="128"/>
    <s v="TXN100126968430"/>
    <d v="2025-10-06T00:00:00"/>
    <d v="2025-10-08T00:00:00"/>
    <n v="2"/>
    <s v="valid"/>
    <n v="5773"/>
    <n v="2910"/>
    <n v="63"/>
    <n v="80"/>
    <s v="normal"/>
    <s v="no"/>
    <s v="medium"/>
    <n v="143"/>
    <s v="medium"/>
    <s v="YES"/>
    <d v="2025-10-06T00:00:00"/>
    <n v="45931"/>
    <d v="2025-10-01T00:00:00"/>
    <s v="Oct"/>
    <n v="2025"/>
    <s v="Wed"/>
    <m/>
    <x v="49"/>
    <n v="18"/>
    <s v="valid"/>
    <s v="completed"/>
    <s v="Utsav  Panwar"/>
  </r>
  <r>
    <n v="71"/>
    <x v="0"/>
    <s v="DEHRADUN"/>
    <x v="0"/>
    <n v="9548900960"/>
    <s v="UK10CA1340"/>
    <s v="AKHILESH"/>
    <n v="9548253517"/>
    <x v="129"/>
    <s v="TXN100126968430"/>
    <d v="2025-10-06T00:00:00"/>
    <d v="2025-10-08T00:00:00"/>
    <n v="2"/>
    <s v="valid"/>
    <n v="7071"/>
    <n v="1528"/>
    <n v="113"/>
    <n v="60"/>
    <s v="normal"/>
    <s v="no"/>
    <s v="low"/>
    <n v="173"/>
    <s v="low"/>
    <s v="YES"/>
    <d v="2025-10-06T00:00:00"/>
    <n v="45931"/>
    <d v="2025-10-01T00:00:00"/>
    <s v="Oct"/>
    <n v="2025"/>
    <s v="Wed"/>
    <m/>
    <x v="49"/>
    <n v="18"/>
    <s v="valid"/>
    <s v="completed"/>
    <s v="Utsav  Panwar"/>
  </r>
  <r>
    <n v="72"/>
    <x v="0"/>
    <s v="DEHRADUN"/>
    <x v="0"/>
    <n v="9548900960"/>
    <s v="UK10CA1340"/>
    <s v="AKHILESH"/>
    <n v="9548253517"/>
    <x v="130"/>
    <s v="TXN100126968430"/>
    <d v="2025-10-06T00:00:00"/>
    <d v="2025-10-08T00:00:00"/>
    <n v="2"/>
    <s v="valid"/>
    <n v="4266"/>
    <n v="740"/>
    <n v="30"/>
    <n v="100"/>
    <s v="normal"/>
    <s v="no"/>
    <s v="medium"/>
    <n v="130"/>
    <s v="medium"/>
    <s v="YES"/>
    <d v="2025-10-06T00:00:00"/>
    <n v="45931"/>
    <d v="2025-10-01T00:00:00"/>
    <s v="Oct"/>
    <n v="2025"/>
    <s v="Wed"/>
    <m/>
    <x v="49"/>
    <n v="18"/>
    <s v="valid"/>
    <s v="completed"/>
    <s v="Utsav  Panwar"/>
  </r>
  <r>
    <n v="73"/>
    <x v="0"/>
    <s v="DEHRADUN"/>
    <x v="0"/>
    <n v="9548900960"/>
    <s v="UK10CA1340"/>
    <s v="AKHILESH"/>
    <n v="9548253517"/>
    <x v="131"/>
    <s v="TXN100126968430"/>
    <d v="2025-10-06T00:00:00"/>
    <d v="2025-10-07T00:00:00"/>
    <n v="1"/>
    <s v="valid"/>
    <n v="506"/>
    <n v="215"/>
    <n v="73"/>
    <n v="80"/>
    <s v="normal"/>
    <s v="no"/>
    <s v="medium"/>
    <n v="153"/>
    <s v="medium"/>
    <s v="YES"/>
    <d v="2025-10-06T00:00:00"/>
    <n v="45931"/>
    <d v="2025-10-01T00:00:00"/>
    <s v="Oct"/>
    <n v="2025"/>
    <s v="Tue"/>
    <m/>
    <x v="49"/>
    <n v="18"/>
    <s v="valid"/>
    <s v="completed"/>
    <s v="Utsav  Panwar"/>
  </r>
  <r>
    <n v="196"/>
    <x v="0"/>
    <s v="DEHRADUN"/>
    <x v="0"/>
    <n v="9548900960"/>
    <s v="UK08CB0821"/>
    <s v="SURENDRA"/>
    <n v="8979512894"/>
    <x v="132"/>
    <n v="153736"/>
    <d v="2025-10-18T00:00:00"/>
    <d v="2025-10-19T00:00:00"/>
    <n v="1"/>
    <s v="valid"/>
    <n v="5916"/>
    <n v="1086"/>
    <n v="40"/>
    <n v="60"/>
    <s v="normal"/>
    <s v="no"/>
    <s v="low"/>
    <n v="100"/>
    <s v="low"/>
    <s v="YES"/>
    <d v="2025-10-18T00:00:00"/>
    <n v="45931"/>
    <d v="2025-10-01T00:00:00"/>
    <s v="Oct"/>
    <n v="2025"/>
    <s v="Sun"/>
    <m/>
    <x v="18"/>
    <n v="18"/>
    <s v="valid"/>
    <s v="completed"/>
    <s v="Amit  Saini"/>
  </r>
  <r>
    <n v="81"/>
    <x v="0"/>
    <s v="DEHRADUN"/>
    <x v="0"/>
    <n v="9548900960"/>
    <s v="UK12CA2223"/>
    <s v="AKASH"/>
    <n v="75005746445"/>
    <x v="133"/>
    <n v="120044"/>
    <d v="2025-10-06T00:00:00"/>
    <d v="2025-10-07T00:00:00"/>
    <n v="1"/>
    <s v="valid"/>
    <n v="2235"/>
    <n v="0"/>
    <n v="40"/>
    <n v="60"/>
    <s v="normal"/>
    <s v="no"/>
    <s v="low"/>
    <n v="100"/>
    <s v="low"/>
    <s v="YES"/>
    <d v="2025-10-06T00:00:00"/>
    <n v="45931"/>
    <d v="2025-10-01T00:00:00"/>
    <s v="Oct"/>
    <n v="2025"/>
    <s v="Tue"/>
    <m/>
    <x v="50"/>
    <n v="18"/>
    <s v="valid"/>
    <s v="completed"/>
    <s v="Rohit  Kedwal"/>
  </r>
  <r>
    <n v="106"/>
    <x v="0"/>
    <s v="DEHRADUN"/>
    <x v="0"/>
    <n v="6200673138"/>
    <s v="UK12CA2223"/>
    <s v="AKASH"/>
    <n v="75005746445"/>
    <x v="134"/>
    <n v="94335"/>
    <d v="2025-10-09T00:00:00"/>
    <d v="2025-10-09T00:00:00"/>
    <n v="0"/>
    <s v="valid"/>
    <n v="7893"/>
    <n v="2439"/>
    <n v="27"/>
    <n v="80"/>
    <s v="normal"/>
    <s v="no"/>
    <s v="medium"/>
    <n v="107"/>
    <s v="medium"/>
    <s v="YES"/>
    <d v="2025-10-09T00:00:00"/>
    <n v="45931"/>
    <d v="2025-10-01T00:00:00"/>
    <s v="Oct"/>
    <n v="2025"/>
    <s v="Thu"/>
    <m/>
    <x v="51"/>
    <n v="18"/>
    <s v="valid"/>
    <s v="completed"/>
    <s v="SUBHASH KUMAR"/>
  </r>
  <r>
    <n v="75"/>
    <x v="0"/>
    <s v="DEHRADUN"/>
    <x v="0"/>
    <n v="9548900960"/>
    <s v="UK12CA2223"/>
    <s v="AKASH"/>
    <n v="75005746445"/>
    <x v="135"/>
    <n v="120044"/>
    <d v="2025-10-06T00:00:00"/>
    <d v="2025-10-06T00:00:00"/>
    <n v="0"/>
    <s v="valid"/>
    <n v="3302"/>
    <n v="1164"/>
    <n v="20"/>
    <n v="80"/>
    <s v="normal"/>
    <s v="no"/>
    <s v="medium"/>
    <n v="100"/>
    <s v="medium"/>
    <s v="YES"/>
    <d v="2025-10-06T00:00:00"/>
    <n v="45931"/>
    <d v="2025-10-01T00:00:00"/>
    <s v="Oct"/>
    <n v="2025"/>
    <s v="Mon"/>
    <m/>
    <x v="30"/>
    <n v="18"/>
    <s v="valid"/>
    <s v="completed"/>
    <s v="Manoj  Dabral"/>
  </r>
  <r>
    <n v="211"/>
    <x v="0"/>
    <s v="DEHRADUN"/>
    <x v="0"/>
    <n v="6200673138"/>
    <s v="UK08CB0821"/>
    <s v="SURENDRA"/>
    <n v="8979512894"/>
    <x v="136"/>
    <n v="120808466"/>
    <d v="2025-10-27T00:00:00"/>
    <d v="2025-10-29T00:00:00"/>
    <n v="2"/>
    <s v="valid"/>
    <n v="0"/>
    <n v="0"/>
    <n v="12"/>
    <n v="80"/>
    <s v="normal"/>
    <s v="no"/>
    <s v="medium"/>
    <n v="92"/>
    <s v="medium"/>
    <s v="YES"/>
    <d v="2025-10-27T00:00:00"/>
    <n v="45931"/>
    <d v="2025-10-01T00:00:00"/>
    <s v="Oct"/>
    <n v="2025"/>
    <s v="Wed"/>
    <m/>
    <x v="47"/>
    <n v="18"/>
    <s v="valid"/>
    <s v="completed"/>
    <s v="Nitin  Singh"/>
  </r>
  <r>
    <n v="119"/>
    <x v="0"/>
    <s v="DEHRADUN"/>
    <x v="0"/>
    <n v="6200673138"/>
    <s v="UK12CA2223"/>
    <s v="AKASH"/>
    <n v="75005746445"/>
    <x v="137"/>
    <n v="122430"/>
    <d v="2025-10-10T00:00:00"/>
    <d v="2025-10-10T00:00:00"/>
    <n v="0"/>
    <s v="valid"/>
    <n v="0"/>
    <n v="9256"/>
    <n v="10"/>
    <n v="80"/>
    <s v="normal"/>
    <s v="no"/>
    <s v="medium"/>
    <n v="90"/>
    <s v="medium"/>
    <s v="YES"/>
    <d v="2025-10-10T00:00:00"/>
    <n v="45931"/>
    <d v="2025-10-01T00:00:00"/>
    <s v="Oct"/>
    <n v="2025"/>
    <s v="Fri"/>
    <m/>
    <x v="45"/>
    <n v="18"/>
    <s v="valid"/>
    <s v="completed"/>
    <s v="Banwari  Lal"/>
  </r>
  <r>
    <n v="153"/>
    <x v="0"/>
    <s v="DEHRADUN"/>
    <x v="0"/>
    <n v="6200673138"/>
    <s v="UK08CB0821"/>
    <s v="SURENDRA"/>
    <n v="8979512894"/>
    <x v="137"/>
    <n v="121425"/>
    <d v="2025-10-14T00:00:00"/>
    <d v="2025-10-15T00:00:00"/>
    <n v="1"/>
    <s v="valid"/>
    <n v="4386"/>
    <n v="1230"/>
    <n v="5"/>
    <n v="80"/>
    <s v="normal"/>
    <s v="no"/>
    <s v="medium"/>
    <n v="85"/>
    <s v="medium"/>
    <s v="YES"/>
    <d v="2025-10-14T00:00:00"/>
    <n v="45931"/>
    <d v="2025-10-01T00:00:00"/>
    <s v="Oct"/>
    <n v="2025"/>
    <s v="Wed"/>
    <m/>
    <x v="45"/>
    <n v="18"/>
    <s v="valid"/>
    <s v="completed"/>
    <s v="Banwari  Lal"/>
  </r>
  <r>
    <n v="211"/>
    <x v="0"/>
    <s v="DEHRADUN"/>
    <x v="0"/>
    <n v="6200673138"/>
    <s v="UK08CB0821"/>
    <s v="SURENDRA"/>
    <n v="8979512894"/>
    <x v="138"/>
    <n v="120808466"/>
    <d v="2025-10-27T00:00:00"/>
    <d v="2025-10-29T00:00:00"/>
    <n v="2"/>
    <s v="valid"/>
    <n v="0"/>
    <n v="0"/>
    <n v="10"/>
    <n v="80"/>
    <s v="normal"/>
    <s v="no"/>
    <s v="medium"/>
    <n v="90"/>
    <s v="medium"/>
    <s v="YES"/>
    <d v="2025-10-27T00:00:00"/>
    <n v="45931"/>
    <d v="2025-10-01T00:00:00"/>
    <s v="Oct"/>
    <n v="2025"/>
    <s v="Wed"/>
    <m/>
    <x v="47"/>
    <n v="18"/>
    <s v="valid"/>
    <s v="completed"/>
    <s v="Nitin  Singh"/>
  </r>
  <r>
    <n v="207"/>
    <x v="0"/>
    <s v="DEHRADUN"/>
    <x v="0"/>
    <n v="9548900960"/>
    <s v="UK08CB0821"/>
    <s v="SURENDRA"/>
    <n v="8979512894"/>
    <x v="139"/>
    <n v="114240"/>
    <d v="2025-10-24T00:00:00"/>
    <d v="2025-10-25T00:00:00"/>
    <n v="1"/>
    <s v="valid"/>
    <n v="6806"/>
    <n v="1733"/>
    <n v="25"/>
    <n v="40"/>
    <s v="normal"/>
    <s v="no"/>
    <s v="low"/>
    <n v="65"/>
    <s v="low"/>
    <s v="YES"/>
    <d v="2025-10-24T00:00:00"/>
    <n v="45931"/>
    <d v="2025-10-01T00:00:00"/>
    <s v="Oct"/>
    <n v="2025"/>
    <s v="Sat"/>
    <m/>
    <x v="35"/>
    <n v="18"/>
    <s v="valid"/>
    <s v="completed"/>
    <s v="Gaurav  Saini"/>
  </r>
  <r>
    <n v="80"/>
    <x v="1"/>
    <s v="HALDWANI"/>
    <x v="1"/>
    <s v="9389925428-Jio-BP"/>
    <s v="UP21CT3979"/>
    <s v="JAVED"/>
    <n v="6398733536"/>
    <x v="140"/>
    <n v="74229"/>
    <d v="2025-10-02T00:00:00"/>
    <d v="2025-10-02T00:00:00"/>
    <n v="0"/>
    <s v="valid"/>
    <n v="3768"/>
    <n v="679"/>
    <n v="65"/>
    <n v="60"/>
    <s v="normal"/>
    <s v="no"/>
    <s v="low"/>
    <n v="125"/>
    <s v="low"/>
    <s v="YES"/>
    <d v="2025-10-02T00:00:00"/>
    <m/>
    <d v="2025-10-01T00:00:00"/>
    <s v="Oct"/>
    <n v="2025"/>
    <s v="Thu"/>
    <m/>
    <x v="52"/>
    <n v="18"/>
    <s v="valid"/>
    <s v="completed"/>
    <s v="Navnish Kumar Singh"/>
  </r>
  <r>
    <n v="177"/>
    <x v="0"/>
    <s v="DEHRADUN"/>
    <x v="0"/>
    <n v="9548900960"/>
    <s v="TRT"/>
    <s v="TRT"/>
    <s v="TRT"/>
    <x v="141"/>
    <s v="TXN100129248922"/>
    <d v="2025-10-16T00:00:00"/>
    <d v="2025-10-22T00:00:00"/>
    <n v="6"/>
    <s v="valid"/>
    <n v="3296"/>
    <n v="639"/>
    <n v="20"/>
    <n v="60"/>
    <s v="normal"/>
    <s v="no"/>
    <s v="low"/>
    <n v="80"/>
    <s v="low"/>
    <s v="YES"/>
    <d v="2025-10-16T00:00:00"/>
    <n v="45931"/>
    <d v="2025-10-01T00:00:00"/>
    <s v="Oct"/>
    <n v="2025"/>
    <s v="Wed"/>
    <m/>
    <x v="30"/>
    <n v="18"/>
    <s v="valid"/>
    <s v="completed"/>
    <s v="Manoj  Dabral"/>
  </r>
  <r>
    <n v="82"/>
    <x v="0"/>
    <s v="DEHRADUN"/>
    <x v="0"/>
    <n v="9548900960"/>
    <s v="UK08CB0821"/>
    <s v="SURENDRA"/>
    <n v="8979512894"/>
    <x v="142"/>
    <s v="TXN100127164489"/>
    <d v="2025-10-07T00:00:00"/>
    <d v="2025-10-08T00:00:00"/>
    <n v="1"/>
    <s v="valid"/>
    <n v="42"/>
    <n v="3"/>
    <n v="15"/>
    <n v="60"/>
    <s v="normal"/>
    <s v="no"/>
    <s v="low"/>
    <n v="75"/>
    <s v="low"/>
    <s v="YES"/>
    <d v="2025-10-07T00:00:00"/>
    <n v="45931"/>
    <d v="2025-10-01T00:00:00"/>
    <s v="Oct"/>
    <n v="2025"/>
    <s v="Wed"/>
    <m/>
    <x v="53"/>
    <n v="18"/>
    <s v="valid"/>
    <s v="completed"/>
    <s v="Amit Sharma VKSN"/>
  </r>
  <r>
    <n v="83"/>
    <x v="0"/>
    <s v="DEHRADUN"/>
    <x v="0"/>
    <n v="9548900960"/>
    <s v="UK08CB0821"/>
    <s v="SURENDRA"/>
    <n v="8979512894"/>
    <x v="143"/>
    <s v="TXN100127164685"/>
    <d v="2025-10-07T00:00:00"/>
    <d v="2025-10-07T00:00:00"/>
    <n v="0"/>
    <s v="valid"/>
    <n v="806"/>
    <n v="120"/>
    <n v="45"/>
    <n v="60"/>
    <s v="normal"/>
    <s v="no"/>
    <s v="low"/>
    <n v="105"/>
    <s v="low"/>
    <s v="YES"/>
    <d v="2025-10-07T00:00:00"/>
    <n v="45931"/>
    <d v="2025-10-01T00:00:00"/>
    <s v="Oct"/>
    <n v="2025"/>
    <s v="Tue"/>
    <m/>
    <x v="5"/>
    <n v="18"/>
    <s v="valid"/>
    <s v="completed"/>
    <s v="Rohit Thakur SLQU"/>
  </r>
  <r>
    <n v="194"/>
    <x v="0"/>
    <s v="DEHRADUN"/>
    <x v="0"/>
    <n v="6200673138"/>
    <s v="UK08CB0821"/>
    <s v="SURENDRA"/>
    <n v="8979512894"/>
    <x v="144"/>
    <n v="153551"/>
    <d v="2025-10-18T00:00:00"/>
    <d v="2025-10-18T00:00:00"/>
    <n v="0"/>
    <s v="valid"/>
    <n v="2451"/>
    <n v="712"/>
    <n v="17"/>
    <n v="80"/>
    <s v="normal"/>
    <s v="no"/>
    <s v="medium"/>
    <n v="97"/>
    <s v="medium"/>
    <s v="YES"/>
    <d v="2025-10-18T00:00:00"/>
    <n v="45931"/>
    <d v="2025-10-01T00:00:00"/>
    <s v="Oct"/>
    <n v="2025"/>
    <s v="Sat"/>
    <m/>
    <x v="54"/>
    <n v="18"/>
    <s v="valid"/>
    <s v="completed"/>
    <s v="Sanjeev  Chauhan"/>
  </r>
  <r>
    <n v="84"/>
    <x v="0"/>
    <s v="DEHRADUN"/>
    <x v="0"/>
    <n v="9548900960"/>
    <s v="UK08CB0821"/>
    <s v="SURENDRA"/>
    <n v="8979512894"/>
    <x v="145"/>
    <s v="TXN100127164685"/>
    <d v="2025-10-07T00:00:00"/>
    <d v="2025-10-07T00:00:00"/>
    <n v="0"/>
    <s v="valid"/>
    <n v="12290"/>
    <n v="2581"/>
    <n v="40"/>
    <n v="60"/>
    <s v="normal"/>
    <s v="no"/>
    <s v="low"/>
    <n v="100"/>
    <s v="low"/>
    <s v="YES"/>
    <d v="2025-10-07T00:00:00"/>
    <n v="45931"/>
    <d v="2025-10-01T00:00:00"/>
    <s v="Oct"/>
    <n v="2025"/>
    <s v="Tue"/>
    <m/>
    <x v="38"/>
    <n v="18"/>
    <s v="valid"/>
    <s v="completed"/>
    <s v="Santosh  Kumar VKSN"/>
  </r>
  <r>
    <n v="211"/>
    <x v="0"/>
    <s v="DEHRADUN"/>
    <x v="0"/>
    <n v="6200673138"/>
    <s v="UK08CB0821"/>
    <s v="SURENDRA"/>
    <n v="8979512894"/>
    <x v="146"/>
    <n v="120808466"/>
    <d v="2025-10-27T00:00:00"/>
    <d v="2025-10-28T00:00:00"/>
    <n v="1"/>
    <s v="valid"/>
    <n v="0"/>
    <n v="0"/>
    <n v="22"/>
    <n v="80"/>
    <s v="normal"/>
    <s v="no"/>
    <s v="medium"/>
    <n v="102"/>
    <s v="medium"/>
    <s v="YES"/>
    <d v="2025-10-27T00:00:00"/>
    <n v="45931"/>
    <d v="2025-10-01T00:00:00"/>
    <s v="Oct"/>
    <n v="2025"/>
    <s v="Tue"/>
    <m/>
    <x v="51"/>
    <n v="18"/>
    <s v="valid"/>
    <s v="completed"/>
    <s v="SUBHASH KUMAR"/>
  </r>
  <r>
    <n v="85"/>
    <x v="0"/>
    <s v="DEHRADUN"/>
    <x v="0"/>
    <n v="9548900960"/>
    <s v="UK08CB0821"/>
    <s v="SURENDRA"/>
    <n v="8979512894"/>
    <x v="147"/>
    <s v="TXN100127164685"/>
    <d v="2025-10-07T00:00:00"/>
    <d v="2025-10-07T00:00:00"/>
    <n v="0"/>
    <s v="valid"/>
    <n v="6953"/>
    <n v="1915"/>
    <n v="43"/>
    <n v="60"/>
    <s v="normal"/>
    <s v="no"/>
    <s v="low"/>
    <n v="103"/>
    <s v="low"/>
    <s v="YES"/>
    <d v="2025-10-07T00:00:00"/>
    <n v="45931"/>
    <d v="2025-10-01T00:00:00"/>
    <s v="Oct"/>
    <n v="2025"/>
    <s v="Tue"/>
    <m/>
    <x v="5"/>
    <n v="18"/>
    <s v="valid"/>
    <s v="completed"/>
    <s v="Rohit Thakur SLQU"/>
  </r>
  <r>
    <n v="203"/>
    <x v="0"/>
    <s v="DEHRADUN"/>
    <x v="0"/>
    <n v="9548900960"/>
    <s v="UK08CB0821"/>
    <s v="SURENDRA"/>
    <n v="8979512894"/>
    <x v="147"/>
    <n v="114240"/>
    <d v="2025-10-24T00:00:00"/>
    <d v="2025-10-25T00:00:00"/>
    <n v="1"/>
    <s v="valid"/>
    <n v="7167"/>
    <n v="1959"/>
    <n v="20"/>
    <n v="40"/>
    <s v="normal"/>
    <s v="no"/>
    <s v="low"/>
    <n v="60"/>
    <s v="low"/>
    <s v="YES"/>
    <d v="2025-10-24T00:00:00"/>
    <n v="45931"/>
    <d v="2025-10-01T00:00:00"/>
    <s v="Oct"/>
    <n v="2025"/>
    <s v="Sat"/>
    <m/>
    <x v="5"/>
    <n v="18"/>
    <s v="valid"/>
    <s v="completed"/>
    <s v="Rohit Thakur SLQU"/>
  </r>
  <r>
    <n v="211"/>
    <x v="0"/>
    <s v="DEHRADUN"/>
    <x v="0"/>
    <n v="6200673138"/>
    <s v="UK08CB0821"/>
    <s v="SURENDRA"/>
    <n v="8979512894"/>
    <x v="148"/>
    <n v="120808466"/>
    <d v="2025-10-27T00:00:00"/>
    <d v="2025-10-28T00:00:00"/>
    <n v="1"/>
    <s v="valid"/>
    <n v="0"/>
    <n v="0"/>
    <n v="25"/>
    <n v="80"/>
    <s v="normal"/>
    <s v="no"/>
    <s v="medium"/>
    <n v="105"/>
    <s v="medium"/>
    <s v="YES"/>
    <d v="2025-10-27T00:00:00"/>
    <n v="45931"/>
    <d v="2025-10-01T00:00:00"/>
    <s v="Oct"/>
    <n v="2025"/>
    <s v="Tue"/>
    <m/>
    <x v="51"/>
    <n v="18"/>
    <s v="valid"/>
    <s v="completed"/>
    <s v="SUBHASH KUMAR"/>
  </r>
  <r>
    <n v="105"/>
    <x v="0"/>
    <s v="DEHRADUN"/>
    <x v="0"/>
    <n v="6200673138"/>
    <s v="UK12CA2223"/>
    <s v="AKASH"/>
    <n v="75005746445"/>
    <x v="149"/>
    <n v="94335"/>
    <d v="2025-10-09T00:00:00"/>
    <d v="2025-10-09T00:00:00"/>
    <n v="0"/>
    <s v="valid"/>
    <n v="7135"/>
    <n v="2495"/>
    <n v="21"/>
    <n v="80"/>
    <s v="normal"/>
    <s v="no"/>
    <s v="medium"/>
    <n v="101"/>
    <s v="medium"/>
    <s v="YES"/>
    <d v="2025-10-09T00:00:00"/>
    <n v="45931"/>
    <d v="2025-10-01T00:00:00"/>
    <s v="Oct"/>
    <n v="2025"/>
    <s v="Thu"/>
    <m/>
    <x v="51"/>
    <n v="18"/>
    <s v="valid"/>
    <s v="completed"/>
    <s v="SUBHASH KUMAR"/>
  </r>
  <r>
    <n v="86"/>
    <x v="0"/>
    <s v="DEHRADUN"/>
    <x v="0"/>
    <n v="9548900960"/>
    <s v="UK08CB0821"/>
    <s v="SURENDRA"/>
    <n v="8979512894"/>
    <x v="150"/>
    <s v="TXN100127164685"/>
    <d v="2025-10-07T00:00:00"/>
    <d v="2025-10-07T00:00:00"/>
    <n v="0"/>
    <s v="valid"/>
    <n v="0"/>
    <n v="0"/>
    <n v="15"/>
    <n v="60"/>
    <s v="normal"/>
    <s v="no"/>
    <s v="low"/>
    <n v="75"/>
    <s v="low"/>
    <s v="YES"/>
    <d v="2025-10-07T00:00:00"/>
    <n v="45931"/>
    <d v="2025-10-01T00:00:00"/>
    <s v="Oct"/>
    <n v="2025"/>
    <s v="Tue"/>
    <m/>
    <x v="0"/>
    <n v="18"/>
    <s v="valid"/>
    <s v="completed"/>
    <s v="Ankur  Khatana"/>
  </r>
  <r>
    <n v="199"/>
    <x v="0"/>
    <s v="DEHRADUN"/>
    <x v="0"/>
    <n v="9548900960"/>
    <s v="TRT"/>
    <s v="TRT"/>
    <s v="TRT"/>
    <x v="150"/>
    <s v="TXN100130008839"/>
    <d v="2025-10-21T00:00:00"/>
    <d v="2025-10-22T00:00:00"/>
    <n v="1"/>
    <s v="valid"/>
    <n v="0"/>
    <n v="0"/>
    <n v="25"/>
    <n v="100"/>
    <s v="normal"/>
    <s v="no"/>
    <s v="medium"/>
    <n v="125"/>
    <s v="medium"/>
    <s v="YES"/>
    <d v="2025-10-21T00:00:00"/>
    <n v="45931"/>
    <d v="2025-10-01T00:00:00"/>
    <s v="Oct"/>
    <n v="2025"/>
    <s v="Wed"/>
    <m/>
    <x v="0"/>
    <n v="18"/>
    <s v="valid"/>
    <s v="completed"/>
    <s v="Ankur  Khatana"/>
  </r>
  <r>
    <n v="94"/>
    <x v="0"/>
    <s v="DEHRADUN"/>
    <x v="0"/>
    <n v="9548900960"/>
    <s v="UK12CA2223"/>
    <s v="AKASH"/>
    <n v="75005746445"/>
    <x v="151"/>
    <n v="92103"/>
    <d v="2025-10-08T00:00:00"/>
    <d v="2025-10-08T00:00:00"/>
    <n v="0"/>
    <s v="valid"/>
    <n v="3122"/>
    <n v="973"/>
    <n v="45"/>
    <n v="60"/>
    <s v="normal"/>
    <s v="no"/>
    <s v="low"/>
    <n v="105"/>
    <s v="low"/>
    <s v="YES"/>
    <d v="2025-10-08T00:00:00"/>
    <n v="45931"/>
    <d v="2025-10-01T00:00:00"/>
    <s v="Oct"/>
    <n v="2025"/>
    <s v="Wed"/>
    <m/>
    <x v="35"/>
    <n v="18"/>
    <s v="valid"/>
    <s v="completed"/>
    <s v="Gaurav  Saini"/>
  </r>
  <r>
    <n v="87"/>
    <x v="0"/>
    <s v="DEHRADUN"/>
    <x v="0"/>
    <n v="9548900960"/>
    <s v="UK08CB0821"/>
    <s v="SURENDRA"/>
    <n v="8979512894"/>
    <x v="152"/>
    <s v="TXN100127164685"/>
    <d v="2025-10-07T00:00:00"/>
    <d v="2025-10-07T00:00:00"/>
    <n v="0"/>
    <s v="valid"/>
    <n v="2798"/>
    <n v="567"/>
    <n v="25"/>
    <n v="60"/>
    <s v="normal"/>
    <s v="no"/>
    <s v="low"/>
    <n v="85"/>
    <s v="low"/>
    <s v="YES"/>
    <d v="2025-10-07T00:00:00"/>
    <n v="45931"/>
    <d v="2025-10-01T00:00:00"/>
    <s v="Oct"/>
    <n v="2025"/>
    <s v="Tue"/>
    <m/>
    <x v="0"/>
    <n v="18"/>
    <s v="valid"/>
    <s v="completed"/>
    <s v="Ankur  Khatana"/>
  </r>
  <r>
    <n v="211"/>
    <x v="0"/>
    <s v="DEHRADUN"/>
    <x v="0"/>
    <n v="6200673138"/>
    <s v="UK08CB0821"/>
    <s v="SURENDRA"/>
    <n v="8979512894"/>
    <x v="153"/>
    <n v="113412"/>
    <d v="2025-10-24T00:00:00"/>
    <d v="2025-10-24T00:00:00"/>
    <n v="0"/>
    <s v="valid"/>
    <n v="7558"/>
    <n v="2111"/>
    <n v="9"/>
    <n v="100"/>
    <s v="normal"/>
    <s v="no"/>
    <s v="medium"/>
    <n v="109"/>
    <s v="medium"/>
    <s v="YES"/>
    <d v="2025-10-24T00:00:00"/>
    <n v="45931"/>
    <d v="2025-10-01T00:00:00"/>
    <s v="Oct"/>
    <n v="2025"/>
    <s v="Fri"/>
    <m/>
    <x v="50"/>
    <n v="18"/>
    <s v="valid"/>
    <s v="completed"/>
    <s v="Rohit  Kedwal"/>
  </r>
  <r>
    <n v="87"/>
    <x v="1"/>
    <s v="HALDWANI"/>
    <x v="2"/>
    <s v="9161640641_JIO-BP"/>
    <s v="UK02CA0769"/>
    <s v="HARI"/>
    <n v="7247885473"/>
    <x v="154"/>
    <n v="82155"/>
    <d v="2025-10-02T00:00:00"/>
    <d v="2025-10-02T00:00:00"/>
    <n v="0"/>
    <s v="valid"/>
    <n v="6023"/>
    <n v="1156"/>
    <n v="71"/>
    <n v="60"/>
    <s v="normal"/>
    <s v="no"/>
    <s v="low"/>
    <n v="131"/>
    <s v="low"/>
    <s v="YES"/>
    <d v="2025-10-02T00:00:00"/>
    <m/>
    <d v="2025-10-01T00:00:00"/>
    <s v="Oct"/>
    <n v="2025"/>
    <s v="Thu"/>
    <m/>
    <x v="34"/>
    <n v="18"/>
    <s v="valid"/>
    <s v="completed"/>
    <s v="Munendra  singh"/>
  </r>
  <r>
    <n v="91"/>
    <x v="0"/>
    <s v="DEHRADUN"/>
    <x v="0"/>
    <n v="9548900960"/>
    <s v="UK08CB0821"/>
    <s v="SURENDRA"/>
    <n v="8979512894"/>
    <x v="155"/>
    <s v="TXN100127164489"/>
    <d v="2025-10-07T00:00:00"/>
    <d v="2025-10-07T00:00:00"/>
    <n v="0"/>
    <s v="valid"/>
    <n v="5196"/>
    <n v="1369"/>
    <n v="63"/>
    <n v="60"/>
    <s v="normal"/>
    <s v="no"/>
    <s v="low"/>
    <n v="123"/>
    <s v="low"/>
    <s v="YES"/>
    <d v="2025-10-07T00:00:00"/>
    <n v="45931"/>
    <d v="2025-10-01T00:00:00"/>
    <s v="Oct"/>
    <n v="2025"/>
    <s v="Tue"/>
    <m/>
    <x v="5"/>
    <n v="18"/>
    <s v="valid"/>
    <s v="completed"/>
    <s v="Rohit Thakur SLQU"/>
  </r>
  <r>
    <n v="88"/>
    <x v="0"/>
    <s v="DEHRADUN"/>
    <x v="0"/>
    <n v="9548900960"/>
    <s v="UK08CB0821"/>
    <s v="SURENDRA"/>
    <n v="8979512894"/>
    <x v="156"/>
    <s v="TXN100127164489"/>
    <d v="2025-10-07T00:00:00"/>
    <d v="2025-10-08T00:00:00"/>
    <n v="1"/>
    <s v="valid"/>
    <n v="8490"/>
    <n v="1810"/>
    <n v="15"/>
    <n v="80"/>
    <s v="normal"/>
    <s v="no"/>
    <s v="medium"/>
    <n v="95"/>
    <s v="medium"/>
    <s v="YES"/>
    <d v="2025-10-07T00:00:00"/>
    <n v="45931"/>
    <d v="2025-10-01T00:00:00"/>
    <s v="Oct"/>
    <n v="2025"/>
    <s v="Wed"/>
    <m/>
    <x v="2"/>
    <n v="18"/>
    <s v="valid"/>
    <s v="completed"/>
    <s v="Sandeep  Kumar  Saini"/>
  </r>
  <r>
    <n v="88"/>
    <x v="1"/>
    <s v="HALDWANI"/>
    <x v="2"/>
    <s v="9161640641_JIO-BP"/>
    <s v="UK02CA0769"/>
    <s v="HARI"/>
    <n v="7247885473"/>
    <x v="157"/>
    <n v="82155"/>
    <d v="2025-10-02T00:00:00"/>
    <d v="2025-10-02T00:00:00"/>
    <n v="0"/>
    <s v="valid"/>
    <n v="10369"/>
    <n v="2387"/>
    <n v="28"/>
    <n v="80"/>
    <s v="normal"/>
    <s v="no"/>
    <s v="medium"/>
    <n v="108"/>
    <s v="medium"/>
    <s v="YES"/>
    <d v="2025-10-02T00:00:00"/>
    <m/>
    <d v="2025-10-01T00:00:00"/>
    <s v="Oct"/>
    <n v="2025"/>
    <s v="Thu"/>
    <m/>
    <x v="34"/>
    <n v="18"/>
    <s v="valid"/>
    <s v="completed"/>
    <s v="Munendra  singh"/>
  </r>
  <r>
    <n v="211"/>
    <x v="0"/>
    <s v="DEHRADUN"/>
    <x v="0"/>
    <n v="6200673138"/>
    <s v="UK08CB0821"/>
    <s v="SURENDRA"/>
    <n v="8979512894"/>
    <x v="158"/>
    <n v="120808466"/>
    <d v="2025-10-27T00:00:00"/>
    <d v="2025-10-29T00:00:00"/>
    <n v="2"/>
    <s v="valid"/>
    <n v="0"/>
    <n v="0"/>
    <n v="10"/>
    <n v="80"/>
    <s v="normal"/>
    <s v="no"/>
    <s v="medium"/>
    <n v="90"/>
    <s v="medium"/>
    <s v="YES"/>
    <d v="2025-10-27T00:00:00"/>
    <n v="45931"/>
    <d v="2025-10-01T00:00:00"/>
    <s v="Oct"/>
    <n v="2025"/>
    <s v="Wed"/>
    <m/>
    <x v="54"/>
    <n v="18"/>
    <s v="valid"/>
    <s v="completed"/>
    <s v="Sanjeev  Chauhan"/>
  </r>
  <r>
    <n v="89"/>
    <x v="0"/>
    <s v="DEHRADUN"/>
    <x v="0"/>
    <n v="9548900960"/>
    <s v="UK08CB0821"/>
    <s v="SURENDRA"/>
    <n v="8979512894"/>
    <x v="159"/>
    <s v="TXN100127164489"/>
    <d v="2025-10-07T00:00:00"/>
    <d v="2025-10-07T00:00:00"/>
    <n v="0"/>
    <s v="valid"/>
    <n v="7774"/>
    <n v="1314"/>
    <n v="15"/>
    <n v="40"/>
    <s v="normal"/>
    <s v="no"/>
    <s v="low"/>
    <n v="55"/>
    <s v="low"/>
    <s v="YES"/>
    <d v="2025-10-07T00:00:00"/>
    <n v="45931"/>
    <d v="2025-10-01T00:00:00"/>
    <s v="Oct"/>
    <n v="2025"/>
    <s v="Tue"/>
    <m/>
    <x v="0"/>
    <n v="18"/>
    <s v="valid"/>
    <s v="completed"/>
    <s v="Ankur  Khatana"/>
  </r>
  <r>
    <n v="89"/>
    <x v="1"/>
    <s v="HALDWANI"/>
    <x v="2"/>
    <s v="9161640641_JIO-BP"/>
    <s v="UK02CA0769"/>
    <s v="HARI"/>
    <n v="7247885473"/>
    <x v="160"/>
    <n v="82155"/>
    <d v="2025-10-02T00:00:00"/>
    <d v="2025-10-02T00:00:00"/>
    <n v="0"/>
    <s v="valid"/>
    <n v="11537"/>
    <n v="3002"/>
    <n v="48"/>
    <n v="80"/>
    <s v="normal"/>
    <s v="no"/>
    <s v="medium"/>
    <n v="128"/>
    <s v="medium"/>
    <s v="YES"/>
    <d v="2025-10-02T00:00:00"/>
    <m/>
    <d v="2025-10-01T00:00:00"/>
    <s v="Oct"/>
    <n v="2025"/>
    <s v="Thu"/>
    <m/>
    <x v="34"/>
    <n v="18"/>
    <s v="valid"/>
    <s v="completed"/>
    <s v="Munendra  singh"/>
  </r>
  <r>
    <n v="193"/>
    <x v="0"/>
    <s v="DEHRADUN"/>
    <x v="0"/>
    <n v="6200673138"/>
    <s v="UK08CB0821"/>
    <s v="SURENDRA"/>
    <n v="8979512894"/>
    <x v="161"/>
    <n v="153551"/>
    <d v="2025-10-18T00:00:00"/>
    <d v="2025-10-18T00:00:00"/>
    <n v="0"/>
    <s v="valid"/>
    <n v="0"/>
    <n v="4267"/>
    <n v="21"/>
    <n v="80"/>
    <s v="normal"/>
    <s v="no"/>
    <s v="medium"/>
    <n v="101"/>
    <s v="medium"/>
    <s v="YES"/>
    <d v="2025-10-18T00:00:00"/>
    <n v="45931"/>
    <d v="2025-10-01T00:00:00"/>
    <s v="Oct"/>
    <n v="2025"/>
    <s v="Sat"/>
    <m/>
    <x v="50"/>
    <n v="18"/>
    <s v="valid"/>
    <s v="completed"/>
    <s v="Rohit  Kedwal"/>
  </r>
  <r>
    <n v="90"/>
    <x v="0"/>
    <s v="DEHRADUN"/>
    <x v="0"/>
    <n v="9548900960"/>
    <s v="UK08CB0821"/>
    <s v="SURENDRA"/>
    <n v="8979512894"/>
    <x v="162"/>
    <s v="TXN100127164489"/>
    <d v="2025-10-07T00:00:00"/>
    <d v="2025-10-08T00:00:00"/>
    <n v="1"/>
    <s v="valid"/>
    <n v="4882"/>
    <n v="1036"/>
    <n v="27"/>
    <n v="60"/>
    <s v="normal"/>
    <s v="no"/>
    <s v="low"/>
    <n v="87"/>
    <s v="low"/>
    <s v="YES"/>
    <d v="2025-10-07T00:00:00"/>
    <n v="45931"/>
    <d v="2025-10-01T00:00:00"/>
    <s v="Oct"/>
    <n v="2025"/>
    <s v="Wed"/>
    <m/>
    <x v="2"/>
    <n v="18"/>
    <s v="valid"/>
    <s v="completed"/>
    <s v="Sandeep  Kumar  Saini"/>
  </r>
  <r>
    <n v="211"/>
    <x v="0"/>
    <s v="DEHRADUN"/>
    <x v="0"/>
    <n v="6200673138"/>
    <s v="UK08CB0821"/>
    <s v="SURENDRA"/>
    <n v="8979512894"/>
    <x v="163"/>
    <n v="170930"/>
    <d v="2025-10-27T00:00:00"/>
    <d v="2025-10-28T00:00:00"/>
    <n v="1"/>
    <s v="valid"/>
    <n v="0"/>
    <n v="7270"/>
    <n v="20"/>
    <n v="80"/>
    <s v="normal"/>
    <s v="no"/>
    <s v="medium"/>
    <n v="100"/>
    <s v="medium"/>
    <s v="YES"/>
    <d v="2025-10-27T00:00:00"/>
    <n v="45931"/>
    <d v="2025-10-01T00:00:00"/>
    <s v="Oct"/>
    <n v="2025"/>
    <s v="Tue"/>
    <m/>
    <x v="50"/>
    <n v="18"/>
    <s v="valid"/>
    <s v="completed"/>
    <s v="Rohit  Kedwal"/>
  </r>
  <r>
    <n v="90"/>
    <x v="1"/>
    <s v="HALDWANI"/>
    <x v="2"/>
    <s v="9161640641_JIO-BP"/>
    <s v="UK02CA0769"/>
    <s v="HARI"/>
    <n v="7247885473"/>
    <x v="164"/>
    <n v="82155"/>
    <d v="2025-10-02T00:00:00"/>
    <d v="2025-10-02T00:00:00"/>
    <n v="0"/>
    <s v="valid"/>
    <n v="6665"/>
    <n v="127"/>
    <n v="58"/>
    <n v="80"/>
    <s v="normal"/>
    <s v="no"/>
    <s v="medium"/>
    <n v="138"/>
    <s v="medium"/>
    <s v="YES"/>
    <d v="2025-10-02T00:00:00"/>
    <m/>
    <d v="2025-10-01T00:00:00"/>
    <s v="Oct"/>
    <n v="2025"/>
    <s v="Thu"/>
    <m/>
    <x v="34"/>
    <n v="18"/>
    <s v="valid"/>
    <s v="completed"/>
    <s v="Munendra  singh"/>
  </r>
  <r>
    <n v="91"/>
    <x v="1"/>
    <s v="HALDWANI"/>
    <x v="2"/>
    <s v="9161640641_JIO-BP"/>
    <s v="UK02CA0769"/>
    <s v="HARI"/>
    <n v="7247885473"/>
    <x v="165"/>
    <n v="82155"/>
    <d v="2025-10-02T00:00:00"/>
    <d v="2025-10-02T00:00:00"/>
    <n v="0"/>
    <s v="valid"/>
    <n v="7461"/>
    <n v="1445"/>
    <n v="54"/>
    <n v="80"/>
    <s v="normal"/>
    <s v="no"/>
    <s v="medium"/>
    <n v="134"/>
    <s v="medium"/>
    <s v="YES"/>
    <d v="2025-10-02T00:00:00"/>
    <m/>
    <d v="2025-10-01T00:00:00"/>
    <s v="Oct"/>
    <n v="2025"/>
    <s v="Thu"/>
    <m/>
    <x v="34"/>
    <n v="18"/>
    <s v="valid"/>
    <s v="completed"/>
    <s v="Munendra  singh"/>
  </r>
  <r>
    <n v="107"/>
    <x v="0"/>
    <s v="DEHRADUN"/>
    <x v="0"/>
    <n v="6200673138"/>
    <s v="UK12CA2223"/>
    <s v="AKASH"/>
    <n v="75005746445"/>
    <x v="166"/>
    <n v="94335"/>
    <d v="2025-10-09T00:00:00"/>
    <d v="2025-10-09T00:00:00"/>
    <n v="0"/>
    <s v="valid"/>
    <n v="4247"/>
    <n v="1070"/>
    <n v="20"/>
    <n v="80"/>
    <s v="normal"/>
    <s v="no"/>
    <s v="medium"/>
    <n v="100"/>
    <s v="medium"/>
    <s v="YES"/>
    <d v="2025-10-09T00:00:00"/>
    <n v="45931"/>
    <d v="2025-10-01T00:00:00"/>
    <s v="Oct"/>
    <n v="2025"/>
    <s v="Thu"/>
    <m/>
    <x v="51"/>
    <n v="18"/>
    <s v="valid"/>
    <s v="completed"/>
    <s v="SUBHASH KUMAR"/>
  </r>
  <r>
    <n v="92"/>
    <x v="0"/>
    <s v="DEHRADUN"/>
    <x v="0"/>
    <n v="9548900960"/>
    <s v="UK08CB0821"/>
    <s v="SURENDRA"/>
    <n v="8979512894"/>
    <x v="167"/>
    <s v="TXN100127164489"/>
    <d v="2025-10-07T00:00:00"/>
    <d v="2025-10-07T00:00:00"/>
    <n v="0"/>
    <s v="valid"/>
    <n v="3553"/>
    <n v="727"/>
    <n v="8"/>
    <n v="60"/>
    <s v="normal"/>
    <s v="no"/>
    <s v="low"/>
    <n v="68"/>
    <s v="low"/>
    <s v="YES"/>
    <d v="2025-10-07T00:00:00"/>
    <n v="45931"/>
    <d v="2025-10-01T00:00:00"/>
    <s v="Oct"/>
    <n v="2025"/>
    <s v="Tue"/>
    <m/>
    <x v="0"/>
    <n v="18"/>
    <s v="valid"/>
    <s v="completed"/>
    <s v="Ankur  Khatana"/>
  </r>
  <r>
    <n v="200"/>
    <x v="0"/>
    <s v="DEHRADUN"/>
    <x v="0"/>
    <n v="9548900960"/>
    <s v="UK08CB0821"/>
    <s v="SURENDRA"/>
    <n v="8979512894"/>
    <x v="167"/>
    <n v="114240"/>
    <d v="2025-10-24T00:00:00"/>
    <d v="2025-10-24T00:00:00"/>
    <n v="0"/>
    <s v="valid"/>
    <n v="3660"/>
    <n v="741"/>
    <n v="13"/>
    <n v="40"/>
    <s v="normal"/>
    <s v="no"/>
    <s v="low"/>
    <n v="53"/>
    <s v="low"/>
    <s v="YES"/>
    <d v="2025-10-24T00:00:00"/>
    <n v="45931"/>
    <d v="2025-10-01T00:00:00"/>
    <s v="Oct"/>
    <n v="2025"/>
    <s v="Fri"/>
    <m/>
    <x v="0"/>
    <n v="18"/>
    <s v="valid"/>
    <s v="completed"/>
    <s v="Ankur  Khatana"/>
  </r>
  <r>
    <n v="191"/>
    <x v="0"/>
    <s v="DEHRADUN"/>
    <x v="0"/>
    <n v="6200673138"/>
    <s v="UK08CB0821"/>
    <s v="SURENDRA"/>
    <n v="8979512894"/>
    <x v="168"/>
    <n v="153551"/>
    <d v="2025-10-18T00:00:00"/>
    <d v="2025-10-18T00:00:00"/>
    <n v="0"/>
    <s v="valid"/>
    <n v="3060"/>
    <n v="764"/>
    <n v="30"/>
    <n v="80"/>
    <s v="normal"/>
    <s v="no"/>
    <s v="medium"/>
    <n v="110"/>
    <s v="medium"/>
    <s v="YES"/>
    <d v="2025-10-18T00:00:00"/>
    <n v="45931"/>
    <d v="2025-10-01T00:00:00"/>
    <s v="Oct"/>
    <n v="2025"/>
    <s v="Sat"/>
    <m/>
    <x v="54"/>
    <n v="18"/>
    <s v="valid"/>
    <s v="completed"/>
    <s v="Sanjeev  Chauhan"/>
  </r>
  <r>
    <n v="211"/>
    <x v="0"/>
    <s v="DEHRADUN"/>
    <x v="0"/>
    <n v="6200673138"/>
    <s v="UK08CB0821"/>
    <s v="SURENDRA"/>
    <n v="8979512894"/>
    <x v="169"/>
    <n v="170930"/>
    <d v="2025-10-27T00:00:00"/>
    <d v="2025-10-28T00:00:00"/>
    <n v="1"/>
    <s v="valid"/>
    <n v="0"/>
    <n v="7644"/>
    <n v="24"/>
    <n v="80"/>
    <s v="normal"/>
    <s v="no"/>
    <s v="medium"/>
    <n v="104"/>
    <s v="medium"/>
    <s v="YES"/>
    <d v="2025-10-27T00:00:00"/>
    <n v="45931"/>
    <d v="2025-10-01T00:00:00"/>
    <s v="Oct"/>
    <n v="2025"/>
    <s v="Tue"/>
    <m/>
    <x v="54"/>
    <n v="18"/>
    <s v="valid"/>
    <s v="completed"/>
    <s v="Sanjeev  Chauhan"/>
  </r>
  <r>
    <n v="95"/>
    <x v="0"/>
    <s v="DEHRADUN"/>
    <x v="0"/>
    <n v="9548900960"/>
    <s v="UK12CA2223"/>
    <s v="AKASH"/>
    <n v="75005746445"/>
    <x v="170"/>
    <n v="92103"/>
    <d v="2025-10-08T00:00:00"/>
    <d v="2025-10-08T00:00:00"/>
    <n v="0"/>
    <s v="valid"/>
    <n v="11934"/>
    <n v="2234"/>
    <n v="90"/>
    <n v="100"/>
    <s v="normal"/>
    <s v="no"/>
    <s v="medium"/>
    <n v="190"/>
    <s v="medium"/>
    <s v="YES"/>
    <d v="2025-10-08T00:00:00"/>
    <n v="45931"/>
    <d v="2025-10-01T00:00:00"/>
    <s v="Oct"/>
    <n v="2025"/>
    <s v="Wed"/>
    <m/>
    <x v="5"/>
    <n v="18"/>
    <s v="valid"/>
    <s v="completed"/>
    <s v="Rohit Thakur SLQU"/>
  </r>
  <r>
    <n v="96"/>
    <x v="0"/>
    <s v="DEHRADUN"/>
    <x v="0"/>
    <n v="9548900960"/>
    <s v="UK12CA2223"/>
    <s v="AKASH"/>
    <n v="75005746445"/>
    <x v="171"/>
    <n v="92103"/>
    <d v="2025-10-08T00:00:00"/>
    <d v="2025-10-08T00:00:00"/>
    <n v="0"/>
    <s v="valid"/>
    <n v="1083"/>
    <n v="5"/>
    <n v="23"/>
    <n v="60"/>
    <s v="normal"/>
    <s v="no"/>
    <s v="low"/>
    <n v="83"/>
    <s v="low"/>
    <s v="YES"/>
    <d v="2025-10-08T00:00:00"/>
    <n v="45931"/>
    <d v="2025-10-01T00:00:00"/>
    <s v="Oct"/>
    <n v="2025"/>
    <s v="Wed"/>
    <m/>
    <x v="53"/>
    <n v="18"/>
    <s v="valid"/>
    <s v="completed"/>
    <s v="Amit Sharma VKSN"/>
  </r>
  <r>
    <n v="208"/>
    <x v="0"/>
    <s v="DEHRADUN"/>
    <x v="0"/>
    <n v="9548900960"/>
    <s v="UK08CB0821"/>
    <s v="SURENDRA"/>
    <n v="8979512894"/>
    <x v="171"/>
    <n v="114240"/>
    <d v="2025-10-24T00:00:00"/>
    <d v="2025-10-25T00:00:00"/>
    <n v="1"/>
    <s v="valid"/>
    <n v="1172"/>
    <n v="190"/>
    <n v="60"/>
    <n v="40"/>
    <s v="normal"/>
    <s v="no"/>
    <s v="low"/>
    <n v="100"/>
    <s v="low"/>
    <s v="YES"/>
    <d v="2025-10-24T00:00:00"/>
    <n v="45931"/>
    <d v="2025-10-01T00:00:00"/>
    <s v="Oct"/>
    <n v="2025"/>
    <s v="Sat"/>
    <m/>
    <x v="53"/>
    <n v="18"/>
    <s v="valid"/>
    <s v="completed"/>
    <s v="Amit Sharma VKSN"/>
  </r>
  <r>
    <n v="195"/>
    <x v="0"/>
    <s v="DEHRADUN"/>
    <x v="0"/>
    <n v="6200673138"/>
    <s v="UK08CB0821"/>
    <s v="SURENDRA"/>
    <n v="8979512894"/>
    <x v="172"/>
    <n v="153551"/>
    <d v="2025-10-18T00:00:00"/>
    <d v="2025-10-19T00:00:00"/>
    <n v="1"/>
    <s v="valid"/>
    <n v="1379"/>
    <n v="680"/>
    <n v="26"/>
    <n v="80"/>
    <s v="normal"/>
    <s v="no"/>
    <s v="medium"/>
    <n v="106"/>
    <s v="medium"/>
    <s v="YES"/>
    <d v="2025-10-18T00:00:00"/>
    <n v="45931"/>
    <d v="2025-10-01T00:00:00"/>
    <s v="Oct"/>
    <n v="2025"/>
    <s v="Sun"/>
    <m/>
    <x v="39"/>
    <n v="18"/>
    <s v="valid"/>
    <s v="completed"/>
    <s v="VINAY PANDEY"/>
  </r>
  <r>
    <n v="96"/>
    <x v="1"/>
    <s v="HALDWANI"/>
    <x v="2"/>
    <s v="9161640641_JIO-BP"/>
    <s v="UK02CA0769"/>
    <s v="HARI"/>
    <n v="7247885473"/>
    <x v="173"/>
    <n v="82016"/>
    <d v="2025-10-02T00:00:00"/>
    <d v="2025-10-02T00:00:00"/>
    <n v="0"/>
    <s v="valid"/>
    <n v="3872"/>
    <n v="786"/>
    <n v="57"/>
    <n v="60"/>
    <s v="normal"/>
    <s v="no"/>
    <s v="low"/>
    <n v="117"/>
    <s v="low"/>
    <s v="YES"/>
    <d v="2025-10-02T00:00:00"/>
    <m/>
    <d v="2025-10-01T00:00:00"/>
    <s v="Oct"/>
    <n v="2025"/>
    <s v="Thu"/>
    <m/>
    <x v="33"/>
    <n v="18"/>
    <s v="valid"/>
    <s v="completed"/>
    <s v="Jitendra  Kumar HKGM"/>
  </r>
  <r>
    <n v="211"/>
    <x v="0"/>
    <s v="DEHRADUN"/>
    <x v="0"/>
    <n v="6200673138"/>
    <s v="UK08CB0821"/>
    <s v="SURENDRA"/>
    <n v="8979512894"/>
    <x v="174"/>
    <n v="170930"/>
    <d v="2025-10-27T00:00:00"/>
    <d v="2025-10-28T00:00:00"/>
    <n v="1"/>
    <s v="valid"/>
    <n v="0"/>
    <n v="17896"/>
    <n v="24"/>
    <n v="80"/>
    <s v="normal"/>
    <s v="no"/>
    <s v="medium"/>
    <n v="104"/>
    <s v="medium"/>
    <s v="YES"/>
    <d v="2025-10-27T00:00:00"/>
    <n v="45931"/>
    <d v="2025-10-01T00:00:00"/>
    <s v="Oct"/>
    <n v="2025"/>
    <s v="Tue"/>
    <m/>
    <x v="54"/>
    <n v="18"/>
    <s v="valid"/>
    <s v="completed"/>
    <s v="Sanjeev  Chauhan"/>
  </r>
  <r>
    <n v="97"/>
    <x v="0"/>
    <s v="DEHRADUN"/>
    <x v="0"/>
    <n v="9548900960"/>
    <s v="UK12CA2223"/>
    <s v="AKASH"/>
    <n v="75005746445"/>
    <x v="175"/>
    <n v="92103"/>
    <d v="2025-10-08T00:00:00"/>
    <d v="2025-10-08T00:00:00"/>
    <n v="0"/>
    <s v="valid"/>
    <n v="1308"/>
    <n v="250"/>
    <n v="18"/>
    <n v="60"/>
    <s v="normal"/>
    <s v="no"/>
    <s v="low"/>
    <n v="78"/>
    <s v="low"/>
    <s v="YES"/>
    <d v="2025-10-08T00:00:00"/>
    <n v="45931"/>
    <d v="2025-10-01T00:00:00"/>
    <s v="Oct"/>
    <n v="2025"/>
    <s v="Wed"/>
    <m/>
    <x v="2"/>
    <n v="18"/>
    <s v="valid"/>
    <s v="completed"/>
    <s v="Sandeep  Kumar  Saini"/>
  </r>
  <r>
    <n v="97"/>
    <x v="1"/>
    <s v="HALDWANI"/>
    <x v="2"/>
    <s v="9161640641_JIO-BP"/>
    <s v="UK02CA0769"/>
    <s v="HARI"/>
    <n v="7247885473"/>
    <x v="176"/>
    <n v="82016"/>
    <d v="2025-10-02T00:00:00"/>
    <d v="2025-10-02T00:00:00"/>
    <n v="0"/>
    <s v="valid"/>
    <n v="13183"/>
    <n v="2798"/>
    <n v="45"/>
    <n v="80"/>
    <s v="normal"/>
    <s v="no"/>
    <s v="medium"/>
    <n v="125"/>
    <s v="medium"/>
    <s v="YES"/>
    <d v="2025-10-02T00:00:00"/>
    <m/>
    <d v="2025-10-01T00:00:00"/>
    <s v="Oct"/>
    <n v="2025"/>
    <s v="Thu"/>
    <m/>
    <x v="33"/>
    <n v="18"/>
    <s v="valid"/>
    <s v="completed"/>
    <s v="Jitendra  Kumar HKGM"/>
  </r>
  <r>
    <n v="211"/>
    <x v="0"/>
    <s v="DEHRADUN"/>
    <x v="0"/>
    <n v="6200673138"/>
    <s v="UK08CB0821"/>
    <s v="SURENDRA"/>
    <n v="8979512894"/>
    <x v="177"/>
    <n v="170930"/>
    <d v="2025-10-27T00:00:00"/>
    <d v="2025-10-28T00:00:00"/>
    <n v="1"/>
    <s v="valid"/>
    <n v="6041"/>
    <n v="1930"/>
    <n v="18"/>
    <n v="80"/>
    <s v="normal"/>
    <s v="no"/>
    <s v="medium"/>
    <n v="98"/>
    <s v="medium"/>
    <s v="YES"/>
    <d v="2025-10-27T00:00:00"/>
    <n v="45931"/>
    <d v="2025-10-01T00:00:00"/>
    <s v="Oct"/>
    <n v="2025"/>
    <s v="Tue"/>
    <m/>
    <x v="54"/>
    <n v="18"/>
    <s v="valid"/>
    <s v="completed"/>
    <s v="Sanjeev  Chauhan"/>
  </r>
  <r>
    <n v="98"/>
    <x v="1"/>
    <s v="HALDWANI"/>
    <x v="2"/>
    <n v="8126359505"/>
    <s v="UK02CA0769"/>
    <s v="HARI"/>
    <n v="7247885473"/>
    <x v="178"/>
    <n v="124313"/>
    <d v="2025-10-02T00:00:00"/>
    <d v="2025-10-02T00:00:00"/>
    <n v="0"/>
    <s v="valid"/>
    <n v="2707"/>
    <n v="475"/>
    <n v="38"/>
    <n v="100"/>
    <s v="normal"/>
    <s v="no"/>
    <s v="medium"/>
    <n v="138"/>
    <s v="medium"/>
    <s v="YES"/>
    <d v="2025-10-02T00:00:00"/>
    <m/>
    <d v="2025-10-01T00:00:00"/>
    <s v="Oct"/>
    <n v="2025"/>
    <s v="Thu"/>
    <m/>
    <x v="34"/>
    <n v="18"/>
    <s v="valid"/>
    <s v="completed"/>
    <s v="Munendra  singh"/>
  </r>
  <r>
    <n v="192"/>
    <x v="0"/>
    <s v="DEHRADUN"/>
    <x v="0"/>
    <n v="6200673138"/>
    <s v="UK08CB0821"/>
    <s v="SURENDRA"/>
    <n v="8979512894"/>
    <x v="179"/>
    <n v="153551"/>
    <d v="2025-10-18T00:00:00"/>
    <d v="2025-10-18T00:00:00"/>
    <n v="0"/>
    <s v="valid"/>
    <n v="5941"/>
    <n v="2054"/>
    <n v="20"/>
    <n v="80"/>
    <s v="normal"/>
    <s v="no"/>
    <s v="medium"/>
    <n v="100"/>
    <s v="medium"/>
    <s v="YES"/>
    <d v="2025-10-18T00:00:00"/>
    <n v="45931"/>
    <d v="2025-10-01T00:00:00"/>
    <s v="Oct"/>
    <n v="2025"/>
    <s v="Sat"/>
    <m/>
    <x v="54"/>
    <n v="18"/>
    <s v="valid"/>
    <s v="completed"/>
    <s v="Sanjeev  Chauhan"/>
  </r>
  <r>
    <n v="146"/>
    <x v="0"/>
    <s v="DEHRADUN"/>
    <x v="0"/>
    <n v="6200673138"/>
    <s v="UK08CB0821"/>
    <s v="SURENDRA"/>
    <n v="8979512894"/>
    <x v="180"/>
    <n v="121640"/>
    <d v="2025-10-14T00:00:00"/>
    <d v="2025-10-15T00:00:00"/>
    <n v="1"/>
    <s v="valid"/>
    <n v="6574"/>
    <n v="2077"/>
    <n v="10"/>
    <n v="80"/>
    <s v="normal"/>
    <s v="no"/>
    <s v="medium"/>
    <n v="90"/>
    <s v="medium"/>
    <s v="YES"/>
    <d v="2025-10-14T00:00:00"/>
    <n v="45931"/>
    <d v="2025-10-01T00:00:00"/>
    <s v="Oct"/>
    <n v="2025"/>
    <s v="Wed"/>
    <m/>
    <x v="55"/>
    <n v="18"/>
    <s v="valid"/>
    <s v="completed"/>
    <s v="Rahul  Kumar DRDN"/>
  </r>
  <r>
    <n v="148"/>
    <x v="0"/>
    <s v="DEHRADUN"/>
    <x v="0"/>
    <n v="6200673138"/>
    <s v="UK08CB0821"/>
    <s v="SURENDRA"/>
    <n v="8979512894"/>
    <x v="181"/>
    <n v="121640"/>
    <d v="2025-10-14T00:00:00"/>
    <d v="2025-10-15T00:00:00"/>
    <n v="1"/>
    <s v="valid"/>
    <n v="5033"/>
    <n v="1798"/>
    <n v="25"/>
    <n v="80"/>
    <s v="normal"/>
    <s v="no"/>
    <s v="medium"/>
    <n v="105"/>
    <s v="medium"/>
    <s v="YES"/>
    <d v="2025-10-14T00:00:00"/>
    <n v="45931"/>
    <d v="2025-10-01T00:00:00"/>
    <s v="Oct"/>
    <n v="2025"/>
    <s v="Wed"/>
    <m/>
    <x v="56"/>
    <n v="18"/>
    <s v="valid"/>
    <s v="completed"/>
    <s v="Rajiv  Kumar"/>
  </r>
  <r>
    <n v="100"/>
    <x v="1"/>
    <s v="HALDWANI"/>
    <x v="1"/>
    <s v="9389925428-Jio-BP"/>
    <s v="UP21ET8573"/>
    <s v="AMAN"/>
    <n v="9105037209"/>
    <x v="182"/>
    <n v="81528"/>
    <d v="2025-10-02T00:00:00"/>
    <d v="2025-10-02T00:00:00"/>
    <n v="0"/>
    <s v="valid"/>
    <n v="2858"/>
    <n v="517"/>
    <n v="32"/>
    <n v="80"/>
    <s v="normal"/>
    <s v="no"/>
    <s v="medium"/>
    <n v="112"/>
    <s v="medium"/>
    <s v="YES"/>
    <d v="2025-10-02T00:00:00"/>
    <m/>
    <d v="2025-10-01T00:00:00"/>
    <s v="Oct"/>
    <n v="2025"/>
    <s v="Thu"/>
    <m/>
    <x v="57"/>
    <n v="18"/>
    <s v="valid"/>
    <s v="completed"/>
    <s v="Kuldeep  Singh"/>
  </r>
  <r>
    <n v="147"/>
    <x v="0"/>
    <s v="DEHRADUN"/>
    <x v="0"/>
    <n v="6200673138"/>
    <s v="UK08CB0821"/>
    <s v="SURENDRA"/>
    <n v="8979512894"/>
    <x v="183"/>
    <n v="121640"/>
    <d v="2025-10-14T00:00:00"/>
    <d v="2025-10-15T00:00:00"/>
    <n v="1"/>
    <s v="valid"/>
    <n v="1865"/>
    <n v="518"/>
    <n v="28"/>
    <n v="80"/>
    <s v="normal"/>
    <s v="no"/>
    <s v="medium"/>
    <n v="108"/>
    <s v="medium"/>
    <s v="YES"/>
    <d v="2025-10-14T00:00:00"/>
    <n v="45931"/>
    <d v="2025-10-01T00:00:00"/>
    <s v="Oct"/>
    <n v="2025"/>
    <s v="Wed"/>
    <m/>
    <x v="56"/>
    <n v="18"/>
    <s v="valid"/>
    <s v="completed"/>
    <s v="Rajiv  Kumar"/>
  </r>
  <r>
    <n v="101"/>
    <x v="0"/>
    <s v="DEHRADUN"/>
    <x v="0"/>
    <n v="6200673138"/>
    <s v="UK12CA2223"/>
    <s v="AKASH"/>
    <n v="75005746445"/>
    <x v="184"/>
    <n v="94335"/>
    <d v="2025-10-09T00:00:00"/>
    <d v="2025-10-04T00:00:00"/>
    <n v="-5"/>
    <s v="valid"/>
    <n v="0"/>
    <n v="0"/>
    <n v="0"/>
    <n v="60"/>
    <s v="normal"/>
    <s v="no"/>
    <s v="low"/>
    <n v="60"/>
    <s v="low"/>
    <s v="YES"/>
    <d v="2025-10-09T00:00:00"/>
    <n v="45931"/>
    <d v="2025-10-01T00:00:00"/>
    <s v="Oct"/>
    <n v="2025"/>
    <s v="Sat"/>
    <m/>
    <x v="47"/>
    <n v="18"/>
    <s v="valid"/>
    <s v="completed"/>
    <s v="Nitin  Singh"/>
  </r>
  <r>
    <n v="101"/>
    <x v="1"/>
    <s v="HALDWANI"/>
    <x v="1"/>
    <s v="9389925428-Jio-BP"/>
    <s v="UP21ET8573"/>
    <s v="AMAN"/>
    <n v="9105037209"/>
    <x v="185"/>
    <n v="81528"/>
    <d v="2025-10-02T00:00:00"/>
    <d v="2025-10-02T00:00:00"/>
    <n v="0"/>
    <s v="valid"/>
    <n v="8977"/>
    <n v="1664"/>
    <n v="20"/>
    <n v="60"/>
    <s v="normal"/>
    <s v="no"/>
    <s v="low"/>
    <n v="80"/>
    <s v="low"/>
    <s v="YES"/>
    <d v="2025-10-02T00:00:00"/>
    <m/>
    <d v="2025-10-01T00:00:00"/>
    <s v="Oct"/>
    <n v="2025"/>
    <s v="Thu"/>
    <m/>
    <x v="57"/>
    <n v="18"/>
    <s v="valid"/>
    <s v="completed"/>
    <s v="Kuldeep  Singh"/>
  </r>
  <r>
    <n v="557"/>
    <x v="1"/>
    <s v="HALDWANI"/>
    <x v="1"/>
    <n v="9389925428"/>
    <s v="UP21ET8573"/>
    <s v="AMAN"/>
    <n v="9105037209"/>
    <x v="185"/>
    <n v="90553"/>
    <d v="2025-10-16T00:00:00"/>
    <d v="2025-10-16T00:00:00"/>
    <n v="0"/>
    <s v="valid"/>
    <n v="9294"/>
    <n v="1713"/>
    <n v="35"/>
    <n v="40"/>
    <s v="normal"/>
    <s v="no"/>
    <s v="low"/>
    <n v="75"/>
    <s v="low"/>
    <s v="YES"/>
    <d v="2025-10-16T00:00:00"/>
    <m/>
    <d v="2025-10-01T00:00:00"/>
    <s v="Oct"/>
    <n v="2025"/>
    <s v="Thu"/>
    <m/>
    <x v="57"/>
    <n v="18"/>
    <s v="valid"/>
    <s v="completed"/>
    <s v="Kuldeep  Singh"/>
  </r>
  <r>
    <n v="102"/>
    <x v="1"/>
    <s v="HALDWANI"/>
    <x v="1"/>
    <s v="9389925428-Jio-BP"/>
    <s v="UP21ET8573"/>
    <s v="AMAN"/>
    <n v="9105037209"/>
    <x v="186"/>
    <n v="81528"/>
    <d v="2025-10-02T00:00:00"/>
    <d v="2025-10-02T00:00:00"/>
    <n v="0"/>
    <s v="valid"/>
    <n v="20604"/>
    <n v="4954"/>
    <n v="15"/>
    <n v="60"/>
    <s v="normal"/>
    <s v="no"/>
    <s v="low"/>
    <n v="75"/>
    <s v="low"/>
    <s v="YES"/>
    <d v="2025-10-02T00:00:00"/>
    <m/>
    <d v="2025-10-01T00:00:00"/>
    <s v="Oct"/>
    <n v="2025"/>
    <s v="Thu"/>
    <m/>
    <x v="57"/>
    <n v="18"/>
    <s v="valid"/>
    <s v="completed"/>
    <s v="Kuldeep  Singh"/>
  </r>
  <r>
    <n v="657"/>
    <x v="1"/>
    <s v="HALDWANI"/>
    <x v="1"/>
    <n v="9389925428"/>
    <s v="UP21ET8573"/>
    <s v="AMAN"/>
    <n v="9105037209"/>
    <x v="186"/>
    <n v="95325"/>
    <d v="2025-10-30T00:00:00"/>
    <d v="2025-10-30T00:00:00"/>
    <n v="0"/>
    <s v="valid"/>
    <n v="20747"/>
    <n v="4981"/>
    <n v="16"/>
    <n v="40"/>
    <s v="normal"/>
    <s v="no"/>
    <s v="low"/>
    <n v="56"/>
    <s v="low"/>
    <s v="YES"/>
    <d v="2025-10-30T00:00:00"/>
    <m/>
    <d v="2025-10-01T00:00:00"/>
    <s v="Oct"/>
    <n v="2025"/>
    <s v="Thu"/>
    <m/>
    <x v="57"/>
    <n v="18"/>
    <s v="valid"/>
    <s v="completed"/>
    <s v="Kuldeep  Singh"/>
  </r>
  <r>
    <n v="173"/>
    <x v="0"/>
    <s v="DEHRADUN"/>
    <x v="0"/>
    <n v="9548900960"/>
    <s v="UK10CA1340"/>
    <s v="AKHILESH"/>
    <n v="9548253517"/>
    <x v="187"/>
    <s v="TXN100129540069"/>
    <d v="2025-10-18T00:00:00"/>
    <d v="2025-10-18T00:00:00"/>
    <n v="0"/>
    <s v="valid"/>
    <n v="2074"/>
    <n v="476"/>
    <n v="60"/>
    <n v="60"/>
    <s v="normal"/>
    <s v="no"/>
    <s v="low"/>
    <n v="120"/>
    <s v="low"/>
    <s v="YES"/>
    <d v="2025-10-18T00:00:00"/>
    <n v="45931"/>
    <d v="2025-10-01T00:00:00"/>
    <s v="Oct"/>
    <n v="2025"/>
    <s v="Sat"/>
    <m/>
    <x v="58"/>
    <n v="18"/>
    <s v="valid"/>
    <s v="completed"/>
    <s v="Pramod  Rana"/>
  </r>
  <r>
    <n v="176"/>
    <x v="0"/>
    <s v="DEHRADUN"/>
    <x v="0"/>
    <n v="9548900960"/>
    <s v="UK10CA1340"/>
    <s v="AKHILESH"/>
    <n v="9548253517"/>
    <x v="188"/>
    <s v="TXN100129119589"/>
    <d v="2025-10-16T00:00:00"/>
    <d v="2025-10-21T00:00:00"/>
    <n v="5"/>
    <s v="valid"/>
    <n v="1912"/>
    <n v="685"/>
    <n v="50"/>
    <n v="100"/>
    <s v="normal"/>
    <s v="no"/>
    <s v="medium"/>
    <n v="150"/>
    <s v="medium"/>
    <s v="YES"/>
    <d v="2025-10-16T00:00:00"/>
    <n v="45931"/>
    <d v="2025-10-01T00:00:00"/>
    <s v="Oct"/>
    <n v="2025"/>
    <s v="Tue"/>
    <m/>
    <x v="58"/>
    <n v="18"/>
    <s v="valid"/>
    <s v="completed"/>
    <s v="Pramod  Rana"/>
  </r>
  <r>
    <n v="103"/>
    <x v="1"/>
    <s v="HALDWANI"/>
    <x v="1"/>
    <s v="9389925428-Jio-BP"/>
    <s v="UP21ET8573"/>
    <s v="AMAN"/>
    <n v="9105037209"/>
    <x v="189"/>
    <n v="81528"/>
    <d v="2025-10-02T00:00:00"/>
    <d v="2025-10-02T00:00:00"/>
    <n v="0"/>
    <s v="valid"/>
    <n v="7913"/>
    <n v="1441"/>
    <n v="13"/>
    <n v="60"/>
    <s v="normal"/>
    <s v="no"/>
    <s v="low"/>
    <n v="73"/>
    <s v="low"/>
    <s v="YES"/>
    <d v="2025-10-02T00:00:00"/>
    <m/>
    <d v="2025-10-01T00:00:00"/>
    <s v="Oct"/>
    <n v="2025"/>
    <s v="Thu"/>
    <m/>
    <x v="57"/>
    <n v="18"/>
    <s v="valid"/>
    <s v="completed"/>
    <s v="Kuldeep  Singh"/>
  </r>
  <r>
    <n v="559"/>
    <x v="1"/>
    <s v="HALDWANI"/>
    <x v="1"/>
    <n v="9389925428"/>
    <s v="UP21ET8573"/>
    <s v="AMAN"/>
    <n v="9105037209"/>
    <x v="189"/>
    <n v="90553"/>
    <d v="2025-10-16T00:00:00"/>
    <d v="2025-10-16T00:00:00"/>
    <n v="0"/>
    <s v="valid"/>
    <n v="8034"/>
    <n v="1464"/>
    <n v="22"/>
    <n v="40"/>
    <s v="normal"/>
    <s v="no"/>
    <s v="low"/>
    <n v="62"/>
    <s v="low"/>
    <s v="YES"/>
    <d v="2025-10-16T00:00:00"/>
    <m/>
    <d v="2025-10-01T00:00:00"/>
    <s v="Oct"/>
    <n v="2025"/>
    <s v="Thu"/>
    <m/>
    <x v="57"/>
    <n v="18"/>
    <s v="valid"/>
    <s v="completed"/>
    <s v="Kuldeep  Singh"/>
  </r>
  <r>
    <n v="104"/>
    <x v="1"/>
    <s v="HALDWANI"/>
    <x v="1"/>
    <s v="9389925428-Jio-BP"/>
    <s v="UP21ET8573"/>
    <s v="AMAN"/>
    <n v="9105037209"/>
    <x v="190"/>
    <n v="81528"/>
    <d v="2025-10-02T00:00:00"/>
    <d v="2025-10-02T00:00:00"/>
    <n v="0"/>
    <s v="valid"/>
    <n v="13720"/>
    <n v="4412"/>
    <n v="15"/>
    <n v="60"/>
    <s v="normal"/>
    <s v="no"/>
    <s v="low"/>
    <n v="75"/>
    <s v="low"/>
    <s v="YES"/>
    <d v="2025-10-02T00:00:00"/>
    <m/>
    <d v="2025-10-01T00:00:00"/>
    <s v="Oct"/>
    <n v="2025"/>
    <s v="Thu"/>
    <m/>
    <x v="57"/>
    <n v="18"/>
    <s v="valid"/>
    <s v="completed"/>
    <s v="Kuldeep  Singh"/>
  </r>
  <r>
    <n v="658"/>
    <x v="1"/>
    <s v="HALDWANI"/>
    <x v="1"/>
    <n v="9389925428"/>
    <s v="UP21ET8573"/>
    <s v="AMAN"/>
    <n v="9105037209"/>
    <x v="190"/>
    <n v="95325"/>
    <d v="2025-10-30T00:00:00"/>
    <d v="2025-10-30T00:00:00"/>
    <n v="0"/>
    <s v="valid"/>
    <n v="13882"/>
    <n v="4440"/>
    <n v="12"/>
    <n v="40"/>
    <s v="normal"/>
    <s v="no"/>
    <s v="low"/>
    <n v="52"/>
    <s v="low"/>
    <s v="YES"/>
    <d v="2025-10-30T00:00:00"/>
    <m/>
    <d v="2025-10-01T00:00:00"/>
    <s v="Oct"/>
    <n v="2025"/>
    <s v="Thu"/>
    <m/>
    <x v="57"/>
    <n v="18"/>
    <s v="valid"/>
    <s v="completed"/>
    <s v="Kuldeep  Singh"/>
  </r>
  <r>
    <n v="174"/>
    <x v="0"/>
    <s v="DEHRADUN"/>
    <x v="0"/>
    <n v="9548900960"/>
    <s v="UK10CA1340"/>
    <s v="AKHILESH"/>
    <n v="9548253517"/>
    <x v="191"/>
    <s v="TXN100129540069"/>
    <d v="2025-10-18T00:00:00"/>
    <d v="2025-10-18T00:00:00"/>
    <n v="0"/>
    <s v="valid"/>
    <n v="5109"/>
    <n v="1271"/>
    <n v="32"/>
    <n v="80"/>
    <s v="normal"/>
    <s v="no"/>
    <s v="medium"/>
    <n v="112"/>
    <s v="medium"/>
    <s v="YES"/>
    <d v="2025-10-18T00:00:00"/>
    <n v="45931"/>
    <d v="2025-10-01T00:00:00"/>
    <s v="Oct"/>
    <n v="2025"/>
    <s v="Sat"/>
    <m/>
    <x v="58"/>
    <n v="18"/>
    <s v="valid"/>
    <s v="completed"/>
    <s v="Pramod  Rana"/>
  </r>
  <r>
    <n v="105"/>
    <x v="1"/>
    <s v="HALDWANI"/>
    <x v="1"/>
    <s v="9389925428-Jio-BP"/>
    <s v="UP21ET8573"/>
    <s v="AMAN"/>
    <n v="9105037209"/>
    <x v="192"/>
    <n v="81528"/>
    <d v="2025-10-02T00:00:00"/>
    <d v="2025-10-02T00:00:00"/>
    <n v="0"/>
    <s v="valid"/>
    <n v="10481"/>
    <n v="2533"/>
    <n v="15"/>
    <n v="60"/>
    <s v="normal"/>
    <s v="no"/>
    <s v="low"/>
    <n v="75"/>
    <s v="low"/>
    <s v="YES"/>
    <d v="2025-10-02T00:00:00"/>
    <m/>
    <d v="2025-10-01T00:00:00"/>
    <s v="Oct"/>
    <n v="2025"/>
    <s v="Thu"/>
    <m/>
    <x v="57"/>
    <n v="18"/>
    <s v="valid"/>
    <s v="completed"/>
    <s v="Kuldeep  Singh"/>
  </r>
  <r>
    <n v="556"/>
    <x v="1"/>
    <s v="HALDWANI"/>
    <x v="1"/>
    <n v="9389925428"/>
    <s v="UP21ET8573"/>
    <s v="AMAN"/>
    <n v="9105037209"/>
    <x v="192"/>
    <n v="90553"/>
    <d v="2025-10-16T00:00:00"/>
    <d v="2025-10-16T00:00:00"/>
    <n v="0"/>
    <s v="valid"/>
    <n v="10607"/>
    <n v="2556"/>
    <n v="25"/>
    <n v="40"/>
    <s v="normal"/>
    <s v="no"/>
    <s v="low"/>
    <n v="65"/>
    <s v="low"/>
    <s v="YES"/>
    <d v="2025-10-16T00:00:00"/>
    <m/>
    <d v="2025-10-01T00:00:00"/>
    <s v="Oct"/>
    <n v="2025"/>
    <s v="Thu"/>
    <m/>
    <x v="57"/>
    <n v="18"/>
    <s v="valid"/>
    <s v="completed"/>
    <s v="Kuldeep  Singh"/>
  </r>
  <r>
    <n v="175"/>
    <x v="0"/>
    <s v="DEHRADUN"/>
    <x v="0"/>
    <n v="9548900960"/>
    <s v="UK10CA1340"/>
    <s v="AKHILESH"/>
    <n v="9548253517"/>
    <x v="193"/>
    <s v="TXN100129540069"/>
    <d v="2025-10-18T00:00:00"/>
    <d v="2025-10-18T00:00:00"/>
    <n v="0"/>
    <s v="valid"/>
    <n v="6341"/>
    <n v="1644"/>
    <n v="46"/>
    <n v="100"/>
    <s v="normal"/>
    <s v="no"/>
    <s v="medium"/>
    <n v="146"/>
    <s v="medium"/>
    <s v="YES"/>
    <d v="2025-10-18T00:00:00"/>
    <n v="45931"/>
    <d v="2025-10-01T00:00:00"/>
    <s v="Oct"/>
    <n v="2025"/>
    <s v="Sat"/>
    <m/>
    <x v="58"/>
    <n v="18"/>
    <s v="valid"/>
    <s v="completed"/>
    <s v="Pramod  Rana"/>
  </r>
  <r>
    <n v="106"/>
    <x v="1"/>
    <s v="HALDWANI"/>
    <x v="1"/>
    <s v="9389925428-Jio-BP"/>
    <s v="UP21ET8573"/>
    <s v="AMAN"/>
    <n v="9105037209"/>
    <x v="194"/>
    <n v="81430"/>
    <d v="2025-10-02T00:00:00"/>
    <d v="2025-10-02T00:00:00"/>
    <n v="0"/>
    <s v="valid"/>
    <n v="12740"/>
    <n v="3107"/>
    <n v="32"/>
    <n v="40"/>
    <s v="normal"/>
    <s v="no"/>
    <s v="low"/>
    <n v="72"/>
    <s v="low"/>
    <s v="YES"/>
    <d v="2025-10-02T00:00:00"/>
    <m/>
    <d v="2025-10-01T00:00:00"/>
    <s v="Oct"/>
    <n v="2025"/>
    <s v="Thu"/>
    <m/>
    <x v="57"/>
    <n v="18"/>
    <s v="valid"/>
    <s v="completed"/>
    <s v="Kuldeep  Singh"/>
  </r>
  <r>
    <n v="107"/>
    <x v="1"/>
    <s v="HALDWANI"/>
    <x v="1"/>
    <s v="9389925428-Jio-BP"/>
    <s v="UP21ET8573"/>
    <s v="AMAN"/>
    <n v="9105037209"/>
    <x v="195"/>
    <n v="81430"/>
    <d v="2025-10-02T00:00:00"/>
    <d v="2025-10-02T00:00:00"/>
    <n v="0"/>
    <s v="valid"/>
    <n v="9240"/>
    <n v="1765"/>
    <n v="30"/>
    <n v="40"/>
    <s v="normal"/>
    <s v="no"/>
    <s v="low"/>
    <n v="70"/>
    <s v="low"/>
    <s v="YES"/>
    <d v="2025-10-02T00:00:00"/>
    <m/>
    <d v="2025-10-01T00:00:00"/>
    <s v="Oct"/>
    <n v="2025"/>
    <s v="Thu"/>
    <m/>
    <x v="57"/>
    <n v="18"/>
    <s v="valid"/>
    <s v="completed"/>
    <s v="Kuldeep  Singh"/>
  </r>
  <r>
    <n v="108"/>
    <x v="0"/>
    <s v="DEHRADUN"/>
    <x v="0"/>
    <n v="9548900960"/>
    <s v="UK17CA5597"/>
    <s v="VINAY"/>
    <n v="9548825818"/>
    <x v="196"/>
    <s v="TXN100127684079"/>
    <d v="2025-10-09T00:00:00"/>
    <d v="2025-10-09T00:00:00"/>
    <n v="0"/>
    <s v="valid"/>
    <n v="1993"/>
    <n v="649"/>
    <n v="8"/>
    <n v="80"/>
    <s v="normal"/>
    <s v="no"/>
    <s v="medium"/>
    <n v="88"/>
    <s v="medium"/>
    <s v="YES"/>
    <d v="2025-10-09T00:00:00"/>
    <n v="45931"/>
    <d v="2025-10-01T00:00:00"/>
    <s v="Oct"/>
    <n v="2025"/>
    <s v="Thu"/>
    <m/>
    <x v="14"/>
    <n v="18"/>
    <s v="valid"/>
    <s v="completed"/>
    <s v="Kishan Singh Rawat"/>
  </r>
  <r>
    <n v="166"/>
    <x v="0"/>
    <s v="DEHRADUN"/>
    <x v="0"/>
    <n v="9548900960"/>
    <s v="UP11CT5505"/>
    <s v="ANIL"/>
    <n v="8859875509"/>
    <x v="196"/>
    <s v="TXN100129248491"/>
    <d v="2025-10-17T00:00:00"/>
    <d v="2025-10-18T00:00:00"/>
    <n v="1"/>
    <s v="valid"/>
    <n v="2035"/>
    <n v="664"/>
    <n v="68"/>
    <n v="80"/>
    <s v="normal"/>
    <s v="no"/>
    <s v="medium"/>
    <n v="148"/>
    <s v="medium"/>
    <s v="YES"/>
    <d v="2025-10-17T00:00:00"/>
    <n v="45931"/>
    <d v="2025-10-01T00:00:00"/>
    <s v="Oct"/>
    <n v="2025"/>
    <s v="Sat"/>
    <m/>
    <x v="14"/>
    <n v="18"/>
    <s v="valid"/>
    <s v="completed"/>
    <s v="Kishan Singh Rawat"/>
  </r>
  <r>
    <n v="108"/>
    <x v="1"/>
    <s v="HALDWANI"/>
    <x v="1"/>
    <s v="9389925428-Jio-BP"/>
    <s v="UP21ET8573"/>
    <s v="AMAN"/>
    <n v="9105037209"/>
    <x v="197"/>
    <n v="81430"/>
    <d v="2025-10-02T00:00:00"/>
    <d v="2025-10-02T00:00:00"/>
    <n v="0"/>
    <s v="valid"/>
    <n v="22737"/>
    <n v="5465"/>
    <n v="25"/>
    <n v="40"/>
    <s v="normal"/>
    <s v="no"/>
    <s v="low"/>
    <n v="65"/>
    <s v="low"/>
    <s v="YES"/>
    <d v="2025-10-02T00:00:00"/>
    <m/>
    <d v="2025-10-01T00:00:00"/>
    <s v="Oct"/>
    <n v="2025"/>
    <s v="Thu"/>
    <m/>
    <x v="57"/>
    <n v="18"/>
    <s v="valid"/>
    <s v="completed"/>
    <s v="Kuldeep  Singh"/>
  </r>
  <r>
    <n v="558"/>
    <x v="1"/>
    <s v="HALDWANI"/>
    <x v="1"/>
    <n v="9389925428"/>
    <s v="UP21ET8573"/>
    <s v="AMAN"/>
    <n v="9105037209"/>
    <x v="197"/>
    <n v="90553"/>
    <d v="2025-10-16T00:00:00"/>
    <d v="2025-10-16T00:00:00"/>
    <n v="0"/>
    <s v="valid"/>
    <n v="22851"/>
    <n v="5484"/>
    <n v="21"/>
    <n v="40"/>
    <s v="normal"/>
    <s v="no"/>
    <s v="low"/>
    <n v="61"/>
    <s v="low"/>
    <s v="YES"/>
    <d v="2025-10-16T00:00:00"/>
    <m/>
    <d v="2025-10-01T00:00:00"/>
    <s v="Oct"/>
    <n v="2025"/>
    <s v="Thu"/>
    <m/>
    <x v="57"/>
    <n v="18"/>
    <s v="valid"/>
    <s v="completed"/>
    <s v="Kuldeep  Singh"/>
  </r>
  <r>
    <n v="200"/>
    <x v="0"/>
    <s v="DEHRADUN"/>
    <x v="0"/>
    <n v="6200673138"/>
    <s v="UP11CT5505"/>
    <s v="ANIL"/>
    <n v="8859875509"/>
    <x v="198"/>
    <n v="171020"/>
    <d v="2025-10-22T00:00:00"/>
    <d v="2025-10-17T00:00:00"/>
    <n v="-5"/>
    <s v="valid"/>
    <n v="2490"/>
    <n v="399"/>
    <n v="20"/>
    <n v="100"/>
    <s v="normal"/>
    <s v="no"/>
    <s v="medium"/>
    <n v="120"/>
    <s v="medium"/>
    <s v="YES"/>
    <d v="2025-10-22T00:00:00"/>
    <n v="45931"/>
    <d v="2025-10-01T00:00:00"/>
    <s v="Oct"/>
    <n v="2025"/>
    <s v="Fri"/>
    <m/>
    <x v="9"/>
    <n v="18"/>
    <s v="valid"/>
    <s v="completed"/>
    <s v="Pawan  Kumar"/>
  </r>
  <r>
    <n v="109"/>
    <x v="0"/>
    <s v="DEHRADUN"/>
    <x v="0"/>
    <n v="9548900960"/>
    <s v="UK17CA5597"/>
    <s v="VINAY"/>
    <n v="9548825818"/>
    <x v="199"/>
    <s v="TXN100127684079"/>
    <d v="2025-10-09T00:00:00"/>
    <d v="2025-10-11T00:00:00"/>
    <n v="2"/>
    <s v="valid"/>
    <n v="4180"/>
    <n v="775"/>
    <n v="44"/>
    <n v="60"/>
    <s v="normal"/>
    <s v="no"/>
    <s v="low"/>
    <n v="104"/>
    <s v="low"/>
    <s v="YES"/>
    <d v="2025-10-09T00:00:00"/>
    <n v="45931"/>
    <d v="2025-10-01T00:00:00"/>
    <s v="Oct"/>
    <n v="2025"/>
    <s v="Sat"/>
    <m/>
    <x v="14"/>
    <n v="18"/>
    <s v="valid"/>
    <s v="completed"/>
    <s v="Kishan Singh Rawat"/>
  </r>
  <r>
    <n v="110"/>
    <x v="0"/>
    <s v="DEHRADUN"/>
    <x v="0"/>
    <n v="9548900960"/>
    <s v="UK17CA5597"/>
    <s v="VINAY"/>
    <n v="9548825818"/>
    <x v="200"/>
    <s v="TXN100127684079"/>
    <d v="2025-10-09T00:00:00"/>
    <d v="2025-10-11T00:00:00"/>
    <n v="2"/>
    <s v="valid"/>
    <n v="3181"/>
    <n v="994"/>
    <n v="58"/>
    <n v="60"/>
    <s v="normal"/>
    <s v="no"/>
    <s v="low"/>
    <n v="118"/>
    <s v="low"/>
    <s v="YES"/>
    <d v="2025-10-09T00:00:00"/>
    <n v="45931"/>
    <d v="2025-10-01T00:00:00"/>
    <s v="Oct"/>
    <n v="2025"/>
    <s v="Sat"/>
    <m/>
    <x v="11"/>
    <n v="18"/>
    <s v="valid"/>
    <s v="completed"/>
    <s v="Ashok Singh Ramola"/>
  </r>
  <r>
    <n v="169"/>
    <x v="0"/>
    <s v="DEHRADUN"/>
    <x v="0"/>
    <n v="9548900960"/>
    <s v="UP11CT5505"/>
    <s v="ANIL"/>
    <n v="8859875509"/>
    <x v="201"/>
    <s v="TXN100129248491"/>
    <d v="2025-10-17T00:00:00"/>
    <d v="2025-10-17T00:00:00"/>
    <n v="0"/>
    <s v="valid"/>
    <n v="3965"/>
    <n v="979"/>
    <n v="27"/>
    <n v="80"/>
    <s v="normal"/>
    <s v="no"/>
    <s v="medium"/>
    <n v="107"/>
    <s v="medium"/>
    <s v="YES"/>
    <d v="2025-10-17T00:00:00"/>
    <n v="45931"/>
    <d v="2025-10-01T00:00:00"/>
    <s v="Oct"/>
    <n v="2025"/>
    <s v="Fri"/>
    <m/>
    <x v="4"/>
    <n v="18"/>
    <s v="valid"/>
    <s v="completed"/>
    <s v="Ankit  Lasiyal"/>
  </r>
  <r>
    <n v="110"/>
    <x v="1"/>
    <s v="HALDWANI"/>
    <x v="1"/>
    <s v="9389925428-Jio-BP"/>
    <s v="UP21ET8573"/>
    <s v="AMAN"/>
    <n v="9105037209"/>
    <x v="202"/>
    <n v="81430"/>
    <d v="2025-10-02T00:00:00"/>
    <d v="2025-10-02T00:00:00"/>
    <n v="0"/>
    <s v="valid"/>
    <n v="12757"/>
    <n v="2471"/>
    <n v="43"/>
    <n v="40"/>
    <s v="normal"/>
    <s v="no"/>
    <s v="low"/>
    <n v="83"/>
    <s v="low"/>
    <s v="YES"/>
    <d v="2025-10-02T00:00:00"/>
    <m/>
    <d v="2025-10-01T00:00:00"/>
    <s v="Oct"/>
    <n v="2025"/>
    <s v="Thu"/>
    <m/>
    <x v="57"/>
    <n v="18"/>
    <s v="valid"/>
    <s v="completed"/>
    <s v="Kuldeep  Singh"/>
  </r>
  <r>
    <n v="111"/>
    <x v="0"/>
    <s v="DEHRADUN"/>
    <x v="0"/>
    <n v="9548900960"/>
    <s v="UK17CA5597"/>
    <s v="VINAY"/>
    <n v="9548825818"/>
    <x v="203"/>
    <s v="TXN100127683983"/>
    <d v="2025-10-09T00:00:00"/>
    <d v="2025-10-10T00:00:00"/>
    <n v="1"/>
    <s v="valid"/>
    <n v="3876"/>
    <n v="1020"/>
    <n v="60"/>
    <n v="80"/>
    <s v="normal"/>
    <s v="no"/>
    <s v="medium"/>
    <n v="140"/>
    <s v="medium"/>
    <s v="YES"/>
    <d v="2025-10-09T00:00:00"/>
    <n v="45931"/>
    <d v="2025-10-01T00:00:00"/>
    <s v="Oct"/>
    <n v="2025"/>
    <s v="Fri"/>
    <m/>
    <x v="59"/>
    <n v="18"/>
    <s v="valid"/>
    <s v="completed"/>
    <s v="Deepak   Singh"/>
  </r>
  <r>
    <n v="111"/>
    <x v="1"/>
    <s v="HALDWANI"/>
    <x v="1"/>
    <s v="9389925428-Jio-BP"/>
    <s v="UP21ET8573"/>
    <s v="AMAN"/>
    <n v="9105037209"/>
    <x v="204"/>
    <n v="81430"/>
    <d v="2025-10-02T00:00:00"/>
    <d v="2025-10-02T00:00:00"/>
    <n v="0"/>
    <s v="valid"/>
    <n v="12658"/>
    <n v="3449"/>
    <n v="50"/>
    <n v="40"/>
    <s v="normal"/>
    <s v="no"/>
    <s v="low"/>
    <n v="90"/>
    <s v="low"/>
    <s v="YES"/>
    <d v="2025-10-02T00:00:00"/>
    <m/>
    <d v="2025-10-01T00:00:00"/>
    <s v="Oct"/>
    <n v="2025"/>
    <s v="Thu"/>
    <m/>
    <x v="57"/>
    <n v="18"/>
    <s v="valid"/>
    <s v="completed"/>
    <s v="Kuldeep  Singh"/>
  </r>
  <r>
    <n v="112"/>
    <x v="0"/>
    <s v="DEHRADUN"/>
    <x v="0"/>
    <n v="9548900960"/>
    <s v="UK17CA5597"/>
    <s v="VINAY"/>
    <n v="9548825818"/>
    <x v="205"/>
    <s v="TXN100127683983"/>
    <d v="2025-10-09T00:00:00"/>
    <d v="2025-10-11T00:00:00"/>
    <n v="2"/>
    <s v="valid"/>
    <n v="5409"/>
    <n v="1124"/>
    <n v="75"/>
    <n v="60"/>
    <s v="normal"/>
    <s v="no"/>
    <s v="low"/>
    <n v="135"/>
    <s v="low"/>
    <s v="YES"/>
    <d v="2025-10-09T00:00:00"/>
    <n v="45931"/>
    <d v="2025-10-01T00:00:00"/>
    <s v="Oct"/>
    <n v="2025"/>
    <s v="Sat"/>
    <m/>
    <x v="60"/>
    <n v="18"/>
    <s v="valid"/>
    <s v="completed"/>
    <s v="Naresh  Prasad"/>
  </r>
  <r>
    <n v="113"/>
    <x v="0"/>
    <s v="DEHRADUN"/>
    <x v="0"/>
    <n v="9548900960"/>
    <s v="UK17CA5597"/>
    <s v="VINAY"/>
    <n v="9548825818"/>
    <x v="206"/>
    <s v="TXN100127683983"/>
    <d v="2025-10-09T00:00:00"/>
    <d v="2025-10-12T00:00:00"/>
    <n v="3"/>
    <s v="valid"/>
    <n v="5076"/>
    <n v="1094"/>
    <n v="60"/>
    <n v="80"/>
    <s v="normal"/>
    <s v="no"/>
    <s v="medium"/>
    <n v="140"/>
    <s v="medium"/>
    <s v="YES"/>
    <d v="2025-10-09T00:00:00"/>
    <n v="45931"/>
    <d v="2025-10-01T00:00:00"/>
    <s v="Oct"/>
    <n v="2025"/>
    <s v="Sun"/>
    <m/>
    <x v="14"/>
    <n v="18"/>
    <s v="valid"/>
    <s v="completed"/>
    <s v="Kishan Singh Rawat"/>
  </r>
  <r>
    <n v="168"/>
    <x v="0"/>
    <s v="DEHRADUN"/>
    <x v="0"/>
    <n v="9548900960"/>
    <s v="UP11CT5505"/>
    <s v="ANIL"/>
    <n v="8859875509"/>
    <x v="207"/>
    <s v="TXN100129248491"/>
    <d v="2025-10-17T00:00:00"/>
    <d v="2025-10-17T00:00:00"/>
    <n v="0"/>
    <s v="valid"/>
    <n v="6039"/>
    <n v="1426"/>
    <n v="55"/>
    <n v="80"/>
    <s v="normal"/>
    <s v="no"/>
    <s v="medium"/>
    <n v="135"/>
    <s v="medium"/>
    <s v="YES"/>
    <d v="2025-10-17T00:00:00"/>
    <n v="45931"/>
    <d v="2025-10-01T00:00:00"/>
    <s v="Oct"/>
    <n v="2025"/>
    <s v="Fri"/>
    <m/>
    <x v="9"/>
    <n v="18"/>
    <s v="valid"/>
    <s v="completed"/>
    <s v="Pawan  Kumar"/>
  </r>
  <r>
    <n v="115"/>
    <x v="0"/>
    <s v="DEHRADUN"/>
    <x v="0"/>
    <n v="9548900960"/>
    <s v="UK17CA5597"/>
    <s v="VINAY"/>
    <n v="9548825818"/>
    <x v="208"/>
    <s v="TXN100127683811"/>
    <d v="2025-10-09T00:00:00"/>
    <d v="2025-10-10T00:00:00"/>
    <n v="1"/>
    <s v="valid"/>
    <n v="17"/>
    <n v="41"/>
    <n v="30"/>
    <n v="100"/>
    <s v="normal"/>
    <s v="no"/>
    <s v="medium"/>
    <n v="130"/>
    <s v="medium"/>
    <s v="YES"/>
    <d v="2025-10-09T00:00:00"/>
    <n v="45931"/>
    <d v="2025-10-01T00:00:00"/>
    <s v="Oct"/>
    <n v="2025"/>
    <s v="Fri"/>
    <m/>
    <x v="61"/>
    <n v="18"/>
    <s v="valid"/>
    <s v="completed"/>
    <s v="Ankit  Sajwan"/>
  </r>
  <r>
    <n v="171"/>
    <x v="0"/>
    <s v="DEHRADUN"/>
    <x v="0"/>
    <n v="9508782677"/>
    <s v="UP11CT5505"/>
    <s v="ANIL"/>
    <n v="8859875509"/>
    <x v="209"/>
    <s v="TXN100129249142"/>
    <d v="2025-10-17T00:00:00"/>
    <d v="2025-10-17T00:00:00"/>
    <n v="0"/>
    <s v="valid"/>
    <n v="1266"/>
    <n v="1192"/>
    <n v="45"/>
    <n v="100"/>
    <s v="normal"/>
    <s v="no"/>
    <s v="medium"/>
    <n v="145"/>
    <s v="medium"/>
    <s v="YES"/>
    <d v="2025-10-17T00:00:00"/>
    <n v="45931"/>
    <d v="2025-10-01T00:00:00"/>
    <s v="Oct"/>
    <n v="2025"/>
    <s v="Fri"/>
    <m/>
    <x v="9"/>
    <n v="18"/>
    <s v="valid"/>
    <s v="completed"/>
    <s v="Pawan  Kumar"/>
  </r>
  <r>
    <n v="209"/>
    <x v="0"/>
    <s v="DEHRADUN"/>
    <x v="0"/>
    <n v="9548900960"/>
    <s v="UK08CB0821"/>
    <s v="SURENDRA"/>
    <n v="8979512894"/>
    <x v="210"/>
    <n v="114240"/>
    <d v="2025-10-24T00:00:00"/>
    <d v="2025-10-25T00:00:00"/>
    <n v="1"/>
    <s v="valid"/>
    <n v="1241"/>
    <n v="440"/>
    <n v="80"/>
    <n v="40"/>
    <s v="normal"/>
    <s v="no"/>
    <s v="low"/>
    <n v="120"/>
    <s v="low"/>
    <s v="YES"/>
    <d v="2025-10-24T00:00:00"/>
    <n v="45931"/>
    <d v="2025-10-01T00:00:00"/>
    <s v="Oct"/>
    <n v="2025"/>
    <s v="Sat"/>
    <m/>
    <x v="38"/>
    <n v="18"/>
    <s v="valid"/>
    <s v="completed"/>
    <s v="Santosh  Kumar VKSN"/>
  </r>
  <r>
    <n v="122"/>
    <x v="1"/>
    <s v="HALDWANI"/>
    <x v="2"/>
    <s v="9161640641_JIO-BP"/>
    <s v="UP20BT0504"/>
    <s v="MUSTAKEEM"/>
    <n v="9457840862"/>
    <x v="211"/>
    <n v="104634"/>
    <d v="2025-10-03T00:00:00"/>
    <d v="2025-10-03T00:00:00"/>
    <n v="0"/>
    <s v="valid"/>
    <n v="4777"/>
    <n v="1448"/>
    <n v="48"/>
    <n v="80"/>
    <s v="normal"/>
    <s v="no"/>
    <s v="medium"/>
    <n v="128"/>
    <s v="medium"/>
    <s v="YES"/>
    <d v="2025-10-03T00:00:00"/>
    <m/>
    <d v="2025-10-01T00:00:00"/>
    <s v="Oct"/>
    <n v="2025"/>
    <s v="Fri"/>
    <m/>
    <x v="62"/>
    <n v="18"/>
    <s v="valid"/>
    <s v="completed"/>
    <s v="Deepak  Kumar RMNA"/>
  </r>
  <r>
    <n v="167"/>
    <x v="0"/>
    <s v="DEHRADUN"/>
    <x v="0"/>
    <n v="9548900960"/>
    <s v="UP11CT5505"/>
    <s v="ANIL"/>
    <n v="8859875509"/>
    <x v="212"/>
    <s v="TXN100129652477"/>
    <d v="2025-10-18T00:00:00"/>
    <d v="2025-10-18T00:00:00"/>
    <n v="0"/>
    <s v="valid"/>
    <n v="5773"/>
    <n v="1698"/>
    <n v="36"/>
    <n v="80"/>
    <s v="normal"/>
    <s v="no"/>
    <s v="medium"/>
    <n v="116"/>
    <s v="medium"/>
    <s v="YES"/>
    <d v="2025-10-18T00:00:00"/>
    <n v="45931"/>
    <d v="2025-10-01T00:00:00"/>
    <s v="Oct"/>
    <n v="2025"/>
    <s v="Sat"/>
    <m/>
    <x v="11"/>
    <n v="18"/>
    <s v="valid"/>
    <s v="completed"/>
    <s v="Ashok Singh Ramola"/>
  </r>
  <r>
    <n v="123"/>
    <x v="1"/>
    <s v="HALDWANI"/>
    <x v="2"/>
    <s v="9161640641_JIO-BP"/>
    <s v="UP20BT0504"/>
    <s v="MUSTAKEEM"/>
    <n v="9457840862"/>
    <x v="213"/>
    <n v="104752"/>
    <d v="2025-10-03T00:00:00"/>
    <d v="2025-10-04T00:00:00"/>
    <n v="1"/>
    <s v="valid"/>
    <n v="0"/>
    <n v="0"/>
    <n v="20"/>
    <n v="60"/>
    <s v="normal"/>
    <s v="no"/>
    <s v="low"/>
    <n v="80"/>
    <s v="low"/>
    <s v="YES"/>
    <d v="2025-10-04T00:00:00"/>
    <m/>
    <d v="2025-10-01T00:00:00"/>
    <s v="Oct"/>
    <n v="2025"/>
    <s v="Sat"/>
    <m/>
    <x v="63"/>
    <n v="18"/>
    <s v="valid"/>
    <s v="completed"/>
    <s v="Devendra Singh Negi"/>
  </r>
  <r>
    <n v="126"/>
    <x v="0"/>
    <s v="DEHRADUN"/>
    <x v="0"/>
    <n v="9548900960"/>
    <s v="UK17CA 5823"/>
    <s v="BALLU"/>
    <n v="8077411618"/>
    <x v="214"/>
    <s v="TXN100128019989"/>
    <d v="2025-10-11T00:00:00"/>
    <d v="2025-10-11T00:00:00"/>
    <n v="0"/>
    <s v="valid"/>
    <n v="2445"/>
    <n v="692"/>
    <n v="120"/>
    <n v="60"/>
    <s v="normal"/>
    <s v="no"/>
    <s v="low"/>
    <n v="180"/>
    <s v="low"/>
    <s v="YES"/>
    <d v="2025-10-11T00:00:00"/>
    <n v="45931"/>
    <d v="2025-10-01T00:00:00"/>
    <s v="Oct"/>
    <n v="2025"/>
    <s v="Sat"/>
    <m/>
    <x v="64"/>
    <n v="18"/>
    <s v="valid"/>
    <s v="completed"/>
    <s v="Vinod  Thakur"/>
  </r>
  <r>
    <n v="154"/>
    <x v="0"/>
    <s v="DEHRADUN"/>
    <x v="0"/>
    <n v="9548900960"/>
    <s v="UK08CB0821"/>
    <s v="SURENDRA"/>
    <n v="8979512894"/>
    <x v="215"/>
    <s v="TXN100129359636"/>
    <d v="2025-10-17T00:00:00"/>
    <d v="2025-10-17T00:00:00"/>
    <n v="0"/>
    <s v="valid"/>
    <n v="8453"/>
    <n v="1725"/>
    <n v="35"/>
    <n v="60"/>
    <s v="normal"/>
    <s v="no"/>
    <s v="low"/>
    <n v="95"/>
    <s v="low"/>
    <s v="YES"/>
    <d v="2025-10-17T00:00:00"/>
    <n v="45931"/>
    <d v="2025-10-01T00:00:00"/>
    <s v="Oct"/>
    <n v="2025"/>
    <s v="Fri"/>
    <m/>
    <x v="53"/>
    <n v="18"/>
    <s v="valid"/>
    <s v="completed"/>
    <s v="Amit Sharma VKSN"/>
  </r>
  <r>
    <n v="127"/>
    <x v="0"/>
    <s v="DEHRADUN"/>
    <x v="0"/>
    <n v="9548900960"/>
    <s v="UK17CA 5823"/>
    <s v="BALLU"/>
    <n v="8077411618"/>
    <x v="216"/>
    <s v="TXN100128019989"/>
    <d v="2025-10-11T00:00:00"/>
    <d v="2025-10-12T00:00:00"/>
    <n v="1"/>
    <s v="valid"/>
    <n v="16028"/>
    <n v="3849"/>
    <n v="70"/>
    <n v="60"/>
    <s v="normal"/>
    <s v="no"/>
    <s v="low"/>
    <n v="130"/>
    <s v="low"/>
    <s v="YES"/>
    <d v="2025-10-11T00:00:00"/>
    <n v="45931"/>
    <d v="2025-10-01T00:00:00"/>
    <s v="Oct"/>
    <n v="2025"/>
    <s v="Sun"/>
    <m/>
    <x v="17"/>
    <n v="18"/>
    <s v="valid"/>
    <s v="completed"/>
    <s v="Yashpal  Bhandari"/>
  </r>
  <r>
    <n v="128"/>
    <x v="0"/>
    <s v="DEHRADUN"/>
    <x v="0"/>
    <n v="9548900960"/>
    <s v="UK17CA 5823"/>
    <s v="BALLU"/>
    <n v="8077411618"/>
    <x v="217"/>
    <s v="TXN100128019989"/>
    <d v="2025-10-11T00:00:00"/>
    <d v="2025-10-13T00:00:00"/>
    <n v="2"/>
    <s v="valid"/>
    <n v="1358"/>
    <n v="223"/>
    <n v="93"/>
    <n v="60"/>
    <s v="normal"/>
    <s v="no"/>
    <s v="low"/>
    <n v="153"/>
    <s v="low"/>
    <s v="YES"/>
    <d v="2025-10-11T00:00:00"/>
    <n v="45931"/>
    <d v="2025-10-01T00:00:00"/>
    <s v="Oct"/>
    <n v="2025"/>
    <s v="Mon"/>
    <m/>
    <x v="17"/>
    <n v="18"/>
    <s v="valid"/>
    <s v="completed"/>
    <s v="Yashpal  Bhandari"/>
  </r>
  <r>
    <n v="187"/>
    <x v="0"/>
    <s v="DEHRADUN"/>
    <x v="0"/>
    <n v="9548900960"/>
    <s v="UK17CA 5823"/>
    <s v="VINAY"/>
    <n v="9548825818"/>
    <x v="218"/>
    <s v="TXN100129360316"/>
    <d v="2025-10-17T00:00:00"/>
    <d v="2025-10-18T00:00:00"/>
    <n v="1"/>
    <s v="valid"/>
    <n v="2548"/>
    <n v="649"/>
    <n v="42"/>
    <n v="80"/>
    <s v="normal"/>
    <s v="no"/>
    <s v="medium"/>
    <n v="122"/>
    <s v="medium"/>
    <s v="YES"/>
    <d v="2025-10-17T00:00:00"/>
    <n v="45931"/>
    <d v="2025-10-01T00:00:00"/>
    <s v="Oct"/>
    <n v="2025"/>
    <s v="Sat"/>
    <m/>
    <x v="32"/>
    <n v="18"/>
    <s v="valid"/>
    <s v="completed"/>
    <s v="Gaurav  Kamboj"/>
  </r>
  <r>
    <n v="129"/>
    <x v="0"/>
    <s v="DEHRADUN"/>
    <x v="0"/>
    <n v="9548900960"/>
    <s v="UK17CA 5823"/>
    <s v="BALLU"/>
    <n v="8077411618"/>
    <x v="219"/>
    <s v="TXN100128019989"/>
    <d v="2025-10-11T00:00:00"/>
    <d v="2025-10-12T00:00:00"/>
    <n v="1"/>
    <s v="valid"/>
    <n v="9502"/>
    <n v="1855"/>
    <n v="114"/>
    <n v="60"/>
    <s v="normal"/>
    <s v="no"/>
    <s v="low"/>
    <n v="174"/>
    <s v="low"/>
    <s v="YES"/>
    <d v="2025-10-11T00:00:00"/>
    <n v="45931"/>
    <d v="2025-10-01T00:00:00"/>
    <s v="Oct"/>
    <n v="2025"/>
    <s v="Sun"/>
    <m/>
    <x v="65"/>
    <n v="18"/>
    <s v="valid"/>
    <s v="completed"/>
    <s v="Bhagat  Ram"/>
  </r>
  <r>
    <n v="130"/>
    <x v="1"/>
    <s v="HALDWANI"/>
    <x v="2"/>
    <n v="9161640641"/>
    <s v="UK02CA0988"/>
    <s v="KUNDAN"/>
    <n v="7055143769"/>
    <x v="220"/>
    <s v="TXN100126268539"/>
    <d v="2025-10-03T00:00:00"/>
    <d v="2025-10-03T00:00:00"/>
    <n v="0"/>
    <s v="valid"/>
    <n v="2414"/>
    <n v="617"/>
    <n v="25"/>
    <n v="120"/>
    <s v="normal"/>
    <s v="no"/>
    <s v="medium"/>
    <n v="145"/>
    <s v="medium"/>
    <s v="YES"/>
    <d v="2025-10-03T00:00:00"/>
    <m/>
    <d v="2025-10-01T00:00:00"/>
    <s v="Oct"/>
    <n v="2025"/>
    <s v="Fri"/>
    <m/>
    <x v="66"/>
    <n v="18"/>
    <s v="valid"/>
    <s v="completed"/>
    <s v="Dheeraj  Mishra"/>
  </r>
  <r>
    <n v="186"/>
    <x v="0"/>
    <s v="DEHRADUN"/>
    <x v="0"/>
    <n v="9548900960"/>
    <s v="UK17CA 5823"/>
    <s v="VINAY"/>
    <n v="9548825818"/>
    <x v="221"/>
    <s v="TXN100129360316"/>
    <d v="2025-10-17T00:00:00"/>
    <d v="2025-10-18T00:00:00"/>
    <n v="1"/>
    <s v="valid"/>
    <n v="1632"/>
    <n v="638"/>
    <n v="42"/>
    <n v="80"/>
    <s v="normal"/>
    <s v="no"/>
    <s v="medium"/>
    <n v="122"/>
    <s v="medium"/>
    <s v="YES"/>
    <d v="2025-10-17T00:00:00"/>
    <n v="45931"/>
    <d v="2025-10-01T00:00:00"/>
    <s v="Oct"/>
    <n v="2025"/>
    <s v="Sat"/>
    <m/>
    <x v="32"/>
    <n v="18"/>
    <s v="valid"/>
    <s v="completed"/>
    <s v="Gaurav  Kamboj"/>
  </r>
  <r>
    <n v="130"/>
    <x v="0"/>
    <s v="DEHRADUN"/>
    <x v="0"/>
    <n v="9548900960"/>
    <s v="UK17CA 5823"/>
    <s v="BALLU"/>
    <n v="8077411618"/>
    <x v="222"/>
    <s v="TXN100128428907"/>
    <d v="2025-10-13T00:00:00"/>
    <d v="2025-10-15T00:00:00"/>
    <n v="2"/>
    <s v="valid"/>
    <n v="32669"/>
    <n v="299"/>
    <n v="55"/>
    <n v="60"/>
    <s v="normal"/>
    <s v="no"/>
    <s v="low"/>
    <n v="115"/>
    <s v="low"/>
    <s v="YES"/>
    <d v="2025-10-13T00:00:00"/>
    <n v="45931"/>
    <d v="2025-10-01T00:00:00"/>
    <s v="Oct"/>
    <n v="2025"/>
    <s v="Wed"/>
    <m/>
    <x v="49"/>
    <n v="18"/>
    <s v="valid"/>
    <s v="completed"/>
    <s v="Utsav  Panwar"/>
  </r>
  <r>
    <n v="131"/>
    <x v="0"/>
    <s v="DEHRADUN"/>
    <x v="0"/>
    <n v="9548900960"/>
    <s v="UK17CA 5823"/>
    <s v="BALLU"/>
    <n v="8077411618"/>
    <x v="223"/>
    <s v="TXN100128428907"/>
    <d v="2025-10-13T00:00:00"/>
    <d v="2025-10-14T00:00:00"/>
    <n v="1"/>
    <s v="valid"/>
    <n v="3854"/>
    <n v="1041"/>
    <n v="68"/>
    <n v="60"/>
    <s v="normal"/>
    <s v="no"/>
    <s v="low"/>
    <n v="128"/>
    <s v="low"/>
    <s v="YES"/>
    <d v="2025-10-13T00:00:00"/>
    <n v="45931"/>
    <d v="2025-10-01T00:00:00"/>
    <s v="Oct"/>
    <n v="2025"/>
    <s v="Tue"/>
    <m/>
    <x v="67"/>
    <n v="18"/>
    <s v="valid"/>
    <s v="completed"/>
    <s v="Naman   Singh"/>
  </r>
  <r>
    <n v="131"/>
    <x v="1"/>
    <s v="HALDWANI"/>
    <x v="2"/>
    <n v="9161640641"/>
    <s v="UK02CA0988"/>
    <s v="KUNDAN"/>
    <n v="7055143769"/>
    <x v="224"/>
    <s v="TXN100126268539"/>
    <d v="2025-10-03T00:00:00"/>
    <d v="2025-10-03T00:00:00"/>
    <n v="0"/>
    <s v="valid"/>
    <n v="4632"/>
    <n v="1272"/>
    <n v="100"/>
    <n v="60"/>
    <s v="normal"/>
    <s v="no"/>
    <s v="low"/>
    <n v="160"/>
    <s v="low"/>
    <s v="YES"/>
    <d v="2025-10-03T00:00:00"/>
    <m/>
    <d v="2025-10-01T00:00:00"/>
    <s v="Oct"/>
    <n v="2025"/>
    <s v="Fri"/>
    <m/>
    <x v="66"/>
    <n v="18"/>
    <s v="valid"/>
    <s v="completed"/>
    <s v="Dheeraj  Mishra"/>
  </r>
  <r>
    <n v="132"/>
    <x v="0"/>
    <s v="DEHRADUN"/>
    <x v="0"/>
    <n v="9548900960"/>
    <s v="UK17CA 5823"/>
    <s v="BALLU"/>
    <n v="8077411618"/>
    <x v="225"/>
    <s v="TXN100128428907"/>
    <d v="2025-10-13T00:00:00"/>
    <d v="2025-10-14T00:00:00"/>
    <n v="1"/>
    <s v="valid"/>
    <n v="2532"/>
    <n v="704"/>
    <n v="58"/>
    <n v="60"/>
    <s v="normal"/>
    <s v="no"/>
    <s v="low"/>
    <n v="118"/>
    <s v="low"/>
    <s v="YES"/>
    <d v="2025-10-13T00:00:00"/>
    <n v="45931"/>
    <d v="2025-10-01T00:00:00"/>
    <s v="Oct"/>
    <n v="2025"/>
    <s v="Tue"/>
    <m/>
    <x v="67"/>
    <n v="18"/>
    <s v="valid"/>
    <s v="completed"/>
    <s v="Naman   Singh"/>
  </r>
  <r>
    <n v="181"/>
    <x v="0"/>
    <s v="DEHRADUN"/>
    <x v="0"/>
    <n v="9548900960"/>
    <s v="UK17CA 5823"/>
    <s v="VINAY"/>
    <n v="9548825818"/>
    <x v="226"/>
    <s v="TXN100129360575"/>
    <d v="2025-10-17T00:00:00"/>
    <d v="2025-10-17T00:00:00"/>
    <n v="0"/>
    <s v="valid"/>
    <n v="13076"/>
    <n v="3165"/>
    <n v="46"/>
    <n v="80"/>
    <s v="normal"/>
    <s v="no"/>
    <s v="medium"/>
    <n v="126"/>
    <s v="medium"/>
    <s v="YES"/>
    <d v="2025-10-17T00:00:00"/>
    <n v="45931"/>
    <d v="2025-10-01T00:00:00"/>
    <s v="Oct"/>
    <n v="2025"/>
    <s v="Fri"/>
    <m/>
    <x v="26"/>
    <n v="18"/>
    <s v="valid"/>
    <s v="completed"/>
    <s v="Rohit  Saini"/>
  </r>
  <r>
    <n v="180"/>
    <x v="0"/>
    <s v="DEHRADUN"/>
    <x v="0"/>
    <n v="9548900960"/>
    <s v="UK17CA 5823"/>
    <s v="VINAY"/>
    <n v="9548825818"/>
    <x v="227"/>
    <s v="TXN100129360575"/>
    <d v="2025-10-17T00:00:00"/>
    <d v="2025-10-16T00:00:00"/>
    <n v="-1"/>
    <s v="valid"/>
    <n v="17847"/>
    <n v="3897"/>
    <n v="42"/>
    <n v="80"/>
    <s v="normal"/>
    <s v="no"/>
    <s v="medium"/>
    <n v="122"/>
    <s v="medium"/>
    <s v="YES"/>
    <d v="2025-10-17T00:00:00"/>
    <n v="45931"/>
    <d v="2025-10-01T00:00:00"/>
    <s v="Oct"/>
    <n v="2025"/>
    <s v="Thu"/>
    <m/>
    <x v="26"/>
    <n v="18"/>
    <s v="valid"/>
    <s v="completed"/>
    <s v="Rohit  Saini"/>
  </r>
  <r>
    <n v="134"/>
    <x v="1"/>
    <s v="HALDWANI"/>
    <x v="2"/>
    <n v="9161640641"/>
    <s v="UK02CA0988"/>
    <s v="KUNDAN"/>
    <n v="7055143769"/>
    <x v="228"/>
    <s v="TXN100126268539"/>
    <d v="2025-10-03T00:00:00"/>
    <d v="2025-10-03T00:00:00"/>
    <n v="0"/>
    <s v="valid"/>
    <n v="1779"/>
    <n v="327"/>
    <n v="82"/>
    <n v="60"/>
    <s v="normal"/>
    <s v="no"/>
    <s v="low"/>
    <n v="142"/>
    <s v="low"/>
    <s v="YES"/>
    <d v="2025-10-03T00:00:00"/>
    <m/>
    <d v="2025-10-01T00:00:00"/>
    <s v="Oct"/>
    <n v="2025"/>
    <s v="Fri"/>
    <m/>
    <x v="68"/>
    <n v="18"/>
    <s v="valid"/>
    <s v="completed"/>
    <s v="Ajay  singh  Bisht"/>
  </r>
  <r>
    <n v="135"/>
    <x v="1"/>
    <s v="HALDWANI"/>
    <x v="2"/>
    <n v="9161640641"/>
    <s v="UK02CA0988"/>
    <s v="KUNDAN"/>
    <n v="7055143769"/>
    <x v="229"/>
    <s v="TXN100126268539"/>
    <d v="2025-10-03T00:00:00"/>
    <d v="2025-10-04T00:00:00"/>
    <n v="1"/>
    <s v="valid"/>
    <n v="19173"/>
    <n v="4054"/>
    <n v="100"/>
    <n v="60"/>
    <s v="normal"/>
    <s v="no"/>
    <s v="low"/>
    <n v="160"/>
    <s v="low"/>
    <s v="YES"/>
    <d v="2025-10-04T00:00:00"/>
    <m/>
    <d v="2025-10-01T00:00:00"/>
    <s v="Oct"/>
    <n v="2025"/>
    <s v="Sat"/>
    <m/>
    <x v="68"/>
    <n v="18"/>
    <s v="valid"/>
    <s v="completed"/>
    <s v="Ajay  singh  Bisht"/>
  </r>
  <r>
    <n v="136"/>
    <x v="1"/>
    <s v="HALDWANI"/>
    <x v="1"/>
    <s v="9389925428-Jio-BP"/>
    <s v="UP21CT3979"/>
    <s v="JAVED"/>
    <n v="6398733536"/>
    <x v="230"/>
    <n v="74645"/>
    <d v="2025-10-03T00:00:00"/>
    <d v="2025-10-03T00:00:00"/>
    <n v="0"/>
    <s v="valid"/>
    <n v="9564"/>
    <n v="2254"/>
    <n v="10"/>
    <n v="80"/>
    <s v="normal"/>
    <s v="no"/>
    <s v="medium"/>
    <n v="90"/>
    <s v="medium"/>
    <s v="YES"/>
    <d v="2025-10-03T00:00:00"/>
    <m/>
    <d v="2025-10-01T00:00:00"/>
    <s v="Oct"/>
    <n v="2025"/>
    <s v="Fri"/>
    <m/>
    <x v="69"/>
    <n v="18"/>
    <s v="valid"/>
    <s v="completed"/>
    <s v="Teeka  Ram"/>
  </r>
  <r>
    <n v="136"/>
    <x v="0"/>
    <s v="DEHRADUN"/>
    <x v="0"/>
    <n v="9548900960"/>
    <s v="UK08CB0821"/>
    <s v="SURENDRA"/>
    <n v="8979512894"/>
    <x v="231"/>
    <s v="TXN100129359287"/>
    <d v="2025-10-17T00:00:00"/>
    <d v="2025-10-12T00:00:00"/>
    <n v="-5"/>
    <s v="valid"/>
    <n v="11333"/>
    <n v="2773"/>
    <n v="20"/>
    <n v="60"/>
    <s v="normal"/>
    <s v="no"/>
    <s v="low"/>
    <n v="80"/>
    <s v="low"/>
    <s v="YES"/>
    <d v="2025-10-17T00:00:00"/>
    <n v="45931"/>
    <d v="2025-10-01T00:00:00"/>
    <s v="Oct"/>
    <n v="2025"/>
    <s v="Sun"/>
    <m/>
    <x v="38"/>
    <n v="18"/>
    <s v="valid"/>
    <s v="completed"/>
    <s v="Santosh  Kumar VKSN"/>
  </r>
  <r>
    <n v="137"/>
    <x v="1"/>
    <s v="HALDWANI"/>
    <x v="1"/>
    <s v="9389925428-Jio-BP"/>
    <s v="UP21CT3979"/>
    <s v="JAVED"/>
    <n v="6398733536"/>
    <x v="232"/>
    <n v="74645"/>
    <d v="2025-10-03T00:00:00"/>
    <d v="2025-10-03T00:00:00"/>
    <n v="0"/>
    <s v="valid"/>
    <n v="11174"/>
    <n v="2616"/>
    <n v="17"/>
    <n v="80"/>
    <s v="normal"/>
    <s v="no"/>
    <s v="medium"/>
    <n v="97"/>
    <s v="medium"/>
    <s v="YES"/>
    <d v="2025-10-03T00:00:00"/>
    <m/>
    <d v="2025-10-01T00:00:00"/>
    <s v="Oct"/>
    <n v="2025"/>
    <s v="Fri"/>
    <m/>
    <x v="69"/>
    <n v="18"/>
    <s v="valid"/>
    <s v="completed"/>
    <s v="Teeka  Ram"/>
  </r>
  <r>
    <n v="601"/>
    <x v="1"/>
    <s v="HALDWANI"/>
    <x v="1"/>
    <n v="9389925428"/>
    <s v="UP21FT5612"/>
    <s v="JAVED"/>
    <n v="6398733536"/>
    <x v="232"/>
    <n v="95142"/>
    <d v="2025-10-19T00:00:00"/>
    <d v="2025-10-19T00:00:00"/>
    <n v="0"/>
    <s v="valid"/>
    <n v="11351"/>
    <n v="2642"/>
    <n v="28"/>
    <n v="40"/>
    <s v="normal"/>
    <s v="no"/>
    <s v="low"/>
    <n v="68"/>
    <s v="low"/>
    <s v="YES"/>
    <d v="2025-10-19T00:00:00"/>
    <m/>
    <d v="2025-10-01T00:00:00"/>
    <s v="Oct"/>
    <n v="2025"/>
    <s v="Sun"/>
    <m/>
    <x v="69"/>
    <n v="18"/>
    <s v="valid"/>
    <s v="completed"/>
    <s v="Teeka  Ram"/>
  </r>
  <r>
    <n v="137"/>
    <x v="0"/>
    <s v="DEHRADUN"/>
    <x v="0"/>
    <n v="9548900960"/>
    <s v="UK08CB0821"/>
    <s v="SURENDRA"/>
    <n v="8979512894"/>
    <x v="233"/>
    <s v="TXN100129359287"/>
    <d v="2025-10-17T00:00:00"/>
    <d v="2025-10-12T00:00:00"/>
    <n v="-5"/>
    <s v="valid"/>
    <n v="3620"/>
    <n v="1039"/>
    <n v="10"/>
    <n v="60"/>
    <s v="normal"/>
    <s v="no"/>
    <s v="low"/>
    <n v="70"/>
    <s v="low"/>
    <s v="YES"/>
    <d v="2025-10-17T00:00:00"/>
    <n v="45931"/>
    <d v="2025-10-01T00:00:00"/>
    <s v="Oct"/>
    <n v="2025"/>
    <s v="Sun"/>
    <m/>
    <x v="5"/>
    <n v="18"/>
    <s v="valid"/>
    <s v="completed"/>
    <s v="Rohit Thakur SLQU"/>
  </r>
  <r>
    <n v="138"/>
    <x v="0"/>
    <s v="DEHRADUN"/>
    <x v="0"/>
    <n v="9548900960"/>
    <s v="UK08CB0821"/>
    <s v="SURENDRA"/>
    <n v="8979512894"/>
    <x v="234"/>
    <s v="TXN100129359287"/>
    <d v="2025-10-17T00:00:00"/>
    <d v="2025-10-12T00:00:00"/>
    <n v="-5"/>
    <s v="valid"/>
    <n v="478"/>
    <n v="198"/>
    <n v="15"/>
    <n v="60"/>
    <s v="normal"/>
    <s v="no"/>
    <s v="low"/>
    <n v="75"/>
    <s v="low"/>
    <s v="YES"/>
    <d v="2025-10-17T00:00:00"/>
    <n v="45931"/>
    <d v="2025-10-01T00:00:00"/>
    <s v="Oct"/>
    <n v="2025"/>
    <s v="Sun"/>
    <m/>
    <x v="5"/>
    <n v="18"/>
    <s v="valid"/>
    <s v="completed"/>
    <s v="Rohit Thakur SLQU"/>
  </r>
  <r>
    <n v="138"/>
    <x v="1"/>
    <s v="HALDWANI"/>
    <x v="1"/>
    <s v="9389925428-Jio-BP"/>
    <s v="UP21CT3979"/>
    <s v="JAVED"/>
    <n v="6398733536"/>
    <x v="235"/>
    <n v="74645"/>
    <d v="2025-10-03T00:00:00"/>
    <d v="2025-10-03T00:00:00"/>
    <n v="0"/>
    <s v="valid"/>
    <n v="10397"/>
    <n v="2277"/>
    <n v="22"/>
    <n v="40"/>
    <s v="normal"/>
    <s v="no"/>
    <s v="low"/>
    <n v="62"/>
    <s v="low"/>
    <s v="YES"/>
    <d v="2025-10-03T00:00:00"/>
    <m/>
    <d v="2025-10-01T00:00:00"/>
    <s v="Oct"/>
    <n v="2025"/>
    <s v="Fri"/>
    <m/>
    <x v="69"/>
    <n v="18"/>
    <s v="valid"/>
    <s v="completed"/>
    <s v="Teeka  Ram"/>
  </r>
  <r>
    <n v="470"/>
    <x v="1"/>
    <s v="HALDWANI"/>
    <x v="1"/>
    <n v="9389925428"/>
    <s v="UP21ET8573"/>
    <s v="AMAN"/>
    <n v="9105037209"/>
    <x v="235"/>
    <n v="93254"/>
    <d v="2025-10-10T00:00:00"/>
    <d v="2025-10-10T00:00:00"/>
    <n v="0"/>
    <s v="valid"/>
    <n v="10500"/>
    <n v="2793"/>
    <n v="25"/>
    <n v="40"/>
    <s v="normal"/>
    <s v="no"/>
    <s v="low"/>
    <n v="65"/>
    <s v="low"/>
    <s v="YES"/>
    <d v="2025-10-10T00:00:00"/>
    <m/>
    <d v="2025-10-01T00:00:00"/>
    <s v="Oct"/>
    <n v="2025"/>
    <s v="Fri"/>
    <m/>
    <x v="69"/>
    <n v="18"/>
    <s v="valid"/>
    <s v="completed"/>
    <s v="Teeka  Ram"/>
  </r>
  <r>
    <n v="139"/>
    <x v="0"/>
    <s v="DEHRADUN"/>
    <x v="0"/>
    <n v="9548900960"/>
    <s v="UK08CB0821"/>
    <s v="SURENDRA"/>
    <n v="8979512894"/>
    <x v="236"/>
    <s v="TXN100129359287"/>
    <d v="2025-10-17T00:00:00"/>
    <d v="2025-10-12T00:00:00"/>
    <n v="-5"/>
    <s v="valid"/>
    <n v="0"/>
    <n v="0"/>
    <n v="35"/>
    <n v="60"/>
    <s v="normal"/>
    <s v="no"/>
    <s v="low"/>
    <n v="95"/>
    <s v="low"/>
    <s v="YES"/>
    <d v="2025-10-17T00:00:00"/>
    <n v="45931"/>
    <d v="2025-10-01T00:00:00"/>
    <s v="Oct"/>
    <n v="2025"/>
    <s v="Sun"/>
    <m/>
    <x v="5"/>
    <n v="18"/>
    <s v="valid"/>
    <s v="completed"/>
    <s v="Rohit Thakur SLQU"/>
  </r>
  <r>
    <n v="139"/>
    <x v="1"/>
    <s v="HALDWANI"/>
    <x v="1"/>
    <s v="9389925428-Jio-BP"/>
    <s v="UP21CT3979"/>
    <s v="JAVED"/>
    <n v="6398733536"/>
    <x v="237"/>
    <n v="74645"/>
    <d v="2025-10-03T00:00:00"/>
    <d v="2025-10-04T00:00:00"/>
    <n v="1"/>
    <s v="valid"/>
    <n v="29590"/>
    <n v="6919"/>
    <n v="33"/>
    <n v="60"/>
    <s v="normal"/>
    <s v="no"/>
    <s v="low"/>
    <n v="93"/>
    <s v="low"/>
    <s v="YES"/>
    <d v="2025-10-04T00:00:00"/>
    <m/>
    <d v="2025-10-01T00:00:00"/>
    <s v="Oct"/>
    <n v="2025"/>
    <s v="Sat"/>
    <m/>
    <x v="42"/>
    <n v="18"/>
    <s v="valid"/>
    <s v="completed"/>
    <s v="Ayush  Dubey"/>
  </r>
  <r>
    <n v="140"/>
    <x v="0"/>
    <s v="DEHRADUN"/>
    <x v="0"/>
    <n v="9548900960"/>
    <s v="UK08CB0821"/>
    <s v="SURENDRA"/>
    <n v="8979512894"/>
    <x v="238"/>
    <s v="TXN100129359287"/>
    <d v="2025-10-17T00:00:00"/>
    <d v="2025-10-12T00:00:00"/>
    <n v="-5"/>
    <s v="valid"/>
    <n v="6678"/>
    <n v="1798"/>
    <n v="30"/>
    <n v="80"/>
    <s v="normal"/>
    <s v="no"/>
    <s v="medium"/>
    <n v="110"/>
    <s v="medium"/>
    <s v="YES"/>
    <d v="2025-10-17T00:00:00"/>
    <n v="45931"/>
    <d v="2025-10-01T00:00:00"/>
    <s v="Oct"/>
    <n v="2025"/>
    <s v="Sun"/>
    <m/>
    <x v="38"/>
    <n v="18"/>
    <s v="valid"/>
    <s v="completed"/>
    <s v="Santosh  Kumar VKSN"/>
  </r>
  <r>
    <n v="140"/>
    <x v="1"/>
    <s v="HALDWANI"/>
    <x v="1"/>
    <s v="9389925428-Jio-BP"/>
    <s v="UP21CT3979"/>
    <s v="JAVED"/>
    <n v="6398733536"/>
    <x v="239"/>
    <n v="74645"/>
    <d v="2025-10-03T00:00:00"/>
    <d v="2025-10-04T00:00:00"/>
    <n v="1"/>
    <s v="valid"/>
    <n v="62260"/>
    <n v="11098"/>
    <n v="105"/>
    <n v="60"/>
    <s v="normal"/>
    <s v="no"/>
    <s v="low"/>
    <n v="165"/>
    <s v="low"/>
    <s v="YES"/>
    <d v="2025-10-04T00:00:00"/>
    <m/>
    <d v="2025-10-01T00:00:00"/>
    <s v="Oct"/>
    <n v="2025"/>
    <s v="Sat"/>
    <m/>
    <x v="42"/>
    <n v="18"/>
    <s v="valid"/>
    <s v="completed"/>
    <s v="Ayush  Dubey"/>
  </r>
  <r>
    <n v="599"/>
    <x v="1"/>
    <s v="HALDWANI"/>
    <x v="1"/>
    <n v="9389925428"/>
    <s v="UP21FT5612"/>
    <s v="JAVED"/>
    <n v="6398733536"/>
    <x v="239"/>
    <n v="95142"/>
    <d v="2025-10-19T00:00:00"/>
    <d v="2025-10-19T00:00:00"/>
    <n v="0"/>
    <s v="valid"/>
    <n v="62402"/>
    <n v="11118"/>
    <n v="12"/>
    <n v="40"/>
    <s v="normal"/>
    <s v="no"/>
    <s v="low"/>
    <n v="52"/>
    <s v="low"/>
    <s v="YES"/>
    <d v="2025-10-19T00:00:00"/>
    <m/>
    <d v="2025-10-01T00:00:00"/>
    <s v="Oct"/>
    <n v="2025"/>
    <s v="Sun"/>
    <m/>
    <x v="42"/>
    <n v="18"/>
    <s v="valid"/>
    <s v="completed"/>
    <s v="Ayush  Dubey"/>
  </r>
  <r>
    <n v="141"/>
    <x v="1"/>
    <s v="HALDWANI"/>
    <x v="1"/>
    <s v="9389925428-Jio-BP"/>
    <s v="UP21CT3979"/>
    <s v="JAVED"/>
    <n v="6398733536"/>
    <x v="240"/>
    <n v="74645"/>
    <d v="2025-10-03T00:00:00"/>
    <d v="2025-10-04T00:00:00"/>
    <n v="1"/>
    <s v="valid"/>
    <n v="50479"/>
    <n v="11330"/>
    <n v="25"/>
    <n v="40"/>
    <s v="normal"/>
    <s v="no"/>
    <s v="low"/>
    <n v="65"/>
    <s v="low"/>
    <s v="YES"/>
    <d v="2025-10-04T00:00:00"/>
    <m/>
    <d v="2025-10-01T00:00:00"/>
    <s v="Oct"/>
    <n v="2025"/>
    <s v="Sat"/>
    <m/>
    <x v="42"/>
    <n v="18"/>
    <s v="valid"/>
    <s v="completed"/>
    <s v="Ayush  Dubey"/>
  </r>
  <r>
    <n v="600"/>
    <x v="1"/>
    <s v="HALDWANI"/>
    <x v="1"/>
    <n v="9389925428"/>
    <s v="UP21FT5612"/>
    <s v="JAVED"/>
    <n v="6398733536"/>
    <x v="240"/>
    <n v="95142"/>
    <d v="2025-10-19T00:00:00"/>
    <d v="2025-10-19T00:00:00"/>
    <n v="0"/>
    <s v="valid"/>
    <n v="50578"/>
    <n v="11344"/>
    <n v="28"/>
    <n v="40"/>
    <s v="normal"/>
    <s v="no"/>
    <s v="low"/>
    <n v="68"/>
    <s v="low"/>
    <s v="YES"/>
    <d v="2025-10-19T00:00:00"/>
    <m/>
    <d v="2025-10-01T00:00:00"/>
    <s v="Oct"/>
    <n v="2025"/>
    <s v="Sun"/>
    <m/>
    <x v="42"/>
    <n v="18"/>
    <s v="valid"/>
    <s v="completed"/>
    <s v="Ayush  Dubey"/>
  </r>
  <r>
    <n v="142"/>
    <x v="1"/>
    <s v="HALDWANI"/>
    <x v="1"/>
    <s v="9389925428-Jio-BP"/>
    <s v="UP21CT3979"/>
    <s v="JAVED"/>
    <n v="6398733536"/>
    <x v="241"/>
    <n v="74645"/>
    <d v="2025-10-03T00:00:00"/>
    <d v="2025-10-04T00:00:00"/>
    <n v="1"/>
    <s v="valid"/>
    <n v="9339"/>
    <n v="2044"/>
    <n v="51"/>
    <n v="40"/>
    <s v="normal"/>
    <s v="no"/>
    <s v="low"/>
    <n v="91"/>
    <s v="low"/>
    <s v="YES"/>
    <d v="2025-10-04T00:00:00"/>
    <m/>
    <d v="2025-10-01T00:00:00"/>
    <s v="Oct"/>
    <n v="2025"/>
    <s v="Sat"/>
    <m/>
    <x v="42"/>
    <n v="18"/>
    <s v="valid"/>
    <s v="completed"/>
    <s v="Ayush  Dubey"/>
  </r>
  <r>
    <n v="148"/>
    <x v="1"/>
    <s v="HALDWANI"/>
    <x v="1"/>
    <s v="9389925428-Jio-BP"/>
    <s v="UP21CT3979"/>
    <s v="JAVED"/>
    <n v="6398733536"/>
    <x v="242"/>
    <n v="74645"/>
    <d v="2025-10-03T00:00:00"/>
    <d v="2025-10-03T00:00:00"/>
    <n v="0"/>
    <s v="valid"/>
    <n v="15445"/>
    <n v="4154"/>
    <n v="10"/>
    <n v="80"/>
    <s v="normal"/>
    <s v="no"/>
    <s v="medium"/>
    <n v="90"/>
    <s v="medium"/>
    <s v="YES"/>
    <d v="2025-10-03T00:00:00"/>
    <m/>
    <d v="2025-10-01T00:00:00"/>
    <s v="Oct"/>
    <n v="2025"/>
    <s v="Fri"/>
    <m/>
    <x v="69"/>
    <n v="18"/>
    <s v="valid"/>
    <s v="completed"/>
    <s v="Teeka  Ram"/>
  </r>
  <r>
    <n v="149"/>
    <x v="1"/>
    <s v="HALDWANI"/>
    <x v="1"/>
    <s v="9389925428-Jio-BP"/>
    <s v="UP21CT3979"/>
    <s v="JAVED"/>
    <n v="6398733536"/>
    <x v="243"/>
    <n v="74645"/>
    <d v="2025-10-03T00:00:00"/>
    <d v="2025-10-04T00:00:00"/>
    <n v="1"/>
    <s v="valid"/>
    <n v="2735"/>
    <n v="458"/>
    <n v="50"/>
    <n v="40"/>
    <s v="normal"/>
    <s v="no"/>
    <s v="low"/>
    <n v="90"/>
    <s v="low"/>
    <s v="YES"/>
    <d v="2025-10-04T00:00:00"/>
    <m/>
    <d v="2025-10-01T00:00:00"/>
    <s v="Oct"/>
    <n v="2025"/>
    <s v="Sat"/>
    <m/>
    <x v="42"/>
    <n v="18"/>
    <s v="valid"/>
    <s v="completed"/>
    <s v="Ayush  Dubey"/>
  </r>
  <r>
    <n v="150"/>
    <x v="0"/>
    <s v="DEHRADUN"/>
    <x v="0"/>
    <n v="6200673138"/>
    <s v="UK08CB0821"/>
    <s v="SURENDRA"/>
    <n v="8979512894"/>
    <x v="244"/>
    <n v="121425"/>
    <d v="2025-10-14T00:00:00"/>
    <d v="2025-10-12T00:00:00"/>
    <n v="-2"/>
    <s v="valid"/>
    <n v="0"/>
    <n v="0"/>
    <n v="10"/>
    <n v="80"/>
    <s v="normal"/>
    <s v="no"/>
    <s v="medium"/>
    <n v="90"/>
    <s v="medium"/>
    <s v="YES"/>
    <d v="2025-10-14T00:00:00"/>
    <n v="45931"/>
    <d v="2025-10-01T00:00:00"/>
    <s v="Oct"/>
    <n v="2025"/>
    <s v="Sun"/>
    <m/>
    <x v="5"/>
    <n v="18"/>
    <s v="valid"/>
    <s v="completed"/>
    <s v="Rohit Thakur SLQU"/>
  </r>
  <r>
    <n v="151"/>
    <x v="0"/>
    <s v="DEHRADUN"/>
    <x v="0"/>
    <n v="6200673138"/>
    <s v="UK08CB0821"/>
    <s v="SURENDRA"/>
    <n v="8979512894"/>
    <x v="245"/>
    <n v="121425"/>
    <d v="2025-10-14T00:00:00"/>
    <d v="2025-10-12T00:00:00"/>
    <n v="-2"/>
    <s v="valid"/>
    <n v="6678"/>
    <n v="1798"/>
    <n v="30"/>
    <n v="80"/>
    <s v="normal"/>
    <s v="no"/>
    <s v="medium"/>
    <n v="110"/>
    <s v="medium"/>
    <s v="YES"/>
    <d v="2025-10-14T00:00:00"/>
    <n v="45931"/>
    <d v="2025-10-01T00:00:00"/>
    <s v="Oct"/>
    <n v="2025"/>
    <s v="Sun"/>
    <m/>
    <x v="2"/>
    <n v="18"/>
    <s v="valid"/>
    <s v="completed"/>
    <s v="Sandeep  Kumar  Saini"/>
  </r>
  <r>
    <n v="152"/>
    <x v="0"/>
    <s v="DEHRADUN"/>
    <x v="0"/>
    <n v="6200673138"/>
    <s v="UK08CB0821"/>
    <s v="SURENDRA"/>
    <n v="8979512894"/>
    <x v="246"/>
    <n v="121425"/>
    <d v="2025-10-14T00:00:00"/>
    <d v="2025-10-12T00:00:00"/>
    <n v="-2"/>
    <s v="valid"/>
    <n v="685"/>
    <n v="51"/>
    <n v="20"/>
    <n v="80"/>
    <s v="normal"/>
    <s v="no"/>
    <s v="medium"/>
    <n v="100"/>
    <s v="medium"/>
    <s v="YES"/>
    <d v="2025-10-14T00:00:00"/>
    <n v="45931"/>
    <d v="2025-10-01T00:00:00"/>
    <s v="Oct"/>
    <n v="2025"/>
    <s v="Sun"/>
    <m/>
    <x v="53"/>
    <n v="18"/>
    <s v="valid"/>
    <s v="completed"/>
    <s v="Amit Sharma VKSN"/>
  </r>
  <r>
    <n v="211"/>
    <x v="0"/>
    <s v="DEHRADUN"/>
    <x v="0"/>
    <n v="6200673138"/>
    <s v="UK08CB0821"/>
    <s v="SURENDRA"/>
    <n v="8979512894"/>
    <x v="246"/>
    <n v="170930"/>
    <d v="2025-10-27T00:00:00"/>
    <d v="2025-10-29T00:00:00"/>
    <n v="2"/>
    <s v="valid"/>
    <n v="946"/>
    <n v="66"/>
    <n v="40"/>
    <n v="80"/>
    <s v="normal"/>
    <s v="no"/>
    <s v="medium"/>
    <n v="120"/>
    <s v="medium"/>
    <s v="YES"/>
    <d v="2025-10-27T00:00:00"/>
    <n v="45931"/>
    <d v="2025-10-01T00:00:00"/>
    <s v="Oct"/>
    <n v="2025"/>
    <s v="Wed"/>
    <m/>
    <x v="53"/>
    <n v="18"/>
    <s v="valid"/>
    <s v="completed"/>
    <s v="Amit Sharma VKSN"/>
  </r>
  <r>
    <n v="155"/>
    <x v="0"/>
    <s v="DEHRADUN"/>
    <x v="0"/>
    <n v="9548900960"/>
    <s v="UK08CB0821"/>
    <s v="SURENDRA"/>
    <n v="8979512894"/>
    <x v="247"/>
    <s v="TXN100129359636"/>
    <d v="2025-10-17T00:00:00"/>
    <d v="2025-10-17T00:00:00"/>
    <n v="0"/>
    <s v="valid"/>
    <n v="38510"/>
    <n v="9118"/>
    <n v="40"/>
    <n v="60"/>
    <s v="normal"/>
    <s v="no"/>
    <s v="low"/>
    <n v="100"/>
    <s v="low"/>
    <s v="YES"/>
    <d v="2025-10-17T00:00:00"/>
    <n v="45931"/>
    <d v="2025-10-01T00:00:00"/>
    <s v="Oct"/>
    <n v="2025"/>
    <s v="Fri"/>
    <m/>
    <x v="53"/>
    <n v="18"/>
    <s v="valid"/>
    <s v="completed"/>
    <s v="Amit Sharma VKSN"/>
  </r>
  <r>
    <n v="156"/>
    <x v="1"/>
    <s v="HALDWANI"/>
    <x v="2"/>
    <n v="9161640641"/>
    <s v="UK02CA0769"/>
    <s v="HARI"/>
    <n v="7247885473"/>
    <x v="248"/>
    <n v="75458"/>
    <d v="2025-10-03T00:00:00"/>
    <d v="2025-10-03T00:00:00"/>
    <n v="0"/>
    <s v="valid"/>
    <n v="5616"/>
    <n v="1079"/>
    <n v="75"/>
    <n v="40"/>
    <s v="normal"/>
    <s v="no"/>
    <s v="low"/>
    <n v="115"/>
    <s v="low"/>
    <s v="YES"/>
    <d v="2025-10-03T00:00:00"/>
    <m/>
    <d v="2025-10-01T00:00:00"/>
    <s v="Oct"/>
    <n v="2025"/>
    <s v="Fri"/>
    <m/>
    <x v="34"/>
    <n v="18"/>
    <s v="valid"/>
    <s v="completed"/>
    <s v="Munendra  singh"/>
  </r>
  <r>
    <n v="157"/>
    <x v="1"/>
    <s v="HALDWANI"/>
    <x v="2"/>
    <n v="9161640641"/>
    <s v="UK02CA0769"/>
    <s v="HARI"/>
    <n v="7247885473"/>
    <x v="249"/>
    <n v="75458"/>
    <d v="2025-10-03T00:00:00"/>
    <d v="2025-10-03T00:00:00"/>
    <n v="0"/>
    <s v="valid"/>
    <n v="1105"/>
    <n v="227"/>
    <n v="75"/>
    <n v="40"/>
    <s v="normal"/>
    <s v="no"/>
    <s v="low"/>
    <n v="115"/>
    <s v="low"/>
    <s v="YES"/>
    <d v="2025-10-03T00:00:00"/>
    <m/>
    <d v="2025-10-01T00:00:00"/>
    <s v="Oct"/>
    <n v="2025"/>
    <s v="Fri"/>
    <m/>
    <x v="31"/>
    <n v="18"/>
    <s v="valid"/>
    <s v="completed"/>
    <s v="Bhupendra  Singh"/>
  </r>
  <r>
    <n v="158"/>
    <x v="0"/>
    <s v="DEHRADUN"/>
    <x v="0"/>
    <n v="9548900960"/>
    <s v="UK08CB0821"/>
    <s v="SURENDRA"/>
    <n v="8979512894"/>
    <x v="250"/>
    <s v="TXN100129359636"/>
    <d v="2025-10-17T00:00:00"/>
    <d v="2025-10-16T00:00:00"/>
    <n v="-1"/>
    <s v="valid"/>
    <n v="2004"/>
    <n v="383"/>
    <n v="23"/>
    <n v="60"/>
    <s v="normal"/>
    <s v="no"/>
    <s v="low"/>
    <n v="83"/>
    <s v="low"/>
    <s v="YES"/>
    <d v="2025-10-17T00:00:00"/>
    <n v="45931"/>
    <d v="2025-10-01T00:00:00"/>
    <s v="Oct"/>
    <n v="2025"/>
    <s v="Thu"/>
    <m/>
    <x v="35"/>
    <n v="18"/>
    <s v="valid"/>
    <s v="completed"/>
    <s v="Gaurav  Saini"/>
  </r>
  <r>
    <n v="179"/>
    <x v="0"/>
    <s v="DEHRADUN"/>
    <x v="0"/>
    <n v="9508782677"/>
    <s v="UK17CA 5823"/>
    <s v="VINAY"/>
    <n v="9548825818"/>
    <x v="251"/>
    <s v="TXN100129125464"/>
    <d v="2025-10-17T00:00:00"/>
    <d v="2025-10-16T00:00:00"/>
    <n v="-1"/>
    <s v="valid"/>
    <n v="0"/>
    <n v="1250"/>
    <n v="45"/>
    <n v="100"/>
    <s v="normal"/>
    <s v="no"/>
    <s v="medium"/>
    <n v="145"/>
    <s v="medium"/>
    <s v="YES"/>
    <d v="2025-10-17T00:00:00"/>
    <n v="45931"/>
    <d v="2025-10-01T00:00:00"/>
    <s v="Oct"/>
    <n v="2025"/>
    <s v="Thu"/>
    <m/>
    <x v="2"/>
    <n v="18"/>
    <s v="valid"/>
    <s v="completed"/>
    <s v="Sandeep  Kumar  Saini"/>
  </r>
  <r>
    <n v="158"/>
    <x v="1"/>
    <s v="HALDWANI"/>
    <x v="2"/>
    <n v="9161640641"/>
    <s v="UK02CA0769"/>
    <s v="HARI"/>
    <n v="7247885473"/>
    <x v="252"/>
    <n v="75458"/>
    <d v="2025-10-03T00:00:00"/>
    <d v="2025-10-03T00:00:00"/>
    <n v="0"/>
    <s v="valid"/>
    <n v="16385"/>
    <n v="3492"/>
    <n v="38"/>
    <n v="60"/>
    <s v="normal"/>
    <s v="no"/>
    <s v="low"/>
    <n v="98"/>
    <s v="low"/>
    <s v="YES"/>
    <d v="2025-10-03T00:00:00"/>
    <m/>
    <d v="2025-10-01T00:00:00"/>
    <s v="Oct"/>
    <n v="2025"/>
    <s v="Fri"/>
    <m/>
    <x v="70"/>
    <n v="18"/>
    <s v="valid"/>
    <s v="completed"/>
    <s v="Veer  Pal"/>
  </r>
  <r>
    <n v="159"/>
    <x v="0"/>
    <s v="DEHRADUN"/>
    <x v="0"/>
    <n v="9548900960"/>
    <s v="UK08CB0821"/>
    <s v="SURENDRA"/>
    <n v="8979512894"/>
    <x v="253"/>
    <s v="TXN100129359826"/>
    <d v="2025-10-17T00:00:00"/>
    <d v="2025-10-16T00:00:00"/>
    <n v="-1"/>
    <s v="valid"/>
    <n v="478"/>
    <n v="141"/>
    <n v="47"/>
    <n v="60"/>
    <s v="normal"/>
    <s v="no"/>
    <s v="low"/>
    <n v="107"/>
    <s v="low"/>
    <s v="YES"/>
    <d v="2025-10-17T00:00:00"/>
    <n v="45931"/>
    <d v="2025-10-01T00:00:00"/>
    <s v="Oct"/>
    <n v="2025"/>
    <s v="Thu"/>
    <m/>
    <x v="35"/>
    <n v="18"/>
    <s v="valid"/>
    <s v="completed"/>
    <s v="Gaurav  Saini"/>
  </r>
  <r>
    <n v="160"/>
    <x v="0"/>
    <s v="DEHRADUN"/>
    <x v="0"/>
    <n v="9548900960"/>
    <s v="UK08CB0821"/>
    <s v="SURENDRA"/>
    <n v="8979512894"/>
    <x v="254"/>
    <s v="TXN100129359826"/>
    <d v="2025-10-17T00:00:00"/>
    <d v="2025-10-16T00:00:00"/>
    <n v="-1"/>
    <s v="valid"/>
    <n v="15026"/>
    <n v="3768"/>
    <n v="43"/>
    <n v="60"/>
    <s v="normal"/>
    <s v="no"/>
    <s v="low"/>
    <n v="103"/>
    <s v="low"/>
    <s v="YES"/>
    <d v="2025-10-17T00:00:00"/>
    <n v="45931"/>
    <d v="2025-10-01T00:00:00"/>
    <s v="Oct"/>
    <n v="2025"/>
    <s v="Thu"/>
    <m/>
    <x v="35"/>
    <n v="18"/>
    <s v="valid"/>
    <s v="completed"/>
    <s v="Gaurav  Saini"/>
  </r>
  <r>
    <n v="160"/>
    <x v="1"/>
    <s v="HALDWANI"/>
    <x v="2"/>
    <n v="9161640641"/>
    <s v="UK02CA0769"/>
    <s v="HARI"/>
    <n v="7247885473"/>
    <x v="255"/>
    <n v="75329"/>
    <d v="2025-10-03T00:00:00"/>
    <d v="2025-10-03T00:00:00"/>
    <n v="0"/>
    <s v="valid"/>
    <n v="9270"/>
    <n v="2751"/>
    <n v="54"/>
    <n v="60"/>
    <s v="normal"/>
    <s v="no"/>
    <s v="low"/>
    <n v="114"/>
    <s v="low"/>
    <s v="YES"/>
    <d v="2025-10-03T00:00:00"/>
    <m/>
    <d v="2025-10-01T00:00:00"/>
    <s v="Oct"/>
    <n v="2025"/>
    <s v="Fri"/>
    <m/>
    <x v="29"/>
    <n v="18"/>
    <s v="valid"/>
    <s v="completed"/>
    <s v="Rakesh  Kumar"/>
  </r>
  <r>
    <n v="161"/>
    <x v="1"/>
    <s v="HALDWANI"/>
    <x v="2"/>
    <n v="9161640641"/>
    <s v="UK02CA0769"/>
    <s v="HARI"/>
    <n v="7247885473"/>
    <x v="256"/>
    <n v="75329"/>
    <d v="2025-10-03T00:00:00"/>
    <d v="2025-10-03T00:00:00"/>
    <n v="0"/>
    <s v="valid"/>
    <n v="8769"/>
    <n v="1936"/>
    <n v="45"/>
    <n v="80"/>
    <s v="normal"/>
    <s v="no"/>
    <s v="medium"/>
    <n v="125"/>
    <s v="medium"/>
    <s v="YES"/>
    <d v="2025-10-03T00:00:00"/>
    <m/>
    <d v="2025-10-01T00:00:00"/>
    <s v="Oct"/>
    <n v="2025"/>
    <s v="Fri"/>
    <m/>
    <x v="29"/>
    <n v="18"/>
    <s v="valid"/>
    <s v="completed"/>
    <s v="Rakesh  Kumar"/>
  </r>
  <r>
    <n v="161"/>
    <x v="0"/>
    <s v="DEHRADUN"/>
    <x v="0"/>
    <n v="9548900960"/>
    <s v="UK08CB0821"/>
    <s v="SURENDRA"/>
    <n v="8979512894"/>
    <x v="257"/>
    <s v="TXN100129359826"/>
    <d v="2025-10-17T00:00:00"/>
    <d v="2025-10-16T00:00:00"/>
    <n v="-1"/>
    <s v="valid"/>
    <n v="15997"/>
    <n v="3801"/>
    <n v="23"/>
    <n v="60"/>
    <s v="normal"/>
    <s v="no"/>
    <s v="low"/>
    <n v="83"/>
    <s v="low"/>
    <s v="YES"/>
    <d v="2025-10-17T00:00:00"/>
    <n v="45931"/>
    <d v="2025-10-01T00:00:00"/>
    <s v="Oct"/>
    <n v="2025"/>
    <s v="Thu"/>
    <m/>
    <x v="35"/>
    <n v="18"/>
    <s v="valid"/>
    <s v="completed"/>
    <s v="Gaurav  Saini"/>
  </r>
  <r>
    <n v="162"/>
    <x v="0"/>
    <s v="DEHRADUN"/>
    <x v="0"/>
    <n v="9548900960"/>
    <s v="UK08CB0821"/>
    <s v="SURENDRA"/>
    <n v="8979512894"/>
    <x v="258"/>
    <s v="TXN100129359826"/>
    <d v="2025-10-17T00:00:00"/>
    <d v="2025-10-16T00:00:00"/>
    <n v="-1"/>
    <s v="valid"/>
    <n v="9531"/>
    <n v="2005"/>
    <n v="20"/>
    <n v="60"/>
    <s v="normal"/>
    <s v="no"/>
    <s v="low"/>
    <n v="80"/>
    <s v="low"/>
    <s v="YES"/>
    <d v="2025-10-17T00:00:00"/>
    <n v="45931"/>
    <d v="2025-10-01T00:00:00"/>
    <s v="Oct"/>
    <n v="2025"/>
    <s v="Thu"/>
    <m/>
    <x v="35"/>
    <n v="18"/>
    <s v="valid"/>
    <s v="completed"/>
    <s v="Gaurav  Saini"/>
  </r>
  <r>
    <n v="162"/>
    <x v="1"/>
    <s v="HALDWANI"/>
    <x v="2"/>
    <n v="9161640641"/>
    <s v="UK02CA0769"/>
    <s v="HARI"/>
    <n v="7247885473"/>
    <x v="259"/>
    <n v="75329"/>
    <d v="2025-10-03T00:00:00"/>
    <d v="2025-10-03T00:00:00"/>
    <n v="0"/>
    <s v="valid"/>
    <n v="9940"/>
    <n v="2030"/>
    <n v="57"/>
    <n v="60"/>
    <s v="normal"/>
    <s v="no"/>
    <s v="low"/>
    <n v="117"/>
    <s v="low"/>
    <s v="YES"/>
    <d v="2025-10-03T00:00:00"/>
    <m/>
    <d v="2025-10-01T00:00:00"/>
    <s v="Oct"/>
    <n v="2025"/>
    <s v="Fri"/>
    <m/>
    <x v="29"/>
    <n v="18"/>
    <s v="valid"/>
    <s v="completed"/>
    <s v="Rakesh  Kumar"/>
  </r>
  <r>
    <n v="163"/>
    <x v="1"/>
    <s v="HALDWANI"/>
    <x v="1"/>
    <s v="9389925428-Jio-BP"/>
    <s v="UK03CA2120"/>
    <s v="DEEPAK"/>
    <n v="9350905819"/>
    <x v="260"/>
    <s v="TXN100126227213"/>
    <d v="2025-10-03T00:00:00"/>
    <d v="2025-10-04T00:00:00"/>
    <n v="1"/>
    <s v="valid"/>
    <n v="4893"/>
    <n v="4299"/>
    <n v="101"/>
    <n v="140"/>
    <s v="normal"/>
    <s v="no"/>
    <s v="medium"/>
    <n v="241"/>
    <s v="medium"/>
    <s v="YES"/>
    <d v="2025-10-04T00:00:00"/>
    <m/>
    <d v="2025-10-01T00:00:00"/>
    <s v="Oct"/>
    <n v="2025"/>
    <s v="Sat"/>
    <m/>
    <x v="71"/>
    <n v="18"/>
    <s v="valid"/>
    <s v="completed"/>
    <s v="Diwan   Singh"/>
  </r>
  <r>
    <n v="163"/>
    <x v="0"/>
    <s v="DEHRADUN"/>
    <x v="0"/>
    <n v="9548900960"/>
    <s v="UK08CB0821"/>
    <s v="SURENDRA"/>
    <n v="8979512894"/>
    <x v="261"/>
    <s v="TXN100129359826"/>
    <d v="2025-10-17T00:00:00"/>
    <d v="2025-10-16T00:00:00"/>
    <n v="-1"/>
    <s v="valid"/>
    <n v="0"/>
    <n v="0"/>
    <n v="15"/>
    <n v="60"/>
    <s v="normal"/>
    <s v="no"/>
    <s v="low"/>
    <n v="75"/>
    <s v="low"/>
    <s v="YES"/>
    <d v="2025-10-17T00:00:00"/>
    <n v="45931"/>
    <d v="2025-10-01T00:00:00"/>
    <s v="Oct"/>
    <n v="2025"/>
    <s v="Thu"/>
    <m/>
    <x v="5"/>
    <n v="18"/>
    <s v="valid"/>
    <s v="completed"/>
    <s v="Rohit Thakur SLQU"/>
  </r>
  <r>
    <n v="164"/>
    <x v="1"/>
    <s v="HALDWANI"/>
    <x v="1"/>
    <s v="9389925428-Jio-BP"/>
    <s v="UK03CA2120"/>
    <s v="DEEPAK"/>
    <n v="9350905819"/>
    <x v="262"/>
    <s v="TXN100126227029"/>
    <d v="2025-10-03T00:00:00"/>
    <d v="2025-10-03T00:00:00"/>
    <n v="0"/>
    <s v="valid"/>
    <n v="14180"/>
    <n v="3661"/>
    <n v="50"/>
    <n v="80"/>
    <s v="normal"/>
    <s v="no"/>
    <s v="medium"/>
    <n v="130"/>
    <s v="medium"/>
    <s v="YES"/>
    <d v="2025-10-03T00:00:00"/>
    <m/>
    <d v="2025-10-01T00:00:00"/>
    <s v="Oct"/>
    <n v="2025"/>
    <s v="Fri"/>
    <m/>
    <x v="71"/>
    <n v="18"/>
    <s v="valid"/>
    <s v="completed"/>
    <s v="Diwan   Singh"/>
  </r>
  <r>
    <n v="164"/>
    <x v="0"/>
    <s v="DEHRADUN"/>
    <x v="0"/>
    <n v="9548900960"/>
    <s v="UK08CB0821"/>
    <s v="SURENDRA"/>
    <n v="8979512894"/>
    <x v="263"/>
    <s v="TXN100129359826"/>
    <d v="2025-10-17T00:00:00"/>
    <d v="2025-10-17T00:00:00"/>
    <n v="0"/>
    <s v="valid"/>
    <n v="659"/>
    <n v="125"/>
    <n v="28"/>
    <n v="60"/>
    <s v="normal"/>
    <s v="no"/>
    <s v="low"/>
    <n v="88"/>
    <s v="low"/>
    <s v="YES"/>
    <d v="2025-10-17T00:00:00"/>
    <n v="45931"/>
    <d v="2025-10-01T00:00:00"/>
    <s v="Oct"/>
    <n v="2025"/>
    <s v="Fri"/>
    <m/>
    <x v="2"/>
    <n v="18"/>
    <s v="valid"/>
    <s v="completed"/>
    <s v="Sandeep  Kumar  Saini"/>
  </r>
  <r>
    <n v="165"/>
    <x v="1"/>
    <s v="HALDWANI"/>
    <x v="1"/>
    <s v="9389925428-Jio-BP"/>
    <s v="UK03CA2120"/>
    <s v="DEEPAK"/>
    <n v="9350905819"/>
    <x v="264"/>
    <s v="TXN100126227029"/>
    <d v="2025-10-03T00:00:00"/>
    <d v="2025-10-04T00:00:00"/>
    <n v="1"/>
    <s v="valid"/>
    <n v="12021"/>
    <n v="2999"/>
    <n v="75"/>
    <n v="60"/>
    <s v="normal"/>
    <s v="no"/>
    <s v="low"/>
    <n v="135"/>
    <s v="low"/>
    <s v="YES"/>
    <d v="2025-10-04T00:00:00"/>
    <m/>
    <d v="2025-10-01T00:00:00"/>
    <s v="Oct"/>
    <n v="2025"/>
    <s v="Sat"/>
    <m/>
    <x v="71"/>
    <n v="18"/>
    <s v="valid"/>
    <s v="completed"/>
    <s v="Diwan   Singh"/>
  </r>
  <r>
    <n v="166"/>
    <x v="1"/>
    <s v="HALDWANI"/>
    <x v="1"/>
    <s v="9389925428-Jio-BP"/>
    <s v="UK03CA2120"/>
    <s v="DEEPAK"/>
    <n v="9350905819"/>
    <x v="265"/>
    <s v="TXN100126227029"/>
    <d v="2025-10-03T00:00:00"/>
    <d v="2025-10-04T00:00:00"/>
    <n v="1"/>
    <s v="valid"/>
    <n v="4213"/>
    <n v="627"/>
    <n v="75"/>
    <n v="60"/>
    <s v="normal"/>
    <s v="no"/>
    <s v="low"/>
    <n v="135"/>
    <s v="low"/>
    <s v="YES"/>
    <d v="2025-10-04T00:00:00"/>
    <m/>
    <d v="2025-10-01T00:00:00"/>
    <s v="Oct"/>
    <n v="2025"/>
    <s v="Sat"/>
    <m/>
    <x v="71"/>
    <n v="18"/>
    <s v="valid"/>
    <s v="completed"/>
    <s v="Diwan   Singh"/>
  </r>
  <r>
    <n v="167"/>
    <x v="1"/>
    <s v="HALDWANI"/>
    <x v="1"/>
    <s v="9389925428-Jio-BP"/>
    <s v="UK03CA2120"/>
    <s v="DEEPAK"/>
    <n v="9350905819"/>
    <x v="266"/>
    <s v="TXN100126227029"/>
    <d v="2025-10-03T00:00:00"/>
    <d v="2025-10-04T00:00:00"/>
    <n v="1"/>
    <s v="valid"/>
    <n v="8607"/>
    <n v="2157"/>
    <n v="109"/>
    <n v="60"/>
    <s v="normal"/>
    <s v="no"/>
    <s v="low"/>
    <n v="169"/>
    <s v="low"/>
    <s v="YES"/>
    <d v="2025-10-04T00:00:00"/>
    <m/>
    <d v="2025-10-01T00:00:00"/>
    <s v="Oct"/>
    <n v="2025"/>
    <s v="Sat"/>
    <m/>
    <x v="71"/>
    <n v="18"/>
    <s v="valid"/>
    <s v="completed"/>
    <s v="Diwan   Singh"/>
  </r>
  <r>
    <n v="168"/>
    <x v="1"/>
    <s v="HALDWANI"/>
    <x v="1"/>
    <s v="9389925428-Jio-BP"/>
    <s v="UK03CA2120"/>
    <s v="DEEPAK"/>
    <n v="9350905819"/>
    <x v="267"/>
    <s v="TXN100126227029"/>
    <d v="2025-10-03T00:00:00"/>
    <d v="2025-10-03T00:00:00"/>
    <n v="0"/>
    <s v="valid"/>
    <n v="2488"/>
    <n v="579"/>
    <n v="33"/>
    <n v="60"/>
    <s v="normal"/>
    <s v="no"/>
    <s v="low"/>
    <n v="93"/>
    <s v="low"/>
    <s v="YES"/>
    <d v="2025-10-03T00:00:00"/>
    <m/>
    <d v="2025-10-01T00:00:00"/>
    <s v="Oct"/>
    <n v="2025"/>
    <s v="Fri"/>
    <m/>
    <x v="71"/>
    <n v="18"/>
    <s v="valid"/>
    <s v="completed"/>
    <s v="Diwan   Singh"/>
  </r>
  <r>
    <n v="169"/>
    <x v="1"/>
    <s v="HALDWANI"/>
    <x v="1"/>
    <s v="9389925428-Jio-BP"/>
    <s v="UK03CA2120"/>
    <s v="DEEPAK"/>
    <n v="9350905819"/>
    <x v="268"/>
    <s v="TXN100126227029"/>
    <d v="2025-10-03T00:00:00"/>
    <d v="2025-10-03T00:00:00"/>
    <n v="0"/>
    <s v="valid"/>
    <n v="7154"/>
    <n v="1721"/>
    <n v="160"/>
    <n v="40"/>
    <s v="normal"/>
    <s v="no"/>
    <s v="low"/>
    <n v="200"/>
    <s v="low"/>
    <s v="YES"/>
    <d v="2025-10-03T00:00:00"/>
    <m/>
    <d v="2025-10-01T00:00:00"/>
    <s v="Oct"/>
    <n v="2025"/>
    <s v="Fri"/>
    <m/>
    <x v="71"/>
    <n v="18"/>
    <s v="valid"/>
    <s v="completed"/>
    <s v="Diwan   Singh"/>
  </r>
  <r>
    <n v="170"/>
    <x v="1"/>
    <s v="HALDWANI"/>
    <x v="2"/>
    <n v="9161640641"/>
    <s v="UK05CA2504"/>
    <s v="GOKUL"/>
    <n v="7417923866"/>
    <x v="269"/>
    <s v="TXN100126229568"/>
    <d v="2025-10-03T00:00:00"/>
    <d v="2025-10-05T00:00:00"/>
    <n v="2"/>
    <s v="valid"/>
    <n v="4030"/>
    <n v="1192"/>
    <n v="55"/>
    <n v="120"/>
    <s v="normal"/>
    <s v="no"/>
    <s v="medium"/>
    <n v="175"/>
    <s v="medium"/>
    <s v="YES"/>
    <d v="2025-10-05T00:00:00"/>
    <m/>
    <d v="2025-10-01T00:00:00"/>
    <s v="Oct"/>
    <n v="2025"/>
    <s v="Sun"/>
    <m/>
    <x v="72"/>
    <n v="18"/>
    <s v="valid"/>
    <s v="completed"/>
    <s v="Harsharan  Pandey"/>
  </r>
  <r>
    <n v="171"/>
    <x v="1"/>
    <s v="HALDWANI"/>
    <x v="2"/>
    <n v="9161640641"/>
    <s v="UK05CA2504"/>
    <s v="GOKUL"/>
    <n v="7417923866"/>
    <x v="270"/>
    <s v="TXN100126229568"/>
    <d v="2025-10-03T00:00:00"/>
    <d v="2025-10-04T00:00:00"/>
    <n v="1"/>
    <s v="valid"/>
    <n v="3280"/>
    <n v="1151"/>
    <n v="78"/>
    <n v="80"/>
    <s v="normal"/>
    <s v="no"/>
    <s v="medium"/>
    <n v="158"/>
    <s v="medium"/>
    <s v="YES"/>
    <d v="2025-10-04T00:00:00"/>
    <m/>
    <d v="2025-10-01T00:00:00"/>
    <s v="Oct"/>
    <n v="2025"/>
    <s v="Sat"/>
    <m/>
    <x v="73"/>
    <n v="18"/>
    <s v="valid"/>
    <s v="completed"/>
    <s v="Kripal  Bajetha"/>
  </r>
  <r>
    <n v="172"/>
    <x v="1"/>
    <s v="HALDWANI"/>
    <x v="2"/>
    <n v="9161640641"/>
    <s v="UK05CA2504"/>
    <s v="GOKUL"/>
    <n v="7417923866"/>
    <x v="271"/>
    <s v="TXN100126229568"/>
    <d v="2025-10-03T00:00:00"/>
    <d v="2025-10-04T00:00:00"/>
    <n v="1"/>
    <s v="valid"/>
    <n v="10123"/>
    <n v="2026"/>
    <n v="85"/>
    <n v="100"/>
    <s v="normal"/>
    <s v="no"/>
    <s v="medium"/>
    <n v="185"/>
    <s v="medium"/>
    <s v="YES"/>
    <d v="2025-10-04T00:00:00"/>
    <m/>
    <d v="2025-10-01T00:00:00"/>
    <s v="Oct"/>
    <n v="2025"/>
    <s v="Sat"/>
    <m/>
    <x v="73"/>
    <n v="18"/>
    <s v="valid"/>
    <s v="completed"/>
    <s v="Kripal  Bajetha"/>
  </r>
  <r>
    <n v="174"/>
    <x v="1"/>
    <s v="HALDWANI"/>
    <x v="2"/>
    <n v="9161640641"/>
    <s v="UK05CA2504"/>
    <s v="GOKUL"/>
    <n v="7417923866"/>
    <x v="272"/>
    <s v="TXN100126229568"/>
    <d v="2025-10-03T00:00:00"/>
    <d v="2025-10-04T00:00:00"/>
    <n v="1"/>
    <s v="valid"/>
    <n v="326"/>
    <n v="129"/>
    <n v="85"/>
    <n v="40"/>
    <s v="normal"/>
    <s v="no"/>
    <s v="low"/>
    <n v="125"/>
    <s v="low"/>
    <s v="YES"/>
    <d v="2025-10-04T00:00:00"/>
    <m/>
    <d v="2025-10-01T00:00:00"/>
    <s v="Oct"/>
    <n v="2025"/>
    <s v="Sat"/>
    <m/>
    <x v="73"/>
    <n v="18"/>
    <s v="valid"/>
    <s v="completed"/>
    <s v="Kripal  Bajetha"/>
  </r>
  <r>
    <n v="494"/>
    <x v="1"/>
    <s v="HALDWANI"/>
    <x v="2"/>
    <n v="9161640641"/>
    <s v="UK05CA2504"/>
    <s v="GOKUL"/>
    <n v="7417923866"/>
    <x v="272"/>
    <s v="TXN100128616994"/>
    <d v="2025-10-14T00:00:00"/>
    <d v="2025-10-14T00:00:00"/>
    <n v="0"/>
    <s v="valid"/>
    <n v="398"/>
    <n v="189"/>
    <n v="50"/>
    <n v="60"/>
    <s v="normal"/>
    <s v="no"/>
    <s v="low"/>
    <n v="110"/>
    <s v="low"/>
    <s v="YES"/>
    <d v="2025-10-14T00:00:00"/>
    <m/>
    <d v="2025-10-01T00:00:00"/>
    <s v="Oct"/>
    <n v="2025"/>
    <s v="Tue"/>
    <m/>
    <x v="73"/>
    <n v="18"/>
    <s v="valid"/>
    <s v="completed"/>
    <s v="Kripal  Bajetha"/>
  </r>
  <r>
    <n v="175"/>
    <x v="1"/>
    <s v="HALDWANI"/>
    <x v="2"/>
    <n v="9161640641"/>
    <s v="UK05CA2504"/>
    <s v="GOKUL"/>
    <n v="7417923866"/>
    <x v="273"/>
    <s v="TXN100126229403"/>
    <d v="2025-10-03T00:00:00"/>
    <d v="2025-10-03T00:00:00"/>
    <n v="0"/>
    <s v="valid"/>
    <n v="4448"/>
    <n v="1062"/>
    <n v="80"/>
    <n v="100"/>
    <s v="normal"/>
    <s v="no"/>
    <s v="medium"/>
    <n v="180"/>
    <s v="medium"/>
    <s v="YES"/>
    <d v="2025-10-03T00:00:00"/>
    <m/>
    <d v="2025-10-01T00:00:00"/>
    <s v="Oct"/>
    <n v="2025"/>
    <s v="Fri"/>
    <m/>
    <x v="72"/>
    <n v="18"/>
    <s v="valid"/>
    <s v="completed"/>
    <s v="Harsharan  Pandey"/>
  </r>
  <r>
    <n v="178"/>
    <x v="1"/>
    <s v="HALDWANI"/>
    <x v="2"/>
    <n v="9161640641"/>
    <s v="UK05CA2504"/>
    <s v="GOKUL"/>
    <n v="7417923866"/>
    <x v="274"/>
    <s v="TXN100126229842"/>
    <d v="2025-10-03T00:00:00"/>
    <d v="2025-10-04T00:00:00"/>
    <n v="1"/>
    <s v="valid"/>
    <n v="2924"/>
    <n v="829"/>
    <n v="82"/>
    <n v="80"/>
    <s v="normal"/>
    <s v="no"/>
    <s v="medium"/>
    <n v="162"/>
    <s v="medium"/>
    <s v="YES"/>
    <d v="2025-10-04T00:00:00"/>
    <m/>
    <d v="2025-10-01T00:00:00"/>
    <s v="Oct"/>
    <n v="2025"/>
    <s v="Sat"/>
    <m/>
    <x v="74"/>
    <n v="18"/>
    <s v="valid"/>
    <s v="completed"/>
    <s v="Surendra  Singh"/>
  </r>
  <r>
    <n v="179"/>
    <x v="1"/>
    <s v="HALDWANI"/>
    <x v="2"/>
    <n v="9161640641"/>
    <s v="UK05CA2504"/>
    <s v="GOKUL"/>
    <n v="7417923866"/>
    <x v="275"/>
    <s v="TXN100126229842"/>
    <d v="2025-10-03T00:00:00"/>
    <d v="2025-10-05T00:00:00"/>
    <n v="2"/>
    <s v="valid"/>
    <n v="2389"/>
    <n v="653"/>
    <n v="38"/>
    <n v="100"/>
    <s v="normal"/>
    <s v="no"/>
    <s v="medium"/>
    <n v="138"/>
    <s v="medium"/>
    <s v="YES"/>
    <d v="2025-10-05T00:00:00"/>
    <m/>
    <d v="2025-10-01T00:00:00"/>
    <s v="Oct"/>
    <n v="2025"/>
    <s v="Sun"/>
    <m/>
    <x v="74"/>
    <n v="18"/>
    <s v="valid"/>
    <s v="completed"/>
    <s v="Surendra  Singh"/>
  </r>
  <r>
    <n v="185"/>
    <x v="1"/>
    <s v="HALDWANI"/>
    <x v="2"/>
    <n v="9628578265"/>
    <s v="UK02CA0769"/>
    <s v="HARI"/>
    <n v="7247885473"/>
    <x v="276"/>
    <n v="180718"/>
    <d v="2025-10-04T00:00:00"/>
    <d v="2025-10-05T00:00:00"/>
    <n v="1"/>
    <s v="valid"/>
    <n v="0"/>
    <n v="0"/>
    <n v="12"/>
    <n v="80"/>
    <s v="normal"/>
    <s v="no"/>
    <s v="medium"/>
    <n v="92"/>
    <s v="medium"/>
    <s v="YES"/>
    <d v="2025-10-05T00:00:00"/>
    <m/>
    <d v="2025-10-01T00:00:00"/>
    <s v="Oct"/>
    <n v="2025"/>
    <s v="Sun"/>
    <m/>
    <x v="70"/>
    <n v="18"/>
    <s v="valid"/>
    <s v="completed"/>
    <s v="Veer  Pal"/>
  </r>
  <r>
    <n v="186"/>
    <x v="1"/>
    <s v="HALDWANI"/>
    <x v="2"/>
    <n v="9628578265"/>
    <s v="UK02CA0769"/>
    <s v="HARI"/>
    <n v="7247885473"/>
    <x v="277"/>
    <n v="180718"/>
    <d v="2025-10-04T00:00:00"/>
    <d v="2025-10-04T00:00:00"/>
    <n v="0"/>
    <s v="valid"/>
    <n v="845"/>
    <n v="103"/>
    <n v="25"/>
    <n v="80"/>
    <s v="normal"/>
    <s v="no"/>
    <s v="medium"/>
    <n v="105"/>
    <s v="medium"/>
    <s v="YES"/>
    <d v="2025-10-04T00:00:00"/>
    <m/>
    <d v="2025-10-01T00:00:00"/>
    <s v="Oct"/>
    <n v="2025"/>
    <s v="Sat"/>
    <m/>
    <x v="34"/>
    <n v="18"/>
    <s v="valid"/>
    <s v="completed"/>
    <s v="Munendra  singh"/>
  </r>
  <r>
    <n v="188"/>
    <x v="1"/>
    <s v="HALDWANI"/>
    <x v="2"/>
    <n v="9161640641"/>
    <s v="UK02CA0769"/>
    <s v="HARI"/>
    <n v="7247885473"/>
    <x v="278"/>
    <n v="75837"/>
    <d v="2025-10-04T00:00:00"/>
    <d v="2025-10-05T00:00:00"/>
    <n v="1"/>
    <s v="valid"/>
    <n v="5905"/>
    <n v="1306"/>
    <n v="65"/>
    <n v="60"/>
    <s v="normal"/>
    <s v="no"/>
    <s v="low"/>
    <n v="155"/>
    <s v="low"/>
    <s v="YES"/>
    <d v="2025-10-05T00:00:00"/>
    <m/>
    <d v="2025-10-01T00:00:00"/>
    <s v="Oct"/>
    <n v="2025"/>
    <s v="Sun"/>
    <m/>
    <x v="27"/>
    <n v="18"/>
    <s v="valid"/>
    <s v="completed"/>
    <s v="Dharmendra  Singh"/>
  </r>
  <r>
    <n v="227"/>
    <x v="1"/>
    <s v="HALDWANI"/>
    <x v="2"/>
    <n v="9161640641"/>
    <s v="UK02CA0769"/>
    <s v="HARI"/>
    <n v="7247885473"/>
    <x v="278"/>
    <n v="71547"/>
    <d v="2025-10-05T00:00:00"/>
    <d v="2025-10-05T00:00:00"/>
    <n v="0"/>
    <s v="valid"/>
    <n v="5905"/>
    <n v="1306"/>
    <n v="65"/>
    <n v="100"/>
    <s v="normal"/>
    <s v="no"/>
    <s v="medium"/>
    <n v="165"/>
    <s v="medium"/>
    <s v="YES"/>
    <d v="2025-10-05T00:00:00"/>
    <m/>
    <d v="2025-10-01T00:00:00"/>
    <s v="Oct"/>
    <n v="2025"/>
    <s v="Sun"/>
    <m/>
    <x v="27"/>
    <n v="18"/>
    <s v="valid"/>
    <s v="completed"/>
    <s v="Dharmendra  Singh"/>
  </r>
  <r>
    <n v="189"/>
    <x v="1"/>
    <s v="HALDWANI"/>
    <x v="2"/>
    <n v="9161640641"/>
    <s v="UK02CA0769"/>
    <s v="HARI"/>
    <n v="7247885473"/>
    <x v="279"/>
    <n v="75837"/>
    <d v="2025-10-04T00:00:00"/>
    <d v="2025-10-04T00:00:00"/>
    <n v="0"/>
    <s v="valid"/>
    <n v="1688"/>
    <n v="331"/>
    <n v="52"/>
    <n v="60"/>
    <s v="normal"/>
    <s v="no"/>
    <s v="low"/>
    <n v="112"/>
    <s v="low"/>
    <s v="YES"/>
    <d v="2025-10-04T00:00:00"/>
    <m/>
    <d v="2025-10-01T00:00:00"/>
    <s v="Oct"/>
    <n v="2025"/>
    <s v="Sat"/>
    <m/>
    <x v="27"/>
    <n v="18"/>
    <s v="valid"/>
    <s v="completed"/>
    <s v="Dharmendra  Singh"/>
  </r>
  <r>
    <n v="190"/>
    <x v="1"/>
    <s v="HALDWANI"/>
    <x v="2"/>
    <n v="9161640641"/>
    <s v="UK02CA0769"/>
    <s v="HARI"/>
    <n v="7247885473"/>
    <x v="280"/>
    <n v="75837"/>
    <d v="2025-10-04T00:00:00"/>
    <d v="2025-10-04T00:00:00"/>
    <n v="0"/>
    <s v="valid"/>
    <n v="4318"/>
    <n v="836"/>
    <n v="52"/>
    <n v="100"/>
    <s v="normal"/>
    <s v="no"/>
    <s v="medium"/>
    <n v="152"/>
    <s v="medium"/>
    <s v="YES"/>
    <d v="2025-10-04T00:00:00"/>
    <m/>
    <d v="2025-10-01T00:00:00"/>
    <s v="Oct"/>
    <n v="2025"/>
    <s v="Sat"/>
    <m/>
    <x v="27"/>
    <n v="18"/>
    <s v="valid"/>
    <s v="completed"/>
    <s v="Dharmendra  Singh"/>
  </r>
  <r>
    <n v="191"/>
    <x v="1"/>
    <s v="HALDWANI"/>
    <x v="2"/>
    <n v="9161640641"/>
    <s v="UK02CA0769"/>
    <s v="HARI"/>
    <n v="7247885473"/>
    <x v="281"/>
    <n v="75837"/>
    <d v="2025-10-04T00:00:00"/>
    <d v="2025-10-04T00:00:00"/>
    <n v="0"/>
    <s v="valid"/>
    <n v="2642"/>
    <n v="559"/>
    <n v="95"/>
    <n v="60"/>
    <s v="normal"/>
    <s v="no"/>
    <s v="low"/>
    <n v="155"/>
    <s v="low"/>
    <s v="YES"/>
    <d v="2025-10-04T00:00:00"/>
    <m/>
    <d v="2025-10-01T00:00:00"/>
    <s v="Oct"/>
    <n v="2025"/>
    <s v="Sat"/>
    <m/>
    <x v="27"/>
    <n v="18"/>
    <s v="valid"/>
    <s v="completed"/>
    <s v="Dharmendra  Singh"/>
  </r>
  <r>
    <n v="192"/>
    <x v="1"/>
    <s v="HALDWANI"/>
    <x v="2"/>
    <n v="9161640641"/>
    <s v="UK02CA0769"/>
    <s v="HARI"/>
    <n v="7247885473"/>
    <x v="282"/>
    <n v="75726"/>
    <d v="2025-10-04T00:00:00"/>
    <d v="2025-10-05T00:00:00"/>
    <n v="1"/>
    <s v="valid"/>
    <n v="11337"/>
    <n v="2560"/>
    <n v="40"/>
    <n v="120"/>
    <s v="normal"/>
    <s v="no"/>
    <s v="medium"/>
    <n v="160"/>
    <s v="medium"/>
    <s v="YES"/>
    <d v="2025-10-05T00:00:00"/>
    <m/>
    <d v="2025-10-01T00:00:00"/>
    <s v="Oct"/>
    <n v="2025"/>
    <s v="Sun"/>
    <m/>
    <x v="27"/>
    <n v="18"/>
    <s v="valid"/>
    <s v="completed"/>
    <s v="Dharmendra  Singh"/>
  </r>
  <r>
    <n v="193"/>
    <x v="1"/>
    <s v="HALDWANI"/>
    <x v="2"/>
    <n v="9161640641"/>
    <s v="UK02CA0769"/>
    <s v="HARI"/>
    <n v="7247885473"/>
    <x v="283"/>
    <n v="75726"/>
    <d v="2025-10-04T00:00:00"/>
    <d v="2025-10-04T00:00:00"/>
    <n v="0"/>
    <s v="valid"/>
    <n v="7215"/>
    <n v="1496"/>
    <n v="75"/>
    <n v="100"/>
    <s v="normal"/>
    <s v="no"/>
    <s v="medium"/>
    <n v="175"/>
    <s v="medium"/>
    <s v="YES"/>
    <d v="2025-10-04T00:00:00"/>
    <m/>
    <d v="2025-10-01T00:00:00"/>
    <s v="Oct"/>
    <n v="2025"/>
    <s v="Sat"/>
    <m/>
    <x v="27"/>
    <n v="18"/>
    <s v="valid"/>
    <s v="completed"/>
    <s v="Dharmendra  Singh"/>
  </r>
  <r>
    <n v="194"/>
    <x v="1"/>
    <s v="HALDWANI"/>
    <x v="2"/>
    <n v="9161640641"/>
    <s v="UK02CA0769"/>
    <s v="HARI"/>
    <n v="7247885473"/>
    <x v="284"/>
    <n v="75726"/>
    <d v="2025-10-04T00:00:00"/>
    <d v="2025-10-05T00:00:00"/>
    <n v="1"/>
    <s v="valid"/>
    <n v="8925"/>
    <n v="1898"/>
    <n v="86"/>
    <n v="60"/>
    <s v="normal"/>
    <s v="no"/>
    <s v="low"/>
    <n v="155"/>
    <s v="low"/>
    <s v="YES"/>
    <d v="2025-10-05T00:00:00"/>
    <m/>
    <d v="2025-10-01T00:00:00"/>
    <s v="Oct"/>
    <n v="2025"/>
    <s v="Sun"/>
    <m/>
    <x v="27"/>
    <n v="18"/>
    <s v="valid"/>
    <s v="completed"/>
    <s v="Dharmendra  Singh"/>
  </r>
  <r>
    <n v="195"/>
    <x v="1"/>
    <s v="HALDWANI"/>
    <x v="2"/>
    <n v="9161640641"/>
    <s v="UK02CA0769"/>
    <s v="HARI"/>
    <n v="7247885473"/>
    <x v="285"/>
    <n v="75726"/>
    <d v="2025-10-04T00:00:00"/>
    <d v="2025-10-04T00:00:00"/>
    <n v="0"/>
    <s v="valid"/>
    <n v="3081"/>
    <n v="544"/>
    <n v="12"/>
    <n v="100"/>
    <s v="normal"/>
    <s v="no"/>
    <s v="medium"/>
    <n v="112"/>
    <s v="medium"/>
    <s v="YES"/>
    <d v="2025-10-04T00:00:00"/>
    <m/>
    <d v="2025-10-01T00:00:00"/>
    <s v="Oct"/>
    <n v="2025"/>
    <s v="Sat"/>
    <m/>
    <x v="28"/>
    <n v="18"/>
    <s v="valid"/>
    <s v="completed"/>
    <s v="Madan  Lal"/>
  </r>
  <r>
    <n v="196"/>
    <x v="1"/>
    <s v="HALDWANI"/>
    <x v="2"/>
    <n v="9161640641"/>
    <s v="UK02CA0988"/>
    <s v="KUNDAN"/>
    <n v="7055143769"/>
    <x v="286"/>
    <s v="TXN100126571043"/>
    <d v="2025-10-04T00:00:00"/>
    <d v="2025-10-04T00:00:00"/>
    <n v="0"/>
    <s v="valid"/>
    <n v="3833"/>
    <n v="1189"/>
    <n v="30"/>
    <n v="120"/>
    <s v="normal"/>
    <s v="no"/>
    <s v="medium"/>
    <n v="150"/>
    <s v="medium"/>
    <s v="YES"/>
    <d v="2025-10-04T00:00:00"/>
    <m/>
    <d v="2025-10-01T00:00:00"/>
    <s v="Oct"/>
    <n v="2025"/>
    <s v="Sat"/>
    <m/>
    <x v="75"/>
    <n v="18"/>
    <s v="valid"/>
    <s v="completed"/>
    <s v="Ramesh  Kumar"/>
  </r>
  <r>
    <n v="197"/>
    <x v="1"/>
    <s v="HALDWANI"/>
    <x v="2"/>
    <n v="9161640641"/>
    <s v="UK02CA0988"/>
    <s v="KUNDAN"/>
    <n v="7055143769"/>
    <x v="287"/>
    <s v="TXN100126571043"/>
    <d v="2025-10-04T00:00:00"/>
    <d v="2025-10-04T00:00:00"/>
    <n v="0"/>
    <s v="valid"/>
    <n v="3362"/>
    <n v="636"/>
    <n v="105"/>
    <n v="100"/>
    <s v="normal"/>
    <s v="no"/>
    <s v="medium"/>
    <n v="205"/>
    <s v="medium"/>
    <s v="YES"/>
    <d v="2025-10-04T00:00:00"/>
    <m/>
    <d v="2025-10-01T00:00:00"/>
    <s v="Oct"/>
    <n v="2025"/>
    <s v="Sat"/>
    <m/>
    <x v="75"/>
    <n v="18"/>
    <s v="valid"/>
    <s v="completed"/>
    <s v="Ramesh  Kumar"/>
  </r>
  <r>
    <n v="198"/>
    <x v="1"/>
    <s v="HALDWANI"/>
    <x v="2"/>
    <n v="9161640641"/>
    <s v="UK02CA0988"/>
    <s v="KUNDAN"/>
    <n v="7055143769"/>
    <x v="288"/>
    <s v="TXN100126571043"/>
    <d v="2025-10-04T00:00:00"/>
    <d v="2025-10-04T00:00:00"/>
    <n v="0"/>
    <s v="valid"/>
    <n v="7314"/>
    <n v="1685"/>
    <n v="102"/>
    <n v="80"/>
    <s v="normal"/>
    <s v="no"/>
    <s v="medium"/>
    <n v="182"/>
    <s v="medium"/>
    <s v="YES"/>
    <d v="2025-10-04T00:00:00"/>
    <m/>
    <d v="2025-10-01T00:00:00"/>
    <s v="Oct"/>
    <n v="2025"/>
    <s v="Sat"/>
    <m/>
    <x v="75"/>
    <n v="18"/>
    <s v="valid"/>
    <s v="completed"/>
    <s v="Ramesh  Kumar"/>
  </r>
  <r>
    <n v="199"/>
    <x v="1"/>
    <s v="HALDWANI"/>
    <x v="2"/>
    <n v="9161640641"/>
    <s v="UK02CA0988"/>
    <s v="KUNDAN"/>
    <n v="7055143769"/>
    <x v="289"/>
    <s v="TXN100126571043"/>
    <d v="2025-10-04T00:00:00"/>
    <d v="2025-10-05T00:00:00"/>
    <n v="1"/>
    <s v="valid"/>
    <n v="1241"/>
    <n v="427"/>
    <n v="100"/>
    <n v="80"/>
    <s v="normal"/>
    <s v="no"/>
    <s v="medium"/>
    <n v="180"/>
    <s v="medium"/>
    <s v="YES"/>
    <d v="2025-10-05T00:00:00"/>
    <m/>
    <d v="2025-10-01T00:00:00"/>
    <s v="Oct"/>
    <n v="2025"/>
    <s v="Sun"/>
    <m/>
    <x v="75"/>
    <n v="18"/>
    <s v="valid"/>
    <s v="completed"/>
    <s v="Ramesh  Kumar"/>
  </r>
  <r>
    <n v="200"/>
    <x v="1"/>
    <s v="HALDWANI"/>
    <x v="2"/>
    <n v="9161640641"/>
    <s v="UK02CA0988"/>
    <s v="KUNDAN"/>
    <n v="7055143769"/>
    <x v="290"/>
    <s v="TXN100126571043"/>
    <d v="2025-10-04T00:00:00"/>
    <d v="2025-10-05T00:00:00"/>
    <n v="1"/>
    <s v="valid"/>
    <n v="269"/>
    <n v="60"/>
    <n v="88"/>
    <n v="80"/>
    <s v="normal"/>
    <s v="no"/>
    <s v="medium"/>
    <n v="168"/>
    <s v="medium"/>
    <s v="YES"/>
    <d v="2025-10-05T00:00:00"/>
    <m/>
    <d v="2025-10-01T00:00:00"/>
    <s v="Oct"/>
    <n v="2025"/>
    <s v="Sun"/>
    <m/>
    <x v="75"/>
    <n v="18"/>
    <s v="valid"/>
    <s v="completed"/>
    <s v="Ramesh  Kumar"/>
  </r>
  <r>
    <n v="201"/>
    <x v="1"/>
    <s v="HALDWANI"/>
    <x v="2"/>
    <n v="9161640641"/>
    <s v="UK02CA0988"/>
    <s v="KUNDAN"/>
    <n v="7055143769"/>
    <x v="291"/>
    <s v="TXN100126571043"/>
    <d v="2025-10-04T00:00:00"/>
    <d v="2025-10-05T00:00:00"/>
    <n v="1"/>
    <s v="valid"/>
    <n v="450"/>
    <n v="135"/>
    <n v="42"/>
    <n v="80"/>
    <s v="normal"/>
    <s v="no"/>
    <s v="medium"/>
    <n v="122"/>
    <s v="medium"/>
    <s v="YES"/>
    <d v="2025-10-05T00:00:00"/>
    <m/>
    <d v="2025-10-01T00:00:00"/>
    <s v="Oct"/>
    <n v="2025"/>
    <s v="Sun"/>
    <m/>
    <x v="75"/>
    <n v="18"/>
    <s v="valid"/>
    <s v="completed"/>
    <s v="Ramesh  Kumar"/>
  </r>
  <r>
    <n v="314"/>
    <x v="1"/>
    <s v="HALDWANI"/>
    <x v="2"/>
    <n v="9161640641"/>
    <s v="UK05CA2504"/>
    <s v="GOKUL"/>
    <n v="7417923866"/>
    <x v="292"/>
    <s v="TXN100126917438"/>
    <d v="2025-10-06T00:00:00"/>
    <d v="2025-10-07T00:00:00"/>
    <n v="1"/>
    <s v="valid"/>
    <n v="6369"/>
    <n v="1392"/>
    <n v="71"/>
    <n v="100"/>
    <s v="normal"/>
    <s v="no"/>
    <s v="medium"/>
    <n v="171"/>
    <s v="medium"/>
    <s v="YES"/>
    <d v="2025-10-07T00:00:00"/>
    <m/>
    <d v="2025-10-01T00:00:00"/>
    <s v="Oct"/>
    <n v="2025"/>
    <s v="Tue"/>
    <m/>
    <x v="76"/>
    <n v="18"/>
    <s v="valid"/>
    <s v="completed"/>
    <s v="Jeevan  Singh"/>
  </r>
  <r>
    <n v="315"/>
    <x v="1"/>
    <s v="HALDWANI"/>
    <x v="2"/>
    <n v="9161640641"/>
    <s v="UK05CA2504"/>
    <s v="GOKUL"/>
    <n v="7417923866"/>
    <x v="293"/>
    <s v="TXN100126917438"/>
    <d v="2025-10-06T00:00:00"/>
    <d v="2025-10-06T00:00:00"/>
    <n v="0"/>
    <s v="valid"/>
    <n v="2019"/>
    <n v="299"/>
    <n v="81"/>
    <n v="80"/>
    <s v="normal"/>
    <s v="no"/>
    <s v="medium"/>
    <n v="161"/>
    <s v="medium"/>
    <s v="YES"/>
    <d v="2025-10-06T00:00:00"/>
    <m/>
    <d v="2025-10-01T00:00:00"/>
    <s v="Oct"/>
    <n v="2025"/>
    <s v="Mon"/>
    <m/>
    <x v="77"/>
    <n v="18"/>
    <s v="valid"/>
    <s v="completed"/>
    <s v="Santosh Lal Saha"/>
  </r>
  <r>
    <n v="361"/>
    <x v="1"/>
    <s v="HALDWANI"/>
    <x v="2"/>
    <n v="9161640641"/>
    <s v="UK05CA2504"/>
    <s v="GOKUL"/>
    <n v="7417923866"/>
    <x v="294"/>
    <s v="TXN100127312589"/>
    <d v="2025-10-08T00:00:00"/>
    <d v="2025-10-10T00:00:00"/>
    <n v="2"/>
    <s v="valid"/>
    <n v="1129"/>
    <n v="303"/>
    <n v="76"/>
    <n v="80"/>
    <s v="normal"/>
    <s v="no"/>
    <s v="medium"/>
    <n v="156"/>
    <s v="medium"/>
    <s v="YES"/>
    <d v="2025-10-10T00:00:00"/>
    <m/>
    <d v="2025-10-01T00:00:00"/>
    <s v="Oct"/>
    <n v="2025"/>
    <s v="Fri"/>
    <m/>
    <x v="78"/>
    <n v="18"/>
    <s v="valid"/>
    <s v="completed"/>
    <s v="Jagdish   Singh"/>
  </r>
  <r>
    <n v="218"/>
    <x v="1"/>
    <s v="HALDWANI"/>
    <x v="1"/>
    <s v="9389925428-Jio-BP"/>
    <s v="UP21CT3979"/>
    <s v="JAVED"/>
    <n v="6398733536"/>
    <x v="295"/>
    <n v="82549"/>
    <d v="2025-10-04T00:00:00"/>
    <d v="2025-10-04T00:00:00"/>
    <n v="0"/>
    <s v="valid"/>
    <n v="14002"/>
    <n v="4795"/>
    <n v="10"/>
    <n v="60"/>
    <s v="normal"/>
    <s v="no"/>
    <s v="low"/>
    <n v="70"/>
    <s v="low"/>
    <s v="YES"/>
    <d v="2025-10-04T00:00:00"/>
    <m/>
    <d v="2025-10-01T00:00:00"/>
    <s v="Oct"/>
    <n v="2025"/>
    <s v="Sat"/>
    <m/>
    <x v="42"/>
    <n v="18"/>
    <s v="valid"/>
    <s v="completed"/>
    <s v="Ayush  Dubey"/>
  </r>
  <r>
    <n v="598"/>
    <x v="1"/>
    <s v="HALDWANI"/>
    <x v="1"/>
    <n v="9389925428"/>
    <s v="UP21FT5612"/>
    <s v="JAVED"/>
    <n v="6398733536"/>
    <x v="295"/>
    <n v="95142"/>
    <d v="2025-10-19T00:00:00"/>
    <d v="2025-10-19T00:00:00"/>
    <n v="0"/>
    <s v="valid"/>
    <n v="14112"/>
    <n v="4815"/>
    <n v="26"/>
    <n v="40"/>
    <s v="normal"/>
    <s v="no"/>
    <s v="low"/>
    <n v="66"/>
    <s v="low"/>
    <s v="YES"/>
    <d v="2025-10-19T00:00:00"/>
    <m/>
    <d v="2025-10-01T00:00:00"/>
    <s v="Oct"/>
    <n v="2025"/>
    <s v="Sun"/>
    <m/>
    <x v="42"/>
    <n v="18"/>
    <s v="valid"/>
    <s v="completed"/>
    <s v="Ayush  Dubey"/>
  </r>
  <r>
    <n v="219"/>
    <x v="1"/>
    <s v="HALDWANI"/>
    <x v="1"/>
    <s v="9389925428-Jio-BP"/>
    <s v="UP21CT3979"/>
    <s v="JAVED"/>
    <n v="6398733536"/>
    <x v="296"/>
    <n v="82549"/>
    <d v="2025-10-04T00:00:00"/>
    <d v="2025-10-04T00:00:00"/>
    <n v="0"/>
    <s v="valid"/>
    <n v="9339"/>
    <n v="2044"/>
    <n v="51"/>
    <n v="60"/>
    <s v="normal"/>
    <s v="no"/>
    <s v="low"/>
    <n v="111"/>
    <s v="low"/>
    <s v="YES"/>
    <d v="2025-10-04T00:00:00"/>
    <m/>
    <d v="2025-10-01T00:00:00"/>
    <s v="Oct"/>
    <n v="2025"/>
    <s v="Sat"/>
    <m/>
    <x v="42"/>
    <n v="18"/>
    <s v="valid"/>
    <s v="completed"/>
    <s v="Ayush  Dubey"/>
  </r>
  <r>
    <n v="220"/>
    <x v="1"/>
    <s v="HALDWANI"/>
    <x v="1"/>
    <s v="9389925428-Jio-BP"/>
    <s v="UP21CT3979"/>
    <s v="JAVED"/>
    <n v="6398733536"/>
    <x v="297"/>
    <n v="82549"/>
    <d v="2025-10-04T00:00:00"/>
    <d v="2025-10-04T00:00:00"/>
    <n v="0"/>
    <s v="valid"/>
    <n v="788"/>
    <n v="130"/>
    <n v="60"/>
    <n v="80"/>
    <s v="normal"/>
    <s v="no"/>
    <s v="medium"/>
    <n v="140"/>
    <s v="medium"/>
    <s v="YES"/>
    <d v="2025-10-04T00:00:00"/>
    <m/>
    <d v="2025-10-01T00:00:00"/>
    <s v="Oct"/>
    <n v="2025"/>
    <s v="Sat"/>
    <m/>
    <x v="42"/>
    <n v="18"/>
    <s v="valid"/>
    <s v="completed"/>
    <s v="Ayush  Dubey"/>
  </r>
  <r>
    <n v="263"/>
    <x v="1"/>
    <s v="HALDWANI"/>
    <x v="2"/>
    <n v="9628578265"/>
    <s v="UK05CA2504"/>
    <s v="GOKUL"/>
    <n v="7417923866"/>
    <x v="298"/>
    <s v="TXN100126859766"/>
    <d v="2025-10-05T00:00:00"/>
    <d v="2025-10-05T00:00:00"/>
    <n v="0"/>
    <s v="valid"/>
    <n v="703"/>
    <n v="167"/>
    <n v="72"/>
    <n v="120"/>
    <s v="normal"/>
    <s v="no"/>
    <s v="medium"/>
    <n v="192"/>
    <s v="medium"/>
    <s v="YES"/>
    <d v="2025-10-05T00:00:00"/>
    <m/>
    <d v="2025-10-01T00:00:00"/>
    <s v="Oct"/>
    <n v="2025"/>
    <s v="Sun"/>
    <m/>
    <x v="76"/>
    <n v="18"/>
    <s v="valid"/>
    <s v="completed"/>
    <s v="Jeevan  Singh"/>
  </r>
  <r>
    <n v="222"/>
    <x v="1"/>
    <s v="HALDWANI"/>
    <x v="1"/>
    <s v="9389925428-Jio-BP"/>
    <s v="UP21CT3979"/>
    <s v="JAVED"/>
    <n v="6398733536"/>
    <x v="299"/>
    <n v="82549"/>
    <d v="2025-10-04T00:00:00"/>
    <d v="2025-10-04T00:00:00"/>
    <n v="0"/>
    <s v="valid"/>
    <n v="5824"/>
    <n v="922"/>
    <n v="37"/>
    <n v="40"/>
    <s v="normal"/>
    <s v="no"/>
    <s v="low"/>
    <n v="77"/>
    <s v="low"/>
    <s v="YES"/>
    <d v="2025-10-04T00:00:00"/>
    <m/>
    <d v="2025-10-01T00:00:00"/>
    <s v="Oct"/>
    <n v="2025"/>
    <s v="Sat"/>
    <m/>
    <x v="79"/>
    <n v="18"/>
    <s v="valid"/>
    <s v="completed"/>
    <s v="Shahwaz  Hussain"/>
  </r>
  <r>
    <n v="539"/>
    <x v="1"/>
    <s v="HALDWANI"/>
    <x v="1"/>
    <n v="9389925428"/>
    <s v="UP21FT5612"/>
    <s v="JAVED"/>
    <n v="6398733536"/>
    <x v="299"/>
    <n v="103830"/>
    <d v="2025-10-15T00:00:00"/>
    <d v="2025-10-15T00:00:00"/>
    <n v="0"/>
    <s v="valid"/>
    <n v="5920"/>
    <n v="939"/>
    <n v="40"/>
    <n v="60"/>
    <s v="normal"/>
    <s v="no"/>
    <s v="low"/>
    <n v="100"/>
    <s v="low"/>
    <s v="YES"/>
    <d v="2025-10-15T00:00:00"/>
    <m/>
    <d v="2025-10-01T00:00:00"/>
    <s v="Oct"/>
    <n v="2025"/>
    <s v="Wed"/>
    <m/>
    <x v="79"/>
    <n v="18"/>
    <s v="valid"/>
    <s v="completed"/>
    <s v="Shahwaz  Hussain"/>
  </r>
  <r>
    <n v="223"/>
    <x v="1"/>
    <s v="HALDWANI"/>
    <x v="1"/>
    <s v="9389925428-Jio-BP"/>
    <s v="UP21CT3979"/>
    <s v="JAVED"/>
    <n v="6398733536"/>
    <x v="300"/>
    <n v="82549"/>
    <d v="2025-10-04T00:00:00"/>
    <d v="2025-10-04T00:00:00"/>
    <n v="0"/>
    <s v="valid"/>
    <n v="2913"/>
    <n v="640"/>
    <n v="69"/>
    <n v="40"/>
    <s v="normal"/>
    <s v="no"/>
    <s v="low"/>
    <n v="109"/>
    <s v="low"/>
    <s v="YES"/>
    <d v="2025-10-04T00:00:00"/>
    <m/>
    <d v="2025-10-01T00:00:00"/>
    <s v="Oct"/>
    <n v="2025"/>
    <s v="Sat"/>
    <m/>
    <x v="79"/>
    <n v="18"/>
    <s v="valid"/>
    <s v="completed"/>
    <s v="Shahwaz  Hussain"/>
  </r>
  <r>
    <n v="224"/>
    <x v="1"/>
    <s v="HALDWANI"/>
    <x v="1"/>
    <s v="9389925428-Jio-BP"/>
    <s v="UP21CT3979"/>
    <s v="JAVED"/>
    <n v="6398733536"/>
    <x v="301"/>
    <n v="82549"/>
    <d v="2025-10-04T00:00:00"/>
    <d v="2025-10-04T00:00:00"/>
    <n v="0"/>
    <s v="valid"/>
    <n v="5488"/>
    <n v="1059"/>
    <n v="46"/>
    <n v="40"/>
    <s v="normal"/>
    <s v="no"/>
    <s v="low"/>
    <n v="86"/>
    <s v="low"/>
    <s v="YES"/>
    <d v="2025-10-04T00:00:00"/>
    <m/>
    <d v="2025-10-01T00:00:00"/>
    <s v="Oct"/>
    <n v="2025"/>
    <s v="Sat"/>
    <m/>
    <x v="79"/>
    <n v="18"/>
    <s v="valid"/>
    <s v="completed"/>
    <s v="Shahwaz  Hussain"/>
  </r>
  <r>
    <n v="537"/>
    <x v="1"/>
    <s v="HALDWANI"/>
    <x v="1"/>
    <n v="9389925428"/>
    <s v="UP21FT5612"/>
    <s v="JAVED"/>
    <n v="6398733536"/>
    <x v="301"/>
    <n v="103830"/>
    <d v="2025-10-15T00:00:00"/>
    <d v="2025-10-15T00:00:00"/>
    <n v="0"/>
    <s v="valid"/>
    <n v="5624"/>
    <n v="1075"/>
    <n v="36"/>
    <n v="40"/>
    <s v="normal"/>
    <s v="no"/>
    <s v="low"/>
    <n v="76"/>
    <s v="low"/>
    <s v="YES"/>
    <d v="2025-10-15T00:00:00"/>
    <m/>
    <d v="2025-10-01T00:00:00"/>
    <s v="Oct"/>
    <n v="2025"/>
    <s v="Wed"/>
    <m/>
    <x v="79"/>
    <n v="18"/>
    <s v="valid"/>
    <s v="completed"/>
    <s v="Shahwaz  Hussain"/>
  </r>
  <r>
    <n v="225"/>
    <x v="1"/>
    <s v="HALDWANI"/>
    <x v="1"/>
    <s v="9389925428-Jio-BP"/>
    <s v="UP21CT3979"/>
    <s v="JAVED"/>
    <n v="6398733536"/>
    <x v="302"/>
    <n v="82549"/>
    <d v="2025-10-04T00:00:00"/>
    <d v="2025-10-04T00:00:00"/>
    <n v="0"/>
    <s v="valid"/>
    <n v="14849"/>
    <n v="4000"/>
    <n v="14"/>
    <n v="60"/>
    <s v="normal"/>
    <s v="no"/>
    <s v="low"/>
    <n v="74"/>
    <s v="low"/>
    <s v="YES"/>
    <d v="2025-10-04T00:00:00"/>
    <m/>
    <d v="2025-10-01T00:00:00"/>
    <s v="Oct"/>
    <n v="2025"/>
    <s v="Sat"/>
    <m/>
    <x v="79"/>
    <n v="18"/>
    <s v="valid"/>
    <s v="completed"/>
    <s v="Shahwaz  Hussain"/>
  </r>
  <r>
    <n v="536"/>
    <x v="1"/>
    <s v="HALDWANI"/>
    <x v="1"/>
    <n v="9389925428"/>
    <s v="UP21FT5612"/>
    <s v="JAVED"/>
    <n v="6398733536"/>
    <x v="302"/>
    <n v="103830"/>
    <d v="2025-10-15T00:00:00"/>
    <d v="2025-10-15T00:00:00"/>
    <n v="0"/>
    <s v="valid"/>
    <n v="15004"/>
    <n v="4025"/>
    <n v="14"/>
    <n v="40"/>
    <s v="normal"/>
    <s v="no"/>
    <s v="low"/>
    <n v="54"/>
    <s v="low"/>
    <s v="YES"/>
    <d v="2025-10-15T00:00:00"/>
    <m/>
    <d v="2025-10-01T00:00:00"/>
    <s v="Oct"/>
    <n v="2025"/>
    <s v="Wed"/>
    <m/>
    <x v="79"/>
    <n v="18"/>
    <s v="valid"/>
    <s v="completed"/>
    <s v="Shahwaz  Hussain"/>
  </r>
  <r>
    <n v="316"/>
    <x v="1"/>
    <s v="HALDWANI"/>
    <x v="2"/>
    <n v="9161640641"/>
    <s v="UK05CA2504"/>
    <s v="GOKUL"/>
    <n v="7417923866"/>
    <x v="303"/>
    <s v="TXN100126917438"/>
    <d v="2025-10-06T00:00:00"/>
    <d v="2025-10-06T00:00:00"/>
    <n v="0"/>
    <s v="valid"/>
    <n v="1925"/>
    <n v="436"/>
    <n v="95"/>
    <n v="60"/>
    <s v="normal"/>
    <s v="no"/>
    <s v="low"/>
    <n v="155"/>
    <s v="low"/>
    <s v="YES"/>
    <d v="2025-10-06T00:00:00"/>
    <m/>
    <d v="2025-10-01T00:00:00"/>
    <s v="Oct"/>
    <n v="2025"/>
    <s v="Mon"/>
    <m/>
    <x v="77"/>
    <n v="18"/>
    <s v="valid"/>
    <s v="completed"/>
    <s v="Santosh Lal Saha"/>
  </r>
  <r>
    <n v="238"/>
    <x v="1"/>
    <s v="HALDWANI"/>
    <x v="1"/>
    <n v="9389925428"/>
    <s v="UK05CA2368"/>
    <s v="GANESH"/>
    <n v="7535896961"/>
    <x v="304"/>
    <s v="TXN100126885238"/>
    <d v="2025-10-05T00:00:00"/>
    <d v="2025-10-08T00:00:00"/>
    <n v="3"/>
    <s v="valid"/>
    <n v="1450"/>
    <n v="353"/>
    <n v="47"/>
    <n v="80"/>
    <s v="normal"/>
    <s v="no"/>
    <s v="medium"/>
    <n v="127"/>
    <s v="medium"/>
    <s v="YES"/>
    <d v="2025-10-08T00:00:00"/>
    <m/>
    <d v="2025-10-01T00:00:00"/>
    <s v="Oct"/>
    <n v="2025"/>
    <s v="Wed"/>
    <m/>
    <x v="80"/>
    <n v="18"/>
    <s v="valid"/>
    <s v="completed"/>
    <s v="Tribhuwan  Singh"/>
  </r>
  <r>
    <n v="239"/>
    <x v="1"/>
    <s v="HALDWANI"/>
    <x v="1"/>
    <n v="9389925428"/>
    <s v="UK05CA2368"/>
    <s v="GANESH"/>
    <n v="7535896961"/>
    <x v="305"/>
    <s v="TXN100126885238"/>
    <d v="2025-10-05T00:00:00"/>
    <d v="2025-10-08T00:00:00"/>
    <n v="3"/>
    <s v="valid"/>
    <n v="66"/>
    <n v="19"/>
    <n v="14"/>
    <n v="60"/>
    <s v="normal"/>
    <s v="no"/>
    <s v="low"/>
    <n v="74"/>
    <s v="low"/>
    <s v="YES"/>
    <d v="2025-10-08T00:00:00"/>
    <m/>
    <d v="2025-10-01T00:00:00"/>
    <s v="Oct"/>
    <n v="2025"/>
    <s v="Wed"/>
    <m/>
    <x v="80"/>
    <n v="18"/>
    <s v="valid"/>
    <s v="completed"/>
    <s v="Tribhuwan  Singh"/>
  </r>
  <r>
    <n v="240"/>
    <x v="1"/>
    <s v="HALDWANI"/>
    <x v="1"/>
    <n v="9389925428"/>
    <s v="UK05CA2368"/>
    <s v="GANESH"/>
    <n v="7535896961"/>
    <x v="306"/>
    <s v="TXN100126885238"/>
    <d v="2025-10-05T00:00:00"/>
    <d v="2025-10-09T00:00:00"/>
    <n v="4"/>
    <s v="valid"/>
    <n v="5271"/>
    <n v="1534"/>
    <n v="61"/>
    <n v="60"/>
    <s v="normal"/>
    <s v="no"/>
    <s v="low"/>
    <n v="121"/>
    <s v="low"/>
    <s v="YES"/>
    <d v="2025-10-09T00:00:00"/>
    <m/>
    <d v="2025-10-01T00:00:00"/>
    <s v="Oct"/>
    <n v="2025"/>
    <s v="Thu"/>
    <m/>
    <x v="80"/>
    <n v="18"/>
    <s v="valid"/>
    <s v="completed"/>
    <s v="Tribhuwan  Singh"/>
  </r>
  <r>
    <n v="242"/>
    <x v="1"/>
    <s v="HALDWANI"/>
    <x v="1"/>
    <n v="9389925428"/>
    <s v="UP21CT3979"/>
    <s v="JAVED"/>
    <n v="6398733536"/>
    <x v="307"/>
    <n v="94425"/>
    <d v="2025-10-05T00:00:00"/>
    <d v="2025-10-05T00:00:00"/>
    <n v="0"/>
    <s v="valid"/>
    <n v="4846"/>
    <n v="855"/>
    <n v="14"/>
    <n v="60"/>
    <s v="normal"/>
    <s v="no"/>
    <s v="low"/>
    <n v="74"/>
    <s v="low"/>
    <s v="YES"/>
    <d v="2025-10-05T00:00:00"/>
    <m/>
    <d v="2025-10-01T00:00:00"/>
    <s v="Oct"/>
    <n v="2025"/>
    <s v="Sun"/>
    <m/>
    <x v="79"/>
    <n v="18"/>
    <s v="valid"/>
    <s v="completed"/>
    <s v="Shahwaz  Hussain"/>
  </r>
  <r>
    <n v="534"/>
    <x v="1"/>
    <s v="HALDWANI"/>
    <x v="1"/>
    <n v="9389925428"/>
    <s v="UP21FT5612"/>
    <s v="JAVED"/>
    <n v="6398733536"/>
    <x v="307"/>
    <n v="103830"/>
    <d v="2025-10-15T00:00:00"/>
    <d v="2025-10-15T00:00:00"/>
    <n v="0"/>
    <s v="valid"/>
    <n v="5019"/>
    <n v="880"/>
    <n v="15"/>
    <n v="60"/>
    <s v="normal"/>
    <s v="no"/>
    <s v="low"/>
    <n v="75"/>
    <s v="low"/>
    <s v="YES"/>
    <d v="2025-10-15T00:00:00"/>
    <m/>
    <d v="2025-10-01T00:00:00"/>
    <s v="Oct"/>
    <n v="2025"/>
    <s v="Wed"/>
    <m/>
    <x v="79"/>
    <n v="18"/>
    <s v="valid"/>
    <s v="completed"/>
    <s v="Shahwaz  Hussain"/>
  </r>
  <r>
    <n v="245"/>
    <x v="1"/>
    <s v="HALDWANI"/>
    <x v="1"/>
    <n v="9389925428"/>
    <s v="UP21CT3979"/>
    <s v="JAVED"/>
    <n v="6398733536"/>
    <x v="308"/>
    <n v="94425"/>
    <d v="2025-10-05T00:00:00"/>
    <d v="2025-10-05T00:00:00"/>
    <n v="0"/>
    <s v="valid"/>
    <n v="23585"/>
    <n v="3910"/>
    <n v="15"/>
    <n v="40"/>
    <s v="normal"/>
    <s v="no"/>
    <s v="low"/>
    <n v="55"/>
    <s v="low"/>
    <s v="YES"/>
    <d v="2025-10-05T00:00:00"/>
    <m/>
    <d v="2025-10-01T00:00:00"/>
    <s v="Oct"/>
    <n v="2025"/>
    <s v="Sun"/>
    <m/>
    <x v="79"/>
    <n v="18"/>
    <s v="valid"/>
    <s v="completed"/>
    <s v="Shahwaz  Hussain"/>
  </r>
  <r>
    <n v="247"/>
    <x v="1"/>
    <s v="HALDWANI"/>
    <x v="1"/>
    <n v="9389925428"/>
    <s v="UP21CT3979"/>
    <s v="JAVED"/>
    <n v="6398733536"/>
    <x v="309"/>
    <n v="94425"/>
    <d v="2025-10-05T00:00:00"/>
    <d v="2025-10-05T00:00:00"/>
    <n v="0"/>
    <s v="valid"/>
    <n v="8049"/>
    <n v="1576"/>
    <n v="16"/>
    <n v="40"/>
    <s v="normal"/>
    <s v="no"/>
    <s v="low"/>
    <n v="56"/>
    <s v="low"/>
    <s v="YES"/>
    <d v="2025-10-05T00:00:00"/>
    <m/>
    <d v="2025-10-01T00:00:00"/>
    <s v="Oct"/>
    <n v="2025"/>
    <s v="Sun"/>
    <m/>
    <x v="79"/>
    <n v="18"/>
    <s v="valid"/>
    <s v="completed"/>
    <s v="Shahwaz  Hussain"/>
  </r>
  <r>
    <n v="535"/>
    <x v="1"/>
    <s v="HALDWANI"/>
    <x v="1"/>
    <n v="9389925428"/>
    <s v="UP21FT5612"/>
    <s v="JAVED"/>
    <n v="6398733536"/>
    <x v="309"/>
    <n v="103830"/>
    <d v="2025-10-15T00:00:00"/>
    <d v="2025-10-15T00:00:00"/>
    <n v="0"/>
    <s v="valid"/>
    <n v="8164"/>
    <n v="1596"/>
    <n v="12"/>
    <n v="60"/>
    <s v="normal"/>
    <s v="no"/>
    <s v="low"/>
    <n v="72"/>
    <s v="low"/>
    <s v="YES"/>
    <d v="2025-10-15T00:00:00"/>
    <m/>
    <d v="2025-10-01T00:00:00"/>
    <s v="Oct"/>
    <n v="2025"/>
    <s v="Wed"/>
    <m/>
    <x v="79"/>
    <n v="18"/>
    <s v="valid"/>
    <s v="completed"/>
    <s v="Shahwaz  Hussain"/>
  </r>
  <r>
    <n v="367"/>
    <x v="1"/>
    <s v="HALDWANI"/>
    <x v="2"/>
    <n v="9161640641"/>
    <s v="UK05CA2504"/>
    <s v="GOKUL"/>
    <n v="7417923866"/>
    <x v="310"/>
    <s v="TXN100127312402"/>
    <d v="2025-10-08T00:00:00"/>
    <d v="2025-10-09T00:00:00"/>
    <n v="1"/>
    <s v="valid"/>
    <n v="3342"/>
    <n v="884"/>
    <n v="90"/>
    <n v="80"/>
    <s v="normal"/>
    <s v="no"/>
    <s v="medium"/>
    <n v="170"/>
    <s v="medium"/>
    <s v="YES"/>
    <d v="2025-10-09T00:00:00"/>
    <m/>
    <d v="2025-10-01T00:00:00"/>
    <s v="Oct"/>
    <n v="2025"/>
    <s v="Thu"/>
    <m/>
    <x v="81"/>
    <n v="18"/>
    <s v="valid"/>
    <s v="completed"/>
    <s v="Jagat Singh  Rana"/>
  </r>
  <r>
    <n v="250"/>
    <x v="1"/>
    <s v="HALDWANI"/>
    <x v="1"/>
    <n v="9389925428"/>
    <s v="UP21CT3979"/>
    <s v="JAVED"/>
    <n v="6398733536"/>
    <x v="311"/>
    <n v="94425"/>
    <d v="2025-10-05T00:00:00"/>
    <d v="2025-10-05T00:00:00"/>
    <n v="0"/>
    <s v="valid"/>
    <n v="16015"/>
    <n v="3744"/>
    <n v="35"/>
    <n v="40"/>
    <s v="normal"/>
    <s v="no"/>
    <s v="low"/>
    <n v="75"/>
    <s v="low"/>
    <s v="YES"/>
    <d v="2025-10-05T00:00:00"/>
    <m/>
    <d v="2025-10-01T00:00:00"/>
    <s v="Oct"/>
    <n v="2025"/>
    <s v="Sun"/>
    <m/>
    <x v="79"/>
    <n v="18"/>
    <s v="valid"/>
    <s v="completed"/>
    <s v="Shahwaz  Hussain"/>
  </r>
  <r>
    <n v="538"/>
    <x v="1"/>
    <s v="HALDWANI"/>
    <x v="1"/>
    <n v="9389925428"/>
    <s v="UP21FT5612"/>
    <s v="JAVED"/>
    <n v="6398733536"/>
    <x v="311"/>
    <n v="103830"/>
    <d v="2025-10-15T00:00:00"/>
    <d v="2025-10-15T00:00:00"/>
    <n v="0"/>
    <s v="valid"/>
    <n v="16178"/>
    <n v="3768"/>
    <n v="18"/>
    <n v="40"/>
    <s v="normal"/>
    <s v="no"/>
    <s v="low"/>
    <n v="58"/>
    <s v="low"/>
    <s v="YES"/>
    <d v="2025-10-15T00:00:00"/>
    <m/>
    <d v="2025-10-01T00:00:00"/>
    <s v="Oct"/>
    <n v="2025"/>
    <s v="Wed"/>
    <m/>
    <x v="79"/>
    <n v="18"/>
    <s v="valid"/>
    <s v="completed"/>
    <s v="Shahwaz  Hussain"/>
  </r>
  <r>
    <n v="366"/>
    <x v="1"/>
    <s v="HALDWANI"/>
    <x v="2"/>
    <n v="9161640641"/>
    <s v="UK05CA2504"/>
    <s v="GOKUL"/>
    <n v="7417923866"/>
    <x v="312"/>
    <s v="TXN100127312402"/>
    <d v="2025-10-08T00:00:00"/>
    <d v="2025-10-09T00:00:00"/>
    <n v="1"/>
    <s v="valid"/>
    <n v="2446"/>
    <n v="622"/>
    <n v="114"/>
    <n v="80"/>
    <s v="normal"/>
    <s v="no"/>
    <s v="medium"/>
    <n v="194"/>
    <s v="medium"/>
    <s v="YES"/>
    <d v="2025-10-09T00:00:00"/>
    <m/>
    <d v="2025-10-01T00:00:00"/>
    <s v="Oct"/>
    <n v="2025"/>
    <s v="Thu"/>
    <m/>
    <x v="81"/>
    <n v="18"/>
    <s v="valid"/>
    <s v="completed"/>
    <s v="Jagat Singh  Rana"/>
  </r>
  <r>
    <n v="475"/>
    <x v="1"/>
    <s v="HALDWANI"/>
    <x v="2"/>
    <n v="9161640641"/>
    <s v="UP22BT4792"/>
    <s v="PARMOD"/>
    <n v="7536825677"/>
    <x v="313"/>
    <s v="TXN100128008426"/>
    <d v="2025-10-11T00:00:00"/>
    <d v="2025-10-10T00:00:00"/>
    <n v="-1"/>
    <s v="valid"/>
    <n v="9114"/>
    <n v="1876"/>
    <n v="18"/>
    <n v="160"/>
    <s v="high"/>
    <s v="yes"/>
    <s v="high"/>
    <n v="178"/>
    <s v="HIGH"/>
    <s v="YES"/>
    <d v="2025-10-10T00:00:00"/>
    <m/>
    <m/>
    <s v="Oct"/>
    <n v="2025"/>
    <s v="Fri"/>
    <m/>
    <x v="82"/>
    <n v="18"/>
    <s v="valid"/>
    <s v="completed"/>
    <s v="Amit  Bhandari BETH"/>
  </r>
  <r>
    <n v="254"/>
    <x v="1"/>
    <s v="HALDWANI"/>
    <x v="1"/>
    <n v="9389925428"/>
    <s v="UP21ET8573"/>
    <s v="AMAN"/>
    <n v="9105037209"/>
    <x v="314"/>
    <n v="84501"/>
    <d v="2025-10-05T00:00:00"/>
    <d v="2025-10-06T00:00:00"/>
    <n v="1"/>
    <s v="valid"/>
    <n v="17968"/>
    <n v="5213"/>
    <n v="15"/>
    <n v="60"/>
    <s v="normal"/>
    <s v="no"/>
    <s v="low"/>
    <n v="75"/>
    <s v="low"/>
    <s v="YES"/>
    <d v="2025-10-06T00:00:00"/>
    <m/>
    <d v="2025-10-01T00:00:00"/>
    <s v="Oct"/>
    <n v="2025"/>
    <s v="Mon"/>
    <m/>
    <x v="57"/>
    <n v="18"/>
    <s v="valid"/>
    <s v="completed"/>
    <s v="Kuldeep  Singh"/>
  </r>
  <r>
    <n v="511"/>
    <x v="1"/>
    <s v="HALDWANI"/>
    <x v="2"/>
    <n v="9161640641"/>
    <s v="UK02CA0988"/>
    <s v="KUNDAN"/>
    <n v="7055143769"/>
    <x v="315"/>
    <s v="TXN100128667270"/>
    <d v="2025-10-14T00:00:00"/>
    <d v="2025-10-14T00:00:00"/>
    <n v="0"/>
    <s v="valid"/>
    <n v="4779"/>
    <n v="1490"/>
    <n v="40"/>
    <n v="60"/>
    <s v="normal"/>
    <s v="no"/>
    <s v="low"/>
    <n v="100"/>
    <s v="low"/>
    <s v="YES"/>
    <d v="2025-10-14T00:00:00"/>
    <m/>
    <d v="2025-10-01T00:00:00"/>
    <s v="Oct"/>
    <n v="2025"/>
    <s v="Tue"/>
    <m/>
    <x v="75"/>
    <n v="18"/>
    <s v="valid"/>
    <s v="completed"/>
    <s v="Ramesh  Kumar"/>
  </r>
  <r>
    <n v="299"/>
    <x v="1"/>
    <s v="HALDWANI"/>
    <x v="2"/>
    <n v="9161640641"/>
    <s v="UK02CA0988"/>
    <s v="KUNDAN"/>
    <n v="7055143769"/>
    <x v="316"/>
    <s v="TXN100126963950"/>
    <d v="2025-10-06T00:00:00"/>
    <d v="2025-10-06T00:00:00"/>
    <n v="0"/>
    <s v="valid"/>
    <n v="1064"/>
    <n v="407"/>
    <n v="52"/>
    <n v="60"/>
    <s v="normal"/>
    <s v="no"/>
    <s v="low"/>
    <n v="112"/>
    <s v="low"/>
    <s v="YES"/>
    <d v="2025-10-06T00:00:00"/>
    <m/>
    <d v="2025-10-01T00:00:00"/>
    <s v="Oct"/>
    <n v="2025"/>
    <s v="Mon"/>
    <m/>
    <x v="83"/>
    <n v="18"/>
    <s v="valid"/>
    <s v="completed"/>
    <s v="Lokesh  Tiwari"/>
  </r>
  <r>
    <n v="300"/>
    <x v="1"/>
    <s v="HALDWANI"/>
    <x v="2"/>
    <n v="9161640641"/>
    <s v="UK02CA0988"/>
    <s v="KUNDAN"/>
    <n v="7055143769"/>
    <x v="317"/>
    <s v="TXN100126963950"/>
    <d v="2025-10-06T00:00:00"/>
    <d v="2025-10-06T00:00:00"/>
    <n v="0"/>
    <s v="valid"/>
    <n v="2462"/>
    <n v="542"/>
    <n v="123"/>
    <n v="60"/>
    <s v="normal"/>
    <s v="no"/>
    <s v="low"/>
    <n v="183"/>
    <s v="low"/>
    <s v="YES"/>
    <d v="2025-10-06T00:00:00"/>
    <m/>
    <d v="2025-10-01T00:00:00"/>
    <s v="Oct"/>
    <n v="2025"/>
    <s v="Mon"/>
    <m/>
    <x v="83"/>
    <n v="18"/>
    <s v="valid"/>
    <s v="completed"/>
    <s v="Lokesh  Tiwari"/>
  </r>
  <r>
    <n v="261"/>
    <x v="1"/>
    <s v="HALDWANI"/>
    <x v="1"/>
    <n v="9389925428"/>
    <s v="UP21ET8573"/>
    <s v="AMAN"/>
    <n v="9105037209"/>
    <x v="318"/>
    <n v="84501"/>
    <d v="2025-10-05T00:00:00"/>
    <d v="2025-10-05T00:00:00"/>
    <n v="0"/>
    <s v="valid"/>
    <n v="2005"/>
    <n v="332"/>
    <n v="20"/>
    <n v="60"/>
    <s v="normal"/>
    <s v="no"/>
    <s v="low"/>
    <n v="80"/>
    <s v="low"/>
    <s v="YES"/>
    <d v="2025-10-05T00:00:00"/>
    <m/>
    <d v="2025-10-01T00:00:00"/>
    <s v="Oct"/>
    <n v="2025"/>
    <s v="Sun"/>
    <m/>
    <x v="84"/>
    <n v="18"/>
    <s v="valid"/>
    <s v="completed"/>
    <s v="Satyavir  yadav"/>
  </r>
  <r>
    <n v="474"/>
    <x v="1"/>
    <s v="HALDWANI"/>
    <x v="2"/>
    <n v="9161640641"/>
    <s v="UK02CA0988"/>
    <s v="KUNDAN"/>
    <n v="7055143769"/>
    <x v="319"/>
    <s v="TXN100128083490"/>
    <d v="2025-10-11T00:00:00"/>
    <d v="2025-10-11T00:00:00"/>
    <n v="0"/>
    <s v="valid"/>
    <n v="1953"/>
    <n v="563"/>
    <n v="10"/>
    <n v="100"/>
    <s v="normal"/>
    <s v="no"/>
    <s v="medium"/>
    <n v="110"/>
    <s v="medium"/>
    <s v="YES"/>
    <d v="2025-10-11T00:00:00"/>
    <m/>
    <d v="2025-10-01T00:00:00"/>
    <s v="Oct"/>
    <n v="2025"/>
    <s v="Sat"/>
    <m/>
    <x v="75"/>
    <n v="18"/>
    <s v="valid"/>
    <s v="completed"/>
    <s v="Ramesh  Kumar"/>
  </r>
  <r>
    <n v="262"/>
    <x v="1"/>
    <s v="HALDWANI"/>
    <x v="1"/>
    <n v="9389925428"/>
    <s v="UP21ET8573"/>
    <s v="AMAN"/>
    <n v="9105037209"/>
    <x v="320"/>
    <n v="84501"/>
    <d v="2025-10-05T00:00:00"/>
    <d v="2025-10-05T00:00:00"/>
    <n v="0"/>
    <s v="valid"/>
    <n v="13158"/>
    <n v="2812"/>
    <n v="13"/>
    <n v="60"/>
    <s v="normal"/>
    <s v="no"/>
    <s v="low"/>
    <n v="73"/>
    <s v="low"/>
    <s v="YES"/>
    <d v="2025-10-05T00:00:00"/>
    <m/>
    <d v="2025-10-01T00:00:00"/>
    <s v="Oct"/>
    <n v="2025"/>
    <s v="Sun"/>
    <m/>
    <x v="84"/>
    <n v="18"/>
    <s v="valid"/>
    <s v="completed"/>
    <s v="Satyavir  yadav"/>
  </r>
  <r>
    <n v="627"/>
    <x v="1"/>
    <s v="HALDWANI"/>
    <x v="1"/>
    <n v="9389925428"/>
    <s v="UP21ET8573"/>
    <s v="AMAN"/>
    <n v="9105037209"/>
    <x v="320"/>
    <n v="111732"/>
    <d v="2025-10-29T00:00:00"/>
    <d v="2025-10-29T00:00:00"/>
    <n v="0"/>
    <s v="valid"/>
    <n v="13326"/>
    <n v="2837"/>
    <n v="15"/>
    <n v="60"/>
    <s v="normal"/>
    <s v="no"/>
    <s v="low"/>
    <n v="75"/>
    <s v="low"/>
    <s v="YES"/>
    <d v="2025-10-29T00:00:00"/>
    <m/>
    <d v="2025-10-01T00:00:00"/>
    <s v="Oct"/>
    <n v="2025"/>
    <s v="Wed"/>
    <m/>
    <x v="84"/>
    <n v="18"/>
    <s v="valid"/>
    <s v="completed"/>
    <s v="Satyavir  yadav"/>
  </r>
  <r>
    <n v="301"/>
    <x v="1"/>
    <s v="HALDWANI"/>
    <x v="2"/>
    <n v="9161640641"/>
    <s v="UK02CA0988"/>
    <s v="KUNDAN"/>
    <n v="7055143769"/>
    <x v="321"/>
    <s v="TXN100126963950"/>
    <d v="2025-10-06T00:00:00"/>
    <d v="2025-10-06T00:00:00"/>
    <n v="0"/>
    <s v="valid"/>
    <n v="3364"/>
    <n v="901"/>
    <n v="90"/>
    <n v="60"/>
    <s v="normal"/>
    <s v="no"/>
    <s v="low"/>
    <n v="150"/>
    <s v="low"/>
    <s v="YES"/>
    <d v="2025-10-06T00:00:00"/>
    <m/>
    <d v="2025-10-01T00:00:00"/>
    <s v="Oct"/>
    <n v="2025"/>
    <s v="Mon"/>
    <m/>
    <x v="83"/>
    <n v="18"/>
    <s v="valid"/>
    <s v="completed"/>
    <s v="Lokesh  Tiwari"/>
  </r>
  <r>
    <n v="266"/>
    <x v="1"/>
    <s v="HALDWANI"/>
    <x v="2"/>
    <n v="9161640641"/>
    <s v="UK02CA0988"/>
    <s v="KUNDAN"/>
    <n v="7055143769"/>
    <x v="322"/>
    <s v="TXN100126815970"/>
    <d v="2025-10-05T00:00:00"/>
    <d v="2025-10-05T00:00:00"/>
    <n v="0"/>
    <s v="valid"/>
    <n v="433"/>
    <n v="110"/>
    <n v="103"/>
    <n v="80"/>
    <s v="normal"/>
    <s v="no"/>
    <s v="medium"/>
    <n v="183"/>
    <s v="medium"/>
    <s v="YES"/>
    <d v="2025-10-05T00:00:00"/>
    <m/>
    <d v="2025-10-01T00:00:00"/>
    <s v="Oct"/>
    <n v="2025"/>
    <s v="Sun"/>
    <m/>
    <x v="75"/>
    <n v="18"/>
    <s v="valid"/>
    <s v="completed"/>
    <s v="Ramesh  Kumar"/>
  </r>
  <r>
    <n v="302"/>
    <x v="1"/>
    <s v="HALDWANI"/>
    <x v="2"/>
    <n v="9161640641"/>
    <s v="UK02CA0988"/>
    <s v="KUNDAN"/>
    <n v="7055143769"/>
    <x v="323"/>
    <s v="TXN100126963950"/>
    <d v="2025-10-06T00:00:00"/>
    <d v="2025-10-06T00:00:00"/>
    <n v="0"/>
    <s v="valid"/>
    <n v="3031"/>
    <n v="1135"/>
    <n v="115"/>
    <n v="60"/>
    <s v="normal"/>
    <s v="no"/>
    <s v="low"/>
    <n v="175"/>
    <s v="low"/>
    <s v="YES"/>
    <d v="2025-10-06T00:00:00"/>
    <m/>
    <d v="2025-10-01T00:00:00"/>
    <s v="Oct"/>
    <n v="2025"/>
    <s v="Mon"/>
    <m/>
    <x v="83"/>
    <n v="18"/>
    <s v="valid"/>
    <s v="completed"/>
    <s v="Lokesh  Tiwari"/>
  </r>
  <r>
    <n v="267"/>
    <x v="1"/>
    <s v="HALDWANI"/>
    <x v="2"/>
    <n v="9161640641"/>
    <s v="UK02CA0988"/>
    <s v="KUNDAN"/>
    <n v="7055143769"/>
    <x v="324"/>
    <s v="TXN100126815970"/>
    <d v="2025-10-05T00:00:00"/>
    <d v="2025-10-05T00:00:00"/>
    <n v="0"/>
    <s v="valid"/>
    <n v="2904"/>
    <n v="589"/>
    <n v="155"/>
    <n v="80"/>
    <s v="normal"/>
    <s v="no"/>
    <s v="medium"/>
    <n v="235"/>
    <s v="medium"/>
    <s v="YES"/>
    <d v="2025-10-05T00:00:00"/>
    <m/>
    <d v="2025-10-01T00:00:00"/>
    <s v="Oct"/>
    <n v="2025"/>
    <s v="Sun"/>
    <m/>
    <x v="75"/>
    <n v="18"/>
    <s v="valid"/>
    <s v="completed"/>
    <s v="Ramesh  Kumar"/>
  </r>
  <r>
    <n v="274"/>
    <x v="1"/>
    <s v="HALDWANI"/>
    <x v="2"/>
    <n v="9161640641"/>
    <s v="UP20BT0504"/>
    <s v="ISLAMUDDIN"/>
    <n v="9105130861"/>
    <x v="325"/>
    <n v="122726"/>
    <d v="2025-10-05T00:00:00"/>
    <d v="2025-10-08T00:00:00"/>
    <n v="3"/>
    <s v="valid"/>
    <n v="9161"/>
    <n v="2369"/>
    <n v="25"/>
    <n v="80"/>
    <s v="normal"/>
    <s v="no"/>
    <s v="medium"/>
    <n v="105"/>
    <s v="medium"/>
    <s v="YES"/>
    <d v="2025-10-08T00:00:00"/>
    <m/>
    <d v="2025-10-01T00:00:00"/>
    <s v="Oct"/>
    <n v="2025"/>
    <s v="Wed"/>
    <m/>
    <x v="85"/>
    <n v="18"/>
    <s v="valid"/>
    <s v="completed"/>
    <s v="Pradeep  Tomar"/>
  </r>
  <r>
    <n v="276"/>
    <x v="1"/>
    <s v="HALDWANI"/>
    <x v="1"/>
    <n v="9389925428"/>
    <s v="UP21CT3979"/>
    <s v="JAVED"/>
    <n v="6398733536"/>
    <x v="326"/>
    <n v="111825"/>
    <d v="2025-10-06T00:00:00"/>
    <d v="2025-10-06T00:00:00"/>
    <n v="0"/>
    <s v="valid"/>
    <n v="16202"/>
    <n v="3246"/>
    <n v="10"/>
    <n v="80"/>
    <s v="normal"/>
    <s v="no"/>
    <s v="medium"/>
    <n v="90"/>
    <s v="medium"/>
    <s v="YES"/>
    <d v="2025-10-06T00:00:00"/>
    <m/>
    <d v="2025-10-01T00:00:00"/>
    <s v="Oct"/>
    <n v="2025"/>
    <s v="Mon"/>
    <m/>
    <x v="86"/>
    <n v="18"/>
    <s v="valid"/>
    <s v="completed"/>
    <s v="Durvesh  Kumar"/>
  </r>
  <r>
    <n v="636"/>
    <x v="1"/>
    <s v="HALDWANI"/>
    <x v="1"/>
    <n v="9389925428"/>
    <s v="UP21FT5612"/>
    <s v="JAVED"/>
    <n v="6398733536"/>
    <x v="326"/>
    <n v="80649"/>
    <d v="2025-10-30T00:00:00"/>
    <d v="2025-10-30T00:00:00"/>
    <n v="0"/>
    <s v="valid"/>
    <n v="16352"/>
    <n v="3270"/>
    <n v="35"/>
    <n v="60"/>
    <s v="normal"/>
    <s v="no"/>
    <s v="low"/>
    <n v="95"/>
    <s v="low"/>
    <s v="YES"/>
    <d v="2025-10-30T00:00:00"/>
    <m/>
    <d v="2025-10-01T00:00:00"/>
    <s v="Oct"/>
    <n v="2025"/>
    <s v="Thu"/>
    <m/>
    <x v="86"/>
    <n v="18"/>
    <s v="valid"/>
    <s v="completed"/>
    <s v="Durvesh  Kumar"/>
  </r>
  <r>
    <n v="277"/>
    <x v="1"/>
    <s v="HALDWANI"/>
    <x v="1"/>
    <n v="9389925428"/>
    <s v="UP21CT3979"/>
    <s v="JAVED"/>
    <n v="6398733536"/>
    <x v="327"/>
    <n v="112058"/>
    <d v="2025-10-06T00:00:00"/>
    <d v="2025-10-06T00:00:00"/>
    <n v="0"/>
    <s v="valid"/>
    <n v="12080"/>
    <n v="2387"/>
    <n v="37"/>
    <n v="80"/>
    <s v="normal"/>
    <s v="no"/>
    <s v="medium"/>
    <n v="117"/>
    <s v="medium"/>
    <s v="YES"/>
    <d v="2025-10-06T00:00:00"/>
    <m/>
    <d v="2025-10-01T00:00:00"/>
    <s v="Oct"/>
    <n v="2025"/>
    <s v="Mon"/>
    <m/>
    <x v="86"/>
    <n v="18"/>
    <s v="valid"/>
    <s v="completed"/>
    <s v="Durvesh  Kumar"/>
  </r>
  <r>
    <n v="278"/>
    <x v="1"/>
    <s v="HALDWANI"/>
    <x v="1"/>
    <n v="9389925428"/>
    <s v="UP21CT3979"/>
    <s v="JAVED"/>
    <n v="6398733536"/>
    <x v="328"/>
    <n v="112058"/>
    <d v="2025-10-06T00:00:00"/>
    <d v="2025-10-06T00:00:00"/>
    <n v="0"/>
    <s v="valid"/>
    <n v="14616"/>
    <n v="3541"/>
    <n v="55"/>
    <n v="80"/>
    <s v="normal"/>
    <s v="no"/>
    <s v="medium"/>
    <n v="135"/>
    <s v="medium"/>
    <s v="YES"/>
    <d v="2025-10-06T00:00:00"/>
    <m/>
    <d v="2025-10-01T00:00:00"/>
    <s v="Oct"/>
    <n v="2025"/>
    <s v="Mon"/>
    <m/>
    <x v="86"/>
    <n v="18"/>
    <s v="valid"/>
    <s v="completed"/>
    <s v="Durvesh  Kumar"/>
  </r>
  <r>
    <n v="638"/>
    <x v="1"/>
    <s v="HALDWANI"/>
    <x v="1"/>
    <n v="9389925428"/>
    <s v="UP21FT5612"/>
    <s v="JAVED"/>
    <n v="6398733536"/>
    <x v="328"/>
    <n v="80649"/>
    <d v="2025-10-30T00:00:00"/>
    <d v="2025-10-30T00:00:00"/>
    <n v="0"/>
    <s v="valid"/>
    <n v="14906"/>
    <n v="3584"/>
    <n v="21"/>
    <n v="60"/>
    <s v="normal"/>
    <s v="no"/>
    <s v="low"/>
    <n v="81"/>
    <s v="low"/>
    <s v="YES"/>
    <d v="2025-10-30T00:00:00"/>
    <m/>
    <d v="2025-10-01T00:00:00"/>
    <s v="Oct"/>
    <n v="2025"/>
    <s v="Thu"/>
    <m/>
    <x v="86"/>
    <n v="18"/>
    <s v="valid"/>
    <s v="completed"/>
    <s v="Durvesh  Kumar"/>
  </r>
  <r>
    <n v="279"/>
    <x v="1"/>
    <s v="HALDWANI"/>
    <x v="1"/>
    <n v="9389925428"/>
    <s v="UP21CT3979"/>
    <s v="JAVED"/>
    <n v="6398733536"/>
    <x v="329"/>
    <n v="111825"/>
    <d v="2025-10-06T00:00:00"/>
    <d v="2025-10-06T00:00:00"/>
    <n v="0"/>
    <s v="valid"/>
    <n v="22886"/>
    <n v="5593"/>
    <n v="22"/>
    <n v="80"/>
    <s v="normal"/>
    <s v="no"/>
    <s v="medium"/>
    <n v="102"/>
    <s v="medium"/>
    <s v="YES"/>
    <d v="2025-10-06T00:00:00"/>
    <m/>
    <d v="2025-10-01T00:00:00"/>
    <s v="Oct"/>
    <n v="2025"/>
    <s v="Mon"/>
    <m/>
    <x v="86"/>
    <n v="18"/>
    <s v="valid"/>
    <s v="completed"/>
    <s v="Durvesh  Kumar"/>
  </r>
  <r>
    <n v="640"/>
    <x v="1"/>
    <s v="HALDWANI"/>
    <x v="1"/>
    <n v="9389925428"/>
    <s v="UP21FT5612"/>
    <s v="JAVED"/>
    <n v="6398733536"/>
    <x v="329"/>
    <n v="80819"/>
    <d v="2025-10-30T00:00:00"/>
    <d v="2025-10-30T00:00:00"/>
    <n v="0"/>
    <s v="valid"/>
    <n v="23061"/>
    <n v="5619"/>
    <n v="33"/>
    <n v="60"/>
    <s v="normal"/>
    <s v="no"/>
    <s v="low"/>
    <n v="93"/>
    <s v="low"/>
    <s v="YES"/>
    <d v="2025-10-30T00:00:00"/>
    <m/>
    <d v="2025-10-01T00:00:00"/>
    <s v="Oct"/>
    <n v="2025"/>
    <s v="Thu"/>
    <m/>
    <x v="86"/>
    <n v="18"/>
    <s v="valid"/>
    <s v="completed"/>
    <s v="Durvesh  Kumar"/>
  </r>
  <r>
    <n v="280"/>
    <x v="1"/>
    <s v="HALDWANI"/>
    <x v="1"/>
    <n v="9389925428"/>
    <s v="UP21CT3979"/>
    <s v="JAVED"/>
    <n v="6398733536"/>
    <x v="330"/>
    <n v="112058"/>
    <d v="2025-10-06T00:00:00"/>
    <d v="2025-10-06T00:00:00"/>
    <n v="0"/>
    <s v="valid"/>
    <n v="3602"/>
    <n v="1174"/>
    <n v="28"/>
    <n v="60"/>
    <s v="normal"/>
    <s v="no"/>
    <s v="low"/>
    <n v="88"/>
    <s v="low"/>
    <s v="YES"/>
    <d v="2025-10-06T00:00:00"/>
    <m/>
    <d v="2025-10-01T00:00:00"/>
    <s v="Oct"/>
    <n v="2025"/>
    <s v="Mon"/>
    <m/>
    <x v="86"/>
    <n v="18"/>
    <s v="valid"/>
    <s v="completed"/>
    <s v="Durvesh  Kumar"/>
  </r>
  <r>
    <n v="281"/>
    <x v="1"/>
    <s v="HALDWANI"/>
    <x v="1"/>
    <n v="9389925428"/>
    <s v="UP21CT3979"/>
    <s v="JAVED"/>
    <n v="6398733536"/>
    <x v="331"/>
    <n v="112058"/>
    <d v="2025-10-06T00:00:00"/>
    <d v="2025-10-06T00:00:00"/>
    <n v="0"/>
    <s v="valid"/>
    <n v="21117"/>
    <n v="4411"/>
    <n v="52"/>
    <n v="80"/>
    <s v="normal"/>
    <s v="no"/>
    <s v="medium"/>
    <n v="132"/>
    <s v="medium"/>
    <s v="YES"/>
    <d v="2025-10-06T00:00:00"/>
    <m/>
    <d v="2025-10-01T00:00:00"/>
    <s v="Oct"/>
    <n v="2025"/>
    <s v="Mon"/>
    <m/>
    <x v="86"/>
    <n v="18"/>
    <s v="valid"/>
    <s v="completed"/>
    <s v="Durvesh  Kumar"/>
  </r>
  <r>
    <n v="282"/>
    <x v="1"/>
    <s v="HALDWANI"/>
    <x v="1"/>
    <n v="9389925428"/>
    <s v="UP21CT3979"/>
    <s v="JAVED"/>
    <n v="6398733536"/>
    <x v="332"/>
    <n v="111825"/>
    <d v="2025-10-06T00:00:00"/>
    <d v="2025-10-06T00:00:00"/>
    <n v="0"/>
    <s v="valid"/>
    <n v="14146"/>
    <n v="3232"/>
    <n v="12"/>
    <n v="80"/>
    <s v="normal"/>
    <s v="no"/>
    <s v="medium"/>
    <n v="92"/>
    <s v="medium"/>
    <s v="YES"/>
    <d v="2025-10-06T00:00:00"/>
    <m/>
    <d v="2025-10-01T00:00:00"/>
    <s v="Oct"/>
    <n v="2025"/>
    <s v="Mon"/>
    <m/>
    <x v="86"/>
    <n v="18"/>
    <s v="valid"/>
    <s v="completed"/>
    <s v="Durvesh  Kumar"/>
  </r>
  <r>
    <n v="637"/>
    <x v="1"/>
    <s v="HALDWANI"/>
    <x v="1"/>
    <n v="9389925428"/>
    <s v="UP21FT5612"/>
    <s v="JAVED"/>
    <n v="6398733536"/>
    <x v="332"/>
    <n v="80649"/>
    <d v="2025-10-30T00:00:00"/>
    <d v="2025-10-30T00:00:00"/>
    <n v="0"/>
    <s v="valid"/>
    <n v="14290"/>
    <n v="3253"/>
    <n v="35"/>
    <n v="60"/>
    <s v="normal"/>
    <s v="no"/>
    <s v="low"/>
    <n v="95"/>
    <s v="low"/>
    <s v="YES"/>
    <d v="2025-10-30T00:00:00"/>
    <m/>
    <d v="2025-10-01T00:00:00"/>
    <s v="Oct"/>
    <n v="2025"/>
    <s v="Thu"/>
    <m/>
    <x v="86"/>
    <n v="18"/>
    <s v="valid"/>
    <s v="completed"/>
    <s v="Durvesh  Kumar"/>
  </r>
  <r>
    <n v="344"/>
    <x v="1"/>
    <s v="HALDWANI"/>
    <x v="2"/>
    <n v="9161640641"/>
    <s v="UK02CA0988"/>
    <s v="KUNDAN"/>
    <n v="7055143769"/>
    <x v="333"/>
    <s v="TXN100127116998"/>
    <d v="2025-10-07T00:00:00"/>
    <d v="2025-10-07T00:00:00"/>
    <n v="0"/>
    <s v="valid"/>
    <n v="2536"/>
    <n v="801"/>
    <n v="145"/>
    <n v="80"/>
    <s v="normal"/>
    <s v="no"/>
    <s v="medium"/>
    <n v="225"/>
    <s v="medium"/>
    <s v="YES"/>
    <d v="2025-10-07T00:00:00"/>
    <m/>
    <d v="2025-10-01T00:00:00"/>
    <s v="Oct"/>
    <n v="2025"/>
    <s v="Tue"/>
    <m/>
    <x v="66"/>
    <n v="18"/>
    <s v="valid"/>
    <s v="completed"/>
    <s v="Dheeraj  Mishra"/>
  </r>
  <r>
    <n v="283"/>
    <x v="1"/>
    <s v="HALDWANI"/>
    <x v="1"/>
    <n v="9389925428"/>
    <s v="UP21CT3979"/>
    <s v="JAVED"/>
    <n v="6398733536"/>
    <x v="334"/>
    <n v="111825"/>
    <d v="2025-10-06T00:00:00"/>
    <d v="2025-10-06T00:00:00"/>
    <n v="0"/>
    <s v="valid"/>
    <n v="5195"/>
    <n v="1297"/>
    <n v="43"/>
    <n v="80"/>
    <s v="normal"/>
    <s v="no"/>
    <s v="medium"/>
    <n v="123"/>
    <s v="medium"/>
    <s v="YES"/>
    <d v="2025-10-06T00:00:00"/>
    <m/>
    <d v="2025-10-01T00:00:00"/>
    <s v="Oct"/>
    <n v="2025"/>
    <s v="Mon"/>
    <m/>
    <x v="86"/>
    <n v="18"/>
    <s v="valid"/>
    <s v="completed"/>
    <s v="Durvesh  Kumar"/>
  </r>
  <r>
    <n v="284"/>
    <x v="1"/>
    <s v="HALDWANI"/>
    <x v="1"/>
    <n v="9389925428"/>
    <s v="UP21CT3979"/>
    <s v="JAVED"/>
    <n v="6398733536"/>
    <x v="335"/>
    <n v="112058"/>
    <d v="2025-10-06T00:00:00"/>
    <d v="2025-10-06T00:00:00"/>
    <n v="0"/>
    <s v="valid"/>
    <n v="6527"/>
    <n v="1855"/>
    <n v="44"/>
    <n v="60"/>
    <s v="normal"/>
    <s v="no"/>
    <s v="low"/>
    <n v="104"/>
    <s v="low"/>
    <s v="YES"/>
    <d v="2025-10-06T00:00:00"/>
    <m/>
    <d v="2025-10-01T00:00:00"/>
    <s v="Oct"/>
    <n v="2025"/>
    <s v="Mon"/>
    <m/>
    <x v="86"/>
    <n v="18"/>
    <s v="valid"/>
    <s v="completed"/>
    <s v="Durvesh  Kumar"/>
  </r>
  <r>
    <n v="285"/>
    <x v="1"/>
    <s v="HALDWANI"/>
    <x v="1"/>
    <n v="9389925428"/>
    <s v="UP21CT3979"/>
    <s v="JAVED"/>
    <n v="6398733536"/>
    <x v="336"/>
    <n v="112058"/>
    <d v="2025-10-06T00:00:00"/>
    <d v="2025-10-06T00:00:00"/>
    <n v="0"/>
    <s v="valid"/>
    <n v="2152"/>
    <n v="344"/>
    <n v="46"/>
    <n v="60"/>
    <s v="normal"/>
    <s v="no"/>
    <s v="low"/>
    <n v="106"/>
    <s v="low"/>
    <s v="YES"/>
    <d v="2025-10-06T00:00:00"/>
    <m/>
    <d v="2025-10-01T00:00:00"/>
    <s v="Oct"/>
    <n v="2025"/>
    <s v="Mon"/>
    <m/>
    <x v="86"/>
    <n v="18"/>
    <s v="valid"/>
    <s v="completed"/>
    <s v="Durvesh  Kumar"/>
  </r>
  <r>
    <n v="466"/>
    <x v="1"/>
    <s v="HALDWANI"/>
    <x v="1"/>
    <n v="9389925428"/>
    <s v="UP21FT5612"/>
    <s v="JAVED"/>
    <n v="6398733536"/>
    <x v="337"/>
    <n v="122816"/>
    <d v="2025-10-10T00:00:00"/>
    <d v="2025-10-10T00:00:00"/>
    <n v="0"/>
    <s v="valid"/>
    <n v="20450"/>
    <n v="5405"/>
    <n v="95"/>
    <n v="100"/>
    <s v="normal"/>
    <s v="no"/>
    <s v="medium"/>
    <n v="195"/>
    <s v="medium"/>
    <s v="YES"/>
    <d v="2025-10-10T00:00:00"/>
    <m/>
    <d v="2025-10-01T00:00:00"/>
    <s v="Oct"/>
    <n v="2025"/>
    <s v="Fri"/>
    <m/>
    <x v="87"/>
    <n v="18"/>
    <s v="valid"/>
    <s v="completed"/>
    <s v="Indrajeet  Sagar"/>
  </r>
  <r>
    <n v="286"/>
    <x v="1"/>
    <s v="HALDWANI"/>
    <x v="1"/>
    <n v="9389925428"/>
    <s v="UP21CT3979"/>
    <s v="JAVED"/>
    <n v="6398733536"/>
    <x v="338"/>
    <n v="111825"/>
    <d v="2025-10-06T00:00:00"/>
    <d v="2025-10-06T00:00:00"/>
    <n v="0"/>
    <s v="valid"/>
    <n v="534"/>
    <n v="78"/>
    <n v="27"/>
    <n v="80"/>
    <s v="normal"/>
    <s v="no"/>
    <s v="medium"/>
    <n v="107"/>
    <s v="medium"/>
    <s v="YES"/>
    <d v="2025-10-06T00:00:00"/>
    <m/>
    <d v="2025-10-01T00:00:00"/>
    <s v="Oct"/>
    <n v="2025"/>
    <s v="Mon"/>
    <m/>
    <x v="86"/>
    <n v="18"/>
    <s v="valid"/>
    <s v="completed"/>
    <s v="Durvesh  Kumar"/>
  </r>
  <r>
    <n v="475"/>
    <x v="1"/>
    <s v="HALDWANI"/>
    <x v="1"/>
    <n v="9389925428"/>
    <s v="UK03CA2120"/>
    <s v="DEEPAK"/>
    <n v="9350905819"/>
    <x v="339"/>
    <n v="72112"/>
    <d v="2025-10-12T00:00:00"/>
    <d v="2025-10-12T00:00:00"/>
    <n v="0"/>
    <s v="valid"/>
    <n v="3141"/>
    <n v="909"/>
    <n v="100"/>
    <n v="60"/>
    <s v="normal"/>
    <s v="no"/>
    <s v="low"/>
    <n v="160"/>
    <s v="low"/>
    <s v="YES"/>
    <d v="2025-10-12T00:00:00"/>
    <m/>
    <d v="2025-10-01T00:00:00"/>
    <s v="Oct"/>
    <n v="2025"/>
    <s v="Sun"/>
    <m/>
    <x v="88"/>
    <n v="18"/>
    <s v="valid"/>
    <s v="completed"/>
    <s v="Deepak Chandra Jukariya"/>
  </r>
  <r>
    <n v="288"/>
    <x v="1"/>
    <s v="HALDWANI"/>
    <x v="2"/>
    <n v="9161640641"/>
    <s v="UK02CA0769"/>
    <s v="HARI"/>
    <n v="7247885473"/>
    <x v="340"/>
    <n v="112354"/>
    <d v="2025-10-06T00:00:00"/>
    <d v="2025-10-06T00:00:00"/>
    <n v="0"/>
    <s v="valid"/>
    <n v="3077"/>
    <n v="810"/>
    <n v="53"/>
    <n v="60"/>
    <s v="normal"/>
    <s v="no"/>
    <s v="low"/>
    <n v="113"/>
    <s v="low"/>
    <s v="YES"/>
    <d v="2025-10-06T00:00:00"/>
    <m/>
    <d v="2025-10-01T00:00:00"/>
    <s v="Oct"/>
    <n v="2025"/>
    <s v="Mon"/>
    <m/>
    <x v="28"/>
    <n v="18"/>
    <s v="valid"/>
    <s v="completed"/>
    <s v="Madan  Lal"/>
  </r>
  <r>
    <n v="289"/>
    <x v="1"/>
    <s v="HALDWANI"/>
    <x v="2"/>
    <n v="9161640641"/>
    <s v="UK02CA0769"/>
    <s v="HARI"/>
    <n v="7247885473"/>
    <x v="341"/>
    <n v="112354"/>
    <d v="2025-10-06T00:00:00"/>
    <d v="2025-10-06T00:00:00"/>
    <n v="0"/>
    <s v="valid"/>
    <n v="11802"/>
    <n v="2124"/>
    <n v="34"/>
    <n v="80"/>
    <s v="normal"/>
    <s v="no"/>
    <s v="medium"/>
    <n v="114"/>
    <s v="medium"/>
    <s v="YES"/>
    <d v="2025-10-06T00:00:00"/>
    <m/>
    <d v="2025-10-01T00:00:00"/>
    <s v="Oct"/>
    <n v="2025"/>
    <s v="Mon"/>
    <m/>
    <x v="89"/>
    <n v="18"/>
    <s v="valid"/>
    <s v="completed"/>
    <s v="Aakash  Prajapati"/>
  </r>
  <r>
    <n v="290"/>
    <x v="1"/>
    <s v="HALDWANI"/>
    <x v="2"/>
    <n v="9161640641"/>
    <s v="UK02CA0769"/>
    <s v="HARI"/>
    <n v="7247885473"/>
    <x v="342"/>
    <n v="112354"/>
    <d v="2025-10-06T00:00:00"/>
    <d v="2025-10-06T00:00:00"/>
    <n v="0"/>
    <s v="valid"/>
    <n v="6982"/>
    <n v="1191"/>
    <n v="78"/>
    <n v="40"/>
    <s v="normal"/>
    <s v="no"/>
    <s v="low"/>
    <n v="118"/>
    <s v="low"/>
    <s v="YES"/>
    <d v="2025-10-06T00:00:00"/>
    <m/>
    <d v="2025-10-01T00:00:00"/>
    <s v="Oct"/>
    <n v="2025"/>
    <s v="Mon"/>
    <m/>
    <x v="89"/>
    <n v="18"/>
    <s v="valid"/>
    <s v="completed"/>
    <s v="Aakash  Prajapati"/>
  </r>
  <r>
    <n v="291"/>
    <x v="1"/>
    <s v="HALDWANI"/>
    <x v="2"/>
    <n v="9161640641"/>
    <s v="UK02CA0769"/>
    <s v="HARI"/>
    <n v="7247885473"/>
    <x v="343"/>
    <n v="112354"/>
    <d v="2025-10-06T00:00:00"/>
    <d v="2025-10-06T00:00:00"/>
    <n v="0"/>
    <s v="valid"/>
    <n v="13922"/>
    <n v="3208"/>
    <n v="66"/>
    <n v="40"/>
    <s v="normal"/>
    <s v="no"/>
    <s v="low"/>
    <n v="106"/>
    <s v="low"/>
    <s v="YES"/>
    <d v="2025-10-06T00:00:00"/>
    <m/>
    <d v="2025-10-01T00:00:00"/>
    <s v="Oct"/>
    <n v="2025"/>
    <s v="Mon"/>
    <m/>
    <x v="89"/>
    <n v="18"/>
    <s v="valid"/>
    <s v="completed"/>
    <s v="Aakash  Prajapati"/>
  </r>
  <r>
    <n v="292"/>
    <x v="1"/>
    <s v="HALDWANI"/>
    <x v="2"/>
    <n v="9161640641"/>
    <s v="UK02CA0769"/>
    <s v="HARI"/>
    <n v="7247885473"/>
    <x v="344"/>
    <n v="112354"/>
    <d v="2025-10-06T00:00:00"/>
    <d v="2025-10-06T00:00:00"/>
    <n v="0"/>
    <s v="valid"/>
    <n v="3268"/>
    <n v="641"/>
    <n v="58"/>
    <n v="60"/>
    <s v="normal"/>
    <s v="no"/>
    <s v="low"/>
    <n v="118"/>
    <s v="low"/>
    <s v="YES"/>
    <d v="2025-10-06T00:00:00"/>
    <m/>
    <d v="2025-10-01T00:00:00"/>
    <s v="Oct"/>
    <n v="2025"/>
    <s v="Mon"/>
    <m/>
    <x v="28"/>
    <n v="18"/>
    <s v="valid"/>
    <s v="completed"/>
    <s v="Madan  Lal"/>
  </r>
  <r>
    <n v="293"/>
    <x v="1"/>
    <s v="HALDWANI"/>
    <x v="2"/>
    <n v="9161640641"/>
    <s v="UK02CA0769"/>
    <s v="HARI"/>
    <n v="7247885473"/>
    <x v="345"/>
    <n v="112354"/>
    <d v="2025-10-06T00:00:00"/>
    <d v="2025-10-06T00:00:00"/>
    <n v="0"/>
    <s v="valid"/>
    <n v="8918"/>
    <n v="2100"/>
    <n v="20"/>
    <n v="100"/>
    <s v="normal"/>
    <s v="no"/>
    <s v="medium"/>
    <n v="120"/>
    <s v="medium"/>
    <s v="YES"/>
    <d v="2025-10-06T00:00:00"/>
    <m/>
    <d v="2025-10-01T00:00:00"/>
    <s v="Oct"/>
    <n v="2025"/>
    <s v="Mon"/>
    <m/>
    <x v="28"/>
    <n v="18"/>
    <s v="valid"/>
    <s v="completed"/>
    <s v="Madan  Lal"/>
  </r>
  <r>
    <n v="294"/>
    <x v="1"/>
    <s v="HALDWANI"/>
    <x v="2"/>
    <n v="9161640641"/>
    <s v="UK02CA0769"/>
    <s v="HARI"/>
    <n v="7247885473"/>
    <x v="346"/>
    <n v="162029"/>
    <d v="2025-10-10T00:00:00"/>
    <d v="2025-10-07T00:00:00"/>
    <n v="-3"/>
    <s v="valid"/>
    <n v="350"/>
    <n v="134"/>
    <n v="12"/>
    <n v="60"/>
    <s v="normal"/>
    <s v="no"/>
    <s v="low"/>
    <n v="72"/>
    <s v="low"/>
    <s v="YES"/>
    <d v="2025-10-07T00:00:00"/>
    <m/>
    <d v="2025-10-01T00:00:00"/>
    <s v="Oct"/>
    <n v="2025"/>
    <s v="Tue"/>
    <m/>
    <x v="90"/>
    <n v="18"/>
    <s v="valid"/>
    <s v="completed"/>
    <s v="Ajay  Kumar  Singh"/>
  </r>
  <r>
    <n v="522"/>
    <x v="1"/>
    <s v="HALDWANI"/>
    <x v="2"/>
    <n v="9628578265"/>
    <s v="UP20BT0504"/>
    <s v="ISLAMUDDIN"/>
    <n v="9105130861"/>
    <x v="346"/>
    <n v="90613"/>
    <d v="2025-10-14T00:00:00"/>
    <d v="2025-10-14T00:00:00"/>
    <n v="0"/>
    <s v="valid"/>
    <n v="377"/>
    <n v="145"/>
    <n v="16"/>
    <n v="40"/>
    <s v="normal"/>
    <s v="no"/>
    <s v="low"/>
    <n v="56"/>
    <s v="low"/>
    <s v="YES"/>
    <d v="2025-10-14T00:00:00"/>
    <m/>
    <d v="2025-10-01T00:00:00"/>
    <s v="Oct"/>
    <n v="2025"/>
    <s v="Tue"/>
    <m/>
    <x v="90"/>
    <n v="18"/>
    <s v="valid"/>
    <s v="completed"/>
    <s v="Ajay  Kumar  Singh"/>
  </r>
  <r>
    <n v="449"/>
    <x v="1"/>
    <s v="HALDWANI"/>
    <x v="1"/>
    <n v="9389925428"/>
    <s v="UK05CA2368"/>
    <s v="GANESH"/>
    <n v="7535896961"/>
    <x v="347"/>
    <s v="TXN100127839257"/>
    <d v="2025-10-10T00:00:00"/>
    <d v="2025-10-11T00:00:00"/>
    <n v="1"/>
    <s v="valid"/>
    <n v="4172"/>
    <n v="2124"/>
    <n v="84"/>
    <n v="60"/>
    <s v="normal"/>
    <s v="no"/>
    <s v="low"/>
    <n v="144"/>
    <s v="low"/>
    <s v="YES"/>
    <d v="2025-10-11T00:00:00"/>
    <m/>
    <d v="2025-10-01T00:00:00"/>
    <s v="Oct"/>
    <n v="2025"/>
    <s v="Sat"/>
    <m/>
    <x v="91"/>
    <n v="18"/>
    <s v="valid"/>
    <s v="completed"/>
    <s v="Bhagwat  Chandra  Joshi"/>
  </r>
  <r>
    <n v="311"/>
    <x v="1"/>
    <s v="HALDWANI"/>
    <x v="2"/>
    <n v="9161640641"/>
    <s v="UK02CA0769"/>
    <s v="HARI"/>
    <n v="7247885473"/>
    <x v="348"/>
    <n v="113108"/>
    <d v="2025-10-06T00:00:00"/>
    <d v="2025-10-07T00:00:00"/>
    <n v="1"/>
    <s v="valid"/>
    <n v="9357"/>
    <n v="2350"/>
    <n v="12"/>
    <n v="60"/>
    <s v="normal"/>
    <s v="no"/>
    <s v="low"/>
    <n v="72"/>
    <s v="low"/>
    <s v="YES"/>
    <d v="2025-10-07T00:00:00"/>
    <m/>
    <d v="2025-10-01T00:00:00"/>
    <s v="Oct"/>
    <n v="2025"/>
    <s v="Tue"/>
    <m/>
    <x v="90"/>
    <n v="18"/>
    <s v="valid"/>
    <s v="completed"/>
    <s v="Ajay  Kumar  Singh"/>
  </r>
  <r>
    <n v="532"/>
    <x v="1"/>
    <s v="HALDWANI"/>
    <x v="2"/>
    <n v="9161640641"/>
    <s v="UP20BT0504"/>
    <s v="ISLAMUDDIN"/>
    <n v="9105130861"/>
    <x v="348"/>
    <n v="91228"/>
    <d v="2025-10-15T00:00:00"/>
    <d v="2025-10-15T00:00:00"/>
    <n v="0"/>
    <s v="valid"/>
    <n v="9357"/>
    <n v="2381"/>
    <n v="25"/>
    <n v="60"/>
    <s v="normal"/>
    <s v="no"/>
    <s v="low"/>
    <n v="85"/>
    <s v="low"/>
    <s v="YES"/>
    <d v="2025-10-15T00:00:00"/>
    <m/>
    <d v="2025-10-01T00:00:00"/>
    <s v="Oct"/>
    <n v="2025"/>
    <s v="Wed"/>
    <m/>
    <x v="90"/>
    <n v="18"/>
    <s v="valid"/>
    <s v="completed"/>
    <s v="Ajay  Kumar  Singh"/>
  </r>
  <r>
    <n v="328"/>
    <x v="1"/>
    <s v="HALDWANI"/>
    <x v="1"/>
    <n v="9389925428"/>
    <s v="UP21ET8573"/>
    <s v="AMAN"/>
    <n v="9105037209"/>
    <x v="349"/>
    <n v="95436"/>
    <d v="2025-10-07T00:00:00"/>
    <d v="2025-10-07T00:00:00"/>
    <n v="0"/>
    <s v="valid"/>
    <n v="11083"/>
    <n v="2253"/>
    <n v="12"/>
    <n v="60"/>
    <s v="normal"/>
    <s v="no"/>
    <s v="low"/>
    <n v="72"/>
    <s v="low"/>
    <s v="YES"/>
    <d v="2025-10-07T00:00:00"/>
    <m/>
    <d v="2025-10-01T00:00:00"/>
    <s v="Oct"/>
    <n v="2025"/>
    <s v="Tue"/>
    <m/>
    <x v="84"/>
    <n v="18"/>
    <s v="valid"/>
    <s v="completed"/>
    <s v="Satyavir  yadav"/>
  </r>
  <r>
    <n v="329"/>
    <x v="1"/>
    <s v="HALDWANI"/>
    <x v="1"/>
    <n v="9389925428"/>
    <s v="UP21ET8573"/>
    <s v="AMAN"/>
    <n v="9105037209"/>
    <x v="350"/>
    <n v="95341"/>
    <d v="2025-10-07T00:00:00"/>
    <d v="2025-10-07T00:00:00"/>
    <n v="0"/>
    <s v="valid"/>
    <n v="20973"/>
    <n v="4028"/>
    <n v="15"/>
    <n v="60"/>
    <s v="normal"/>
    <s v="no"/>
    <s v="low"/>
    <n v="75"/>
    <s v="low"/>
    <s v="YES"/>
    <d v="2025-10-07T00:00:00"/>
    <m/>
    <d v="2025-10-01T00:00:00"/>
    <s v="Oct"/>
    <n v="2025"/>
    <s v="Tue"/>
    <m/>
    <x v="84"/>
    <n v="18"/>
    <s v="valid"/>
    <s v="completed"/>
    <s v="Satyavir  yadav"/>
  </r>
  <r>
    <n v="626"/>
    <x v="1"/>
    <s v="HALDWANI"/>
    <x v="1"/>
    <n v="9389925428"/>
    <s v="UP21ET8573"/>
    <s v="AMAN"/>
    <n v="9105037209"/>
    <x v="350"/>
    <n v="111732"/>
    <d v="2025-10-29T00:00:00"/>
    <d v="2025-10-29T00:00:00"/>
    <n v="0"/>
    <s v="valid"/>
    <n v="21123"/>
    <n v="4050"/>
    <n v="23"/>
    <n v="60"/>
    <s v="normal"/>
    <s v="no"/>
    <s v="low"/>
    <n v="83"/>
    <s v="low"/>
    <s v="YES"/>
    <d v="2025-10-29T00:00:00"/>
    <m/>
    <d v="2025-10-01T00:00:00"/>
    <s v="Oct"/>
    <n v="2025"/>
    <s v="Wed"/>
    <m/>
    <x v="84"/>
    <n v="18"/>
    <s v="valid"/>
    <s v="completed"/>
    <s v="Satyavir  yadav"/>
  </r>
  <r>
    <n v="330"/>
    <x v="1"/>
    <s v="HALDWANI"/>
    <x v="1"/>
    <n v="9389925428"/>
    <s v="UP21ET8573"/>
    <s v="AMAN"/>
    <n v="9105037209"/>
    <x v="351"/>
    <n v="95436"/>
    <d v="2025-10-07T00:00:00"/>
    <d v="2025-10-07T00:00:00"/>
    <n v="0"/>
    <s v="valid"/>
    <n v="9035"/>
    <n v="1900"/>
    <n v="45"/>
    <n v="60"/>
    <s v="normal"/>
    <s v="no"/>
    <s v="low"/>
    <n v="105"/>
    <s v="low"/>
    <s v="YES"/>
    <d v="2025-10-07T00:00:00"/>
    <m/>
    <d v="2025-10-01T00:00:00"/>
    <s v="Oct"/>
    <n v="2025"/>
    <s v="Tue"/>
    <m/>
    <x v="84"/>
    <n v="18"/>
    <s v="valid"/>
    <s v="completed"/>
    <s v="Satyavir  yadav"/>
  </r>
  <r>
    <n v="331"/>
    <x v="1"/>
    <s v="HALDWANI"/>
    <x v="1"/>
    <n v="9389925428"/>
    <s v="UP21ET8573"/>
    <s v="AMAN"/>
    <n v="9105037209"/>
    <x v="352"/>
    <n v="95341"/>
    <d v="2025-10-07T00:00:00"/>
    <d v="2025-10-07T00:00:00"/>
    <n v="0"/>
    <s v="valid"/>
    <n v="17570"/>
    <n v="3247"/>
    <n v="12"/>
    <n v="60"/>
    <s v="normal"/>
    <s v="no"/>
    <s v="low"/>
    <n v="72"/>
    <s v="low"/>
    <s v="YES"/>
    <d v="2025-10-07T00:00:00"/>
    <m/>
    <d v="2025-10-01T00:00:00"/>
    <s v="Oct"/>
    <n v="2025"/>
    <s v="Tue"/>
    <m/>
    <x v="84"/>
    <n v="18"/>
    <s v="valid"/>
    <s v="completed"/>
    <s v="Satyavir  yadav"/>
  </r>
  <r>
    <n v="624"/>
    <x v="1"/>
    <s v="HALDWANI"/>
    <x v="1"/>
    <n v="9389925428"/>
    <s v="UP21ET8573"/>
    <s v="AMAN"/>
    <n v="9105037209"/>
    <x v="352"/>
    <n v="111732"/>
    <d v="2025-10-29T00:00:00"/>
    <d v="2025-10-29T00:00:00"/>
    <n v="0"/>
    <s v="valid"/>
    <n v="17716"/>
    <n v="3270"/>
    <n v="20"/>
    <n v="60"/>
    <s v="normal"/>
    <s v="no"/>
    <s v="low"/>
    <n v="80"/>
    <s v="low"/>
    <s v="YES"/>
    <d v="2025-10-29T00:00:00"/>
    <m/>
    <d v="2025-10-01T00:00:00"/>
    <s v="Oct"/>
    <n v="2025"/>
    <s v="Wed"/>
    <m/>
    <x v="84"/>
    <n v="18"/>
    <s v="valid"/>
    <s v="completed"/>
    <s v="Satyavir  yadav"/>
  </r>
  <r>
    <n v="332"/>
    <x v="1"/>
    <s v="HALDWANI"/>
    <x v="1"/>
    <n v="9389925428"/>
    <s v="UP21ET8573"/>
    <s v="AMAN"/>
    <n v="9105037209"/>
    <x v="353"/>
    <n v="95436"/>
    <d v="2025-10-07T00:00:00"/>
    <d v="2025-10-07T00:00:00"/>
    <n v="0"/>
    <s v="valid"/>
    <n v="1550"/>
    <n v="321"/>
    <n v="12"/>
    <n v="60"/>
    <s v="normal"/>
    <s v="no"/>
    <s v="low"/>
    <n v="72"/>
    <s v="low"/>
    <s v="YES"/>
    <d v="2025-10-07T00:00:00"/>
    <m/>
    <d v="2025-10-01T00:00:00"/>
    <s v="Oct"/>
    <n v="2025"/>
    <s v="Tue"/>
    <m/>
    <x v="84"/>
    <n v="18"/>
    <s v="valid"/>
    <s v="completed"/>
    <s v="Satyavir  yadav"/>
  </r>
  <r>
    <n v="333"/>
    <x v="1"/>
    <s v="HALDWANI"/>
    <x v="1"/>
    <n v="9389925428"/>
    <s v="UP21ET8573"/>
    <s v="AMAN"/>
    <n v="9105037209"/>
    <x v="354"/>
    <n v="95341"/>
    <d v="2025-10-07T00:00:00"/>
    <d v="2025-10-07T00:00:00"/>
    <n v="0"/>
    <s v="valid"/>
    <n v="11553"/>
    <n v="2952"/>
    <n v="15"/>
    <n v="60"/>
    <s v="normal"/>
    <s v="no"/>
    <s v="low"/>
    <n v="75"/>
    <s v="low"/>
    <s v="YES"/>
    <d v="2025-10-07T00:00:00"/>
    <m/>
    <d v="2025-10-01T00:00:00"/>
    <s v="Oct"/>
    <n v="2025"/>
    <s v="Tue"/>
    <m/>
    <x v="84"/>
    <n v="18"/>
    <s v="valid"/>
    <s v="completed"/>
    <s v="Satyavir  yadav"/>
  </r>
  <r>
    <n v="625"/>
    <x v="1"/>
    <s v="HALDWANI"/>
    <x v="1"/>
    <n v="9389925428"/>
    <s v="UP21ET8573"/>
    <s v="AMAN"/>
    <n v="9105037209"/>
    <x v="354"/>
    <n v="111732"/>
    <d v="2025-10-29T00:00:00"/>
    <d v="2025-10-29T00:00:00"/>
    <n v="0"/>
    <s v="valid"/>
    <n v="11686"/>
    <n v="2474"/>
    <n v="20"/>
    <n v="60"/>
    <s v="normal"/>
    <s v="no"/>
    <s v="low"/>
    <n v="80"/>
    <s v="low"/>
    <s v="YES"/>
    <d v="2025-10-29T00:00:00"/>
    <m/>
    <d v="2025-10-01T00:00:00"/>
    <s v="Oct"/>
    <n v="2025"/>
    <s v="Wed"/>
    <m/>
    <x v="84"/>
    <n v="18"/>
    <s v="valid"/>
    <s v="completed"/>
    <s v="Satyavir  yadav"/>
  </r>
  <r>
    <n v="656"/>
    <x v="1"/>
    <s v="HALDWANI"/>
    <x v="1"/>
    <n v="9389925428"/>
    <s v="UP21ET8573"/>
    <s v="AMAN"/>
    <n v="9105037209"/>
    <x v="355"/>
    <n v="95325"/>
    <d v="2025-10-30T00:00:00"/>
    <d v="2025-10-30T00:00:00"/>
    <n v="0"/>
    <s v="valid"/>
    <n v="6850"/>
    <n v="1308"/>
    <n v="25"/>
    <n v="40"/>
    <s v="normal"/>
    <s v="no"/>
    <s v="low"/>
    <n v="65"/>
    <s v="low"/>
    <s v="YES"/>
    <d v="2025-10-30T00:00:00"/>
    <m/>
    <d v="2025-10-01T00:00:00"/>
    <s v="Oct"/>
    <n v="2025"/>
    <s v="Thu"/>
    <m/>
    <x v="57"/>
    <n v="18"/>
    <s v="valid"/>
    <s v="completed"/>
    <s v="Kuldeep  Singh"/>
  </r>
  <r>
    <n v="334"/>
    <x v="1"/>
    <s v="HALDWANI"/>
    <x v="1"/>
    <n v="9389925428"/>
    <s v="UP21ET8573"/>
    <s v="AMAN"/>
    <n v="9105037209"/>
    <x v="356"/>
    <n v="95341"/>
    <d v="2025-10-07T00:00:00"/>
    <d v="2025-10-07T00:00:00"/>
    <n v="0"/>
    <s v="valid"/>
    <n v="19167"/>
    <n v="3512"/>
    <n v="20"/>
    <n v="60"/>
    <s v="normal"/>
    <s v="no"/>
    <s v="low"/>
    <n v="80"/>
    <s v="low"/>
    <s v="YES"/>
    <d v="2025-10-07T00:00:00"/>
    <m/>
    <d v="2025-10-01T00:00:00"/>
    <s v="Oct"/>
    <n v="2025"/>
    <s v="Tue"/>
    <m/>
    <x v="84"/>
    <n v="18"/>
    <s v="valid"/>
    <s v="completed"/>
    <s v="Satyavir  yadav"/>
  </r>
  <r>
    <n v="335"/>
    <x v="1"/>
    <s v="HALDWANI"/>
    <x v="1"/>
    <n v="9389925428"/>
    <s v="UP21ET8573"/>
    <s v="AMAN"/>
    <n v="9105037209"/>
    <x v="357"/>
    <n v="95341"/>
    <d v="2025-10-07T00:00:00"/>
    <d v="2025-10-07T00:00:00"/>
    <n v="0"/>
    <s v="valid"/>
    <n v="2260"/>
    <n v="405"/>
    <n v="33"/>
    <n v="60"/>
    <s v="normal"/>
    <s v="no"/>
    <s v="low"/>
    <n v="93"/>
    <s v="low"/>
    <s v="YES"/>
    <d v="2025-10-07T00:00:00"/>
    <m/>
    <d v="2025-10-01T00:00:00"/>
    <s v="Oct"/>
    <n v="2025"/>
    <s v="Tue"/>
    <m/>
    <x v="84"/>
    <n v="18"/>
    <s v="valid"/>
    <s v="completed"/>
    <s v="Satyavir  yadav"/>
  </r>
  <r>
    <n v="336"/>
    <x v="1"/>
    <s v="HALDWANI"/>
    <x v="1"/>
    <n v="9389925428"/>
    <s v="UP21ET8573"/>
    <s v="AMAN"/>
    <n v="9105037209"/>
    <x v="358"/>
    <n v="95341"/>
    <d v="2025-10-07T00:00:00"/>
    <d v="2025-10-07T00:00:00"/>
    <n v="0"/>
    <s v="valid"/>
    <n v="6564"/>
    <n v="1107"/>
    <n v="18"/>
    <n v="60"/>
    <s v="normal"/>
    <s v="no"/>
    <s v="low"/>
    <n v="78"/>
    <s v="low"/>
    <s v="YES"/>
    <d v="2025-10-07T00:00:00"/>
    <m/>
    <d v="2025-10-01T00:00:00"/>
    <s v="Oct"/>
    <n v="2025"/>
    <s v="Tue"/>
    <m/>
    <x v="84"/>
    <n v="18"/>
    <s v="valid"/>
    <s v="completed"/>
    <s v="Satyavir  yadav"/>
  </r>
  <r>
    <n v="337"/>
    <x v="1"/>
    <s v="HALDWANI"/>
    <x v="1"/>
    <n v="9389925428"/>
    <s v="UP21ET8573"/>
    <s v="AMAN"/>
    <n v="9105037209"/>
    <x v="359"/>
    <n v="95341"/>
    <d v="2025-10-07T00:00:00"/>
    <d v="2025-10-07T00:00:00"/>
    <n v="0"/>
    <s v="valid"/>
    <n v="12681"/>
    <n v="2622"/>
    <n v="38"/>
    <n v="60"/>
    <s v="normal"/>
    <s v="no"/>
    <s v="low"/>
    <n v="98"/>
    <s v="low"/>
    <s v="YES"/>
    <d v="2025-10-07T00:00:00"/>
    <m/>
    <d v="2025-10-01T00:00:00"/>
    <s v="Oct"/>
    <n v="2025"/>
    <s v="Tue"/>
    <m/>
    <x v="84"/>
    <n v="18"/>
    <s v="valid"/>
    <s v="completed"/>
    <s v="Satyavir  yadav"/>
  </r>
  <r>
    <n v="345"/>
    <x v="1"/>
    <s v="HALDWANI"/>
    <x v="2"/>
    <n v="9161640641"/>
    <s v="UK02CA0988"/>
    <s v="KUNDAN"/>
    <n v="7055143769"/>
    <x v="360"/>
    <s v="TXN100127116435"/>
    <d v="2025-10-07T00:00:00"/>
    <d v="2025-10-08T00:00:00"/>
    <n v="1"/>
    <s v="valid"/>
    <n v="3497"/>
    <n v="818"/>
    <n v="80"/>
    <n v="80"/>
    <s v="normal"/>
    <s v="no"/>
    <s v="medium"/>
    <n v="160"/>
    <s v="medium"/>
    <s v="YES"/>
    <d v="2025-10-08T00:00:00"/>
    <m/>
    <d v="2025-10-01T00:00:00"/>
    <s v="Oct"/>
    <n v="2025"/>
    <s v="Wed"/>
    <m/>
    <x v="68"/>
    <n v="18"/>
    <s v="valid"/>
    <s v="completed"/>
    <s v="Ajay  singh  Bisht"/>
  </r>
  <r>
    <n v="369"/>
    <x v="1"/>
    <s v="HALDWANI"/>
    <x v="2"/>
    <n v="9161640641"/>
    <s v="UK05CA2504"/>
    <s v="GOKUL"/>
    <n v="7417923866"/>
    <x v="361"/>
    <s v="TXN100127312402"/>
    <d v="2025-10-08T00:00:00"/>
    <d v="2025-10-09T00:00:00"/>
    <n v="1"/>
    <s v="valid"/>
    <n v="2826"/>
    <n v="583"/>
    <n v="100"/>
    <n v="80"/>
    <s v="normal"/>
    <s v="no"/>
    <s v="medium"/>
    <n v="180"/>
    <s v="medium"/>
    <s v="YES"/>
    <d v="2025-10-09T00:00:00"/>
    <m/>
    <d v="2025-10-01T00:00:00"/>
    <s v="Oct"/>
    <n v="2025"/>
    <s v="Thu"/>
    <m/>
    <x v="92"/>
    <n v="18"/>
    <s v="valid"/>
    <s v="completed"/>
    <s v="Ranjeet  Singh  kathayat "/>
  </r>
  <r>
    <n v="346"/>
    <x v="1"/>
    <s v="HALDWANI"/>
    <x v="2"/>
    <n v="9161640641"/>
    <s v="UK02CA0988"/>
    <s v="KUNDAN"/>
    <n v="7055143769"/>
    <x v="362"/>
    <s v="TXN100127116435"/>
    <d v="2025-10-07T00:00:00"/>
    <d v="2025-10-08T00:00:00"/>
    <n v="1"/>
    <s v="valid"/>
    <n v="3687"/>
    <n v="1097"/>
    <n v="97"/>
    <n v="60"/>
    <s v="normal"/>
    <s v="no"/>
    <s v="low"/>
    <n v="157"/>
    <s v="low"/>
    <s v="YES"/>
    <d v="2025-10-08T00:00:00"/>
    <m/>
    <d v="2025-10-01T00:00:00"/>
    <s v="Oct"/>
    <n v="2025"/>
    <s v="Wed"/>
    <m/>
    <x v="68"/>
    <n v="18"/>
    <s v="valid"/>
    <s v="completed"/>
    <s v="Ajay  singh  Bisht"/>
  </r>
  <r>
    <n v="347"/>
    <x v="1"/>
    <s v="HALDWANI"/>
    <x v="2"/>
    <n v="9161640641"/>
    <s v="UK02CA0988"/>
    <s v="KUNDAN"/>
    <n v="7055143769"/>
    <x v="363"/>
    <s v="TXN100127116435"/>
    <d v="2025-10-07T00:00:00"/>
    <d v="2025-10-08T00:00:00"/>
    <n v="1"/>
    <s v="valid"/>
    <n v="4329"/>
    <n v="962"/>
    <n v="115"/>
    <n v="60"/>
    <s v="normal"/>
    <s v="no"/>
    <s v="low"/>
    <n v="175"/>
    <s v="low"/>
    <s v="YES"/>
    <d v="2025-10-08T00:00:00"/>
    <m/>
    <d v="2025-10-01T00:00:00"/>
    <s v="Oct"/>
    <n v="2025"/>
    <s v="Wed"/>
    <m/>
    <x v="68"/>
    <n v="18"/>
    <s v="valid"/>
    <s v="completed"/>
    <s v="Ajay  singh  Bisht"/>
  </r>
  <r>
    <n v="348"/>
    <x v="1"/>
    <s v="HALDWANI"/>
    <x v="2"/>
    <n v="9161640641"/>
    <s v="UK02CA0988"/>
    <s v="KUNDAN"/>
    <n v="7055143769"/>
    <x v="364"/>
    <s v="TXN100127116435"/>
    <d v="2025-10-07T00:00:00"/>
    <d v="2025-10-08T00:00:00"/>
    <n v="1"/>
    <s v="valid"/>
    <n v="6159"/>
    <n v="1472"/>
    <n v="110"/>
    <n v="60"/>
    <s v="normal"/>
    <s v="no"/>
    <s v="low"/>
    <n v="170"/>
    <s v="low"/>
    <s v="YES"/>
    <d v="2025-10-08T00:00:00"/>
    <m/>
    <d v="2025-10-01T00:00:00"/>
    <s v="Oct"/>
    <n v="2025"/>
    <s v="Wed"/>
    <m/>
    <x v="68"/>
    <n v="18"/>
    <s v="valid"/>
    <s v="completed"/>
    <s v="Ajay  singh  Bisht"/>
  </r>
  <r>
    <n v="349"/>
    <x v="1"/>
    <s v="HALDWANI"/>
    <x v="2"/>
    <n v="9161640641"/>
    <s v="UK02CA0988"/>
    <s v="KUNDAN"/>
    <n v="7055143769"/>
    <x v="365"/>
    <s v="TXN100127116998"/>
    <d v="2025-10-07T00:00:00"/>
    <d v="2025-10-07T00:00:00"/>
    <n v="0"/>
    <s v="valid"/>
    <n v="971"/>
    <n v="880"/>
    <n v="62"/>
    <n v="80"/>
    <s v="normal"/>
    <s v="no"/>
    <s v="medium"/>
    <n v="142"/>
    <s v="medium"/>
    <s v="YES"/>
    <d v="2025-10-07T00:00:00"/>
    <m/>
    <d v="2025-10-01T00:00:00"/>
    <s v="Oct"/>
    <n v="2025"/>
    <s v="Tue"/>
    <m/>
    <x v="93"/>
    <n v="18"/>
    <s v="valid"/>
    <s v="completed"/>
    <s v="Kundan Matyani"/>
  </r>
  <r>
    <n v="350"/>
    <x v="1"/>
    <s v="HALDWANI"/>
    <x v="1"/>
    <n v="9389925428"/>
    <s v="UP21FT5612"/>
    <s v="JAVED"/>
    <n v="6398733536"/>
    <x v="366"/>
    <n v="83721"/>
    <d v="2025-10-07T00:00:00"/>
    <d v="2025-10-07T00:00:00"/>
    <n v="0"/>
    <s v="valid"/>
    <n v="17839"/>
    <n v="3901"/>
    <n v="38"/>
    <n v="60"/>
    <s v="normal"/>
    <s v="no"/>
    <s v="low"/>
    <n v="98"/>
    <s v="low"/>
    <s v="YES"/>
    <d v="2025-10-07T00:00:00"/>
    <m/>
    <d v="2025-10-01T00:00:00"/>
    <s v="Oct"/>
    <n v="2025"/>
    <s v="Tue"/>
    <m/>
    <x v="87"/>
    <n v="18"/>
    <s v="valid"/>
    <s v="completed"/>
    <s v="Indrajeet  Sagar"/>
  </r>
  <r>
    <n v="351"/>
    <x v="1"/>
    <s v="HALDWANI"/>
    <x v="1"/>
    <n v="9389925428"/>
    <s v="UP21FT5612"/>
    <s v="JAVED"/>
    <n v="6398733536"/>
    <x v="367"/>
    <n v="83721"/>
    <d v="2025-10-07T00:00:00"/>
    <d v="2025-10-07T00:00:00"/>
    <n v="0"/>
    <s v="valid"/>
    <n v="9"/>
    <n v="37"/>
    <n v="15"/>
    <n v="60"/>
    <s v="normal"/>
    <s v="no"/>
    <s v="low"/>
    <n v="75"/>
    <s v="low"/>
    <s v="YES"/>
    <d v="2025-10-07T00:00:00"/>
    <m/>
    <d v="2025-10-01T00:00:00"/>
    <s v="Oct"/>
    <n v="2025"/>
    <s v="Tue"/>
    <m/>
    <x v="87"/>
    <n v="18"/>
    <s v="valid"/>
    <s v="completed"/>
    <s v="Indrajeet  Sagar"/>
  </r>
  <r>
    <n v="352"/>
    <x v="1"/>
    <s v="HALDWANI"/>
    <x v="1"/>
    <n v="9389925428"/>
    <s v="UP21FT5612"/>
    <s v="JAVED"/>
    <n v="6398733536"/>
    <x v="368"/>
    <n v="83721"/>
    <d v="2025-10-07T00:00:00"/>
    <d v="2025-10-07T00:00:00"/>
    <n v="0"/>
    <s v="valid"/>
    <n v="1867"/>
    <n v="392"/>
    <n v="50"/>
    <n v="60"/>
    <s v="normal"/>
    <s v="no"/>
    <s v="low"/>
    <n v="110"/>
    <s v="low"/>
    <s v="YES"/>
    <d v="2025-10-07T00:00:00"/>
    <m/>
    <d v="2025-10-01T00:00:00"/>
    <s v="Oct"/>
    <n v="2025"/>
    <s v="Tue"/>
    <m/>
    <x v="87"/>
    <n v="18"/>
    <s v="valid"/>
    <s v="completed"/>
    <s v="Indrajeet  Sagar"/>
  </r>
  <r>
    <n v="357"/>
    <x v="1"/>
    <s v="HALDWANI"/>
    <x v="1"/>
    <n v="9389925428"/>
    <s v="UK18CA1006"/>
    <s v="FAISAL"/>
    <n v="8941007546"/>
    <x v="369"/>
    <n v="105326"/>
    <d v="2025-10-07T00:00:00"/>
    <d v="2025-10-07T00:00:00"/>
    <n v="0"/>
    <s v="valid"/>
    <n v="122"/>
    <n v="20"/>
    <n v="18"/>
    <n v="60"/>
    <s v="normal"/>
    <s v="no"/>
    <s v="low"/>
    <n v="78"/>
    <s v="low"/>
    <s v="YES"/>
    <d v="2025-10-07T00:00:00"/>
    <m/>
    <d v="2025-10-01T00:00:00"/>
    <s v="Oct"/>
    <n v="2025"/>
    <s v="Tue"/>
    <m/>
    <x v="94"/>
    <n v="18"/>
    <s v="valid"/>
    <s v="completed"/>
    <s v="Narayan  Singh"/>
  </r>
  <r>
    <n v="358"/>
    <x v="1"/>
    <s v="HALDWANI"/>
    <x v="1"/>
    <n v="9389925428"/>
    <s v="UK18CA1006"/>
    <s v="FAISAL"/>
    <n v="8941007546"/>
    <x v="370"/>
    <n v="105326"/>
    <d v="2025-10-07T00:00:00"/>
    <d v="2025-10-07T00:00:00"/>
    <n v="0"/>
    <s v="valid"/>
    <n v="10499"/>
    <n v="2540"/>
    <n v="10"/>
    <n v="60"/>
    <s v="normal"/>
    <s v="no"/>
    <s v="low"/>
    <n v="70"/>
    <s v="low"/>
    <s v="YES"/>
    <d v="2025-10-07T00:00:00"/>
    <m/>
    <d v="2025-10-01T00:00:00"/>
    <s v="Oct"/>
    <n v="2025"/>
    <s v="Tue"/>
    <m/>
    <x v="94"/>
    <n v="18"/>
    <s v="valid"/>
    <s v="completed"/>
    <s v="Narayan  Singh"/>
  </r>
  <r>
    <n v="642"/>
    <x v="1"/>
    <s v="HALDWANI"/>
    <x v="1"/>
    <n v="9389925428"/>
    <s v="UP21FT5612"/>
    <s v="JAVED"/>
    <n v="6398733536"/>
    <x v="370"/>
    <n v="80819"/>
    <d v="2025-10-30T00:00:00"/>
    <d v="2025-10-30T00:00:00"/>
    <n v="0"/>
    <s v="valid"/>
    <n v="10595"/>
    <n v="2554"/>
    <n v="35"/>
    <n v="40"/>
    <s v="normal"/>
    <s v="no"/>
    <s v="low"/>
    <n v="75"/>
    <s v="low"/>
    <s v="YES"/>
    <d v="2025-10-30T00:00:00"/>
    <m/>
    <d v="2025-10-01T00:00:00"/>
    <s v="Oct"/>
    <n v="2025"/>
    <s v="Thu"/>
    <m/>
    <x v="94"/>
    <n v="18"/>
    <s v="valid"/>
    <s v="completed"/>
    <s v="Narayan  Singh"/>
  </r>
  <r>
    <n v="368"/>
    <x v="1"/>
    <s v="HALDWANI"/>
    <x v="2"/>
    <n v="9161640641"/>
    <s v="UK05CA2504"/>
    <s v="GOKUL"/>
    <n v="7417923866"/>
    <x v="371"/>
    <s v="TXN100127312402"/>
    <d v="2025-10-08T00:00:00"/>
    <d v="2025-10-09T00:00:00"/>
    <n v="1"/>
    <s v="valid"/>
    <n v="1660"/>
    <n v="581"/>
    <n v="100"/>
    <n v="80"/>
    <s v="normal"/>
    <s v="no"/>
    <s v="medium"/>
    <n v="180"/>
    <s v="medium"/>
    <s v="YES"/>
    <d v="2025-10-09T00:00:00"/>
    <m/>
    <d v="2025-10-01T00:00:00"/>
    <s v="Oct"/>
    <n v="2025"/>
    <s v="Thu"/>
    <m/>
    <x v="92"/>
    <n v="18"/>
    <s v="valid"/>
    <s v="completed"/>
    <s v="Ranjeet  Singh  kathayat "/>
  </r>
  <r>
    <n v="362"/>
    <x v="1"/>
    <s v="HALDWANI"/>
    <x v="2"/>
    <n v="9161640641"/>
    <s v="UK05CA2504"/>
    <s v="GOKUL"/>
    <n v="7417923866"/>
    <x v="372"/>
    <s v="TXN100127312589"/>
    <d v="2025-10-08T00:00:00"/>
    <d v="2025-10-08T00:00:00"/>
    <n v="0"/>
    <s v="valid"/>
    <n v="12566"/>
    <n v="3215"/>
    <n v="80"/>
    <n v="80"/>
    <s v="normal"/>
    <s v="no"/>
    <s v="medium"/>
    <n v="160"/>
    <s v="medium"/>
    <s v="YES"/>
    <d v="2025-10-08T00:00:00"/>
    <m/>
    <d v="2025-10-01T00:00:00"/>
    <s v="Oct"/>
    <n v="2025"/>
    <s v="Wed"/>
    <m/>
    <x v="73"/>
    <n v="18"/>
    <s v="valid"/>
    <s v="completed"/>
    <s v="Kripal  Bajetha"/>
  </r>
  <r>
    <n v="376"/>
    <x v="1"/>
    <s v="HALDWANI"/>
    <x v="2"/>
    <n v="9161640641"/>
    <s v="UK02CA0769"/>
    <s v="HARI"/>
    <n v="7247885473"/>
    <x v="373"/>
    <n v="83858"/>
    <d v="2025-10-08T00:00:00"/>
    <d v="2025-10-08T00:00:00"/>
    <n v="0"/>
    <s v="valid"/>
    <n v="737"/>
    <n v="152"/>
    <n v="12"/>
    <n v="80"/>
    <s v="normal"/>
    <s v="no"/>
    <s v="medium"/>
    <n v="92"/>
    <s v="medium"/>
    <s v="YES"/>
    <d v="2025-10-08T00:00:00"/>
    <m/>
    <d v="2025-10-01T00:00:00"/>
    <s v="Oct"/>
    <n v="2025"/>
    <s v="Wed"/>
    <m/>
    <x v="27"/>
    <n v="18"/>
    <s v="valid"/>
    <s v="completed"/>
    <s v="Dharmendra  Singh"/>
  </r>
  <r>
    <n v="448"/>
    <x v="1"/>
    <s v="HALDWANI"/>
    <x v="1"/>
    <n v="9389925428"/>
    <s v="UK05CA2368"/>
    <s v="GANESH"/>
    <n v="7535896961"/>
    <x v="374"/>
    <s v="TXN100127839257"/>
    <d v="2025-10-10T00:00:00"/>
    <d v="2025-10-11T00:00:00"/>
    <n v="1"/>
    <s v="valid"/>
    <n v="7857"/>
    <n v="3150"/>
    <n v="47"/>
    <n v="80"/>
    <s v="normal"/>
    <s v="no"/>
    <s v="medium"/>
    <n v="127"/>
    <s v="medium"/>
    <s v="YES"/>
    <d v="2025-10-11T00:00:00"/>
    <m/>
    <d v="2025-10-01T00:00:00"/>
    <s v="Oct"/>
    <n v="2025"/>
    <s v="Sat"/>
    <m/>
    <x v="91"/>
    <n v="18"/>
    <s v="valid"/>
    <s v="completed"/>
    <s v="Bhagwat  Chandra  Joshi"/>
  </r>
  <r>
    <n v="380"/>
    <x v="1"/>
    <s v="HALDWANI"/>
    <x v="1"/>
    <n v="9389925428"/>
    <s v="UP21ET8573"/>
    <s v="AMAN"/>
    <n v="9105037209"/>
    <x v="375"/>
    <n v="85547"/>
    <d v="2025-10-08T00:00:00"/>
    <d v="2025-10-08T00:00:00"/>
    <n v="0"/>
    <s v="valid"/>
    <n v="16942"/>
    <n v="3881"/>
    <n v="13"/>
    <n v="80"/>
    <s v="normal"/>
    <s v="no"/>
    <s v="medium"/>
    <n v="93"/>
    <s v="medium"/>
    <s v="YES"/>
    <d v="2025-10-08T00:00:00"/>
    <m/>
    <d v="2025-10-01T00:00:00"/>
    <s v="Oct"/>
    <n v="2025"/>
    <s v="Wed"/>
    <m/>
    <x v="95"/>
    <n v="18"/>
    <s v="valid"/>
    <s v="completed"/>
    <s v="Mithun  Kumar"/>
  </r>
  <r>
    <n v="386"/>
    <x v="1"/>
    <s v="HALDWANI"/>
    <x v="1"/>
    <n v="9389925428"/>
    <s v="UP21ET8573"/>
    <s v="AMAN"/>
    <n v="9105037209"/>
    <x v="376"/>
    <n v="85642"/>
    <d v="2025-10-08T00:00:00"/>
    <d v="2025-10-08T00:00:00"/>
    <n v="0"/>
    <s v="valid"/>
    <n v="8202"/>
    <n v="1771"/>
    <n v="28"/>
    <n v="60"/>
    <s v="normal"/>
    <s v="no"/>
    <s v="low"/>
    <n v="88"/>
    <s v="low"/>
    <s v="YES"/>
    <d v="2025-10-08T00:00:00"/>
    <m/>
    <d v="2025-10-01T00:00:00"/>
    <s v="Oct"/>
    <n v="2025"/>
    <s v="Wed"/>
    <m/>
    <x v="96"/>
    <n v="18"/>
    <s v="valid"/>
    <s v="completed"/>
    <s v="Vinod  Yadav"/>
  </r>
  <r>
    <n v="391"/>
    <x v="1"/>
    <s v="HALDWANI"/>
    <x v="1"/>
    <n v="9389925428"/>
    <s v="UP21ET8573"/>
    <s v="AMAN"/>
    <n v="9105037209"/>
    <x v="377"/>
    <n v="85642"/>
    <d v="2025-10-08T00:00:00"/>
    <d v="2025-10-08T00:00:00"/>
    <n v="0"/>
    <s v="valid"/>
    <n v="7787"/>
    <n v="1465"/>
    <n v="40"/>
    <n v="60"/>
    <s v="normal"/>
    <s v="no"/>
    <s v="low"/>
    <n v="100"/>
    <s v="low"/>
    <s v="YES"/>
    <d v="2025-10-08T00:00:00"/>
    <m/>
    <d v="2025-10-01T00:00:00"/>
    <s v="Oct"/>
    <n v="2025"/>
    <s v="Wed"/>
    <m/>
    <x v="96"/>
    <n v="18"/>
    <s v="valid"/>
    <s v="completed"/>
    <s v="Vinod  Yadav"/>
  </r>
  <r>
    <n v="392"/>
    <x v="1"/>
    <s v="HALDWANI"/>
    <x v="1"/>
    <n v="9389925428"/>
    <s v="UP21FT5612"/>
    <s v="JAVED"/>
    <n v="6398733536"/>
    <x v="378"/>
    <n v="80246"/>
    <d v="2025-10-08T00:00:00"/>
    <d v="2025-10-08T00:00:00"/>
    <n v="0"/>
    <s v="valid"/>
    <n v="12056"/>
    <n v="3473"/>
    <n v="10"/>
    <n v="60"/>
    <s v="normal"/>
    <s v="no"/>
    <s v="low"/>
    <n v="70"/>
    <s v="low"/>
    <s v="YES"/>
    <d v="2025-10-08T00:00:00"/>
    <m/>
    <d v="2025-10-01T00:00:00"/>
    <s v="Oct"/>
    <n v="2025"/>
    <s v="Wed"/>
    <m/>
    <x v="97"/>
    <n v="18"/>
    <s v="valid"/>
    <s v="completed"/>
    <s v="Kalyan Singh Rana"/>
  </r>
  <r>
    <n v="515"/>
    <x v="1"/>
    <s v="HALDWANI"/>
    <x v="2"/>
    <n v="9161640641"/>
    <s v="UK02CA0769"/>
    <s v="HARI"/>
    <n v="7247885473"/>
    <x v="379"/>
    <n v="114628"/>
    <d v="2025-10-14T00:00:00"/>
    <d v="2025-10-15T00:00:00"/>
    <n v="1"/>
    <s v="valid"/>
    <n v="3755"/>
    <n v="707"/>
    <n v="70"/>
    <n v="60"/>
    <s v="normal"/>
    <s v="no"/>
    <s v="low"/>
    <n v="130"/>
    <s v="low"/>
    <s v="YES"/>
    <d v="2025-10-15T00:00:00"/>
    <m/>
    <d v="2025-10-01T00:00:00"/>
    <s v="Oct"/>
    <n v="2025"/>
    <s v="Wed"/>
    <m/>
    <x v="98"/>
    <n v="18"/>
    <s v="valid"/>
    <s v="completed"/>
    <s v="Pankaj  Bargali"/>
  </r>
  <r>
    <n v="516"/>
    <x v="1"/>
    <s v="HALDWANI"/>
    <x v="2"/>
    <n v="9161640641"/>
    <s v="UK02CA0769"/>
    <s v="HARI"/>
    <n v="7247885473"/>
    <x v="380"/>
    <n v="114628"/>
    <d v="2025-10-14T00:00:00"/>
    <d v="2025-10-15T00:00:00"/>
    <n v="1"/>
    <s v="valid"/>
    <n v="1488"/>
    <n v="218"/>
    <n v="39"/>
    <n v="60"/>
    <s v="normal"/>
    <s v="no"/>
    <s v="low"/>
    <n v="99"/>
    <s v="low"/>
    <s v="YES"/>
    <d v="2025-10-15T00:00:00"/>
    <m/>
    <d v="2025-10-01T00:00:00"/>
    <s v="Oct"/>
    <n v="2025"/>
    <s v="Wed"/>
    <m/>
    <x v="98"/>
    <n v="18"/>
    <s v="valid"/>
    <s v="completed"/>
    <s v="Pankaj  Bargali"/>
  </r>
  <r>
    <n v="483"/>
    <x v="1"/>
    <s v="HALDWANI"/>
    <x v="1"/>
    <n v="9389925428"/>
    <s v="UK05CA2368"/>
    <s v="GANESH"/>
    <n v="7535896961"/>
    <x v="381"/>
    <s v="TXN100128383707"/>
    <d v="2025-10-13T00:00:00"/>
    <d v="2025-10-14T00:00:00"/>
    <n v="1"/>
    <s v="valid"/>
    <n v="2376"/>
    <n v="932"/>
    <n v="140"/>
    <n v="60"/>
    <s v="normal"/>
    <s v="no"/>
    <s v="low"/>
    <n v="200"/>
    <s v="low"/>
    <s v="YES"/>
    <d v="2025-10-14T00:00:00"/>
    <m/>
    <d v="2025-10-01T00:00:00"/>
    <s v="Oct"/>
    <n v="2025"/>
    <s v="Tue"/>
    <m/>
    <x v="99"/>
    <n v="18"/>
    <s v="valid"/>
    <s v="completed"/>
    <s v="Akash   Singh"/>
  </r>
  <r>
    <n v="480"/>
    <x v="1"/>
    <s v="HALDWANI"/>
    <x v="1"/>
    <n v="9389925428"/>
    <s v="UK03CA2120"/>
    <s v="DEEPAK"/>
    <n v="9350905819"/>
    <x v="382"/>
    <s v="TXN100128333941"/>
    <d v="2025-10-12T00:00:00"/>
    <d v="2025-10-12T00:00:00"/>
    <n v="0"/>
    <s v="valid"/>
    <n v="987"/>
    <n v="580"/>
    <n v="13"/>
    <n v="80"/>
    <s v="normal"/>
    <s v="no"/>
    <s v="medium"/>
    <n v="93"/>
    <s v="medium"/>
    <s v="YES"/>
    <d v="2025-10-12T00:00:00"/>
    <m/>
    <d v="2025-10-01T00:00:00"/>
    <s v="Oct"/>
    <n v="2025"/>
    <s v="Sun"/>
    <m/>
    <x v="99"/>
    <n v="18"/>
    <s v="valid"/>
    <s v="completed"/>
    <s v="Akash   Singh"/>
  </r>
  <r>
    <n v="484"/>
    <x v="1"/>
    <s v="HALDWANI"/>
    <x v="1"/>
    <n v="9389925428"/>
    <s v="UK05CA2368"/>
    <s v="GANESH"/>
    <n v="7535896961"/>
    <x v="382"/>
    <s v="TXN100128383707"/>
    <d v="2025-10-13T00:00:00"/>
    <d v="2025-10-15T00:00:00"/>
    <n v="2"/>
    <s v="valid"/>
    <n v="625"/>
    <n v="1059"/>
    <n v="15"/>
    <n v="220"/>
    <s v="high"/>
    <s v="yes"/>
    <s v="high"/>
    <n v="235"/>
    <s v="HIGH"/>
    <s v="YES"/>
    <d v="2025-10-15T00:00:00"/>
    <m/>
    <d v="2025-10-01T00:00:00"/>
    <s v="Oct"/>
    <n v="2025"/>
    <s v="Wed"/>
    <m/>
    <x v="99"/>
    <n v="18"/>
    <s v="valid"/>
    <s v="completed"/>
    <s v="Akash   Singh"/>
  </r>
  <r>
    <n v="485"/>
    <x v="1"/>
    <s v="HALDWANI"/>
    <x v="1"/>
    <n v="9389925428"/>
    <s v="UK05CA2368"/>
    <s v="GANESH"/>
    <n v="7535896961"/>
    <x v="383"/>
    <s v="TXN100128383707"/>
    <d v="2025-10-13T00:00:00"/>
    <d v="2025-10-15T00:00:00"/>
    <n v="2"/>
    <s v="valid"/>
    <n v="402"/>
    <n v="616"/>
    <n v="20"/>
    <n v="80"/>
    <s v="normal"/>
    <s v="no"/>
    <s v="medium"/>
    <n v="100"/>
    <s v="medium"/>
    <s v="YES"/>
    <d v="2025-10-15T00:00:00"/>
    <m/>
    <d v="2025-10-01T00:00:00"/>
    <s v="Oct"/>
    <n v="2025"/>
    <s v="Wed"/>
    <m/>
    <x v="99"/>
    <n v="18"/>
    <s v="valid"/>
    <s v="completed"/>
    <s v="Akash   Singh"/>
  </r>
  <r>
    <n v="615"/>
    <x v="1"/>
    <s v="HALDWANI"/>
    <x v="1"/>
    <n v="9389925428"/>
    <s v="UK05CA2368"/>
    <s v="GANESH"/>
    <n v="7535896961"/>
    <x v="383"/>
    <s v="TXN100131289959"/>
    <d v="2025-10-28T00:00:00"/>
    <d v="2025-10-28T00:00:00"/>
    <n v="0"/>
    <s v="valid"/>
    <n v="451"/>
    <n v="678"/>
    <n v="40"/>
    <n v="200"/>
    <s v="high"/>
    <s v="yes"/>
    <s v="high"/>
    <n v="240"/>
    <s v="HIGH"/>
    <s v="YES"/>
    <d v="2025-10-28T00:00:00"/>
    <m/>
    <d v="2025-10-01T00:00:00"/>
    <s v="Oct"/>
    <n v="2025"/>
    <s v="Tue"/>
    <m/>
    <x v="99"/>
    <n v="18"/>
    <s v="valid"/>
    <s v="completed"/>
    <s v="Akash   Singh"/>
  </r>
  <r>
    <n v="482"/>
    <x v="1"/>
    <s v="HALDWANI"/>
    <x v="1"/>
    <n v="9389925428"/>
    <s v="UK05CA2368"/>
    <s v="GANESH"/>
    <n v="7535896961"/>
    <x v="384"/>
    <s v="TXN100128383707"/>
    <d v="2025-10-13T00:00:00"/>
    <d v="2025-10-16T00:00:00"/>
    <n v="3"/>
    <s v="valid"/>
    <n v="1154"/>
    <n v="367"/>
    <n v="15"/>
    <n v="200"/>
    <s v="high"/>
    <s v="yes"/>
    <s v="high"/>
    <n v="215"/>
    <s v="HIGH"/>
    <s v="YES"/>
    <d v="2025-10-16T00:00:00"/>
    <m/>
    <d v="2025-10-01T00:00:00"/>
    <s v="Oct"/>
    <n v="2025"/>
    <s v="Thu"/>
    <m/>
    <x v="99"/>
    <n v="18"/>
    <s v="valid"/>
    <s v="completed"/>
    <s v="Akash   Singh"/>
  </r>
  <r>
    <n v="479"/>
    <x v="1"/>
    <s v="HALDWANI"/>
    <x v="1"/>
    <n v="9389925428"/>
    <s v="UK03CA2120"/>
    <s v="DEEPAK"/>
    <n v="9350905819"/>
    <x v="385"/>
    <s v="TXN100128290386"/>
    <d v="2025-10-12T00:00:00"/>
    <d v="2025-10-12T00:00:00"/>
    <n v="0"/>
    <s v="valid"/>
    <n v="2166"/>
    <n v="1566"/>
    <n v="8"/>
    <n v="120"/>
    <s v="normal"/>
    <s v="no"/>
    <s v="medium"/>
    <n v="128"/>
    <s v="medium"/>
    <s v="YES"/>
    <d v="2025-10-12T00:00:00"/>
    <m/>
    <d v="2025-10-01T00:00:00"/>
    <s v="Oct"/>
    <n v="2025"/>
    <s v="Sun"/>
    <m/>
    <x v="99"/>
    <n v="18"/>
    <s v="valid"/>
    <s v="completed"/>
    <s v="Akash   Singh"/>
  </r>
  <r>
    <n v="481"/>
    <x v="1"/>
    <s v="HALDWANI"/>
    <x v="1"/>
    <n v="9389925428"/>
    <s v="UK05CA2368"/>
    <s v="GANESH"/>
    <n v="7535896961"/>
    <x v="385"/>
    <s v="TXN100128383707"/>
    <d v="2025-10-13T00:00:00"/>
    <d v="2025-10-16T00:00:00"/>
    <n v="3"/>
    <s v="valid"/>
    <n v="2188"/>
    <n v="1599"/>
    <n v="93"/>
    <n v="120"/>
    <s v="normal"/>
    <s v="no"/>
    <s v="medium"/>
    <n v="213"/>
    <s v="medium"/>
    <s v="YES"/>
    <d v="2025-10-16T00:00:00"/>
    <m/>
    <d v="2025-10-01T00:00:00"/>
    <s v="Oct"/>
    <n v="2025"/>
    <s v="Thu"/>
    <m/>
    <x v="99"/>
    <n v="18"/>
    <s v="valid"/>
    <s v="completed"/>
    <s v="Akash   Singh"/>
  </r>
  <r>
    <n v="501"/>
    <x v="1"/>
    <s v="HALDWANI"/>
    <x v="1"/>
    <n v="9389925428"/>
    <s v="UP21FT5612"/>
    <s v="JAVED"/>
    <n v="6398733536"/>
    <x v="386"/>
    <n v="100226"/>
    <d v="2025-10-14T00:00:00"/>
    <d v="2025-10-14T00:00:00"/>
    <n v="0"/>
    <s v="valid"/>
    <n v="2939"/>
    <n v="811"/>
    <n v="22"/>
    <n v="60"/>
    <s v="normal"/>
    <s v="no"/>
    <s v="low"/>
    <n v="82"/>
    <s v="low"/>
    <s v="YES"/>
    <d v="2025-10-14T00:00:00"/>
    <m/>
    <d v="2025-10-01T00:00:00"/>
    <s v="Oct"/>
    <n v="2025"/>
    <s v="Tue"/>
    <m/>
    <x v="100"/>
    <n v="18"/>
    <s v="valid"/>
    <s v="completed"/>
    <s v="Chandr Kishor Tiwari"/>
  </r>
  <r>
    <n v="417"/>
    <x v="1"/>
    <s v="HALDWANI"/>
    <x v="1"/>
    <n v="9389925428"/>
    <s v="UP21ET8573"/>
    <s v="AMAN"/>
    <n v="9105037209"/>
    <x v="387"/>
    <n v="94406"/>
    <d v="2025-10-09T00:00:00"/>
    <d v="2025-10-09T00:00:00"/>
    <n v="0"/>
    <s v="valid"/>
    <n v="509"/>
    <n v="70"/>
    <n v="12"/>
    <n v="80"/>
    <s v="normal"/>
    <s v="no"/>
    <s v="medium"/>
    <n v="92"/>
    <s v="medium"/>
    <s v="YES"/>
    <d v="2025-10-09T00:00:00"/>
    <m/>
    <d v="2025-10-01T00:00:00"/>
    <s v="Oct"/>
    <n v="2025"/>
    <s v="Thu"/>
    <m/>
    <x v="94"/>
    <n v="18"/>
    <s v="valid"/>
    <s v="completed"/>
    <s v="Narayan  Singh"/>
  </r>
  <r>
    <n v="507"/>
    <x v="1"/>
    <s v="HALDWANI"/>
    <x v="1"/>
    <n v="9389925428"/>
    <s v="UP21FT5612"/>
    <s v="JAVED"/>
    <n v="6398733536"/>
    <x v="388"/>
    <n v="101042"/>
    <d v="2025-10-14T00:00:00"/>
    <d v="2025-10-14T00:00:00"/>
    <n v="0"/>
    <s v="valid"/>
    <n v="2961"/>
    <n v="599"/>
    <n v="46"/>
    <n v="40"/>
    <s v="normal"/>
    <s v="no"/>
    <s v="low"/>
    <n v="86"/>
    <s v="low"/>
    <s v="YES"/>
    <d v="2025-10-14T00:00:00"/>
    <m/>
    <d v="2025-10-01T00:00:00"/>
    <s v="Oct"/>
    <n v="2025"/>
    <s v="Tue"/>
    <m/>
    <x v="100"/>
    <n v="18"/>
    <s v="valid"/>
    <s v="completed"/>
    <s v="Chandr Kishor Tiwari"/>
  </r>
  <r>
    <n v="418"/>
    <x v="1"/>
    <s v="HALDWANI"/>
    <x v="1"/>
    <n v="9389925428"/>
    <s v="UP21ET8573"/>
    <s v="AMAN"/>
    <n v="9105037209"/>
    <x v="389"/>
    <n v="94406"/>
    <d v="2025-10-09T00:00:00"/>
    <d v="2025-10-09T00:00:00"/>
    <n v="0"/>
    <s v="valid"/>
    <n v="8954"/>
    <n v="2198"/>
    <n v="20"/>
    <n v="80"/>
    <s v="normal"/>
    <s v="no"/>
    <s v="medium"/>
    <n v="100"/>
    <s v="medium"/>
    <s v="YES"/>
    <d v="2025-10-09T00:00:00"/>
    <m/>
    <d v="2025-10-01T00:00:00"/>
    <s v="Oct"/>
    <n v="2025"/>
    <s v="Thu"/>
    <m/>
    <x v="94"/>
    <n v="18"/>
    <s v="valid"/>
    <s v="completed"/>
    <s v="Narayan  Singh"/>
  </r>
  <r>
    <n v="496"/>
    <x v="1"/>
    <s v="HALDWANI"/>
    <x v="1"/>
    <n v="9389925428"/>
    <s v="UP21FT5612"/>
    <s v="JAVED"/>
    <n v="6398733536"/>
    <x v="390"/>
    <n v="100226"/>
    <d v="2025-10-14T00:00:00"/>
    <d v="2025-10-14T00:00:00"/>
    <n v="0"/>
    <s v="valid"/>
    <n v="2357"/>
    <n v="516"/>
    <n v="40"/>
    <n v="60"/>
    <s v="normal"/>
    <s v="no"/>
    <s v="low"/>
    <n v="100"/>
    <s v="low"/>
    <s v="YES"/>
    <d v="2025-10-14T00:00:00"/>
    <m/>
    <d v="2025-10-01T00:00:00"/>
    <s v="Oct"/>
    <n v="2025"/>
    <s v="Tue"/>
    <m/>
    <x v="100"/>
    <n v="18"/>
    <s v="valid"/>
    <s v="completed"/>
    <s v="Chandr Kishor Tiwari"/>
  </r>
  <r>
    <n v="420"/>
    <x v="1"/>
    <s v="HALDWANI"/>
    <x v="1"/>
    <n v="9389925428"/>
    <s v="UP21ET8573"/>
    <s v="AMAN"/>
    <n v="9105037209"/>
    <x v="391"/>
    <n v="94406"/>
    <d v="2025-10-09T00:00:00"/>
    <d v="2025-10-09T00:00:00"/>
    <n v="0"/>
    <s v="valid"/>
    <n v="1654"/>
    <n v="286"/>
    <n v="30"/>
    <n v="40"/>
    <s v="normal"/>
    <s v="no"/>
    <s v="low"/>
    <n v="70"/>
    <s v="low"/>
    <s v="YES"/>
    <d v="2025-10-09T00:00:00"/>
    <m/>
    <d v="2025-10-01T00:00:00"/>
    <s v="Oct"/>
    <n v="2025"/>
    <s v="Thu"/>
    <m/>
    <x v="94"/>
    <n v="18"/>
    <s v="valid"/>
    <s v="completed"/>
    <s v="Narayan  Singh"/>
  </r>
  <r>
    <n v="644"/>
    <x v="1"/>
    <s v="HALDWANI"/>
    <x v="1"/>
    <n v="9389925428"/>
    <s v="UP21FT5612"/>
    <s v="JAVED"/>
    <n v="6398733536"/>
    <x v="391"/>
    <n v="80819"/>
    <d v="2025-10-30T00:00:00"/>
    <d v="2025-10-30T00:00:00"/>
    <n v="0"/>
    <s v="valid"/>
    <n v="1736"/>
    <n v="300"/>
    <n v="35"/>
    <n v="40"/>
    <s v="normal"/>
    <s v="no"/>
    <s v="low"/>
    <n v="75"/>
    <s v="low"/>
    <s v="YES"/>
    <d v="2025-10-30T00:00:00"/>
    <m/>
    <d v="2025-10-01T00:00:00"/>
    <s v="Oct"/>
    <n v="2025"/>
    <s v="Thu"/>
    <m/>
    <x v="94"/>
    <n v="18"/>
    <s v="valid"/>
    <s v="completed"/>
    <s v="Narayan  Singh"/>
  </r>
  <r>
    <n v="421"/>
    <x v="1"/>
    <s v="HALDWANI"/>
    <x v="1"/>
    <n v="9389925428"/>
    <s v="UP21ET8573"/>
    <s v="AMAN"/>
    <n v="9105037209"/>
    <x v="392"/>
    <n v="94406"/>
    <d v="2025-10-09T00:00:00"/>
    <d v="2025-10-09T00:00:00"/>
    <n v="0"/>
    <s v="valid"/>
    <n v="8718"/>
    <n v="2268"/>
    <n v="18"/>
    <n v="60"/>
    <s v="normal"/>
    <s v="no"/>
    <s v="low"/>
    <n v="78"/>
    <s v="low"/>
    <s v="YES"/>
    <d v="2025-10-09T00:00:00"/>
    <m/>
    <d v="2025-10-01T00:00:00"/>
    <s v="Oct"/>
    <n v="2025"/>
    <s v="Thu"/>
    <m/>
    <x v="100"/>
    <n v="18"/>
    <s v="valid"/>
    <s v="completed"/>
    <s v="Chandr Kishor Tiwari"/>
  </r>
  <r>
    <n v="668"/>
    <x v="1"/>
    <s v="HALDWANI"/>
    <x v="1"/>
    <n v="9389925428"/>
    <s v="UP21FT5612"/>
    <s v="JAVED"/>
    <n v="6398733536"/>
    <x v="392"/>
    <n v="101334"/>
    <d v="2025-10-31T00:00:00"/>
    <d v="2025-10-31T00:00:00"/>
    <n v="0"/>
    <s v="valid"/>
    <n v="8817"/>
    <n v="2292"/>
    <n v="35"/>
    <n v="40"/>
    <s v="normal"/>
    <s v="no"/>
    <s v="low"/>
    <n v="75"/>
    <s v="low"/>
    <s v="YES"/>
    <d v="2025-10-31T00:00:00"/>
    <m/>
    <d v="2025-10-01T00:00:00"/>
    <s v="Oct"/>
    <n v="2025"/>
    <s v="Fri"/>
    <m/>
    <x v="100"/>
    <n v="18"/>
    <s v="valid"/>
    <s v="completed"/>
    <s v="Chandr Kishor Tiwari"/>
  </r>
  <r>
    <n v="422"/>
    <x v="1"/>
    <s v="HALDWANI"/>
    <x v="1"/>
    <n v="9389925428"/>
    <s v="UP21ET8573"/>
    <s v="AMAN"/>
    <n v="9105037209"/>
    <x v="393"/>
    <n v="94406"/>
    <d v="2025-10-09T00:00:00"/>
    <d v="2025-10-09T00:00:00"/>
    <n v="0"/>
    <s v="valid"/>
    <n v="22712"/>
    <n v="4950"/>
    <n v="16"/>
    <n v="60"/>
    <s v="normal"/>
    <s v="no"/>
    <s v="low"/>
    <n v="76"/>
    <s v="low"/>
    <s v="YES"/>
    <d v="2025-10-09T00:00:00"/>
    <m/>
    <d v="2025-10-01T00:00:00"/>
    <s v="Oct"/>
    <n v="2025"/>
    <s v="Thu"/>
    <m/>
    <x v="100"/>
    <n v="18"/>
    <s v="valid"/>
    <s v="completed"/>
    <s v="Chandr Kishor Tiwari"/>
  </r>
  <r>
    <n v="668"/>
    <x v="1"/>
    <s v="HALDWANI"/>
    <x v="1"/>
    <n v="9389925428"/>
    <s v="UP21FT5612"/>
    <s v="JAVED"/>
    <n v="6398733536"/>
    <x v="393"/>
    <n v="101334"/>
    <d v="2025-10-31T00:00:00"/>
    <d v="2025-10-31T00:00:00"/>
    <n v="0"/>
    <s v="valid"/>
    <n v="22767"/>
    <n v="4968"/>
    <n v="45"/>
    <n v="40"/>
    <s v="normal"/>
    <s v="no"/>
    <s v="low"/>
    <n v="85"/>
    <s v="low"/>
    <s v="YES"/>
    <d v="2025-10-31T00:00:00"/>
    <m/>
    <d v="2025-10-01T00:00:00"/>
    <s v="Oct"/>
    <n v="2025"/>
    <s v="Fri"/>
    <m/>
    <x v="100"/>
    <n v="18"/>
    <s v="valid"/>
    <s v="completed"/>
    <s v="Chandr Kishor Tiwari"/>
  </r>
  <r>
    <n v="423"/>
    <x v="1"/>
    <s v="HALDWANI"/>
    <x v="1"/>
    <n v="9389925428"/>
    <s v="UP21ET8573"/>
    <s v="AMAN"/>
    <n v="9105037209"/>
    <x v="394"/>
    <n v="94252"/>
    <d v="2025-10-09T00:00:00"/>
    <d v="2025-10-09T00:00:00"/>
    <n v="0"/>
    <s v="valid"/>
    <n v="15305"/>
    <n v="4422"/>
    <n v="20"/>
    <n v="60"/>
    <s v="normal"/>
    <s v="no"/>
    <s v="low"/>
    <n v="80"/>
    <s v="low"/>
    <s v="YES"/>
    <d v="2025-10-09T00:00:00"/>
    <m/>
    <d v="2025-10-01T00:00:00"/>
    <s v="Oct"/>
    <n v="2025"/>
    <s v="Thu"/>
    <m/>
    <x v="94"/>
    <n v="18"/>
    <s v="valid"/>
    <s v="completed"/>
    <s v="Narayan  Singh"/>
  </r>
  <r>
    <n v="424"/>
    <x v="1"/>
    <s v="HALDWANI"/>
    <x v="1"/>
    <n v="9389925428"/>
    <s v="UP21ET8573"/>
    <s v="AMAN"/>
    <n v="9105037209"/>
    <x v="395"/>
    <n v="94252"/>
    <d v="2025-10-09T00:00:00"/>
    <d v="2025-10-09T00:00:00"/>
    <n v="0"/>
    <s v="valid"/>
    <n v="19824"/>
    <n v="3863"/>
    <n v="34"/>
    <n v="60"/>
    <s v="normal"/>
    <s v="no"/>
    <s v="low"/>
    <n v="94"/>
    <s v="low"/>
    <s v="YES"/>
    <d v="2025-10-09T00:00:00"/>
    <m/>
    <d v="2025-10-01T00:00:00"/>
    <s v="Oct"/>
    <n v="2025"/>
    <s v="Thu"/>
    <m/>
    <x v="94"/>
    <n v="18"/>
    <s v="valid"/>
    <s v="completed"/>
    <s v="Narayan  Singh"/>
  </r>
  <r>
    <n v="425"/>
    <x v="1"/>
    <s v="HALDWANI"/>
    <x v="1"/>
    <n v="9389925428"/>
    <s v="UP21ET8573"/>
    <s v="AMAN"/>
    <n v="9105037209"/>
    <x v="396"/>
    <n v="94252"/>
    <d v="2025-10-09T00:00:00"/>
    <d v="2025-10-09T00:00:00"/>
    <n v="0"/>
    <s v="valid"/>
    <n v="13291"/>
    <n v="3017"/>
    <n v="20"/>
    <n v="60"/>
    <s v="normal"/>
    <s v="no"/>
    <s v="low"/>
    <n v="80"/>
    <s v="low"/>
    <s v="YES"/>
    <d v="2025-10-09T00:00:00"/>
    <m/>
    <d v="2025-10-01T00:00:00"/>
    <s v="Oct"/>
    <n v="2025"/>
    <s v="Thu"/>
    <m/>
    <x v="94"/>
    <n v="18"/>
    <s v="valid"/>
    <s v="completed"/>
    <s v="Narayan  Singh"/>
  </r>
  <r>
    <n v="426"/>
    <x v="1"/>
    <s v="HALDWANI"/>
    <x v="1"/>
    <n v="9389925428"/>
    <s v="UP21ET8573"/>
    <s v="AMAN"/>
    <n v="9105037209"/>
    <x v="397"/>
    <n v="94252"/>
    <d v="2025-10-09T00:00:00"/>
    <d v="2025-10-09T00:00:00"/>
    <n v="0"/>
    <s v="valid"/>
    <n v="0"/>
    <n v="7505"/>
    <n v="15"/>
    <n v="60"/>
    <s v="normal"/>
    <s v="no"/>
    <s v="low"/>
    <n v="75"/>
    <s v="low"/>
    <s v="YES"/>
    <d v="2025-10-09T00:00:00"/>
    <m/>
    <d v="2025-10-01T00:00:00"/>
    <s v="Oct"/>
    <n v="2025"/>
    <s v="Thu"/>
    <m/>
    <x v="94"/>
    <n v="18"/>
    <s v="valid"/>
    <s v="completed"/>
    <s v="Narayan  Singh"/>
  </r>
  <r>
    <n v="427"/>
    <x v="1"/>
    <s v="HALDWANI"/>
    <x v="1"/>
    <n v="9389925428"/>
    <s v="UP21ET8573"/>
    <s v="AMAN"/>
    <n v="9105037209"/>
    <x v="398"/>
    <n v="94252"/>
    <d v="2025-10-09T00:00:00"/>
    <d v="2025-10-09T00:00:00"/>
    <n v="0"/>
    <s v="valid"/>
    <n v="8463"/>
    <n v="2567"/>
    <n v="45"/>
    <n v="60"/>
    <s v="normal"/>
    <s v="no"/>
    <s v="low"/>
    <n v="105"/>
    <s v="low"/>
    <s v="YES"/>
    <d v="2025-10-09T00:00:00"/>
    <m/>
    <d v="2025-10-01T00:00:00"/>
    <s v="Oct"/>
    <n v="2025"/>
    <s v="Thu"/>
    <m/>
    <x v="94"/>
    <n v="18"/>
    <s v="valid"/>
    <s v="completed"/>
    <s v="Narayan  Singh"/>
  </r>
  <r>
    <n v="428"/>
    <x v="1"/>
    <s v="HALDWANI"/>
    <x v="1"/>
    <n v="9389925428"/>
    <s v="UP21ET8573"/>
    <s v="AMAN"/>
    <n v="9105037209"/>
    <x v="399"/>
    <n v="94252"/>
    <d v="2025-10-09T00:00:00"/>
    <d v="2025-10-09T00:00:00"/>
    <n v="0"/>
    <s v="valid"/>
    <n v="4940"/>
    <n v="1567"/>
    <n v="53"/>
    <n v="60"/>
    <s v="normal"/>
    <s v="no"/>
    <s v="low"/>
    <n v="113"/>
    <s v="low"/>
    <s v="YES"/>
    <d v="2025-10-09T00:00:00"/>
    <m/>
    <d v="2025-10-01T00:00:00"/>
    <s v="Oct"/>
    <n v="2025"/>
    <s v="Thu"/>
    <m/>
    <x v="94"/>
    <n v="18"/>
    <s v="valid"/>
    <s v="completed"/>
    <s v="Narayan  Singh"/>
  </r>
  <r>
    <n v="436"/>
    <x v="1"/>
    <s v="HALDWANI"/>
    <x v="1"/>
    <n v="9389925428"/>
    <s v="UP20BT0504"/>
    <s v="ISLAMUDDIN"/>
    <n v="9105130861"/>
    <x v="400"/>
    <n v="134916"/>
    <d v="2025-10-09T00:00:00"/>
    <d v="2025-10-09T00:00:00"/>
    <n v="0"/>
    <s v="valid"/>
    <n v="1831"/>
    <n v="277"/>
    <n v="58"/>
    <n v="60"/>
    <s v="normal"/>
    <s v="no"/>
    <s v="low"/>
    <n v="118"/>
    <s v="low"/>
    <s v="YES"/>
    <d v="2025-10-09T00:00:00"/>
    <m/>
    <d v="2025-10-01T00:00:00"/>
    <s v="Oct"/>
    <n v="2025"/>
    <s v="Thu"/>
    <m/>
    <x v="86"/>
    <n v="18"/>
    <s v="valid"/>
    <s v="completed"/>
    <s v="Durvesh  Kumar"/>
  </r>
  <r>
    <n v="639"/>
    <x v="1"/>
    <s v="HALDWANI"/>
    <x v="1"/>
    <n v="9389925428"/>
    <s v="UP21FT5612"/>
    <s v="JAVED"/>
    <n v="6398733536"/>
    <x v="400"/>
    <n v="80649"/>
    <d v="2025-10-30T00:00:00"/>
    <d v="2025-10-30T00:00:00"/>
    <n v="0"/>
    <s v="valid"/>
    <n v="2051"/>
    <n v="311"/>
    <n v="36"/>
    <n v="40"/>
    <s v="normal"/>
    <s v="no"/>
    <s v="low"/>
    <n v="76"/>
    <s v="low"/>
    <s v="YES"/>
    <d v="2025-10-30T00:00:00"/>
    <m/>
    <d v="2025-10-01T00:00:00"/>
    <s v="Oct"/>
    <n v="2025"/>
    <s v="Thu"/>
    <m/>
    <x v="86"/>
    <n v="18"/>
    <s v="valid"/>
    <s v="completed"/>
    <s v="Durvesh  Kumar"/>
  </r>
  <r>
    <n v="437"/>
    <x v="1"/>
    <s v="HALDWANI"/>
    <x v="1"/>
    <n v="9389925428"/>
    <s v="UP20BT0504"/>
    <s v="ISLAMUDDIN"/>
    <n v="9105130861"/>
    <x v="401"/>
    <n v="134916"/>
    <d v="2025-10-09T00:00:00"/>
    <d v="2025-10-09T00:00:00"/>
    <n v="0"/>
    <s v="valid"/>
    <n v="9678"/>
    <n v="1977"/>
    <n v="59"/>
    <n v="60"/>
    <s v="normal"/>
    <s v="no"/>
    <s v="low"/>
    <n v="119"/>
    <s v="low"/>
    <s v="YES"/>
    <d v="2025-10-09T00:00:00"/>
    <m/>
    <d v="2025-10-01T00:00:00"/>
    <s v="Oct"/>
    <n v="2025"/>
    <s v="Thu"/>
    <m/>
    <x v="86"/>
    <n v="18"/>
    <s v="valid"/>
    <s v="completed"/>
    <s v="Durvesh  Kumar"/>
  </r>
  <r>
    <n v="438"/>
    <x v="1"/>
    <s v="HALDWANI"/>
    <x v="1"/>
    <n v="9389925428"/>
    <s v="UP20BT0504"/>
    <s v="ISLAMUDDIN"/>
    <n v="9105130861"/>
    <x v="402"/>
    <n v="134916"/>
    <d v="2025-10-09T00:00:00"/>
    <d v="2025-10-09T00:00:00"/>
    <n v="0"/>
    <s v="valid"/>
    <n v="9696"/>
    <n v="2356"/>
    <n v="38"/>
    <n v="80"/>
    <s v="normal"/>
    <s v="no"/>
    <s v="medium"/>
    <n v="118"/>
    <s v="medium"/>
    <s v="YES"/>
    <d v="2025-10-09T00:00:00"/>
    <m/>
    <d v="2025-10-01T00:00:00"/>
    <s v="Oct"/>
    <n v="2025"/>
    <s v="Thu"/>
    <m/>
    <x v="86"/>
    <n v="18"/>
    <s v="valid"/>
    <s v="completed"/>
    <s v="Durvesh  Kumar"/>
  </r>
  <r>
    <n v="439"/>
    <x v="1"/>
    <s v="HALDWANI"/>
    <x v="1"/>
    <n v="9389925428"/>
    <s v="UP20BT0504"/>
    <s v="ISLAMUDDIN"/>
    <n v="9105130861"/>
    <x v="403"/>
    <n v="134916"/>
    <d v="2025-10-09T00:00:00"/>
    <d v="2025-10-09T00:00:00"/>
    <n v="0"/>
    <s v="valid"/>
    <n v="9716"/>
    <n v="1958"/>
    <n v="33"/>
    <n v="80"/>
    <s v="normal"/>
    <s v="no"/>
    <s v="medium"/>
    <n v="113"/>
    <s v="medium"/>
    <s v="YES"/>
    <d v="2025-10-09T00:00:00"/>
    <m/>
    <d v="2025-10-01T00:00:00"/>
    <s v="Oct"/>
    <n v="2025"/>
    <s v="Thu"/>
    <m/>
    <x v="86"/>
    <n v="18"/>
    <s v="valid"/>
    <s v="completed"/>
    <s v="Durvesh  Kumar"/>
  </r>
  <r>
    <n v="440"/>
    <x v="1"/>
    <s v="HALDWANI"/>
    <x v="1"/>
    <n v="9389925428"/>
    <s v="UP20BT0504"/>
    <s v="ISLAMUDDIN"/>
    <n v="9105130861"/>
    <x v="404"/>
    <n v="134916"/>
    <d v="2025-10-09T00:00:00"/>
    <d v="2025-10-09T00:00:00"/>
    <n v="0"/>
    <s v="valid"/>
    <n v="1386"/>
    <n v="215"/>
    <n v="36"/>
    <n v="60"/>
    <s v="normal"/>
    <s v="no"/>
    <s v="low"/>
    <n v="96"/>
    <s v="low"/>
    <s v="YES"/>
    <d v="2025-10-09T00:00:00"/>
    <m/>
    <d v="2025-10-01T00:00:00"/>
    <s v="Oct"/>
    <n v="2025"/>
    <s v="Thu"/>
    <m/>
    <x v="86"/>
    <n v="18"/>
    <s v="valid"/>
    <s v="completed"/>
    <s v="Durvesh  Kumar"/>
  </r>
  <r>
    <n v="441"/>
    <x v="1"/>
    <s v="HALDWANI"/>
    <x v="1"/>
    <n v="9389925428"/>
    <s v="UP20BT0504"/>
    <s v="ISLAMUDDIN"/>
    <n v="9105130861"/>
    <x v="405"/>
    <n v="134916"/>
    <d v="2025-10-09T00:00:00"/>
    <d v="2025-10-09T00:00:00"/>
    <n v="0"/>
    <s v="valid"/>
    <n v="7673"/>
    <n v="1418"/>
    <n v="42"/>
    <n v="80"/>
    <s v="normal"/>
    <s v="no"/>
    <s v="medium"/>
    <n v="122"/>
    <s v="medium"/>
    <s v="YES"/>
    <d v="2025-10-09T00:00:00"/>
    <m/>
    <d v="2025-10-01T00:00:00"/>
    <s v="Oct"/>
    <n v="2025"/>
    <s v="Thu"/>
    <m/>
    <x v="86"/>
    <n v="18"/>
    <s v="valid"/>
    <s v="completed"/>
    <s v="Durvesh  Kumar"/>
  </r>
  <r>
    <n v="443"/>
    <x v="1"/>
    <s v="HALDWANI"/>
    <x v="2"/>
    <n v="9628578265"/>
    <s v="UK02CA0769"/>
    <s v="HARI"/>
    <n v="7247885473"/>
    <x v="406"/>
    <n v="162029"/>
    <d v="2025-10-10T00:00:00"/>
    <d v="2025-10-10T00:00:00"/>
    <n v="0"/>
    <s v="valid"/>
    <n v="292"/>
    <n v="54"/>
    <n v="35"/>
    <n v="60"/>
    <s v="normal"/>
    <s v="no"/>
    <s v="low"/>
    <n v="95"/>
    <s v="low"/>
    <s v="YES"/>
    <d v="2025-10-10T00:00:00"/>
    <m/>
    <d v="2025-10-01T00:00:00"/>
    <s v="Oct"/>
    <n v="2025"/>
    <s v="Fri"/>
    <m/>
    <x v="70"/>
    <n v="18"/>
    <s v="valid"/>
    <s v="completed"/>
    <s v="Veer  Pal"/>
  </r>
  <r>
    <n v="444"/>
    <x v="1"/>
    <s v="HALDWANI"/>
    <x v="2"/>
    <n v="9628578265"/>
    <s v="UK02CA0769"/>
    <s v="HARI"/>
    <n v="7247885473"/>
    <x v="407"/>
    <n v="162029"/>
    <d v="2025-10-10T00:00:00"/>
    <d v="2025-10-10T00:00:00"/>
    <n v="0"/>
    <s v="valid"/>
    <m/>
    <m/>
    <n v="15"/>
    <n v="60"/>
    <s v="normal"/>
    <s v="no"/>
    <s v="low"/>
    <n v="75"/>
    <s v="low"/>
    <s v="YES"/>
    <d v="2025-10-10T00:00:00"/>
    <m/>
    <d v="2025-10-01T00:00:00"/>
    <s v="Oct"/>
    <n v="2025"/>
    <s v="Fri"/>
    <m/>
    <x v="89"/>
    <n v="18"/>
    <s v="valid"/>
    <s v="completed"/>
    <s v="Aakash  Prajapati"/>
  </r>
  <r>
    <n v="445"/>
    <x v="1"/>
    <s v="HALDWANI"/>
    <x v="2"/>
    <n v="9161640641"/>
    <s v="UK02CA0769"/>
    <s v="HARI"/>
    <n v="7247885473"/>
    <x v="408"/>
    <n v="113108"/>
    <d v="2025-10-06T00:00:00"/>
    <d v="2025-10-10T00:00:00"/>
    <n v="4"/>
    <s v="valid"/>
    <n v="5336"/>
    <n v="1002"/>
    <n v="25"/>
    <n v="60"/>
    <s v="normal"/>
    <s v="no"/>
    <s v="low"/>
    <n v="85"/>
    <s v="low"/>
    <s v="YES"/>
    <d v="2025-10-10T00:00:00"/>
    <m/>
    <d v="2025-10-01T00:00:00"/>
    <s v="Oct"/>
    <n v="2025"/>
    <s v="Fri"/>
    <m/>
    <x v="34"/>
    <n v="18"/>
    <s v="valid"/>
    <s v="completed"/>
    <s v="Munendra  singh"/>
  </r>
  <r>
    <n v="500"/>
    <x v="1"/>
    <s v="HALDWANI"/>
    <x v="1"/>
    <n v="9389925428"/>
    <s v="UP21FT5612"/>
    <s v="JAVED"/>
    <n v="6398733536"/>
    <x v="409"/>
    <n v="100226"/>
    <d v="2025-10-14T00:00:00"/>
    <d v="2025-10-14T00:00:00"/>
    <n v="0"/>
    <s v="valid"/>
    <n v="6086"/>
    <n v="1633"/>
    <n v="25"/>
    <n v="60"/>
    <s v="normal"/>
    <s v="no"/>
    <s v="low"/>
    <n v="85"/>
    <s v="low"/>
    <s v="YES"/>
    <d v="2025-10-14T00:00:00"/>
    <m/>
    <d v="2025-10-01T00:00:00"/>
    <s v="Oct"/>
    <n v="2025"/>
    <s v="Tue"/>
    <m/>
    <x v="100"/>
    <n v="18"/>
    <s v="valid"/>
    <s v="completed"/>
    <s v="Chandr Kishor Tiwari"/>
  </r>
  <r>
    <n v="502"/>
    <x v="1"/>
    <s v="HALDWANI"/>
    <x v="1"/>
    <n v="9389925428"/>
    <s v="UP21FT5612"/>
    <s v="JAVED"/>
    <n v="6398733536"/>
    <x v="410"/>
    <n v="100226"/>
    <d v="2025-10-14T00:00:00"/>
    <d v="2025-10-14T00:00:00"/>
    <n v="0"/>
    <s v="valid"/>
    <n v="966"/>
    <n v="155"/>
    <n v="10"/>
    <n v="60"/>
    <s v="normal"/>
    <s v="no"/>
    <s v="low"/>
    <n v="70"/>
    <s v="low"/>
    <s v="YES"/>
    <d v="2025-10-14T00:00:00"/>
    <m/>
    <d v="2025-10-01T00:00:00"/>
    <s v="Oct"/>
    <n v="2025"/>
    <s v="Tue"/>
    <m/>
    <x v="100"/>
    <n v="18"/>
    <s v="valid"/>
    <s v="completed"/>
    <s v="Chandr Kishor Tiwari"/>
  </r>
  <r>
    <n v="668"/>
    <x v="1"/>
    <s v="HALDWANI"/>
    <x v="1"/>
    <n v="9389925428"/>
    <s v="UP21FT5612"/>
    <s v="JAVED"/>
    <n v="6398733536"/>
    <x v="410"/>
    <n v="101334"/>
    <d v="2025-10-31T00:00:00"/>
    <d v="2025-10-31T00:00:00"/>
    <n v="0"/>
    <s v="valid"/>
    <n v="1053"/>
    <n v="173"/>
    <n v="35"/>
    <n v="60"/>
    <s v="normal"/>
    <s v="no"/>
    <s v="low"/>
    <n v="95"/>
    <s v="low"/>
    <s v="YES"/>
    <d v="2025-10-31T00:00:00"/>
    <m/>
    <d v="2025-10-01T00:00:00"/>
    <s v="Oct"/>
    <n v="2025"/>
    <s v="Fri"/>
    <m/>
    <x v="100"/>
    <n v="18"/>
    <s v="valid"/>
    <s v="completed"/>
    <s v="Chandr Kishor Tiwari"/>
  </r>
  <r>
    <n v="498"/>
    <x v="1"/>
    <s v="HALDWANI"/>
    <x v="1"/>
    <n v="9389925428"/>
    <s v="UP21FT5612"/>
    <s v="JAVED"/>
    <n v="6398733536"/>
    <x v="411"/>
    <n v="100226"/>
    <d v="2025-10-14T00:00:00"/>
    <d v="2025-10-14T00:00:00"/>
    <n v="0"/>
    <s v="valid"/>
    <n v="20831"/>
    <n v="4843"/>
    <n v="28"/>
    <n v="60"/>
    <s v="normal"/>
    <s v="no"/>
    <s v="low"/>
    <n v="88"/>
    <s v="low"/>
    <s v="YES"/>
    <d v="2025-10-14T00:00:00"/>
    <m/>
    <d v="2025-10-01T00:00:00"/>
    <s v="Oct"/>
    <n v="2025"/>
    <s v="Tue"/>
    <m/>
    <x v="100"/>
    <n v="18"/>
    <s v="valid"/>
    <s v="completed"/>
    <s v="Chandr Kishor Tiwari"/>
  </r>
  <r>
    <n v="668"/>
    <x v="1"/>
    <s v="HALDWANI"/>
    <x v="1"/>
    <n v="9389925428"/>
    <s v="UP21FT5612"/>
    <s v="JAVED"/>
    <n v="6398733536"/>
    <x v="411"/>
    <n v="101334"/>
    <d v="2025-10-31T00:00:00"/>
    <d v="2025-10-31T00:00:00"/>
    <n v="0"/>
    <s v="valid"/>
    <n v="21017"/>
    <n v="4865"/>
    <n v="28"/>
    <n v="60"/>
    <s v="normal"/>
    <s v="no"/>
    <s v="low"/>
    <n v="88"/>
    <s v="low"/>
    <s v="YES"/>
    <d v="2025-10-31T00:00:00"/>
    <m/>
    <d v="2025-10-01T00:00:00"/>
    <s v="Oct"/>
    <n v="2025"/>
    <s v="Fri"/>
    <m/>
    <x v="100"/>
    <n v="18"/>
    <s v="valid"/>
    <s v="completed"/>
    <s v="Chandr Kishor Tiwari"/>
  </r>
  <r>
    <n v="506"/>
    <x v="1"/>
    <s v="HALDWANI"/>
    <x v="1"/>
    <n v="9389925428"/>
    <s v="UP21FT5612"/>
    <s v="JAVED"/>
    <n v="6398733536"/>
    <x v="412"/>
    <n v="101042"/>
    <d v="2025-10-14T00:00:00"/>
    <d v="2025-10-14T00:00:00"/>
    <n v="0"/>
    <s v="valid"/>
    <n v="22021"/>
    <n v="5024"/>
    <n v="57"/>
    <n v="40"/>
    <s v="normal"/>
    <s v="no"/>
    <s v="low"/>
    <n v="97"/>
    <s v="low"/>
    <s v="YES"/>
    <d v="2025-10-14T00:00:00"/>
    <m/>
    <d v="2025-10-01T00:00:00"/>
    <s v="Oct"/>
    <n v="2025"/>
    <s v="Tue"/>
    <m/>
    <x v="100"/>
    <n v="18"/>
    <s v="valid"/>
    <s v="completed"/>
    <s v="Chandr Kishor Tiwari"/>
  </r>
  <r>
    <n v="668"/>
    <x v="1"/>
    <s v="HALDWANI"/>
    <x v="1"/>
    <n v="9389925428"/>
    <s v="UP21FT5612"/>
    <s v="JAVED"/>
    <n v="6398733536"/>
    <x v="412"/>
    <n v="101334"/>
    <d v="2025-10-31T00:00:00"/>
    <d v="2025-10-31T00:00:00"/>
    <n v="0"/>
    <s v="valid"/>
    <n v="22117"/>
    <n v="5044"/>
    <n v="58"/>
    <n v="40"/>
    <s v="normal"/>
    <s v="no"/>
    <s v="low"/>
    <n v="98"/>
    <s v="low"/>
    <s v="YES"/>
    <d v="2025-10-31T00:00:00"/>
    <m/>
    <d v="2025-10-01T00:00:00"/>
    <s v="Oct"/>
    <n v="2025"/>
    <s v="Fri"/>
    <m/>
    <x v="100"/>
    <n v="18"/>
    <s v="valid"/>
    <s v="completed"/>
    <s v="Chandr Kishor Tiwari"/>
  </r>
  <r>
    <n v="509"/>
    <x v="1"/>
    <s v="HALDWANI"/>
    <x v="1"/>
    <n v="9389925428"/>
    <s v="UP21FT5612"/>
    <s v="JAVED"/>
    <n v="6398733536"/>
    <x v="413"/>
    <n v="101042"/>
    <d v="2025-10-14T00:00:00"/>
    <d v="2025-10-14T00:00:00"/>
    <n v="0"/>
    <s v="valid"/>
    <n v="197"/>
    <n v="47"/>
    <n v="35"/>
    <n v="60"/>
    <s v="normal"/>
    <s v="no"/>
    <s v="low"/>
    <n v="95"/>
    <s v="low"/>
    <s v="YES"/>
    <d v="2025-10-14T00:00:00"/>
    <m/>
    <d v="2025-10-01T00:00:00"/>
    <s v="Oct"/>
    <n v="2025"/>
    <s v="Tue"/>
    <m/>
    <x v="100"/>
    <n v="18"/>
    <s v="valid"/>
    <s v="completed"/>
    <s v="Chandr Kishor Tiwari"/>
  </r>
  <r>
    <n v="668"/>
    <x v="1"/>
    <s v="HALDWANI"/>
    <x v="1"/>
    <n v="9389925428"/>
    <s v="UP21FT5612"/>
    <s v="JAVED"/>
    <n v="6398733536"/>
    <x v="413"/>
    <n v="101334"/>
    <d v="2025-10-31T00:00:00"/>
    <d v="2025-10-31T00:00:00"/>
    <n v="0"/>
    <s v="valid"/>
    <n v="233"/>
    <n v="52"/>
    <n v="82"/>
    <n v="40"/>
    <s v="normal"/>
    <s v="no"/>
    <s v="low"/>
    <n v="122"/>
    <s v="low"/>
    <s v="YES"/>
    <d v="2025-10-31T00:00:00"/>
    <m/>
    <d v="2025-10-01T00:00:00"/>
    <s v="Oct"/>
    <n v="2025"/>
    <s v="Fri"/>
    <m/>
    <x v="100"/>
    <n v="18"/>
    <s v="valid"/>
    <s v="completed"/>
    <s v="Chandr Kishor Tiwari"/>
  </r>
  <r>
    <n v="503"/>
    <x v="1"/>
    <s v="HALDWANI"/>
    <x v="1"/>
    <n v="9389925428"/>
    <s v="UP21FT5612"/>
    <s v="JAVED"/>
    <n v="6398733536"/>
    <x v="414"/>
    <n v="101042"/>
    <d v="2025-10-14T00:00:00"/>
    <d v="2025-10-14T00:00:00"/>
    <n v="0"/>
    <s v="valid"/>
    <n v="22204"/>
    <n v="4535"/>
    <n v="46"/>
    <n v="40"/>
    <s v="normal"/>
    <s v="no"/>
    <s v="low"/>
    <n v="86"/>
    <s v="low"/>
    <s v="YES"/>
    <d v="2025-10-14T00:00:00"/>
    <m/>
    <d v="2025-10-01T00:00:00"/>
    <s v="Oct"/>
    <n v="2025"/>
    <s v="Tue"/>
    <m/>
    <x v="100"/>
    <n v="18"/>
    <s v="valid"/>
    <s v="completed"/>
    <s v="Chandr Kishor Tiwari"/>
  </r>
  <r>
    <n v="504"/>
    <x v="1"/>
    <s v="HALDWANI"/>
    <x v="1"/>
    <n v="9389925428"/>
    <s v="UP21FT5612"/>
    <s v="JAVED"/>
    <n v="6398733536"/>
    <x v="415"/>
    <n v="101042"/>
    <d v="2025-10-14T00:00:00"/>
    <d v="2025-10-14T00:00:00"/>
    <n v="0"/>
    <s v="valid"/>
    <n v="21592"/>
    <n v="4914"/>
    <n v="82"/>
    <n v="40"/>
    <s v="normal"/>
    <s v="no"/>
    <s v="low"/>
    <n v="122"/>
    <s v="low"/>
    <s v="YES"/>
    <d v="2025-10-14T00:00:00"/>
    <m/>
    <d v="2025-10-01T00:00:00"/>
    <s v="Oct"/>
    <n v="2025"/>
    <s v="Tue"/>
    <m/>
    <x v="100"/>
    <n v="18"/>
    <s v="valid"/>
    <s v="completed"/>
    <s v="Chandr Kishor Tiwari"/>
  </r>
  <r>
    <n v="497"/>
    <x v="1"/>
    <s v="HALDWANI"/>
    <x v="1"/>
    <n v="9389925428"/>
    <s v="UP21FT5612"/>
    <s v="JAVED"/>
    <n v="6398733536"/>
    <x v="416"/>
    <n v="100226"/>
    <d v="2025-10-14T00:00:00"/>
    <d v="2025-10-14T00:00:00"/>
    <n v="0"/>
    <s v="valid"/>
    <n v="546"/>
    <n v="77"/>
    <n v="27"/>
    <n v="60"/>
    <s v="normal"/>
    <s v="no"/>
    <s v="low"/>
    <n v="87"/>
    <s v="low"/>
    <s v="YES"/>
    <d v="2025-10-14T00:00:00"/>
    <m/>
    <d v="2025-10-01T00:00:00"/>
    <s v="Oct"/>
    <n v="2025"/>
    <s v="Tue"/>
    <m/>
    <x v="100"/>
    <n v="18"/>
    <s v="valid"/>
    <s v="completed"/>
    <s v="Chandr Kishor Tiwari"/>
  </r>
  <r>
    <n v="508"/>
    <x v="1"/>
    <s v="HALDWANI"/>
    <x v="1"/>
    <n v="9389925428"/>
    <s v="UP21FT5612"/>
    <s v="JAVED"/>
    <n v="6398733536"/>
    <x v="417"/>
    <n v="101042"/>
    <d v="2025-10-14T00:00:00"/>
    <d v="2025-10-14T00:00:00"/>
    <n v="0"/>
    <s v="valid"/>
    <n v="6407"/>
    <n v="1186"/>
    <n v="95"/>
    <n v="40"/>
    <s v="normal"/>
    <s v="no"/>
    <s v="low"/>
    <n v="135"/>
    <s v="low"/>
    <s v="YES"/>
    <d v="2025-10-14T00:00:00"/>
    <m/>
    <d v="2025-10-01T00:00:00"/>
    <s v="Oct"/>
    <n v="2025"/>
    <s v="Tue"/>
    <m/>
    <x v="100"/>
    <n v="18"/>
    <s v="valid"/>
    <s v="completed"/>
    <s v="Chandr Kishor Tiwari"/>
  </r>
  <r>
    <n v="499"/>
    <x v="1"/>
    <s v="HALDWANI"/>
    <x v="1"/>
    <n v="9389925428"/>
    <s v="UP21FT5612"/>
    <s v="JAVED"/>
    <n v="6398733536"/>
    <x v="418"/>
    <n v="100226"/>
    <d v="2025-10-14T00:00:00"/>
    <d v="2025-10-14T00:00:00"/>
    <n v="0"/>
    <s v="valid"/>
    <n v="17926"/>
    <n v="4398"/>
    <n v="21"/>
    <n v="60"/>
    <s v="normal"/>
    <s v="no"/>
    <s v="low"/>
    <n v="81"/>
    <s v="low"/>
    <s v="YES"/>
    <d v="2025-10-14T00:00:00"/>
    <m/>
    <d v="2025-10-01T00:00:00"/>
    <s v="Oct"/>
    <n v="2025"/>
    <s v="Tue"/>
    <m/>
    <x v="100"/>
    <n v="18"/>
    <s v="valid"/>
    <s v="completed"/>
    <s v="Chandr Kishor Tiwari"/>
  </r>
  <r>
    <n v="668"/>
    <x v="1"/>
    <s v="HALDWANI"/>
    <x v="1"/>
    <n v="9389925428"/>
    <s v="UP21FT5612"/>
    <s v="JAVED"/>
    <n v="6398733536"/>
    <x v="418"/>
    <n v="101334"/>
    <d v="2025-10-31T00:00:00"/>
    <d v="2025-10-31T00:00:00"/>
    <n v="0"/>
    <s v="valid"/>
    <n v="18120"/>
    <n v="4423"/>
    <n v="17"/>
    <n v="60"/>
    <s v="normal"/>
    <s v="no"/>
    <s v="low"/>
    <n v="77"/>
    <s v="low"/>
    <s v="YES"/>
    <d v="2025-10-31T00:00:00"/>
    <m/>
    <d v="2025-10-01T00:00:00"/>
    <s v="Oct"/>
    <n v="2025"/>
    <s v="Fri"/>
    <m/>
    <x v="100"/>
    <n v="18"/>
    <s v="valid"/>
    <s v="completed"/>
    <s v="Chandr Kishor Tiwari"/>
  </r>
  <r>
    <n v="505"/>
    <x v="1"/>
    <s v="HALDWANI"/>
    <x v="1"/>
    <n v="9389925428"/>
    <s v="UP21FT5612"/>
    <s v="JAVED"/>
    <n v="6398733536"/>
    <x v="419"/>
    <n v="101042"/>
    <d v="2025-10-14T00:00:00"/>
    <d v="2025-10-14T00:00:00"/>
    <n v="0"/>
    <s v="valid"/>
    <n v="9771"/>
    <n v="2573"/>
    <n v="34"/>
    <n v="40"/>
    <s v="normal"/>
    <s v="no"/>
    <s v="low"/>
    <n v="74"/>
    <s v="low"/>
    <s v="YES"/>
    <d v="2025-10-14T00:00:00"/>
    <m/>
    <d v="2025-10-01T00:00:00"/>
    <s v="Oct"/>
    <n v="2025"/>
    <s v="Tue"/>
    <m/>
    <x v="100"/>
    <n v="18"/>
    <s v="valid"/>
    <s v="completed"/>
    <s v="Chandr Kishor Tiwari"/>
  </r>
  <r>
    <n v="476"/>
    <x v="1"/>
    <s v="HALDWANI"/>
    <x v="1"/>
    <n v="9389925428"/>
    <s v="UK03CA2120"/>
    <s v="DEEPAK"/>
    <n v="9350905819"/>
    <x v="420"/>
    <n v="72112"/>
    <d v="2025-10-12T00:00:00"/>
    <d v="2025-10-12T00:00:00"/>
    <n v="0"/>
    <s v="valid"/>
    <n v="5112"/>
    <n v="2216"/>
    <n v="22"/>
    <n v="60"/>
    <s v="normal"/>
    <s v="no"/>
    <s v="low"/>
    <n v="82"/>
    <s v="low"/>
    <s v="YES"/>
    <d v="2025-10-12T00:00:00"/>
    <m/>
    <d v="2025-10-01T00:00:00"/>
    <s v="Oct"/>
    <n v="2025"/>
    <s v="Sun"/>
    <m/>
    <x v="101"/>
    <n v="18"/>
    <s v="valid"/>
    <s v="completed"/>
    <s v="Ravindra  Singh Rawat"/>
  </r>
  <r>
    <n v="477"/>
    <x v="1"/>
    <s v="HALDWANI"/>
    <x v="1"/>
    <n v="9389925428"/>
    <s v="UK03CA2120"/>
    <s v="DEEPAK"/>
    <n v="9350905819"/>
    <x v="421"/>
    <n v="72112"/>
    <d v="2025-10-12T00:00:00"/>
    <d v="2025-10-12T00:00:00"/>
    <n v="0"/>
    <s v="valid"/>
    <n v="4171"/>
    <n v="1238"/>
    <n v="66"/>
    <n v="60"/>
    <s v="normal"/>
    <s v="no"/>
    <s v="low"/>
    <n v="126"/>
    <s v="low"/>
    <s v="YES"/>
    <d v="2025-10-12T00:00:00"/>
    <m/>
    <d v="2025-10-01T00:00:00"/>
    <s v="Oct"/>
    <n v="2025"/>
    <s v="Sun"/>
    <m/>
    <x v="101"/>
    <n v="18"/>
    <s v="valid"/>
    <s v="completed"/>
    <s v="Ravindra  Singh Rawat"/>
  </r>
  <r>
    <n v="495"/>
    <x v="1"/>
    <s v="HALDWANI"/>
    <x v="2"/>
    <n v="9161640641"/>
    <s v="UK05CA2504"/>
    <s v="GOKUL"/>
    <n v="7417923866"/>
    <x v="422"/>
    <s v="TXN100128616994"/>
    <d v="2025-10-14T00:00:00"/>
    <d v="2025-10-15T00:00:00"/>
    <n v="1"/>
    <s v="valid"/>
    <n v="1667"/>
    <n v="334"/>
    <n v="119"/>
    <n v="60"/>
    <s v="normal"/>
    <s v="no"/>
    <s v="low"/>
    <n v="179"/>
    <s v="low"/>
    <s v="YES"/>
    <d v="2025-10-15T00:00:00"/>
    <m/>
    <d v="2025-10-01T00:00:00"/>
    <s v="Oct"/>
    <n v="2025"/>
    <s v="Wed"/>
    <m/>
    <x v="102"/>
    <n v="18"/>
    <s v="valid"/>
    <s v="completed"/>
    <s v="Dhirendra Rawat"/>
  </r>
  <r>
    <n v="595"/>
    <x v="1"/>
    <s v="HALDWANI"/>
    <x v="1"/>
    <n v="9389925428"/>
    <s v="UK05CA2504"/>
    <s v="GOKUL"/>
    <n v="7417923866"/>
    <x v="423"/>
    <s v="TXN100129781290"/>
    <d v="2025-10-19T00:00:00"/>
    <d v="2025-10-19T00:00:00"/>
    <n v="0"/>
    <s v="valid"/>
    <n v="4259"/>
    <n v="1173"/>
    <n v="56"/>
    <n v="60"/>
    <s v="normal"/>
    <s v="no"/>
    <s v="low"/>
    <n v="116"/>
    <s v="low"/>
    <s v="YES"/>
    <d v="2025-10-19T00:00:00"/>
    <m/>
    <d v="2025-10-01T00:00:00"/>
    <s v="Oct"/>
    <n v="2025"/>
    <s v="Sun"/>
    <m/>
    <x v="77"/>
    <n v="18"/>
    <s v="valid"/>
    <s v="completed"/>
    <s v="Santosh Lal Saha"/>
  </r>
  <r>
    <n v="513"/>
    <x v="1"/>
    <s v="HALDWANI"/>
    <x v="2"/>
    <n v="9161640641"/>
    <s v="UK02CA0769"/>
    <s v="HARI"/>
    <n v="7247885473"/>
    <x v="424"/>
    <n v="114628"/>
    <d v="2025-10-14T00:00:00"/>
    <d v="2025-10-14T00:00:00"/>
    <n v="0"/>
    <s v="valid"/>
    <n v="109111"/>
    <n v="2607"/>
    <n v="38"/>
    <n v="40"/>
    <s v="normal"/>
    <s v="no"/>
    <s v="low"/>
    <n v="78"/>
    <s v="low"/>
    <s v="YES"/>
    <d v="2025-10-14T00:00:00"/>
    <m/>
    <d v="2025-10-01T00:00:00"/>
    <s v="Oct"/>
    <n v="2025"/>
    <s v="Tue"/>
    <m/>
    <x v="70"/>
    <n v="18"/>
    <s v="valid"/>
    <s v="completed"/>
    <s v="Veer  Pal"/>
  </r>
  <r>
    <n v="514"/>
    <x v="1"/>
    <s v="HALDWANI"/>
    <x v="2"/>
    <n v="9161640641"/>
    <s v="UK02CA0769"/>
    <s v="HARI"/>
    <n v="7247885473"/>
    <x v="425"/>
    <n v="114628"/>
    <d v="2025-10-14T00:00:00"/>
    <d v="2025-10-14T00:00:00"/>
    <n v="0"/>
    <s v="valid"/>
    <n v="9613"/>
    <n v="1953"/>
    <n v="20"/>
    <n v="40"/>
    <s v="normal"/>
    <s v="no"/>
    <s v="low"/>
    <n v="60"/>
    <s v="low"/>
    <s v="YES"/>
    <d v="2025-10-14T00:00:00"/>
    <m/>
    <d v="2025-10-01T00:00:00"/>
    <s v="Oct"/>
    <n v="2025"/>
    <s v="Tue"/>
    <m/>
    <x v="31"/>
    <n v="18"/>
    <s v="valid"/>
    <s v="completed"/>
    <s v="Bhupendra  Singh"/>
  </r>
  <r>
    <n v="518"/>
    <x v="1"/>
    <s v="HALDWANI"/>
    <x v="2"/>
    <n v="8126359505"/>
    <s v="UK02CA0769"/>
    <s v="HARI"/>
    <n v="7247885473"/>
    <x v="426"/>
    <n v="115859"/>
    <d v="2025-10-14T00:00:00"/>
    <d v="2025-10-14T00:00:00"/>
    <n v="0"/>
    <s v="valid"/>
    <n v="4019"/>
    <n v="701"/>
    <n v="51"/>
    <n v="40"/>
    <s v="normal"/>
    <s v="no"/>
    <s v="low"/>
    <n v="91"/>
    <s v="low"/>
    <s v="YES"/>
    <d v="2025-10-14T00:00:00"/>
    <m/>
    <d v="2025-10-01T00:00:00"/>
    <s v="Oct"/>
    <n v="2025"/>
    <s v="Tue"/>
    <m/>
    <x v="70"/>
    <n v="18"/>
    <s v="valid"/>
    <s v="completed"/>
    <s v="Veer  Pal"/>
  </r>
  <r>
    <n v="568"/>
    <x v="1"/>
    <s v="HALDWANI"/>
    <x v="2"/>
    <n v="8126359505"/>
    <s v="UK02CA0769"/>
    <s v="HARI"/>
    <n v="7247885473"/>
    <x v="426"/>
    <n v="152959"/>
    <d v="2025-10-16T00:00:00"/>
    <d v="2025-10-27T00:00:00"/>
    <n v="11"/>
    <s v="valid"/>
    <n v="4103"/>
    <n v="716"/>
    <n v="58"/>
    <n v="40"/>
    <s v="normal"/>
    <s v="no"/>
    <s v="low"/>
    <n v="98"/>
    <s v="low"/>
    <s v="YES"/>
    <d v="2025-10-27T00:00:00"/>
    <m/>
    <d v="2025-10-01T00:00:00"/>
    <s v="Oct"/>
    <n v="2025"/>
    <s v="Mon"/>
    <m/>
    <x v="70"/>
    <n v="18"/>
    <s v="valid"/>
    <s v="completed"/>
    <s v="Veer  Pal"/>
  </r>
  <r>
    <n v="614"/>
    <x v="1"/>
    <s v="HALDWANI"/>
    <x v="2"/>
    <n v="9628578265"/>
    <s v="UK02CA0769"/>
    <s v="HARI"/>
    <n v="7247885473"/>
    <x v="427"/>
    <n v="101809"/>
    <d v="2024-10-24T00:00:00"/>
    <d v="2024-10-24T00:00:00"/>
    <n v="0"/>
    <s v="valid"/>
    <n v="2417"/>
    <n v="451"/>
    <n v="18"/>
    <n v="80"/>
    <s v="normal"/>
    <s v="no"/>
    <s v="medium"/>
    <n v="98"/>
    <s v="medium"/>
    <s v="YES"/>
    <d v="2025-10-24T00:00:00"/>
    <m/>
    <d v="2025-10-01T00:00:00"/>
    <s v="Oct"/>
    <n v="2024"/>
    <s v="Thu"/>
    <m/>
    <x v="31"/>
    <n v="18"/>
    <s v="valid"/>
    <s v="completed"/>
    <s v="Bhupendra  Singh"/>
  </r>
  <r>
    <n v="528"/>
    <x v="1"/>
    <s v="HALDWANI"/>
    <x v="2"/>
    <n v="9161640641"/>
    <s v="UP20BT0504"/>
    <s v="ISLAMUDDIN"/>
    <n v="9105130861"/>
    <x v="428"/>
    <n v="95438"/>
    <d v="2025-10-15T00:00:00"/>
    <d v="2025-10-15T00:00:00"/>
    <n v="0"/>
    <s v="valid"/>
    <n v="216"/>
    <n v="63"/>
    <n v="13"/>
    <n v="60"/>
    <s v="normal"/>
    <s v="no"/>
    <s v="low"/>
    <n v="73"/>
    <s v="low"/>
    <s v="YES"/>
    <d v="2025-10-15T00:00:00"/>
    <m/>
    <d v="2025-10-01T00:00:00"/>
    <s v="Oct"/>
    <n v="2025"/>
    <s v="Wed"/>
    <m/>
    <x v="90"/>
    <n v="18"/>
    <s v="valid"/>
    <s v="completed"/>
    <s v="Ajay  Kumar  Singh"/>
  </r>
  <r>
    <n v="554"/>
    <x v="1"/>
    <s v="HALDWANI"/>
    <x v="1"/>
    <n v="9389925428"/>
    <s v="UP21ET8573"/>
    <s v="AMAN"/>
    <n v="9105037209"/>
    <x v="429"/>
    <n v="125451"/>
    <d v="2025-10-15T00:00:00"/>
    <d v="2025-10-15T00:00:00"/>
    <n v="0"/>
    <s v="valid"/>
    <n v="5404"/>
    <n v="1282"/>
    <n v="24"/>
    <n v="40"/>
    <s v="normal"/>
    <s v="no"/>
    <s v="low"/>
    <n v="64"/>
    <s v="low"/>
    <s v="YES"/>
    <d v="2025-10-15T00:00:00"/>
    <m/>
    <d v="2025-10-01T00:00:00"/>
    <s v="Oct"/>
    <n v="2025"/>
    <s v="Wed"/>
    <m/>
    <x v="103"/>
    <n v="18"/>
    <s v="valid"/>
    <s v="completed"/>
    <s v="Somit  Kumar"/>
  </r>
  <r>
    <n v="573"/>
    <x v="1"/>
    <s v="HALDWANI"/>
    <x v="1"/>
    <n v="9973143555"/>
    <s v="UP21ET8573"/>
    <s v="AMAN"/>
    <n v="9105037209"/>
    <x v="430"/>
    <n v="82011"/>
    <d v="2025-10-17T00:00:00"/>
    <d v="2025-10-17T00:00:00"/>
    <n v="0"/>
    <s v="valid"/>
    <n v="5136"/>
    <n v="980"/>
    <n v="100"/>
    <n v="100"/>
    <s v="normal"/>
    <s v="no"/>
    <s v="medium"/>
    <n v="200"/>
    <s v="medium"/>
    <s v="YES"/>
    <d v="2025-10-17T00:00:00"/>
    <m/>
    <d v="2025-10-01T00:00:00"/>
    <s v="Oct"/>
    <n v="2025"/>
    <s v="Fri"/>
    <m/>
    <x v="84"/>
    <n v="18"/>
    <s v="valid"/>
    <s v="completed"/>
    <s v="Satyavir  yadav"/>
  </r>
  <r>
    <n v="582"/>
    <x v="1"/>
    <s v="HALDWANI"/>
    <x v="1"/>
    <n v="9389925428"/>
    <s v="UP21ET8573"/>
    <s v="AMAN"/>
    <n v="9105037209"/>
    <x v="431"/>
    <n v="82524"/>
    <d v="2025-10-17T00:00:00"/>
    <d v="2025-10-17T00:00:00"/>
    <n v="0"/>
    <s v="valid"/>
    <n v="7339"/>
    <n v="2111"/>
    <n v="38"/>
    <n v="40"/>
    <s v="normal"/>
    <s v="no"/>
    <s v="low"/>
    <n v="78"/>
    <s v="low"/>
    <s v="YES"/>
    <d v="2025-10-17T00:00:00"/>
    <m/>
    <d v="2025-10-01T00:00:00"/>
    <s v="Oct"/>
    <n v="2025"/>
    <s v="Fri"/>
    <m/>
    <x v="84"/>
    <n v="18"/>
    <s v="valid"/>
    <s v="completed"/>
    <s v="Satyavir  yadav"/>
  </r>
  <r>
    <n v="597"/>
    <x v="1"/>
    <s v="HALDWANI"/>
    <x v="1"/>
    <n v="9389925428"/>
    <s v="UP21FT5612"/>
    <s v="JAVED"/>
    <n v="6398733536"/>
    <x v="432"/>
    <n v="95142"/>
    <d v="2025-10-19T00:00:00"/>
    <d v="2025-10-19T00:00:00"/>
    <n v="0"/>
    <s v="valid"/>
    <n v="3459"/>
    <n v="536"/>
    <n v="47"/>
    <n v="80"/>
    <s v="normal"/>
    <s v="no"/>
    <s v="medium"/>
    <n v="127"/>
    <s v="medium"/>
    <s v="YES"/>
    <d v="2025-10-19T00:00:00"/>
    <m/>
    <d v="2025-10-01T00:00:00"/>
    <s v="Oct"/>
    <n v="2025"/>
    <s v="Sun"/>
    <m/>
    <x v="42"/>
    <n v="18"/>
    <s v="valid"/>
    <s v="completed"/>
    <s v="Ayush  Dubey"/>
  </r>
  <r>
    <n v="605"/>
    <x v="1"/>
    <s v="HALDWANI"/>
    <x v="1"/>
    <n v="9389925428"/>
    <s v="UP21FT5612"/>
    <s v="JAVED"/>
    <n v="6398733536"/>
    <x v="433"/>
    <n v="111126"/>
    <d v="2025-10-22T00:00:00"/>
    <d v="2025-10-22T00:00:00"/>
    <n v="0"/>
    <s v="valid"/>
    <n v="6833"/>
    <n v="2046"/>
    <n v="60"/>
    <n v="40"/>
    <s v="normal"/>
    <s v="no"/>
    <s v="low"/>
    <n v="100"/>
    <s v="low"/>
    <s v="YES"/>
    <d v="2025-10-22T00:00:00"/>
    <m/>
    <d v="2025-10-01T00:00:00"/>
    <s v="Oct"/>
    <n v="2025"/>
    <s v="Wed"/>
    <m/>
    <x v="87"/>
    <n v="18"/>
    <s v="valid"/>
    <s v="completed"/>
    <s v="Indrajeet  Sagar"/>
  </r>
  <r>
    <n v="606"/>
    <x v="1"/>
    <s v="HALDWANI"/>
    <x v="1"/>
    <n v="9389925428"/>
    <s v="UP21FT5612"/>
    <s v="JAVED"/>
    <n v="6398733536"/>
    <x v="434"/>
    <n v="111126"/>
    <d v="2025-10-22T00:00:00"/>
    <d v="2025-10-22T00:00:00"/>
    <n v="0"/>
    <s v="valid"/>
    <n v="9020"/>
    <n v="2136"/>
    <n v="74"/>
    <n v="60"/>
    <s v="normal"/>
    <s v="no"/>
    <s v="low"/>
    <n v="134"/>
    <s v="low"/>
    <s v="YES"/>
    <d v="2025-10-22T00:00:00"/>
    <m/>
    <d v="2025-10-01T00:00:00"/>
    <s v="Oct"/>
    <n v="2025"/>
    <s v="Wed"/>
    <m/>
    <x v="87"/>
    <n v="18"/>
    <s v="valid"/>
    <s v="completed"/>
    <s v="Indrajeet  Sagar"/>
  </r>
  <r>
    <n v="607"/>
    <x v="1"/>
    <s v="HALDWANI"/>
    <x v="1"/>
    <n v="9389925428"/>
    <s v="UP21FT5612"/>
    <s v="JAVED"/>
    <n v="6398733536"/>
    <x v="435"/>
    <n v="111126"/>
    <d v="2025-10-22T00:00:00"/>
    <d v="2025-10-22T00:00:00"/>
    <n v="0"/>
    <s v="valid"/>
    <n v="18307"/>
    <n v="5034"/>
    <n v="40"/>
    <n v="60"/>
    <s v="normal"/>
    <s v="no"/>
    <s v="low"/>
    <n v="100"/>
    <s v="low"/>
    <s v="YES"/>
    <d v="2025-10-22T00:00:00"/>
    <m/>
    <d v="2025-10-01T00:00:00"/>
    <s v="Oct"/>
    <n v="2025"/>
    <s v="Wed"/>
    <m/>
    <x v="87"/>
    <n v="18"/>
    <s v="valid"/>
    <s v="completed"/>
    <s v="Indrajeet  Sagar"/>
  </r>
  <r>
    <n v="608"/>
    <x v="1"/>
    <s v="HALDWANI"/>
    <x v="1"/>
    <n v="9389925428"/>
    <s v="UP21FT5612"/>
    <s v="JAVED"/>
    <n v="6398733536"/>
    <x v="436"/>
    <n v="111126"/>
    <d v="2025-10-22T00:00:00"/>
    <d v="2025-10-22T00:00:00"/>
    <n v="0"/>
    <s v="valid"/>
    <n v="3504"/>
    <n v="517"/>
    <n v="68"/>
    <n v="40"/>
    <s v="normal"/>
    <s v="no"/>
    <s v="low"/>
    <n v="108"/>
    <s v="low"/>
    <s v="YES"/>
    <d v="2025-10-22T00:00:00"/>
    <m/>
    <d v="2025-10-01T00:00:00"/>
    <s v="Oct"/>
    <n v="2025"/>
    <s v="Wed"/>
    <m/>
    <x v="87"/>
    <n v="18"/>
    <s v="valid"/>
    <s v="completed"/>
    <s v="Indrajeet  Sagar"/>
  </r>
  <r>
    <n v="645"/>
    <x v="1"/>
    <s v="HALDWANI"/>
    <x v="1"/>
    <n v="9389925428"/>
    <s v="UP21FT5612"/>
    <s v="JAVED"/>
    <n v="6398733536"/>
    <x v="437"/>
    <n v="80819"/>
    <d v="2025-10-30T00:00:00"/>
    <d v="2025-10-30T00:00:00"/>
    <n v="0"/>
    <s v="valid"/>
    <n v="19966"/>
    <n v="4424"/>
    <n v="56"/>
    <n v="40"/>
    <s v="normal"/>
    <s v="no"/>
    <s v="low"/>
    <n v="96"/>
    <s v="low"/>
    <s v="YES"/>
    <d v="2025-10-30T00:00:00"/>
    <m/>
    <d v="2025-10-01T00:00:00"/>
    <s v="Oct"/>
    <n v="2025"/>
    <s v="Thu"/>
    <m/>
    <x v="94"/>
    <n v="18"/>
    <s v="valid"/>
    <s v="completed"/>
    <s v="Narayan  Singh"/>
  </r>
  <r>
    <n v="610"/>
    <x v="1"/>
    <s v="HALDWANI"/>
    <x v="1"/>
    <n v="9389925428"/>
    <s v="UP21FT5612"/>
    <s v="JAVED"/>
    <n v="6398733536"/>
    <x v="438"/>
    <n v="111126"/>
    <d v="2025-10-22T00:00:00"/>
    <d v="2025-10-22T00:00:00"/>
    <n v="0"/>
    <s v="valid"/>
    <n v="8376"/>
    <n v="1997"/>
    <n v="51"/>
    <n v="60"/>
    <s v="normal"/>
    <s v="no"/>
    <s v="low"/>
    <n v="111"/>
    <s v="low"/>
    <s v="YES"/>
    <d v="2025-10-22T00:00:00"/>
    <m/>
    <d v="2025-10-01T00:00:00"/>
    <s v="Oct"/>
    <n v="2025"/>
    <s v="Wed"/>
    <m/>
    <x v="104"/>
    <n v="18"/>
    <s v="valid"/>
    <s v="completed"/>
    <s v="Rakesh   Kumar KCHA"/>
  </r>
  <r>
    <n v="355"/>
    <x v="1"/>
    <s v="HALDWANI"/>
    <x v="1"/>
    <n v="9389925428"/>
    <s v="UP21FT5612"/>
    <s v="JAVED"/>
    <n v="6398733536"/>
    <x v="439"/>
    <n v="83951"/>
    <d v="2025-10-07T00:00:00"/>
    <d v="2025-10-07T00:00:00"/>
    <n v="0"/>
    <s v="valid"/>
    <n v="20186"/>
    <n v="1968"/>
    <n v="30"/>
    <n v="140"/>
    <s v="normal"/>
    <s v="no"/>
    <s v="medium"/>
    <n v="170"/>
    <s v="medium"/>
    <s v="YES"/>
    <d v="2025-10-07T00:00:00"/>
    <m/>
    <d v="2025-10-01T00:00:00"/>
    <s v="Oct"/>
    <n v="2025"/>
    <s v="Tue"/>
    <m/>
    <x v="104"/>
    <n v="18"/>
    <s v="valid"/>
    <s v="completed"/>
    <s v="Rakesh   Kumar KCHA"/>
  </r>
  <r>
    <n v="226"/>
    <x v="1"/>
    <s v="HALDWANI"/>
    <x v="1"/>
    <s v="9389925428-Jio-BP"/>
    <s v="UP21CT3979"/>
    <s v="JAVED"/>
    <n v="6398733536"/>
    <x v="440"/>
    <n v="93045"/>
    <d v="2025-10-04T00:00:00"/>
    <d v="2025-10-04T00:00:00"/>
    <n v="0"/>
    <s v="valid"/>
    <n v="5975"/>
    <n v="1065"/>
    <n v="39"/>
    <n v="120"/>
    <s v="normal"/>
    <s v="no"/>
    <s v="medium"/>
    <n v="159"/>
    <s v="medium"/>
    <s v="YES"/>
    <d v="2025-10-04T00:00:00"/>
    <m/>
    <d v="2025-10-01T00:00:00"/>
    <s v="Oct"/>
    <n v="2025"/>
    <s v="Sat"/>
    <m/>
    <x v="42"/>
    <n v="18"/>
    <s v="valid"/>
    <s v="completed"/>
    <s v="Ayush  Dubey"/>
  </r>
  <r>
    <n v="611"/>
    <x v="1"/>
    <s v="HALDWANI"/>
    <x v="1"/>
    <n v="9389925428"/>
    <s v="UP21FT5612"/>
    <s v="JAVED"/>
    <n v="6398733536"/>
    <x v="441"/>
    <n v="111126"/>
    <d v="2025-10-22T00:00:00"/>
    <d v="2025-10-22T00:00:00"/>
    <n v="0"/>
    <s v="valid"/>
    <n v="82685"/>
    <n v="16799"/>
    <n v="32"/>
    <n v="40"/>
    <s v="normal"/>
    <s v="no"/>
    <s v="low"/>
    <n v="72"/>
    <s v="low"/>
    <s v="YES"/>
    <d v="2025-10-22T00:00:00"/>
    <m/>
    <d v="2025-10-01T00:00:00"/>
    <s v="Oct"/>
    <n v="2025"/>
    <s v="Wed"/>
    <m/>
    <x v="104"/>
    <n v="18"/>
    <s v="valid"/>
    <s v="completed"/>
    <s v="Rakesh   Kumar KCHA"/>
  </r>
  <r>
    <n v="635"/>
    <x v="1"/>
    <s v="HALDWANI"/>
    <x v="1"/>
    <n v="9389925428"/>
    <s v="UP21FT5612"/>
    <s v="JAVED"/>
    <n v="6398733536"/>
    <x v="442"/>
    <n v="80649"/>
    <d v="2025-10-30T00:00:00"/>
    <d v="2025-10-30T00:00:00"/>
    <n v="0"/>
    <s v="valid"/>
    <n v="10280"/>
    <n v="2355"/>
    <n v="40"/>
    <n v="60"/>
    <s v="normal"/>
    <s v="no"/>
    <s v="low"/>
    <n v="100"/>
    <s v="low"/>
    <s v="YES"/>
    <d v="2025-10-30T00:00:00"/>
    <m/>
    <d v="2025-10-01T00:00:00"/>
    <s v="Oct"/>
    <n v="2025"/>
    <s v="Thu"/>
    <m/>
    <x v="86"/>
    <n v="18"/>
    <s v="valid"/>
    <s v="completed"/>
    <s v="Durvesh  Kumar"/>
  </r>
  <r>
    <n v="609"/>
    <x v="1"/>
    <s v="HALDWANI"/>
    <x v="1"/>
    <n v="9389925428"/>
    <s v="UP21FT5612"/>
    <s v="JAVED"/>
    <n v="6398733536"/>
    <x v="443"/>
    <n v="111126"/>
    <d v="2025-10-22T00:00:00"/>
    <d v="2025-10-22T00:00:00"/>
    <n v="0"/>
    <s v="valid"/>
    <n v="4831"/>
    <n v="862"/>
    <n v="20"/>
    <n v="80"/>
    <s v="normal"/>
    <s v="no"/>
    <s v="medium"/>
    <n v="100"/>
    <s v="medium"/>
    <s v="YES"/>
    <d v="2025-10-22T00:00:00"/>
    <m/>
    <d v="2025-10-01T00:00:00"/>
    <s v="Oct"/>
    <n v="2025"/>
    <s v="Wed"/>
    <m/>
    <x v="104"/>
    <n v="18"/>
    <s v="valid"/>
    <s v="completed"/>
    <s v="Rakesh   Kumar KCHA"/>
  </r>
  <r>
    <n v="353"/>
    <x v="1"/>
    <s v="HALDWANI"/>
    <x v="1"/>
    <n v="9389925428"/>
    <s v="UP21FT5612"/>
    <s v="JAVED"/>
    <n v="6398733536"/>
    <x v="444"/>
    <n v="83721"/>
    <d v="2025-10-07T00:00:00"/>
    <d v="2025-10-07T00:00:00"/>
    <n v="0"/>
    <s v="valid"/>
    <n v="6898"/>
    <n v="1394"/>
    <n v="38"/>
    <n v="60"/>
    <s v="normal"/>
    <s v="no"/>
    <s v="low"/>
    <n v="98"/>
    <s v="low"/>
    <s v="YES"/>
    <d v="2025-10-07T00:00:00"/>
    <m/>
    <d v="2025-10-01T00:00:00"/>
    <s v="Oct"/>
    <n v="2025"/>
    <s v="Tue"/>
    <m/>
    <x v="104"/>
    <n v="18"/>
    <s v="valid"/>
    <s v="completed"/>
    <s v="Rakesh   Kumar KCHA"/>
  </r>
  <r>
    <n v="612"/>
    <x v="1"/>
    <s v="HALDWANI"/>
    <x v="1"/>
    <n v="9389925428"/>
    <s v="UP21FT5612"/>
    <s v="JAVED"/>
    <n v="6398733536"/>
    <x v="444"/>
    <n v="111126"/>
    <d v="2025-10-22T00:00:00"/>
    <d v="2025-10-22T00:00:00"/>
    <n v="0"/>
    <s v="valid"/>
    <n v="6422"/>
    <n v="1255"/>
    <n v="89"/>
    <n v="40"/>
    <s v="normal"/>
    <s v="no"/>
    <s v="low"/>
    <n v="129"/>
    <s v="low"/>
    <s v="YES"/>
    <d v="2025-10-22T00:00:00"/>
    <m/>
    <d v="2025-10-01T00:00:00"/>
    <s v="Oct"/>
    <n v="2025"/>
    <s v="Wed"/>
    <m/>
    <x v="104"/>
    <n v="18"/>
    <s v="valid"/>
    <s v="completed"/>
    <s v="Rakesh   Kumar KCHA"/>
  </r>
  <r>
    <n v="354"/>
    <x v="1"/>
    <s v="HALDWANI"/>
    <x v="1"/>
    <n v="9389925428"/>
    <s v="UP21FT5612"/>
    <s v="JAVED"/>
    <n v="6398733536"/>
    <x v="445"/>
    <n v="83721"/>
    <d v="2025-10-07T00:00:00"/>
    <d v="2025-10-07T00:00:00"/>
    <n v="0"/>
    <s v="valid"/>
    <n v="8658"/>
    <n v="1987"/>
    <n v="20"/>
    <n v="80"/>
    <s v="normal"/>
    <s v="no"/>
    <s v="medium"/>
    <n v="100"/>
    <s v="medium"/>
    <s v="YES"/>
    <d v="2025-10-07T00:00:00"/>
    <m/>
    <d v="2025-10-01T00:00:00"/>
    <s v="Oct"/>
    <n v="2025"/>
    <s v="Tue"/>
    <m/>
    <x v="104"/>
    <n v="18"/>
    <s v="valid"/>
    <s v="completed"/>
    <s v="Rakesh   Kumar KCHA"/>
  </r>
  <r>
    <n v="613"/>
    <x v="1"/>
    <s v="HALDWANI"/>
    <x v="1"/>
    <n v="9389925428"/>
    <s v="UP21FT5612"/>
    <s v="JAVED"/>
    <n v="6398733536"/>
    <x v="445"/>
    <n v="111126"/>
    <d v="2025-10-22T00:00:00"/>
    <d v="2025-10-22T00:00:00"/>
    <n v="0"/>
    <s v="valid"/>
    <n v="8690"/>
    <n v="1992"/>
    <n v="72"/>
    <n v="40"/>
    <s v="normal"/>
    <s v="no"/>
    <s v="low"/>
    <n v="112"/>
    <s v="low"/>
    <s v="YES"/>
    <d v="2025-10-22T00:00:00"/>
    <m/>
    <d v="2025-10-01T00:00:00"/>
    <s v="Oct"/>
    <n v="2025"/>
    <s v="Wed"/>
    <m/>
    <x v="104"/>
    <n v="18"/>
    <s v="valid"/>
    <s v="completed"/>
    <s v="Rakesh   Kumar KCHA"/>
  </r>
  <r>
    <n v="146"/>
    <x v="1"/>
    <s v="HALDWANI"/>
    <x v="1"/>
    <s v="9389925428-Jio-BP"/>
    <s v="UP21CT3979"/>
    <s v="JAVED"/>
    <n v="6398733536"/>
    <x v="446"/>
    <n v="74645"/>
    <d v="2025-10-03T00:00:00"/>
    <d v="2025-10-04T00:00:00"/>
    <n v="1"/>
    <s v="valid"/>
    <n v="6449"/>
    <n v="587"/>
    <n v="33"/>
    <n v="60"/>
    <s v="normal"/>
    <s v="no"/>
    <s v="low"/>
    <n v="93"/>
    <s v="low"/>
    <s v="YES"/>
    <d v="2025-10-04T00:00:00"/>
    <m/>
    <d v="2025-10-01T00:00:00"/>
    <s v="Oct"/>
    <n v="2025"/>
    <s v="Sat"/>
    <m/>
    <x v="42"/>
    <n v="18"/>
    <s v="valid"/>
    <s v="completed"/>
    <s v="Ayush  Dubey"/>
  </r>
  <r>
    <n v="465"/>
    <x v="1"/>
    <s v="HALDWANI"/>
    <x v="1"/>
    <n v="9389925428"/>
    <s v="UP21FT5612"/>
    <s v="JAVED"/>
    <n v="6398733536"/>
    <x v="447"/>
    <n v="122559"/>
    <d v="2025-10-10T00:00:00"/>
    <d v="2025-10-10T00:00:00"/>
    <n v="0"/>
    <s v="valid"/>
    <n v="5205"/>
    <n v="946"/>
    <n v="51"/>
    <n v="60"/>
    <s v="normal"/>
    <s v="no"/>
    <s v="low"/>
    <n v="111"/>
    <s v="low"/>
    <s v="YES"/>
    <d v="2025-10-10T00:00:00"/>
    <m/>
    <d v="2025-10-01T00:00:00"/>
    <s v="Oct"/>
    <n v="2025"/>
    <s v="Fri"/>
    <m/>
    <x v="104"/>
    <n v="18"/>
    <s v="valid"/>
    <s v="completed"/>
    <s v="Rakesh   Kumar KCHA"/>
  </r>
  <r>
    <n v="37"/>
    <x v="1"/>
    <s v="HALDWANI"/>
    <x v="1"/>
    <s v="9389925428-Jio-BP"/>
    <s v="UP21ET8573"/>
    <s v="AMAN"/>
    <n v="9105037209"/>
    <x v="448"/>
    <n v="80853"/>
    <d v="2025-10-01T00:00:00"/>
    <d v="2025-10-01T00:00:00"/>
    <n v="0"/>
    <s v="valid"/>
    <n v="5800"/>
    <n v="950"/>
    <n v="16"/>
    <n v="60"/>
    <s v="normal"/>
    <s v="no"/>
    <s v="low"/>
    <n v="76"/>
    <s v="low"/>
    <s v="YES"/>
    <d v="2025-10-01T00:00:00"/>
    <n v="0.52500000000000002"/>
    <d v="2025-10-01T00:00:00"/>
    <s v="Oct"/>
    <n v="2025"/>
    <s v="Wed"/>
    <s v="Kapil Pal"/>
    <x v="10"/>
    <n v="18"/>
    <s v="valid"/>
    <s v="completed"/>
    <s v="Kapil  Pal"/>
  </r>
  <r>
    <n v="38"/>
    <x v="1"/>
    <s v="HALDWANI"/>
    <x v="1"/>
    <s v="9389925428-Jio-BP"/>
    <s v="UP21FT5612"/>
    <s v="JAVED"/>
    <n v="6398733536"/>
    <x v="449"/>
    <n v="81526"/>
    <d v="2025-10-01T00:00:00"/>
    <d v="2025-10-01T00:00:00"/>
    <n v="0"/>
    <s v="valid"/>
    <n v="16698"/>
    <n v="4485"/>
    <n v="31"/>
    <n v="60"/>
    <s v="normal"/>
    <s v="no"/>
    <s v="low"/>
    <n v="91"/>
    <s v="low"/>
    <s v="YES"/>
    <d v="2025-10-01T00:00:00"/>
    <n v="0.4"/>
    <d v="2025-10-01T00:00:00"/>
    <s v="Oct"/>
    <n v="2025"/>
    <s v="Wed"/>
    <s v="RAJKUMAR"/>
    <x v="105"/>
    <n v="18"/>
    <s v="valid"/>
    <s v="completed"/>
    <s v="Raj  Kumar"/>
  </r>
  <r>
    <n v="586"/>
    <x v="1"/>
    <s v="HALDWANI"/>
    <x v="1"/>
    <n v="9389925428"/>
    <s v="UP21FT5612"/>
    <s v="JAVED"/>
    <n v="6398733536"/>
    <x v="449"/>
    <n v="110312"/>
    <d v="2025-10-18T00:00:00"/>
    <d v="2025-10-18T00:00:00"/>
    <n v="0"/>
    <s v="valid"/>
    <n v="16902"/>
    <n v="4517"/>
    <n v="16"/>
    <n v="40"/>
    <s v="normal"/>
    <s v="no"/>
    <s v="low"/>
    <n v="56"/>
    <s v="low"/>
    <s v="YES"/>
    <d v="2025-10-18T00:00:00"/>
    <m/>
    <d v="2025-10-01T00:00:00"/>
    <s v="Oct"/>
    <n v="2025"/>
    <s v="Sat"/>
    <m/>
    <x v="105"/>
    <n v="18"/>
    <s v="valid"/>
    <s v="completed"/>
    <s v="Raj  Kumar"/>
  </r>
  <r>
    <n v="39"/>
    <x v="1"/>
    <s v="HALDWANI"/>
    <x v="1"/>
    <s v="9389925428-Jio-BP"/>
    <s v="UP21FT5612"/>
    <s v="JAVED"/>
    <n v="6398733536"/>
    <x v="450"/>
    <n v="81236"/>
    <d v="2025-10-01T00:00:00"/>
    <d v="2025-10-01T00:00:00"/>
    <n v="0"/>
    <s v="valid"/>
    <n v="10596"/>
    <n v="3055"/>
    <n v="20"/>
    <n v="60"/>
    <s v="normal"/>
    <s v="no"/>
    <s v="low"/>
    <n v="80"/>
    <s v="low"/>
    <s v="YES"/>
    <d v="2025-10-01T00:00:00"/>
    <m/>
    <d v="2025-10-01T00:00:00"/>
    <s v="Oct"/>
    <n v="2025"/>
    <s v="Wed"/>
    <m/>
    <x v="105"/>
    <n v="18"/>
    <s v="valid"/>
    <s v="completed"/>
    <s v="Raj  Kumar"/>
  </r>
  <r>
    <n v="588"/>
    <x v="1"/>
    <s v="HALDWANI"/>
    <x v="1"/>
    <n v="9389925428"/>
    <s v="UP21FT5612"/>
    <s v="JAVED"/>
    <n v="6398733536"/>
    <x v="450"/>
    <n v="110312"/>
    <d v="2025-10-18T00:00:00"/>
    <d v="2025-10-18T00:00:00"/>
    <n v="0"/>
    <s v="valid"/>
    <n v="10839"/>
    <n v="3117"/>
    <n v="22"/>
    <n v="40"/>
    <s v="normal"/>
    <s v="no"/>
    <s v="low"/>
    <n v="62"/>
    <s v="low"/>
    <s v="YES"/>
    <d v="2025-10-18T00:00:00"/>
    <m/>
    <d v="2025-10-01T00:00:00"/>
    <s v="Oct"/>
    <n v="2025"/>
    <s v="Sat"/>
    <m/>
    <x v="105"/>
    <n v="18"/>
    <s v="valid"/>
    <s v="completed"/>
    <s v="Raj  Kumar"/>
  </r>
  <r>
    <n v="393"/>
    <x v="1"/>
    <s v="HALDWANI"/>
    <x v="1"/>
    <n v="9389925428"/>
    <s v="UP21FT5612"/>
    <s v="JAVED"/>
    <n v="6398733536"/>
    <x v="451"/>
    <n v="80246"/>
    <d v="2025-10-08T00:00:00"/>
    <d v="2025-10-08T00:00:00"/>
    <n v="0"/>
    <s v="valid"/>
    <n v="14760"/>
    <n v="3482"/>
    <n v="52"/>
    <n v="40"/>
    <s v="normal"/>
    <s v="no"/>
    <s v="low"/>
    <n v="92"/>
    <s v="low"/>
    <s v="YES"/>
    <d v="2025-10-08T00:00:00"/>
    <m/>
    <d v="2025-10-01T00:00:00"/>
    <s v="Oct"/>
    <n v="2025"/>
    <s v="Wed"/>
    <m/>
    <x v="97"/>
    <n v="18"/>
    <s v="valid"/>
    <s v="completed"/>
    <s v="Kalyan Singh Rana"/>
  </r>
  <r>
    <n v="460"/>
    <x v="1"/>
    <s v="HALDWANI"/>
    <x v="1"/>
    <n v="9389925428"/>
    <s v="UP21FT5612"/>
    <s v="JAVED"/>
    <n v="6398733536"/>
    <x v="452"/>
    <n v="122300"/>
    <d v="2025-10-10T00:00:00"/>
    <d v="2025-10-10T00:00:00"/>
    <n v="0"/>
    <s v="valid"/>
    <n v="4930"/>
    <n v="753"/>
    <n v="13"/>
    <n v="80"/>
    <s v="normal"/>
    <s v="no"/>
    <s v="medium"/>
    <n v="93"/>
    <s v="medium"/>
    <s v="YES"/>
    <d v="2025-10-10T00:00:00"/>
    <m/>
    <d v="2025-10-01T00:00:00"/>
    <s v="Oct"/>
    <n v="2025"/>
    <s v="Fri"/>
    <m/>
    <x v="106"/>
    <n v="18"/>
    <s v="valid"/>
    <s v="completed"/>
    <s v="Satish  Chandra"/>
  </r>
  <r>
    <n v="461"/>
    <x v="1"/>
    <s v="HALDWANI"/>
    <x v="1"/>
    <n v="9389925428"/>
    <s v="UP21FT5612"/>
    <s v="JAVED"/>
    <n v="6398733536"/>
    <x v="453"/>
    <n v="122300"/>
    <d v="2025-10-10T00:00:00"/>
    <d v="2025-10-10T00:00:00"/>
    <n v="0"/>
    <s v="valid"/>
    <n v="5356"/>
    <n v="1309"/>
    <n v="12"/>
    <n v="80"/>
    <s v="normal"/>
    <s v="no"/>
    <s v="medium"/>
    <n v="92"/>
    <s v="medium"/>
    <s v="YES"/>
    <d v="2025-10-10T00:00:00"/>
    <m/>
    <d v="2025-10-01T00:00:00"/>
    <s v="Oct"/>
    <n v="2025"/>
    <s v="Fri"/>
    <m/>
    <x v="106"/>
    <n v="18"/>
    <s v="valid"/>
    <s v="completed"/>
    <s v="Satish  Chandra"/>
  </r>
  <r>
    <n v="40"/>
    <x v="1"/>
    <s v="HALDWANI"/>
    <x v="1"/>
    <s v="9389925428-Jio-BP"/>
    <s v="UP21FT5612"/>
    <s v="JAVED"/>
    <n v="6398733536"/>
    <x v="454"/>
    <n v="81526"/>
    <d v="2025-10-01T00:00:00"/>
    <d v="2025-10-01T00:00:00"/>
    <n v="0"/>
    <s v="valid"/>
    <n v="18648"/>
    <n v="4385"/>
    <n v="18"/>
    <n v="60"/>
    <s v="normal"/>
    <s v="no"/>
    <s v="low"/>
    <n v="78"/>
    <s v="low"/>
    <s v="YES"/>
    <d v="2025-10-01T00:00:00"/>
    <m/>
    <d v="2025-10-01T00:00:00"/>
    <s v="Oct"/>
    <n v="2025"/>
    <s v="Wed"/>
    <m/>
    <x v="105"/>
    <n v="18"/>
    <s v="valid"/>
    <s v="completed"/>
    <s v="Raj  Kumar"/>
  </r>
  <r>
    <n v="452"/>
    <x v="1"/>
    <s v="HALDWANI"/>
    <x v="1"/>
    <n v="9389925428"/>
    <s v="UK03CA2120"/>
    <s v="DEEPAK"/>
    <n v="9350905819"/>
    <x v="455"/>
    <s v="TXN100127779527"/>
    <d v="2025-10-10T00:00:00"/>
    <d v="2025-10-10T00:00:00"/>
    <n v="0"/>
    <s v="valid"/>
    <n v="8335"/>
    <n v="1678"/>
    <n v="93"/>
    <n v="80"/>
    <s v="normal"/>
    <s v="no"/>
    <s v="medium"/>
    <n v="173"/>
    <s v="medium"/>
    <s v="YES"/>
    <d v="2025-10-10T00:00:00"/>
    <m/>
    <d v="2025-10-01T00:00:00"/>
    <s v="Oct"/>
    <n v="2025"/>
    <s v="Fri"/>
    <m/>
    <x v="107"/>
    <n v="18"/>
    <s v="valid"/>
    <s v="completed"/>
    <s v="Ramesh Chandra Pachouli"/>
  </r>
  <r>
    <n v="86"/>
    <x v="1"/>
    <s v="HALDWANI"/>
    <x v="1"/>
    <s v="9389925428-Jio-BP"/>
    <s v="UP21CT3979"/>
    <s v="JAVED"/>
    <n v="6398733536"/>
    <x v="456"/>
    <n v="74513"/>
    <d v="2025-10-02T00:00:00"/>
    <d v="2025-10-02T00:00:00"/>
    <n v="0"/>
    <s v="valid"/>
    <n v="5210"/>
    <n v="983"/>
    <n v="37"/>
    <n v="40"/>
    <s v="normal"/>
    <s v="no"/>
    <s v="low"/>
    <n v="77"/>
    <s v="low"/>
    <s v="YES"/>
    <d v="2025-10-02T00:00:00"/>
    <m/>
    <d v="2025-10-01T00:00:00"/>
    <s v="Oct"/>
    <n v="2025"/>
    <s v="Thu"/>
    <m/>
    <x v="52"/>
    <n v="18"/>
    <s v="valid"/>
    <s v="completed"/>
    <s v="Navnish Kumar Singh"/>
  </r>
  <r>
    <n v="48"/>
    <x v="1"/>
    <s v="HALDWANI"/>
    <x v="1"/>
    <s v="9389925428-Jio-BP"/>
    <s v="UP21FT5612"/>
    <s v="JAVED"/>
    <n v="6398733536"/>
    <x v="457"/>
    <n v="81818"/>
    <d v="2025-10-01T00:00:00"/>
    <d v="2025-10-01T00:00:00"/>
    <n v="0"/>
    <s v="valid"/>
    <n v="5827"/>
    <n v="1488"/>
    <n v="13"/>
    <n v="80"/>
    <s v="normal"/>
    <s v="no"/>
    <s v="medium"/>
    <n v="93"/>
    <s v="medium"/>
    <s v="YES"/>
    <d v="2025-10-01T00:00:00"/>
    <n v="0.43888888888888888"/>
    <d v="2025-10-01T00:00:00"/>
    <s v="Oct"/>
    <n v="2025"/>
    <s v="Wed"/>
    <s v="RAJKUMAR"/>
    <x v="105"/>
    <n v="18"/>
    <s v="valid"/>
    <s v="completed"/>
    <s v="Raj  Kumar"/>
  </r>
  <r>
    <n v="585"/>
    <x v="1"/>
    <s v="HALDWANI"/>
    <x v="1"/>
    <n v="9389925428"/>
    <s v="UP21FT5612"/>
    <s v="JAVED"/>
    <n v="6398733536"/>
    <x v="457"/>
    <n v="110312"/>
    <d v="2025-10-18T00:00:00"/>
    <d v="2025-10-18T00:00:00"/>
    <n v="0"/>
    <s v="valid"/>
    <n v="6119"/>
    <n v="1537"/>
    <n v="12"/>
    <n v="60"/>
    <s v="normal"/>
    <s v="no"/>
    <s v="low"/>
    <n v="72"/>
    <s v="low"/>
    <s v="YES"/>
    <d v="2025-10-18T00:00:00"/>
    <m/>
    <d v="2025-10-01T00:00:00"/>
    <s v="Oct"/>
    <n v="2025"/>
    <s v="Sat"/>
    <m/>
    <x v="105"/>
    <n v="18"/>
    <s v="valid"/>
    <s v="completed"/>
    <s v="Raj  Kumar"/>
  </r>
  <r>
    <n v="458"/>
    <x v="1"/>
    <s v="HALDWANI"/>
    <x v="1"/>
    <n v="9389925428"/>
    <s v="UP21FT5612"/>
    <s v="JAVED"/>
    <n v="6398733536"/>
    <x v="458"/>
    <n v="122300"/>
    <d v="2025-10-10T00:00:00"/>
    <d v="2025-10-10T00:00:00"/>
    <n v="0"/>
    <s v="valid"/>
    <n v="11605"/>
    <n v="2437"/>
    <n v="18"/>
    <n v="80"/>
    <s v="normal"/>
    <s v="no"/>
    <s v="medium"/>
    <n v="98"/>
    <s v="medium"/>
    <s v="YES"/>
    <d v="2025-10-10T00:00:00"/>
    <m/>
    <d v="2025-10-01T00:00:00"/>
    <s v="Oct"/>
    <n v="2025"/>
    <s v="Fri"/>
    <m/>
    <x v="106"/>
    <n v="18"/>
    <s v="valid"/>
    <s v="completed"/>
    <s v="Satish  Chandra"/>
  </r>
  <r>
    <n v="394"/>
    <x v="1"/>
    <s v="HALDWANI"/>
    <x v="1"/>
    <n v="9389925428"/>
    <s v="UP21FT5612"/>
    <s v="JAVED"/>
    <n v="6398733536"/>
    <x v="459"/>
    <n v="80246"/>
    <d v="2025-10-08T00:00:00"/>
    <d v="2025-10-08T00:00:00"/>
    <n v="0"/>
    <s v="valid"/>
    <n v="16144"/>
    <n v="4037"/>
    <n v="7"/>
    <n v="60"/>
    <s v="normal"/>
    <s v="no"/>
    <s v="low"/>
    <n v="67"/>
    <s v="low"/>
    <s v="YES"/>
    <d v="2025-10-08T00:00:00"/>
    <m/>
    <d v="2025-10-01T00:00:00"/>
    <s v="Oct"/>
    <n v="2025"/>
    <s v="Wed"/>
    <m/>
    <x v="97"/>
    <n v="18"/>
    <s v="valid"/>
    <s v="completed"/>
    <s v="Kalyan Singh Rana"/>
  </r>
  <r>
    <n v="406"/>
    <x v="1"/>
    <s v="HALDWANI"/>
    <x v="1"/>
    <n v="9389925428"/>
    <s v="UP21FT5612"/>
    <s v="JAVED"/>
    <n v="6398733536"/>
    <x v="460"/>
    <n v="82102"/>
    <d v="2025-10-09T00:00:00"/>
    <d v="2025-10-09T00:00:00"/>
    <n v="0"/>
    <s v="valid"/>
    <n v="9225"/>
    <n v="1737"/>
    <n v="47"/>
    <n v="60"/>
    <s v="normal"/>
    <s v="no"/>
    <s v="low"/>
    <n v="107"/>
    <s v="low"/>
    <s v="YES"/>
    <d v="2025-10-09T00:00:00"/>
    <m/>
    <d v="2025-10-01T00:00:00"/>
    <s v="Oct"/>
    <n v="2025"/>
    <s v="Thu"/>
    <m/>
    <x v="97"/>
    <n v="18"/>
    <s v="valid"/>
    <s v="completed"/>
    <s v="Kalyan Singh Rana"/>
  </r>
  <r>
    <n v="78"/>
    <x v="1"/>
    <s v="HALDWANI"/>
    <x v="1"/>
    <s v="9389925428-Jio-BP"/>
    <s v="UP21CT3979"/>
    <s v="JAVED"/>
    <n v="6398733536"/>
    <x v="461"/>
    <n v="74229"/>
    <d v="2025-10-02T00:00:00"/>
    <d v="2025-10-02T00:00:00"/>
    <n v="0"/>
    <s v="valid"/>
    <n v="5018"/>
    <n v="755"/>
    <n v="32"/>
    <n v="60"/>
    <s v="normal"/>
    <s v="no"/>
    <s v="low"/>
    <n v="92"/>
    <s v="low"/>
    <s v="YES"/>
    <d v="2025-10-02T00:00:00"/>
    <m/>
    <d v="2025-10-01T00:00:00"/>
    <s v="Oct"/>
    <n v="2025"/>
    <s v="Thu"/>
    <m/>
    <x v="52"/>
    <n v="18"/>
    <s v="valid"/>
    <s v="completed"/>
    <s v="Navnish Kumar Singh"/>
  </r>
  <r>
    <n v="395"/>
    <x v="1"/>
    <s v="HALDWANI"/>
    <x v="1"/>
    <n v="9389925428"/>
    <s v="UP21FT5612"/>
    <s v="JAVED"/>
    <n v="6398733536"/>
    <x v="462"/>
    <n v="80246"/>
    <d v="2025-10-08T00:00:00"/>
    <d v="2025-10-08T00:00:00"/>
    <n v="0"/>
    <s v="valid"/>
    <n v="1167"/>
    <n v="214"/>
    <n v="52"/>
    <n v="60"/>
    <s v="normal"/>
    <s v="no"/>
    <s v="low"/>
    <n v="112"/>
    <s v="low"/>
    <s v="YES"/>
    <d v="2025-10-08T00:00:00"/>
    <m/>
    <d v="2025-10-01T00:00:00"/>
    <s v="Oct"/>
    <n v="2025"/>
    <s v="Wed"/>
    <m/>
    <x v="97"/>
    <n v="18"/>
    <s v="valid"/>
    <s v="completed"/>
    <s v="Kalyan Singh Rana"/>
  </r>
  <r>
    <n v="82"/>
    <x v="1"/>
    <s v="HALDWANI"/>
    <x v="1"/>
    <s v="9389925428-Jio-BP"/>
    <s v="UP21CT3979"/>
    <s v="JAVED"/>
    <n v="6398733536"/>
    <x v="463"/>
    <n v="74513"/>
    <d v="2025-10-02T00:00:00"/>
    <d v="2025-10-02T00:00:00"/>
    <n v="0"/>
    <s v="valid"/>
    <n v="19071"/>
    <n v="4627"/>
    <n v="45"/>
    <n v="40"/>
    <s v="normal"/>
    <s v="no"/>
    <s v="low"/>
    <n v="85"/>
    <s v="low"/>
    <s v="YES"/>
    <d v="2025-10-02T00:00:00"/>
    <m/>
    <d v="2025-10-01T00:00:00"/>
    <s v="Oct"/>
    <n v="2025"/>
    <s v="Thu"/>
    <m/>
    <x v="52"/>
    <n v="18"/>
    <s v="valid"/>
    <s v="completed"/>
    <s v="Navnish Kumar Singh"/>
  </r>
  <r>
    <n v="591"/>
    <x v="1"/>
    <s v="HALDWANI"/>
    <x v="1"/>
    <n v="9389925428"/>
    <s v="UP21FT5612"/>
    <s v="JAVED"/>
    <n v="6398733536"/>
    <x v="463"/>
    <n v="110011"/>
    <d v="2025-10-18T00:00:00"/>
    <d v="2025-10-18T00:00:00"/>
    <n v="0"/>
    <s v="valid"/>
    <n v="19194"/>
    <n v="4646"/>
    <n v="35"/>
    <n v="40"/>
    <s v="normal"/>
    <s v="no"/>
    <s v="low"/>
    <n v="75"/>
    <s v="low"/>
    <s v="YES"/>
    <d v="2025-10-18T00:00:00"/>
    <m/>
    <d v="2025-10-01T00:00:00"/>
    <s v="Oct"/>
    <n v="2025"/>
    <s v="Sat"/>
    <m/>
    <x v="52"/>
    <n v="18"/>
    <s v="valid"/>
    <s v="completed"/>
    <s v="Navnish Kumar Singh"/>
  </r>
  <r>
    <n v="41"/>
    <x v="1"/>
    <s v="HALDWANI"/>
    <x v="1"/>
    <s v="9389925428-Jio-BP"/>
    <s v="UP21FT5612"/>
    <s v="JAVED"/>
    <n v="6398733536"/>
    <x v="464"/>
    <n v="81236"/>
    <d v="2025-10-01T00:00:00"/>
    <d v="2025-10-01T00:00:00"/>
    <n v="0"/>
    <s v="valid"/>
    <n v="6540"/>
    <n v="1199"/>
    <n v="40"/>
    <n v="60"/>
    <s v="normal"/>
    <s v="no"/>
    <s v="low"/>
    <n v="100"/>
    <s v="low"/>
    <s v="YES"/>
    <d v="2025-10-01T00:00:00"/>
    <n v="0.47152777777777777"/>
    <d v="2025-10-01T00:00:00"/>
    <s v="Oct"/>
    <n v="2025"/>
    <s v="Wed"/>
    <s v="RAJKUMAR"/>
    <x v="105"/>
    <n v="18"/>
    <s v="valid"/>
    <s v="completed"/>
    <s v="Raj  Kumar"/>
  </r>
  <r>
    <n v="42"/>
    <x v="1"/>
    <s v="HALDWANI"/>
    <x v="1"/>
    <s v="9389925428-Jio-BP"/>
    <s v="UP21FT5612"/>
    <s v="JAVED"/>
    <n v="6398733536"/>
    <x v="465"/>
    <n v="81236"/>
    <d v="2025-10-01T00:00:00"/>
    <d v="2025-10-02T00:00:00"/>
    <n v="1"/>
    <s v="valid"/>
    <n v="3973"/>
    <n v="719"/>
    <n v="44"/>
    <n v="60"/>
    <s v="normal"/>
    <s v="no"/>
    <s v="low"/>
    <n v="104"/>
    <s v="low"/>
    <s v="YES"/>
    <d v="2025-10-02T00:00:00"/>
    <m/>
    <d v="2025-10-01T00:00:00"/>
    <s v="Oct"/>
    <n v="2025"/>
    <s v="Thu"/>
    <m/>
    <x v="105"/>
    <n v="18"/>
    <s v="valid"/>
    <s v="completed"/>
    <s v="Raj  Kumar"/>
  </r>
  <r>
    <n v="43"/>
    <x v="1"/>
    <s v="HALDWANI"/>
    <x v="1"/>
    <s v="9389925428-Jio-BP"/>
    <s v="UP21FT5612"/>
    <s v="JAVED"/>
    <n v="6398733536"/>
    <x v="466"/>
    <n v="81526"/>
    <d v="2025-10-01T00:00:00"/>
    <d v="2025-10-01T00:00:00"/>
    <n v="0"/>
    <s v="valid"/>
    <n v="3882"/>
    <n v="736"/>
    <n v="12"/>
    <n v="80"/>
    <s v="normal"/>
    <s v="no"/>
    <s v="medium"/>
    <n v="92"/>
    <s v="medium"/>
    <s v="YES"/>
    <d v="2025-10-01T00:00:00"/>
    <m/>
    <d v="2025-10-01T00:00:00"/>
    <s v="Oct"/>
    <n v="2025"/>
    <s v="Wed"/>
    <m/>
    <x v="105"/>
    <n v="18"/>
    <s v="valid"/>
    <s v="completed"/>
    <s v="Raj  Kumar"/>
  </r>
  <r>
    <n v="44"/>
    <x v="1"/>
    <s v="HALDWANI"/>
    <x v="1"/>
    <s v="9389925428-Jio-BP"/>
    <s v="UP21FT5612"/>
    <s v="JAVED"/>
    <n v="6398733536"/>
    <x v="467"/>
    <n v="81236"/>
    <d v="2025-10-01T00:00:00"/>
    <d v="2025-10-01T00:00:00"/>
    <n v="0"/>
    <s v="valid"/>
    <n v="7636"/>
    <n v="1576"/>
    <n v="55"/>
    <n v="60"/>
    <s v="normal"/>
    <s v="no"/>
    <s v="low"/>
    <n v="115"/>
    <s v="low"/>
    <s v="YES"/>
    <d v="2025-10-01T00:00:00"/>
    <m/>
    <d v="2025-10-01T00:00:00"/>
    <s v="Oct"/>
    <n v="2025"/>
    <s v="Wed"/>
    <m/>
    <x v="105"/>
    <n v="18"/>
    <s v="valid"/>
    <s v="completed"/>
    <s v="Raj  Kumar"/>
  </r>
  <r>
    <n v="457"/>
    <x v="1"/>
    <s v="HALDWANI"/>
    <x v="1"/>
    <n v="9389925428"/>
    <s v="UP21FT5612"/>
    <s v="JAVED"/>
    <n v="6398733536"/>
    <x v="468"/>
    <n v="122300"/>
    <d v="2025-10-10T00:00:00"/>
    <d v="2025-10-10T00:00:00"/>
    <n v="0"/>
    <s v="valid"/>
    <n v="28454"/>
    <n v="6522"/>
    <n v="12"/>
    <n v="80"/>
    <s v="normal"/>
    <s v="no"/>
    <s v="medium"/>
    <n v="92"/>
    <s v="medium"/>
    <s v="YES"/>
    <d v="2025-10-10T00:00:00"/>
    <m/>
    <d v="2025-10-01T00:00:00"/>
    <s v="Oct"/>
    <n v="2025"/>
    <s v="Fri"/>
    <m/>
    <x v="106"/>
    <n v="18"/>
    <s v="valid"/>
    <s v="completed"/>
    <s v="Satish  Chandra"/>
  </r>
  <r>
    <n v="459"/>
    <x v="1"/>
    <s v="HALDWANI"/>
    <x v="1"/>
    <n v="9389925428"/>
    <s v="UP21FT5612"/>
    <s v="JAVED"/>
    <n v="6398733536"/>
    <x v="469"/>
    <n v="122300"/>
    <d v="2025-10-10T00:00:00"/>
    <d v="2025-10-10T00:00:00"/>
    <n v="0"/>
    <s v="valid"/>
    <n v="15482"/>
    <n v="3400"/>
    <n v="16"/>
    <n v="80"/>
    <s v="normal"/>
    <s v="no"/>
    <s v="medium"/>
    <n v="96"/>
    <s v="medium"/>
    <s v="YES"/>
    <d v="2025-10-10T00:00:00"/>
    <m/>
    <d v="2025-10-01T00:00:00"/>
    <s v="Oct"/>
    <n v="2025"/>
    <s v="Fri"/>
    <m/>
    <x v="106"/>
    <n v="18"/>
    <s v="valid"/>
    <s v="completed"/>
    <s v="Satish  Chandra"/>
  </r>
  <r>
    <n v="75"/>
    <x v="1"/>
    <s v="HALDWANI"/>
    <x v="1"/>
    <s v="9389925428-Jio-BP"/>
    <s v="UP21CT3979"/>
    <s v="JAVED"/>
    <n v="6398733536"/>
    <x v="470"/>
    <n v="74229"/>
    <d v="2025-10-02T00:00:00"/>
    <d v="2025-10-02T00:00:00"/>
    <n v="0"/>
    <s v="valid"/>
    <n v="16357"/>
    <n v="3442"/>
    <n v="13"/>
    <n v="60"/>
    <s v="normal"/>
    <s v="no"/>
    <s v="low"/>
    <n v="73"/>
    <s v="low"/>
    <s v="YES"/>
    <d v="2025-10-02T00:00:00"/>
    <m/>
    <d v="2025-10-01T00:00:00"/>
    <s v="Oct"/>
    <n v="2025"/>
    <s v="Thu"/>
    <m/>
    <x v="52"/>
    <n v="18"/>
    <s v="valid"/>
    <s v="completed"/>
    <s v="Navnish Kumar Singh"/>
  </r>
  <r>
    <n v="590"/>
    <x v="1"/>
    <s v="HALDWANI"/>
    <x v="1"/>
    <n v="9389925428"/>
    <s v="UP21FT5612"/>
    <s v="JAVED"/>
    <n v="6398733536"/>
    <x v="470"/>
    <n v="110011"/>
    <d v="2025-10-18T00:00:00"/>
    <d v="2025-10-18T00:00:00"/>
    <n v="0"/>
    <s v="valid"/>
    <n v="16564"/>
    <n v="3473"/>
    <n v="10"/>
    <n v="60"/>
    <s v="normal"/>
    <s v="no"/>
    <s v="low"/>
    <n v="70"/>
    <s v="low"/>
    <s v="YES"/>
    <d v="2025-10-18T00:00:00"/>
    <m/>
    <d v="2025-10-01T00:00:00"/>
    <s v="Oct"/>
    <n v="2025"/>
    <s v="Sat"/>
    <m/>
    <x v="52"/>
    <n v="18"/>
    <s v="valid"/>
    <s v="completed"/>
    <s v="Navnish Kumar Singh"/>
  </r>
  <r>
    <n v="84"/>
    <x v="1"/>
    <s v="HALDWANI"/>
    <x v="1"/>
    <s v="9389925428-Jio-BP"/>
    <s v="UP21CT3979"/>
    <s v="JAVED"/>
    <n v="6398733536"/>
    <x v="471"/>
    <n v="74513"/>
    <d v="2025-10-02T00:00:00"/>
    <d v="2025-10-02T00:00:00"/>
    <n v="0"/>
    <s v="valid"/>
    <n v="5476"/>
    <n v="1059"/>
    <n v="50"/>
    <n v="40"/>
    <s v="normal"/>
    <s v="no"/>
    <s v="low"/>
    <n v="90"/>
    <s v="low"/>
    <s v="YES"/>
    <d v="2025-10-02T00:00:00"/>
    <m/>
    <d v="2025-10-01T00:00:00"/>
    <s v="Oct"/>
    <n v="2025"/>
    <s v="Thu"/>
    <m/>
    <x v="52"/>
    <n v="18"/>
    <s v="valid"/>
    <s v="completed"/>
    <s v="Navnish Kumar Singh"/>
  </r>
  <r>
    <n v="589"/>
    <x v="1"/>
    <s v="HALDWANI"/>
    <x v="1"/>
    <n v="9389925428"/>
    <s v="UP21FT5612"/>
    <s v="JAVED"/>
    <n v="6398733536"/>
    <x v="472"/>
    <n v="110011"/>
    <d v="2025-10-18T00:00:00"/>
    <d v="2025-10-18T00:00:00"/>
    <n v="0"/>
    <s v="valid"/>
    <n v="5916"/>
    <n v="891"/>
    <n v="27"/>
    <n v="60"/>
    <s v="normal"/>
    <s v="no"/>
    <s v="low"/>
    <n v="87"/>
    <s v="low"/>
    <s v="YES"/>
    <d v="2025-10-18T00:00:00"/>
    <m/>
    <d v="2025-10-01T00:00:00"/>
    <s v="Oct"/>
    <n v="2025"/>
    <s v="Sat"/>
    <m/>
    <x v="52"/>
    <n v="18"/>
    <s v="valid"/>
    <s v="completed"/>
    <s v="Navnish Kumar Singh"/>
  </r>
  <r>
    <n v="45"/>
    <x v="1"/>
    <s v="HALDWANI"/>
    <x v="1"/>
    <s v="9389925428-Jio-BP"/>
    <s v="UP21FT5612"/>
    <s v="JAVED"/>
    <n v="6398733536"/>
    <x v="473"/>
    <n v="81236"/>
    <d v="2025-10-01T00:00:00"/>
    <d v="2025-10-01T00:00:00"/>
    <n v="0"/>
    <s v="valid"/>
    <n v="4528"/>
    <n v="786"/>
    <n v="31"/>
    <n v="60"/>
    <s v="normal"/>
    <s v="no"/>
    <s v="low"/>
    <n v="91"/>
    <s v="low"/>
    <s v="YES"/>
    <d v="2025-10-01T00:00:00"/>
    <n v="0.60069444444444442"/>
    <d v="2025-10-01T00:00:00"/>
    <s v="Oct"/>
    <n v="2025"/>
    <s v="Wed"/>
    <s v="RAJKUMAR"/>
    <x v="105"/>
    <n v="18"/>
    <s v="valid"/>
    <s v="completed"/>
    <s v="Raj  Kumar"/>
  </r>
  <r>
    <n v="76"/>
    <x v="1"/>
    <s v="HALDWANI"/>
    <x v="1"/>
    <s v="9389925428-Jio-BP"/>
    <s v="UP21CT3979"/>
    <s v="JAVED"/>
    <n v="6398733536"/>
    <x v="474"/>
    <n v="74229"/>
    <d v="2025-10-02T00:00:00"/>
    <d v="2025-10-02T00:00:00"/>
    <n v="0"/>
    <s v="valid"/>
    <n v="7964"/>
    <n v="1896"/>
    <n v="48"/>
    <n v="60"/>
    <s v="normal"/>
    <s v="no"/>
    <s v="low"/>
    <n v="108"/>
    <s v="low"/>
    <s v="YES"/>
    <d v="2025-10-02T00:00:00"/>
    <m/>
    <d v="2025-10-01T00:00:00"/>
    <s v="Oct"/>
    <n v="2025"/>
    <s v="Thu"/>
    <m/>
    <x v="52"/>
    <n v="18"/>
    <s v="valid"/>
    <s v="completed"/>
    <s v="Navnish Kumar Singh"/>
  </r>
  <r>
    <n v="46"/>
    <x v="1"/>
    <s v="HALDWANI"/>
    <x v="1"/>
    <s v="9389925428-Jio-BP"/>
    <s v="UP21FT5612"/>
    <s v="JAVED"/>
    <n v="6398733536"/>
    <x v="475"/>
    <n v="81526"/>
    <d v="2025-10-01T00:00:00"/>
    <d v="2025-10-01T00:00:00"/>
    <n v="0"/>
    <s v="valid"/>
    <n v="11477"/>
    <n v="2471"/>
    <n v="19"/>
    <n v="60"/>
    <s v="normal"/>
    <s v="no"/>
    <s v="low"/>
    <n v="79"/>
    <s v="low"/>
    <s v="YES"/>
    <d v="2025-10-01T00:00:00"/>
    <n v="0.50763888888888886"/>
    <d v="2025-10-01T00:00:00"/>
    <s v="Oct"/>
    <n v="2025"/>
    <s v="Wed"/>
    <s v="RAJKUMAR"/>
    <x v="52"/>
    <n v="18"/>
    <s v="valid"/>
    <s v="completed"/>
    <s v="Navnish Kumar Singh"/>
  </r>
  <r>
    <n v="83"/>
    <x v="1"/>
    <s v="HALDWANI"/>
    <x v="1"/>
    <s v="9389925428-Jio-BP"/>
    <s v="UP21CT3979"/>
    <s v="JAVED"/>
    <n v="6398733536"/>
    <x v="476"/>
    <n v="74513"/>
    <d v="2025-10-02T00:00:00"/>
    <d v="2025-10-02T00:00:00"/>
    <n v="0"/>
    <s v="valid"/>
    <n v="9809"/>
    <n v="2169"/>
    <n v="50"/>
    <n v="40"/>
    <s v="normal"/>
    <s v="no"/>
    <s v="low"/>
    <n v="90"/>
    <s v="low"/>
    <s v="YES"/>
    <d v="2025-10-02T00:00:00"/>
    <m/>
    <d v="2025-10-01T00:00:00"/>
    <s v="Oct"/>
    <n v="2025"/>
    <s v="Thu"/>
    <m/>
    <x v="52"/>
    <n v="18"/>
    <s v="valid"/>
    <s v="completed"/>
    <s v="Navnish Kumar Singh"/>
  </r>
  <r>
    <n v="593"/>
    <x v="1"/>
    <s v="HALDWANI"/>
    <x v="1"/>
    <n v="9389925428"/>
    <s v="UP21FT5612"/>
    <s v="JAVED"/>
    <n v="6398733536"/>
    <x v="477"/>
    <n v="110011"/>
    <d v="2025-10-18T00:00:00"/>
    <d v="2025-10-18T00:00:00"/>
    <n v="0"/>
    <s v="valid"/>
    <n v="174"/>
    <n v="30"/>
    <n v="56"/>
    <n v="60"/>
    <s v="normal"/>
    <s v="no"/>
    <s v="low"/>
    <n v="116"/>
    <s v="low"/>
    <s v="YES"/>
    <d v="2025-10-18T00:00:00"/>
    <m/>
    <d v="2025-10-01T00:00:00"/>
    <s v="Oct"/>
    <n v="2025"/>
    <s v="Sat"/>
    <m/>
    <x v="52"/>
    <n v="18"/>
    <s v="valid"/>
    <s v="completed"/>
    <s v="Navnish Kumar Singh"/>
  </r>
  <r>
    <n v="47"/>
    <x v="1"/>
    <s v="HALDWANI"/>
    <x v="1"/>
    <s v="9389925428-Jio-BP"/>
    <s v="UP21FT5612"/>
    <s v="JAVED"/>
    <n v="6398733536"/>
    <x v="478"/>
    <n v="81526"/>
    <d v="2025-10-01T00:00:00"/>
    <d v="2025-10-01T00:00:00"/>
    <n v="0"/>
    <s v="valid"/>
    <n v="7090"/>
    <n v="1595"/>
    <n v="12"/>
    <n v="60"/>
    <s v="normal"/>
    <s v="no"/>
    <s v="low"/>
    <n v="72"/>
    <s v="low"/>
    <s v="YES"/>
    <d v="2025-10-01T00:00:00"/>
    <m/>
    <d v="2025-10-01T00:00:00"/>
    <s v="Oct"/>
    <n v="2025"/>
    <s v="Wed"/>
    <m/>
    <x v="105"/>
    <n v="18"/>
    <s v="valid"/>
    <s v="completed"/>
    <s v="Raj  Kumar"/>
  </r>
  <r>
    <n v="587"/>
    <x v="1"/>
    <s v="HALDWANI"/>
    <x v="1"/>
    <n v="9389925428"/>
    <s v="UP21FT5612"/>
    <s v="JAVED"/>
    <n v="6398733536"/>
    <x v="478"/>
    <n v="110312"/>
    <d v="2025-10-18T00:00:00"/>
    <d v="2025-10-18T00:00:00"/>
    <n v="0"/>
    <s v="valid"/>
    <n v="7292"/>
    <n v="1545"/>
    <n v="12"/>
    <n v="40"/>
    <s v="normal"/>
    <s v="no"/>
    <s v="low"/>
    <n v="52"/>
    <s v="low"/>
    <s v="YES"/>
    <d v="2025-10-18T00:00:00"/>
    <m/>
    <d v="2025-10-01T00:00:00"/>
    <s v="Oct"/>
    <n v="2025"/>
    <s v="Sat"/>
    <m/>
    <x v="105"/>
    <n v="18"/>
    <s v="valid"/>
    <s v="completed"/>
    <s v="Raj  Kumar"/>
  </r>
  <r>
    <n v="85"/>
    <x v="1"/>
    <s v="HALDWANI"/>
    <x v="1"/>
    <s v="9389925428-Jio-BP"/>
    <s v="UP21CT3979"/>
    <s v="JAVED"/>
    <n v="6398733536"/>
    <x v="479"/>
    <n v="74513"/>
    <d v="2025-10-02T00:00:00"/>
    <d v="2025-10-02T00:00:00"/>
    <n v="0"/>
    <s v="valid"/>
    <n v="8648"/>
    <n v="1036"/>
    <n v="58"/>
    <n v="40"/>
    <s v="normal"/>
    <s v="no"/>
    <s v="low"/>
    <n v="98"/>
    <s v="low"/>
    <s v="YES"/>
    <d v="2025-10-02T00:00:00"/>
    <m/>
    <d v="2025-10-01T00:00:00"/>
    <s v="Oct"/>
    <n v="2025"/>
    <s v="Thu"/>
    <m/>
    <x v="52"/>
    <n v="18"/>
    <s v="valid"/>
    <s v="completed"/>
    <s v="Navnish Kumar Singh"/>
  </r>
  <r>
    <n v="592"/>
    <x v="1"/>
    <s v="HALDWANI"/>
    <x v="1"/>
    <n v="9389925428"/>
    <s v="UP21FT5612"/>
    <s v="JAVED"/>
    <n v="6398733536"/>
    <x v="479"/>
    <n v="110011"/>
    <d v="2025-10-18T00:00:00"/>
    <d v="2025-10-18T00:00:00"/>
    <n v="0"/>
    <s v="valid"/>
    <n v="8896"/>
    <n v="1057"/>
    <n v="26"/>
    <n v="60"/>
    <s v="normal"/>
    <s v="no"/>
    <s v="low"/>
    <n v="86"/>
    <s v="low"/>
    <s v="YES"/>
    <d v="2025-10-18T00:00:00"/>
    <m/>
    <d v="2025-10-01T00:00:00"/>
    <s v="Oct"/>
    <n v="2025"/>
    <s v="Sat"/>
    <m/>
    <x v="52"/>
    <n v="18"/>
    <s v="valid"/>
    <s v="completed"/>
    <s v="Navnish Kumar Singh"/>
  </r>
  <r>
    <n v="81"/>
    <x v="1"/>
    <s v="HALDWANI"/>
    <x v="1"/>
    <s v="9389925428-Jio-BP"/>
    <s v="UP21CT3979"/>
    <s v="JAVED"/>
    <n v="6398733536"/>
    <x v="480"/>
    <n v="74513"/>
    <d v="2025-10-02T00:00:00"/>
    <d v="2025-10-02T00:00:00"/>
    <n v="0"/>
    <s v="valid"/>
    <n v="12602"/>
    <n v="2515"/>
    <n v="60"/>
    <n v="40"/>
    <s v="normal"/>
    <s v="no"/>
    <s v="low"/>
    <n v="100"/>
    <s v="low"/>
    <s v="YES"/>
    <d v="2025-10-02T00:00:00"/>
    <m/>
    <d v="2025-10-01T00:00:00"/>
    <s v="Oct"/>
    <n v="2025"/>
    <s v="Thu"/>
    <m/>
    <x v="52"/>
    <n v="18"/>
    <s v="valid"/>
    <s v="completed"/>
    <s v="Navnish Kumar Singh"/>
  </r>
  <r>
    <n v="77"/>
    <x v="1"/>
    <s v="HALDWANI"/>
    <x v="1"/>
    <s v="9389925428-Jio-BP"/>
    <s v="UP21CT3979"/>
    <s v="JAVED"/>
    <n v="6398733536"/>
    <x v="481"/>
    <n v="74229"/>
    <d v="2025-10-02T00:00:00"/>
    <d v="2025-10-02T00:00:00"/>
    <n v="0"/>
    <s v="valid"/>
    <n v="8787"/>
    <n v="1732"/>
    <n v="30"/>
    <n v="60"/>
    <s v="normal"/>
    <s v="no"/>
    <s v="low"/>
    <n v="90"/>
    <s v="low"/>
    <s v="YES"/>
    <d v="2025-10-02T00:00:00"/>
    <m/>
    <d v="2025-10-01T00:00:00"/>
    <s v="Oct"/>
    <n v="2025"/>
    <s v="Thu"/>
    <m/>
    <x v="52"/>
    <n v="18"/>
    <s v="valid"/>
    <s v="completed"/>
    <s v="Navnish Kumar Singh"/>
  </r>
  <r>
    <n v="396"/>
    <x v="1"/>
    <s v="HALDWANI"/>
    <x v="1"/>
    <n v="9389925428"/>
    <s v="UP21FT5612"/>
    <s v="JAVED"/>
    <n v="6398733536"/>
    <x v="482"/>
    <n v="80547"/>
    <d v="2025-10-08T00:00:00"/>
    <d v="2025-10-08T00:00:00"/>
    <n v="0"/>
    <s v="valid"/>
    <n v="6577"/>
    <n v="927"/>
    <n v="40"/>
    <n v="100"/>
    <s v="normal"/>
    <s v="no"/>
    <s v="medium"/>
    <n v="140"/>
    <s v="medium"/>
    <s v="YES"/>
    <d v="2025-10-08T00:00:00"/>
    <m/>
    <d v="2025-10-01T00:00:00"/>
    <s v="Oct"/>
    <n v="2025"/>
    <s v="Wed"/>
    <m/>
    <x v="108"/>
    <n v="18"/>
    <s v="valid"/>
    <s v="completed"/>
    <s v="Bhupesh Upadhyay"/>
  </r>
  <r>
    <n v="397"/>
    <x v="1"/>
    <s v="HALDWANI"/>
    <x v="1"/>
    <n v="9389925428"/>
    <s v="UP21FT5612"/>
    <s v="JAVED"/>
    <n v="6398733536"/>
    <x v="483"/>
    <n v="80547"/>
    <d v="2025-10-08T00:00:00"/>
    <d v="2025-10-08T00:00:00"/>
    <n v="0"/>
    <s v="valid"/>
    <n v="378"/>
    <n v="87"/>
    <n v="42"/>
    <n v="60"/>
    <s v="normal"/>
    <s v="no"/>
    <s v="low"/>
    <n v="102"/>
    <s v="low"/>
    <s v="YES"/>
    <d v="2025-10-08T00:00:00"/>
    <m/>
    <d v="2025-10-01T00:00:00"/>
    <s v="Oct"/>
    <n v="2025"/>
    <s v="Wed"/>
    <m/>
    <x v="108"/>
    <n v="18"/>
    <s v="valid"/>
    <s v="completed"/>
    <s v="Bhupesh Upadhyay"/>
  </r>
  <r>
    <n v="405"/>
    <x v="1"/>
    <s v="HALDWANI"/>
    <x v="1"/>
    <n v="9389925428"/>
    <s v="UP21FT5612"/>
    <s v="JAVED"/>
    <n v="6398733536"/>
    <x v="484"/>
    <n v="82102"/>
    <d v="2025-10-09T00:00:00"/>
    <d v="2025-10-09T00:00:00"/>
    <n v="0"/>
    <s v="valid"/>
    <n v="2142"/>
    <n v="424"/>
    <n v="52"/>
    <n v="40"/>
    <s v="normal"/>
    <s v="no"/>
    <s v="low"/>
    <n v="92"/>
    <s v="low"/>
    <s v="YES"/>
    <d v="2025-10-09T00:00:00"/>
    <m/>
    <d v="2025-10-01T00:00:00"/>
    <s v="Oct"/>
    <n v="2025"/>
    <s v="Thu"/>
    <m/>
    <x v="108"/>
    <n v="18"/>
    <s v="valid"/>
    <s v="completed"/>
    <s v="Bhupesh Upadhyay"/>
  </r>
  <r>
    <n v="407"/>
    <x v="1"/>
    <s v="HALDWANI"/>
    <x v="1"/>
    <n v="9389925428"/>
    <s v="UP21FT5612"/>
    <s v="JAVED"/>
    <n v="6398733536"/>
    <x v="485"/>
    <n v="80635"/>
    <d v="2025-10-09T00:00:00"/>
    <d v="2025-10-09T00:00:00"/>
    <n v="0"/>
    <s v="valid"/>
    <n v="25286"/>
    <n v="6290"/>
    <n v="15"/>
    <n v="80"/>
    <s v="normal"/>
    <s v="no"/>
    <s v="medium"/>
    <n v="95"/>
    <s v="medium"/>
    <s v="YES"/>
    <d v="2025-10-09T00:00:00"/>
    <m/>
    <d v="2025-10-01T00:00:00"/>
    <s v="Oct"/>
    <n v="2025"/>
    <s v="Thu"/>
    <m/>
    <x v="109"/>
    <n v="18"/>
    <s v="valid"/>
    <s v="completed"/>
    <s v="Lalit Pawar"/>
  </r>
  <r>
    <n v="398"/>
    <x v="1"/>
    <s v="HALDWANI"/>
    <x v="1"/>
    <n v="9389925428"/>
    <s v="UP21FT5612"/>
    <s v="JAVED"/>
    <n v="6398733536"/>
    <x v="486"/>
    <n v="80547"/>
    <d v="2025-10-08T00:00:00"/>
    <d v="2025-10-08T00:00:00"/>
    <n v="0"/>
    <s v="valid"/>
    <n v="8057"/>
    <n v="1189"/>
    <n v="55"/>
    <n v="100"/>
    <s v="normal"/>
    <s v="no"/>
    <s v="medium"/>
    <n v="155"/>
    <s v="medium"/>
    <s v="YES"/>
    <d v="2025-10-08T00:00:00"/>
    <m/>
    <d v="2025-10-01T00:00:00"/>
    <s v="Oct"/>
    <n v="2025"/>
    <s v="Wed"/>
    <m/>
    <x v="108"/>
    <n v="18"/>
    <s v="valid"/>
    <s v="completed"/>
    <s v="Bhupesh Upadhyay"/>
  </r>
  <r>
    <n v="410"/>
    <x v="1"/>
    <s v="HALDWANI"/>
    <x v="1"/>
    <n v="9389925428"/>
    <s v="UP21FT5612"/>
    <s v="JAVED"/>
    <n v="6398733536"/>
    <x v="487"/>
    <n v="80635"/>
    <d v="2025-10-09T00:00:00"/>
    <d v="2025-10-09T00:00:00"/>
    <n v="0"/>
    <s v="valid"/>
    <n v="16439"/>
    <n v="3993"/>
    <n v="25"/>
    <n v="60"/>
    <s v="normal"/>
    <s v="no"/>
    <s v="low"/>
    <n v="85"/>
    <s v="low"/>
    <s v="YES"/>
    <d v="2025-10-09T00:00:00"/>
    <m/>
    <d v="2025-10-01T00:00:00"/>
    <s v="Oct"/>
    <n v="2025"/>
    <s v="Thu"/>
    <m/>
    <x v="109"/>
    <n v="18"/>
    <s v="valid"/>
    <s v="completed"/>
    <s v="Lalit Pawar"/>
  </r>
  <r>
    <n v="403"/>
    <x v="1"/>
    <s v="HALDWANI"/>
    <x v="1"/>
    <n v="9389925428"/>
    <s v="UP21FT5612"/>
    <s v="JAVED"/>
    <n v="6398733536"/>
    <x v="488"/>
    <n v="82102"/>
    <d v="2025-10-09T00:00:00"/>
    <d v="2025-10-09T00:00:00"/>
    <n v="0"/>
    <s v="valid"/>
    <n v="17263"/>
    <n v="4576"/>
    <n v="12"/>
    <n v="40"/>
    <s v="normal"/>
    <s v="no"/>
    <s v="low"/>
    <n v="52"/>
    <s v="low"/>
    <s v="YES"/>
    <d v="2025-10-09T00:00:00"/>
    <m/>
    <d v="2025-10-01T00:00:00"/>
    <s v="Oct"/>
    <n v="2025"/>
    <s v="Thu"/>
    <m/>
    <x v="97"/>
    <n v="18"/>
    <s v="valid"/>
    <s v="completed"/>
    <s v="Kalyan Singh Rana"/>
  </r>
  <r>
    <n v="409"/>
    <x v="1"/>
    <s v="HALDWANI"/>
    <x v="1"/>
    <n v="9389925428"/>
    <s v="UP21FT5612"/>
    <s v="JAVED"/>
    <n v="6398733536"/>
    <x v="489"/>
    <n v="80635"/>
    <d v="2025-10-09T00:00:00"/>
    <d v="2025-10-09T00:00:00"/>
    <n v="0"/>
    <s v="valid"/>
    <n v="639"/>
    <n v="134"/>
    <n v="35"/>
    <n v="60"/>
    <s v="normal"/>
    <s v="no"/>
    <s v="low"/>
    <n v="95"/>
    <s v="low"/>
    <s v="YES"/>
    <d v="2025-10-09T00:00:00"/>
    <m/>
    <d v="2025-10-01T00:00:00"/>
    <s v="Oct"/>
    <n v="2025"/>
    <s v="Thu"/>
    <m/>
    <x v="109"/>
    <n v="18"/>
    <s v="valid"/>
    <s v="completed"/>
    <s v="Lalit Pawar"/>
  </r>
  <r>
    <n v="434"/>
    <x v="1"/>
    <s v="HALDWANI"/>
    <x v="1"/>
    <n v="9389925428"/>
    <s v="UP21FT5612"/>
    <s v="JAVED"/>
    <n v="6398733536"/>
    <x v="490"/>
    <n v="140516"/>
    <d v="2025-10-09T00:00:00"/>
    <d v="2025-10-09T00:00:00"/>
    <n v="0"/>
    <s v="valid"/>
    <n v="0"/>
    <n v="0"/>
    <n v="0"/>
    <n v="40"/>
    <s v="normal"/>
    <s v="no"/>
    <s v="low"/>
    <n v="40"/>
    <s v="low"/>
    <s v="YES"/>
    <d v="2025-10-09T00:00:00"/>
    <m/>
    <d v="2025-10-01T00:00:00"/>
    <s v="Oct"/>
    <n v="2025"/>
    <s v="Thu"/>
    <m/>
    <x v="108"/>
    <n v="18"/>
    <s v="valid"/>
    <s v="completed"/>
    <s v="Bhupesh Upadhyay"/>
  </r>
  <r>
    <n v="578"/>
    <x v="1"/>
    <s v="HALDWANI"/>
    <x v="1"/>
    <n v="9389925428"/>
    <s v="UP21FT5612"/>
    <s v="JAVED"/>
    <n v="6398733536"/>
    <x v="490"/>
    <n v="82343"/>
    <d v="2025-10-17T00:00:00"/>
    <d v="2025-10-17T00:00:00"/>
    <n v="0"/>
    <s v="valid"/>
    <n v="1806"/>
    <n v="214"/>
    <n v="28"/>
    <n v="40"/>
    <s v="normal"/>
    <s v="no"/>
    <s v="low"/>
    <n v="68"/>
    <s v="low"/>
    <s v="YES"/>
    <d v="2025-10-17T00:00:00"/>
    <m/>
    <d v="2025-10-01T00:00:00"/>
    <s v="Oct"/>
    <n v="2025"/>
    <s v="Fri"/>
    <m/>
    <x v="108"/>
    <n v="18"/>
    <s v="valid"/>
    <s v="completed"/>
    <s v="Bhupesh Upadhyay"/>
  </r>
  <r>
    <n v="408"/>
    <x v="1"/>
    <s v="HALDWANI"/>
    <x v="1"/>
    <n v="9389925428"/>
    <s v="UP21FT5612"/>
    <s v="JAVED"/>
    <n v="6398733536"/>
    <x v="491"/>
    <n v="80635"/>
    <d v="2025-10-09T00:00:00"/>
    <d v="2025-10-09T00:00:00"/>
    <n v="0"/>
    <s v="valid"/>
    <n v="1515"/>
    <n v="454"/>
    <n v="15"/>
    <n v="60"/>
    <s v="normal"/>
    <s v="no"/>
    <s v="low"/>
    <n v="75"/>
    <s v="low"/>
    <s v="YES"/>
    <d v="2025-10-09T00:00:00"/>
    <m/>
    <d v="2025-10-01T00:00:00"/>
    <s v="Oct"/>
    <n v="2025"/>
    <s v="Thu"/>
    <m/>
    <x v="109"/>
    <n v="18"/>
    <s v="valid"/>
    <s v="completed"/>
    <s v="Lalit Pawar"/>
  </r>
  <r>
    <n v="399"/>
    <x v="1"/>
    <s v="HALDWANI"/>
    <x v="1"/>
    <n v="9389925428"/>
    <s v="UP21FT5612"/>
    <s v="JAVED"/>
    <n v="6398733536"/>
    <x v="492"/>
    <n v="80246"/>
    <d v="2025-10-08T00:00:00"/>
    <d v="2025-10-08T00:00:00"/>
    <n v="0"/>
    <s v="valid"/>
    <n v="12150"/>
    <n v="3341"/>
    <n v="43"/>
    <n v="60"/>
    <s v="normal"/>
    <s v="no"/>
    <s v="low"/>
    <n v="103"/>
    <s v="low"/>
    <s v="YES"/>
    <d v="2025-10-08T00:00:00"/>
    <m/>
    <d v="2025-10-01T00:00:00"/>
    <s v="Oct"/>
    <n v="2025"/>
    <s v="Wed"/>
    <m/>
    <x v="108"/>
    <n v="18"/>
    <s v="valid"/>
    <s v="completed"/>
    <s v="Bhupesh Upadhyay"/>
  </r>
  <r>
    <n v="411"/>
    <x v="1"/>
    <s v="HALDWANI"/>
    <x v="1"/>
    <n v="9389925428"/>
    <s v="UP21FT5612"/>
    <s v="JAVED"/>
    <n v="6398733536"/>
    <x v="493"/>
    <n v="80635"/>
    <d v="2025-10-09T00:00:00"/>
    <d v="2025-10-09T00:00:00"/>
    <n v="0"/>
    <s v="valid"/>
    <n v="4825"/>
    <n v="1072"/>
    <n v="59"/>
    <n v="40"/>
    <s v="normal"/>
    <s v="no"/>
    <s v="low"/>
    <n v="99"/>
    <s v="low"/>
    <s v="YES"/>
    <d v="2025-10-09T00:00:00"/>
    <m/>
    <d v="2025-10-01T00:00:00"/>
    <s v="Oct"/>
    <n v="2025"/>
    <s v="Thu"/>
    <m/>
    <x v="109"/>
    <n v="18"/>
    <s v="valid"/>
    <s v="completed"/>
    <s v="Lalit Pawar"/>
  </r>
  <r>
    <n v="435"/>
    <x v="1"/>
    <s v="HALDWANI"/>
    <x v="1"/>
    <n v="9389925428"/>
    <s v="UP21FT5612"/>
    <s v="JAVED"/>
    <n v="6398733536"/>
    <x v="493"/>
    <n v="142307"/>
    <d v="2025-10-09T00:00:00"/>
    <d v="2025-10-09T00:00:00"/>
    <n v="0"/>
    <s v="valid"/>
    <n v="4825"/>
    <n v="1072"/>
    <n v="59"/>
    <n v="40"/>
    <s v="normal"/>
    <s v="no"/>
    <s v="low"/>
    <n v="99"/>
    <s v="low"/>
    <s v="YES"/>
    <d v="2025-10-09T00:00:00"/>
    <m/>
    <d v="2025-10-01T00:00:00"/>
    <s v="Oct"/>
    <n v="2025"/>
    <s v="Thu"/>
    <m/>
    <x v="109"/>
    <n v="18"/>
    <s v="valid"/>
    <s v="completed"/>
    <s v="Lalit Pawar"/>
  </r>
  <r>
    <n v="570"/>
    <x v="1"/>
    <s v="HALDWANI"/>
    <x v="1"/>
    <n v="9389925428"/>
    <s v="UK03CA2120"/>
    <s v="DEEPAK"/>
    <n v="9350905819"/>
    <x v="494"/>
    <n v="64507"/>
    <d v="2025-10-17T00:00:00"/>
    <d v="2025-10-17T00:00:00"/>
    <n v="0"/>
    <s v="valid"/>
    <n v="5007"/>
    <n v="1078"/>
    <n v="30"/>
    <n v="140"/>
    <s v="normal"/>
    <s v="no"/>
    <s v="medium"/>
    <n v="170"/>
    <s v="medium"/>
    <s v="YES"/>
    <d v="2025-10-17T00:00:00"/>
    <m/>
    <d v="2025-10-01T00:00:00"/>
    <s v="Oct"/>
    <n v="2025"/>
    <s v="Fri"/>
    <m/>
    <x v="101"/>
    <n v="18"/>
    <s v="valid"/>
    <s v="completed"/>
    <s v="Ravindra  Singh Rawat"/>
  </r>
  <r>
    <n v="264"/>
    <x v="1"/>
    <s v="HALDWANI"/>
    <x v="1"/>
    <n v="9389925428"/>
    <s v="UK03CA2120"/>
    <s v="DEEPAK"/>
    <n v="9350905819"/>
    <x v="495"/>
    <s v="TXN100126851326"/>
    <d v="2025-10-05T00:00:00"/>
    <d v="2025-10-06T00:00:00"/>
    <n v="1"/>
    <s v="valid"/>
    <n v="67"/>
    <n v="13458"/>
    <n v="12"/>
    <n v="140"/>
    <s v="normal"/>
    <s v="no"/>
    <s v="medium"/>
    <n v="152"/>
    <s v="medium"/>
    <s v="YES"/>
    <d v="2025-10-06T00:00:00"/>
    <m/>
    <d v="2025-10-01T00:00:00"/>
    <s v="Oct"/>
    <n v="2025"/>
    <s v="Mon"/>
    <m/>
    <x v="101"/>
    <n v="18"/>
    <s v="valid"/>
    <s v="completed"/>
    <s v="Ravindra  Singh Rawat"/>
  </r>
  <r>
    <n v="52"/>
    <x v="1"/>
    <s v="HALDWANI"/>
    <x v="1"/>
    <n v="9973143555"/>
    <s v="UP21FT5612"/>
    <s v="JAVED"/>
    <n v="6398733536"/>
    <x v="496"/>
    <n v="131127"/>
    <d v="2025-10-01T00:00:00"/>
    <d v="2025-10-02T00:00:00"/>
    <n v="1"/>
    <s v="valid"/>
    <n v="4646"/>
    <n v="6625"/>
    <n v="108"/>
    <n v="60"/>
    <s v="normal"/>
    <s v="no"/>
    <s v="low"/>
    <n v="168"/>
    <s v="low"/>
    <s v="YES"/>
    <d v="2025-10-02T00:00:00"/>
    <m/>
    <d v="2025-10-01T00:00:00"/>
    <s v="Oct"/>
    <n v="2025"/>
    <s v="Thu"/>
    <m/>
    <x v="105"/>
    <n v="18"/>
    <s v="valid"/>
    <s v="completed"/>
    <s v="Raj  Kumar"/>
  </r>
  <r>
    <n v="583"/>
    <x v="1"/>
    <s v="HALDWANI"/>
    <x v="1"/>
    <n v="9389925428"/>
    <s v="UP21FT5612"/>
    <s v="JAVED"/>
    <n v="6398733536"/>
    <x v="496"/>
    <n v="110419"/>
    <d v="2025-10-18T00:00:00"/>
    <d v="2025-10-18T00:00:00"/>
    <n v="0"/>
    <s v="valid"/>
    <n v="4656"/>
    <n v="6693"/>
    <n v="66"/>
    <n v="120"/>
    <s v="normal"/>
    <s v="no"/>
    <s v="medium"/>
    <n v="186"/>
    <s v="medium"/>
    <s v="YES"/>
    <d v="2025-10-18T00:00:00"/>
    <m/>
    <d v="2025-10-01T00:00:00"/>
    <s v="Oct"/>
    <n v="2025"/>
    <s v="Sat"/>
    <m/>
    <x v="105"/>
    <n v="18"/>
    <s v="valid"/>
    <s v="completed"/>
    <s v="Raj  Kumar"/>
  </r>
  <r>
    <n v="433"/>
    <x v="1"/>
    <s v="HALDWANI"/>
    <x v="1"/>
    <n v="9389925428"/>
    <s v="UP21FT5612"/>
    <s v="JAVED"/>
    <n v="6398733536"/>
    <x v="497"/>
    <n v="140516"/>
    <d v="2025-10-09T00:00:00"/>
    <d v="2025-10-09T00:00:00"/>
    <n v="0"/>
    <s v="valid"/>
    <n v="310"/>
    <n v="46"/>
    <n v="37"/>
    <n v="40"/>
    <s v="normal"/>
    <s v="no"/>
    <s v="low"/>
    <n v="77"/>
    <s v="low"/>
    <s v="YES"/>
    <d v="2025-10-09T00:00:00"/>
    <m/>
    <d v="2025-10-01T00:00:00"/>
    <s v="Oct"/>
    <n v="2025"/>
    <s v="Thu"/>
    <m/>
    <x v="106"/>
    <n v="18"/>
    <s v="valid"/>
    <s v="completed"/>
    <s v="Satish  Chandra"/>
  </r>
  <r>
    <n v="49"/>
    <x v="1"/>
    <s v="HALDWANI"/>
    <x v="1"/>
    <s v="9389925428-Jio-BP"/>
    <s v="UP21FT5612"/>
    <s v="JAVED"/>
    <n v="6398733536"/>
    <x v="498"/>
    <n v="81818"/>
    <d v="2025-10-01T00:00:00"/>
    <d v="2025-10-01T00:00:00"/>
    <n v="0"/>
    <s v="valid"/>
    <n v="7789"/>
    <n v="2601"/>
    <n v="13"/>
    <n v="80"/>
    <s v="normal"/>
    <s v="no"/>
    <s v="medium"/>
    <n v="93"/>
    <s v="medium"/>
    <s v="YES"/>
    <d v="2025-10-01T00:00:00"/>
    <n v="0.61805555555555558"/>
    <d v="2025-10-01T00:00:00"/>
    <s v="Oct"/>
    <n v="2025"/>
    <s v="Wed"/>
    <s v="Rajkumar Trt"/>
    <x v="105"/>
    <n v="18"/>
    <s v="valid"/>
    <s v="completed"/>
    <s v="Raj  Kumar"/>
  </r>
  <r>
    <n v="50"/>
    <x v="1"/>
    <s v="HALDWANI"/>
    <x v="1"/>
    <s v="9389925428-Jio-BP"/>
    <s v="UP21FT5612"/>
    <s v="JAVED"/>
    <n v="6398733536"/>
    <x v="499"/>
    <n v="81818"/>
    <d v="2025-10-01T00:00:00"/>
    <d v="2025-10-01T00:00:00"/>
    <n v="0"/>
    <s v="valid"/>
    <n v="7311"/>
    <n v="1311"/>
    <n v="13"/>
    <n v="80"/>
    <s v="normal"/>
    <s v="no"/>
    <s v="medium"/>
    <n v="93"/>
    <s v="medium"/>
    <s v="YES"/>
    <d v="2025-10-01T00:00:00"/>
    <n v="0.57152777777777775"/>
    <d v="2025-10-01T00:00:00"/>
    <s v="Oct"/>
    <n v="2025"/>
    <s v="Wed"/>
    <s v="RAJKUMAR"/>
    <x v="105"/>
    <n v="18"/>
    <s v="valid"/>
    <s v="completed"/>
    <s v="Raj  Kumar"/>
  </r>
  <r>
    <n v="584"/>
    <x v="1"/>
    <s v="HALDWANI"/>
    <x v="1"/>
    <n v="9389925428"/>
    <s v="UP21FT5612"/>
    <s v="JAVED"/>
    <n v="6398733536"/>
    <x v="499"/>
    <n v="110312"/>
    <d v="2025-10-18T00:00:00"/>
    <d v="2025-10-18T00:00:00"/>
    <n v="0"/>
    <s v="valid"/>
    <n v="7519"/>
    <n v="1337"/>
    <n v="23"/>
    <n v="80"/>
    <s v="normal"/>
    <s v="no"/>
    <s v="medium"/>
    <n v="103"/>
    <s v="medium"/>
    <s v="YES"/>
    <d v="2025-10-18T00:00:00"/>
    <m/>
    <d v="2025-10-01T00:00:00"/>
    <s v="Oct"/>
    <n v="2025"/>
    <s v="Sat"/>
    <m/>
    <x v="105"/>
    <n v="18"/>
    <s v="valid"/>
    <s v="completed"/>
    <s v="Raj  Kumar"/>
  </r>
  <r>
    <n v="664"/>
    <x v="1"/>
    <s v="HALDWANI"/>
    <x v="1"/>
    <n v="9389925428"/>
    <s v="UK03CA2120"/>
    <s v="DEEPAK"/>
    <n v="9350905819"/>
    <x v="500"/>
    <s v="TXN100132077529"/>
    <d v="2025-10-31T00:00:00"/>
    <d v="2025-11-01T00:00:00"/>
    <n v="1"/>
    <s v="valid"/>
    <n v="7369"/>
    <n v="1615"/>
    <n v="70"/>
    <n v="80"/>
    <s v="normal"/>
    <s v="no"/>
    <s v="medium"/>
    <n v="150"/>
    <s v="medium"/>
    <s v="YES"/>
    <d v="2025-11-01T00:00:00"/>
    <m/>
    <d v="2025-10-01T00:00:00"/>
    <s v="Nov"/>
    <n v="2025"/>
    <s v="Sat"/>
    <m/>
    <x v="110"/>
    <n v="18"/>
    <s v="valid"/>
    <s v="completed"/>
    <s v="Bhuwan Joshi"/>
  </r>
  <r>
    <n v="269"/>
    <x v="1"/>
    <s v="HALDWANI"/>
    <x v="2"/>
    <n v="9161640641"/>
    <s v="UP20BT0504"/>
    <s v="ISLAMUDDIN"/>
    <n v="9105130861"/>
    <x v="501"/>
    <n v="122548"/>
    <d v="2025-10-05T00:00:00"/>
    <d v="2025-10-05T00:00:00"/>
    <n v="0"/>
    <s v="valid"/>
    <n v="12826"/>
    <n v="2945"/>
    <n v="42"/>
    <n v="80"/>
    <s v="normal"/>
    <s v="no"/>
    <s v="medium"/>
    <n v="122"/>
    <s v="medium"/>
    <s v="YES"/>
    <d v="2025-10-05T00:00:00"/>
    <m/>
    <d v="2025-10-01T00:00:00"/>
    <s v="Oct"/>
    <n v="2025"/>
    <s v="Sun"/>
    <m/>
    <x v="63"/>
    <n v="18"/>
    <s v="valid"/>
    <s v="completed"/>
    <s v="Devendra Singh Negi"/>
  </r>
  <r>
    <n v="128"/>
    <x v="1"/>
    <s v="HALDWANI"/>
    <x v="2"/>
    <s v="9161640641_JIO-BP"/>
    <s v="UP20BT0504"/>
    <s v="MUSTAKEEM"/>
    <n v="9457840862"/>
    <x v="502"/>
    <n v="104423"/>
    <d v="2025-10-03T00:00:00"/>
    <d v="2025-10-03T00:00:00"/>
    <n v="0"/>
    <s v="valid"/>
    <n v="6606"/>
    <n v="1997"/>
    <n v="36"/>
    <n v="60"/>
    <s v="normal"/>
    <s v="no"/>
    <s v="low"/>
    <n v="96"/>
    <s v="low"/>
    <s v="YES"/>
    <d v="2025-10-03T00:00:00"/>
    <m/>
    <d v="2025-10-01T00:00:00"/>
    <s v="Oct"/>
    <n v="2025"/>
    <s v="Fri"/>
    <m/>
    <x v="62"/>
    <n v="18"/>
    <s v="valid"/>
    <s v="completed"/>
    <s v="Deepak  Kumar RMNA"/>
  </r>
  <r>
    <n v="207"/>
    <x v="1"/>
    <s v="HALDWANI"/>
    <x v="2"/>
    <n v="9161640641"/>
    <s v="UP20BT0504"/>
    <s v="MUSTAKEEM"/>
    <n v="9457840862"/>
    <x v="503"/>
    <n v="82842"/>
    <d v="2025-10-04T00:00:00"/>
    <d v="2025-10-04T00:00:00"/>
    <n v="0"/>
    <s v="valid"/>
    <n v="4416"/>
    <n v="870"/>
    <n v="44"/>
    <n v="60"/>
    <s v="normal"/>
    <s v="no"/>
    <s v="low"/>
    <n v="104"/>
    <s v="low"/>
    <s v="YES"/>
    <d v="2025-10-04T00:00:00"/>
    <m/>
    <d v="2025-10-01T00:00:00"/>
    <s v="Oct"/>
    <n v="2025"/>
    <s v="Sat"/>
    <m/>
    <x v="63"/>
    <n v="18"/>
    <s v="valid"/>
    <s v="completed"/>
    <s v="Devendra Singh Negi"/>
  </r>
  <r>
    <n v="53"/>
    <x v="1"/>
    <s v="HALDWANI"/>
    <x v="1"/>
    <s v="9161640641_JIO-BP"/>
    <s v="UP20BT0504"/>
    <s v="MUSTAKEEM"/>
    <n v="9457840862"/>
    <x v="504"/>
    <n v="91101"/>
    <d v="2025-10-01T00:00:00"/>
    <d v="2025-10-01T00:00:00"/>
    <n v="0"/>
    <s v="valid"/>
    <n v="7643"/>
    <n v="1855"/>
    <n v="30"/>
    <n v="80"/>
    <s v="normal"/>
    <s v="no"/>
    <s v="medium"/>
    <n v="110"/>
    <s v="medium"/>
    <s v="YES"/>
    <d v="2025-10-01T00:00:00"/>
    <n v="0.63541666666666663"/>
    <d v="2025-10-01T00:00:00"/>
    <s v="Oct"/>
    <n v="2025"/>
    <s v="Wed"/>
    <s v="Devendra Negi"/>
    <x v="111"/>
    <n v="18"/>
    <s v="valid"/>
    <s v="completed"/>
    <s v="Mohit  Kumar"/>
  </r>
  <r>
    <n v="312"/>
    <x v="1"/>
    <s v="HALDWANI"/>
    <x v="2"/>
    <n v="9161640641"/>
    <s v="UK02CA0769"/>
    <s v="HARI"/>
    <n v="7247885473"/>
    <x v="505"/>
    <n v="113108"/>
    <d v="2025-10-06T00:00:00"/>
    <d v="2025-10-07T00:00:00"/>
    <n v="1"/>
    <s v="valid"/>
    <n v="1269"/>
    <n v="400"/>
    <n v="12"/>
    <n v="60"/>
    <s v="normal"/>
    <s v="no"/>
    <s v="low"/>
    <n v="72"/>
    <s v="low"/>
    <s v="YES"/>
    <d v="2025-10-07T00:00:00"/>
    <m/>
    <d v="2025-10-01T00:00:00"/>
    <s v="Oct"/>
    <n v="2025"/>
    <s v="Tue"/>
    <m/>
    <x v="90"/>
    <n v="18"/>
    <s v="valid"/>
    <s v="completed"/>
    <s v="Ajay  Kumar  Singh"/>
  </r>
  <r>
    <n v="208"/>
    <x v="1"/>
    <s v="HALDWANI"/>
    <x v="2"/>
    <n v="9161640641"/>
    <s v="UP20BT0504"/>
    <s v="MUSTAKEEM"/>
    <n v="9457840862"/>
    <x v="506"/>
    <n v="82842"/>
    <d v="2025-10-04T00:00:00"/>
    <d v="2025-10-04T00:00:00"/>
    <n v="0"/>
    <s v="valid"/>
    <n v="20803"/>
    <n v="2371"/>
    <n v="79"/>
    <n v="60"/>
    <s v="normal"/>
    <s v="no"/>
    <s v="low"/>
    <n v="139"/>
    <s v="low"/>
    <s v="YES"/>
    <d v="2025-10-04T00:00:00"/>
    <m/>
    <d v="2025-10-01T00:00:00"/>
    <s v="Oct"/>
    <n v="2025"/>
    <s v="Sat"/>
    <m/>
    <x v="63"/>
    <n v="18"/>
    <s v="valid"/>
    <s v="completed"/>
    <s v="Devendra Singh Negi"/>
  </r>
  <r>
    <n v="296"/>
    <x v="1"/>
    <s v="HALDWANI"/>
    <x v="2"/>
    <n v="9161640641"/>
    <s v="UK02CA0769"/>
    <s v="HARI"/>
    <n v="7247885473"/>
    <x v="507"/>
    <n v="113108"/>
    <d v="2025-10-06T00:00:00"/>
    <d v="2025-10-07T00:00:00"/>
    <n v="1"/>
    <s v="valid"/>
    <n v="7343"/>
    <n v="1429"/>
    <n v="12"/>
    <n v="60"/>
    <s v="normal"/>
    <s v="no"/>
    <s v="low"/>
    <n v="72"/>
    <s v="low"/>
    <s v="YES"/>
    <d v="2025-10-07T00:00:00"/>
    <m/>
    <d v="2025-10-01T00:00:00"/>
    <s v="Oct"/>
    <n v="2025"/>
    <s v="Tue"/>
    <m/>
    <x v="90"/>
    <n v="18"/>
    <s v="valid"/>
    <s v="completed"/>
    <s v="Ajay  Kumar  Singh"/>
  </r>
  <r>
    <n v="298"/>
    <x v="1"/>
    <s v="HALDWANI"/>
    <x v="2"/>
    <n v="9161640641"/>
    <s v="UK02CA0769"/>
    <s v="HARI"/>
    <n v="7247885473"/>
    <x v="508"/>
    <n v="113108"/>
    <d v="2025-10-06T00:00:00"/>
    <d v="2025-10-07T00:00:00"/>
    <n v="1"/>
    <s v="valid"/>
    <n v="1802"/>
    <n v="628"/>
    <n v="12"/>
    <n v="40"/>
    <s v="normal"/>
    <s v="no"/>
    <s v="low"/>
    <n v="52"/>
    <s v="low"/>
    <s v="YES"/>
    <d v="2025-10-07T00:00:00"/>
    <m/>
    <d v="2025-10-01T00:00:00"/>
    <s v="Oct"/>
    <n v="2025"/>
    <s v="Tue"/>
    <m/>
    <x v="90"/>
    <n v="18"/>
    <s v="valid"/>
    <s v="completed"/>
    <s v="Ajay  Kumar  Singh"/>
  </r>
  <r>
    <n v="529"/>
    <x v="1"/>
    <s v="HALDWANI"/>
    <x v="2"/>
    <n v="9161640641"/>
    <s v="UP20BT0504"/>
    <s v="ISLAMUDDIN"/>
    <n v="9105130861"/>
    <x v="508"/>
    <n v="91228"/>
    <d v="2025-10-15T00:00:00"/>
    <d v="2025-10-15T00:00:00"/>
    <n v="0"/>
    <s v="valid"/>
    <n v="1839"/>
    <n v="645"/>
    <n v="17"/>
    <n v="40"/>
    <s v="normal"/>
    <s v="no"/>
    <s v="low"/>
    <n v="57"/>
    <s v="low"/>
    <s v="YES"/>
    <d v="2025-10-15T00:00:00"/>
    <m/>
    <d v="2025-10-01T00:00:00"/>
    <s v="Oct"/>
    <n v="2025"/>
    <s v="Wed"/>
    <m/>
    <x v="90"/>
    <n v="18"/>
    <s v="valid"/>
    <s v="completed"/>
    <s v="Ajay  Kumar  Singh"/>
  </r>
  <r>
    <n v="295"/>
    <x v="1"/>
    <s v="HALDWANI"/>
    <x v="2"/>
    <n v="9161640641"/>
    <s v="UK02CA0769"/>
    <s v="HARI"/>
    <n v="7247885473"/>
    <x v="509"/>
    <n v="113108"/>
    <d v="2025-10-06T00:00:00"/>
    <d v="2025-10-07T00:00:00"/>
    <n v="1"/>
    <s v="valid"/>
    <n v="9510"/>
    <n v="2634"/>
    <n v="12"/>
    <n v="40"/>
    <s v="normal"/>
    <s v="no"/>
    <s v="low"/>
    <n v="52"/>
    <s v="low"/>
    <s v="YES"/>
    <d v="2025-10-07T00:00:00"/>
    <m/>
    <d v="2025-10-01T00:00:00"/>
    <s v="Oct"/>
    <n v="2025"/>
    <s v="Tue"/>
    <m/>
    <x v="90"/>
    <n v="18"/>
    <s v="valid"/>
    <s v="completed"/>
    <s v="Ajay  Kumar  Singh"/>
  </r>
  <r>
    <n v="530"/>
    <x v="1"/>
    <s v="HALDWANI"/>
    <x v="2"/>
    <n v="9161640641"/>
    <s v="UP20BT0504"/>
    <s v="ISLAMUDDIN"/>
    <n v="9105130861"/>
    <x v="509"/>
    <n v="91228"/>
    <d v="2025-10-15T00:00:00"/>
    <d v="2025-10-15T00:00:00"/>
    <n v="0"/>
    <s v="valid"/>
    <n v="9510"/>
    <n v="2640"/>
    <n v="38"/>
    <n v="40"/>
    <s v="normal"/>
    <s v="no"/>
    <s v="low"/>
    <n v="78"/>
    <s v="low"/>
    <s v="YES"/>
    <d v="2025-10-15T00:00:00"/>
    <m/>
    <d v="2025-10-01T00:00:00"/>
    <s v="Oct"/>
    <n v="2025"/>
    <s v="Wed"/>
    <m/>
    <x v="90"/>
    <n v="18"/>
    <s v="valid"/>
    <s v="completed"/>
    <s v="Ajay  Kumar  Singh"/>
  </r>
  <r>
    <n v="109"/>
    <x v="1"/>
    <s v="HALDWANI"/>
    <x v="1"/>
    <s v="9389925428-Jio-BP"/>
    <s v="UP21ET8573"/>
    <s v="AMAN"/>
    <n v="9105037209"/>
    <x v="510"/>
    <n v="81430"/>
    <d v="2025-10-02T00:00:00"/>
    <d v="2025-10-02T00:00:00"/>
    <n v="0"/>
    <s v="valid"/>
    <n v="9026"/>
    <n v="2233"/>
    <n v="35"/>
    <n v="40"/>
    <s v="normal"/>
    <s v="no"/>
    <s v="low"/>
    <n v="75"/>
    <s v="low"/>
    <s v="YES"/>
    <d v="2025-10-02T00:00:00"/>
    <m/>
    <d v="2025-10-01T00:00:00"/>
    <s v="Oct"/>
    <n v="2025"/>
    <s v="Thu"/>
    <m/>
    <x v="57"/>
    <n v="18"/>
    <s v="valid"/>
    <s v="completed"/>
    <s v="Kuldeep  Singh"/>
  </r>
  <r>
    <n v="129"/>
    <x v="1"/>
    <s v="HALDWANI"/>
    <x v="2"/>
    <s v="9161640641_JIO-BP"/>
    <s v="UP20BT0504"/>
    <s v="MUSTAKEEM"/>
    <n v="9457840862"/>
    <x v="511"/>
    <n v="104858"/>
    <d v="2025-10-03T00:00:00"/>
    <d v="2025-10-04T00:00:00"/>
    <n v="1"/>
    <s v="valid"/>
    <n v="71"/>
    <n v="48"/>
    <n v="62"/>
    <n v="80"/>
    <s v="normal"/>
    <s v="no"/>
    <s v="medium"/>
    <n v="142"/>
    <s v="medium"/>
    <s v="YES"/>
    <d v="2025-10-04T00:00:00"/>
    <m/>
    <d v="2025-10-01T00:00:00"/>
    <s v="Oct"/>
    <n v="2025"/>
    <s v="Sat"/>
    <m/>
    <x v="90"/>
    <n v="18"/>
    <s v="valid"/>
    <s v="completed"/>
    <s v="Ajay  Kumar  Singh"/>
  </r>
  <r>
    <n v="317"/>
    <x v="1"/>
    <s v="HALDWANI"/>
    <x v="2"/>
    <n v="9161640641"/>
    <s v="UK05CA2504"/>
    <s v="GOKUL"/>
    <n v="7417923866"/>
    <x v="512"/>
    <s v="TXN100126917607"/>
    <d v="2025-10-06T00:00:00"/>
    <d v="2025-10-07T00:00:00"/>
    <n v="1"/>
    <s v="valid"/>
    <n v="9809"/>
    <n v="1527"/>
    <n v="53"/>
    <n v="100"/>
    <s v="normal"/>
    <s v="no"/>
    <s v="medium"/>
    <n v="153"/>
    <s v="medium"/>
    <s v="YES"/>
    <d v="2025-10-07T00:00:00"/>
    <m/>
    <d v="2025-10-01T00:00:00"/>
    <s v="Oct"/>
    <n v="2025"/>
    <s v="Tue"/>
    <m/>
    <x v="112"/>
    <n v="18"/>
    <s v="valid"/>
    <s v="completed"/>
    <s v="Bhupesh Kumar"/>
  </r>
  <r>
    <n v="339"/>
    <x v="1"/>
    <s v="HALDWANI"/>
    <x v="2"/>
    <n v="9161640641"/>
    <s v="UK02CA0988"/>
    <s v="KUNDAN"/>
    <n v="7055143769"/>
    <x v="513"/>
    <s v="TXN100127116435"/>
    <d v="2025-10-07T00:00:00"/>
    <d v="2025-10-07T00:00:00"/>
    <n v="0"/>
    <s v="valid"/>
    <n v="11393"/>
    <n v="2118"/>
    <n v="57"/>
    <n v="120"/>
    <s v="normal"/>
    <s v="no"/>
    <s v="medium"/>
    <n v="177"/>
    <s v="medium"/>
    <s v="YES"/>
    <d v="2025-10-07T00:00:00"/>
    <m/>
    <d v="2025-10-01T00:00:00"/>
    <s v="Oct"/>
    <n v="2025"/>
    <s v="Tue"/>
    <m/>
    <x v="113"/>
    <n v="18"/>
    <s v="valid"/>
    <s v="completed"/>
    <s v="Tejpal  Singh  Takuli"/>
  </r>
  <r>
    <n v="340"/>
    <x v="1"/>
    <s v="HALDWANI"/>
    <x v="2"/>
    <n v="9161640641"/>
    <s v="UK02CA0988"/>
    <s v="KUNDAN"/>
    <n v="7055143769"/>
    <x v="514"/>
    <s v="TXN100127116435"/>
    <d v="2025-10-07T00:00:00"/>
    <d v="2025-10-09T00:00:00"/>
    <n v="2"/>
    <s v="valid"/>
    <n v="2845"/>
    <n v="672"/>
    <n v="55"/>
    <n v="100"/>
    <s v="normal"/>
    <s v="no"/>
    <s v="medium"/>
    <n v="155"/>
    <s v="medium"/>
    <s v="YES"/>
    <d v="2025-10-09T00:00:00"/>
    <m/>
    <d v="2025-10-01T00:00:00"/>
    <s v="Oct"/>
    <n v="2025"/>
    <s v="Thu"/>
    <m/>
    <x v="113"/>
    <n v="18"/>
    <s v="valid"/>
    <s v="completed"/>
    <s v="Tejpal  Singh  Takuli"/>
  </r>
  <r>
    <n v="341"/>
    <x v="1"/>
    <s v="HALDWANI"/>
    <x v="2"/>
    <n v="9161640641"/>
    <s v="UK02CA0988"/>
    <s v="KUNDAN"/>
    <n v="7055143769"/>
    <x v="515"/>
    <s v="TXN100127116435"/>
    <d v="2025-10-07T00:00:00"/>
    <d v="2025-10-07T00:00:00"/>
    <n v="0"/>
    <s v="valid"/>
    <n v="37221"/>
    <n v="8782"/>
    <n v="85"/>
    <n v="80"/>
    <s v="normal"/>
    <s v="no"/>
    <s v="medium"/>
    <n v="165"/>
    <s v="medium"/>
    <s v="YES"/>
    <d v="2025-10-07T00:00:00"/>
    <m/>
    <d v="2025-10-01T00:00:00"/>
    <s v="Oct"/>
    <n v="2025"/>
    <s v="Tue"/>
    <m/>
    <x v="113"/>
    <n v="18"/>
    <s v="valid"/>
    <s v="completed"/>
    <s v="Tejpal  Singh  Takuli"/>
  </r>
  <r>
    <n v="342"/>
    <x v="1"/>
    <s v="HALDWANI"/>
    <x v="2"/>
    <n v="9161640641"/>
    <s v="UK02CA0988"/>
    <s v="KUNDAN"/>
    <n v="7055143769"/>
    <x v="516"/>
    <s v="TXN100127116435"/>
    <d v="2025-10-07T00:00:00"/>
    <d v="2025-10-09T00:00:00"/>
    <n v="2"/>
    <s v="valid"/>
    <n v="21909"/>
    <n v="5925"/>
    <n v="38"/>
    <n v="100"/>
    <s v="normal"/>
    <s v="no"/>
    <s v="medium"/>
    <n v="138"/>
    <s v="medium"/>
    <s v="YES"/>
    <d v="2025-10-09T00:00:00"/>
    <m/>
    <d v="2025-10-01T00:00:00"/>
    <s v="Oct"/>
    <n v="2025"/>
    <s v="Thu"/>
    <m/>
    <x v="113"/>
    <n v="18"/>
    <s v="valid"/>
    <s v="completed"/>
    <s v="Tejpal  Singh  Takuli"/>
  </r>
  <r>
    <n v="382"/>
    <x v="1"/>
    <s v="HALDWANI"/>
    <x v="1"/>
    <n v="9389925428"/>
    <s v="UP21ET8573"/>
    <s v="AMAN"/>
    <n v="9105037209"/>
    <x v="517"/>
    <n v="85547"/>
    <d v="2025-10-08T00:00:00"/>
    <d v="2025-10-08T00:00:00"/>
    <n v="0"/>
    <s v="valid"/>
    <n v="3175"/>
    <n v="514"/>
    <n v="20"/>
    <n v="80"/>
    <s v="normal"/>
    <s v="no"/>
    <s v="medium"/>
    <n v="100"/>
    <s v="medium"/>
    <s v="YES"/>
    <d v="2025-10-08T00:00:00"/>
    <m/>
    <d v="2025-10-01T00:00:00"/>
    <s v="Oct"/>
    <n v="2025"/>
    <s v="Wed"/>
    <m/>
    <x v="96"/>
    <n v="18"/>
    <s v="valid"/>
    <s v="completed"/>
    <s v="Vinod  Yadav"/>
  </r>
  <r>
    <n v="338"/>
    <x v="1"/>
    <s v="HALDWANI"/>
    <x v="1"/>
    <n v="9389925428"/>
    <s v="UP21ET8573"/>
    <s v="AMAN"/>
    <n v="9105037209"/>
    <x v="518"/>
    <n v="95436"/>
    <d v="2025-10-07T00:00:00"/>
    <d v="2025-10-07T00:00:00"/>
    <n v="0"/>
    <s v="valid"/>
    <n v="12327"/>
    <n v="2199"/>
    <n v="18"/>
    <n v="80"/>
    <s v="normal"/>
    <s v="no"/>
    <s v="medium"/>
    <n v="98"/>
    <s v="medium"/>
    <s v="YES"/>
    <d v="2025-10-07T00:00:00"/>
    <m/>
    <d v="2025-10-01T00:00:00"/>
    <s v="Oct"/>
    <n v="2025"/>
    <s v="Tue"/>
    <m/>
    <x v="103"/>
    <n v="18"/>
    <s v="valid"/>
    <s v="completed"/>
    <s v="Somit  Kumar"/>
  </r>
  <r>
    <n v="383"/>
    <x v="1"/>
    <s v="HALDWANI"/>
    <x v="1"/>
    <n v="9389925428"/>
    <s v="UP21ET8573"/>
    <s v="AMAN"/>
    <n v="9105037209"/>
    <x v="519"/>
    <n v="85547"/>
    <d v="2025-10-08T00:00:00"/>
    <d v="2025-10-08T00:00:00"/>
    <n v="0"/>
    <s v="valid"/>
    <n v="5498"/>
    <n v="3861"/>
    <n v="20"/>
    <n v="80"/>
    <s v="normal"/>
    <s v="no"/>
    <s v="medium"/>
    <n v="100"/>
    <s v="medium"/>
    <s v="YES"/>
    <d v="2025-10-08T00:00:00"/>
    <m/>
    <d v="2025-10-01T00:00:00"/>
    <s v="Oct"/>
    <n v="2025"/>
    <s v="Wed"/>
    <m/>
    <x v="96"/>
    <n v="18"/>
    <s v="valid"/>
    <s v="completed"/>
    <s v="Vinod  Yadav"/>
  </r>
  <r>
    <n v="576"/>
    <x v="1"/>
    <s v="HALDWANI"/>
    <x v="1"/>
    <n v="9389925428"/>
    <s v="UP21ET8573"/>
    <s v="AMAN"/>
    <n v="9105037209"/>
    <x v="520"/>
    <n v="95512"/>
    <d v="2025-10-17T00:00:00"/>
    <d v="2025-10-17T00:00:00"/>
    <n v="0"/>
    <s v="valid"/>
    <n v="14550"/>
    <n v="3828"/>
    <n v="12"/>
    <n v="40"/>
    <s v="normal"/>
    <s v="no"/>
    <s v="low"/>
    <n v="52"/>
    <s v="low"/>
    <s v="YES"/>
    <d v="2025-10-17T00:00:00"/>
    <m/>
    <d v="2025-10-01T00:00:00"/>
    <s v="Oct"/>
    <n v="2025"/>
    <s v="Fri"/>
    <m/>
    <x v="96"/>
    <n v="18"/>
    <s v="valid"/>
    <s v="completed"/>
    <s v="Vinod  Yadav"/>
  </r>
  <r>
    <n v="549"/>
    <x v="1"/>
    <s v="HALDWANI"/>
    <x v="1"/>
    <n v="9389925428"/>
    <s v="UP21ET8573"/>
    <s v="AMAN"/>
    <n v="9105037209"/>
    <x v="521"/>
    <n v="125451"/>
    <d v="2025-10-15T00:00:00"/>
    <d v="2025-10-15T00:00:00"/>
    <n v="0"/>
    <s v="valid"/>
    <n v="2111"/>
    <n v="2914"/>
    <n v="12"/>
    <n v="40"/>
    <s v="normal"/>
    <s v="no"/>
    <s v="low"/>
    <n v="52"/>
    <s v="low"/>
    <s v="YES"/>
    <d v="2025-10-15T00:00:00"/>
    <m/>
    <d v="2025-10-01T00:00:00"/>
    <s v="Oct"/>
    <n v="2025"/>
    <s v="Wed"/>
    <m/>
    <x v="103"/>
    <n v="18"/>
    <s v="valid"/>
    <s v="completed"/>
    <s v="Somit  Kumar"/>
  </r>
  <r>
    <n v="648"/>
    <x v="1"/>
    <s v="HALDWANI"/>
    <x v="1"/>
    <n v="9389925428"/>
    <s v="UP21ET8573"/>
    <s v="AMAN"/>
    <n v="9105037209"/>
    <x v="522"/>
    <n v="100006"/>
    <d v="2025-10-30T00:00:00"/>
    <d v="2025-10-30T00:00:00"/>
    <n v="0"/>
    <s v="valid"/>
    <n v="11651"/>
    <n v="1313"/>
    <n v="30"/>
    <n v="120"/>
    <s v="normal"/>
    <s v="no"/>
    <s v="medium"/>
    <n v="150"/>
    <s v="medium"/>
    <s v="YES"/>
    <d v="2025-10-30T00:00:00"/>
    <m/>
    <d v="2025-10-01T00:00:00"/>
    <s v="Oct"/>
    <n v="2025"/>
    <s v="Thu"/>
    <m/>
    <x v="10"/>
    <n v="18"/>
    <s v="valid"/>
    <s v="completed"/>
    <s v="Kapil  Pal"/>
  </r>
  <r>
    <n v="151"/>
    <x v="1"/>
    <s v="HALDWANI"/>
    <x v="1"/>
    <s v="9389925428-Jio-BP"/>
    <s v="UP21ET8573"/>
    <s v="AMAN"/>
    <n v="9105037209"/>
    <x v="523"/>
    <n v="85236"/>
    <d v="2025-10-03T00:00:00"/>
    <d v="2025-10-03T00:00:00"/>
    <n v="0"/>
    <s v="valid"/>
    <n v="4936"/>
    <n v="735"/>
    <n v="40"/>
    <n v="40"/>
    <s v="normal"/>
    <s v="no"/>
    <s v="low"/>
    <n v="80"/>
    <s v="low"/>
    <s v="YES"/>
    <d v="2025-10-03T00:00:00"/>
    <m/>
    <d v="2025-10-01T00:00:00"/>
    <s v="Oct"/>
    <n v="2025"/>
    <s v="Fri"/>
    <m/>
    <x v="114"/>
    <n v="18"/>
    <s v="valid"/>
    <s v="completed"/>
    <s v="Rajveer  Singh"/>
  </r>
  <r>
    <n v="546"/>
    <x v="1"/>
    <s v="HALDWANI"/>
    <x v="1"/>
    <n v="9389925428"/>
    <s v="UP21ET8573"/>
    <s v="AMAN"/>
    <n v="9105037209"/>
    <x v="523"/>
    <n v="125451"/>
    <d v="2025-10-15T00:00:00"/>
    <d v="2025-10-15T00:00:00"/>
    <n v="0"/>
    <s v="valid"/>
    <n v="5246"/>
    <n v="784"/>
    <n v="13"/>
    <n v="40"/>
    <s v="normal"/>
    <s v="no"/>
    <s v="low"/>
    <n v="53"/>
    <s v="low"/>
    <s v="YES"/>
    <d v="2025-10-15T00:00:00"/>
    <m/>
    <d v="2025-10-01T00:00:00"/>
    <s v="Oct"/>
    <n v="2025"/>
    <s v="Wed"/>
    <m/>
    <x v="114"/>
    <n v="18"/>
    <s v="valid"/>
    <s v="completed"/>
    <s v="Rajveer  Singh"/>
  </r>
  <r>
    <n v="654"/>
    <x v="1"/>
    <s v="HALDWANI"/>
    <x v="1"/>
    <n v="9389925428"/>
    <s v="UP21ET8573"/>
    <s v="AMAN"/>
    <n v="9105037209"/>
    <x v="523"/>
    <n v="95441"/>
    <d v="2025-10-30T00:00:00"/>
    <d v="2025-10-30T00:00:00"/>
    <n v="0"/>
    <s v="valid"/>
    <n v="5344"/>
    <n v="799"/>
    <n v="14"/>
    <n v="40"/>
    <s v="normal"/>
    <s v="no"/>
    <s v="low"/>
    <n v="54"/>
    <s v="low"/>
    <s v="YES"/>
    <d v="2025-10-30T00:00:00"/>
    <m/>
    <d v="2025-10-01T00:00:00"/>
    <s v="Oct"/>
    <n v="2025"/>
    <s v="Thu"/>
    <m/>
    <x v="114"/>
    <n v="18"/>
    <s v="valid"/>
    <s v="completed"/>
    <s v="Rajveer  Singh"/>
  </r>
  <r>
    <n v="303"/>
    <x v="1"/>
    <s v="HALDWANI"/>
    <x v="1"/>
    <n v="9389925428"/>
    <s v="UP21ET8573"/>
    <s v="AMAN"/>
    <n v="9105037209"/>
    <x v="524"/>
    <n v="95342"/>
    <d v="2025-10-06T00:00:00"/>
    <d v="2025-10-06T00:00:00"/>
    <n v="0"/>
    <s v="valid"/>
    <n v="7392"/>
    <n v="1584"/>
    <n v="15"/>
    <n v="80"/>
    <s v="normal"/>
    <s v="no"/>
    <s v="medium"/>
    <n v="95"/>
    <s v="medium"/>
    <s v="YES"/>
    <d v="2025-10-06T00:00:00"/>
    <m/>
    <d v="2025-10-01T00:00:00"/>
    <s v="Oct"/>
    <n v="2025"/>
    <s v="Mon"/>
    <m/>
    <x v="103"/>
    <n v="18"/>
    <s v="valid"/>
    <s v="completed"/>
    <s v="Somit  Kumar"/>
  </r>
  <r>
    <n v="304"/>
    <x v="1"/>
    <s v="HALDWANI"/>
    <x v="1"/>
    <n v="9389925428"/>
    <s v="UP21ET8573"/>
    <s v="AMAN"/>
    <n v="9105037209"/>
    <x v="525"/>
    <n v="95342"/>
    <d v="2025-10-06T00:00:00"/>
    <d v="2025-10-06T00:00:00"/>
    <n v="0"/>
    <s v="valid"/>
    <n v="14163"/>
    <n v="3731"/>
    <n v="27"/>
    <n v="60"/>
    <s v="normal"/>
    <s v="no"/>
    <s v="low"/>
    <n v="87"/>
    <s v="low"/>
    <s v="YES"/>
    <d v="2025-10-06T00:00:00"/>
    <m/>
    <d v="2025-10-01T00:00:00"/>
    <s v="Oct"/>
    <n v="2025"/>
    <s v="Mon"/>
    <m/>
    <x v="103"/>
    <n v="18"/>
    <s v="valid"/>
    <s v="completed"/>
    <s v="Somit  Kumar"/>
  </r>
  <r>
    <n v="154"/>
    <x v="1"/>
    <s v="HALDWANI"/>
    <x v="1"/>
    <s v="9389925428-Jio-BP"/>
    <s v="UP21ET8573"/>
    <s v="AMAN"/>
    <n v="9105037209"/>
    <x v="526"/>
    <n v="85236"/>
    <d v="2025-10-03T00:00:00"/>
    <d v="2025-10-03T00:00:00"/>
    <n v="0"/>
    <s v="valid"/>
    <n v="5814"/>
    <n v="592"/>
    <n v="27"/>
    <n v="60"/>
    <s v="normal"/>
    <s v="no"/>
    <s v="low"/>
    <n v="87"/>
    <s v="low"/>
    <s v="YES"/>
    <d v="2025-10-03T00:00:00"/>
    <m/>
    <d v="2025-10-01T00:00:00"/>
    <s v="Oct"/>
    <n v="2025"/>
    <s v="Fri"/>
    <m/>
    <x v="95"/>
    <n v="18"/>
    <s v="valid"/>
    <s v="completed"/>
    <s v="Mithun  Kumar"/>
  </r>
  <r>
    <n v="305"/>
    <x v="1"/>
    <s v="HALDWANI"/>
    <x v="1"/>
    <n v="9389925428"/>
    <s v="UP21ET8573"/>
    <s v="AMAN"/>
    <n v="9105037209"/>
    <x v="527"/>
    <n v="95342"/>
    <d v="2025-10-06T00:00:00"/>
    <d v="2025-10-06T00:00:00"/>
    <n v="0"/>
    <s v="valid"/>
    <n v="8179"/>
    <n v="1544"/>
    <n v="20"/>
    <n v="60"/>
    <s v="normal"/>
    <s v="no"/>
    <s v="low"/>
    <n v="80"/>
    <s v="low"/>
    <s v="YES"/>
    <d v="2025-10-06T00:00:00"/>
    <m/>
    <d v="2025-10-01T00:00:00"/>
    <s v="Oct"/>
    <n v="2025"/>
    <s v="Mon"/>
    <m/>
    <x v="103"/>
    <n v="18"/>
    <s v="valid"/>
    <s v="completed"/>
    <s v="Somit  Kumar"/>
  </r>
  <r>
    <n v="389"/>
    <x v="1"/>
    <s v="HALDWANI"/>
    <x v="1"/>
    <n v="9389925428"/>
    <s v="UP21ET8573"/>
    <s v="AMAN"/>
    <n v="9105037209"/>
    <x v="528"/>
    <n v="85642"/>
    <d v="2025-10-08T00:00:00"/>
    <d v="2025-10-08T00:00:00"/>
    <n v="0"/>
    <s v="valid"/>
    <n v="2587"/>
    <n v="361"/>
    <n v="33"/>
    <n v="60"/>
    <s v="normal"/>
    <s v="no"/>
    <s v="low"/>
    <n v="93"/>
    <s v="low"/>
    <s v="YES"/>
    <d v="2025-10-08T00:00:00"/>
    <m/>
    <d v="2025-10-01T00:00:00"/>
    <s v="Oct"/>
    <n v="2025"/>
    <s v="Wed"/>
    <m/>
    <x v="96"/>
    <n v="18"/>
    <s v="valid"/>
    <s v="completed"/>
    <s v="Vinod  Yadav"/>
  </r>
  <r>
    <n v="180"/>
    <x v="1"/>
    <s v="HALDWANI"/>
    <x v="1"/>
    <s v="9389925428-Jio-BP"/>
    <s v="UP21ET8573"/>
    <s v="AMAN"/>
    <n v="9105037209"/>
    <x v="529"/>
    <n v="122043"/>
    <d v="2025-10-04T00:00:00"/>
    <d v="2025-10-04T00:00:00"/>
    <n v="0"/>
    <s v="valid"/>
    <n v="3008"/>
    <n v="455"/>
    <n v="51"/>
    <n v="60"/>
    <s v="normal"/>
    <s v="no"/>
    <s v="low"/>
    <n v="111"/>
    <s v="low"/>
    <s v="YES"/>
    <d v="2025-10-04T00:00:00"/>
    <m/>
    <d v="2025-10-01T00:00:00"/>
    <s v="Oct"/>
    <n v="2025"/>
    <s v="Sat"/>
    <m/>
    <x v="95"/>
    <n v="18"/>
    <s v="valid"/>
    <s v="completed"/>
    <s v="Mithun  Kumar"/>
  </r>
  <r>
    <n v="181"/>
    <x v="1"/>
    <s v="HALDWANI"/>
    <x v="1"/>
    <s v="9389925428-Jio-BP"/>
    <s v="UP21ET8573"/>
    <s v="AMAN"/>
    <n v="9105037209"/>
    <x v="530"/>
    <n v="122043"/>
    <d v="2025-10-04T00:00:00"/>
    <d v="2025-10-04T00:00:00"/>
    <n v="0"/>
    <s v="valid"/>
    <n v="929"/>
    <n v="165"/>
    <n v="54"/>
    <n v="80"/>
    <s v="normal"/>
    <s v="no"/>
    <s v="medium"/>
    <n v="134"/>
    <s v="medium"/>
    <s v="YES"/>
    <d v="2025-10-04T00:00:00"/>
    <m/>
    <d v="2025-10-01T00:00:00"/>
    <s v="Oct"/>
    <n v="2025"/>
    <s v="Sat"/>
    <m/>
    <x v="95"/>
    <n v="18"/>
    <s v="valid"/>
    <s v="completed"/>
    <s v="Mithun  Kumar"/>
  </r>
  <r>
    <n v="306"/>
    <x v="1"/>
    <s v="HALDWANI"/>
    <x v="1"/>
    <n v="9389925428"/>
    <s v="UP21ET8573"/>
    <s v="AMAN"/>
    <n v="9105037209"/>
    <x v="531"/>
    <n v="100609"/>
    <d v="2025-10-06T00:00:00"/>
    <d v="2025-10-06T00:00:00"/>
    <n v="0"/>
    <s v="valid"/>
    <n v="5518"/>
    <n v="913"/>
    <n v="16"/>
    <n v="80"/>
    <s v="normal"/>
    <s v="no"/>
    <s v="medium"/>
    <n v="96"/>
    <s v="medium"/>
    <s v="YES"/>
    <d v="2025-10-06T00:00:00"/>
    <m/>
    <d v="2025-10-01T00:00:00"/>
    <s v="Oct"/>
    <n v="2025"/>
    <s v="Mon"/>
    <m/>
    <x v="96"/>
    <n v="18"/>
    <s v="valid"/>
    <s v="completed"/>
    <s v="Vinod  Yadav"/>
  </r>
  <r>
    <n v="663"/>
    <x v="1"/>
    <s v="HALDWANI"/>
    <x v="1"/>
    <n v="9389925428"/>
    <s v="UP21ET8573"/>
    <s v="AMAN"/>
    <n v="9105037209"/>
    <x v="532"/>
    <n v="95052"/>
    <d v="2025-10-30T00:00:00"/>
    <d v="2025-10-30T00:00:00"/>
    <n v="0"/>
    <s v="valid"/>
    <n v="780"/>
    <n v="146"/>
    <n v="39"/>
    <n v="40"/>
    <s v="normal"/>
    <s v="no"/>
    <s v="low"/>
    <n v="79"/>
    <s v="low"/>
    <s v="YES"/>
    <d v="2025-10-30T00:00:00"/>
    <m/>
    <d v="2025-10-01T00:00:00"/>
    <s v="Oct"/>
    <n v="2025"/>
    <s v="Thu"/>
    <m/>
    <x v="96"/>
    <n v="18"/>
    <s v="valid"/>
    <s v="completed"/>
    <s v="Vinod  Yadav"/>
  </r>
  <r>
    <n v="577"/>
    <x v="1"/>
    <s v="HALDWANI"/>
    <x v="1"/>
    <n v="9389925428"/>
    <s v="UP21ET8573"/>
    <s v="AMAN"/>
    <n v="9105037209"/>
    <x v="533"/>
    <n v="82343"/>
    <d v="2025-10-17T00:00:00"/>
    <d v="2025-10-17T00:00:00"/>
    <n v="0"/>
    <s v="valid"/>
    <n v="327"/>
    <n v="123"/>
    <n v="15"/>
    <n v="40"/>
    <s v="normal"/>
    <s v="no"/>
    <s v="low"/>
    <n v="55"/>
    <s v="low"/>
    <s v="YES"/>
    <d v="2025-10-17T00:00:00"/>
    <m/>
    <d v="2025-10-01T00:00:00"/>
    <s v="Oct"/>
    <n v="2025"/>
    <s v="Fri"/>
    <m/>
    <x v="95"/>
    <n v="18"/>
    <s v="valid"/>
    <s v="completed"/>
    <s v="Mithun  Kumar"/>
  </r>
  <r>
    <n v="629"/>
    <x v="1"/>
    <s v="HALDWANI"/>
    <x v="1"/>
    <n v="9389925428"/>
    <s v="UP21ET8573"/>
    <s v="AMAN"/>
    <n v="9105037209"/>
    <x v="534"/>
    <n v="111945"/>
    <d v="2025-10-29T00:00:00"/>
    <d v="2025-10-29T00:00:00"/>
    <n v="0"/>
    <s v="valid"/>
    <n v="965"/>
    <n v="128"/>
    <n v="20"/>
    <n v="40"/>
    <s v="normal"/>
    <s v="no"/>
    <s v="low"/>
    <n v="60"/>
    <s v="low"/>
    <s v="YES"/>
    <d v="2025-10-29T00:00:00"/>
    <m/>
    <d v="2025-10-01T00:00:00"/>
    <s v="Oct"/>
    <n v="2025"/>
    <s v="Wed"/>
    <m/>
    <x v="103"/>
    <n v="18"/>
    <s v="valid"/>
    <s v="completed"/>
    <s v="Somit  Kumar"/>
  </r>
  <r>
    <n v="630"/>
    <x v="1"/>
    <s v="HALDWANI"/>
    <x v="1"/>
    <n v="9389925428"/>
    <s v="UP21ET8573"/>
    <s v="AMAN"/>
    <n v="9105037209"/>
    <x v="535"/>
    <n v="111945"/>
    <d v="2025-10-29T00:00:00"/>
    <d v="2025-10-29T00:00:00"/>
    <n v="0"/>
    <s v="valid"/>
    <m/>
    <m/>
    <n v="12"/>
    <n v="40"/>
    <s v="normal"/>
    <s v="no"/>
    <s v="low"/>
    <n v="52"/>
    <s v="low"/>
    <s v="YES"/>
    <d v="2025-10-29T00:00:00"/>
    <m/>
    <d v="2025-10-01T00:00:00"/>
    <s v="Oct"/>
    <n v="2025"/>
    <s v="Wed"/>
    <m/>
    <x v="103"/>
    <n v="18"/>
    <s v="valid"/>
    <s v="completed"/>
    <s v="Somit  Kumar"/>
  </r>
  <r>
    <n v="253"/>
    <x v="1"/>
    <s v="HALDWANI"/>
    <x v="1"/>
    <n v="8544334406"/>
    <s v="UP21ET8573"/>
    <s v="AMAN"/>
    <n v="9105037209"/>
    <x v="536"/>
    <n v="84610"/>
    <d v="2025-10-05T00:00:00"/>
    <d v="2025-10-05T00:00:00"/>
    <n v="0"/>
    <s v="valid"/>
    <n v="961"/>
    <n v="161"/>
    <n v="17"/>
    <n v="60"/>
    <s v="normal"/>
    <s v="no"/>
    <s v="low"/>
    <n v="77"/>
    <s v="low"/>
    <s v="YES"/>
    <d v="2025-10-05T00:00:00"/>
    <m/>
    <d v="2025-10-01T00:00:00"/>
    <s v="Oct"/>
    <n v="2025"/>
    <s v="Sun"/>
    <m/>
    <x v="114"/>
    <n v="18"/>
    <s v="valid"/>
    <s v="completed"/>
    <s v="Rajveer  Singh"/>
  </r>
  <r>
    <n v="555"/>
    <x v="1"/>
    <s v="HALDWANI"/>
    <x v="1"/>
    <n v="8544334406"/>
    <s v="UP21ET8573"/>
    <s v="AMAN"/>
    <n v="9105037209"/>
    <x v="536"/>
    <n v="125602"/>
    <d v="2025-10-15T00:00:00"/>
    <d v="2025-10-15T00:00:00"/>
    <n v="0"/>
    <s v="valid"/>
    <n v="1045"/>
    <n v="172"/>
    <n v="33"/>
    <n v="40"/>
    <s v="normal"/>
    <s v="no"/>
    <s v="low"/>
    <n v="73"/>
    <s v="low"/>
    <s v="YES"/>
    <d v="2025-10-15T00:00:00"/>
    <m/>
    <d v="2025-10-01T00:00:00"/>
    <s v="Oct"/>
    <n v="2025"/>
    <s v="Wed"/>
    <m/>
    <x v="114"/>
    <n v="18"/>
    <s v="valid"/>
    <s v="completed"/>
    <s v="Rajveer  Singh"/>
  </r>
  <r>
    <n v="54"/>
    <x v="1"/>
    <s v="HALDWANI"/>
    <x v="1"/>
    <s v="9389925428-Jio-BP"/>
    <s v="UP21ET8573"/>
    <s v="AMAN"/>
    <n v="9105037209"/>
    <x v="537"/>
    <n v="80853"/>
    <d v="2025-10-01T00:00:00"/>
    <d v="2025-10-01T00:00:00"/>
    <n v="0"/>
    <s v="valid"/>
    <n v="8108"/>
    <n v="1478"/>
    <n v="18"/>
    <n v="60"/>
    <s v="normal"/>
    <s v="no"/>
    <s v="low"/>
    <n v="78"/>
    <s v="low"/>
    <s v="YES"/>
    <d v="2025-10-01T00:00:00"/>
    <n v="0.49027777777777776"/>
    <d v="2025-10-01T00:00:00"/>
    <s v="Oct"/>
    <n v="2025"/>
    <s v="Wed"/>
    <s v="Ankit"/>
    <x v="10"/>
    <n v="18"/>
    <s v="valid"/>
    <s v="completed"/>
    <s v="Kapil  Pal"/>
  </r>
  <r>
    <n v="563"/>
    <x v="1"/>
    <s v="HALDWANI"/>
    <x v="1"/>
    <n v="9389925428"/>
    <s v="UP21ET8573"/>
    <s v="AMAN"/>
    <n v="9105037209"/>
    <x v="537"/>
    <n v="90553"/>
    <d v="2025-10-16T00:00:00"/>
    <d v="2025-10-16T00:00:00"/>
    <n v="0"/>
    <s v="valid"/>
    <n v="8270"/>
    <n v="1505"/>
    <n v="15"/>
    <n v="40"/>
    <s v="normal"/>
    <s v="no"/>
    <s v="low"/>
    <n v="55"/>
    <s v="low"/>
    <s v="YES"/>
    <d v="2025-10-16T00:00:00"/>
    <m/>
    <d v="2025-10-01T00:00:00"/>
    <s v="Oct"/>
    <n v="2025"/>
    <s v="Thu"/>
    <m/>
    <x v="10"/>
    <n v="18"/>
    <s v="valid"/>
    <s v="completed"/>
    <s v="Kapil  Pal"/>
  </r>
  <r>
    <n v="55"/>
    <x v="1"/>
    <s v="HALDWANI"/>
    <x v="1"/>
    <s v="9389925428-Jio-BP"/>
    <s v="UP21ET8573"/>
    <s v="AMAN"/>
    <n v="9105037209"/>
    <x v="538"/>
    <n v="80958"/>
    <d v="2025-10-01T00:00:00"/>
    <d v="2025-10-01T00:00:00"/>
    <n v="0"/>
    <s v="valid"/>
    <n v="13024"/>
    <n v="3657"/>
    <n v="56"/>
    <n v="40"/>
    <s v="normal"/>
    <s v="no"/>
    <s v="low"/>
    <n v="96"/>
    <s v="low"/>
    <s v="YES"/>
    <d v="2025-10-01T00:00:00"/>
    <n v="0.42430555555555555"/>
    <d v="2025-10-01T00:00:00"/>
    <s v="Oct"/>
    <n v="2025"/>
    <s v="Wed"/>
    <s v="Ankit Kumar"/>
    <x v="10"/>
    <n v="18"/>
    <s v="valid"/>
    <s v="completed"/>
    <s v="Kapil  Pal"/>
  </r>
  <r>
    <n v="260"/>
    <x v="1"/>
    <s v="HALDWANI"/>
    <x v="1"/>
    <n v="9389925428"/>
    <s v="UP21ET8573"/>
    <s v="AMAN"/>
    <n v="9105037209"/>
    <x v="539"/>
    <n v="84501"/>
    <d v="2025-10-05T00:00:00"/>
    <d v="2025-10-05T00:00:00"/>
    <n v="0"/>
    <s v="valid"/>
    <n v="12144"/>
    <n v="2536"/>
    <n v="15"/>
    <n v="60"/>
    <s v="normal"/>
    <s v="no"/>
    <s v="low"/>
    <n v="75"/>
    <s v="low"/>
    <s v="YES"/>
    <d v="2025-10-05T00:00:00"/>
    <m/>
    <d v="2025-10-01T00:00:00"/>
    <s v="Oct"/>
    <n v="2025"/>
    <s v="Sun"/>
    <m/>
    <x v="84"/>
    <n v="18"/>
    <s v="valid"/>
    <s v="completed"/>
    <s v="Satyavir  yadav"/>
  </r>
  <r>
    <n v="623"/>
    <x v="1"/>
    <s v="HALDWANI"/>
    <x v="1"/>
    <n v="9389925428"/>
    <s v="UP21ET8573"/>
    <s v="AMAN"/>
    <n v="9105037209"/>
    <x v="539"/>
    <n v="111732"/>
    <d v="2025-10-29T00:00:00"/>
    <d v="2025-10-29T00:00:00"/>
    <n v="0"/>
    <s v="valid"/>
    <n v="12295"/>
    <n v="2560"/>
    <n v="18"/>
    <n v="60"/>
    <s v="normal"/>
    <s v="no"/>
    <s v="low"/>
    <n v="78"/>
    <s v="low"/>
    <s v="YES"/>
    <d v="2025-10-29T00:00:00"/>
    <m/>
    <d v="2025-10-01T00:00:00"/>
    <s v="Oct"/>
    <n v="2025"/>
    <s v="Wed"/>
    <m/>
    <x v="84"/>
    <n v="18"/>
    <s v="valid"/>
    <s v="completed"/>
    <s v="Satyavir  yadav"/>
  </r>
  <r>
    <n v="379"/>
    <x v="1"/>
    <s v="HALDWANI"/>
    <x v="1"/>
    <n v="9389925428"/>
    <s v="UP21ET8573"/>
    <s v="AMAN"/>
    <n v="9105037209"/>
    <x v="540"/>
    <n v="85547"/>
    <d v="2025-10-08T00:00:00"/>
    <d v="2025-10-08T00:00:00"/>
    <n v="0"/>
    <s v="valid"/>
    <n v="13402"/>
    <n v="2456"/>
    <n v="13"/>
    <n v="80"/>
    <s v="normal"/>
    <s v="no"/>
    <s v="medium"/>
    <n v="93"/>
    <s v="medium"/>
    <s v="YES"/>
    <d v="2025-10-08T00:00:00"/>
    <m/>
    <d v="2025-10-01T00:00:00"/>
    <s v="Oct"/>
    <n v="2025"/>
    <s v="Wed"/>
    <m/>
    <x v="95"/>
    <n v="18"/>
    <s v="valid"/>
    <s v="completed"/>
    <s v="Mithun  Kumar"/>
  </r>
  <r>
    <n v="307"/>
    <x v="1"/>
    <s v="HALDWANI"/>
    <x v="1"/>
    <n v="9389925428"/>
    <s v="UP21ET8573"/>
    <s v="AMAN"/>
    <n v="9105037209"/>
    <x v="541"/>
    <n v="95342"/>
    <d v="2025-10-06T00:00:00"/>
    <d v="2025-10-06T00:00:00"/>
    <n v="0"/>
    <s v="valid"/>
    <n v="16931"/>
    <n v="3133"/>
    <n v="23"/>
    <n v="80"/>
    <s v="normal"/>
    <s v="no"/>
    <s v="medium"/>
    <n v="103"/>
    <s v="medium"/>
    <s v="YES"/>
    <d v="2025-10-06T00:00:00"/>
    <m/>
    <d v="2025-10-01T00:00:00"/>
    <s v="Oct"/>
    <n v="2025"/>
    <s v="Mon"/>
    <m/>
    <x v="114"/>
    <n v="18"/>
    <s v="valid"/>
    <s v="completed"/>
    <s v="Rajveer  Singh"/>
  </r>
  <r>
    <n v="579"/>
    <x v="1"/>
    <s v="HALDWANI"/>
    <x v="1"/>
    <n v="9389925428"/>
    <s v="UP21ET8573"/>
    <s v="AMAN"/>
    <n v="9105037209"/>
    <x v="541"/>
    <n v="82524"/>
    <d v="2025-10-17T00:00:00"/>
    <d v="2025-10-17T00:00:00"/>
    <n v="0"/>
    <s v="valid"/>
    <n v="17148"/>
    <n v="3156"/>
    <n v="23"/>
    <n v="40"/>
    <s v="normal"/>
    <s v="no"/>
    <s v="low"/>
    <n v="63"/>
    <s v="low"/>
    <s v="YES"/>
    <d v="2025-10-17T00:00:00"/>
    <m/>
    <d v="2025-10-01T00:00:00"/>
    <s v="Oct"/>
    <n v="2025"/>
    <s v="Fri"/>
    <m/>
    <x v="114"/>
    <n v="18"/>
    <s v="valid"/>
    <s v="completed"/>
    <s v="Rajveer  Singh"/>
  </r>
  <r>
    <n v="651"/>
    <x v="1"/>
    <s v="HALDWANI"/>
    <x v="1"/>
    <n v="9389925428"/>
    <s v="UP21ET8573"/>
    <s v="AMAN"/>
    <n v="9105037209"/>
    <x v="541"/>
    <n v="95441"/>
    <d v="2025-10-30T00:00:00"/>
    <d v="2025-10-30T00:00:00"/>
    <n v="0"/>
    <s v="valid"/>
    <n v="17286"/>
    <n v="3171"/>
    <n v="12"/>
    <n v="40"/>
    <s v="normal"/>
    <s v="no"/>
    <s v="low"/>
    <n v="52"/>
    <s v="low"/>
    <s v="YES"/>
    <d v="2025-10-30T00:00:00"/>
    <m/>
    <d v="2025-10-01T00:00:00"/>
    <s v="Oct"/>
    <n v="2025"/>
    <s v="Thu"/>
    <m/>
    <x v="114"/>
    <n v="18"/>
    <s v="valid"/>
    <s v="completed"/>
    <s v="Rajveer  Singh"/>
  </r>
  <r>
    <n v="661"/>
    <x v="1"/>
    <s v="HALDWANI"/>
    <x v="1"/>
    <n v="9389925428"/>
    <s v="UP21ET8573"/>
    <s v="AMAN"/>
    <n v="9105037209"/>
    <x v="542"/>
    <n v="100302"/>
    <d v="2025-10-30T00:00:00"/>
    <d v="2025-10-30T00:00:00"/>
    <n v="0"/>
    <s v="valid"/>
    <n v="2824"/>
    <n v="551"/>
    <n v="28"/>
    <n v="40"/>
    <s v="normal"/>
    <s v="no"/>
    <s v="low"/>
    <n v="68"/>
    <s v="low"/>
    <s v="YES"/>
    <d v="2025-10-30T00:00:00"/>
    <m/>
    <d v="2025-10-01T00:00:00"/>
    <s v="Oct"/>
    <n v="2025"/>
    <s v="Thu"/>
    <m/>
    <x v="96"/>
    <n v="18"/>
    <s v="valid"/>
    <s v="completed"/>
    <s v="Vinod  Yadav"/>
  </r>
  <r>
    <n v="182"/>
    <x v="1"/>
    <s v="HALDWANI"/>
    <x v="1"/>
    <s v="9389925428-Jio-BP"/>
    <s v="UP21ET8573"/>
    <s v="AMAN"/>
    <n v="9105037209"/>
    <x v="543"/>
    <n v="122043"/>
    <d v="2025-10-04T00:00:00"/>
    <d v="2025-10-04T00:00:00"/>
    <n v="0"/>
    <s v="valid"/>
    <n v="14664"/>
    <n v="4010"/>
    <n v="10"/>
    <n v="60"/>
    <s v="normal"/>
    <s v="no"/>
    <s v="low"/>
    <n v="70"/>
    <s v="low"/>
    <s v="YES"/>
    <d v="2025-10-04T00:00:00"/>
    <m/>
    <d v="2025-10-01T00:00:00"/>
    <s v="Oct"/>
    <n v="2025"/>
    <s v="Sat"/>
    <m/>
    <x v="95"/>
    <n v="18"/>
    <s v="valid"/>
    <s v="completed"/>
    <s v="Mithun  Kumar"/>
  </r>
  <r>
    <n v="308"/>
    <x v="1"/>
    <s v="HALDWANI"/>
    <x v="1"/>
    <n v="9389925428"/>
    <s v="UP21ET8573"/>
    <s v="AMAN"/>
    <n v="9105037209"/>
    <x v="544"/>
    <n v="95342"/>
    <d v="2025-10-06T00:00:00"/>
    <d v="2025-10-06T00:00:00"/>
    <n v="0"/>
    <s v="valid"/>
    <n v="3572"/>
    <n v="1120"/>
    <n v="25"/>
    <n v="80"/>
    <s v="normal"/>
    <s v="no"/>
    <s v="medium"/>
    <n v="105"/>
    <s v="medium"/>
    <s v="YES"/>
    <d v="2025-10-06T00:00:00"/>
    <m/>
    <d v="2025-10-01T00:00:00"/>
    <s v="Oct"/>
    <n v="2025"/>
    <s v="Mon"/>
    <m/>
    <x v="103"/>
    <n v="18"/>
    <s v="valid"/>
    <s v="completed"/>
    <s v="Somit  Kumar"/>
  </r>
  <r>
    <n v="660"/>
    <x v="1"/>
    <s v="HALDWANI"/>
    <x v="1"/>
    <n v="9389925428"/>
    <s v="UP21ET8573"/>
    <s v="AMAN"/>
    <n v="9105037209"/>
    <x v="545"/>
    <n v="95441"/>
    <d v="2025-10-30T00:00:00"/>
    <d v="2025-10-30T00:00:00"/>
    <n v="0"/>
    <s v="valid"/>
    <n v="1327"/>
    <n v="219"/>
    <n v="44"/>
    <n v="40"/>
    <s v="normal"/>
    <s v="no"/>
    <s v="low"/>
    <n v="84"/>
    <s v="low"/>
    <s v="YES"/>
    <d v="2025-10-30T00:00:00"/>
    <m/>
    <d v="2025-10-01T00:00:00"/>
    <s v="Oct"/>
    <n v="2025"/>
    <s v="Thu"/>
    <m/>
    <x v="96"/>
    <n v="18"/>
    <s v="valid"/>
    <s v="completed"/>
    <s v="Vinod  Yadav"/>
  </r>
  <r>
    <n v="257"/>
    <x v="1"/>
    <s v="HALDWANI"/>
    <x v="1"/>
    <n v="9389925428"/>
    <s v="UP21ET8573"/>
    <s v="AMAN"/>
    <n v="9105037209"/>
    <x v="546"/>
    <n v="84501"/>
    <d v="2025-10-05T00:00:00"/>
    <d v="2025-10-05T00:00:00"/>
    <n v="0"/>
    <s v="valid"/>
    <n v="52580"/>
    <n v="12545"/>
    <n v="45"/>
    <n v="40"/>
    <s v="normal"/>
    <s v="no"/>
    <s v="low"/>
    <n v="85"/>
    <s v="low"/>
    <s v="YES"/>
    <d v="2025-10-05T00:00:00"/>
    <m/>
    <d v="2025-10-01T00:00:00"/>
    <s v="Oct"/>
    <n v="2025"/>
    <s v="Sun"/>
    <m/>
    <x v="114"/>
    <n v="18"/>
    <s v="valid"/>
    <s v="completed"/>
    <s v="Rajveer  Singh"/>
  </r>
  <r>
    <n v="655"/>
    <x v="1"/>
    <s v="HALDWANI"/>
    <x v="1"/>
    <n v="9389925428"/>
    <s v="UP21ET8573"/>
    <s v="AMAN"/>
    <n v="9105037209"/>
    <x v="546"/>
    <n v="95441"/>
    <d v="2025-10-30T00:00:00"/>
    <d v="2025-10-30T00:00:00"/>
    <n v="0"/>
    <s v="valid"/>
    <n v="52733"/>
    <n v="12571"/>
    <n v="26"/>
    <n v="40"/>
    <s v="normal"/>
    <s v="no"/>
    <s v="low"/>
    <n v="66"/>
    <s v="low"/>
    <s v="YES"/>
    <d v="2025-10-30T00:00:00"/>
    <m/>
    <d v="2025-10-01T00:00:00"/>
    <s v="Oct"/>
    <n v="2025"/>
    <s v="Thu"/>
    <m/>
    <x v="114"/>
    <n v="18"/>
    <s v="valid"/>
    <s v="completed"/>
    <s v="Rajveer  Singh"/>
  </r>
  <r>
    <n v="580"/>
    <x v="1"/>
    <s v="HALDWANI"/>
    <x v="1"/>
    <n v="9389925428"/>
    <s v="UP21ET8573"/>
    <s v="AMAN"/>
    <n v="9105037209"/>
    <x v="547"/>
    <n v="82524"/>
    <d v="2025-10-17T00:00:00"/>
    <d v="2025-10-17T00:00:00"/>
    <n v="0"/>
    <s v="valid"/>
    <n v="24531"/>
    <n v="5783"/>
    <n v="21"/>
    <n v="40"/>
    <s v="normal"/>
    <s v="no"/>
    <s v="low"/>
    <n v="61"/>
    <s v="low"/>
    <s v="YES"/>
    <d v="2025-10-17T00:00:00"/>
    <m/>
    <d v="2025-10-01T00:00:00"/>
    <s v="Oct"/>
    <n v="2025"/>
    <s v="Fri"/>
    <m/>
    <x v="114"/>
    <n v="18"/>
    <s v="valid"/>
    <s v="completed"/>
    <s v="Rajveer  Singh"/>
  </r>
  <r>
    <n v="259"/>
    <x v="1"/>
    <s v="HALDWANI"/>
    <x v="1"/>
    <n v="9389925428"/>
    <s v="UP21ET8573"/>
    <s v="AMAN"/>
    <n v="9105037209"/>
    <x v="548"/>
    <n v="84501"/>
    <d v="2025-10-05T00:00:00"/>
    <d v="2025-10-05T00:00:00"/>
    <n v="0"/>
    <s v="valid"/>
    <n v="13565"/>
    <n v="3920"/>
    <n v="37"/>
    <n v="60"/>
    <s v="normal"/>
    <s v="no"/>
    <s v="low"/>
    <n v="97"/>
    <s v="low"/>
    <s v="YES"/>
    <d v="2025-10-05T00:00:00"/>
    <m/>
    <d v="2025-10-01T00:00:00"/>
    <s v="Oct"/>
    <n v="2025"/>
    <s v="Sun"/>
    <m/>
    <x v="114"/>
    <n v="18"/>
    <s v="valid"/>
    <s v="completed"/>
    <s v="Rajveer  Singh"/>
  </r>
  <r>
    <n v="183"/>
    <x v="1"/>
    <s v="HALDWANI"/>
    <x v="1"/>
    <s v="9389925428-Jio-BP"/>
    <s v="UP21ET8573"/>
    <s v="AMAN"/>
    <n v="9105037209"/>
    <x v="549"/>
    <n v="122043"/>
    <d v="2025-10-04T00:00:00"/>
    <d v="2025-10-04T00:00:00"/>
    <n v="0"/>
    <s v="valid"/>
    <n v="7306"/>
    <n v="1496"/>
    <n v="10"/>
    <n v="80"/>
    <s v="normal"/>
    <s v="no"/>
    <s v="medium"/>
    <n v="90"/>
    <s v="medium"/>
    <s v="YES"/>
    <d v="2025-10-04T00:00:00"/>
    <m/>
    <d v="2025-10-01T00:00:00"/>
    <s v="Oct"/>
    <n v="2025"/>
    <s v="Sat"/>
    <m/>
    <x v="95"/>
    <n v="18"/>
    <s v="valid"/>
    <s v="completed"/>
    <s v="Mithun  Kumar"/>
  </r>
  <r>
    <n v="385"/>
    <x v="1"/>
    <s v="HALDWANI"/>
    <x v="1"/>
    <n v="9389925428"/>
    <s v="UP21ET8573"/>
    <s v="AMAN"/>
    <n v="9105037209"/>
    <x v="550"/>
    <n v="85642"/>
    <d v="2025-10-08T00:00:00"/>
    <d v="2025-10-08T00:00:00"/>
    <n v="0"/>
    <s v="valid"/>
    <n v="3512"/>
    <n v="781"/>
    <n v="32"/>
    <n v="60"/>
    <s v="normal"/>
    <s v="no"/>
    <s v="low"/>
    <n v="92"/>
    <s v="low"/>
    <s v="YES"/>
    <d v="2025-10-08T00:00:00"/>
    <m/>
    <d v="2025-10-01T00:00:00"/>
    <s v="Oct"/>
    <n v="2025"/>
    <s v="Wed"/>
    <m/>
    <x v="96"/>
    <n v="18"/>
    <s v="valid"/>
    <s v="completed"/>
    <s v="Vinod  Yadav"/>
  </r>
  <r>
    <n v="150"/>
    <x v="1"/>
    <s v="HALDWANI"/>
    <x v="1"/>
    <s v="9389925428-Jio-BP"/>
    <s v="UP21ET8573"/>
    <s v="AMAN"/>
    <n v="9105037209"/>
    <x v="551"/>
    <n v="85236"/>
    <d v="2025-10-03T00:00:00"/>
    <d v="2025-10-03T00:00:00"/>
    <n v="0"/>
    <s v="valid"/>
    <n v="55840"/>
    <n v="12772"/>
    <n v="41"/>
    <n v="60"/>
    <s v="normal"/>
    <s v="no"/>
    <s v="low"/>
    <n v="101"/>
    <s v="low"/>
    <s v="YES"/>
    <d v="2025-10-03T00:00:00"/>
    <m/>
    <d v="2025-10-01T00:00:00"/>
    <s v="Oct"/>
    <n v="2025"/>
    <s v="Fri"/>
    <m/>
    <x v="114"/>
    <n v="18"/>
    <s v="valid"/>
    <s v="completed"/>
    <s v="Rajveer  Singh"/>
  </r>
  <r>
    <n v="547"/>
    <x v="1"/>
    <s v="HALDWANI"/>
    <x v="1"/>
    <n v="9389925428"/>
    <s v="UP21ET8573"/>
    <s v="AMAN"/>
    <n v="9105037209"/>
    <x v="551"/>
    <n v="125451"/>
    <d v="2025-10-15T00:00:00"/>
    <d v="2025-10-15T00:00:00"/>
    <n v="0"/>
    <s v="valid"/>
    <n v="56033"/>
    <n v="12797"/>
    <n v="30"/>
    <n v="40"/>
    <s v="normal"/>
    <s v="no"/>
    <s v="low"/>
    <n v="70"/>
    <s v="low"/>
    <s v="YES"/>
    <d v="2025-10-15T00:00:00"/>
    <m/>
    <d v="2025-10-01T00:00:00"/>
    <s v="Oct"/>
    <n v="2025"/>
    <s v="Wed"/>
    <m/>
    <x v="114"/>
    <n v="18"/>
    <s v="valid"/>
    <s v="completed"/>
    <s v="Rajveer  Singh"/>
  </r>
  <r>
    <n v="390"/>
    <x v="1"/>
    <s v="HALDWANI"/>
    <x v="1"/>
    <n v="9389925428"/>
    <s v="UP21ET8573"/>
    <s v="AMAN"/>
    <n v="9105037209"/>
    <x v="552"/>
    <n v="85642"/>
    <d v="2025-10-08T00:00:00"/>
    <d v="2025-10-08T00:00:00"/>
    <n v="0"/>
    <s v="valid"/>
    <n v="15821"/>
    <n v="4012"/>
    <n v="12"/>
    <n v="60"/>
    <s v="normal"/>
    <s v="no"/>
    <s v="low"/>
    <n v="72"/>
    <s v="low"/>
    <s v="YES"/>
    <d v="2025-10-08T00:00:00"/>
    <m/>
    <d v="2025-10-01T00:00:00"/>
    <s v="Oct"/>
    <n v="2025"/>
    <s v="Wed"/>
    <m/>
    <x v="96"/>
    <n v="18"/>
    <s v="valid"/>
    <s v="completed"/>
    <s v="Vinod  Yadav"/>
  </r>
  <r>
    <n v="309"/>
    <x v="1"/>
    <s v="HALDWANI"/>
    <x v="1"/>
    <n v="9389925428"/>
    <s v="UP21ET8573"/>
    <s v="AMAN"/>
    <n v="9105037209"/>
    <x v="553"/>
    <n v="95342"/>
    <d v="2025-10-06T00:00:00"/>
    <d v="2025-10-06T00:00:00"/>
    <n v="0"/>
    <s v="valid"/>
    <n v="34492"/>
    <n v="8101"/>
    <n v="38"/>
    <n v="80"/>
    <s v="normal"/>
    <s v="no"/>
    <s v="medium"/>
    <n v="118"/>
    <s v="medium"/>
    <s v="YES"/>
    <d v="2025-10-06T00:00:00"/>
    <m/>
    <d v="2025-10-01T00:00:00"/>
    <s v="Oct"/>
    <n v="2025"/>
    <s v="Mon"/>
    <m/>
    <x v="103"/>
    <n v="18"/>
    <s v="valid"/>
    <s v="completed"/>
    <s v="Somit  Kumar"/>
  </r>
  <r>
    <n v="548"/>
    <x v="1"/>
    <s v="HALDWANI"/>
    <x v="1"/>
    <n v="9389925428"/>
    <s v="UP21ET8573"/>
    <s v="AMAN"/>
    <n v="9105037209"/>
    <x v="554"/>
    <n v="125451"/>
    <d v="2025-10-15T00:00:00"/>
    <d v="2025-10-15T00:00:00"/>
    <n v="0"/>
    <s v="valid"/>
    <n v="19690"/>
    <n v="4727"/>
    <n v="23"/>
    <n v="40"/>
    <s v="normal"/>
    <s v="no"/>
    <s v="low"/>
    <n v="63"/>
    <s v="low"/>
    <s v="YES"/>
    <m/>
    <m/>
    <d v="2025-10-01T00:00:00"/>
    <s v="Oct"/>
    <n v="2025"/>
    <s v="Wed"/>
    <m/>
    <x v="114"/>
    <n v="18"/>
    <s v="valid"/>
    <s v="completed"/>
    <s v="Rajveer  Singh"/>
  </r>
  <r>
    <n v="550"/>
    <x v="1"/>
    <s v="HALDWANI"/>
    <x v="1"/>
    <n v="9389925428"/>
    <s v="UP21ET8573"/>
    <s v="AMAN"/>
    <n v="9105037209"/>
    <x v="555"/>
    <n v="125451"/>
    <d v="2025-10-15T00:00:00"/>
    <d v="2025-10-15T00:00:00"/>
    <n v="0"/>
    <s v="valid"/>
    <n v="2768"/>
    <n v="1301"/>
    <n v="12"/>
    <n v="40"/>
    <s v="normal"/>
    <s v="no"/>
    <s v="low"/>
    <n v="52"/>
    <s v="low"/>
    <s v="YES"/>
    <d v="2025-10-15T00:00:00"/>
    <m/>
    <d v="2025-10-01T00:00:00"/>
    <s v="Oct"/>
    <n v="2025"/>
    <s v="Wed"/>
    <m/>
    <x v="103"/>
    <n v="18"/>
    <s v="valid"/>
    <s v="completed"/>
    <s v="Somit  Kumar"/>
  </r>
  <r>
    <n v="552"/>
    <x v="1"/>
    <s v="HALDWANI"/>
    <x v="1"/>
    <n v="9389925428"/>
    <s v="UP21ET8573"/>
    <s v="AMAN"/>
    <n v="9105037209"/>
    <x v="556"/>
    <n v="125451"/>
    <d v="2025-10-15T00:00:00"/>
    <d v="2025-10-15T00:00:00"/>
    <n v="0"/>
    <s v="valid"/>
    <n v="13576"/>
    <n v="3934"/>
    <n v="30"/>
    <n v="40"/>
    <s v="normal"/>
    <s v="no"/>
    <s v="low"/>
    <n v="70"/>
    <s v="low"/>
    <s v="YES"/>
    <d v="2025-10-15T00:00:00"/>
    <m/>
    <d v="2025-10-01T00:00:00"/>
    <s v="Oct"/>
    <n v="2025"/>
    <s v="Wed"/>
    <m/>
    <x v="103"/>
    <n v="18"/>
    <s v="valid"/>
    <s v="completed"/>
    <s v="Somit  Kumar"/>
  </r>
  <r>
    <n v="659"/>
    <x v="1"/>
    <s v="HALDWANI"/>
    <x v="1"/>
    <n v="9389925428"/>
    <s v="UP21ET8573"/>
    <s v="AMAN"/>
    <n v="9105037209"/>
    <x v="557"/>
    <n v="95441"/>
    <d v="2025-10-30T00:00:00"/>
    <d v="2025-10-30T00:00:00"/>
    <n v="0"/>
    <s v="valid"/>
    <n v="13144"/>
    <n v="3387"/>
    <n v="18"/>
    <n v="40"/>
    <s v="normal"/>
    <s v="no"/>
    <s v="low"/>
    <n v="58"/>
    <s v="low"/>
    <s v="YES"/>
    <d v="2025-10-30T00:00:00"/>
    <m/>
    <d v="2025-10-01T00:00:00"/>
    <s v="Oct"/>
    <n v="2025"/>
    <s v="Thu"/>
    <m/>
    <x v="96"/>
    <n v="18"/>
    <s v="valid"/>
    <s v="completed"/>
    <s v="Vinod  Yadav"/>
  </r>
  <r>
    <n v="551"/>
    <x v="1"/>
    <s v="HALDWANI"/>
    <x v="1"/>
    <n v="9389925428"/>
    <s v="UP21ET8573"/>
    <s v="AMAN"/>
    <n v="9105037209"/>
    <x v="558"/>
    <n v="125451"/>
    <d v="2025-10-15T00:00:00"/>
    <d v="2025-10-15T00:00:00"/>
    <n v="0"/>
    <s v="valid"/>
    <n v="9357"/>
    <n v="2100"/>
    <n v="12"/>
    <n v="40"/>
    <s v="normal"/>
    <s v="no"/>
    <s v="low"/>
    <n v="52"/>
    <s v="low"/>
    <s v="YES"/>
    <d v="2025-10-15T00:00:00"/>
    <m/>
    <d v="2025-10-01T00:00:00"/>
    <s v="Oct"/>
    <n v="2025"/>
    <s v="Wed"/>
    <m/>
    <x v="103"/>
    <n v="18"/>
    <s v="valid"/>
    <s v="completed"/>
    <s v="Somit  Kumar"/>
  </r>
  <r>
    <n v="381"/>
    <x v="1"/>
    <s v="HALDWANI"/>
    <x v="1"/>
    <n v="9389925428"/>
    <s v="UP21ET8573"/>
    <s v="AMAN"/>
    <n v="9105037209"/>
    <x v="559"/>
    <n v="85547"/>
    <d v="2025-10-08T00:00:00"/>
    <d v="2025-10-08T00:00:00"/>
    <n v="0"/>
    <s v="valid"/>
    <n v="15511"/>
    <n v="2867"/>
    <n v="20"/>
    <n v="80"/>
    <s v="normal"/>
    <s v="no"/>
    <s v="medium"/>
    <n v="100"/>
    <s v="medium"/>
    <s v="YES"/>
    <d v="2025-10-08T00:00:00"/>
    <m/>
    <d v="2025-10-01T00:00:00"/>
    <s v="Oct"/>
    <n v="2025"/>
    <s v="Wed"/>
    <m/>
    <x v="95"/>
    <n v="18"/>
    <s v="valid"/>
    <s v="completed"/>
    <s v="Mithun  Kumar"/>
  </r>
  <r>
    <n v="581"/>
    <x v="1"/>
    <s v="HALDWANI"/>
    <x v="1"/>
    <n v="9389925428"/>
    <s v="UP21ET8573"/>
    <s v="AMAN"/>
    <n v="9105037209"/>
    <x v="560"/>
    <n v="82524"/>
    <d v="2025-10-17T00:00:00"/>
    <d v="2025-10-17T00:00:00"/>
    <n v="0"/>
    <s v="valid"/>
    <n v="15178"/>
    <n v="3779"/>
    <n v="16"/>
    <n v="40"/>
    <s v="normal"/>
    <s v="no"/>
    <s v="low"/>
    <n v="56"/>
    <s v="low"/>
    <s v="YES"/>
    <d v="2025-10-17T00:00:00"/>
    <m/>
    <d v="2025-10-01T00:00:00"/>
    <s v="Oct"/>
    <n v="2025"/>
    <s v="Fri"/>
    <m/>
    <x v="114"/>
    <n v="18"/>
    <s v="valid"/>
    <s v="completed"/>
    <s v="Rajveer  Singh"/>
  </r>
  <r>
    <n v="652"/>
    <x v="1"/>
    <s v="HALDWANI"/>
    <x v="1"/>
    <n v="9389925428"/>
    <s v="UP21ET8573"/>
    <s v="AMAN"/>
    <n v="9105037209"/>
    <x v="561"/>
    <n v="95441"/>
    <d v="2025-10-30T00:00:00"/>
    <d v="2025-10-30T00:00:00"/>
    <n v="0"/>
    <s v="valid"/>
    <n v="9245"/>
    <n v="2567"/>
    <n v="30"/>
    <n v="40"/>
    <s v="normal"/>
    <s v="no"/>
    <s v="low"/>
    <n v="70"/>
    <s v="low"/>
    <s v="YES"/>
    <d v="2025-10-30T00:00:00"/>
    <m/>
    <d v="2025-10-01T00:00:00"/>
    <s v="Oct"/>
    <n v="2025"/>
    <s v="Thu"/>
    <m/>
    <x v="114"/>
    <n v="18"/>
    <s v="valid"/>
    <s v="completed"/>
    <s v="Rajveer  Singh"/>
  </r>
  <r>
    <n v="310"/>
    <x v="1"/>
    <s v="HALDWANI"/>
    <x v="1"/>
    <n v="9389925428"/>
    <s v="UP21ET8573"/>
    <s v="AMAN"/>
    <n v="9105037209"/>
    <x v="562"/>
    <n v="95342"/>
    <d v="2025-10-06T00:00:00"/>
    <d v="2025-10-06T00:00:00"/>
    <n v="0"/>
    <s v="valid"/>
    <n v="6625"/>
    <n v="801"/>
    <n v="12"/>
    <n v="100"/>
    <s v="normal"/>
    <s v="no"/>
    <s v="medium"/>
    <n v="112"/>
    <s v="medium"/>
    <s v="YES"/>
    <d v="2025-10-06T00:00:00"/>
    <m/>
    <d v="2025-10-01T00:00:00"/>
    <s v="Oct"/>
    <n v="2025"/>
    <s v="Mon"/>
    <m/>
    <x v="96"/>
    <n v="18"/>
    <s v="valid"/>
    <s v="completed"/>
    <s v="Vinod  Yadav"/>
  </r>
  <r>
    <n v="155"/>
    <x v="1"/>
    <s v="HALDWANI"/>
    <x v="1"/>
    <s v="9389925428-Jio-BP"/>
    <s v="UP21ET8573"/>
    <s v="AMAN"/>
    <n v="9105037209"/>
    <x v="563"/>
    <n v="85236"/>
    <d v="2025-10-03T00:00:00"/>
    <d v="2025-10-03T00:00:00"/>
    <n v="0"/>
    <s v="valid"/>
    <n v="41"/>
    <n v="7"/>
    <n v="12"/>
    <n v="80"/>
    <s v="normal"/>
    <s v="no"/>
    <s v="medium"/>
    <n v="92"/>
    <s v="medium"/>
    <s v="YES"/>
    <d v="2025-10-03T00:00:00"/>
    <m/>
    <d v="2025-10-01T00:00:00"/>
    <s v="Oct"/>
    <n v="2025"/>
    <s v="Fri"/>
    <m/>
    <x v="114"/>
    <n v="18"/>
    <s v="valid"/>
    <s v="completed"/>
    <s v="Rajveer  Singh"/>
  </r>
  <r>
    <n v="153"/>
    <x v="1"/>
    <s v="HALDWANI"/>
    <x v="1"/>
    <s v="9389925428-Jio-BP"/>
    <s v="UP21ET8573"/>
    <s v="AMAN"/>
    <n v="9105037209"/>
    <x v="564"/>
    <n v="85236"/>
    <d v="2025-10-03T00:00:00"/>
    <d v="2025-10-03T00:00:00"/>
    <n v="0"/>
    <s v="valid"/>
    <n v="2754"/>
    <n v="521"/>
    <n v="17"/>
    <n v="60"/>
    <s v="normal"/>
    <s v="no"/>
    <s v="low"/>
    <n v="77"/>
    <s v="low"/>
    <s v="YES"/>
    <d v="2025-10-03T00:00:00"/>
    <m/>
    <d v="2025-10-01T00:00:00"/>
    <s v="Oct"/>
    <n v="2025"/>
    <s v="Fri"/>
    <m/>
    <x v="114"/>
    <n v="18"/>
    <s v="valid"/>
    <s v="completed"/>
    <s v="Rajveer  Singh"/>
  </r>
  <r>
    <n v="258"/>
    <x v="1"/>
    <s v="HALDWANI"/>
    <x v="1"/>
    <n v="9389925428"/>
    <s v="UP21ET8573"/>
    <s v="AMAN"/>
    <n v="9105037209"/>
    <x v="565"/>
    <n v="84501"/>
    <d v="2025-10-05T00:00:00"/>
    <d v="2025-10-05T00:00:00"/>
    <n v="0"/>
    <s v="valid"/>
    <n v="5926"/>
    <n v="1234"/>
    <n v="30"/>
    <n v="60"/>
    <s v="normal"/>
    <s v="no"/>
    <s v="low"/>
    <n v="90"/>
    <s v="low"/>
    <s v="YES"/>
    <d v="2025-10-05T00:00:00"/>
    <m/>
    <d v="2025-10-01T00:00:00"/>
    <s v="Oct"/>
    <n v="2025"/>
    <s v="Sun"/>
    <m/>
    <x v="114"/>
    <n v="18"/>
    <s v="valid"/>
    <s v="completed"/>
    <s v="Rajveer  Singh"/>
  </r>
  <r>
    <n v="653"/>
    <x v="1"/>
    <s v="HALDWANI"/>
    <x v="1"/>
    <n v="9389925428"/>
    <s v="UP21ET8573"/>
    <s v="AMAN"/>
    <n v="9105037209"/>
    <x v="565"/>
    <n v="95441"/>
    <d v="2025-10-30T00:00:00"/>
    <d v="2025-10-30T00:00:00"/>
    <n v="0"/>
    <s v="valid"/>
    <n v="6095"/>
    <n v="1264"/>
    <n v="24"/>
    <n v="40"/>
    <s v="normal"/>
    <s v="no"/>
    <s v="low"/>
    <n v="64"/>
    <s v="low"/>
    <s v="YES"/>
    <d v="2025-10-30T00:00:00"/>
    <m/>
    <d v="2025-10-01T00:00:00"/>
    <s v="Oct"/>
    <n v="2025"/>
    <s v="Thu"/>
    <m/>
    <x v="114"/>
    <n v="18"/>
    <s v="valid"/>
    <s v="completed"/>
    <s v="Rajveer  Singh"/>
  </r>
  <r>
    <n v="255"/>
    <x v="1"/>
    <s v="HALDWANI"/>
    <x v="1"/>
    <n v="9389925428"/>
    <s v="UP21ET8573"/>
    <s v="AMAN"/>
    <n v="9105037209"/>
    <x v="566"/>
    <n v="84501"/>
    <d v="2025-10-05T00:00:00"/>
    <d v="2025-10-06T00:00:00"/>
    <n v="1"/>
    <s v="valid"/>
    <n v="3951"/>
    <n v="867"/>
    <n v="57"/>
    <n v="40"/>
    <s v="normal"/>
    <s v="no"/>
    <s v="low"/>
    <n v="97"/>
    <s v="low"/>
    <s v="YES"/>
    <d v="2025-10-06T00:00:00"/>
    <m/>
    <d v="2025-10-01T00:00:00"/>
    <s v="Oct"/>
    <n v="2025"/>
    <s v="Mon"/>
    <m/>
    <x v="114"/>
    <n v="18"/>
    <s v="valid"/>
    <s v="completed"/>
    <s v="Rajveer  Singh"/>
  </r>
  <r>
    <n v="152"/>
    <x v="1"/>
    <s v="HALDWANI"/>
    <x v="1"/>
    <s v="9389925428-Jio-BP"/>
    <s v="UP21ET8573"/>
    <s v="AMAN"/>
    <n v="9105037209"/>
    <x v="567"/>
    <n v="85236"/>
    <d v="2025-10-03T00:00:00"/>
    <d v="2025-10-03T00:00:00"/>
    <n v="0"/>
    <s v="valid"/>
    <n v="15645"/>
    <n v="4104"/>
    <n v="20"/>
    <n v="60"/>
    <s v="normal"/>
    <s v="no"/>
    <s v="low"/>
    <n v="80"/>
    <s v="low"/>
    <s v="YES"/>
    <d v="2025-10-03T00:00:00"/>
    <m/>
    <d v="2025-10-01T00:00:00"/>
    <s v="Oct"/>
    <n v="2025"/>
    <s v="Fri"/>
    <m/>
    <x v="114"/>
    <n v="18"/>
    <s v="valid"/>
    <s v="completed"/>
    <s v="Rajveer  Singh"/>
  </r>
  <r>
    <n v="184"/>
    <x v="1"/>
    <s v="HALDWANI"/>
    <x v="1"/>
    <s v="9389925428-Jio-BP"/>
    <s v="UP21ET8573"/>
    <s v="AMAN"/>
    <n v="9105037209"/>
    <x v="568"/>
    <n v="122043"/>
    <d v="2025-10-04T00:00:00"/>
    <d v="2025-10-04T00:00:00"/>
    <n v="0"/>
    <s v="valid"/>
    <n v="6888"/>
    <n v="1456"/>
    <n v="38"/>
    <n v="60"/>
    <s v="normal"/>
    <s v="no"/>
    <s v="low"/>
    <n v="98"/>
    <s v="low"/>
    <s v="YES"/>
    <d v="2025-10-04T00:00:00"/>
    <m/>
    <d v="2025-10-01T00:00:00"/>
    <s v="Oct"/>
    <n v="2025"/>
    <s v="Sat"/>
    <m/>
    <x v="95"/>
    <n v="18"/>
    <s v="valid"/>
    <s v="completed"/>
    <s v="Mithun  Kumar"/>
  </r>
  <r>
    <n v="256"/>
    <x v="1"/>
    <s v="HALDWANI"/>
    <x v="1"/>
    <n v="9389925428"/>
    <s v="UP21ET8573"/>
    <s v="AMAN"/>
    <n v="9105037209"/>
    <x v="569"/>
    <n v="84501"/>
    <d v="2025-10-05T00:00:00"/>
    <d v="2025-10-05T00:00:00"/>
    <n v="0"/>
    <s v="valid"/>
    <n v="6864"/>
    <n v="1457"/>
    <n v="51"/>
    <n v="40"/>
    <s v="normal"/>
    <s v="no"/>
    <s v="low"/>
    <n v="91"/>
    <s v="low"/>
    <s v="YES"/>
    <d v="2025-10-05T00:00:00"/>
    <m/>
    <d v="2025-10-01T00:00:00"/>
    <s v="Oct"/>
    <n v="2025"/>
    <s v="Sun"/>
    <m/>
    <x v="114"/>
    <n v="18"/>
    <s v="valid"/>
    <s v="completed"/>
    <s v="Rajveer  Singh"/>
  </r>
  <r>
    <n v="662"/>
    <x v="1"/>
    <s v="HALDWANI"/>
    <x v="1"/>
    <n v="9389925428"/>
    <s v="UP21ET8573"/>
    <s v="AMAN"/>
    <n v="9105037209"/>
    <x v="570"/>
    <n v="100302"/>
    <d v="2025-10-30T00:00:00"/>
    <d v="2025-10-30T00:00:00"/>
    <n v="0"/>
    <s v="valid"/>
    <n v="1911"/>
    <n v="433"/>
    <n v="37"/>
    <n v="40"/>
    <s v="normal"/>
    <s v="no"/>
    <s v="low"/>
    <n v="77"/>
    <s v="low"/>
    <s v="YES"/>
    <d v="2025-10-30T00:00:00"/>
    <m/>
    <d v="2025-10-01T00:00:00"/>
    <s v="Oct"/>
    <n v="2025"/>
    <s v="Thu"/>
    <m/>
    <x v="96"/>
    <n v="18"/>
    <s v="valid"/>
    <s v="completed"/>
    <s v="Vinod  Yadav"/>
  </r>
  <r>
    <n v="384"/>
    <x v="1"/>
    <s v="HALDWANI"/>
    <x v="1"/>
    <n v="9389925428"/>
    <s v="UP21ET8573"/>
    <s v="AMAN"/>
    <n v="9105037209"/>
    <x v="571"/>
    <n v="85547"/>
    <d v="2025-10-08T00:00:00"/>
    <d v="2025-10-08T00:00:00"/>
    <n v="0"/>
    <s v="valid"/>
    <n v="3674"/>
    <n v="522"/>
    <n v="22"/>
    <n v="80"/>
    <s v="normal"/>
    <s v="no"/>
    <s v="medium"/>
    <n v="102"/>
    <s v="medium"/>
    <s v="YES"/>
    <d v="2025-10-08T00:00:00"/>
    <m/>
    <d v="2025-10-01T00:00:00"/>
    <s v="Oct"/>
    <n v="2025"/>
    <s v="Wed"/>
    <m/>
    <x v="96"/>
    <n v="18"/>
    <s v="valid"/>
    <s v="completed"/>
    <s v="Vinod  Yadav"/>
  </r>
  <r>
    <n v="388"/>
    <x v="1"/>
    <s v="HALDWANI"/>
    <x v="1"/>
    <n v="9389925428"/>
    <s v="UP21ET8573"/>
    <s v="AMAN"/>
    <n v="9105037209"/>
    <x v="572"/>
    <n v="85642"/>
    <d v="2025-10-08T00:00:00"/>
    <d v="2025-10-08T00:00:00"/>
    <n v="0"/>
    <s v="valid"/>
    <n v="2826"/>
    <n v="476"/>
    <n v="29"/>
    <n v="60"/>
    <s v="normal"/>
    <s v="no"/>
    <s v="low"/>
    <n v="89"/>
    <s v="low"/>
    <s v="YES"/>
    <d v="2025-10-08T00:00:00"/>
    <m/>
    <d v="2025-10-01T00:00:00"/>
    <s v="Oct"/>
    <n v="2025"/>
    <s v="Wed"/>
    <m/>
    <x v="96"/>
    <n v="18"/>
    <s v="valid"/>
    <s v="completed"/>
    <s v="Vinod  Yadav"/>
  </r>
  <r>
    <n v="22"/>
    <x v="1"/>
    <s v="HALDWANI"/>
    <x v="1"/>
    <s v="9389925428BPCL"/>
    <s v="UK03CA2120"/>
    <s v="DEEPAK"/>
    <n v="9350905819"/>
    <x v="573"/>
    <s v="TXN100125969053"/>
    <d v="2025-10-01T00:00:00"/>
    <d v="2025-10-01T00:00:00"/>
    <n v="0"/>
    <s v="valid"/>
    <n v="5636"/>
    <n v="861"/>
    <n v="52"/>
    <n v="80"/>
    <s v="normal"/>
    <s v="no"/>
    <s v="medium"/>
    <n v="132"/>
    <s v="medium"/>
    <s v="YES"/>
    <d v="2025-10-01T00:00:00"/>
    <m/>
    <d v="2025-10-01T00:00:00"/>
    <s v="Oct"/>
    <n v="2025"/>
    <s v="Wed"/>
    <m/>
    <x v="110"/>
    <n v="18"/>
    <s v="valid"/>
    <s v="completed"/>
    <s v="Bhuwan Joshi"/>
  </r>
  <r>
    <n v="665"/>
    <x v="1"/>
    <s v="HALDWANI"/>
    <x v="1"/>
    <n v="9389925428"/>
    <s v="UK03CA2120"/>
    <s v="DEEPAK"/>
    <n v="9350905819"/>
    <x v="573"/>
    <s v="TXN100132077529"/>
    <d v="2025-10-31T00:00:00"/>
    <d v="2025-11-01T00:00:00"/>
    <n v="1"/>
    <s v="valid"/>
    <n v="5803"/>
    <n v="893"/>
    <n v="66"/>
    <n v="80"/>
    <s v="normal"/>
    <s v="no"/>
    <s v="medium"/>
    <n v="146"/>
    <s v="medium"/>
    <s v="YES"/>
    <d v="2025-11-01T00:00:00"/>
    <m/>
    <d v="2025-10-01T00:00:00"/>
    <s v="Nov"/>
    <n v="2025"/>
    <s v="Sat"/>
    <m/>
    <x v="110"/>
    <n v="18"/>
    <s v="valid"/>
    <s v="completed"/>
    <s v="Bhuwan Joshi"/>
  </r>
  <r>
    <n v="487"/>
    <x v="1"/>
    <s v="HALDWANI"/>
    <x v="1"/>
    <n v="9389925428"/>
    <s v="UK03CA2120"/>
    <s v="DEEPAK"/>
    <n v="9350905819"/>
    <x v="574"/>
    <s v="TXN100128415401"/>
    <d v="2025-10-13T00:00:00"/>
    <d v="2025-10-14T00:00:00"/>
    <n v="1"/>
    <s v="valid"/>
    <n v="5067"/>
    <n v="826"/>
    <n v="75"/>
    <n v="60"/>
    <s v="normal"/>
    <s v="no"/>
    <s v="low"/>
    <n v="135"/>
    <s v="low"/>
    <s v="YES"/>
    <d v="2025-10-14T00:00:00"/>
    <m/>
    <d v="2025-10-01T00:00:00"/>
    <s v="Oct"/>
    <n v="2025"/>
    <s v="Tue"/>
    <m/>
    <x v="115"/>
    <n v="18"/>
    <s v="valid"/>
    <s v="completed"/>
    <s v="Suresh   Chandra LHGT"/>
  </r>
  <r>
    <n v="488"/>
    <x v="1"/>
    <s v="HALDWANI"/>
    <x v="1"/>
    <n v="9389925428"/>
    <s v="UK03CA2120"/>
    <s v="DEEPAK"/>
    <n v="9350905819"/>
    <x v="575"/>
    <s v="TXN100128415401"/>
    <d v="2025-10-13T00:00:00"/>
    <d v="2025-10-14T00:00:00"/>
    <n v="1"/>
    <s v="valid"/>
    <n v="5397"/>
    <n v="999"/>
    <n v="68"/>
    <n v="60"/>
    <s v="normal"/>
    <s v="no"/>
    <s v="low"/>
    <n v="128"/>
    <s v="low"/>
    <s v="YES"/>
    <d v="2025-10-14T00:00:00"/>
    <m/>
    <d v="2025-10-01T00:00:00"/>
    <s v="Oct"/>
    <n v="2025"/>
    <s v="Tue"/>
    <m/>
    <x v="115"/>
    <n v="18"/>
    <s v="valid"/>
    <s v="completed"/>
    <s v="Suresh   Chandra LHGT"/>
  </r>
  <r>
    <n v="489"/>
    <x v="1"/>
    <s v="HALDWANI"/>
    <x v="1"/>
    <n v="9389925428"/>
    <s v="UK03CA2120"/>
    <s v="DEEPAK"/>
    <n v="9350905819"/>
    <x v="576"/>
    <s v="TXN100128415401"/>
    <d v="2025-10-13T00:00:00"/>
    <d v="2025-10-14T00:00:00"/>
    <n v="1"/>
    <s v="valid"/>
    <n v="2435"/>
    <n v="431"/>
    <n v="31"/>
    <n v="60"/>
    <s v="normal"/>
    <s v="no"/>
    <s v="low"/>
    <n v="91"/>
    <s v="low"/>
    <s v="YES"/>
    <d v="2025-10-14T00:00:00"/>
    <m/>
    <d v="2025-10-01T00:00:00"/>
    <s v="Oct"/>
    <n v="2025"/>
    <s v="Tue"/>
    <m/>
    <x v="115"/>
    <n v="18"/>
    <s v="valid"/>
    <s v="completed"/>
    <s v="Suresh   Chandra LHGT"/>
  </r>
  <r>
    <n v="216"/>
    <x v="1"/>
    <s v="HALDWANI"/>
    <x v="1"/>
    <s v="9389925428BPCL"/>
    <s v="UK03CA2120"/>
    <s v="DEEPAK"/>
    <n v="9350905819"/>
    <x v="577"/>
    <s v="TXN100126469614"/>
    <d v="2025-10-04T00:00:00"/>
    <d v="2025-10-05T00:00:00"/>
    <n v="1"/>
    <s v="valid"/>
    <n v="4555"/>
    <n v="1433"/>
    <n v="102"/>
    <n v="60"/>
    <s v="normal"/>
    <s v="no"/>
    <s v="low"/>
    <n v="162"/>
    <s v="low"/>
    <s v="YES"/>
    <d v="2025-10-05T00:00:00"/>
    <m/>
    <d v="2025-10-01T00:00:00"/>
    <s v="Oct"/>
    <n v="2025"/>
    <s v="Sun"/>
    <m/>
    <x v="116"/>
    <n v="18"/>
    <s v="valid"/>
    <s v="completed"/>
    <s v="Neeraj   Chandra"/>
  </r>
  <r>
    <n v="69"/>
    <x v="1"/>
    <s v="HALDWANI"/>
    <x v="1"/>
    <s v="9389925428BPCL"/>
    <s v="UK03CA2120"/>
    <s v="DEEPAK"/>
    <n v="9350905819"/>
    <x v="578"/>
    <s v="TXN100126125933"/>
    <d v="2025-10-02T00:00:00"/>
    <d v="2025-10-02T00:00:00"/>
    <n v="0"/>
    <s v="valid"/>
    <n v="12797"/>
    <n v="3019"/>
    <n v="50"/>
    <n v="60"/>
    <s v="normal"/>
    <s v="no"/>
    <s v="low"/>
    <n v="110"/>
    <s v="low"/>
    <s v="YES"/>
    <d v="2025-10-02T00:00:00"/>
    <m/>
    <d v="2025-10-01T00:00:00"/>
    <s v="Oct"/>
    <n v="2025"/>
    <s v="Thu"/>
    <m/>
    <x v="117"/>
    <n v="18"/>
    <s v="valid"/>
    <s v="completed"/>
    <s v="Lalit Mohan  Singh Samant"/>
  </r>
  <r>
    <n v="68"/>
    <x v="1"/>
    <s v="HALDWANI"/>
    <x v="1"/>
    <s v="9389925428BPCL"/>
    <s v="UK03CA2120"/>
    <s v="DEEPAK"/>
    <n v="9350905819"/>
    <x v="579"/>
    <s v="TXN100126125933"/>
    <d v="2025-10-02T00:00:00"/>
    <d v="2025-10-02T00:00:00"/>
    <n v="0"/>
    <s v="valid"/>
    <n v="5330"/>
    <n v="896"/>
    <n v="15"/>
    <n v="80"/>
    <s v="normal"/>
    <s v="no"/>
    <s v="medium"/>
    <n v="95"/>
    <s v="medium"/>
    <s v="YES"/>
    <d v="2025-10-02T00:00:00"/>
    <m/>
    <d v="2025-10-01T00:00:00"/>
    <s v="Oct"/>
    <n v="2025"/>
    <s v="Thu"/>
    <m/>
    <x v="117"/>
    <n v="18"/>
    <s v="valid"/>
    <s v="completed"/>
    <s v="Lalit Mohan  Singh Samant"/>
  </r>
  <r>
    <n v="616"/>
    <x v="1"/>
    <s v="HALDWANI"/>
    <x v="1"/>
    <n v="9389925428"/>
    <s v="UK03CA2120"/>
    <s v="DEEPAK"/>
    <n v="9350905819"/>
    <x v="579"/>
    <s v="TXN100131201039"/>
    <d v="2025-10-28T00:00:00"/>
    <d v="2025-10-28T00:00:00"/>
    <n v="0"/>
    <s v="valid"/>
    <n v="5541"/>
    <n v="930"/>
    <n v="10"/>
    <n v="40"/>
    <s v="normal"/>
    <s v="no"/>
    <s v="low"/>
    <n v="50"/>
    <s v="low"/>
    <s v="YES"/>
    <d v="2025-10-28T00:00:00"/>
    <m/>
    <d v="2025-10-01T00:00:00"/>
    <s v="Oct"/>
    <n v="2025"/>
    <s v="Tue"/>
    <m/>
    <x v="117"/>
    <n v="18"/>
    <s v="valid"/>
    <s v="completed"/>
    <s v="Lalit Mohan  Singh Samant"/>
  </r>
  <r>
    <n v="71"/>
    <x v="1"/>
    <s v="HALDWANI"/>
    <x v="1"/>
    <s v="9389925428BPCL"/>
    <s v="UK03CA2120"/>
    <s v="DEEPAK"/>
    <n v="9350905819"/>
    <x v="580"/>
    <s v="TXN100126125933"/>
    <d v="2025-10-02T00:00:00"/>
    <d v="2025-10-03T00:00:00"/>
    <n v="1"/>
    <s v="valid"/>
    <n v="12797"/>
    <n v="3019"/>
    <n v="50"/>
    <n v="60"/>
    <s v="normal"/>
    <s v="no"/>
    <s v="low"/>
    <n v="110"/>
    <s v="low"/>
    <s v="YES"/>
    <d v="2025-10-03T00:00:00"/>
    <m/>
    <d v="2025-10-01T00:00:00"/>
    <s v="Oct"/>
    <n v="2025"/>
    <s v="Fri"/>
    <m/>
    <x v="117"/>
    <n v="18"/>
    <s v="valid"/>
    <s v="completed"/>
    <s v="Lalit Mohan  Singh Samant"/>
  </r>
  <r>
    <n v="70"/>
    <x v="1"/>
    <s v="HALDWANI"/>
    <x v="1"/>
    <s v="9389925428BPCL"/>
    <s v="UK03CA2120"/>
    <s v="DEEPAK"/>
    <n v="9350905819"/>
    <x v="581"/>
    <s v="TXN100126125933"/>
    <d v="2025-10-02T00:00:00"/>
    <d v="2025-10-03T00:00:00"/>
    <n v="1"/>
    <s v="valid"/>
    <n v="7501"/>
    <n v="1802"/>
    <n v="46"/>
    <n v="60"/>
    <s v="normal"/>
    <s v="no"/>
    <s v="low"/>
    <n v="106"/>
    <s v="low"/>
    <s v="YES"/>
    <d v="2025-10-03T00:00:00"/>
    <m/>
    <d v="2025-10-01T00:00:00"/>
    <s v="Oct"/>
    <n v="2025"/>
    <s v="Fri"/>
    <m/>
    <x v="117"/>
    <n v="18"/>
    <s v="valid"/>
    <s v="completed"/>
    <s v="Lalit Mohan  Singh Samant"/>
  </r>
  <r>
    <n v="667"/>
    <x v="1"/>
    <s v="HALDWANI"/>
    <x v="1"/>
    <n v="9389925428"/>
    <s v="UK03CA2120"/>
    <s v="DEEPAK"/>
    <n v="9350905819"/>
    <x v="582"/>
    <s v="TXN100131957630"/>
    <d v="2025-10-31T00:00:00"/>
    <d v="2025-10-31T00:00:00"/>
    <n v="0"/>
    <s v="valid"/>
    <n v="1263"/>
    <n v="264"/>
    <n v="32"/>
    <n v="80"/>
    <s v="normal"/>
    <s v="no"/>
    <s v="medium"/>
    <n v="112"/>
    <s v="medium"/>
    <s v="YES"/>
    <d v="2025-10-31T00:00:00"/>
    <m/>
    <d v="2025-10-01T00:00:00"/>
    <s v="Oct"/>
    <n v="2025"/>
    <s v="Fri"/>
    <m/>
    <x v="116"/>
    <n v="18"/>
    <s v="valid"/>
    <s v="completed"/>
    <s v="Neeraj   Chandra"/>
  </r>
  <r>
    <n v="490"/>
    <x v="1"/>
    <s v="HALDWANI"/>
    <x v="1"/>
    <n v="9389925428"/>
    <s v="UK03CA2120"/>
    <s v="DEEPAK"/>
    <n v="9350905819"/>
    <x v="583"/>
    <s v="TXN100128415401"/>
    <d v="2025-10-13T00:00:00"/>
    <d v="2025-10-14T00:00:00"/>
    <n v="1"/>
    <s v="valid"/>
    <n v="6059"/>
    <n v="1356"/>
    <n v="46"/>
    <n v="60"/>
    <s v="normal"/>
    <s v="no"/>
    <s v="low"/>
    <n v="106"/>
    <s v="low"/>
    <s v="YES"/>
    <d v="2025-10-14T00:00:00"/>
    <m/>
    <d v="2025-10-01T00:00:00"/>
    <s v="Oct"/>
    <n v="2025"/>
    <s v="Tue"/>
    <m/>
    <x v="115"/>
    <n v="18"/>
    <s v="valid"/>
    <s v="completed"/>
    <s v="Suresh   Chandra LHGT"/>
  </r>
  <r>
    <n v="217"/>
    <x v="1"/>
    <s v="HALDWANI"/>
    <x v="1"/>
    <s v="9389925428BPCL"/>
    <s v="UK03CA2120"/>
    <s v="DEEPAK"/>
    <n v="9350905819"/>
    <x v="584"/>
    <s v="TXN100126469614"/>
    <d v="2025-10-04T00:00:00"/>
    <d v="2025-10-05T00:00:00"/>
    <n v="1"/>
    <s v="valid"/>
    <n v="1155"/>
    <n v="173"/>
    <n v="48"/>
    <n v="60"/>
    <s v="normal"/>
    <s v="no"/>
    <s v="low"/>
    <n v="108"/>
    <s v="low"/>
    <s v="YES"/>
    <d v="2025-10-05T00:00:00"/>
    <m/>
    <d v="2025-10-01T00:00:00"/>
    <s v="Oct"/>
    <n v="2025"/>
    <s v="Sun"/>
    <m/>
    <x v="116"/>
    <n v="18"/>
    <s v="valid"/>
    <s v="completed"/>
    <s v="Neeraj   Chandra"/>
  </r>
  <r>
    <n v="667"/>
    <x v="1"/>
    <s v="HALDWANI"/>
    <x v="1"/>
    <n v="9389925428"/>
    <s v="UK03CA2120"/>
    <s v="DEEPAK"/>
    <n v="9350905819"/>
    <x v="584"/>
    <s v="TXN100131957630"/>
    <d v="2025-10-31T00:00:00"/>
    <d v="2025-10-31T00:00:00"/>
    <n v="0"/>
    <s v="valid"/>
    <n v="1238"/>
    <n v="186"/>
    <n v="76"/>
    <n v="60"/>
    <s v="normal"/>
    <s v="no"/>
    <s v="low"/>
    <n v="136"/>
    <s v="low"/>
    <s v="YES"/>
    <d v="2025-10-31T00:00:00"/>
    <m/>
    <d v="2025-10-01T00:00:00"/>
    <s v="Oct"/>
    <n v="2025"/>
    <s v="Fri"/>
    <m/>
    <x v="116"/>
    <n v="18"/>
    <s v="valid"/>
    <s v="completed"/>
    <s v="Neeraj   Chandra"/>
  </r>
  <r>
    <n v="603"/>
    <x v="1"/>
    <s v="HALDWANI"/>
    <x v="1"/>
    <n v="9389925428"/>
    <s v="UP21FT5612"/>
    <s v="JAVED"/>
    <n v="6398733536"/>
    <x v="585"/>
    <n v="95142"/>
    <d v="2025-10-19T00:00:00"/>
    <d v="2025-10-19T00:00:00"/>
    <n v="0"/>
    <s v="valid"/>
    <n v="15417"/>
    <n v="4039"/>
    <n v="15"/>
    <n v="40"/>
    <s v="normal"/>
    <s v="no"/>
    <s v="low"/>
    <n v="55"/>
    <s v="low"/>
    <s v="YES"/>
    <d v="2025-10-19T00:00:00"/>
    <m/>
    <d v="2025-10-01T00:00:00"/>
    <s v="Oct"/>
    <n v="2025"/>
    <s v="Sun"/>
    <m/>
    <x v="42"/>
    <n v="18"/>
    <s v="valid"/>
    <s v="completed"/>
    <s v="Ayush  Dubey"/>
  </r>
  <r>
    <n v="95"/>
    <x v="1"/>
    <s v="HALDWANI"/>
    <x v="2"/>
    <s v="9161640641_JIO-BP"/>
    <s v="UK02CA0769"/>
    <s v="HARI"/>
    <n v="7247885473"/>
    <x v="586"/>
    <n v="82016"/>
    <d v="2025-10-02T00:00:00"/>
    <d v="2025-10-02T00:00:00"/>
    <n v="0"/>
    <s v="valid"/>
    <n v="6876"/>
    <n v="1226"/>
    <n v="53"/>
    <n v="60"/>
    <s v="normal"/>
    <s v="no"/>
    <s v="low"/>
    <n v="113"/>
    <s v="low"/>
    <s v="YES"/>
    <d v="2025-10-02T00:00:00"/>
    <m/>
    <d v="2025-10-01T00:00:00"/>
    <s v="Oct"/>
    <n v="2025"/>
    <s v="Thu"/>
    <m/>
    <x v="33"/>
    <n v="18"/>
    <s v="valid"/>
    <s v="completed"/>
    <s v="Jitendra  Kumar HKGM"/>
  </r>
  <r>
    <n v="92"/>
    <x v="1"/>
    <s v="HALDWANI"/>
    <x v="2"/>
    <s v="9161640641_JIO-BP"/>
    <s v="UK02CA0769"/>
    <s v="HARI"/>
    <n v="7247885473"/>
    <x v="587"/>
    <n v="82016"/>
    <d v="2025-10-02T00:00:00"/>
    <d v="2025-10-02T00:00:00"/>
    <n v="0"/>
    <s v="valid"/>
    <n v="9473"/>
    <n v="2352"/>
    <n v="38"/>
    <n v="80"/>
    <s v="normal"/>
    <s v="no"/>
    <s v="medium"/>
    <n v="118"/>
    <s v="medium"/>
    <s v="YES"/>
    <d v="2025-10-02T00:00:00"/>
    <m/>
    <d v="2025-10-01T00:00:00"/>
    <s v="Oct"/>
    <n v="2025"/>
    <s v="Thu"/>
    <m/>
    <x v="33"/>
    <n v="18"/>
    <s v="valid"/>
    <s v="completed"/>
    <s v="Jitendra  Kumar HKGM"/>
  </r>
  <r>
    <n v="56"/>
    <x v="1"/>
    <s v="HALDWANI"/>
    <x v="2"/>
    <s v="9161640641_JIO-BP"/>
    <s v="UK02CA0769"/>
    <s v="HARI"/>
    <n v="7247885473"/>
    <x v="588"/>
    <n v="94114"/>
    <d v="2025-10-01T00:00:00"/>
    <d v="2025-10-01T00:00:00"/>
    <n v="0"/>
    <s v="valid"/>
    <n v="12129"/>
    <n v="2673"/>
    <n v="32"/>
    <n v="80"/>
    <s v="normal"/>
    <s v="no"/>
    <s v="medium"/>
    <n v="112"/>
    <s v="medium"/>
    <s v="YES"/>
    <d v="2025-10-01T00:00:00"/>
    <m/>
    <d v="2025-10-01T00:00:00"/>
    <s v="Oct"/>
    <n v="2025"/>
    <s v="Wed"/>
    <m/>
    <x v="33"/>
    <n v="18"/>
    <s v="valid"/>
    <s v="completed"/>
    <s v="Jitendra  Kumar HKGM"/>
  </r>
  <r>
    <n v="93"/>
    <x v="1"/>
    <s v="HALDWANI"/>
    <x v="2"/>
    <s v="9161640641_JIO-BP"/>
    <s v="UK02CA0769"/>
    <s v="HARI"/>
    <n v="7247885473"/>
    <x v="589"/>
    <n v="82016"/>
    <d v="2025-10-02T00:00:00"/>
    <d v="2025-10-02T00:00:00"/>
    <n v="0"/>
    <s v="valid"/>
    <n v="43999"/>
    <n v="10845"/>
    <n v="44"/>
    <n v="80"/>
    <s v="normal"/>
    <s v="no"/>
    <s v="medium"/>
    <n v="124"/>
    <s v="medium"/>
    <s v="YES"/>
    <d v="2025-10-02T00:00:00"/>
    <m/>
    <d v="2025-10-01T00:00:00"/>
    <s v="Oct"/>
    <n v="2025"/>
    <s v="Thu"/>
    <m/>
    <x v="33"/>
    <n v="18"/>
    <s v="valid"/>
    <s v="completed"/>
    <s v="Jitendra  Kumar HKGM"/>
  </r>
  <r>
    <n v="94"/>
    <x v="1"/>
    <s v="HALDWANI"/>
    <x v="2"/>
    <s v="9161640641_JIO-BP"/>
    <s v="UK02CA0769"/>
    <s v="HARI"/>
    <n v="7247885473"/>
    <x v="590"/>
    <n v="82016"/>
    <d v="2025-10-02T00:00:00"/>
    <d v="2025-10-02T00:00:00"/>
    <n v="0"/>
    <s v="valid"/>
    <n v="10231"/>
    <n v="2015"/>
    <n v="30"/>
    <n v="80"/>
    <s v="normal"/>
    <s v="no"/>
    <s v="medium"/>
    <n v="110"/>
    <s v="medium"/>
    <s v="YES"/>
    <d v="2025-10-02T00:00:00"/>
    <m/>
    <d v="2025-10-01T00:00:00"/>
    <s v="Oct"/>
    <n v="2025"/>
    <s v="Thu"/>
    <m/>
    <x v="33"/>
    <n v="18"/>
    <s v="valid"/>
    <s v="completed"/>
    <s v="Jitendra  Kumar HKGM"/>
  </r>
  <r>
    <n v="275"/>
    <x v="1"/>
    <s v="HALDWANI"/>
    <x v="2"/>
    <n v="9161640641"/>
    <s v="UP20BT0504"/>
    <s v="ISLAMUDDIN"/>
    <n v="9105130861"/>
    <x v="591"/>
    <n v="122726"/>
    <d v="2025-10-05T00:00:00"/>
    <d v="2025-10-08T00:00:00"/>
    <n v="3"/>
    <s v="valid"/>
    <n v="24843"/>
    <n v="6422"/>
    <n v="55"/>
    <n v="80"/>
    <s v="normal"/>
    <s v="no"/>
    <s v="medium"/>
    <n v="135"/>
    <s v="medium"/>
    <s v="YES"/>
    <d v="2025-10-08T00:00:00"/>
    <m/>
    <d v="2025-10-01T00:00:00"/>
    <s v="Oct"/>
    <n v="2025"/>
    <s v="Wed"/>
    <m/>
    <x v="118"/>
    <n v="18"/>
    <s v="valid"/>
    <s v="completed"/>
    <s v="Pramod   Singh"/>
  </r>
  <r>
    <n v="404"/>
    <x v="1"/>
    <s v="HALDWANI"/>
    <x v="1"/>
    <n v="9389925428"/>
    <s v="UP21FT5612"/>
    <s v="JAVED"/>
    <n v="6398733536"/>
    <x v="592"/>
    <n v="82102"/>
    <d v="2025-10-09T00:00:00"/>
    <d v="2025-10-09T00:00:00"/>
    <n v="0"/>
    <s v="valid"/>
    <n v="25425"/>
    <n v="5265"/>
    <n v="65"/>
    <n v="40"/>
    <s v="normal"/>
    <s v="no"/>
    <s v="low"/>
    <n v="105"/>
    <s v="low"/>
    <s v="YES"/>
    <d v="2025-10-09T00:00:00"/>
    <m/>
    <d v="2025-10-01T00:00:00"/>
    <s v="Oct"/>
    <n v="2025"/>
    <s v="Thu"/>
    <m/>
    <x v="108"/>
    <n v="18"/>
    <s v="valid"/>
    <s v="completed"/>
    <s v="Bhupesh Upadhyay"/>
  </r>
  <r>
    <n v="400"/>
    <x v="1"/>
    <s v="HALDWANI"/>
    <x v="1"/>
    <n v="9389925428"/>
    <s v="UP21FT5612"/>
    <s v="JAVED"/>
    <n v="6398733536"/>
    <x v="593"/>
    <n v="80811"/>
    <d v="2025-10-08T00:00:00"/>
    <d v="2025-10-08T00:00:00"/>
    <n v="0"/>
    <s v="valid"/>
    <n v="2653"/>
    <n v="5012"/>
    <n v="54"/>
    <n v="140"/>
    <s v="normal"/>
    <s v="no"/>
    <s v="medium"/>
    <n v="194"/>
    <s v="medium"/>
    <s v="YES"/>
    <d v="2025-10-08T00:00:00"/>
    <m/>
    <d v="2025-10-01T00:00:00"/>
    <s v="Oct"/>
    <n v="2025"/>
    <s v="Wed"/>
    <m/>
    <x v="108"/>
    <n v="18"/>
    <s v="valid"/>
    <s v="completed"/>
    <s v="Bhupesh Upadhyay"/>
  </r>
  <r>
    <n v="23"/>
    <x v="1"/>
    <s v="HALDWANI"/>
    <x v="1"/>
    <s v="9389925428BPCL"/>
    <s v="UK03CA2120"/>
    <s v="DEEPAK"/>
    <n v="9350905819"/>
    <x v="594"/>
    <s v="TXN100125969053"/>
    <d v="2025-10-01T00:00:00"/>
    <d v="2025-10-01T00:00:00"/>
    <n v="0"/>
    <s v="valid"/>
    <n v="2177"/>
    <n v="333"/>
    <n v="59"/>
    <n v="60"/>
    <s v="normal"/>
    <s v="no"/>
    <s v="low"/>
    <n v="119"/>
    <s v="low"/>
    <s v="YES"/>
    <d v="2025-10-01T00:00:00"/>
    <m/>
    <d v="2025-10-01T00:00:00"/>
    <s v="Oct"/>
    <n v="2025"/>
    <s v="Wed"/>
    <m/>
    <x v="110"/>
    <n v="18"/>
    <s v="valid"/>
    <s v="completed"/>
    <s v="Bhuwan Joshi"/>
  </r>
  <r>
    <n v="666"/>
    <x v="1"/>
    <s v="HALDWANI"/>
    <x v="1"/>
    <n v="9389925428"/>
    <s v="UK03CA2120"/>
    <s v="DEEPAK"/>
    <n v="9350905819"/>
    <x v="595"/>
    <s v="TXN100132077529"/>
    <d v="2025-10-31T00:00:00"/>
    <d v="2025-11-01T00:00:00"/>
    <n v="1"/>
    <s v="valid"/>
    <n v="2909"/>
    <n v="426"/>
    <n v="71"/>
    <n v="60"/>
    <s v="normal"/>
    <s v="no"/>
    <s v="low"/>
    <n v="131"/>
    <s v="low"/>
    <s v="YES"/>
    <d v="2025-11-01T00:00:00"/>
    <m/>
    <d v="2025-10-01T00:00:00"/>
    <s v="Nov"/>
    <n v="2025"/>
    <s v="Sat"/>
    <m/>
    <x v="110"/>
    <n v="18"/>
    <s v="valid"/>
    <s v="completed"/>
    <s v="Bhuwan Joshi"/>
  </r>
  <r>
    <n v="313"/>
    <x v="1"/>
    <s v="HALDWANI"/>
    <x v="1"/>
    <n v="9389925428"/>
    <s v="UP21ET8573"/>
    <s v="AMAN"/>
    <n v="9105037209"/>
    <x v="596"/>
    <n v="95342"/>
    <d v="2025-10-06T00:00:00"/>
    <d v="2025-10-06T00:00:00"/>
    <n v="0"/>
    <s v="valid"/>
    <n v="5"/>
    <n v="1"/>
    <n v="12"/>
    <n v="80"/>
    <s v="normal"/>
    <s v="no"/>
    <s v="medium"/>
    <n v="92"/>
    <s v="medium"/>
    <s v="YES"/>
    <d v="2025-10-06T00:00:00"/>
    <m/>
    <d v="2025-10-01T00:00:00"/>
    <s v="Oct"/>
    <n v="2025"/>
    <s v="Mon"/>
    <m/>
    <x v="114"/>
    <n v="18"/>
    <s v="valid"/>
    <s v="completed"/>
    <s v="Rajveer  Singh"/>
  </r>
  <r>
    <n v="236"/>
    <x v="1"/>
    <s v="HALDWANI"/>
    <x v="1"/>
    <n v="9389925428"/>
    <s v="UK05CA2368"/>
    <s v="GANESH"/>
    <n v="7535896961"/>
    <x v="597"/>
    <s v="TXN100126788559"/>
    <d v="2025-10-05T00:00:00"/>
    <d v="2025-10-07T00:00:00"/>
    <n v="2"/>
    <s v="valid"/>
    <n v="2486"/>
    <n v="510"/>
    <n v="71"/>
    <n v="100"/>
    <s v="normal"/>
    <s v="no"/>
    <s v="medium"/>
    <n v="171"/>
    <s v="medium"/>
    <s v="YES"/>
    <d v="2025-10-07T00:00:00"/>
    <m/>
    <d v="2025-10-01T00:00:00"/>
    <s v="Oct"/>
    <n v="2025"/>
    <s v="Tue"/>
    <m/>
    <x v="119"/>
    <n v="18"/>
    <s v="valid"/>
    <s v="completed"/>
    <s v="Neeraj  Singh"/>
  </r>
  <r>
    <n v="235"/>
    <x v="1"/>
    <s v="HALDWANI"/>
    <x v="1"/>
    <n v="9389925428"/>
    <s v="UK05CA2368"/>
    <s v="GANESH"/>
    <n v="7535896961"/>
    <x v="598"/>
    <s v="TXN100126788559"/>
    <d v="2025-10-05T00:00:00"/>
    <d v="2025-10-08T00:00:00"/>
    <n v="3"/>
    <s v="valid"/>
    <n v="778"/>
    <n v="148"/>
    <n v="70"/>
    <n v="80"/>
    <s v="normal"/>
    <s v="no"/>
    <s v="medium"/>
    <n v="150"/>
    <s v="medium"/>
    <s v="YES"/>
    <d v="2025-10-08T00:00:00"/>
    <m/>
    <d v="2025-10-01T00:00:00"/>
    <s v="Oct"/>
    <n v="2025"/>
    <s v="Wed"/>
    <m/>
    <x v="119"/>
    <n v="18"/>
    <s v="valid"/>
    <s v="completed"/>
    <s v="Neeraj  Singh"/>
  </r>
  <r>
    <n v="442"/>
    <x v="1"/>
    <s v="HALDWANI"/>
    <x v="2"/>
    <n v="9161640641"/>
    <s v="UK02CA0988"/>
    <s v="KUNDAN"/>
    <n v="7055143769"/>
    <x v="599"/>
    <s v="TXN100127883932"/>
    <d v="2025-10-10T00:00:00"/>
    <d v="2025-10-10T00:00:00"/>
    <n v="0"/>
    <s v="valid"/>
    <n v="9675"/>
    <n v="1498"/>
    <n v="30"/>
    <n v="200"/>
    <s v="high"/>
    <s v="yes"/>
    <s v="high"/>
    <n v="230"/>
    <s v="HIGH"/>
    <s v="YES"/>
    <d v="2025-10-10T00:00:00"/>
    <m/>
    <d v="2025-10-01T00:00:00"/>
    <s v="Oct"/>
    <n v="2025"/>
    <s v="Fri"/>
    <m/>
    <x v="113"/>
    <n v="18"/>
    <s v="valid"/>
    <s v="completed"/>
    <s v="Tejpal  Singh  Takuli"/>
  </r>
  <r>
    <n v="631"/>
    <x v="1"/>
    <s v="HALDWANI"/>
    <x v="1"/>
    <n v="9389925428"/>
    <s v="UK05CA2368"/>
    <s v="GANESH"/>
    <n v="7535896961"/>
    <x v="599"/>
    <s v="TXN100131610164"/>
    <d v="2025-10-30T00:00:00"/>
    <d v="2025-10-30T00:00:00"/>
    <n v="0"/>
    <s v="valid"/>
    <n v="3991"/>
    <n v="1598"/>
    <n v="62"/>
    <n v="180"/>
    <s v="high"/>
    <s v="yes"/>
    <s v="high"/>
    <n v="242"/>
    <s v="HIGH"/>
    <s v="YES"/>
    <d v="2025-10-30T00:00:00"/>
    <m/>
    <d v="2025-10-01T00:00:00"/>
    <s v="Oct"/>
    <n v="2025"/>
    <s v="Thu"/>
    <m/>
    <x v="113"/>
    <n v="18"/>
    <s v="valid"/>
    <s v="completed"/>
    <s v="Tejpal  Singh  Takuli"/>
  </r>
  <r>
    <n v="318"/>
    <x v="1"/>
    <s v="HALDWANI"/>
    <x v="2"/>
    <n v="9161640641"/>
    <s v="UK05CA2504"/>
    <s v="GOKUL"/>
    <n v="7417923866"/>
    <x v="600"/>
    <s v="TXN100126917607"/>
    <d v="2025-10-06T00:00:00"/>
    <d v="2025-10-06T00:00:00"/>
    <n v="0"/>
    <s v="valid"/>
    <n v="4702"/>
    <n v="1137"/>
    <n v="83"/>
    <n v="80"/>
    <s v="normal"/>
    <s v="no"/>
    <s v="medium"/>
    <n v="163"/>
    <s v="medium"/>
    <s v="YES"/>
    <d v="2025-10-06T00:00:00"/>
    <m/>
    <d v="2025-10-01T00:00:00"/>
    <s v="Oct"/>
    <n v="2025"/>
    <s v="Mon"/>
    <m/>
    <x v="77"/>
    <n v="18"/>
    <s v="valid"/>
    <s v="completed"/>
    <s v="Santosh Lal Saha"/>
  </r>
  <r>
    <n v="57"/>
    <x v="1"/>
    <s v="HALDWANI"/>
    <x v="2"/>
    <s v="9161640641_JIO-BP"/>
    <s v="UK02CA0769"/>
    <s v="HARI"/>
    <n v="7247885473"/>
    <x v="601"/>
    <n v="94114"/>
    <d v="2025-10-01T00:00:00"/>
    <d v="2025-10-01T00:00:00"/>
    <n v="0"/>
    <s v="valid"/>
    <n v="12546"/>
    <n v="2741"/>
    <n v="35"/>
    <n v="80"/>
    <s v="normal"/>
    <s v="no"/>
    <s v="medium"/>
    <n v="115"/>
    <s v="medium"/>
    <s v="YES"/>
    <d v="2025-10-01T00:00:00"/>
    <m/>
    <d v="2025-10-01T00:00:00"/>
    <s v="Oct"/>
    <n v="2025"/>
    <s v="Wed"/>
    <m/>
    <x v="33"/>
    <n v="18"/>
    <s v="valid"/>
    <s v="completed"/>
    <s v="Jitendra  Kumar HKGM"/>
  </r>
  <r>
    <n v="512"/>
    <x v="1"/>
    <s v="HALDWANI"/>
    <x v="2"/>
    <n v="9161640641"/>
    <s v="UK02CA0769"/>
    <s v="HARI"/>
    <n v="7247885473"/>
    <x v="602"/>
    <n v="114628"/>
    <d v="2025-10-14T00:00:00"/>
    <d v="2025-10-14T00:00:00"/>
    <n v="0"/>
    <s v="valid"/>
    <n v="10164"/>
    <n v="1836"/>
    <n v="43"/>
    <n v="40"/>
    <s v="normal"/>
    <s v="no"/>
    <s v="low"/>
    <n v="83"/>
    <s v="low"/>
    <s v="YES"/>
    <d v="2025-10-14T00:00:00"/>
    <m/>
    <d v="2025-10-01T00:00:00"/>
    <s v="Oct"/>
    <n v="2025"/>
    <s v="Tue"/>
    <m/>
    <x v="33"/>
    <n v="18"/>
    <s v="valid"/>
    <s v="completed"/>
    <s v="Jitendra  Kumar HKGM"/>
  </r>
  <r>
    <n v="575"/>
    <x v="1"/>
    <s v="HALDWANI"/>
    <x v="2"/>
    <n v="9628578265"/>
    <s v="UK02CA0769"/>
    <s v="HARI"/>
    <n v="7247885473"/>
    <x v="603"/>
    <n v="130154"/>
    <d v="2025-10-17T00:00:00"/>
    <d v="2025-10-17T00:00:00"/>
    <n v="0"/>
    <s v="valid"/>
    <n v="356"/>
    <n v="96"/>
    <n v="27"/>
    <n v="60"/>
    <s v="normal"/>
    <s v="no"/>
    <s v="low"/>
    <n v="87"/>
    <s v="low"/>
    <s v="YES"/>
    <d v="2025-10-17T00:00:00"/>
    <m/>
    <d v="2025-10-01T00:00:00"/>
    <s v="Oct"/>
    <n v="2025"/>
    <s v="Fri"/>
    <m/>
    <x v="120"/>
    <n v="18"/>
    <s v="valid"/>
    <s v="completed"/>
    <s v="Sumit  kumar  singh"/>
  </r>
  <r>
    <n v="377"/>
    <x v="1"/>
    <s v="HALDWANI"/>
    <x v="2"/>
    <n v="9161640641"/>
    <s v="UK02CA0769"/>
    <s v="HARI"/>
    <n v="7247885473"/>
    <x v="604"/>
    <n v="83858"/>
    <d v="2025-10-08T00:00:00"/>
    <d v="2025-10-08T00:00:00"/>
    <n v="0"/>
    <s v="valid"/>
    <n v="2536"/>
    <n v="1001"/>
    <n v="21"/>
    <n v="80"/>
    <s v="normal"/>
    <s v="no"/>
    <s v="medium"/>
    <n v="101"/>
    <s v="medium"/>
    <s v="YES"/>
    <d v="2025-10-08T00:00:00"/>
    <m/>
    <d v="2025-10-01T00:00:00"/>
    <s v="Oct"/>
    <n v="2025"/>
    <s v="Wed"/>
    <m/>
    <x v="120"/>
    <n v="18"/>
    <s v="valid"/>
    <s v="completed"/>
    <s v="Sumit  kumar  singh"/>
  </r>
  <r>
    <n v="378"/>
    <x v="1"/>
    <s v="HALDWANI"/>
    <x v="2"/>
    <n v="9161640641"/>
    <s v="UK02CA0769"/>
    <s v="HARI"/>
    <n v="7247885473"/>
    <x v="604"/>
    <n v="83858"/>
    <d v="2025-10-08T00:00:00"/>
    <d v="2025-10-08T00:00:00"/>
    <n v="0"/>
    <s v="valid"/>
    <n v="387"/>
    <n v="82"/>
    <n v="33"/>
    <n v="80"/>
    <s v="normal"/>
    <s v="no"/>
    <s v="medium"/>
    <n v="113"/>
    <s v="medium"/>
    <s v="YES"/>
    <d v="2025-10-08T00:00:00"/>
    <m/>
    <d v="2025-10-01T00:00:00"/>
    <s v="Oct"/>
    <n v="2025"/>
    <s v="Wed"/>
    <m/>
    <x v="120"/>
    <n v="18"/>
    <s v="valid"/>
    <s v="completed"/>
    <s v="Sumit  kumar  singh"/>
  </r>
  <r>
    <n v="668"/>
    <x v="1"/>
    <s v="HALDWANI"/>
    <x v="2"/>
    <n v="9628578265"/>
    <s v="UP20BT0504"/>
    <s v="ISLAMUDDIN"/>
    <n v="9105130861"/>
    <x v="605"/>
    <n v="165623"/>
    <d v="2025-10-31T00:00:00"/>
    <d v="2025-10-31T00:00:00"/>
    <n v="0"/>
    <s v="valid"/>
    <n v="1571"/>
    <n v="612"/>
    <n v="12"/>
    <n v="80"/>
    <s v="normal"/>
    <s v="no"/>
    <s v="medium"/>
    <n v="92"/>
    <s v="medium"/>
    <s v="YES"/>
    <d v="2025-10-31T00:00:00"/>
    <m/>
    <d v="2025-10-01T00:00:00"/>
    <s v="Oct"/>
    <n v="2025"/>
    <s v="Fri"/>
    <m/>
    <x v="90"/>
    <n v="18"/>
    <s v="valid"/>
    <s v="completed"/>
    <s v="Ajay  Kumar  Singh"/>
  </r>
  <r>
    <n v="371"/>
    <x v="1"/>
    <s v="HALDWANI"/>
    <x v="2"/>
    <n v="9161640641"/>
    <s v="UK02CA0769"/>
    <s v="HARI"/>
    <n v="7247885473"/>
    <x v="606"/>
    <n v="83600"/>
    <d v="2025-10-08T00:00:00"/>
    <d v="2025-10-08T00:00:00"/>
    <n v="0"/>
    <s v="valid"/>
    <n v="6342"/>
    <n v="1693"/>
    <n v="40"/>
    <n v="80"/>
    <s v="normal"/>
    <s v="no"/>
    <s v="medium"/>
    <n v="120"/>
    <s v="medium"/>
    <s v="YES"/>
    <d v="2025-10-08T00:00:00"/>
    <m/>
    <d v="2025-10-01T00:00:00"/>
    <s v="Oct"/>
    <n v="2025"/>
    <s v="Wed"/>
    <m/>
    <x v="120"/>
    <n v="18"/>
    <s v="valid"/>
    <s v="completed"/>
    <s v="Sumit  kumar  singh"/>
  </r>
  <r>
    <n v="99"/>
    <x v="1"/>
    <s v="HALDWANI"/>
    <x v="2"/>
    <n v="8126359505"/>
    <s v="UK02CA0769"/>
    <s v="HARI"/>
    <n v="7247885473"/>
    <x v="607"/>
    <n v="124313"/>
    <d v="2025-10-02T00:00:00"/>
    <d v="2025-10-02T00:00:00"/>
    <n v="0"/>
    <s v="valid"/>
    <n v="4887"/>
    <n v="760"/>
    <n v="34"/>
    <n v="80"/>
    <s v="normal"/>
    <s v="no"/>
    <s v="medium"/>
    <n v="114"/>
    <s v="medium"/>
    <s v="YES"/>
    <d v="2025-10-02T00:00:00"/>
    <m/>
    <d v="2025-10-01T00:00:00"/>
    <s v="Oct"/>
    <n v="2025"/>
    <s v="Thu"/>
    <m/>
    <x v="33"/>
    <n v="18"/>
    <s v="valid"/>
    <s v="completed"/>
    <s v="Jitendra  Kumar HKGM"/>
  </r>
  <r>
    <n v="159"/>
    <x v="1"/>
    <s v="HALDWANI"/>
    <x v="2"/>
    <n v="9161640641"/>
    <s v="UK02CA0769"/>
    <s v="HARI"/>
    <n v="7247885473"/>
    <x v="608"/>
    <n v="75329"/>
    <d v="2025-10-03T00:00:00"/>
    <d v="2025-10-03T00:00:00"/>
    <n v="0"/>
    <s v="valid"/>
    <n v="12025"/>
    <n v="3173"/>
    <n v="48"/>
    <n v="100"/>
    <s v="normal"/>
    <s v="no"/>
    <s v="medium"/>
    <n v="148"/>
    <s v="medium"/>
    <s v="YES"/>
    <d v="2025-10-03T00:00:00"/>
    <m/>
    <d v="2025-10-01T00:00:00"/>
    <s v="Oct"/>
    <n v="2025"/>
    <s v="Fri"/>
    <m/>
    <x v="29"/>
    <n v="18"/>
    <s v="valid"/>
    <s v="completed"/>
    <s v="Rakesh  Kumar"/>
  </r>
  <r>
    <n v="297"/>
    <x v="1"/>
    <s v="HALDWANI"/>
    <x v="2"/>
    <n v="9161640641"/>
    <s v="UK02CA0769"/>
    <s v="HARI"/>
    <n v="7247885473"/>
    <x v="609"/>
    <n v="113108"/>
    <d v="2025-10-06T00:00:00"/>
    <d v="2025-10-07T00:00:00"/>
    <n v="1"/>
    <s v="valid"/>
    <n v="9590"/>
    <n v="2402"/>
    <n v="28"/>
    <n v="40"/>
    <s v="normal"/>
    <s v="no"/>
    <s v="low"/>
    <n v="68"/>
    <s v="low"/>
    <s v="YES"/>
    <d v="2025-10-07T00:00:00"/>
    <m/>
    <d v="2025-10-01T00:00:00"/>
    <s v="Oct"/>
    <n v="2025"/>
    <s v="Tue"/>
    <m/>
    <x v="90"/>
    <n v="18"/>
    <s v="valid"/>
    <s v="completed"/>
    <s v="Ajay  Kumar  Singh"/>
  </r>
  <r>
    <n v="527"/>
    <x v="1"/>
    <s v="HALDWANI"/>
    <x v="2"/>
    <n v="9161640641"/>
    <s v="UP20BT0504"/>
    <s v="ISLAMUDDIN"/>
    <n v="9105130861"/>
    <x v="609"/>
    <n v="85629"/>
    <d v="2025-10-14T00:00:00"/>
    <d v="2025-10-14T00:00:00"/>
    <n v="0"/>
    <s v="valid"/>
    <n v="38525"/>
    <n v="9575"/>
    <n v="23"/>
    <n v="40"/>
    <s v="normal"/>
    <s v="no"/>
    <s v="low"/>
    <n v="63"/>
    <s v="low"/>
    <s v="YES"/>
    <d v="2025-10-14T00:00:00"/>
    <m/>
    <d v="2025-10-01T00:00:00"/>
    <s v="Oct"/>
    <n v="2025"/>
    <s v="Tue"/>
    <m/>
    <x v="90"/>
    <n v="18"/>
    <s v="valid"/>
    <s v="completed"/>
    <s v="Ajay  Kumar  Singh"/>
  </r>
  <r>
    <n v="372"/>
    <x v="1"/>
    <s v="HALDWANI"/>
    <x v="2"/>
    <n v="9161640641"/>
    <s v="UK02CA0769"/>
    <s v="HARI"/>
    <n v="7247885473"/>
    <x v="610"/>
    <n v="83600"/>
    <d v="2025-10-08T00:00:00"/>
    <d v="2025-10-08T00:00:00"/>
    <n v="0"/>
    <s v="valid"/>
    <n v="2731"/>
    <n v="760"/>
    <n v="75"/>
    <n v="80"/>
    <s v="normal"/>
    <s v="no"/>
    <s v="medium"/>
    <n v="155"/>
    <s v="medium"/>
    <s v="YES"/>
    <d v="2025-10-08T00:00:00"/>
    <m/>
    <d v="2025-10-01T00:00:00"/>
    <s v="Oct"/>
    <n v="2025"/>
    <s v="Wed"/>
    <m/>
    <x v="120"/>
    <n v="18"/>
    <s v="valid"/>
    <s v="completed"/>
    <s v="Sumit  kumar  singh"/>
  </r>
  <r>
    <n v="373"/>
    <x v="1"/>
    <s v="HALDWANI"/>
    <x v="2"/>
    <n v="9161640641"/>
    <s v="UK02CA0769"/>
    <s v="HARI"/>
    <n v="7247885473"/>
    <x v="611"/>
    <n v="83600"/>
    <d v="2025-10-08T00:00:00"/>
    <d v="2025-10-08T00:00:00"/>
    <n v="0"/>
    <s v="valid"/>
    <n v="3382"/>
    <n v="849"/>
    <n v="75"/>
    <n v="80"/>
    <s v="normal"/>
    <s v="no"/>
    <s v="medium"/>
    <n v="155"/>
    <s v="medium"/>
    <s v="YES"/>
    <d v="2025-10-08T00:00:00"/>
    <m/>
    <d v="2025-10-01T00:00:00"/>
    <s v="Oct"/>
    <n v="2025"/>
    <s v="Wed"/>
    <m/>
    <x v="120"/>
    <n v="18"/>
    <s v="valid"/>
    <s v="completed"/>
    <s v="Sumit  kumar  singh"/>
  </r>
  <r>
    <n v="374"/>
    <x v="1"/>
    <s v="HALDWANI"/>
    <x v="2"/>
    <n v="9161640641"/>
    <s v="UK02CA0769"/>
    <s v="HARI"/>
    <n v="7247885473"/>
    <x v="612"/>
    <n v="83600"/>
    <d v="2025-10-08T00:00:00"/>
    <d v="2025-10-08T00:00:00"/>
    <n v="0"/>
    <s v="valid"/>
    <n v="3610"/>
    <n v="784"/>
    <n v="118"/>
    <n v="60"/>
    <s v="normal"/>
    <s v="no"/>
    <s v="low"/>
    <n v="178"/>
    <s v="low"/>
    <s v="YES"/>
    <d v="2025-10-08T00:00:00"/>
    <m/>
    <d v="2025-10-01T00:00:00"/>
    <s v="Oct"/>
    <n v="2025"/>
    <s v="Wed"/>
    <m/>
    <x v="120"/>
    <n v="18"/>
    <s v="valid"/>
    <s v="completed"/>
    <s v="Sumit  kumar  singh"/>
  </r>
  <r>
    <n v="375"/>
    <x v="1"/>
    <s v="HALDWANI"/>
    <x v="2"/>
    <n v="9161640641"/>
    <s v="UK02CA0769"/>
    <s v="HARI"/>
    <n v="7247885473"/>
    <x v="613"/>
    <n v="83727"/>
    <d v="2025-10-08T00:00:00"/>
    <d v="2025-10-08T00:00:00"/>
    <n v="0"/>
    <s v="valid"/>
    <n v="4125"/>
    <n v="542"/>
    <n v="86"/>
    <n v="80"/>
    <s v="normal"/>
    <s v="no"/>
    <s v="medium"/>
    <n v="166"/>
    <s v="medium"/>
    <s v="YES"/>
    <d v="2025-10-08T00:00:00"/>
    <m/>
    <d v="2025-10-01T00:00:00"/>
    <s v="Oct"/>
    <n v="2025"/>
    <s v="Wed"/>
    <m/>
    <x v="120"/>
    <n v="18"/>
    <s v="valid"/>
    <s v="completed"/>
    <s v="Sumit  kumar  singh"/>
  </r>
  <r>
    <n v="221"/>
    <x v="1"/>
    <s v="HALDWANI"/>
    <x v="1"/>
    <s v="9389925428-Jio-BP"/>
    <s v="UP21CT3979"/>
    <s v="JAVED"/>
    <n v="6398733536"/>
    <x v="614"/>
    <n v="82549"/>
    <d v="2025-10-04T00:00:00"/>
    <d v="2025-10-04T00:00:00"/>
    <n v="0"/>
    <s v="valid"/>
    <n v="13043"/>
    <n v="3230"/>
    <n v="25"/>
    <n v="40"/>
    <s v="normal"/>
    <s v="no"/>
    <s v="low"/>
    <n v="65"/>
    <s v="low"/>
    <s v="YES"/>
    <d v="2025-10-04T00:00:00"/>
    <m/>
    <d v="2025-10-01T00:00:00"/>
    <s v="Oct"/>
    <n v="2025"/>
    <s v="Sat"/>
    <m/>
    <x v="79"/>
    <n v="18"/>
    <s v="valid"/>
    <s v="completed"/>
    <s v="Shahwaz  Hussain"/>
  </r>
  <r>
    <n v="215"/>
    <x v="1"/>
    <s v="HALDWANI"/>
    <x v="1"/>
    <s v="9389925428BPCL"/>
    <s v="UK03CA2120"/>
    <s v="DEEPAK"/>
    <n v="9350905819"/>
    <x v="615"/>
    <s v="TXN100126469614"/>
    <d v="2025-10-04T00:00:00"/>
    <d v="2025-10-05T00:00:00"/>
    <n v="1"/>
    <s v="valid"/>
    <n v="2167"/>
    <n v="544"/>
    <n v="44"/>
    <n v="60"/>
    <s v="normal"/>
    <s v="no"/>
    <s v="low"/>
    <n v="104"/>
    <s v="low"/>
    <s v="YES"/>
    <d v="2025-10-05T00:00:00"/>
    <m/>
    <d v="2025-10-01T00:00:00"/>
    <s v="Oct"/>
    <n v="2025"/>
    <s v="Sun"/>
    <m/>
    <x v="116"/>
    <n v="18"/>
    <s v="valid"/>
    <s v="completed"/>
    <s v="Neeraj   Chandra"/>
  </r>
  <r>
    <n v="667"/>
    <x v="1"/>
    <s v="HALDWANI"/>
    <x v="1"/>
    <n v="9389925428"/>
    <s v="UK03CA2120"/>
    <s v="DEEPAK"/>
    <n v="9350905819"/>
    <x v="615"/>
    <s v="TXN100131957630"/>
    <d v="2025-10-31T00:00:00"/>
    <d v="2025-11-01T00:00:00"/>
    <n v="1"/>
    <s v="valid"/>
    <n v="2296"/>
    <n v="573"/>
    <n v="47"/>
    <n v="80"/>
    <s v="normal"/>
    <s v="no"/>
    <s v="medium"/>
    <n v="127"/>
    <s v="medium"/>
    <s v="YES"/>
    <d v="2025-11-01T00:00:00"/>
    <m/>
    <d v="2025-10-01T00:00:00"/>
    <s v="Nov"/>
    <n v="2025"/>
    <s v="Sat"/>
    <m/>
    <x v="116"/>
    <n v="18"/>
    <s v="valid"/>
    <s v="completed"/>
    <s v="Neeraj   Chandra"/>
  </r>
  <r>
    <n v="214"/>
    <x v="1"/>
    <s v="HALDWANI"/>
    <x v="1"/>
    <s v="9389925428BPCL"/>
    <s v="UK03CA2120"/>
    <s v="DEEPAK"/>
    <n v="9350905819"/>
    <x v="616"/>
    <s v="TXN100126469614"/>
    <d v="2025-10-04T00:00:00"/>
    <d v="2025-10-05T00:00:00"/>
    <n v="1"/>
    <s v="valid"/>
    <n v="2003"/>
    <n v="652"/>
    <n v="70"/>
    <n v="60"/>
    <s v="normal"/>
    <s v="no"/>
    <s v="low"/>
    <n v="130"/>
    <s v="low"/>
    <s v="YES"/>
    <d v="2025-10-05T00:00:00"/>
    <m/>
    <d v="2025-10-01T00:00:00"/>
    <s v="Oct"/>
    <n v="2025"/>
    <s v="Sun"/>
    <m/>
    <x v="116"/>
    <n v="18"/>
    <s v="valid"/>
    <s v="completed"/>
    <s v="Neeraj   Chandra"/>
  </r>
  <r>
    <n v="667"/>
    <x v="1"/>
    <s v="HALDWANI"/>
    <x v="1"/>
    <n v="9389925428"/>
    <s v="UK03CA2120"/>
    <s v="DEEPAK"/>
    <n v="9350905819"/>
    <x v="616"/>
    <s v="TXN100131957630"/>
    <d v="2025-10-31T00:00:00"/>
    <d v="2025-11-01T00:00:00"/>
    <n v="1"/>
    <s v="valid"/>
    <n v="2057"/>
    <n v="675"/>
    <n v="99"/>
    <n v="60"/>
    <s v="normal"/>
    <s v="no"/>
    <s v="low"/>
    <n v="159"/>
    <s v="low"/>
    <s v="YES"/>
    <d v="2025-11-01T00:00:00"/>
    <m/>
    <d v="2025-10-01T00:00:00"/>
    <s v="Nov"/>
    <n v="2025"/>
    <s v="Sat"/>
    <m/>
    <x v="116"/>
    <n v="18"/>
    <s v="valid"/>
    <s v="completed"/>
    <s v="Neeraj   Chandra"/>
  </r>
  <r>
    <n v="265"/>
    <x v="1"/>
    <s v="HALDWANI"/>
    <x v="1"/>
    <n v="9973143555"/>
    <s v="UK03CA2120"/>
    <s v="DEEPAK"/>
    <n v="9350905819"/>
    <x v="617"/>
    <s v="TXN100126851326"/>
    <d v="2025-10-05T00:00:00"/>
    <d v="2025-10-05T00:00:00"/>
    <n v="0"/>
    <s v="valid"/>
    <n v="155"/>
    <n v="71"/>
    <n v="100"/>
    <n v="120"/>
    <s v="normal"/>
    <s v="no"/>
    <s v="medium"/>
    <n v="220"/>
    <s v="medium"/>
    <s v="YES"/>
    <d v="2025-10-05T00:00:00"/>
    <m/>
    <d v="2025-10-01T00:00:00"/>
    <s v="Oct"/>
    <n v="2025"/>
    <s v="Sun"/>
    <m/>
    <x v="110"/>
    <n v="18"/>
    <s v="valid"/>
    <s v="completed"/>
    <s v="Bhuwan Joshi"/>
  </r>
  <r>
    <n v="667"/>
    <x v="1"/>
    <s v="HALDWANI"/>
    <x v="1"/>
    <n v="9389925428"/>
    <s v="UK03CA2120"/>
    <s v="DEEPAK"/>
    <n v="9350905819"/>
    <x v="618"/>
    <s v="TXN100132077529"/>
    <d v="2025-10-31T00:00:00"/>
    <d v="2025-11-01T00:00:00"/>
    <n v="1"/>
    <s v="valid"/>
    <n v="3901"/>
    <n v="468"/>
    <n v="31"/>
    <n v="80"/>
    <s v="normal"/>
    <s v="no"/>
    <s v="medium"/>
    <n v="111"/>
    <s v="medium"/>
    <s v="YES"/>
    <d v="2025-11-01T00:00:00"/>
    <m/>
    <d v="2025-10-01T00:00:00"/>
    <s v="Nov"/>
    <n v="2025"/>
    <s v="Sat"/>
    <m/>
    <x v="110"/>
    <n v="18"/>
    <s v="valid"/>
    <s v="completed"/>
    <s v="Bhuwan Joshi"/>
  </r>
  <r>
    <n v="213"/>
    <x v="1"/>
    <s v="HALDWANI"/>
    <x v="1"/>
    <s v="9389925428BPCL"/>
    <s v="UK03CA2120"/>
    <s v="DEEPAK"/>
    <n v="9350905819"/>
    <x v="619"/>
    <s v="TXN100126469614"/>
    <d v="2025-10-04T00:00:00"/>
    <d v="2025-10-05T00:00:00"/>
    <n v="1"/>
    <s v="valid"/>
    <n v="1228"/>
    <n v="242"/>
    <n v="51"/>
    <n v="60"/>
    <s v="normal"/>
    <s v="no"/>
    <s v="low"/>
    <n v="111"/>
    <s v="low"/>
    <s v="YES"/>
    <d v="2025-10-05T00:00:00"/>
    <m/>
    <d v="2025-10-01T00:00:00"/>
    <s v="Oct"/>
    <n v="2025"/>
    <s v="Sun"/>
    <m/>
    <x v="116"/>
    <n v="18"/>
    <s v="valid"/>
    <s v="completed"/>
    <s v="Neeraj   Chandra"/>
  </r>
  <r>
    <n v="667"/>
    <x v="1"/>
    <s v="HALDWANI"/>
    <x v="1"/>
    <n v="9389925428"/>
    <s v="UK03CA2120"/>
    <s v="DEEPAK"/>
    <n v="9350905819"/>
    <x v="619"/>
    <s v="TXN100131957630"/>
    <d v="2025-10-31T00:00:00"/>
    <d v="2025-10-31T00:00:00"/>
    <n v="0"/>
    <s v="valid"/>
    <n v="1330"/>
    <n v="258"/>
    <n v="71"/>
    <n v="60"/>
    <s v="normal"/>
    <s v="no"/>
    <s v="low"/>
    <n v="131"/>
    <s v="low"/>
    <s v="YES"/>
    <d v="2025-10-31T00:00:00"/>
    <m/>
    <d v="2025-10-01T00:00:00"/>
    <s v="Oct"/>
    <n v="2025"/>
    <s v="Fri"/>
    <m/>
    <x v="116"/>
    <n v="18"/>
    <s v="valid"/>
    <s v="completed"/>
    <s v="Neeraj   Chandra"/>
  </r>
  <r>
    <n v="18"/>
    <x v="1"/>
    <s v="HALDWANI"/>
    <x v="1"/>
    <s v="9389925428BPCL"/>
    <s v="UK03CA2120"/>
    <s v="DEEPAK"/>
    <n v="9350905819"/>
    <x v="620"/>
    <s v="TXN100125969053"/>
    <d v="2025-10-01T00:00:00"/>
    <d v="2025-10-02T00:00:00"/>
    <n v="1"/>
    <s v="valid"/>
    <n v="5076"/>
    <n v="532"/>
    <n v="74"/>
    <n v="80"/>
    <s v="normal"/>
    <s v="no"/>
    <s v="medium"/>
    <n v="154"/>
    <s v="medium"/>
    <s v="YES"/>
    <d v="2025-10-02T00:00:00"/>
    <m/>
    <d v="2025-10-01T00:00:00"/>
    <s v="Oct"/>
    <n v="2025"/>
    <s v="Thu"/>
    <m/>
    <x v="21"/>
    <n v="18"/>
    <s v="valid"/>
    <s v="completed"/>
    <s v="Deepak Joshi"/>
  </r>
  <r>
    <n v="19"/>
    <x v="1"/>
    <s v="HALDWANI"/>
    <x v="1"/>
    <s v="9389925428BPCL"/>
    <s v="UK03CA2120"/>
    <s v="DEEPAK"/>
    <n v="9350905819"/>
    <x v="621"/>
    <s v="TXN100125969053"/>
    <d v="2025-10-01T00:00:00"/>
    <d v="2025-10-01T00:00:00"/>
    <n v="0"/>
    <s v="valid"/>
    <n v="2733"/>
    <n v="659"/>
    <n v="30"/>
    <n v="80"/>
    <s v="normal"/>
    <s v="no"/>
    <s v="medium"/>
    <n v="110"/>
    <s v="medium"/>
    <s v="YES"/>
    <d v="2025-10-01T00:00:00"/>
    <n v="0.65208333333333335"/>
    <d v="2025-10-01T00:00:00"/>
    <s v="Oct"/>
    <n v="2025"/>
    <s v="Wed"/>
    <s v="Deepak Chandra Joshi"/>
    <x v="21"/>
    <n v="18"/>
    <s v="valid"/>
    <s v="completed"/>
    <s v="Deepak Joshi"/>
  </r>
  <r>
    <n v="401"/>
    <x v="1"/>
    <s v="HALDWANI"/>
    <x v="1"/>
    <n v="9389925428"/>
    <s v="UP21FT5612"/>
    <s v="JAVED"/>
    <n v="6398733536"/>
    <x v="622"/>
    <n v="80246"/>
    <d v="2025-10-08T00:00:00"/>
    <d v="2025-10-08T00:00:00"/>
    <n v="0"/>
    <s v="valid"/>
    <n v="5544"/>
    <n v="1376"/>
    <n v="17"/>
    <n v="60"/>
    <s v="normal"/>
    <s v="no"/>
    <s v="low"/>
    <n v="77"/>
    <s v="low"/>
    <s v="YES"/>
    <d v="2025-10-08T00:00:00"/>
    <m/>
    <d v="2025-10-01T00:00:00"/>
    <s v="Oct"/>
    <n v="2025"/>
    <s v="Wed"/>
    <m/>
    <x v="97"/>
    <n v="18"/>
    <s v="valid"/>
    <s v="completed"/>
    <s v="Kalyan Singh Rana"/>
  </r>
  <r>
    <n v="402"/>
    <x v="1"/>
    <s v="HALDWANI"/>
    <x v="1"/>
    <n v="9389925428"/>
    <s v="UP21FT5612"/>
    <s v="JAVED"/>
    <n v="6398733536"/>
    <x v="623"/>
    <n v="80246"/>
    <d v="2025-10-08T00:00:00"/>
    <d v="2025-10-08T00:00:00"/>
    <n v="0"/>
    <s v="valid"/>
    <n v="6765"/>
    <n v="1443"/>
    <n v="29"/>
    <n v="60"/>
    <s v="normal"/>
    <s v="no"/>
    <s v="low"/>
    <n v="89"/>
    <s v="low"/>
    <s v="YES"/>
    <d v="2025-10-08T00:00:00"/>
    <m/>
    <d v="2025-10-01T00:00:00"/>
    <s v="Oct"/>
    <n v="2025"/>
    <s v="Wed"/>
    <m/>
    <x v="97"/>
    <n v="18"/>
    <s v="valid"/>
    <s v="completed"/>
    <s v="Kalyan Singh Rana"/>
  </r>
  <r>
    <n v="20"/>
    <x v="1"/>
    <s v="HALDWANI"/>
    <x v="1"/>
    <s v="9389925428BPCL"/>
    <s v="UK03CA2120"/>
    <s v="DEEPAK"/>
    <n v="9350905819"/>
    <x v="624"/>
    <s v="TXN100125969053"/>
    <d v="2025-10-01T00:00:00"/>
    <d v="2025-10-01T00:00:00"/>
    <n v="0"/>
    <s v="valid"/>
    <n v="5376"/>
    <n v="1293"/>
    <n v="102"/>
    <n v="80"/>
    <s v="normal"/>
    <s v="no"/>
    <s v="medium"/>
    <n v="182"/>
    <s v="medium"/>
    <s v="YES"/>
    <d v="2025-10-01T00:00:00"/>
    <n v="0.60555555555555551"/>
    <d v="2025-10-01T00:00:00"/>
    <s v="Oct"/>
    <n v="2025"/>
    <s v="Wed"/>
    <s v="Deepak Chandra Joshi"/>
    <x v="21"/>
    <n v="18"/>
    <s v="valid"/>
    <s v="completed"/>
    <s v="Deepak Joshi"/>
  </r>
  <r>
    <n v="491"/>
    <x v="1"/>
    <s v="HALDWANI"/>
    <x v="1"/>
    <n v="9389925428"/>
    <s v="UK03CA2120"/>
    <s v="DEEPAK"/>
    <n v="9350905819"/>
    <x v="624"/>
    <s v="TXN100128415401"/>
    <d v="2025-10-13T00:00:00"/>
    <d v="2025-10-13T00:00:00"/>
    <n v="0"/>
    <s v="valid"/>
    <n v="5598"/>
    <n v="1330"/>
    <n v="94"/>
    <n v="60"/>
    <s v="normal"/>
    <s v="no"/>
    <s v="low"/>
    <n v="154"/>
    <s v="low"/>
    <s v="YES"/>
    <d v="2025-10-13T00:00:00"/>
    <m/>
    <d v="2025-10-01T00:00:00"/>
    <s v="Oct"/>
    <n v="2025"/>
    <s v="Mon"/>
    <m/>
    <x v="21"/>
    <n v="18"/>
    <s v="valid"/>
    <s v="completed"/>
    <s v="Deepak Joshi"/>
  </r>
  <r>
    <n v="667"/>
    <x v="1"/>
    <s v="HALDWANI"/>
    <x v="1"/>
    <n v="9389925428"/>
    <s v="UK03CA2120"/>
    <s v="DEEPAK"/>
    <n v="9350905819"/>
    <x v="624"/>
    <s v="TXN100131957630"/>
    <d v="2025-10-31T00:00:00"/>
    <d v="2025-11-01T00:00:00"/>
    <n v="1"/>
    <s v="valid"/>
    <n v="5825"/>
    <n v="1367"/>
    <n v="61"/>
    <n v="80"/>
    <s v="normal"/>
    <s v="no"/>
    <s v="medium"/>
    <n v="141"/>
    <s v="medium"/>
    <s v="YES"/>
    <d v="2025-11-01T00:00:00"/>
    <m/>
    <d v="2025-10-01T00:00:00"/>
    <s v="Nov"/>
    <n v="2025"/>
    <s v="Sat"/>
    <m/>
    <x v="21"/>
    <n v="18"/>
    <s v="valid"/>
    <s v="completed"/>
    <s v="Deepak Joshi"/>
  </r>
  <r>
    <n v="412"/>
    <x v="1"/>
    <s v="HALDWANI"/>
    <x v="1"/>
    <n v="9389925428"/>
    <s v="UP21FT5612"/>
    <s v="JAVED"/>
    <n v="6398733536"/>
    <x v="625"/>
    <n v="80635"/>
    <d v="2025-10-09T00:00:00"/>
    <d v="2025-10-09T00:00:00"/>
    <n v="0"/>
    <s v="valid"/>
    <n v="84577"/>
    <n v="952"/>
    <n v="65"/>
    <n v="60"/>
    <s v="normal"/>
    <s v="no"/>
    <s v="low"/>
    <n v="125"/>
    <s v="low"/>
    <s v="YES"/>
    <d v="2025-10-09T00:00:00"/>
    <m/>
    <d v="2025-10-01T00:00:00"/>
    <s v="Oct"/>
    <n v="2025"/>
    <s v="Thu"/>
    <m/>
    <x v="109"/>
    <n v="18"/>
    <s v="valid"/>
    <s v="completed"/>
    <s v="Lalit Pawar"/>
  </r>
  <r>
    <n v="493"/>
    <x v="1"/>
    <s v="HALDWANI"/>
    <x v="1"/>
    <n v="9389925428"/>
    <s v="UK03CA2120"/>
    <s v="DEEPAK"/>
    <n v="9350905819"/>
    <x v="626"/>
    <s v="TXN100128415076"/>
    <d v="2025-10-13T00:00:00"/>
    <d v="2025-10-13T00:00:00"/>
    <n v="0"/>
    <s v="valid"/>
    <n v="6071"/>
    <n v="1922"/>
    <n v="87"/>
    <n v="120"/>
    <s v="normal"/>
    <s v="no"/>
    <s v="medium"/>
    <n v="207"/>
    <s v="medium"/>
    <s v="YES"/>
    <d v="2025-10-13T00:00:00"/>
    <m/>
    <d v="2025-10-01T00:00:00"/>
    <s v="Oct"/>
    <n v="2025"/>
    <s v="Mon"/>
    <m/>
    <x v="116"/>
    <n v="18"/>
    <s v="valid"/>
    <s v="completed"/>
    <s v="Neeraj   Chandra"/>
  </r>
  <r>
    <n v="450"/>
    <x v="1"/>
    <s v="HALDWANI"/>
    <x v="1"/>
    <n v="9389925428"/>
    <s v="UK05CA2368"/>
    <s v="GANESH"/>
    <n v="7535896961"/>
    <x v="627"/>
    <s v="TXN100127839257"/>
    <d v="2025-10-10T00:00:00"/>
    <d v="2025-10-11T00:00:00"/>
    <n v="1"/>
    <s v="valid"/>
    <n v="1983"/>
    <n v="721"/>
    <n v="90"/>
    <n v="60"/>
    <s v="normal"/>
    <s v="no"/>
    <s v="low"/>
    <n v="150"/>
    <s v="low"/>
    <s v="YES"/>
    <d v="2025-10-11T00:00:00"/>
    <m/>
    <d v="2025-10-01T00:00:00"/>
    <s v="Oct"/>
    <n v="2025"/>
    <s v="Sat"/>
    <m/>
    <x v="121"/>
    <n v="18"/>
    <s v="valid"/>
    <s v="completed"/>
    <s v="Mr  Ghanshyam"/>
  </r>
  <r>
    <n v="202"/>
    <x v="1"/>
    <s v="HALDWANI"/>
    <x v="1"/>
    <s v="9389925428BPCL"/>
    <s v="UK05CA2368"/>
    <s v="GANESH"/>
    <n v="7535896961"/>
    <x v="628"/>
    <s v="TXN100126518250"/>
    <d v="2025-10-04T00:00:00"/>
    <d v="2025-10-04T00:00:00"/>
    <n v="0"/>
    <s v="valid"/>
    <n v="2337"/>
    <n v="543"/>
    <n v="55"/>
    <n v="80"/>
    <s v="normal"/>
    <s v="no"/>
    <s v="medium"/>
    <n v="135"/>
    <s v="medium"/>
    <s v="YES"/>
    <d v="2025-10-04T00:00:00"/>
    <m/>
    <d v="2025-10-01T00:00:00"/>
    <s v="Oct"/>
    <n v="2025"/>
    <s v="Sat"/>
    <m/>
    <x v="121"/>
    <n v="18"/>
    <s v="valid"/>
    <s v="completed"/>
    <s v="Mr  Ghanshyam"/>
  </r>
  <r>
    <n v="446"/>
    <x v="1"/>
    <s v="HALDWANI"/>
    <x v="1"/>
    <n v="9389925428"/>
    <s v="UK05CA2368"/>
    <s v="GANESH"/>
    <n v="7535896961"/>
    <x v="629"/>
    <s v="TXN100127839257"/>
    <d v="2025-10-10T00:00:00"/>
    <d v="2025-10-10T00:00:00"/>
    <n v="0"/>
    <s v="valid"/>
    <n v="6427"/>
    <n v="1413"/>
    <n v="86"/>
    <n v="60"/>
    <s v="normal"/>
    <s v="no"/>
    <s v="low"/>
    <n v="146"/>
    <s v="low"/>
    <s v="YES"/>
    <d v="2025-10-10T00:00:00"/>
    <m/>
    <d v="2025-10-01T00:00:00"/>
    <s v="Oct"/>
    <n v="2025"/>
    <s v="Fri"/>
    <m/>
    <x v="122"/>
    <n v="18"/>
    <s v="valid"/>
    <s v="completed"/>
    <s v="Naresh  Pal"/>
  </r>
  <r>
    <n v="447"/>
    <x v="1"/>
    <s v="HALDWANI"/>
    <x v="1"/>
    <n v="9389925428"/>
    <s v="UK05CA2368"/>
    <s v="GANESH"/>
    <n v="7535896961"/>
    <x v="630"/>
    <s v="TXN100127839257"/>
    <d v="2025-10-10T00:00:00"/>
    <d v="2025-10-10T00:00:00"/>
    <n v="0"/>
    <s v="valid"/>
    <n v="2140"/>
    <n v="469"/>
    <n v="91"/>
    <n v="60"/>
    <s v="normal"/>
    <s v="no"/>
    <s v="low"/>
    <n v="151"/>
    <s v="low"/>
    <s v="YES"/>
    <d v="2025-10-10T00:00:00"/>
    <m/>
    <d v="2025-10-01T00:00:00"/>
    <s v="Oct"/>
    <n v="2025"/>
    <s v="Fri"/>
    <m/>
    <x v="122"/>
    <n v="18"/>
    <s v="valid"/>
    <s v="completed"/>
    <s v="Naresh  Pal"/>
  </r>
  <r>
    <n v="204"/>
    <x v="1"/>
    <s v="HALDWANI"/>
    <x v="1"/>
    <s v="9389925428BPCL"/>
    <s v="UK05CA2368"/>
    <s v="GANESH"/>
    <n v="7535896961"/>
    <x v="631"/>
    <s v="TXN100126518250"/>
    <d v="2025-10-04T00:00:00"/>
    <d v="2025-10-04T00:00:00"/>
    <n v="0"/>
    <s v="valid"/>
    <n v="7798"/>
    <n v="2405"/>
    <n v="58"/>
    <n v="80"/>
    <s v="normal"/>
    <s v="no"/>
    <s v="medium"/>
    <n v="138"/>
    <s v="medium"/>
    <s v="YES"/>
    <d v="2025-10-04T00:00:00"/>
    <m/>
    <d v="2025-10-01T00:00:00"/>
    <s v="Oct"/>
    <n v="2025"/>
    <s v="Sat"/>
    <m/>
    <x v="121"/>
    <n v="18"/>
    <s v="valid"/>
    <s v="completed"/>
    <s v="Mr  Ghanshyam"/>
  </r>
  <r>
    <n v="416"/>
    <x v="1"/>
    <s v="HALDWANI"/>
    <x v="1"/>
    <n v="9389925428"/>
    <s v="UK05CA2368"/>
    <s v="GANESH"/>
    <n v="7535896961"/>
    <x v="632"/>
    <s v="TXN100127625200"/>
    <d v="2025-10-09T00:00:00"/>
    <d v="2025-10-10T00:00:00"/>
    <n v="1"/>
    <s v="valid"/>
    <n v="3009"/>
    <n v="787"/>
    <n v="90"/>
    <n v="60"/>
    <s v="normal"/>
    <s v="no"/>
    <s v="low"/>
    <n v="150"/>
    <s v="low"/>
    <s v="YES"/>
    <d v="2025-10-10T00:00:00"/>
    <m/>
    <d v="2025-10-01T00:00:00"/>
    <s v="Oct"/>
    <n v="2025"/>
    <s v="Fri"/>
    <m/>
    <x v="123"/>
    <n v="18"/>
    <s v="valid"/>
    <s v="completed"/>
    <s v="Sikandar   Singh"/>
  </r>
  <r>
    <n v="233"/>
    <x v="1"/>
    <s v="HALDWANI"/>
    <x v="1"/>
    <n v="9389925428"/>
    <s v="UK05CA2368"/>
    <s v="GANESH"/>
    <n v="7535896961"/>
    <x v="633"/>
    <s v="TXN100126788639"/>
    <d v="2025-10-05T00:00:00"/>
    <d v="2025-10-05T00:00:00"/>
    <n v="0"/>
    <s v="valid"/>
    <n v="675"/>
    <n v="166"/>
    <n v="118"/>
    <n v="80"/>
    <s v="normal"/>
    <s v="no"/>
    <s v="medium"/>
    <n v="198"/>
    <s v="medium"/>
    <s v="YES"/>
    <d v="2025-10-05T00:00:00"/>
    <m/>
    <d v="2025-10-01T00:00:00"/>
    <s v="Oct"/>
    <n v="2025"/>
    <s v="Sun"/>
    <m/>
    <x v="122"/>
    <n v="18"/>
    <s v="valid"/>
    <s v="completed"/>
    <s v="Naresh  Pal"/>
  </r>
  <r>
    <n v="413"/>
    <x v="1"/>
    <s v="HALDWANI"/>
    <x v="1"/>
    <n v="9389925428"/>
    <s v="UK05CA2368"/>
    <s v="GANESH"/>
    <n v="7535896961"/>
    <x v="634"/>
    <s v="TXN100127625200"/>
    <d v="2025-10-09T00:00:00"/>
    <d v="2025-10-09T00:00:00"/>
    <n v="0"/>
    <s v="valid"/>
    <n v="4540"/>
    <n v="988"/>
    <n v="10"/>
    <n v="100"/>
    <s v="normal"/>
    <s v="no"/>
    <s v="medium"/>
    <n v="110"/>
    <s v="medium"/>
    <s v="YES"/>
    <d v="2025-10-09T00:00:00"/>
    <m/>
    <d v="2025-10-01T00:00:00"/>
    <s v="Oct"/>
    <n v="2025"/>
    <s v="Thu"/>
    <m/>
    <x v="121"/>
    <n v="18"/>
    <s v="valid"/>
    <s v="completed"/>
    <s v="Mr  Ghanshyam"/>
  </r>
  <r>
    <n v="414"/>
    <x v="1"/>
    <s v="HALDWANI"/>
    <x v="1"/>
    <n v="9389925428"/>
    <s v="UK05CA2368"/>
    <s v="GANESH"/>
    <n v="7535896961"/>
    <x v="635"/>
    <s v="TXN100127625200"/>
    <d v="2025-10-09T00:00:00"/>
    <d v="2025-10-10T00:00:00"/>
    <n v="1"/>
    <s v="valid"/>
    <n v="922"/>
    <n v="268"/>
    <n v="60"/>
    <n v="80"/>
    <s v="normal"/>
    <s v="no"/>
    <s v="medium"/>
    <n v="140"/>
    <s v="medium"/>
    <s v="YES"/>
    <d v="2025-10-10T00:00:00"/>
    <m/>
    <d v="2025-10-01T00:00:00"/>
    <s v="Oct"/>
    <n v="2025"/>
    <s v="Fri"/>
    <m/>
    <x v="123"/>
    <n v="18"/>
    <s v="valid"/>
    <s v="completed"/>
    <s v="Sikandar   Singh"/>
  </r>
  <r>
    <n v="230"/>
    <x v="1"/>
    <s v="HALDWANI"/>
    <x v="1"/>
    <n v="9389925428"/>
    <s v="UK05CA2368"/>
    <s v="GANESH"/>
    <n v="7535896961"/>
    <x v="636"/>
    <s v="TXN100126788494"/>
    <d v="2025-10-05T00:00:00"/>
    <d v="2025-10-06T00:00:00"/>
    <n v="1"/>
    <s v="valid"/>
    <n v="4079"/>
    <n v="1296"/>
    <n v="98"/>
    <n v="80"/>
    <s v="normal"/>
    <s v="no"/>
    <s v="medium"/>
    <n v="178"/>
    <s v="medium"/>
    <s v="YES"/>
    <d v="2025-10-06T00:00:00"/>
    <m/>
    <d v="2025-10-01T00:00:00"/>
    <s v="Oct"/>
    <n v="2025"/>
    <s v="Mon"/>
    <m/>
    <x v="124"/>
    <n v="18"/>
    <s v="valid"/>
    <s v="completed"/>
    <s v="Nishant  Bisht"/>
  </r>
  <r>
    <n v="229"/>
    <x v="1"/>
    <s v="HALDWANI"/>
    <x v="1"/>
    <n v="9389925428"/>
    <s v="UK05CA2368"/>
    <s v="GANESH"/>
    <n v="7535896961"/>
    <x v="637"/>
    <s v="TXN100126788494"/>
    <d v="2025-10-05T00:00:00"/>
    <d v="2025-10-06T00:00:00"/>
    <n v="1"/>
    <s v="valid"/>
    <n v="2431"/>
    <n v="717"/>
    <n v="108"/>
    <n v="80"/>
    <s v="normal"/>
    <s v="no"/>
    <s v="medium"/>
    <n v="188"/>
    <s v="medium"/>
    <s v="YES"/>
    <d v="2025-10-06T00:00:00"/>
    <m/>
    <d v="2025-10-01T00:00:00"/>
    <s v="Oct"/>
    <n v="2025"/>
    <s v="Mon"/>
    <m/>
    <x v="124"/>
    <n v="18"/>
    <s v="valid"/>
    <s v="completed"/>
    <s v="Nishant  Bisht"/>
  </r>
  <r>
    <n v="232"/>
    <x v="1"/>
    <s v="HALDWANI"/>
    <x v="1"/>
    <n v="9389925428"/>
    <s v="UK05CA2368"/>
    <s v="GANESH"/>
    <n v="7535896961"/>
    <x v="638"/>
    <s v="TXN100126788494"/>
    <d v="2025-10-05T00:00:00"/>
    <d v="2025-10-06T00:00:00"/>
    <n v="1"/>
    <s v="valid"/>
    <n v="1384"/>
    <n v="562"/>
    <n v="58"/>
    <n v="80"/>
    <s v="normal"/>
    <s v="no"/>
    <s v="medium"/>
    <n v="138"/>
    <s v="medium"/>
    <s v="YES"/>
    <d v="2025-10-06T00:00:00"/>
    <m/>
    <d v="2025-10-01T00:00:00"/>
    <s v="Oct"/>
    <n v="2025"/>
    <s v="Mon"/>
    <m/>
    <x v="124"/>
    <n v="18"/>
    <s v="valid"/>
    <s v="completed"/>
    <s v="Nishant  Bisht"/>
  </r>
  <r>
    <n v="415"/>
    <x v="1"/>
    <s v="HALDWANI"/>
    <x v="1"/>
    <n v="9389925428"/>
    <s v="UK05CA2368"/>
    <s v="GANESH"/>
    <n v="7535896961"/>
    <x v="639"/>
    <s v="TXN100127625200"/>
    <d v="2025-10-09T00:00:00"/>
    <d v="2025-10-10T00:00:00"/>
    <n v="1"/>
    <s v="valid"/>
    <n v="916"/>
    <n v="146"/>
    <n v="70"/>
    <n v="60"/>
    <s v="normal"/>
    <s v="no"/>
    <s v="low"/>
    <n v="130"/>
    <s v="low"/>
    <s v="YES"/>
    <d v="2025-10-10T00:00:00"/>
    <m/>
    <d v="2025-10-01T00:00:00"/>
    <s v="Oct"/>
    <n v="2025"/>
    <s v="Fri"/>
    <m/>
    <x v="123"/>
    <n v="18"/>
    <s v="valid"/>
    <s v="completed"/>
    <s v="Sikandar   Singh"/>
  </r>
  <r>
    <n v="203"/>
    <x v="1"/>
    <s v="HALDWANI"/>
    <x v="1"/>
    <s v="9389925428BPCL"/>
    <s v="UK05CA2368"/>
    <s v="GANESH"/>
    <n v="7535896961"/>
    <x v="640"/>
    <s v="TXN100126518250"/>
    <d v="2025-10-04T00:00:00"/>
    <d v="2025-10-04T00:00:00"/>
    <n v="0"/>
    <s v="valid"/>
    <n v="6700"/>
    <n v="1319"/>
    <n v="45"/>
    <n v="80"/>
    <s v="normal"/>
    <s v="no"/>
    <s v="medium"/>
    <n v="125"/>
    <s v="medium"/>
    <s v="YES"/>
    <d v="2025-10-04T00:00:00"/>
    <m/>
    <d v="2025-10-01T00:00:00"/>
    <s v="Oct"/>
    <n v="2025"/>
    <s v="Sat"/>
    <m/>
    <x v="121"/>
    <n v="18"/>
    <s v="valid"/>
    <s v="completed"/>
    <s v="Mr  Ghanshyam"/>
  </r>
  <r>
    <n v="234"/>
    <x v="1"/>
    <s v="HALDWANI"/>
    <x v="1"/>
    <n v="9389925428"/>
    <s v="UK05CA2368"/>
    <s v="GANESH"/>
    <n v="7535896961"/>
    <x v="641"/>
    <s v="TXN100126788639"/>
    <d v="2025-10-05T00:00:00"/>
    <d v="2025-10-05T00:00:00"/>
    <n v="0"/>
    <s v="valid"/>
    <n v="18044"/>
    <n v="4432"/>
    <n v="82"/>
    <n v="60"/>
    <s v="normal"/>
    <s v="no"/>
    <s v="low"/>
    <n v="142"/>
    <s v="low"/>
    <s v="YES"/>
    <d v="2025-10-05T00:00:00"/>
    <m/>
    <d v="2025-10-01T00:00:00"/>
    <s v="Oct"/>
    <n v="2025"/>
    <s v="Sun"/>
    <m/>
    <x v="122"/>
    <n v="18"/>
    <s v="valid"/>
    <s v="completed"/>
    <s v="Naresh  Pal"/>
  </r>
  <r>
    <n v="231"/>
    <x v="1"/>
    <s v="HALDWANI"/>
    <x v="1"/>
    <n v="9389925428"/>
    <s v="UK05CA2368"/>
    <s v="GANESH"/>
    <n v="7535896961"/>
    <x v="642"/>
    <s v="TXN100126788494"/>
    <d v="2025-10-05T00:00:00"/>
    <d v="2025-10-05T00:00:00"/>
    <n v="0"/>
    <s v="valid"/>
    <n v="2705"/>
    <n v="481"/>
    <n v="42"/>
    <n v="80"/>
    <s v="normal"/>
    <s v="no"/>
    <s v="medium"/>
    <n v="122"/>
    <s v="medium"/>
    <s v="YES"/>
    <d v="2025-10-05T00:00:00"/>
    <m/>
    <d v="2025-10-01T00:00:00"/>
    <s v="Oct"/>
    <n v="2025"/>
    <s v="Sun"/>
    <m/>
    <x v="124"/>
    <n v="18"/>
    <s v="valid"/>
    <s v="completed"/>
    <s v="Nishant  Bisht"/>
  </r>
  <r>
    <n v="451"/>
    <x v="1"/>
    <s v="HALDWANI"/>
    <x v="1"/>
    <n v="9973143555"/>
    <s v="UK05CA2368"/>
    <s v="GANESH"/>
    <n v="7535896961"/>
    <x v="643"/>
    <s v="TXN100127839458"/>
    <d v="2025-10-10T00:00:00"/>
    <d v="2025-10-10T00:00:00"/>
    <n v="0"/>
    <s v="valid"/>
    <n v="1374"/>
    <n v="1701"/>
    <n v="122"/>
    <n v="100"/>
    <s v="normal"/>
    <s v="no"/>
    <s v="medium"/>
    <n v="222"/>
    <s v="medium"/>
    <s v="YES"/>
    <d v="2025-10-10T00:00:00"/>
    <m/>
    <d v="2025-10-01T00:00:00"/>
    <s v="Oct"/>
    <n v="2025"/>
    <s v="Fri"/>
    <m/>
    <x v="122"/>
    <n v="18"/>
    <s v="valid"/>
    <s v="completed"/>
    <s v="Naresh  Pal"/>
  </r>
  <r>
    <n v="456"/>
    <x v="1"/>
    <s v="HALDWANI"/>
    <x v="1"/>
    <n v="9389925428"/>
    <s v="UK03CA2120"/>
    <s v="DEEPAK"/>
    <n v="9350905819"/>
    <x v="644"/>
    <s v="TXN100127779527"/>
    <d v="2025-10-10T00:00:00"/>
    <d v="2025-10-10T00:00:00"/>
    <n v="0"/>
    <s v="valid"/>
    <n v="4928"/>
    <n v="863"/>
    <n v="70"/>
    <n v="60"/>
    <s v="normal"/>
    <s v="no"/>
    <s v="low"/>
    <n v="130"/>
    <s v="low"/>
    <s v="YES"/>
    <d v="2025-10-10T00:00:00"/>
    <m/>
    <d v="2025-10-01T00:00:00"/>
    <s v="Oct"/>
    <n v="2025"/>
    <s v="Fri"/>
    <m/>
    <x v="107"/>
    <n v="18"/>
    <s v="valid"/>
    <s v="completed"/>
    <s v="Ramesh Chandra Pachouli"/>
  </r>
  <r>
    <n v="453"/>
    <x v="1"/>
    <s v="HALDWANI"/>
    <x v="1"/>
    <n v="9389925428"/>
    <s v="UK03CA2120"/>
    <s v="DEEPAK"/>
    <n v="9350905819"/>
    <x v="645"/>
    <s v="TXN100127779527"/>
    <d v="2025-10-10T00:00:00"/>
    <d v="2025-10-10T00:00:00"/>
    <n v="0"/>
    <s v="valid"/>
    <n v="10544"/>
    <n v="2249"/>
    <n v="86"/>
    <n v="60"/>
    <s v="normal"/>
    <s v="no"/>
    <s v="low"/>
    <n v="146"/>
    <s v="low"/>
    <s v="YES"/>
    <d v="2025-10-10T00:00:00"/>
    <m/>
    <d v="2025-10-01T00:00:00"/>
    <s v="Oct"/>
    <n v="2025"/>
    <s v="Fri"/>
    <m/>
    <x v="107"/>
    <n v="18"/>
    <s v="valid"/>
    <s v="completed"/>
    <s v="Ramesh Chandra Pachouli"/>
  </r>
  <r>
    <n v="454"/>
    <x v="1"/>
    <s v="HALDWANI"/>
    <x v="1"/>
    <n v="9389925428"/>
    <s v="UK03CA2120"/>
    <s v="DEEPAK"/>
    <n v="9350905819"/>
    <x v="646"/>
    <s v="TXN100127779527"/>
    <d v="2025-10-10T00:00:00"/>
    <d v="2025-10-10T00:00:00"/>
    <n v="0"/>
    <s v="valid"/>
    <n v="5892"/>
    <n v="1012"/>
    <n v="58"/>
    <n v="80"/>
    <s v="normal"/>
    <s v="no"/>
    <s v="medium"/>
    <n v="138"/>
    <s v="medium"/>
    <s v="YES"/>
    <d v="2025-10-10T00:00:00"/>
    <m/>
    <d v="2025-10-01T00:00:00"/>
    <s v="Oct"/>
    <n v="2025"/>
    <s v="Fri"/>
    <m/>
    <x v="107"/>
    <n v="18"/>
    <s v="valid"/>
    <s v="completed"/>
    <s v="Ramesh Chandra Pachouli"/>
  </r>
  <r>
    <n v="455"/>
    <x v="1"/>
    <s v="HALDWANI"/>
    <x v="1"/>
    <n v="9389925428"/>
    <s v="UK03CA2120"/>
    <s v="DEEPAK"/>
    <n v="9350905819"/>
    <x v="647"/>
    <s v="TXN100127779527"/>
    <d v="2025-10-10T00:00:00"/>
    <d v="2025-10-10T00:00:00"/>
    <n v="0"/>
    <s v="valid"/>
    <n v="3719"/>
    <n v="584"/>
    <n v="110"/>
    <n v="60"/>
    <s v="normal"/>
    <s v="no"/>
    <s v="low"/>
    <n v="170"/>
    <s v="low"/>
    <s v="YES"/>
    <d v="2025-10-10T00:00:00"/>
    <m/>
    <d v="2025-10-01T00:00:00"/>
    <s v="Oct"/>
    <n v="2025"/>
    <s v="Fri"/>
    <m/>
    <x v="107"/>
    <n v="18"/>
    <s v="valid"/>
    <s v="completed"/>
    <s v="Ramesh Chandra Pachouli"/>
  </r>
  <r>
    <n v="73"/>
    <x v="1"/>
    <s v="HALDWANI"/>
    <x v="1"/>
    <s v="9389925428BPCL"/>
    <s v="UK03CA2120"/>
    <s v="DEEPAK"/>
    <n v="9350905819"/>
    <x v="648"/>
    <s v="TXN100126126079"/>
    <d v="2025-10-02T00:00:00"/>
    <d v="2025-10-04T00:00:00"/>
    <n v="2"/>
    <s v="valid"/>
    <n v="5559"/>
    <n v="1000"/>
    <n v="87"/>
    <n v="80"/>
    <s v="normal"/>
    <s v="no"/>
    <s v="medium"/>
    <n v="167"/>
    <s v="medium"/>
    <s v="YES"/>
    <d v="2025-10-04T00:00:00"/>
    <m/>
    <d v="2025-10-01T00:00:00"/>
    <s v="Oct"/>
    <n v="2025"/>
    <s v="Sat"/>
    <m/>
    <x v="125"/>
    <n v="18"/>
    <s v="valid"/>
    <s v="completed"/>
    <s v="Suresh  Chandra PTIA"/>
  </r>
  <r>
    <n v="74"/>
    <x v="1"/>
    <s v="HALDWANI"/>
    <x v="1"/>
    <s v="9389925428BPCL"/>
    <s v="UK03CA2120"/>
    <s v="DEEPAK"/>
    <n v="9350905819"/>
    <x v="649"/>
    <s v="TXN100126126079"/>
    <d v="2025-10-02T00:00:00"/>
    <d v="2025-10-03T00:00:00"/>
    <n v="1"/>
    <s v="valid"/>
    <n v="3867"/>
    <n v="5618"/>
    <n v="20"/>
    <n v="80"/>
    <s v="normal"/>
    <s v="no"/>
    <s v="medium"/>
    <n v="100"/>
    <s v="medium"/>
    <s v="YES"/>
    <d v="2025-10-03T00:00:00"/>
    <m/>
    <d v="2025-10-01T00:00:00"/>
    <s v="Oct"/>
    <n v="2025"/>
    <s v="Fri"/>
    <m/>
    <x v="125"/>
    <n v="18"/>
    <s v="valid"/>
    <s v="completed"/>
    <s v="Suresh  Chandra PTIA"/>
  </r>
  <r>
    <n v="72"/>
    <x v="1"/>
    <s v="HALDWANI"/>
    <x v="1"/>
    <s v="9389925428BPCL"/>
    <s v="UK03CA2120"/>
    <s v="DEEPAK"/>
    <n v="9350905819"/>
    <x v="650"/>
    <s v="TXN100126125933"/>
    <d v="2025-10-02T00:00:00"/>
    <d v="2025-10-03T00:00:00"/>
    <n v="1"/>
    <s v="valid"/>
    <n v="4298"/>
    <n v="967"/>
    <n v="100"/>
    <n v="60"/>
    <s v="normal"/>
    <s v="no"/>
    <s v="low"/>
    <n v="160"/>
    <s v="low"/>
    <s v="YES"/>
    <d v="2025-10-03T00:00:00"/>
    <m/>
    <d v="2025-10-01T00:00:00"/>
    <s v="Oct"/>
    <n v="2025"/>
    <s v="Fri"/>
    <m/>
    <x v="117"/>
    <n v="18"/>
    <s v="valid"/>
    <s v="completed"/>
    <s v="Lalit Mohan  Singh Samant"/>
  </r>
  <r>
    <n v="176"/>
    <x v="1"/>
    <s v="HALDWANI"/>
    <x v="2"/>
    <n v="9161640641"/>
    <s v="UK05CA2504"/>
    <s v="GOKUL"/>
    <n v="7417923866"/>
    <x v="651"/>
    <s v="TXN100126229403"/>
    <d v="2025-10-03T00:00:00"/>
    <d v="2025-10-05T00:00:00"/>
    <n v="2"/>
    <s v="valid"/>
    <n v="4490"/>
    <n v="1177"/>
    <n v="38"/>
    <n v="120"/>
    <s v="normal"/>
    <s v="no"/>
    <s v="medium"/>
    <n v="158"/>
    <s v="medium"/>
    <s v="YES"/>
    <d v="2025-10-05T00:00:00"/>
    <m/>
    <d v="2025-10-01T00:00:00"/>
    <s v="Oct"/>
    <n v="2025"/>
    <s v="Sun"/>
    <m/>
    <x v="72"/>
    <n v="18"/>
    <s v="valid"/>
    <s v="completed"/>
    <s v="Harsharan  Pandey"/>
  </r>
  <r>
    <n v="177"/>
    <x v="1"/>
    <s v="HALDWANI"/>
    <x v="2"/>
    <n v="9161640641"/>
    <s v="UK05CA2504"/>
    <s v="GOKUL"/>
    <n v="7417923866"/>
    <x v="652"/>
    <s v="TXN100126229403"/>
    <d v="2025-10-03T00:00:00"/>
    <d v="2025-10-03T00:00:00"/>
    <n v="0"/>
    <s v="valid"/>
    <n v="3897"/>
    <n v="1405"/>
    <n v="125"/>
    <n v="60"/>
    <s v="normal"/>
    <s v="no"/>
    <s v="low"/>
    <n v="185"/>
    <s v="low"/>
    <s v="YES"/>
    <d v="2025-10-03T00:00:00"/>
    <m/>
    <d v="2025-10-01T00:00:00"/>
    <s v="Oct"/>
    <n v="2025"/>
    <s v="Fri"/>
    <m/>
    <x v="72"/>
    <n v="18"/>
    <s v="valid"/>
    <s v="completed"/>
    <s v="Harsharan  Pandey"/>
  </r>
  <r>
    <n v="360"/>
    <x v="1"/>
    <s v="HALDWANI"/>
    <x v="1"/>
    <n v="9389925428"/>
    <s v="UK18CA1006"/>
    <s v="FAISAL"/>
    <n v="8941007546"/>
    <x v="653"/>
    <n v="105155"/>
    <d v="2025-10-07T00:00:00"/>
    <d v="2025-10-07T00:00:00"/>
    <n v="0"/>
    <s v="valid"/>
    <n v="12093"/>
    <n v="1727"/>
    <n v="45"/>
    <n v="100"/>
    <s v="normal"/>
    <s v="no"/>
    <s v="medium"/>
    <n v="145"/>
    <s v="medium"/>
    <s v="YES"/>
    <d v="2025-10-07T00:00:00"/>
    <m/>
    <d v="2025-10-01T00:00:00"/>
    <s v="Oct"/>
    <n v="2025"/>
    <s v="Tue"/>
    <m/>
    <x v="94"/>
    <n v="18"/>
    <s v="valid"/>
    <s v="completed"/>
    <s v="Narayan  Singh"/>
  </r>
  <r>
    <n v="542"/>
    <x v="1"/>
    <s v="HALDWANI"/>
    <x v="1"/>
    <n v="9973143555"/>
    <s v="UP21FT5612"/>
    <s v="JAVED"/>
    <n v="6398733536"/>
    <x v="653"/>
    <n v="104146"/>
    <d v="2025-10-15T00:00:00"/>
    <d v="2025-10-15T00:00:00"/>
    <n v="0"/>
    <s v="valid"/>
    <n v="12171"/>
    <n v="1735"/>
    <n v="118"/>
    <n v="80"/>
    <s v="normal"/>
    <s v="no"/>
    <s v="medium"/>
    <n v="198"/>
    <s v="medium"/>
    <s v="YES"/>
    <d v="2025-10-15T00:00:00"/>
    <m/>
    <d v="2025-10-01T00:00:00"/>
    <s v="Oct"/>
    <n v="2025"/>
    <s v="Wed"/>
    <m/>
    <x v="94"/>
    <n v="18"/>
    <s v="valid"/>
    <s v="completed"/>
    <s v="Narayan  Singh"/>
  </r>
  <r>
    <n v="647"/>
    <x v="1"/>
    <s v="HALDWANI"/>
    <x v="1"/>
    <n v="9389925428"/>
    <s v="UP21FT5612"/>
    <s v="JAVED"/>
    <n v="6398733536"/>
    <x v="653"/>
    <n v="80908"/>
    <d v="2025-10-30T00:00:00"/>
    <d v="2025-10-30T00:00:00"/>
    <n v="0"/>
    <s v="valid"/>
    <n v="12514"/>
    <n v="1771"/>
    <n v="80"/>
    <n v="100"/>
    <s v="normal"/>
    <s v="no"/>
    <s v="medium"/>
    <n v="180"/>
    <s v="medium"/>
    <s v="YES"/>
    <d v="2025-10-30T00:00:00"/>
    <m/>
    <d v="2025-10-01T00:00:00"/>
    <s v="Oct"/>
    <n v="2025"/>
    <s v="Thu"/>
    <m/>
    <x v="94"/>
    <n v="18"/>
    <s v="valid"/>
    <s v="completed"/>
    <s v="Narayan  Singh"/>
  </r>
  <r>
    <n v="429"/>
    <x v="1"/>
    <s v="HALDWANI"/>
    <x v="1"/>
    <n v="9389925428"/>
    <s v="UP21ET8573"/>
    <s v="AMAN"/>
    <n v="9105037209"/>
    <x v="654"/>
    <n v="84536"/>
    <d v="2025-10-09T00:00:00"/>
    <d v="2025-10-09T00:00:00"/>
    <n v="0"/>
    <s v="valid"/>
    <n v="12684"/>
    <n v="4259"/>
    <n v="55"/>
    <n v="80"/>
    <s v="normal"/>
    <s v="no"/>
    <s v="medium"/>
    <n v="135"/>
    <s v="medium"/>
    <s v="YES"/>
    <d v="2025-10-09T00:00:00"/>
    <m/>
    <d v="2025-10-01T00:00:00"/>
    <s v="Oct"/>
    <n v="2025"/>
    <s v="Thu"/>
    <m/>
    <x v="126"/>
    <n v="18"/>
    <s v="valid"/>
    <s v="completed"/>
    <s v="Anil  Kumar RDPR"/>
  </r>
  <r>
    <n v="646"/>
    <x v="1"/>
    <s v="HALDWANI"/>
    <x v="1"/>
    <n v="9389925428"/>
    <s v="UP21FT5612"/>
    <s v="JAVED"/>
    <n v="6398733536"/>
    <x v="654"/>
    <n v="81017"/>
    <d v="2025-10-30T00:00:00"/>
    <d v="2025-10-30T00:00:00"/>
    <n v="0"/>
    <s v="valid"/>
    <n v="12708"/>
    <n v="4285"/>
    <n v="66"/>
    <n v="40"/>
    <s v="normal"/>
    <s v="no"/>
    <s v="low"/>
    <n v="106"/>
    <s v="low"/>
    <s v="YES"/>
    <d v="2025-10-30T00:00:00"/>
    <m/>
    <d v="2025-10-01T00:00:00"/>
    <s v="Oct"/>
    <n v="2025"/>
    <s v="Thu"/>
    <m/>
    <x v="126"/>
    <n v="18"/>
    <s v="valid"/>
    <s v="completed"/>
    <s v="Anil  Kumar RDPR"/>
  </r>
  <r>
    <n v="144"/>
    <x v="1"/>
    <s v="HALDWANI"/>
    <x v="1"/>
    <s v="9389925428-Jio-BP"/>
    <s v="UP21CT3979"/>
    <s v="JAVED"/>
    <n v="6398733536"/>
    <x v="655"/>
    <n v="74645"/>
    <d v="2025-10-03T00:00:00"/>
    <d v="2025-10-03T00:00:00"/>
    <n v="0"/>
    <s v="valid"/>
    <n v="2563"/>
    <n v="412"/>
    <n v="21"/>
    <n v="60"/>
    <s v="normal"/>
    <s v="no"/>
    <s v="low"/>
    <n v="81"/>
    <s v="low"/>
    <s v="YES"/>
    <d v="2025-10-03T00:00:00"/>
    <m/>
    <d v="2025-10-01T00:00:00"/>
    <s v="Oct"/>
    <n v="2025"/>
    <s v="Fri"/>
    <m/>
    <x v="69"/>
    <n v="18"/>
    <s v="valid"/>
    <s v="completed"/>
    <s v="Teeka  Ram"/>
  </r>
  <r>
    <n v="359"/>
    <x v="1"/>
    <s v="HALDWANI"/>
    <x v="1"/>
    <n v="9389925428"/>
    <s v="UK18CA1006"/>
    <s v="FAISAL"/>
    <n v="8941007546"/>
    <x v="656"/>
    <n v="105326"/>
    <d v="2025-10-07T00:00:00"/>
    <d v="2025-10-07T00:00:00"/>
    <n v="0"/>
    <s v="valid"/>
    <n v="5478"/>
    <n v="1011"/>
    <n v="10"/>
    <n v="80"/>
    <s v="normal"/>
    <s v="no"/>
    <s v="medium"/>
    <n v="90"/>
    <s v="medium"/>
    <s v="YES"/>
    <d v="2025-10-07T00:00:00"/>
    <m/>
    <d v="2025-10-01T00:00:00"/>
    <s v="Oct"/>
    <n v="2025"/>
    <s v="Tue"/>
    <m/>
    <x v="94"/>
    <n v="18"/>
    <s v="valid"/>
    <s v="completed"/>
    <s v="Narayan  Singh"/>
  </r>
  <r>
    <n v="643"/>
    <x v="1"/>
    <s v="HALDWANI"/>
    <x v="1"/>
    <n v="9389925428"/>
    <s v="UP21FT5612"/>
    <s v="JAVED"/>
    <n v="6398733536"/>
    <x v="656"/>
    <n v="80819"/>
    <d v="2025-10-30T00:00:00"/>
    <d v="2025-10-30T00:00:00"/>
    <n v="0"/>
    <s v="valid"/>
    <n v="5647"/>
    <n v="1035"/>
    <n v="28"/>
    <n v="60"/>
    <s v="normal"/>
    <s v="no"/>
    <s v="low"/>
    <n v="88"/>
    <s v="low"/>
    <s v="YES"/>
    <d v="2025-10-30T00:00:00"/>
    <m/>
    <d v="2025-10-01T00:00:00"/>
    <s v="Oct"/>
    <n v="2025"/>
    <s v="Thu"/>
    <m/>
    <x v="94"/>
    <n v="18"/>
    <s v="valid"/>
    <s v="completed"/>
    <s v="Narayan  Singh"/>
  </r>
  <r>
    <n v="641"/>
    <x v="1"/>
    <s v="HALDWANI"/>
    <x v="1"/>
    <n v="9389925428"/>
    <s v="UP21FT5612"/>
    <s v="JAVED"/>
    <n v="6398733536"/>
    <x v="657"/>
    <n v="80819"/>
    <d v="2025-10-30T00:00:00"/>
    <d v="2025-10-30T00:00:00"/>
    <n v="0"/>
    <s v="valid"/>
    <n v="6844"/>
    <n v="1231"/>
    <n v="33"/>
    <n v="40"/>
    <s v="normal"/>
    <s v="no"/>
    <s v="low"/>
    <n v="73"/>
    <s v="low"/>
    <s v="YES"/>
    <d v="2025-10-30T00:00:00"/>
    <m/>
    <d v="2025-10-01T00:00:00"/>
    <s v="Oct"/>
    <n v="2025"/>
    <s v="Thu"/>
    <m/>
    <x v="94"/>
    <n v="18"/>
    <s v="valid"/>
    <s v="completed"/>
    <s v="Narayan  Singh"/>
  </r>
  <r>
    <n v="472"/>
    <x v="1"/>
    <s v="HALDWANI"/>
    <x v="1"/>
    <n v="9389925428"/>
    <s v="UP21ET8573"/>
    <s v="AMAN"/>
    <n v="9105037209"/>
    <x v="658"/>
    <n v="93254"/>
    <d v="2025-10-10T00:00:00"/>
    <d v="2025-10-10T00:00:00"/>
    <n v="0"/>
    <s v="valid"/>
    <n v="4251"/>
    <n v="857"/>
    <n v="27"/>
    <n v="40"/>
    <s v="normal"/>
    <s v="no"/>
    <s v="low"/>
    <n v="67"/>
    <s v="low"/>
    <s v="YES"/>
    <d v="2025-10-10T00:00:00"/>
    <m/>
    <d v="2025-10-01T00:00:00"/>
    <s v="Oct"/>
    <n v="2025"/>
    <s v="Fri"/>
    <m/>
    <x v="69"/>
    <n v="18"/>
    <s v="valid"/>
    <s v="completed"/>
    <s v="Teeka  Ram"/>
  </r>
  <r>
    <n v="419"/>
    <x v="1"/>
    <s v="HALDWANI"/>
    <x v="1"/>
    <n v="9389925428"/>
    <s v="UP21ET8573"/>
    <s v="AMAN"/>
    <n v="9105037209"/>
    <x v="659"/>
    <n v="94406"/>
    <d v="2025-10-09T00:00:00"/>
    <d v="2025-10-09T00:00:00"/>
    <n v="0"/>
    <s v="valid"/>
    <n v="8189"/>
    <n v="1527"/>
    <n v="65"/>
    <n v="60"/>
    <s v="normal"/>
    <s v="no"/>
    <s v="low"/>
    <n v="125"/>
    <s v="low"/>
    <s v="YES"/>
    <d v="2025-10-09T00:00:00"/>
    <m/>
    <d v="2025-10-01T00:00:00"/>
    <s v="Oct"/>
    <n v="2025"/>
    <s v="Thu"/>
    <m/>
    <x v="94"/>
    <n v="18"/>
    <s v="valid"/>
    <s v="completed"/>
    <s v="Narayan  Singh"/>
  </r>
  <r>
    <n v="469"/>
    <x v="1"/>
    <s v="HALDWANI"/>
    <x v="1"/>
    <n v="9389925428"/>
    <s v="UP21ET8573"/>
    <s v="AMAN"/>
    <n v="9105037209"/>
    <x v="660"/>
    <n v="93254"/>
    <d v="2025-10-10T00:00:00"/>
    <d v="2025-10-10T00:00:00"/>
    <n v="0"/>
    <s v="valid"/>
    <n v="6085"/>
    <n v="1754"/>
    <n v="18"/>
    <n v="40"/>
    <s v="normal"/>
    <s v="no"/>
    <s v="low"/>
    <n v="58"/>
    <s v="low"/>
    <s v="YES"/>
    <d v="2025-10-10T00:00:00"/>
    <m/>
    <d v="2025-10-01T00:00:00"/>
    <s v="Oct"/>
    <n v="2025"/>
    <s v="Fri"/>
    <m/>
    <x v="94"/>
    <n v="18"/>
    <s v="valid"/>
    <s v="completed"/>
    <s v="Narayan  Singh"/>
  </r>
  <r>
    <n v="510"/>
    <x v="1"/>
    <s v="HALDWANI"/>
    <x v="1"/>
    <n v="9389925428"/>
    <s v="UP21FT5612"/>
    <s v="JAVED"/>
    <n v="6398733536"/>
    <x v="661"/>
    <n v="101042"/>
    <d v="2025-10-14T00:00:00"/>
    <d v="2025-10-15T00:00:00"/>
    <n v="1"/>
    <s v="valid"/>
    <n v="3099"/>
    <n v="653"/>
    <n v="60"/>
    <n v="60"/>
    <s v="normal"/>
    <s v="no"/>
    <s v="low"/>
    <n v="120"/>
    <s v="low"/>
    <s v="YES"/>
    <d v="2025-10-15T00:00:00"/>
    <m/>
    <d v="2025-10-01T00:00:00"/>
    <s v="Oct"/>
    <n v="2025"/>
    <s v="Wed"/>
    <m/>
    <x v="126"/>
    <n v="18"/>
    <s v="valid"/>
    <s v="completed"/>
    <s v="Anil  Kumar RDPR"/>
  </r>
  <r>
    <n v="243"/>
    <x v="1"/>
    <s v="HALDWANI"/>
    <x v="1"/>
    <n v="9389925428"/>
    <s v="UP21CT3979"/>
    <s v="JAVED"/>
    <n v="6398733536"/>
    <x v="662"/>
    <n v="94425"/>
    <d v="2025-10-05T00:00:00"/>
    <d v="2025-10-05T00:00:00"/>
    <n v="0"/>
    <s v="valid"/>
    <n v="7095"/>
    <n v="1580"/>
    <n v="14"/>
    <n v="60"/>
    <s v="normal"/>
    <s v="no"/>
    <s v="low"/>
    <n v="74"/>
    <s v="low"/>
    <s v="YES"/>
    <d v="2025-10-05T00:00:00"/>
    <m/>
    <d v="2025-10-01T00:00:00"/>
    <s v="Oct"/>
    <n v="2025"/>
    <s v="Sun"/>
    <m/>
    <x v="126"/>
    <n v="18"/>
    <s v="valid"/>
    <s v="completed"/>
    <s v="Anil  Kumar RDPR"/>
  </r>
  <r>
    <n v="244"/>
    <x v="1"/>
    <s v="HALDWANI"/>
    <x v="1"/>
    <n v="9389925428"/>
    <s v="UP21CT3979"/>
    <s v="JAVED"/>
    <n v="6398733536"/>
    <x v="663"/>
    <n v="94425"/>
    <d v="2025-10-05T00:00:00"/>
    <d v="2025-10-05T00:00:00"/>
    <n v="0"/>
    <s v="valid"/>
    <n v="16583"/>
    <n v="3965"/>
    <n v="32"/>
    <n v="60"/>
    <s v="normal"/>
    <s v="no"/>
    <s v="low"/>
    <n v="92"/>
    <s v="low"/>
    <s v="YES"/>
    <d v="2025-10-05T00:00:00"/>
    <m/>
    <d v="2025-10-01T00:00:00"/>
    <s v="Oct"/>
    <n v="2025"/>
    <s v="Sun"/>
    <m/>
    <x v="126"/>
    <n v="18"/>
    <s v="valid"/>
    <s v="completed"/>
    <s v="Anil  Kumar RDPR"/>
  </r>
  <r>
    <n v="541"/>
    <x v="1"/>
    <s v="HALDWANI"/>
    <x v="1"/>
    <n v="9389925428"/>
    <s v="UP21FT5612"/>
    <s v="JAVED"/>
    <n v="6398733536"/>
    <x v="664"/>
    <n v="103830"/>
    <d v="2025-10-15T00:00:00"/>
    <d v="2025-10-15T00:00:00"/>
    <n v="0"/>
    <s v="valid"/>
    <n v="21538"/>
    <n v="4419"/>
    <n v="46"/>
    <n v="40"/>
    <s v="normal"/>
    <s v="no"/>
    <s v="low"/>
    <n v="86"/>
    <s v="low"/>
    <s v="YES"/>
    <d v="2025-10-15T00:00:00"/>
    <m/>
    <d v="2025-10-01T00:00:00"/>
    <s v="Oct"/>
    <n v="2025"/>
    <s v="Wed"/>
    <m/>
    <x v="126"/>
    <n v="18"/>
    <s v="valid"/>
    <s v="completed"/>
    <s v="Anil  Kumar RDPR"/>
  </r>
  <r>
    <n v="145"/>
    <x v="1"/>
    <s v="HALDWANI"/>
    <x v="1"/>
    <s v="9389925428-Jio-BP"/>
    <s v="UP21CT3979"/>
    <s v="JAVED"/>
    <n v="6398733536"/>
    <x v="665"/>
    <n v="74645"/>
    <d v="2025-10-03T00:00:00"/>
    <d v="2025-10-03T00:00:00"/>
    <n v="0"/>
    <s v="valid"/>
    <n v="6996"/>
    <n v="1575"/>
    <n v="26"/>
    <n v="60"/>
    <s v="normal"/>
    <s v="no"/>
    <s v="low"/>
    <n v="86"/>
    <s v="low"/>
    <s v="YES"/>
    <d v="2025-10-03T00:00:00"/>
    <m/>
    <d v="2025-10-01T00:00:00"/>
    <s v="Oct"/>
    <n v="2025"/>
    <s v="Fri"/>
    <m/>
    <x v="69"/>
    <n v="18"/>
    <s v="valid"/>
    <s v="completed"/>
    <s v="Teeka  Ram"/>
  </r>
  <r>
    <n v="143"/>
    <x v="1"/>
    <s v="HALDWANI"/>
    <x v="1"/>
    <s v="9389925428-Jio-BP"/>
    <s v="UP21CT3979"/>
    <s v="JAVED"/>
    <n v="6398733536"/>
    <x v="666"/>
    <n v="74645"/>
    <d v="2025-10-03T00:00:00"/>
    <d v="2025-10-03T00:00:00"/>
    <n v="0"/>
    <s v="valid"/>
    <n v="8669"/>
    <n v="1766"/>
    <n v="12"/>
    <n v="80"/>
    <s v="normal"/>
    <s v="no"/>
    <s v="medium"/>
    <n v="92"/>
    <s v="medium"/>
    <s v="YES"/>
    <d v="2025-10-03T00:00:00"/>
    <m/>
    <d v="2025-10-01T00:00:00"/>
    <s v="Oct"/>
    <n v="2025"/>
    <s v="Fri"/>
    <m/>
    <x v="69"/>
    <n v="18"/>
    <s v="valid"/>
    <s v="completed"/>
    <s v="Teeka  Ram"/>
  </r>
  <r>
    <n v="602"/>
    <x v="1"/>
    <s v="HALDWANI"/>
    <x v="1"/>
    <n v="9389925428"/>
    <s v="UP21FT5612"/>
    <s v="JAVED"/>
    <n v="6398733536"/>
    <x v="666"/>
    <n v="95142"/>
    <d v="2025-10-19T00:00:00"/>
    <d v="2025-10-19T00:00:00"/>
    <n v="0"/>
    <s v="valid"/>
    <n v="8823"/>
    <n v="1791"/>
    <n v="33"/>
    <n v="40"/>
    <s v="normal"/>
    <s v="no"/>
    <s v="low"/>
    <n v="73"/>
    <s v="low"/>
    <s v="YES"/>
    <d v="2025-10-19T00:00:00"/>
    <m/>
    <d v="2025-10-01T00:00:00"/>
    <s v="Oct"/>
    <n v="2025"/>
    <s v="Sun"/>
    <m/>
    <x v="69"/>
    <n v="18"/>
    <s v="valid"/>
    <s v="completed"/>
    <s v="Teeka  Ram"/>
  </r>
  <r>
    <n v="467"/>
    <x v="1"/>
    <s v="HALDWANI"/>
    <x v="1"/>
    <n v="9389925428"/>
    <s v="UP21FT5612"/>
    <s v="JAVED"/>
    <n v="6398733536"/>
    <x v="667"/>
    <n v="194758"/>
    <d v="2025-10-10T00:00:00"/>
    <d v="2025-10-10T00:00:00"/>
    <n v="0"/>
    <s v="valid"/>
    <n v="13288"/>
    <n v="3057"/>
    <n v="35"/>
    <n v="60"/>
    <s v="normal"/>
    <s v="no"/>
    <s v="low"/>
    <n v="95"/>
    <s v="low"/>
    <s v="YES"/>
    <d v="2025-10-10T00:00:00"/>
    <m/>
    <d v="2025-10-01T00:00:00"/>
    <s v="Oct"/>
    <n v="2025"/>
    <s v="Fri"/>
    <m/>
    <x v="126"/>
    <n v="18"/>
    <s v="valid"/>
    <s v="completed"/>
    <s v="Anil  Kumar RDPR"/>
  </r>
  <r>
    <n v="633"/>
    <x v="1"/>
    <s v="HALDWANI"/>
    <x v="1"/>
    <n v="9389925428"/>
    <s v="UP21FT5612"/>
    <s v="JAVED"/>
    <n v="6398733536"/>
    <x v="667"/>
    <n v="80649"/>
    <d v="2025-10-30T00:00:00"/>
    <d v="2025-10-30T00:00:00"/>
    <n v="0"/>
    <s v="valid"/>
    <n v="13414"/>
    <n v="3078"/>
    <n v="44"/>
    <n v="60"/>
    <s v="normal"/>
    <s v="no"/>
    <s v="low"/>
    <n v="104"/>
    <s v="low"/>
    <s v="YES"/>
    <d v="2025-10-30T00:00:00"/>
    <m/>
    <d v="2025-10-01T00:00:00"/>
    <s v="Oct"/>
    <n v="2025"/>
    <s v="Thu"/>
    <m/>
    <x v="126"/>
    <n v="18"/>
    <s v="valid"/>
    <s v="completed"/>
    <s v="Anil  Kumar RDPR"/>
  </r>
  <r>
    <n v="471"/>
    <x v="1"/>
    <s v="HALDWANI"/>
    <x v="1"/>
    <n v="9389925428"/>
    <s v="UP21ET8573"/>
    <s v="AMAN"/>
    <n v="9105037209"/>
    <x v="668"/>
    <n v="93254"/>
    <d v="2025-10-10T00:00:00"/>
    <d v="2025-10-10T00:00:00"/>
    <n v="0"/>
    <s v="valid"/>
    <n v="2437"/>
    <n v="399"/>
    <n v="35"/>
    <n v="40"/>
    <s v="normal"/>
    <s v="no"/>
    <s v="low"/>
    <n v="75"/>
    <s v="low"/>
    <s v="YES"/>
    <d v="2025-10-10T00:00:00"/>
    <m/>
    <d v="2025-10-01T00:00:00"/>
    <s v="Oct"/>
    <n v="2025"/>
    <s v="Fri"/>
    <m/>
    <x v="69"/>
    <n v="18"/>
    <s v="valid"/>
    <s v="completed"/>
    <s v="Teeka  Ram"/>
  </r>
  <r>
    <n v="147"/>
    <x v="1"/>
    <s v="HALDWANI"/>
    <x v="1"/>
    <s v="9389925428-Jio-BP"/>
    <s v="UP21CT3979"/>
    <s v="JAVED"/>
    <n v="6398733536"/>
    <x v="669"/>
    <n v="74645"/>
    <d v="2025-10-03T00:00:00"/>
    <d v="2025-10-03T00:00:00"/>
    <n v="0"/>
    <s v="valid"/>
    <n v="8034"/>
    <n v="1702"/>
    <n v="17"/>
    <n v="60"/>
    <s v="normal"/>
    <s v="no"/>
    <s v="low"/>
    <n v="77"/>
    <s v="low"/>
    <s v="YES"/>
    <d v="2025-10-03T00:00:00"/>
    <m/>
    <d v="2025-10-01T00:00:00"/>
    <s v="Oct"/>
    <n v="2025"/>
    <s v="Fri"/>
    <m/>
    <x v="69"/>
    <n v="18"/>
    <s v="valid"/>
    <s v="completed"/>
    <s v="Teeka  Ram"/>
  </r>
  <r>
    <n v="248"/>
    <x v="1"/>
    <s v="HALDWANI"/>
    <x v="1"/>
    <n v="9389925428"/>
    <s v="UP21CT3979"/>
    <s v="JAVED"/>
    <n v="6398733536"/>
    <x v="670"/>
    <n v="94425"/>
    <d v="2025-10-05T00:00:00"/>
    <d v="2025-10-05T00:00:00"/>
    <n v="0"/>
    <s v="valid"/>
    <n v="6641"/>
    <n v="1627"/>
    <n v="30"/>
    <n v="40"/>
    <s v="normal"/>
    <s v="no"/>
    <s v="low"/>
    <n v="70"/>
    <s v="low"/>
    <s v="YES"/>
    <d v="2025-10-05T00:00:00"/>
    <m/>
    <d v="2025-10-01T00:00:00"/>
    <s v="Oct"/>
    <n v="2025"/>
    <s v="Sun"/>
    <m/>
    <x v="126"/>
    <n v="18"/>
    <s v="valid"/>
    <s v="completed"/>
    <s v="Anil  Kumar RDPR"/>
  </r>
  <r>
    <n v="634"/>
    <x v="1"/>
    <s v="HALDWANI"/>
    <x v="1"/>
    <n v="9389925428"/>
    <s v="UP21FT5612"/>
    <s v="JAVED"/>
    <n v="6398733536"/>
    <x v="670"/>
    <n v="80649"/>
    <d v="2025-10-30T00:00:00"/>
    <d v="2025-10-30T00:00:00"/>
    <n v="0"/>
    <s v="valid"/>
    <n v="6689"/>
    <n v="1467"/>
    <n v="51"/>
    <n v="40"/>
    <s v="normal"/>
    <s v="no"/>
    <s v="low"/>
    <n v="91"/>
    <s v="low"/>
    <s v="YES"/>
    <d v="2025-10-30T00:00:00"/>
    <m/>
    <d v="2025-10-01T00:00:00"/>
    <s v="Oct"/>
    <n v="2025"/>
    <s v="Thu"/>
    <m/>
    <x v="126"/>
    <n v="18"/>
    <s v="valid"/>
    <s v="completed"/>
    <s v="Anil  Kumar RDPR"/>
  </r>
  <r>
    <n v="252"/>
    <x v="1"/>
    <s v="HALDWANI"/>
    <x v="1"/>
    <n v="9389925428"/>
    <s v="UP21CT3979"/>
    <s v="JAVED"/>
    <n v="6398733536"/>
    <x v="671"/>
    <n v="122408"/>
    <d v="2025-10-05T00:00:00"/>
    <d v="2025-10-05T00:00:00"/>
    <n v="0"/>
    <s v="valid"/>
    <n v="7149"/>
    <n v="1447"/>
    <n v="26"/>
    <n v="40"/>
    <s v="normal"/>
    <s v="no"/>
    <s v="low"/>
    <n v="66"/>
    <s v="low"/>
    <s v="YES"/>
    <d v="2025-10-05T00:00:00"/>
    <m/>
    <d v="2025-10-01T00:00:00"/>
    <s v="Oct"/>
    <n v="2025"/>
    <s v="Sun"/>
    <m/>
    <x v="126"/>
    <n v="18"/>
    <s v="valid"/>
    <s v="completed"/>
    <s v="Anil  Kumar RDPR"/>
  </r>
  <r>
    <n v="540"/>
    <x v="1"/>
    <s v="HALDWANI"/>
    <x v="1"/>
    <n v="9389925428"/>
    <s v="UP21FT5612"/>
    <s v="JAVED"/>
    <n v="6398733536"/>
    <x v="671"/>
    <n v="103830"/>
    <d v="2025-10-15T00:00:00"/>
    <d v="2025-10-15T00:00:00"/>
    <n v="0"/>
    <s v="valid"/>
    <n v="7219"/>
    <n v="1460"/>
    <n v="38"/>
    <n v="40"/>
    <s v="normal"/>
    <s v="no"/>
    <s v="low"/>
    <n v="78"/>
    <s v="low"/>
    <s v="YES"/>
    <d v="2025-10-15T00:00:00"/>
    <m/>
    <d v="2025-10-01T00:00:00"/>
    <s v="Oct"/>
    <n v="2025"/>
    <s v="Wed"/>
    <m/>
    <x v="126"/>
    <n v="18"/>
    <s v="valid"/>
    <s v="completed"/>
    <s v="Anil  Kumar RDPR"/>
  </r>
  <r>
    <n v="246"/>
    <x v="1"/>
    <s v="HALDWANI"/>
    <x v="1"/>
    <n v="9389925428"/>
    <s v="UP21CT3979"/>
    <s v="JAVED"/>
    <n v="6398733536"/>
    <x v="672"/>
    <n v="94425"/>
    <d v="2025-10-05T00:00:00"/>
    <d v="2025-10-05T00:00:00"/>
    <n v="0"/>
    <s v="valid"/>
    <n v="16580"/>
    <n v="2855"/>
    <n v="15"/>
    <n v="40"/>
    <s v="normal"/>
    <s v="no"/>
    <s v="low"/>
    <n v="55"/>
    <s v="low"/>
    <s v="YES"/>
    <d v="2025-10-05T00:00:00"/>
    <m/>
    <d v="2025-10-01T00:00:00"/>
    <s v="Oct"/>
    <n v="2025"/>
    <s v="Sun"/>
    <m/>
    <x v="126"/>
    <n v="18"/>
    <s v="valid"/>
    <s v="completed"/>
    <s v="Anil  Kumar RDPR"/>
  </r>
  <r>
    <n v="468"/>
    <x v="1"/>
    <s v="HALDWANI"/>
    <x v="1"/>
    <n v="9389925428"/>
    <s v="UP21FT5612"/>
    <s v="JAVED"/>
    <n v="6398733536"/>
    <x v="672"/>
    <n v="194758"/>
    <d v="2025-10-10T00:00:00"/>
    <d v="2025-10-10T00:00:00"/>
    <n v="0"/>
    <s v="valid"/>
    <n v="16667"/>
    <n v="2867"/>
    <n v="25"/>
    <n v="60"/>
    <s v="normal"/>
    <s v="no"/>
    <s v="low"/>
    <n v="85"/>
    <s v="low"/>
    <s v="YES"/>
    <d v="2025-10-10T00:00:00"/>
    <m/>
    <d v="2025-10-01T00:00:00"/>
    <s v="Oct"/>
    <n v="2025"/>
    <s v="Fri"/>
    <m/>
    <x v="126"/>
    <n v="18"/>
    <s v="valid"/>
    <s v="completed"/>
    <s v="Anil  Kumar RDPR"/>
  </r>
  <r>
    <n v="632"/>
    <x v="1"/>
    <s v="HALDWANI"/>
    <x v="1"/>
    <n v="9389925428"/>
    <s v="UP21FT5612"/>
    <s v="JAVED"/>
    <n v="6398733536"/>
    <x v="672"/>
    <n v="80649"/>
    <d v="2025-10-30T00:00:00"/>
    <d v="2025-10-30T00:00:00"/>
    <n v="0"/>
    <s v="valid"/>
    <n v="16807"/>
    <n v="2888"/>
    <n v="28"/>
    <n v="40"/>
    <s v="normal"/>
    <s v="no"/>
    <s v="low"/>
    <n v="68"/>
    <s v="low"/>
    <s v="YES"/>
    <d v="2025-10-30T00:00:00"/>
    <m/>
    <d v="2025-10-01T00:00:00"/>
    <s v="Oct"/>
    <n v="2025"/>
    <s v="Thu"/>
    <m/>
    <x v="126"/>
    <n v="18"/>
    <s v="valid"/>
    <s v="completed"/>
    <s v="Anil  Kumar RDPR"/>
  </r>
  <r>
    <n v="249"/>
    <x v="1"/>
    <s v="HALDWANI"/>
    <x v="1"/>
    <n v="9389925428"/>
    <s v="UP21CT3979"/>
    <s v="JAVED"/>
    <n v="6398733536"/>
    <x v="673"/>
    <n v="94425"/>
    <d v="2025-10-05T00:00:00"/>
    <d v="2025-10-05T00:00:00"/>
    <n v="0"/>
    <s v="valid"/>
    <n v="4312"/>
    <n v="991"/>
    <n v="58"/>
    <n v="40"/>
    <s v="normal"/>
    <s v="no"/>
    <s v="low"/>
    <n v="98"/>
    <s v="low"/>
    <s v="YES"/>
    <d v="2025-10-05T00:00:00"/>
    <m/>
    <d v="2025-10-01T00:00:00"/>
    <s v="Oct"/>
    <n v="2025"/>
    <s v="Sun"/>
    <m/>
    <x v="126"/>
    <n v="18"/>
    <s v="valid"/>
    <s v="completed"/>
    <s v="Anil  Kumar RDPR"/>
  </r>
  <r>
    <n v="251"/>
    <x v="1"/>
    <s v="HALDWANI"/>
    <x v="1"/>
    <n v="8544334406"/>
    <s v="UP21CT3979"/>
    <s v="JAVED"/>
    <n v="6398733536"/>
    <x v="674"/>
    <n v="94552"/>
    <d v="2025-10-05T00:00:00"/>
    <d v="2025-10-05T00:00:00"/>
    <n v="0"/>
    <s v="valid"/>
    <n v="1387"/>
    <n v="322"/>
    <n v="12"/>
    <n v="80"/>
    <s v="normal"/>
    <s v="no"/>
    <s v="medium"/>
    <n v="92"/>
    <s v="medium"/>
    <s v="YES"/>
    <d v="2025-10-05T00:00:00"/>
    <m/>
    <d v="2025-10-01T00:00:00"/>
    <s v="Oct"/>
    <n v="2025"/>
    <s v="Sun"/>
    <m/>
    <x v="79"/>
    <n v="18"/>
    <s v="valid"/>
    <s v="completed"/>
    <s v="Shahwaz  Hussain"/>
  </r>
  <r>
    <n v="544"/>
    <x v="1"/>
    <s v="HALDWANI"/>
    <x v="1"/>
    <n v="8544334406"/>
    <s v="UP21FT5612"/>
    <s v="JAVED"/>
    <n v="6398733536"/>
    <x v="674"/>
    <n v="103949"/>
    <d v="2025-10-15T00:00:00"/>
    <d v="2025-10-15T00:00:00"/>
    <n v="0"/>
    <s v="valid"/>
    <n v="1449"/>
    <n v="335"/>
    <n v="20"/>
    <n v="40"/>
    <s v="normal"/>
    <s v="no"/>
    <s v="low"/>
    <n v="60"/>
    <s v="low"/>
    <s v="YES"/>
    <d v="2025-10-15T00:00:00"/>
    <m/>
    <d v="2025-10-01T00:00:00"/>
    <s v="Oct"/>
    <n v="2025"/>
    <s v="Wed"/>
    <m/>
    <x v="79"/>
    <n v="18"/>
    <s v="valid"/>
    <s v="completed"/>
    <s v="Shahwaz  Hussain"/>
  </r>
  <r>
    <n v="363"/>
    <x v="1"/>
    <s v="HALDWANI"/>
    <x v="2"/>
    <n v="9161640641"/>
    <s v="UK05CA2504"/>
    <s v="GOKUL"/>
    <n v="7417923866"/>
    <x v="675"/>
    <s v="TXN100127312589"/>
    <d v="2025-10-08T00:00:00"/>
    <d v="2025-10-08T00:00:00"/>
    <n v="0"/>
    <s v="valid"/>
    <n v="2063"/>
    <n v="524"/>
    <n v="75"/>
    <n v="80"/>
    <s v="normal"/>
    <s v="no"/>
    <s v="medium"/>
    <n v="155"/>
    <s v="medium"/>
    <s v="YES"/>
    <d v="2025-10-08T00:00:00"/>
    <m/>
    <d v="2025-10-01T00:00:00"/>
    <s v="Oct"/>
    <n v="2025"/>
    <s v="Wed"/>
    <m/>
    <x v="127"/>
    <n v="18"/>
    <s v="valid"/>
    <s v="completed"/>
    <s v="Amit  Dangi"/>
  </r>
  <r>
    <n v="364"/>
    <x v="1"/>
    <s v="HALDWANI"/>
    <x v="2"/>
    <n v="9161640641"/>
    <s v="UK05CA2504"/>
    <s v="GOKUL"/>
    <n v="7417923866"/>
    <x v="676"/>
    <s v="TXN100127312589"/>
    <d v="2025-10-08T00:00:00"/>
    <d v="2025-10-10T00:00:00"/>
    <n v="2"/>
    <s v="valid"/>
    <n v="10241"/>
    <n v="1662"/>
    <n v="98"/>
    <n v="80"/>
    <s v="normal"/>
    <s v="no"/>
    <s v="medium"/>
    <n v="178"/>
    <s v="medium"/>
    <s v="YES"/>
    <d v="2025-10-10T00:00:00"/>
    <m/>
    <d v="2025-10-01T00:00:00"/>
    <s v="Oct"/>
    <n v="2025"/>
    <s v="Fri"/>
    <m/>
    <x v="127"/>
    <n v="18"/>
    <s v="valid"/>
    <s v="completed"/>
    <s v="Amit  Dangi"/>
  </r>
  <r>
    <n v="473"/>
    <x v="1"/>
    <s v="HALDWANI"/>
    <x v="2"/>
    <n v="9161640641"/>
    <s v="UK05CA2504"/>
    <s v="GOKUL"/>
    <n v="7417923866"/>
    <x v="677"/>
    <s v="TXN100127970644"/>
    <d v="2025-10-11T00:00:00"/>
    <d v="2025-10-11T00:00:00"/>
    <n v="0"/>
    <s v="valid"/>
    <n v="3406"/>
    <n v="1205"/>
    <n v="80"/>
    <n v="80"/>
    <s v="normal"/>
    <s v="no"/>
    <s v="medium"/>
    <n v="160"/>
    <s v="medium"/>
    <s v="YES"/>
    <d v="2025-10-11T00:00:00"/>
    <m/>
    <d v="2025-10-01T00:00:00"/>
    <s v="Oct"/>
    <n v="2025"/>
    <s v="Sat"/>
    <m/>
    <x v="112"/>
    <n v="18"/>
    <s v="valid"/>
    <s v="completed"/>
    <s v="Bhupesh Kumar"/>
  </r>
  <r>
    <n v="58"/>
    <x v="1"/>
    <s v="HALDWANI"/>
    <x v="2"/>
    <s v="9161640641_JIO-BP"/>
    <s v="UP20BT0504"/>
    <s v="MUSTAKEEM"/>
    <n v="9457840862"/>
    <x v="678"/>
    <n v="90929"/>
    <d v="2025-10-01T00:00:00"/>
    <d v="2025-10-01T00:00:00"/>
    <n v="0"/>
    <s v="valid"/>
    <n v="6819"/>
    <n v="1655"/>
    <n v="50"/>
    <n v="60"/>
    <s v="normal"/>
    <s v="no"/>
    <s v="low"/>
    <n v="110"/>
    <s v="low"/>
    <s v="YES"/>
    <d v="2025-10-01T00:00:00"/>
    <m/>
    <d v="2025-10-01T00:00:00"/>
    <s v="Oct"/>
    <n v="2025"/>
    <s v="Wed"/>
    <m/>
    <x v="62"/>
    <n v="18"/>
    <s v="valid"/>
    <s v="completed"/>
    <s v="Deepak  Kumar RMNA"/>
  </r>
  <r>
    <n v="61"/>
    <x v="1"/>
    <s v="HALDWANI"/>
    <x v="2"/>
    <s v="9161640641_JIO-BP"/>
    <s v="UP20BT0504"/>
    <s v="MUSTAKEEM"/>
    <n v="9457840862"/>
    <x v="679"/>
    <n v="90929"/>
    <d v="2025-10-01T00:00:00"/>
    <d v="2025-10-01T00:00:00"/>
    <n v="0"/>
    <s v="valid"/>
    <n v="1586"/>
    <n v="263"/>
    <n v="30"/>
    <n v="80"/>
    <s v="normal"/>
    <s v="no"/>
    <s v="medium"/>
    <n v="110"/>
    <s v="medium"/>
    <s v="YES"/>
    <d v="2025-10-01T00:00:00"/>
    <m/>
    <d v="2025-10-01T00:00:00"/>
    <s v="Oct"/>
    <n v="2025"/>
    <s v="Wed"/>
    <m/>
    <x v="62"/>
    <n v="18"/>
    <s v="valid"/>
    <s v="completed"/>
    <s v="Deepak  Kumar RMNA"/>
  </r>
  <r>
    <n v="619"/>
    <x v="1"/>
    <s v="HALDWANI"/>
    <x v="2"/>
    <n v="9161640641"/>
    <s v="UP20BT0504"/>
    <s v="ISLAMUDDIN"/>
    <n v="9105130861"/>
    <x v="679"/>
    <n v="101034"/>
    <d v="2025-10-29T00:00:00"/>
    <d v="2025-10-29T00:00:00"/>
    <n v="0"/>
    <s v="valid"/>
    <n v="1780"/>
    <n v="292"/>
    <n v="17"/>
    <n v="60"/>
    <s v="normal"/>
    <s v="no"/>
    <s v="low"/>
    <n v="77"/>
    <s v="low"/>
    <s v="YES"/>
    <d v="2025-10-29T00:00:00"/>
    <m/>
    <d v="2025-10-01T00:00:00"/>
    <s v="Oct"/>
    <n v="2025"/>
    <s v="Wed"/>
    <m/>
    <x v="62"/>
    <n v="18"/>
    <s v="valid"/>
    <s v="completed"/>
    <s v="Deepak  Kumar RMNA"/>
  </r>
  <r>
    <n v="271"/>
    <x v="1"/>
    <s v="HALDWANI"/>
    <x v="2"/>
    <n v="9161640641"/>
    <s v="UP20BT0504"/>
    <s v="ISLAMUDDIN"/>
    <n v="9105130861"/>
    <x v="680"/>
    <n v="122548"/>
    <d v="2025-10-05T00:00:00"/>
    <d v="2025-10-05T00:00:00"/>
    <n v="0"/>
    <s v="valid"/>
    <n v="4806"/>
    <n v="950"/>
    <n v="30"/>
    <n v="60"/>
    <s v="normal"/>
    <s v="no"/>
    <s v="low"/>
    <n v="90"/>
    <s v="low"/>
    <s v="YES"/>
    <d v="2025-10-05T00:00:00"/>
    <m/>
    <d v="2025-10-01T00:00:00"/>
    <s v="Oct"/>
    <n v="2025"/>
    <s v="Sun"/>
    <m/>
    <x v="62"/>
    <n v="18"/>
    <s v="valid"/>
    <s v="completed"/>
    <s v="Deepak  Kumar RMNA"/>
  </r>
  <r>
    <n v="115"/>
    <x v="1"/>
    <s v="HALDWANI"/>
    <x v="2"/>
    <s v="9161640641_JIO-BP"/>
    <s v="UP20BT0504"/>
    <s v="MUSTAKEEM"/>
    <n v="9457840862"/>
    <x v="681"/>
    <n v="71939"/>
    <d v="2025-10-02T00:00:00"/>
    <d v="2025-10-02T00:00:00"/>
    <n v="0"/>
    <s v="valid"/>
    <n v="16092"/>
    <n v="2635"/>
    <n v="12"/>
    <n v="100"/>
    <s v="normal"/>
    <s v="no"/>
    <s v="medium"/>
    <n v="112"/>
    <s v="medium"/>
    <s v="YES"/>
    <d v="2025-10-02T00:00:00"/>
    <m/>
    <d v="2025-10-01T00:00:00"/>
    <s v="Oct"/>
    <n v="2025"/>
    <s v="Thu"/>
    <m/>
    <x v="62"/>
    <n v="18"/>
    <s v="valid"/>
    <s v="completed"/>
    <s v="Deepak  Kumar RMNA"/>
  </r>
  <r>
    <n v="524"/>
    <x v="1"/>
    <s v="HALDWANI"/>
    <x v="2"/>
    <n v="9161640641"/>
    <s v="UP20BT0504"/>
    <s v="ISLAMUDDIN"/>
    <n v="9105130861"/>
    <x v="681"/>
    <n v="85629"/>
    <d v="2025-10-14T00:00:00"/>
    <d v="2025-10-14T00:00:00"/>
    <n v="0"/>
    <s v="valid"/>
    <n v="16313"/>
    <n v="2659"/>
    <n v="25"/>
    <n v="40"/>
    <s v="normal"/>
    <s v="no"/>
    <s v="low"/>
    <n v="65"/>
    <s v="low"/>
    <s v="YES"/>
    <d v="2025-10-14T00:00:00"/>
    <m/>
    <d v="2025-10-01T00:00:00"/>
    <s v="Oct"/>
    <n v="2025"/>
    <s v="Tue"/>
    <m/>
    <x v="62"/>
    <n v="18"/>
    <s v="valid"/>
    <s v="completed"/>
    <s v="Deepak  Kumar RMNA"/>
  </r>
  <r>
    <n v="617"/>
    <x v="1"/>
    <s v="HALDWANI"/>
    <x v="2"/>
    <n v="9161640641"/>
    <s v="UP20BT0504"/>
    <s v="ISLAMUDDIN"/>
    <n v="9105130861"/>
    <x v="681"/>
    <n v="101034"/>
    <d v="2025-10-29T00:00:00"/>
    <d v="2025-10-29T00:00:00"/>
    <n v="0"/>
    <s v="valid"/>
    <n v="15497"/>
    <n v="2674"/>
    <n v="18"/>
    <n v="60"/>
    <s v="normal"/>
    <s v="no"/>
    <s v="low"/>
    <n v="78"/>
    <s v="low"/>
    <s v="YES"/>
    <d v="2025-10-29T00:00:00"/>
    <m/>
    <d v="2025-10-01T00:00:00"/>
    <s v="Oct"/>
    <n v="2025"/>
    <s v="Wed"/>
    <m/>
    <x v="62"/>
    <n v="18"/>
    <s v="valid"/>
    <s v="completed"/>
    <s v="Deepak  Kumar RMNA"/>
  </r>
  <r>
    <n v="270"/>
    <x v="1"/>
    <s v="HALDWANI"/>
    <x v="2"/>
    <n v="9161640641"/>
    <s v="UP20BT0504"/>
    <s v="ISLAMUDDIN"/>
    <n v="9105130861"/>
    <x v="682"/>
    <n v="122548"/>
    <d v="2025-10-05T00:00:00"/>
    <d v="2025-10-05T00:00:00"/>
    <n v="0"/>
    <s v="valid"/>
    <n v="13569"/>
    <n v="3131"/>
    <n v="12"/>
    <n v="100"/>
    <s v="normal"/>
    <s v="no"/>
    <s v="medium"/>
    <n v="112"/>
    <s v="medium"/>
    <s v="YES"/>
    <d v="2025-10-05T00:00:00"/>
    <m/>
    <d v="2025-10-01T00:00:00"/>
    <s v="Oct"/>
    <n v="2025"/>
    <s v="Sun"/>
    <m/>
    <x v="62"/>
    <n v="18"/>
    <s v="valid"/>
    <s v="completed"/>
    <s v="Deepak  Kumar RMNA"/>
  </r>
  <r>
    <n v="127"/>
    <x v="1"/>
    <s v="HALDWANI"/>
    <x v="2"/>
    <s v="9161640641_JIO-BP"/>
    <s v="UP20BT0504"/>
    <s v="MUSTAKEEM"/>
    <n v="9457840862"/>
    <x v="683"/>
    <n v="104423"/>
    <d v="2025-10-03T00:00:00"/>
    <d v="2025-10-04T00:00:00"/>
    <n v="1"/>
    <s v="valid"/>
    <n v="10185"/>
    <n v="2505"/>
    <n v="67"/>
    <n v="60"/>
    <s v="normal"/>
    <s v="no"/>
    <s v="low"/>
    <n v="127"/>
    <s v="low"/>
    <s v="YES"/>
    <d v="2025-10-04T00:00:00"/>
    <m/>
    <d v="2025-10-01T00:00:00"/>
    <s v="Oct"/>
    <n v="2025"/>
    <s v="Sat"/>
    <m/>
    <x v="62"/>
    <n v="18"/>
    <s v="valid"/>
    <s v="completed"/>
    <s v="Deepak  Kumar RMNA"/>
  </r>
  <r>
    <n v="59"/>
    <x v="1"/>
    <s v="HALDWANI"/>
    <x v="2"/>
    <s v="9161640641_JIO-BP"/>
    <s v="UP20BT0504"/>
    <s v="MUSTAKEEM"/>
    <n v="9457840862"/>
    <x v="684"/>
    <n v="91101"/>
    <d v="2025-10-01T00:00:00"/>
    <d v="2025-10-01T00:00:00"/>
    <n v="0"/>
    <s v="valid"/>
    <n v="3459"/>
    <n v="639"/>
    <n v="12"/>
    <n v="80"/>
    <s v="normal"/>
    <s v="no"/>
    <s v="medium"/>
    <n v="92"/>
    <s v="medium"/>
    <s v="YES"/>
    <d v="2025-10-01T00:00:00"/>
    <n v="0.56666666666666665"/>
    <d v="2025-10-01T00:00:00"/>
    <s v="Oct"/>
    <n v="2025"/>
    <s v="Wed"/>
    <s v="Devendra Negi"/>
    <x v="111"/>
    <n v="18"/>
    <s v="valid"/>
    <s v="completed"/>
    <s v="Mohit  Kumar"/>
  </r>
  <r>
    <n v="60"/>
    <x v="1"/>
    <s v="HALDWANI"/>
    <x v="2"/>
    <s v="9161640641_JIO-BP"/>
    <s v="UP20BT0504"/>
    <s v="MUSTAKEEM"/>
    <n v="9457840862"/>
    <x v="685"/>
    <n v="91101"/>
    <d v="2025-10-01T00:00:00"/>
    <d v="2025-10-01T00:00:00"/>
    <n v="0"/>
    <s v="valid"/>
    <n v="3597"/>
    <n v="681"/>
    <n v="15"/>
    <n v="80"/>
    <s v="normal"/>
    <s v="no"/>
    <s v="medium"/>
    <n v="95"/>
    <s v="medium"/>
    <s v="YES"/>
    <d v="2025-10-01T00:00:00"/>
    <n v="0.53263888888888888"/>
    <d v="2025-10-01T00:00:00"/>
    <s v="Oct"/>
    <n v="2025"/>
    <s v="Wed"/>
    <s v="Devendra Negi"/>
    <x v="111"/>
    <n v="18"/>
    <s v="valid"/>
    <s v="completed"/>
    <s v="Mohit  Kumar"/>
  </r>
  <r>
    <n v="520"/>
    <x v="1"/>
    <s v="HALDWANI"/>
    <x v="2"/>
    <n v="9161640641"/>
    <s v="UP20BT0504"/>
    <s v="ISLAMUDDIN"/>
    <n v="9105130861"/>
    <x v="686"/>
    <n v="85629"/>
    <d v="2025-10-14T00:00:00"/>
    <d v="2025-10-14T00:00:00"/>
    <n v="0"/>
    <s v="valid"/>
    <n v="7315"/>
    <n v="1561"/>
    <n v="35"/>
    <n v="40"/>
    <s v="normal"/>
    <s v="no"/>
    <s v="low"/>
    <n v="75"/>
    <s v="low"/>
    <s v="YES"/>
    <d v="2025-10-14T00:00:00"/>
    <m/>
    <d v="2025-10-01T00:00:00"/>
    <s v="Oct"/>
    <n v="2025"/>
    <s v="Tue"/>
    <m/>
    <x v="62"/>
    <n v="18"/>
    <s v="valid"/>
    <s v="completed"/>
    <s v="Deepak  Kumar RMNA"/>
  </r>
  <r>
    <n v="116"/>
    <x v="1"/>
    <s v="HALDWANI"/>
    <x v="2"/>
    <s v="9161640641_JIO-BP"/>
    <s v="UP20BT0504"/>
    <s v="MUSTAKEEM"/>
    <n v="9457840862"/>
    <x v="687"/>
    <n v="72140"/>
    <d v="2025-10-02T00:00:00"/>
    <d v="2025-10-02T00:00:00"/>
    <n v="0"/>
    <s v="valid"/>
    <n v="1664"/>
    <n v="350"/>
    <n v="15"/>
    <n v="80"/>
    <s v="normal"/>
    <s v="no"/>
    <s v="medium"/>
    <n v="95"/>
    <s v="medium"/>
    <s v="YES"/>
    <d v="2025-10-02T00:00:00"/>
    <m/>
    <d v="2025-10-01T00:00:00"/>
    <s v="Oct"/>
    <n v="2025"/>
    <s v="Thu"/>
    <m/>
    <x v="111"/>
    <n v="18"/>
    <s v="valid"/>
    <s v="completed"/>
    <s v="Mohit  Kumar"/>
  </r>
  <r>
    <n v="63"/>
    <x v="1"/>
    <s v="HALDWANI"/>
    <x v="2"/>
    <s v="9161640641_JIO-BP"/>
    <s v="UP20BT0504"/>
    <s v="MUSTAKEEM"/>
    <n v="9457840862"/>
    <x v="688"/>
    <n v="90929"/>
    <d v="2025-10-01T00:00:00"/>
    <d v="2025-10-01T00:00:00"/>
    <n v="0"/>
    <s v="valid"/>
    <n v="10910"/>
    <n v="2424"/>
    <n v="34"/>
    <n v="80"/>
    <s v="normal"/>
    <s v="no"/>
    <s v="medium"/>
    <n v="114"/>
    <s v="medium"/>
    <s v="YES"/>
    <d v="2025-10-01T00:00:00"/>
    <n v="0.60833333333333328"/>
    <d v="2025-10-01T00:00:00"/>
    <s v="Oct"/>
    <n v="2025"/>
    <s v="Wed"/>
    <s v="Devendra Negi"/>
    <x v="111"/>
    <n v="18"/>
    <s v="valid"/>
    <s v="completed"/>
    <s v="Mohit  Kumar"/>
  </r>
  <r>
    <n v="519"/>
    <x v="1"/>
    <s v="HALDWANI"/>
    <x v="2"/>
    <n v="9161640641"/>
    <s v="UP20BT0504"/>
    <s v="ISLAMUDDIN"/>
    <n v="9105130861"/>
    <x v="688"/>
    <n v="85629"/>
    <d v="2025-10-14T00:00:00"/>
    <d v="2025-10-14T00:00:00"/>
    <n v="0"/>
    <s v="valid"/>
    <n v="11086"/>
    <n v="2452"/>
    <n v="50"/>
    <n v="40"/>
    <s v="normal"/>
    <s v="no"/>
    <s v="low"/>
    <n v="90"/>
    <s v="low"/>
    <s v="YES"/>
    <d v="2025-10-14T00:00:00"/>
    <m/>
    <d v="2025-10-01T00:00:00"/>
    <s v="Oct"/>
    <n v="2025"/>
    <s v="Tue"/>
    <m/>
    <x v="111"/>
    <n v="18"/>
    <s v="valid"/>
    <s v="completed"/>
    <s v="Mohit  Kumar"/>
  </r>
  <r>
    <n v="64"/>
    <x v="1"/>
    <s v="HALDWANI"/>
    <x v="2"/>
    <s v="9161640641_JIO-BP"/>
    <s v="UP20BT0504"/>
    <s v="MUSTAKEEM"/>
    <n v="9457840862"/>
    <x v="689"/>
    <n v="91101"/>
    <d v="2025-10-01T00:00:00"/>
    <d v="2025-10-01T00:00:00"/>
    <n v="0"/>
    <s v="valid"/>
    <n v="8965"/>
    <n v="1815"/>
    <n v="13"/>
    <n v="80"/>
    <s v="normal"/>
    <s v="no"/>
    <s v="medium"/>
    <n v="93"/>
    <s v="medium"/>
    <s v="YES"/>
    <d v="2025-10-01T00:00:00"/>
    <n v="0.67222222222222228"/>
    <d v="2025-10-01T00:00:00"/>
    <s v="Oct"/>
    <n v="2025"/>
    <s v="Wed"/>
    <s v="Deepak Kumar"/>
    <x v="111"/>
    <n v="18"/>
    <s v="valid"/>
    <s v="completed"/>
    <s v="Mohit  Kumar"/>
  </r>
  <r>
    <n v="117"/>
    <x v="1"/>
    <s v="HALDWANI"/>
    <x v="2"/>
    <s v="9161640641_JIO-BP"/>
    <s v="UP20BT0504"/>
    <s v="MUSTAKEEM"/>
    <n v="9457840862"/>
    <x v="690"/>
    <n v="72140"/>
    <d v="2025-10-02T00:00:00"/>
    <d v="2025-10-02T00:00:00"/>
    <n v="0"/>
    <s v="valid"/>
    <n v="103002"/>
    <n v="12900"/>
    <n v="12"/>
    <n v="80"/>
    <s v="normal"/>
    <s v="no"/>
    <s v="medium"/>
    <n v="92"/>
    <s v="medium"/>
    <s v="YES"/>
    <d v="2025-10-02T00:00:00"/>
    <m/>
    <d v="2025-10-01T00:00:00"/>
    <s v="Oct"/>
    <n v="2025"/>
    <s v="Thu"/>
    <m/>
    <x v="111"/>
    <n v="18"/>
    <s v="valid"/>
    <s v="completed"/>
    <s v="Mohit  Kumar"/>
  </r>
  <r>
    <n v="387"/>
    <x v="1"/>
    <s v="HALDWANI"/>
    <x v="1"/>
    <n v="9389925428"/>
    <s v="UP21ET8573"/>
    <s v="AMAN"/>
    <n v="9105037209"/>
    <x v="691"/>
    <n v="85642"/>
    <d v="2025-10-08T00:00:00"/>
    <d v="2025-10-08T00:00:00"/>
    <n v="0"/>
    <s v="valid"/>
    <n v="3329"/>
    <n v="600"/>
    <n v="27"/>
    <n v="60"/>
    <s v="normal"/>
    <s v="no"/>
    <s v="low"/>
    <n v="87"/>
    <s v="low"/>
    <s v="YES"/>
    <d v="2025-10-08T00:00:00"/>
    <m/>
    <d v="2025-10-01T00:00:00"/>
    <s v="Oct"/>
    <n v="2025"/>
    <s v="Wed"/>
    <m/>
    <x v="96"/>
    <n v="18"/>
    <s v="valid"/>
    <s v="completed"/>
    <s v="Vinod  Yadav"/>
  </r>
  <r>
    <n v="120"/>
    <x v="1"/>
    <s v="HALDWANI"/>
    <x v="2"/>
    <s v="9161640641_JIO-BP"/>
    <s v="UP20BT0504"/>
    <s v="MUSTAKEEM"/>
    <n v="9457840862"/>
    <x v="692"/>
    <n v="104634"/>
    <d v="2025-10-03T00:00:00"/>
    <d v="2025-10-03T00:00:00"/>
    <n v="0"/>
    <s v="valid"/>
    <n v="16256"/>
    <n v="3748"/>
    <n v="33"/>
    <n v="60"/>
    <s v="normal"/>
    <s v="no"/>
    <s v="low"/>
    <n v="93"/>
    <s v="low"/>
    <s v="YES"/>
    <d v="2025-10-03T00:00:00"/>
    <m/>
    <d v="2025-10-01T00:00:00"/>
    <s v="Oct"/>
    <n v="2025"/>
    <s v="Fri"/>
    <m/>
    <x v="62"/>
    <n v="18"/>
    <s v="valid"/>
    <s v="completed"/>
    <s v="Deepak  Kumar RMNA"/>
  </r>
  <r>
    <n v="525"/>
    <x v="1"/>
    <s v="HALDWANI"/>
    <x v="2"/>
    <n v="9161640641"/>
    <s v="UP20BT0504"/>
    <s v="ISLAMUDDIN"/>
    <n v="9105130861"/>
    <x v="692"/>
    <n v="85629"/>
    <d v="2025-10-14T00:00:00"/>
    <d v="2025-10-15T00:00:00"/>
    <n v="1"/>
    <s v="valid"/>
    <n v="16374"/>
    <n v="3769"/>
    <n v="48"/>
    <n v="40"/>
    <s v="normal"/>
    <s v="no"/>
    <s v="low"/>
    <n v="88"/>
    <s v="low"/>
    <s v="YES"/>
    <d v="2025-10-15T00:00:00"/>
    <m/>
    <d v="2025-10-01T00:00:00"/>
    <s v="Oct"/>
    <n v="2025"/>
    <s v="Wed"/>
    <m/>
    <x v="62"/>
    <n v="18"/>
    <s v="valid"/>
    <s v="completed"/>
    <s v="Deepak  Kumar RMNA"/>
  </r>
  <r>
    <n v="62"/>
    <x v="1"/>
    <s v="HALDWANI"/>
    <x v="2"/>
    <s v="9161640641_JIO-BP"/>
    <s v="UP20BT0504"/>
    <s v="MUSTAKEEM"/>
    <n v="9457840862"/>
    <x v="693"/>
    <n v="90929"/>
    <d v="2025-10-01T00:00:00"/>
    <d v="2025-10-01T00:00:00"/>
    <n v="0"/>
    <s v="valid"/>
    <n v="14843"/>
    <n v="2667"/>
    <n v="12"/>
    <n v="80"/>
    <s v="normal"/>
    <s v="no"/>
    <s v="medium"/>
    <n v="92"/>
    <s v="medium"/>
    <s v="YES"/>
    <d v="2025-10-01T00:00:00"/>
    <m/>
    <d v="2025-10-01T00:00:00"/>
    <s v="Oct"/>
    <n v="2025"/>
    <s v="Wed"/>
    <m/>
    <x v="111"/>
    <n v="18"/>
    <s v="valid"/>
    <s v="completed"/>
    <s v="Mohit  Kumar"/>
  </r>
  <r>
    <n v="620"/>
    <x v="1"/>
    <s v="HALDWANI"/>
    <x v="2"/>
    <n v="9161640641"/>
    <s v="UP20BT0504"/>
    <s v="ISLAMUDDIN"/>
    <n v="9105130861"/>
    <x v="693"/>
    <n v="101034"/>
    <d v="2025-10-29T00:00:00"/>
    <d v="2025-10-29T00:00:00"/>
    <n v="0"/>
    <s v="valid"/>
    <n v="15032"/>
    <n v="2699"/>
    <n v="13"/>
    <n v="60"/>
    <s v="normal"/>
    <s v="no"/>
    <s v="low"/>
    <n v="73"/>
    <s v="low"/>
    <s v="YES"/>
    <d v="2025-10-29T00:00:00"/>
    <m/>
    <d v="2025-10-01T00:00:00"/>
    <s v="Oct"/>
    <n v="2025"/>
    <s v="Wed"/>
    <m/>
    <x v="111"/>
    <n v="18"/>
    <s v="valid"/>
    <s v="completed"/>
    <s v="Mohit  Kumar"/>
  </r>
  <r>
    <n v="65"/>
    <x v="1"/>
    <s v="HALDWANI"/>
    <x v="2"/>
    <s v="9161640641_JIO-BP"/>
    <s v="UP20BT0504"/>
    <s v="MUSTAKEEM"/>
    <n v="9457840862"/>
    <x v="694"/>
    <n v="90929"/>
    <d v="2025-10-01T00:00:00"/>
    <d v="2025-10-01T00:00:00"/>
    <n v="0"/>
    <s v="valid"/>
    <n v="5372"/>
    <n v="1237"/>
    <n v="12"/>
    <n v="80"/>
    <s v="normal"/>
    <s v="no"/>
    <s v="medium"/>
    <n v="92"/>
    <s v="medium"/>
    <s v="YES"/>
    <d v="2025-10-01T00:00:00"/>
    <m/>
    <d v="2025-10-01T00:00:00"/>
    <s v="Oct"/>
    <n v="2025"/>
    <s v="Wed"/>
    <m/>
    <x v="111"/>
    <n v="18"/>
    <s v="valid"/>
    <s v="completed"/>
    <s v="Mohit  Kumar"/>
  </r>
  <r>
    <n v="618"/>
    <x v="1"/>
    <s v="HALDWANI"/>
    <x v="2"/>
    <n v="9161640641"/>
    <s v="UP20BT0504"/>
    <s v="ISLAMUDDIN"/>
    <n v="9105130861"/>
    <x v="695"/>
    <n v="101034"/>
    <d v="2025-10-29T00:00:00"/>
    <d v="2025-10-29T00:00:00"/>
    <n v="0"/>
    <s v="valid"/>
    <n v="761"/>
    <n v="127"/>
    <n v="42"/>
    <n v="40"/>
    <s v="normal"/>
    <s v="no"/>
    <s v="low"/>
    <n v="82"/>
    <s v="low"/>
    <s v="YES"/>
    <d v="2025-10-29T00:00:00"/>
    <m/>
    <d v="2025-10-01T00:00:00"/>
    <s v="Oct"/>
    <n v="2025"/>
    <s v="Wed"/>
    <m/>
    <x v="62"/>
    <n v="18"/>
    <s v="valid"/>
    <s v="completed"/>
    <s v="Deepak  Kumar RMNA"/>
  </r>
  <r>
    <n v="118"/>
    <x v="1"/>
    <s v="HALDWANI"/>
    <x v="2"/>
    <s v="9161640641_JIO-BP"/>
    <s v="UP20BT0504"/>
    <s v="MUSTAKEEM"/>
    <n v="9457840862"/>
    <x v="696"/>
    <n v="72140"/>
    <d v="2025-10-02T00:00:00"/>
    <d v="2025-10-02T00:00:00"/>
    <n v="0"/>
    <s v="valid"/>
    <n v="2602"/>
    <n v="505"/>
    <n v="40"/>
    <n v="80"/>
    <s v="normal"/>
    <s v="no"/>
    <s v="medium"/>
    <n v="120"/>
    <s v="medium"/>
    <s v="YES"/>
    <d v="2025-10-02T00:00:00"/>
    <m/>
    <d v="2025-10-01T00:00:00"/>
    <s v="Oct"/>
    <n v="2025"/>
    <s v="Thu"/>
    <m/>
    <x v="111"/>
    <n v="18"/>
    <s v="valid"/>
    <s v="completed"/>
    <s v="Mohit  Kumar"/>
  </r>
  <r>
    <n v="621"/>
    <x v="1"/>
    <s v="HALDWANI"/>
    <x v="2"/>
    <n v="9161640641"/>
    <s v="UP20BT0504"/>
    <s v="ISLAMUDDIN"/>
    <n v="9105130861"/>
    <x v="696"/>
    <n v="101034"/>
    <d v="2025-10-29T00:00:00"/>
    <d v="2025-10-29T00:00:00"/>
    <n v="0"/>
    <s v="valid"/>
    <n v="2774"/>
    <n v="535"/>
    <n v="45"/>
    <n v="40"/>
    <s v="normal"/>
    <s v="no"/>
    <s v="low"/>
    <n v="85"/>
    <s v="low"/>
    <s v="YES"/>
    <d v="2025-10-29T00:00:00"/>
    <m/>
    <d v="2025-10-01T00:00:00"/>
    <s v="Oct"/>
    <n v="2025"/>
    <s v="Wed"/>
    <m/>
    <x v="111"/>
    <n v="18"/>
    <s v="valid"/>
    <s v="completed"/>
    <s v="Mohit  Kumar"/>
  </r>
  <r>
    <n v="121"/>
    <x v="1"/>
    <s v="HALDWANI"/>
    <x v="2"/>
    <s v="9161640641_JIO-BP"/>
    <s v="UP20BT0504"/>
    <s v="MUSTAKEEM"/>
    <n v="9457840862"/>
    <x v="697"/>
    <n v="104634"/>
    <d v="2025-10-03T00:00:00"/>
    <d v="2025-10-03T00:00:00"/>
    <n v="0"/>
    <s v="valid"/>
    <n v="5175"/>
    <n v="1445"/>
    <n v="71"/>
    <n v="60"/>
    <s v="normal"/>
    <s v="no"/>
    <s v="low"/>
    <n v="131"/>
    <s v="low"/>
    <s v="YES"/>
    <d v="2025-10-03T00:00:00"/>
    <m/>
    <d v="2025-10-01T00:00:00"/>
    <s v="Oct"/>
    <n v="2025"/>
    <s v="Fri"/>
    <m/>
    <x v="62"/>
    <n v="18"/>
    <s v="valid"/>
    <s v="completed"/>
    <s v="Deepak  Kumar RMNA"/>
  </r>
  <r>
    <n v="119"/>
    <x v="1"/>
    <s v="HALDWANI"/>
    <x v="2"/>
    <s v="9161640641_JIO-BP"/>
    <s v="UP20BT0504"/>
    <s v="MUSTAKEEM"/>
    <n v="9457840862"/>
    <x v="698"/>
    <n v="72140"/>
    <d v="2025-10-02T00:00:00"/>
    <d v="2025-10-02T00:00:00"/>
    <n v="0"/>
    <s v="valid"/>
    <n v="1409"/>
    <n v="302"/>
    <n v="35"/>
    <n v="80"/>
    <s v="normal"/>
    <s v="no"/>
    <s v="medium"/>
    <n v="115"/>
    <s v="medium"/>
    <s v="YES"/>
    <d v="2025-10-02T00:00:00"/>
    <m/>
    <d v="2025-10-01T00:00:00"/>
    <s v="Oct"/>
    <n v="2025"/>
    <s v="Thu"/>
    <m/>
    <x v="111"/>
    <n v="18"/>
    <s v="valid"/>
    <s v="completed"/>
    <s v="Mohit  Kumar"/>
  </r>
  <r>
    <n v="272"/>
    <x v="1"/>
    <s v="HALDWANI"/>
    <x v="2"/>
    <n v="9161640641"/>
    <s v="UP20BT0504"/>
    <s v="ISLAMUDDIN"/>
    <n v="9105130861"/>
    <x v="699"/>
    <n v="122548"/>
    <d v="2025-10-05T00:00:00"/>
    <d v="2025-10-05T00:00:00"/>
    <n v="0"/>
    <s v="valid"/>
    <n v="4771"/>
    <n v="926"/>
    <n v="15"/>
    <n v="80"/>
    <s v="normal"/>
    <s v="no"/>
    <s v="medium"/>
    <n v="95"/>
    <s v="medium"/>
    <s v="YES"/>
    <d v="2025-10-05T00:00:00"/>
    <m/>
    <d v="2025-10-01T00:00:00"/>
    <s v="Oct"/>
    <n v="2025"/>
    <s v="Sun"/>
    <m/>
    <x v="128"/>
    <n v="18"/>
    <s v="valid"/>
    <s v="completed"/>
    <s v="Rajendra  Kumar"/>
  </r>
  <r>
    <n v="112"/>
    <x v="1"/>
    <s v="HALDWANI"/>
    <x v="2"/>
    <s v="9161640641_JIO-BP"/>
    <s v="UP20BT0504"/>
    <s v="MUSTAKEEM"/>
    <n v="9457840862"/>
    <x v="700"/>
    <n v="71939"/>
    <d v="2025-10-02T00:00:00"/>
    <d v="2025-10-02T00:00:00"/>
    <n v="0"/>
    <s v="valid"/>
    <n v="10336"/>
    <n v="1191"/>
    <n v="40"/>
    <n v="80"/>
    <s v="normal"/>
    <s v="no"/>
    <s v="medium"/>
    <n v="120"/>
    <s v="medium"/>
    <s v="YES"/>
    <d v="2025-10-02T00:00:00"/>
    <m/>
    <d v="2025-10-01T00:00:00"/>
    <s v="Oct"/>
    <n v="2025"/>
    <s v="Thu"/>
    <m/>
    <x v="111"/>
    <n v="18"/>
    <s v="valid"/>
    <s v="completed"/>
    <s v="Mohit  Kumar"/>
  </r>
  <r>
    <n v="622"/>
    <x v="1"/>
    <s v="HALDWANI"/>
    <x v="2"/>
    <n v="9161640641"/>
    <s v="UP20BT0504"/>
    <s v="ISLAMUDDIN"/>
    <n v="9105130861"/>
    <x v="700"/>
    <n v="101034"/>
    <d v="2025-10-29T00:00:00"/>
    <d v="2025-10-29T00:00:00"/>
    <n v="0"/>
    <s v="valid"/>
    <n v="16698"/>
    <n v="1217"/>
    <n v="30"/>
    <n v="60"/>
    <s v="normal"/>
    <s v="no"/>
    <s v="low"/>
    <n v="90"/>
    <s v="low"/>
    <s v="YES"/>
    <d v="2025-10-29T00:00:00"/>
    <m/>
    <d v="2025-10-01T00:00:00"/>
    <s v="Oct"/>
    <n v="2025"/>
    <s v="Wed"/>
    <m/>
    <x v="111"/>
    <n v="18"/>
    <s v="valid"/>
    <s v="completed"/>
    <s v="Mohit  Kumar"/>
  </r>
  <r>
    <n v="326"/>
    <x v="1"/>
    <s v="HALDWANI"/>
    <x v="2"/>
    <n v="9161640641"/>
    <s v="UP20BT0504"/>
    <s v="ISLAMUDDIN"/>
    <n v="9105130861"/>
    <x v="701"/>
    <n v="80441"/>
    <d v="2025-10-06T00:00:00"/>
    <d v="2025-10-08T00:00:00"/>
    <n v="2"/>
    <s v="valid"/>
    <n v="12116"/>
    <n v="3547"/>
    <n v="20"/>
    <n v="60"/>
    <s v="normal"/>
    <s v="no"/>
    <s v="low"/>
    <n v="80"/>
    <s v="low"/>
    <s v="YES"/>
    <d v="2025-10-08T00:00:00"/>
    <m/>
    <d v="2025-10-01T00:00:00"/>
    <s v="Oct"/>
    <n v="2025"/>
    <s v="Wed"/>
    <m/>
    <x v="128"/>
    <n v="18"/>
    <s v="valid"/>
    <s v="completed"/>
    <s v="Rajendra  Kumar"/>
  </r>
  <r>
    <n v="113"/>
    <x v="1"/>
    <s v="HALDWANI"/>
    <x v="2"/>
    <s v="9161640641_JIO-BP"/>
    <s v="UP20BT0504"/>
    <s v="MUSTAKEEM"/>
    <n v="9457840862"/>
    <x v="702"/>
    <n v="71939"/>
    <d v="2025-10-02T00:00:00"/>
    <d v="2025-10-02T00:00:00"/>
    <n v="0"/>
    <s v="valid"/>
    <n v="15158"/>
    <n v="4441"/>
    <n v="20"/>
    <n v="80"/>
    <s v="normal"/>
    <s v="no"/>
    <s v="medium"/>
    <n v="100"/>
    <s v="medium"/>
    <s v="YES"/>
    <d v="2025-10-02T00:00:00"/>
    <m/>
    <d v="2025-10-01T00:00:00"/>
    <s v="Oct"/>
    <n v="2025"/>
    <s v="Thu"/>
    <m/>
    <x v="111"/>
    <n v="18"/>
    <s v="valid"/>
    <s v="completed"/>
    <s v="Mohit  Kumar"/>
  </r>
  <r>
    <n v="526"/>
    <x v="1"/>
    <s v="HALDWANI"/>
    <x v="2"/>
    <n v="9161640641"/>
    <s v="UP20BT0504"/>
    <s v="ISLAMUDDIN"/>
    <n v="9105130861"/>
    <x v="703"/>
    <n v="85629"/>
    <d v="2025-10-14T00:00:00"/>
    <d v="2025-10-15T00:00:00"/>
    <n v="1"/>
    <s v="valid"/>
    <n v="3483"/>
    <n v="574"/>
    <n v="45"/>
    <n v="40"/>
    <s v="normal"/>
    <s v="no"/>
    <s v="low"/>
    <n v="85"/>
    <s v="low"/>
    <s v="YES"/>
    <d v="2025-10-15T00:00:00"/>
    <m/>
    <d v="2025-10-01T00:00:00"/>
    <s v="Oct"/>
    <n v="2025"/>
    <s v="Wed"/>
    <m/>
    <x v="62"/>
    <n v="18"/>
    <s v="valid"/>
    <s v="completed"/>
    <s v="Deepak  Kumar RMNA"/>
  </r>
  <r>
    <n v="114"/>
    <x v="1"/>
    <s v="HALDWANI"/>
    <x v="2"/>
    <s v="9161640641_JIO-BP"/>
    <s v="UP20BT0504"/>
    <s v="MUSTAKEEM"/>
    <n v="9457840862"/>
    <x v="704"/>
    <n v="71939"/>
    <d v="2025-10-02T00:00:00"/>
    <d v="2025-10-02T00:00:00"/>
    <n v="0"/>
    <s v="valid"/>
    <n v="4382"/>
    <n v="1165"/>
    <n v="20"/>
    <n v="80"/>
    <s v="normal"/>
    <s v="no"/>
    <s v="medium"/>
    <n v="100"/>
    <s v="medium"/>
    <s v="YES"/>
    <d v="2025-10-02T00:00:00"/>
    <m/>
    <d v="2025-10-01T00:00:00"/>
    <s v="Oct"/>
    <n v="2025"/>
    <s v="Thu"/>
    <m/>
    <x v="111"/>
    <n v="18"/>
    <s v="valid"/>
    <s v="completed"/>
    <s v="Mohit  Kumar"/>
  </r>
  <r>
    <n v="126"/>
    <x v="1"/>
    <s v="HALDWANI"/>
    <x v="2"/>
    <s v="9161640641_JIO-BP"/>
    <s v="UP20BT0504"/>
    <s v="MUSTAKEEM"/>
    <n v="9457840862"/>
    <x v="705"/>
    <n v="104423"/>
    <d v="2025-10-03T00:00:00"/>
    <d v="2025-10-03T00:00:00"/>
    <n v="0"/>
    <s v="valid"/>
    <n v="4450"/>
    <n v="766"/>
    <n v="30"/>
    <n v="60"/>
    <s v="normal"/>
    <s v="no"/>
    <s v="low"/>
    <n v="90"/>
    <s v="low"/>
    <s v="YES"/>
    <d v="2025-10-03T00:00:00"/>
    <m/>
    <d v="2025-10-01T00:00:00"/>
    <s v="Oct"/>
    <n v="2025"/>
    <s v="Fri"/>
    <m/>
    <x v="62"/>
    <n v="18"/>
    <s v="valid"/>
    <s v="completed"/>
    <s v="Deepak  Kumar RMNA"/>
  </r>
  <r>
    <n v="533"/>
    <x v="1"/>
    <s v="HALDWANI"/>
    <x v="2"/>
    <n v="9161640641"/>
    <s v="UP20BT0504"/>
    <s v="ISLAMUDDIN"/>
    <n v="9105130861"/>
    <x v="705"/>
    <n v="91228"/>
    <d v="2025-10-15T00:00:00"/>
    <d v="2025-10-15T00:00:00"/>
    <n v="0"/>
    <s v="valid"/>
    <n v="4554"/>
    <n v="786"/>
    <n v="45"/>
    <n v="40"/>
    <s v="normal"/>
    <s v="no"/>
    <s v="low"/>
    <n v="85"/>
    <s v="low"/>
    <s v="YES"/>
    <d v="2025-10-15T00:00:00"/>
    <m/>
    <d v="2025-10-01T00:00:00"/>
    <s v="Oct"/>
    <n v="2025"/>
    <s v="Wed"/>
    <m/>
    <x v="62"/>
    <n v="18"/>
    <s v="valid"/>
    <s v="completed"/>
    <s v="Deepak  Kumar RMNA"/>
  </r>
  <r>
    <n v="206"/>
    <x v="1"/>
    <s v="HALDWANI"/>
    <x v="2"/>
    <n v="9161640641"/>
    <s v="UP20BT0504"/>
    <s v="MUSTAKEEM"/>
    <n v="9457840862"/>
    <x v="706"/>
    <n v="82842"/>
    <d v="2025-10-04T00:00:00"/>
    <d v="2025-10-04T00:00:00"/>
    <n v="0"/>
    <s v="valid"/>
    <n v="4697"/>
    <n v="971"/>
    <n v="56"/>
    <n v="60"/>
    <s v="normal"/>
    <s v="no"/>
    <s v="low"/>
    <n v="116"/>
    <s v="low"/>
    <s v="YES"/>
    <d v="2025-10-04T00:00:00"/>
    <m/>
    <d v="2025-10-01T00:00:00"/>
    <s v="Oct"/>
    <n v="2025"/>
    <s v="Sat"/>
    <m/>
    <x v="63"/>
    <n v="18"/>
    <s v="valid"/>
    <s v="completed"/>
    <s v="Devendra Singh Negi"/>
  </r>
  <r>
    <n v="125"/>
    <x v="1"/>
    <s v="HALDWANI"/>
    <x v="2"/>
    <s v="9161640641_JIO-BP"/>
    <s v="UP20BT0504"/>
    <s v="MUSTAKEEM"/>
    <n v="9457840862"/>
    <x v="707"/>
    <n v="104423"/>
    <d v="2025-10-03T00:00:00"/>
    <d v="2025-10-03T00:00:00"/>
    <n v="0"/>
    <s v="valid"/>
    <n v="4284"/>
    <n v="938"/>
    <n v="51"/>
    <n v="60"/>
    <s v="normal"/>
    <s v="no"/>
    <s v="low"/>
    <n v="111"/>
    <s v="low"/>
    <s v="YES"/>
    <d v="2025-10-03T00:00:00"/>
    <m/>
    <d v="2025-10-01T00:00:00"/>
    <s v="Oct"/>
    <n v="2025"/>
    <s v="Fri"/>
    <m/>
    <x v="62"/>
    <n v="18"/>
    <s v="valid"/>
    <s v="completed"/>
    <s v="Deepak  Kumar RMNA"/>
  </r>
  <r>
    <n v="124"/>
    <x v="1"/>
    <s v="HALDWANI"/>
    <x v="2"/>
    <s v="9161640641_JIO-BP"/>
    <s v="UP20BT0504"/>
    <s v="MUSTAKEEM"/>
    <n v="9457840862"/>
    <x v="708"/>
    <n v="104752"/>
    <d v="2025-10-03T00:00:00"/>
    <d v="2025-10-03T00:00:00"/>
    <n v="0"/>
    <s v="valid"/>
    <n v="236"/>
    <n v="690"/>
    <n v="30"/>
    <n v="60"/>
    <s v="normal"/>
    <s v="no"/>
    <s v="low"/>
    <n v="90"/>
    <s v="low"/>
    <s v="YES"/>
    <d v="2025-10-03T00:00:00"/>
    <m/>
    <d v="2025-10-01T00:00:00"/>
    <s v="Oct"/>
    <n v="2025"/>
    <s v="Fri"/>
    <m/>
    <x v="63"/>
    <n v="18"/>
    <s v="valid"/>
    <s v="completed"/>
    <s v="Devendra Singh Negi"/>
  </r>
  <r>
    <n v="209"/>
    <x v="1"/>
    <s v="HALDWANI"/>
    <x v="2"/>
    <n v="9161640641"/>
    <s v="UP20BT0504"/>
    <s v="MUSTAKEEM"/>
    <n v="9457840862"/>
    <x v="709"/>
    <n v="82842"/>
    <d v="2025-10-04T00:00:00"/>
    <d v="2025-10-04T00:00:00"/>
    <n v="0"/>
    <s v="valid"/>
    <n v="7281"/>
    <n v="1808"/>
    <n v="41"/>
    <n v="60"/>
    <s v="normal"/>
    <s v="no"/>
    <s v="low"/>
    <n v="101"/>
    <s v="low"/>
    <s v="YES"/>
    <d v="2025-10-04T00:00:00"/>
    <m/>
    <d v="2025-10-01T00:00:00"/>
    <s v="Oct"/>
    <n v="2025"/>
    <s v="Sat"/>
    <m/>
    <x v="63"/>
    <n v="18"/>
    <s v="valid"/>
    <s v="completed"/>
    <s v="Devendra Singh Negi"/>
  </r>
  <r>
    <n v="210"/>
    <x v="1"/>
    <s v="HALDWANI"/>
    <x v="2"/>
    <n v="9161640641"/>
    <s v="UP20BT0504"/>
    <s v="MUSTAKEEM"/>
    <n v="9457840862"/>
    <x v="710"/>
    <n v="82842"/>
    <d v="2025-10-04T00:00:00"/>
    <d v="2025-10-04T00:00:00"/>
    <n v="0"/>
    <s v="valid"/>
    <n v="23016"/>
    <n v="5835"/>
    <n v="12"/>
    <n v="80"/>
    <s v="normal"/>
    <s v="no"/>
    <s v="medium"/>
    <n v="92"/>
    <s v="medium"/>
    <s v="YES"/>
    <d v="2025-10-04T00:00:00"/>
    <m/>
    <d v="2025-10-01T00:00:00"/>
    <s v="Oct"/>
    <n v="2025"/>
    <s v="Sat"/>
    <m/>
    <x v="63"/>
    <n v="18"/>
    <s v="valid"/>
    <s v="completed"/>
    <s v="Devendra Singh Negi"/>
  </r>
  <r>
    <n v="521"/>
    <x v="1"/>
    <s v="HALDWANI"/>
    <x v="2"/>
    <n v="9161640641"/>
    <s v="UP20BT0504"/>
    <s v="ISLAMUDDIN"/>
    <n v="9105130861"/>
    <x v="710"/>
    <n v="85629"/>
    <d v="2025-10-14T00:00:00"/>
    <d v="2025-10-14T00:00:00"/>
    <n v="0"/>
    <s v="valid"/>
    <n v="23248"/>
    <n v="5878"/>
    <n v="18"/>
    <n v="60"/>
    <s v="normal"/>
    <s v="no"/>
    <s v="low"/>
    <n v="78"/>
    <s v="low"/>
    <s v="YES"/>
    <d v="2025-10-14T00:00:00"/>
    <m/>
    <d v="2025-10-01T00:00:00"/>
    <s v="Oct"/>
    <n v="2025"/>
    <s v="Tue"/>
    <m/>
    <x v="63"/>
    <n v="18"/>
    <s v="valid"/>
    <s v="completed"/>
    <s v="Devendra Singh Negi"/>
  </r>
  <r>
    <n v="211"/>
    <x v="1"/>
    <s v="HALDWANI"/>
    <x v="2"/>
    <n v="9161640641"/>
    <s v="UP20BT0504"/>
    <s v="MUSTAKEEM"/>
    <n v="9457840862"/>
    <x v="711"/>
    <n v="82842"/>
    <d v="2025-10-04T00:00:00"/>
    <d v="2025-10-04T00:00:00"/>
    <n v="0"/>
    <s v="valid"/>
    <n v="18322"/>
    <n v="4296"/>
    <n v="45"/>
    <n v="60"/>
    <s v="normal"/>
    <s v="no"/>
    <s v="low"/>
    <n v="105"/>
    <s v="low"/>
    <s v="YES"/>
    <d v="2025-10-04T00:00:00"/>
    <m/>
    <d v="2025-10-01T00:00:00"/>
    <s v="Oct"/>
    <n v="2025"/>
    <s v="Sat"/>
    <m/>
    <x v="63"/>
    <n v="18"/>
    <s v="valid"/>
    <s v="completed"/>
    <s v="Devendra Singh Negi"/>
  </r>
  <r>
    <n v="553"/>
    <x v="1"/>
    <s v="HALDWANI"/>
    <x v="1"/>
    <n v="9389925428"/>
    <s v="UP21ET8573"/>
    <s v="AMAN"/>
    <n v="9105037209"/>
    <x v="712"/>
    <n v="125451"/>
    <d v="2025-10-15T00:00:00"/>
    <d v="2025-10-15T00:00:00"/>
    <n v="0"/>
    <s v="valid"/>
    <n v="3603"/>
    <n v="238"/>
    <n v="23"/>
    <n v="40"/>
    <s v="normal"/>
    <s v="no"/>
    <s v="low"/>
    <n v="63"/>
    <s v="low"/>
    <s v="YES"/>
    <d v="2025-10-15T00:00:00"/>
    <m/>
    <d v="2025-10-01T00:00:00"/>
    <s v="Oct"/>
    <n v="2025"/>
    <s v="Wed"/>
    <m/>
    <x v="103"/>
    <n v="18"/>
    <s v="valid"/>
    <s v="completed"/>
    <s v="Somit  Kumar"/>
  </r>
  <r>
    <n v="79"/>
    <x v="1"/>
    <s v="HALDWANI"/>
    <x v="1"/>
    <s v="9389925428-Jio-BP"/>
    <s v="UP21CT3979"/>
    <s v="JAVED"/>
    <n v="6398733536"/>
    <x v="713"/>
    <n v="74229"/>
    <d v="2025-10-02T00:00:00"/>
    <d v="2025-10-02T00:00:00"/>
    <n v="0"/>
    <s v="valid"/>
    <n v="354"/>
    <n v="34"/>
    <n v="61"/>
    <n v="60"/>
    <s v="normal"/>
    <s v="no"/>
    <s v="low"/>
    <n v="121"/>
    <s v="low"/>
    <s v="YES"/>
    <d v="2025-10-02T00:00:00"/>
    <m/>
    <d v="2025-10-01T00:00:00"/>
    <s v="Oct"/>
    <n v="2025"/>
    <s v="Thu"/>
    <m/>
    <x v="52"/>
    <n v="18"/>
    <s v="valid"/>
    <s v="completed"/>
    <s v="Navnish Kumar Singh"/>
  </r>
  <r>
    <n v="594"/>
    <x v="1"/>
    <s v="HALDWANI"/>
    <x v="1"/>
    <n v="9389925428"/>
    <s v="UP21FT5612"/>
    <s v="JAVED"/>
    <n v="6398733536"/>
    <x v="713"/>
    <n v="110011"/>
    <d v="2025-10-18T00:00:00"/>
    <d v="2025-10-18T00:00:00"/>
    <n v="0"/>
    <s v="valid"/>
    <n v="549"/>
    <n v="57"/>
    <n v="40"/>
    <n v="60"/>
    <s v="normal"/>
    <s v="no"/>
    <s v="low"/>
    <n v="100"/>
    <s v="low"/>
    <s v="YES"/>
    <d v="2025-10-18T00:00:00"/>
    <m/>
    <d v="2025-10-01T00:00:00"/>
    <s v="Oct"/>
    <n v="2025"/>
    <s v="Sat"/>
    <m/>
    <x v="52"/>
    <n v="18"/>
    <s v="valid"/>
    <s v="completed"/>
    <s v="Navnish Kumar Singh"/>
  </r>
  <r>
    <n v="322"/>
    <x v="1"/>
    <s v="HALDWANI"/>
    <x v="2"/>
    <n v="9161640641"/>
    <s v="UP20BT0504"/>
    <s v="ISLAMUDDIN"/>
    <n v="9105130861"/>
    <x v="714"/>
    <n v="55433"/>
    <d v="2025-10-06T00:00:00"/>
    <d v="2025-10-07T00:00:00"/>
    <n v="1"/>
    <s v="valid"/>
    <n v="15529"/>
    <n v="4412"/>
    <n v="90"/>
    <n v="80"/>
    <s v="normal"/>
    <s v="no"/>
    <s v="medium"/>
    <n v="170"/>
    <s v="medium"/>
    <s v="YES"/>
    <d v="2025-10-07T00:00:00"/>
    <m/>
    <d v="2025-10-01T00:00:00"/>
    <s v="Oct"/>
    <n v="2025"/>
    <s v="Tue"/>
    <m/>
    <x v="129"/>
    <n v="18"/>
    <s v="valid"/>
    <s v="completed"/>
    <s v="Shankar  Singh THLS"/>
  </r>
  <r>
    <n v="132"/>
    <x v="1"/>
    <s v="HALDWANI"/>
    <x v="2"/>
    <n v="9161640641"/>
    <s v="UK02CA0988"/>
    <s v="KUNDAN"/>
    <n v="7055143769"/>
    <x v="715"/>
    <s v="TXN100126268539"/>
    <d v="2025-10-03T00:00:00"/>
    <d v="2025-10-03T00:00:00"/>
    <n v="0"/>
    <s v="valid"/>
    <n v="1507"/>
    <n v="705"/>
    <n v="96"/>
    <n v="80"/>
    <s v="normal"/>
    <s v="no"/>
    <s v="medium"/>
    <n v="176"/>
    <s v="medium"/>
    <s v="YES"/>
    <d v="2025-10-03T00:00:00"/>
    <m/>
    <d v="2025-10-01T00:00:00"/>
    <s v="Oct"/>
    <n v="2025"/>
    <s v="Fri"/>
    <m/>
    <x v="130"/>
    <n v="18"/>
    <s v="valid"/>
    <s v="completed"/>
    <s v="Pawan shankar Singh"/>
  </r>
  <r>
    <n v="321"/>
    <x v="1"/>
    <s v="HALDWANI"/>
    <x v="2"/>
    <n v="9161640641"/>
    <s v="UP20BT0504"/>
    <s v="ISLAMUDDIN"/>
    <n v="9105130861"/>
    <x v="716"/>
    <n v="55433"/>
    <d v="2025-10-06T00:00:00"/>
    <d v="2025-10-08T00:00:00"/>
    <n v="2"/>
    <s v="valid"/>
    <n v="4379"/>
    <n v="637"/>
    <n v="80"/>
    <n v="100"/>
    <s v="normal"/>
    <s v="no"/>
    <s v="medium"/>
    <n v="180"/>
    <s v="medium"/>
    <s v="YES"/>
    <d v="2025-10-08T00:00:00"/>
    <m/>
    <d v="2025-10-01T00:00:00"/>
    <s v="Oct"/>
    <n v="2025"/>
    <s v="Wed"/>
    <m/>
    <x v="118"/>
    <n v="18"/>
    <s v="valid"/>
    <s v="completed"/>
    <s v="Pramod   Singh"/>
  </r>
  <r>
    <n v="273"/>
    <x v="1"/>
    <s v="HALDWANI"/>
    <x v="2"/>
    <n v="9161640641"/>
    <s v="UP20BT0504"/>
    <s v="ISLAMUDDIN"/>
    <n v="9105130861"/>
    <x v="717"/>
    <n v="122726"/>
    <d v="2025-10-05T00:00:00"/>
    <d v="2025-10-08T00:00:00"/>
    <n v="3"/>
    <s v="valid"/>
    <n v="3491"/>
    <n v="809"/>
    <n v="100"/>
    <n v="80"/>
    <s v="normal"/>
    <s v="no"/>
    <s v="medium"/>
    <n v="180"/>
    <s v="medium"/>
    <s v="YES"/>
    <d v="2025-10-08T00:00:00"/>
    <m/>
    <d v="2025-10-01T00:00:00"/>
    <s v="Oct"/>
    <n v="2025"/>
    <s v="Wed"/>
    <m/>
    <x v="131"/>
    <n v="18"/>
    <s v="valid"/>
    <s v="completed"/>
    <s v="Dhirendra   Bisht"/>
  </r>
  <r>
    <n v="319"/>
    <x v="1"/>
    <s v="HALDWANI"/>
    <x v="2"/>
    <n v="9161640641"/>
    <s v="UP20BT0504"/>
    <s v="ISLAMUDDIN"/>
    <n v="9105130861"/>
    <x v="718"/>
    <n v="55433"/>
    <d v="2025-10-06T00:00:00"/>
    <d v="2025-10-08T00:00:00"/>
    <n v="2"/>
    <s v="valid"/>
    <n v="3351"/>
    <n v="1001"/>
    <n v="70"/>
    <n v="80"/>
    <s v="normal"/>
    <s v="no"/>
    <s v="medium"/>
    <n v="150"/>
    <s v="medium"/>
    <s v="YES"/>
    <d v="2025-10-08T00:00:00"/>
    <m/>
    <d v="2025-10-01T00:00:00"/>
    <s v="Oct"/>
    <n v="2025"/>
    <s v="Wed"/>
    <m/>
    <x v="131"/>
    <n v="18"/>
    <s v="valid"/>
    <s v="completed"/>
    <s v="Dhirendra   Bisht"/>
  </r>
  <r>
    <n v="325"/>
    <x v="1"/>
    <s v="HALDWANI"/>
    <x v="2"/>
    <n v="9161640641"/>
    <s v="UP20BT0504"/>
    <s v="ISLAMUDDIN"/>
    <n v="9105130861"/>
    <x v="719"/>
    <n v="80441"/>
    <d v="2025-10-06T00:00:00"/>
    <d v="2025-10-08T00:00:00"/>
    <n v="2"/>
    <s v="valid"/>
    <n v="695"/>
    <n v="266"/>
    <n v="20"/>
    <n v="60"/>
    <s v="normal"/>
    <s v="no"/>
    <s v="low"/>
    <n v="80"/>
    <s v="low"/>
    <s v="YES"/>
    <d v="2025-10-08T00:00:00"/>
    <m/>
    <d v="2025-10-01T00:00:00"/>
    <s v="Oct"/>
    <n v="2025"/>
    <s v="Wed"/>
    <m/>
    <x v="131"/>
    <n v="18"/>
    <s v="valid"/>
    <s v="completed"/>
    <s v="Dhirendra   Bisht"/>
  </r>
  <r>
    <n v="66"/>
    <x v="1"/>
    <s v="HALDWANI"/>
    <x v="1"/>
    <s v="9389925428-Jio-BP"/>
    <s v="UP21ET8573"/>
    <s v="AMAN"/>
    <n v="9105037209"/>
    <x v="720"/>
    <n v="81120"/>
    <d v="2025-10-01T00:00:00"/>
    <d v="2025-10-01T00:00:00"/>
    <n v="0"/>
    <s v="valid"/>
    <n v="21458"/>
    <n v="3807"/>
    <n v="17"/>
    <n v="80"/>
    <s v="normal"/>
    <s v="no"/>
    <s v="medium"/>
    <n v="97"/>
    <s v="medium"/>
    <s v="YES"/>
    <d v="2025-10-01T00:00:00"/>
    <n v="0.4"/>
    <d v="2025-10-01T00:00:00"/>
    <s v="Oct"/>
    <n v="2025"/>
    <s v="Wed"/>
    <s v="Ankit Kumar"/>
    <x v="10"/>
    <n v="18"/>
    <s v="valid"/>
    <s v="completed"/>
    <s v="Kapil  Pal"/>
  </r>
  <r>
    <n v="564"/>
    <x v="1"/>
    <s v="HALDWANI"/>
    <x v="1"/>
    <n v="9389925428"/>
    <s v="UP21ET8573"/>
    <s v="AMAN"/>
    <n v="9105037209"/>
    <x v="720"/>
    <n v="90654"/>
    <d v="2025-10-16T00:00:00"/>
    <d v="2025-10-16T00:00:00"/>
    <n v="0"/>
    <s v="valid"/>
    <n v="21703"/>
    <n v="3846"/>
    <n v="10"/>
    <n v="40"/>
    <s v="normal"/>
    <s v="no"/>
    <s v="low"/>
    <n v="50"/>
    <s v="low"/>
    <s v="YES"/>
    <d v="2025-10-16T00:00:00"/>
    <m/>
    <d v="2025-10-01T00:00:00"/>
    <s v="Oct"/>
    <n v="2025"/>
    <s v="Thu"/>
    <m/>
    <x v="10"/>
    <n v="18"/>
    <s v="valid"/>
    <s v="completed"/>
    <s v="Kapil  Pal"/>
  </r>
  <r>
    <n v="67"/>
    <x v="1"/>
    <s v="HALDWANI"/>
    <x v="1"/>
    <s v="9389925428-Jio-BP"/>
    <s v="UP21ET8573"/>
    <s v="AMAN"/>
    <n v="9105037209"/>
    <x v="721"/>
    <n v="81120"/>
    <d v="2025-10-01T00:00:00"/>
    <d v="2025-10-01T00:00:00"/>
    <n v="0"/>
    <s v="valid"/>
    <n v="10138"/>
    <n v="1999"/>
    <n v="38"/>
    <n v="40"/>
    <s v="normal"/>
    <s v="no"/>
    <s v="low"/>
    <n v="78"/>
    <s v="low"/>
    <s v="YES"/>
    <d v="2025-10-01T00:00:00"/>
    <n v="0.37291666666666667"/>
    <d v="2025-10-01T00:00:00"/>
    <s v="Oct"/>
    <n v="2025"/>
    <s v="Wed"/>
    <s v="Ankit"/>
    <x v="10"/>
    <n v="18"/>
    <s v="valid"/>
    <s v="completed"/>
    <s v="Kapil  Pal"/>
  </r>
  <r>
    <n v="565"/>
    <x v="1"/>
    <s v="HALDWANI"/>
    <x v="1"/>
    <n v="9389925428"/>
    <s v="UP21ET8573"/>
    <s v="AMAN"/>
    <n v="9105037209"/>
    <x v="721"/>
    <n v="90654"/>
    <d v="2025-10-16T00:00:00"/>
    <d v="2025-10-16T00:00:00"/>
    <n v="0"/>
    <s v="valid"/>
    <n v="10373"/>
    <n v="2041"/>
    <n v="12"/>
    <n v="40"/>
    <s v="normal"/>
    <s v="no"/>
    <s v="low"/>
    <n v="52"/>
    <s v="low"/>
    <s v="YES"/>
    <d v="2025-10-16T00:00:00"/>
    <m/>
    <d v="2025-10-01T00:00:00"/>
    <s v="Oct"/>
    <n v="2025"/>
    <s v="Thu"/>
    <m/>
    <x v="10"/>
    <n v="18"/>
    <s v="valid"/>
    <s v="completed"/>
    <s v="Kapil  Pal"/>
  </r>
  <r>
    <n v="650"/>
    <x v="1"/>
    <s v="HALDWANI"/>
    <x v="1"/>
    <n v="9389925428"/>
    <s v="UP21ET8573"/>
    <s v="AMAN"/>
    <n v="9105037209"/>
    <x v="721"/>
    <n v="95152"/>
    <d v="2025-10-30T00:00:00"/>
    <d v="2025-10-30T00:00:00"/>
    <n v="0"/>
    <s v="valid"/>
    <n v="10449"/>
    <n v="2053"/>
    <n v="20"/>
    <n v="40"/>
    <s v="normal"/>
    <s v="no"/>
    <s v="low"/>
    <n v="60"/>
    <s v="low"/>
    <s v="YES"/>
    <d v="2025-10-30T00:00:00"/>
    <m/>
    <d v="2025-10-01T00:00:00"/>
    <s v="Oct"/>
    <n v="2025"/>
    <s v="Thu"/>
    <m/>
    <x v="10"/>
    <n v="18"/>
    <s v="valid"/>
    <s v="completed"/>
    <s v="Kapil  Pal"/>
  </r>
  <r>
    <n v="571"/>
    <x v="1"/>
    <s v="HALDWANI"/>
    <x v="1"/>
    <n v="9389925428"/>
    <s v="UK03CA2120"/>
    <s v="DEEPAK"/>
    <n v="9350905819"/>
    <x v="722"/>
    <n v="65519"/>
    <d v="2025-10-17T00:00:00"/>
    <d v="2025-10-17T00:00:00"/>
    <n v="0"/>
    <s v="valid"/>
    <n v="9408"/>
    <n v="1751"/>
    <n v="70"/>
    <n v="80"/>
    <s v="normal"/>
    <s v="no"/>
    <s v="medium"/>
    <n v="150"/>
    <s v="medium"/>
    <s v="YES"/>
    <d v="2025-10-17T00:00:00"/>
    <m/>
    <d v="2025-10-01T00:00:00"/>
    <s v="Oct"/>
    <n v="2025"/>
    <s v="Fri"/>
    <m/>
    <x v="88"/>
    <n v="18"/>
    <s v="valid"/>
    <s v="completed"/>
    <s v="Deepak Chandra Jukariya"/>
  </r>
  <r>
    <n v="572"/>
    <x v="1"/>
    <s v="HALDWANI"/>
    <x v="1"/>
    <n v="9389925428"/>
    <s v="UK03CA2120"/>
    <s v="DEEPAK"/>
    <n v="9350905819"/>
    <x v="723"/>
    <n v="65519"/>
    <d v="2025-10-17T00:00:00"/>
    <d v="2025-10-17T00:00:00"/>
    <n v="0"/>
    <s v="valid"/>
    <n v="1872"/>
    <n v="225"/>
    <n v="20"/>
    <n v="60"/>
    <s v="normal"/>
    <s v="no"/>
    <s v="low"/>
    <n v="80"/>
    <s v="low"/>
    <s v="YES"/>
    <d v="2025-10-17T00:00:00"/>
    <m/>
    <d v="2025-10-01T00:00:00"/>
    <s v="Oct"/>
    <n v="2025"/>
    <s v="Fri"/>
    <m/>
    <x v="88"/>
    <n v="18"/>
    <s v="valid"/>
    <s v="completed"/>
    <s v="Deepak Chandra Jukariya"/>
  </r>
  <r>
    <n v="324"/>
    <x v="1"/>
    <s v="HALDWANI"/>
    <x v="2"/>
    <n v="9161640641"/>
    <s v="UP20BT0504"/>
    <s v="ISLAMUDDIN"/>
    <n v="9105130861"/>
    <x v="724"/>
    <n v="55433"/>
    <d v="2025-10-06T00:00:00"/>
    <d v="2025-10-07T00:00:00"/>
    <n v="1"/>
    <s v="valid"/>
    <n v="2217"/>
    <n v="723"/>
    <n v="7080"/>
    <n v="80"/>
    <s v="normal"/>
    <s v="no"/>
    <s v="medium"/>
    <n v="7160"/>
    <s v="medium"/>
    <s v="YES"/>
    <d v="2025-10-07T00:00:00"/>
    <m/>
    <d v="2025-10-01T00:00:00"/>
    <s v="Oct"/>
    <n v="2025"/>
    <s v="Tue"/>
    <m/>
    <x v="132"/>
    <n v="18"/>
    <s v="valid"/>
    <s v="completed"/>
    <s v="Mr  Pankaj"/>
  </r>
  <r>
    <n v="237"/>
    <x v="1"/>
    <s v="HALDWANI"/>
    <x v="1"/>
    <n v="9389925428"/>
    <s v="UK05CA2368"/>
    <s v="GANESH"/>
    <n v="7535896961"/>
    <x v="725"/>
    <s v="TXN100126885238"/>
    <d v="2025-10-05T00:00:00"/>
    <d v="2025-10-06T00:00:00"/>
    <n v="1"/>
    <s v="valid"/>
    <n v="7215"/>
    <n v="1748"/>
    <n v="15"/>
    <n v="100"/>
    <s v="normal"/>
    <s v="no"/>
    <s v="medium"/>
    <n v="115"/>
    <s v="medium"/>
    <s v="YES"/>
    <d v="2025-10-06T00:00:00"/>
    <m/>
    <d v="2025-10-01T00:00:00"/>
    <s v="Oct"/>
    <n v="2025"/>
    <s v="Mon"/>
    <m/>
    <x v="119"/>
    <n v="18"/>
    <s v="valid"/>
    <s v="completed"/>
    <s v="Neeraj  Singh"/>
  </r>
  <r>
    <n v="462"/>
    <x v="1"/>
    <s v="HALDWANI"/>
    <x v="1"/>
    <n v="9389925428"/>
    <s v="UP21FT5612"/>
    <s v="JAVED"/>
    <n v="6398733536"/>
    <x v="726"/>
    <n v="122559"/>
    <d v="2025-10-10T00:00:00"/>
    <d v="2025-10-10T00:00:00"/>
    <n v="0"/>
    <s v="valid"/>
    <n v="15260"/>
    <n v="3957"/>
    <n v="45"/>
    <n v="60"/>
    <s v="normal"/>
    <s v="no"/>
    <s v="low"/>
    <n v="105"/>
    <s v="low"/>
    <s v="YES"/>
    <d v="2025-10-10T00:00:00"/>
    <m/>
    <d v="2025-10-01T00:00:00"/>
    <s v="Oct"/>
    <n v="2025"/>
    <s v="Fri"/>
    <m/>
    <x v="104"/>
    <n v="18"/>
    <s v="valid"/>
    <s v="completed"/>
    <s v="Rakesh   Kumar KCHA"/>
  </r>
  <r>
    <n v="464"/>
    <x v="1"/>
    <s v="HALDWANI"/>
    <x v="1"/>
    <n v="9389925428"/>
    <s v="UP21FT5612"/>
    <s v="JAVED"/>
    <n v="6398733536"/>
    <x v="727"/>
    <n v="122559"/>
    <d v="2025-10-10T00:00:00"/>
    <d v="2025-10-10T00:00:00"/>
    <n v="0"/>
    <s v="valid"/>
    <n v="14564"/>
    <n v="4557"/>
    <n v="46"/>
    <n v="60"/>
    <s v="normal"/>
    <s v="no"/>
    <s v="low"/>
    <n v="106"/>
    <s v="low"/>
    <s v="YES"/>
    <d v="2025-10-10T00:00:00"/>
    <m/>
    <d v="2025-10-01T00:00:00"/>
    <s v="Oct"/>
    <n v="2025"/>
    <s v="Fri"/>
    <m/>
    <x v="104"/>
    <n v="18"/>
    <s v="valid"/>
    <s v="completed"/>
    <s v="Rakesh   Kumar KCHA"/>
  </r>
  <r>
    <n v="463"/>
    <x v="1"/>
    <s v="HALDWANI"/>
    <x v="1"/>
    <n v="9389925428"/>
    <s v="UP21FT5612"/>
    <s v="JAVED"/>
    <n v="6398733536"/>
    <x v="728"/>
    <n v="122559"/>
    <d v="2025-10-10T00:00:00"/>
    <d v="2025-10-10T00:00:00"/>
    <n v="0"/>
    <s v="valid"/>
    <n v="10729"/>
    <n v="2997"/>
    <n v="50"/>
    <n v="40"/>
    <s v="normal"/>
    <s v="no"/>
    <s v="low"/>
    <n v="90"/>
    <s v="low"/>
    <s v="YES"/>
    <d v="2025-10-10T00:00:00"/>
    <m/>
    <d v="2025-10-01T00:00:00"/>
    <s v="Oct"/>
    <n v="2025"/>
    <s v="Fri"/>
    <m/>
    <x v="104"/>
    <n v="18"/>
    <s v="valid"/>
    <s v="completed"/>
    <s v="Rakesh   Kumar KCHA"/>
  </r>
  <r>
    <n v="77"/>
    <x v="0"/>
    <s v="DEHRADUN"/>
    <x v="0"/>
    <n v="9548900960"/>
    <s v="UK12CA2223"/>
    <s v="AKASH"/>
    <n v="75005746445"/>
    <x v="729"/>
    <n v="120044"/>
    <d v="2025-10-06T00:00:00"/>
    <d v="2025-10-06T00:00:00"/>
    <n v="0"/>
    <s v="valid"/>
    <n v="9768"/>
    <n v="2065"/>
    <n v="18"/>
    <n v="80"/>
    <s v="normal"/>
    <s v="no"/>
    <s v="medium"/>
    <n v="98"/>
    <s v="medium"/>
    <s v="YES"/>
    <d v="2025-10-06T00:00:00"/>
    <n v="45931"/>
    <d v="2025-10-01T00:00:00"/>
    <s v="Oct"/>
    <n v="2025"/>
    <s v="Mon"/>
    <m/>
    <x v="37"/>
    <n v="18"/>
    <s v="valid"/>
    <s v="completed"/>
    <s v="Sandeep Pal"/>
  </r>
  <r>
    <n v="517"/>
    <x v="1"/>
    <s v="HALDWANI"/>
    <x v="2"/>
    <n v="9628578265"/>
    <s v="UK02CA0769"/>
    <s v="HARI"/>
    <n v="7247885473"/>
    <x v="730"/>
    <n v="115423"/>
    <d v="2025-10-14T00:00:00"/>
    <d v="2025-10-15T00:00:00"/>
    <n v="1"/>
    <s v="valid"/>
    <n v="307"/>
    <n v="34"/>
    <n v="129"/>
    <n v="60"/>
    <s v="normal"/>
    <s v="no"/>
    <s v="low"/>
    <n v="189"/>
    <s v="low"/>
    <s v="YES"/>
    <d v="2025-10-15T00:00:00"/>
    <m/>
    <d v="2025-10-01T00:00:00"/>
    <s v="Oct"/>
    <n v="2025"/>
    <s v="Wed"/>
    <m/>
    <x v="133"/>
    <n v="18"/>
    <s v="valid"/>
    <s v="completed"/>
    <s v="Gautam  Kumar"/>
  </r>
  <r>
    <n v="102"/>
    <x v="0"/>
    <s v="DEHRADUN"/>
    <x v="0"/>
    <n v="6200673138"/>
    <s v="UK12CA2223"/>
    <s v="AKASH"/>
    <n v="75005746445"/>
    <x v="731"/>
    <n v="94335"/>
    <d v="2025-10-09T00:00:00"/>
    <d v="2025-10-09T00:00:00"/>
    <n v="0"/>
    <s v="valid"/>
    <n v="0"/>
    <n v="10120"/>
    <n v="23"/>
    <n v="80"/>
    <s v="normal"/>
    <s v="no"/>
    <s v="medium"/>
    <n v="103"/>
    <s v="medium"/>
    <s v="YES"/>
    <d v="2025-10-09T00:00:00"/>
    <n v="45931"/>
    <d v="2025-10-01T00:00:00"/>
    <s v="Oct"/>
    <n v="2025"/>
    <s v="Thu"/>
    <m/>
    <x v="46"/>
    <n v="18"/>
    <s v="valid"/>
    <s v="completed"/>
    <s v="Avinav  Singh"/>
  </r>
  <r>
    <n v="104"/>
    <x v="0"/>
    <s v="DEHRADUN"/>
    <x v="0"/>
    <n v="6200673138"/>
    <s v="UK12CA2223"/>
    <s v="AKASH"/>
    <n v="75005746445"/>
    <x v="732"/>
    <n v="94335"/>
    <d v="2025-10-09T00:00:00"/>
    <d v="2025-10-09T00:00:00"/>
    <n v="0"/>
    <s v="valid"/>
    <n v="7918"/>
    <n v="2404"/>
    <n v="25"/>
    <n v="100"/>
    <s v="normal"/>
    <s v="no"/>
    <s v="medium"/>
    <n v="125"/>
    <s v="medium"/>
    <s v="YES"/>
    <d v="2025-10-09T00:00:00"/>
    <n v="45931"/>
    <d v="2025-10-01T00:00:00"/>
    <s v="Oct"/>
    <n v="2025"/>
    <s v="Thu"/>
    <m/>
    <x v="134"/>
    <n v="18"/>
    <s v="valid"/>
    <s v="completed"/>
    <s v="unmapped"/>
  </r>
  <r>
    <n v="123"/>
    <x v="0"/>
    <s v="DEHRADUN"/>
    <x v="0"/>
    <n v="9548900960"/>
    <s v="UK12CA2223"/>
    <s v="AKASH"/>
    <n v="75005746446"/>
    <x v="733"/>
    <n v="105952"/>
    <d v="2025-10-11T00:00:00"/>
    <d v="2025-10-10T00:00:00"/>
    <n v="-1"/>
    <s v="valid"/>
    <n v="6906"/>
    <n v="878"/>
    <n v="15"/>
    <n v="160"/>
    <s v="high"/>
    <s v="no"/>
    <s v="high"/>
    <n v="175"/>
    <s v="HIGH"/>
    <s v="YES"/>
    <d v="2025-10-11T00:00:00"/>
    <n v="45931"/>
    <d v="2025-10-01T00:00:00"/>
    <s v="Oct"/>
    <n v="2025"/>
    <s v="Fri"/>
    <m/>
    <x v="134"/>
    <n v="18"/>
    <s v="valid"/>
    <s v="completed"/>
    <s v="unmapped"/>
  </r>
  <r>
    <n v="133"/>
    <x v="1"/>
    <s v="HALDWANI"/>
    <x v="2"/>
    <n v="9161640641"/>
    <s v="UK02CA0988"/>
    <s v="KUNDAN"/>
    <n v="7055143769"/>
    <x v="734"/>
    <s v="TXN100126268539"/>
    <d v="2025-10-03T00:00:00"/>
    <d v="2025-10-03T00:00:00"/>
    <n v="0"/>
    <s v="valid"/>
    <n v="1993"/>
    <n v="599"/>
    <n v="100"/>
    <n v="60"/>
    <s v="normal"/>
    <s v="no"/>
    <s v="low"/>
    <n v="160"/>
    <s v="low"/>
    <s v="YES"/>
    <d v="2025-10-03T00:00:00"/>
    <m/>
    <d v="2025-10-01T00:00:00"/>
    <s v="Oct"/>
    <n v="2025"/>
    <s v="Fri"/>
    <m/>
    <x v="134"/>
    <n v="18"/>
    <s v="valid"/>
    <s v="completed"/>
    <s v="unmapped"/>
  </r>
  <r>
    <n v="149"/>
    <x v="0"/>
    <s v="DEHRADUN"/>
    <x v="0"/>
    <n v="6200673138"/>
    <s v="UK08CB0821"/>
    <s v="SURENDRA"/>
    <n v="8979512894"/>
    <x v="735"/>
    <n v="121425"/>
    <d v="2025-10-14T00:00:00"/>
    <d v="2025-10-12T00:00:00"/>
    <n v="-2"/>
    <s v="valid"/>
    <n v="0"/>
    <n v="0"/>
    <n v="10"/>
    <n v="80"/>
    <s v="normal"/>
    <s v="no"/>
    <s v="medium"/>
    <n v="90"/>
    <s v="medium"/>
    <s v="YES"/>
    <d v="2025-10-14T00:00:00"/>
    <n v="45931"/>
    <d v="2025-10-01T00:00:00"/>
    <s v="Oct"/>
    <n v="2025"/>
    <s v="Sun"/>
    <m/>
    <x v="134"/>
    <n v="18"/>
    <s v="valid"/>
    <s v="completed"/>
    <s v="unmapped"/>
  </r>
  <r>
    <n v="170"/>
    <x v="0"/>
    <s v="DEHRADUN"/>
    <x v="0"/>
    <n v="9548900960"/>
    <s v="UP11CT5505"/>
    <s v="ANIL"/>
    <n v="8859875509"/>
    <x v="736"/>
    <s v="TXN100129248491"/>
    <d v="2025-10-17T00:00:00"/>
    <d v="2025-10-17T00:00:00"/>
    <n v="0"/>
    <s v="valid"/>
    <n v="15182"/>
    <n v="3558"/>
    <n v="78"/>
    <n v="80"/>
    <s v="normal"/>
    <s v="no"/>
    <s v="medium"/>
    <n v="158"/>
    <s v="medium"/>
    <s v="YES"/>
    <d v="2025-10-17T00:00:00"/>
    <n v="45931"/>
    <d v="2025-10-01T00:00:00"/>
    <s v="Oct"/>
    <n v="2025"/>
    <s v="Fri"/>
    <m/>
    <x v="134"/>
    <n v="18"/>
    <s v="valid"/>
    <s v="completed"/>
    <s v="unmapped"/>
  </r>
  <r>
    <n v="173"/>
    <x v="1"/>
    <s v="HALDWANI"/>
    <x v="2"/>
    <n v="9161640641"/>
    <s v="UK05CA2504"/>
    <s v="GOKUL"/>
    <n v="7417923866"/>
    <x v="737"/>
    <s v="TXN100126229568"/>
    <d v="2025-10-03T00:00:00"/>
    <d v="2025-10-03T00:00:00"/>
    <n v="0"/>
    <s v="valid"/>
    <n v="9039"/>
    <n v="1772"/>
    <n v="69"/>
    <n v="80"/>
    <s v="normal"/>
    <s v="no"/>
    <s v="medium"/>
    <n v="149"/>
    <s v="medium"/>
    <s v="YES"/>
    <d v="2025-10-03T00:00:00"/>
    <m/>
    <d v="2025-10-01T00:00:00"/>
    <s v="Oct"/>
    <n v="2025"/>
    <s v="Fri"/>
    <m/>
    <x v="134"/>
    <n v="18"/>
    <s v="valid"/>
    <s v="completed"/>
    <s v="unmapped"/>
  </r>
  <r>
    <n v="187"/>
    <x v="1"/>
    <s v="HALDWANI"/>
    <x v="2"/>
    <n v="8126359505"/>
    <s v="UK02CA0769"/>
    <s v="HARI"/>
    <n v="7247885473"/>
    <x v="738"/>
    <n v="180916"/>
    <d v="2025-10-04T00:00:00"/>
    <d v="2025-10-04T00:00:00"/>
    <n v="0"/>
    <s v="valid"/>
    <n v="62968"/>
    <n v="2009"/>
    <n v="40"/>
    <n v="140"/>
    <s v="normal"/>
    <s v="no"/>
    <s v="medium"/>
    <n v="180"/>
    <s v="medium"/>
    <s v="YES"/>
    <d v="2025-10-04T00:00:00"/>
    <m/>
    <d v="2025-10-01T00:00:00"/>
    <s v="Oct"/>
    <n v="2025"/>
    <s v="Sat"/>
    <m/>
    <x v="134"/>
    <n v="18"/>
    <s v="valid"/>
    <s v="completed"/>
    <s v="unmapped"/>
  </r>
  <r>
    <n v="228"/>
    <x v="1"/>
    <s v="HALDWANI"/>
    <x v="2"/>
    <n v="8126359505"/>
    <s v="UK02CA0769"/>
    <s v="HARI"/>
    <n v="7247885473"/>
    <x v="738"/>
    <n v="154422"/>
    <d v="2025-10-05T00:00:00"/>
    <d v="2025-10-05T00:00:00"/>
    <n v="0"/>
    <s v="valid"/>
    <n v="63329"/>
    <n v="2917"/>
    <n v="50"/>
    <n v="180"/>
    <s v="high"/>
    <s v="yes"/>
    <s v="high"/>
    <n v="230"/>
    <s v="HIGH"/>
    <s v="YES"/>
    <d v="2025-10-05T00:00:00"/>
    <m/>
    <d v="2025-10-01T00:00:00"/>
    <s v="Oct"/>
    <n v="2025"/>
    <s v="Sun"/>
    <m/>
    <x v="134"/>
    <n v="18"/>
    <s v="valid"/>
    <s v="completed"/>
    <s v="unmapped"/>
  </r>
  <r>
    <n v="201"/>
    <x v="0"/>
    <s v="DEHRADUN"/>
    <x v="0"/>
    <n v="9548900960"/>
    <s v="UK08CB0821"/>
    <s v="SURENDRA"/>
    <n v="8979512894"/>
    <x v="739"/>
    <n v="114240"/>
    <d v="2025-10-24T00:00:00"/>
    <d v="2025-10-24T00:00:00"/>
    <n v="0"/>
    <s v="valid"/>
    <n v="12756"/>
    <n v="3098"/>
    <n v="16"/>
    <n v="40"/>
    <s v="normal"/>
    <s v="no"/>
    <s v="low"/>
    <n v="56"/>
    <s v="low"/>
    <s v="YES"/>
    <d v="2025-10-24T00:00:00"/>
    <n v="45931"/>
    <d v="2025-10-01T00:00:00"/>
    <s v="Oct"/>
    <n v="2025"/>
    <s v="Fri"/>
    <m/>
    <x v="134"/>
    <n v="18"/>
    <s v="valid"/>
    <s v="completed"/>
    <s v="unmapped"/>
  </r>
  <r>
    <n v="205"/>
    <x v="1"/>
    <s v="HALDWANI"/>
    <x v="1"/>
    <s v="9389925428BPCL"/>
    <s v="UK05CA2368"/>
    <s v="GANESH"/>
    <n v="7535896961"/>
    <x v="740"/>
    <s v="TXN100126622320"/>
    <d v="2025-10-04T00:00:00"/>
    <d v="2025-10-04T00:00:00"/>
    <n v="0"/>
    <s v="valid"/>
    <n v="212"/>
    <n v="864"/>
    <n v="5"/>
    <n v="20"/>
    <s v="normal"/>
    <s v="no"/>
    <s v="low"/>
    <n v="25"/>
    <s v="low"/>
    <s v="YES"/>
    <d v="2025-10-04T00:00:00"/>
    <m/>
    <d v="2025-10-01T00:00:00"/>
    <s v="Oct"/>
    <n v="2025"/>
    <s v="Sat"/>
    <m/>
    <x v="134"/>
    <n v="18"/>
    <s v="valid"/>
    <s v="completed"/>
    <s v="unmapped"/>
  </r>
  <r>
    <n v="486"/>
    <x v="1"/>
    <s v="HALDWANI"/>
    <x v="1"/>
    <n v="9389925428"/>
    <s v="UK05CA2368"/>
    <s v="GANESH"/>
    <n v="7535896961"/>
    <x v="740"/>
    <s v="TXN100128383807"/>
    <d v="2025-10-13T00:00:00"/>
    <d v="2025-10-14T00:00:00"/>
    <n v="1"/>
    <s v="valid"/>
    <n v="212"/>
    <n v="864"/>
    <n v="25"/>
    <n v="200"/>
    <s v="high"/>
    <s v="yes"/>
    <s v="high"/>
    <n v="225"/>
    <s v="HIGH"/>
    <s v="YES"/>
    <d v="2025-10-14T00:00:00"/>
    <m/>
    <d v="2025-10-01T00:00:00"/>
    <s v="Oct"/>
    <n v="2025"/>
    <s v="Tue"/>
    <m/>
    <x v="134"/>
    <n v="18"/>
    <s v="valid"/>
    <s v="completed"/>
    <s v="unmapped"/>
  </r>
  <r>
    <n v="210"/>
    <x v="0"/>
    <s v="DEHRADUN"/>
    <x v="0"/>
    <n v="9508782677"/>
    <s v="UK08CB0821"/>
    <s v="SURENDRA"/>
    <n v="8979512894"/>
    <x v="741"/>
    <n v="121727"/>
    <d v="2025-10-24T00:00:00"/>
    <d v="2025-10-25T00:00:00"/>
    <n v="1"/>
    <s v="valid"/>
    <n v="93"/>
    <n v="63"/>
    <n v="92"/>
    <n v="100"/>
    <s v="normal"/>
    <s v="no"/>
    <s v="medium"/>
    <n v="192"/>
    <s v="medium"/>
    <s v="YES"/>
    <d v="2025-10-24T00:00:00"/>
    <n v="45931"/>
    <d v="2025-10-01T00:00:00"/>
    <s v="Oct"/>
    <n v="2025"/>
    <s v="Sat"/>
    <m/>
    <x v="134"/>
    <n v="18"/>
    <s v="valid"/>
    <s v="completed"/>
    <s v="unmapped"/>
  </r>
  <r>
    <n v="212"/>
    <x v="0"/>
    <s v="DEHRADUN"/>
    <x v="0"/>
    <n v="9508782677"/>
    <s v="UK08CB0821"/>
    <s v="SURENDRA"/>
    <n v="8979512894"/>
    <x v="742"/>
    <n v="113600"/>
    <d v="2025-10-24T00:00:00"/>
    <d v="2025-10-24T00:00:00"/>
    <n v="0"/>
    <s v="valid"/>
    <n v="2552"/>
    <n v="348"/>
    <n v="25"/>
    <n v="160"/>
    <s v="high"/>
    <s v="no"/>
    <s v="high"/>
    <n v="185"/>
    <s v="HIGH"/>
    <s v="YES"/>
    <d v="2025-10-24T00:00:00"/>
    <n v="45931"/>
    <d v="2025-10-01T00:00:00"/>
    <s v="Oct"/>
    <n v="2025"/>
    <s v="Fri"/>
    <m/>
    <x v="134"/>
    <n v="18"/>
    <s v="valid"/>
    <s v="completed"/>
    <s v="unmapped"/>
  </r>
  <r>
    <n v="212"/>
    <x v="1"/>
    <s v="HALDWANI"/>
    <x v="2"/>
    <n v="9161640641"/>
    <s v="UP20BT0504"/>
    <s v="MUSTAKEEM"/>
    <n v="9457840862"/>
    <x v="743"/>
    <n v="82842"/>
    <d v="2025-10-04T00:00:00"/>
    <d v="2025-10-04T00:00:00"/>
    <n v="0"/>
    <s v="valid"/>
    <n v="6122"/>
    <n v="1752"/>
    <n v="50"/>
    <n v="60"/>
    <s v="normal"/>
    <s v="no"/>
    <s v="low"/>
    <n v="110"/>
    <s v="low"/>
    <s v="YES"/>
    <d v="2025-10-04T00:00:00"/>
    <m/>
    <d v="2025-10-01T00:00:00"/>
    <s v="Oct"/>
    <n v="2025"/>
    <s v="Sat"/>
    <m/>
    <x v="134"/>
    <n v="18"/>
    <s v="valid"/>
    <s v="completed"/>
    <s v="unmapped"/>
  </r>
  <r>
    <n v="241"/>
    <x v="1"/>
    <s v="HALDWANI"/>
    <x v="1"/>
    <n v="9389925428"/>
    <s v="UK05CA2368"/>
    <s v="GANESH"/>
    <n v="7535896961"/>
    <x v="744"/>
    <s v="TXN100126882785"/>
    <d v="2025-10-05T00:00:00"/>
    <d v="2025-10-07T00:00:00"/>
    <n v="2"/>
    <s v="valid"/>
    <n v="0"/>
    <n v="0"/>
    <n v="12"/>
    <n v="160"/>
    <s v="high"/>
    <s v="yes"/>
    <s v="high"/>
    <n v="172"/>
    <s v="HIGH"/>
    <s v="YES"/>
    <d v="2025-10-07T00:00:00"/>
    <m/>
    <d v="2025-10-01T00:00:00"/>
    <s v="Oct"/>
    <n v="2025"/>
    <s v="Tue"/>
    <m/>
    <x v="134"/>
    <n v="18"/>
    <s v="valid"/>
    <s v="completed"/>
    <s v="unmapped"/>
  </r>
  <r>
    <n v="268"/>
    <x v="1"/>
    <s v="HALDWANI"/>
    <x v="2"/>
    <n v="9628578265"/>
    <s v="UP20BT0504"/>
    <s v="ISLAMUDDIN"/>
    <n v="9105130861"/>
    <x v="745"/>
    <n v="124915"/>
    <d v="2025-10-05T00:00:00"/>
    <d v="2025-10-05T00:00:00"/>
    <n v="0"/>
    <s v="valid"/>
    <n v="430"/>
    <n v="367"/>
    <n v="113"/>
    <n v="120"/>
    <s v="normal"/>
    <s v="no"/>
    <s v="medium"/>
    <n v="233"/>
    <s v="medium"/>
    <s v="YES"/>
    <d v="2025-10-05T00:00:00"/>
    <m/>
    <d v="2025-10-01T00:00:00"/>
    <s v="Oct"/>
    <n v="2025"/>
    <s v="Sun"/>
    <m/>
    <x v="134"/>
    <n v="18"/>
    <s v="valid"/>
    <s v="completed"/>
    <s v="unmapped"/>
  </r>
  <r>
    <n v="287"/>
    <x v="1"/>
    <s v="HALDWANI"/>
    <x v="1"/>
    <n v="9389925428"/>
    <s v="UP21CT3979"/>
    <s v="JAVED"/>
    <n v="6398733536"/>
    <x v="746"/>
    <n v="111825"/>
    <d v="2025-10-06T00:00:00"/>
    <d v="2025-10-06T00:00:00"/>
    <n v="0"/>
    <s v="valid"/>
    <n v="10140"/>
    <n v="2333"/>
    <n v="12"/>
    <n v="80"/>
    <s v="normal"/>
    <s v="no"/>
    <s v="medium"/>
    <n v="92"/>
    <s v="medium"/>
    <s v="YES"/>
    <d v="2025-10-06T00:00:00"/>
    <m/>
    <d v="2025-10-01T00:00:00"/>
    <s v="Oct"/>
    <n v="2025"/>
    <s v="Mon"/>
    <m/>
    <x v="134"/>
    <n v="18"/>
    <s v="valid"/>
    <s v="completed"/>
    <s v="unmapped"/>
  </r>
  <r>
    <n v="320"/>
    <x v="1"/>
    <s v="HALDWANI"/>
    <x v="2"/>
    <n v="9628578265"/>
    <s v="UP20BT0504"/>
    <s v="ISLAMUDDIN"/>
    <n v="9105130861"/>
    <x v="747"/>
    <n v="75812"/>
    <d v="2025-10-06T00:00:00"/>
    <d v="2025-10-06T00:00:00"/>
    <n v="0"/>
    <s v="valid"/>
    <n v="815"/>
    <n v="267"/>
    <n v="11"/>
    <n v="160"/>
    <s v="high"/>
    <s v="yes"/>
    <s v="high"/>
    <n v="171"/>
    <s v="HIGH"/>
    <s v="YES"/>
    <d v="2025-10-06T00:00:00"/>
    <m/>
    <d v="2025-10-01T00:00:00"/>
    <s v="Oct"/>
    <n v="2025"/>
    <s v="Mon"/>
    <m/>
    <x v="134"/>
    <n v="18"/>
    <s v="valid"/>
    <s v="completed"/>
    <s v="unmapped"/>
  </r>
  <r>
    <n v="323"/>
    <x v="1"/>
    <s v="HALDWANI"/>
    <x v="2"/>
    <n v="9161640641"/>
    <s v="UP20BT0504"/>
    <s v="ISLAMUDDIN"/>
    <n v="9105130861"/>
    <x v="748"/>
    <n v="55433"/>
    <d v="2025-10-06T00:00:00"/>
    <d v="2025-10-07T00:00:00"/>
    <n v="1"/>
    <s v="valid"/>
    <n v="977"/>
    <n v="745"/>
    <n v="110"/>
    <n v="60"/>
    <s v="normal"/>
    <s v="no"/>
    <s v="low"/>
    <n v="170"/>
    <s v="low"/>
    <s v="YES"/>
    <d v="2025-10-07T00:00:00"/>
    <m/>
    <d v="2025-10-01T00:00:00"/>
    <s v="Oct"/>
    <n v="2025"/>
    <s v="Tue"/>
    <m/>
    <x v="134"/>
    <n v="18"/>
    <s v="valid"/>
    <s v="completed"/>
    <s v="unmapped"/>
  </r>
  <r>
    <n v="327"/>
    <x v="1"/>
    <s v="HALDWANI"/>
    <x v="2"/>
    <n v="9161640641"/>
    <s v="UP20BT0504"/>
    <s v="ISLAMUDDIN"/>
    <n v="9105130861"/>
    <x v="749"/>
    <n v="80441"/>
    <d v="2025-10-06T00:00:00"/>
    <d v="2025-10-06T00:00:00"/>
    <n v="0"/>
    <s v="valid"/>
    <n v="4053"/>
    <n v="697"/>
    <n v="20"/>
    <n v="80"/>
    <s v="normal"/>
    <s v="no"/>
    <s v="medium"/>
    <n v="100"/>
    <s v="medium"/>
    <s v="YES"/>
    <d v="2025-10-06T00:00:00"/>
    <m/>
    <d v="2025-10-01T00:00:00"/>
    <s v="Oct"/>
    <n v="2025"/>
    <s v="Mon"/>
    <m/>
    <x v="134"/>
    <n v="18"/>
    <s v="valid"/>
    <s v="completed"/>
    <s v="unmapped"/>
  </r>
  <r>
    <n v="343"/>
    <x v="1"/>
    <s v="HALDWANI"/>
    <x v="2"/>
    <n v="9161640641"/>
    <s v="UK02CA0988"/>
    <s v="KUNDAN"/>
    <n v="7055143769"/>
    <x v="750"/>
    <s v="TXN100127116998"/>
    <d v="2025-10-07T00:00:00"/>
    <d v="2025-10-09T00:00:00"/>
    <n v="2"/>
    <s v="valid"/>
    <n v="8356"/>
    <n v="2250"/>
    <n v="135"/>
    <n v="80"/>
    <s v="normal"/>
    <s v="no"/>
    <s v="medium"/>
    <n v="215"/>
    <s v="medium"/>
    <s v="YES"/>
    <d v="2025-10-09T00:00:00"/>
    <m/>
    <d v="2025-10-01T00:00:00"/>
    <s v="Oct"/>
    <n v="2025"/>
    <s v="Thu"/>
    <m/>
    <x v="134"/>
    <n v="18"/>
    <s v="valid"/>
    <s v="completed"/>
    <s v="unmapped"/>
  </r>
  <r>
    <n v="365"/>
    <x v="1"/>
    <s v="HALDWANI"/>
    <x v="2"/>
    <n v="9161640641"/>
    <s v="UK05CA2504"/>
    <s v="GOKUL"/>
    <n v="7417923866"/>
    <x v="751"/>
    <s v="TXN100127313065"/>
    <d v="2025-10-08T00:00:00"/>
    <d v="2025-10-10T00:00:00"/>
    <n v="2"/>
    <s v="valid"/>
    <n v="3156"/>
    <n v="354"/>
    <n v="40"/>
    <n v="120"/>
    <s v="normal"/>
    <s v="no"/>
    <s v="medium"/>
    <n v="160"/>
    <s v="medium"/>
    <s v="YES"/>
    <d v="2025-10-10T00:00:00"/>
    <m/>
    <d v="2025-10-01T00:00:00"/>
    <s v="Oct"/>
    <n v="2025"/>
    <s v="Fri"/>
    <m/>
    <x v="134"/>
    <n v="18"/>
    <s v="valid"/>
    <s v="completed"/>
    <s v="unmapped"/>
  </r>
  <r>
    <n v="370"/>
    <x v="1"/>
    <s v="HALDWANI"/>
    <x v="2"/>
    <n v="9161640641"/>
    <s v="UK05CA2504"/>
    <s v="GOKUL"/>
    <n v="7417923866"/>
    <x v="752"/>
    <s v="TXN100127312894"/>
    <d v="2025-10-08T00:00:00"/>
    <d v="2025-10-08T00:00:00"/>
    <n v="0"/>
    <s v="valid"/>
    <n v="80"/>
    <n v="22"/>
    <n v="45"/>
    <n v="120"/>
    <s v="normal"/>
    <s v="no"/>
    <s v="medium"/>
    <n v="165"/>
    <s v="medium"/>
    <s v="YES"/>
    <d v="2025-10-08T00:00:00"/>
    <m/>
    <d v="2025-10-01T00:00:00"/>
    <s v="Oct"/>
    <n v="2025"/>
    <s v="Wed"/>
    <m/>
    <x v="134"/>
    <n v="18"/>
    <s v="valid"/>
    <s v="completed"/>
    <s v="unmapped"/>
  </r>
  <r>
    <n v="430"/>
    <x v="1"/>
    <s v="HALDWANI"/>
    <x v="1"/>
    <n v="9389925428"/>
    <s v="UP21ET8573"/>
    <s v="AMAN"/>
    <n v="9105037209"/>
    <x v="753"/>
    <n v="94645"/>
    <d v="2025-10-09T00:00:00"/>
    <d v="2025-10-09T00:00:00"/>
    <n v="0"/>
    <s v="valid"/>
    <n v="2089"/>
    <n v="797"/>
    <n v="32"/>
    <n v="140"/>
    <s v="normal"/>
    <s v="no"/>
    <s v="medium"/>
    <n v="172"/>
    <s v="medium"/>
    <s v="YES"/>
    <d v="2025-10-09T00:00:00"/>
    <m/>
    <d v="2025-10-01T00:00:00"/>
    <s v="Oct"/>
    <n v="2025"/>
    <s v="Thu"/>
    <m/>
    <x v="134"/>
    <n v="18"/>
    <s v="valid"/>
    <s v="completed"/>
    <s v="unmapped"/>
  </r>
  <r>
    <n v="668"/>
    <x v="1"/>
    <s v="HALDWANI"/>
    <x v="1"/>
    <n v="9389925428"/>
    <s v="UP21FT5612"/>
    <s v="JAVED"/>
    <n v="6398733536"/>
    <x v="753"/>
    <n v="101445"/>
    <d v="2025-10-31T00:00:00"/>
    <d v="2025-10-31T00:00:00"/>
    <n v="0"/>
    <s v="valid"/>
    <n v="2275"/>
    <n v="824"/>
    <n v="95"/>
    <n v="120"/>
    <s v="normal"/>
    <s v="no"/>
    <s v="medium"/>
    <n v="215"/>
    <s v="medium"/>
    <s v="YES"/>
    <d v="2025-10-31T00:00:00"/>
    <m/>
    <d v="2025-10-01T00:00:00"/>
    <s v="Oct"/>
    <n v="2025"/>
    <s v="Fri"/>
    <m/>
    <x v="134"/>
    <n v="18"/>
    <s v="valid"/>
    <s v="completed"/>
    <s v="unmapped"/>
  </r>
  <r>
    <n v="431"/>
    <x v="1"/>
    <s v="HALDWANI"/>
    <x v="2"/>
    <n v="9161640641"/>
    <s v="UK02CA0769"/>
    <s v="HARI"/>
    <n v="7247885473"/>
    <x v="754"/>
    <n v="91428"/>
    <d v="2025-10-09T00:00:00"/>
    <d v="2025-10-09T00:00:00"/>
    <n v="0"/>
    <s v="valid"/>
    <n v="1639"/>
    <n v="268"/>
    <n v="99"/>
    <n v="120"/>
    <s v="normal"/>
    <s v="no"/>
    <s v="medium"/>
    <n v="219"/>
    <s v="medium"/>
    <s v="YES"/>
    <d v="2025-10-09T00:00:00"/>
    <m/>
    <d v="2025-10-01T00:00:00"/>
    <s v="Oct"/>
    <n v="2025"/>
    <s v="Thu"/>
    <m/>
    <x v="134"/>
    <n v="18"/>
    <s v="valid"/>
    <s v="completed"/>
    <s v="unmapped"/>
  </r>
  <r>
    <n v="432"/>
    <x v="1"/>
    <s v="HALDWANI"/>
    <x v="2"/>
    <n v="9161640641"/>
    <s v="UK02CA0769"/>
    <s v="HARI"/>
    <n v="7247885473"/>
    <x v="755"/>
    <n v="91745"/>
    <d v="2025-10-09T00:00:00"/>
    <d v="2025-10-09T00:00:00"/>
    <n v="0"/>
    <s v="valid"/>
    <n v="6578"/>
    <n v="1327"/>
    <n v="97"/>
    <n v="100"/>
    <s v="normal"/>
    <s v="no"/>
    <s v="medium"/>
    <n v="197"/>
    <s v="medium"/>
    <s v="YES"/>
    <d v="2025-10-09T00:00:00"/>
    <m/>
    <d v="2025-10-01T00:00:00"/>
    <s v="Oct"/>
    <n v="2025"/>
    <s v="Thu"/>
    <m/>
    <x v="134"/>
    <n v="18"/>
    <s v="valid"/>
    <s v="completed"/>
    <s v="unmapped"/>
  </r>
  <r>
    <n v="478"/>
    <x v="1"/>
    <s v="HALDWANI"/>
    <x v="1"/>
    <n v="9389925428"/>
    <s v="UK03CA2120"/>
    <s v="DEEPAK"/>
    <n v="9350905819"/>
    <x v="756"/>
    <n v="72112"/>
    <d v="2025-10-12T00:00:00"/>
    <d v="2025-10-12T00:00:00"/>
    <n v="0"/>
    <s v="valid"/>
    <n v="950"/>
    <n v="136"/>
    <n v="67"/>
    <n v="120"/>
    <s v="normal"/>
    <s v="no"/>
    <s v="medium"/>
    <n v="187"/>
    <s v="medium"/>
    <s v="YES"/>
    <d v="2025-10-12T00:00:00"/>
    <m/>
    <d v="2025-10-01T00:00:00"/>
    <s v="Oct"/>
    <n v="2025"/>
    <s v="Sun"/>
    <m/>
    <x v="134"/>
    <n v="18"/>
    <s v="valid"/>
    <s v="completed"/>
    <s v="unmapped"/>
  </r>
  <r>
    <n v="523"/>
    <x v="1"/>
    <s v="HALDWANI"/>
    <x v="2"/>
    <n v="8126359505"/>
    <s v="UP20BT0504"/>
    <s v="ISLAMUDDIN"/>
    <n v="9105130861"/>
    <x v="757"/>
    <n v="85934"/>
    <d v="2025-10-14T00:00:00"/>
    <d v="2025-10-14T00:00:00"/>
    <n v="0"/>
    <s v="valid"/>
    <n v="5484"/>
    <n v="2029"/>
    <n v="30"/>
    <n v="80"/>
    <s v="normal"/>
    <s v="no"/>
    <s v="medium"/>
    <n v="110"/>
    <s v="medium"/>
    <s v="YES"/>
    <d v="2025-10-14T00:00:00"/>
    <m/>
    <d v="2025-10-01T00:00:00"/>
    <s v="Oct"/>
    <n v="2025"/>
    <s v="Tue"/>
    <m/>
    <x v="134"/>
    <n v="18"/>
    <s v="valid"/>
    <s v="completed"/>
    <s v="unmapped"/>
  </r>
  <r>
    <n v="531"/>
    <x v="1"/>
    <s v="HALDWANI"/>
    <x v="2"/>
    <n v="9161640641"/>
    <s v="UP20BT0504"/>
    <s v="ISLAMUDDIN"/>
    <n v="9105130861"/>
    <x v="758"/>
    <n v="91228"/>
    <d v="2025-10-15T00:00:00"/>
    <d v="2025-10-15T00:00:00"/>
    <n v="0"/>
    <s v="valid"/>
    <n v="14817"/>
    <n v="3140"/>
    <n v="93"/>
    <n v="60"/>
    <s v="normal"/>
    <s v="no"/>
    <s v="low"/>
    <n v="153"/>
    <s v="low"/>
    <s v="YES"/>
    <d v="2025-10-15T00:00:00"/>
    <m/>
    <d v="2025-10-01T00:00:00"/>
    <s v="Oct"/>
    <n v="2025"/>
    <s v="Wed"/>
    <m/>
    <x v="134"/>
    <n v="18"/>
    <s v="valid"/>
    <s v="completed"/>
    <s v="unmapped"/>
  </r>
  <r>
    <n v="545"/>
    <x v="1"/>
    <s v="HALDWANI"/>
    <x v="1"/>
    <n v="9389925428"/>
    <s v="UK05CA2504"/>
    <s v="GOKUL"/>
    <n v="7417923866"/>
    <x v="759"/>
    <s v="TXN100128879513"/>
    <d v="2025-10-15T00:00:00"/>
    <d v="2025-10-15T00:00:00"/>
    <n v="0"/>
    <s v="valid"/>
    <n v="9195"/>
    <n v="1799"/>
    <n v="70"/>
    <n v="80"/>
    <s v="normal"/>
    <s v="no"/>
    <s v="medium"/>
    <n v="150"/>
    <s v="medium"/>
    <s v="YES"/>
    <d v="2025-10-15T00:00:00"/>
    <m/>
    <d v="2025-10-01T00:00:00"/>
    <s v="Oct"/>
    <n v="2025"/>
    <s v="Wed"/>
    <m/>
    <x v="134"/>
    <n v="18"/>
    <s v="valid"/>
    <s v="completed"/>
    <s v="unmapped"/>
  </r>
  <r>
    <n v="566"/>
    <x v="1"/>
    <s v="HALDWANI"/>
    <x v="2"/>
    <n v="8126359505"/>
    <s v="UK02CA0769"/>
    <s v="HARI"/>
    <n v="7247885473"/>
    <x v="760"/>
    <n v="151424"/>
    <d v="2025-10-16T00:00:00"/>
    <m/>
    <m/>
    <s v="check"/>
    <m/>
    <m/>
    <m/>
    <n v="20"/>
    <s v="normal"/>
    <s v="no"/>
    <s v="low"/>
    <n v="20"/>
    <s v="low"/>
    <s v="YES"/>
    <m/>
    <m/>
    <d v="2025-10-01T00:00:00"/>
    <s v="WIP"/>
    <m/>
    <s v="WIP"/>
    <m/>
    <x v="134"/>
    <n v="18"/>
    <s v="valid"/>
    <s v="wip"/>
    <s v="unmapped"/>
  </r>
  <r>
    <n v="567"/>
    <x v="1"/>
    <s v="HALDWANI"/>
    <x v="2"/>
    <n v="8126359505"/>
    <s v="UK02CA0769"/>
    <s v="HARI"/>
    <n v="7247885473"/>
    <x v="761"/>
    <n v="145201"/>
    <d v="2025-10-16T00:00:00"/>
    <d v="2025-10-16T00:00:00"/>
    <n v="0"/>
    <s v="valid"/>
    <n v="63621"/>
    <n v="2024"/>
    <n v="125"/>
    <n v="120"/>
    <s v="normal"/>
    <s v="no"/>
    <s v="medium"/>
    <n v="245"/>
    <s v="medium"/>
    <s v="YES"/>
    <d v="2025-10-16T00:00:00"/>
    <m/>
    <d v="2025-10-01T00:00:00"/>
    <s v="Oct"/>
    <n v="2025"/>
    <s v="Thu"/>
    <m/>
    <x v="134"/>
    <n v="18"/>
    <s v="valid"/>
    <s v="completed"/>
    <s v="unmapped"/>
  </r>
  <r>
    <n v="574"/>
    <x v="1"/>
    <s v="HALDWANI"/>
    <x v="2"/>
    <n v="8126359505"/>
    <s v="UK02CA0769"/>
    <s v="HARI"/>
    <n v="7247885473"/>
    <x v="761"/>
    <n v="130411"/>
    <d v="2025-10-17T00:00:00"/>
    <d v="2025-10-28T00:00:00"/>
    <n v="11"/>
    <s v="valid"/>
    <n v="63815"/>
    <n v="2029"/>
    <n v="170"/>
    <n v="60"/>
    <s v="normal"/>
    <s v="no"/>
    <s v="low"/>
    <n v="230"/>
    <s v="low"/>
    <s v="YES"/>
    <d v="2025-10-28T00:00:00"/>
    <m/>
    <d v="2025-10-01T00:00:00"/>
    <s v="Oct"/>
    <n v="2025"/>
    <s v="Tue"/>
    <m/>
    <x v="134"/>
    <n v="18"/>
    <s v="valid"/>
    <s v="completed"/>
    <s v="unmapped"/>
  </r>
  <r>
    <n v="569"/>
    <x v="1"/>
    <s v="HALDWANI"/>
    <x v="2"/>
    <n v="8126359505"/>
    <s v="UK02CA0769"/>
    <s v="HARI"/>
    <n v="7247885473"/>
    <x v="762"/>
    <n v="151219"/>
    <d v="2025-10-16T00:00:00"/>
    <d v="2025-10-17T00:00:00"/>
    <n v="1"/>
    <s v="valid"/>
    <n v="1784"/>
    <n v="310"/>
    <n v="12"/>
    <n v="60"/>
    <s v="normal"/>
    <s v="no"/>
    <s v="low"/>
    <n v="72"/>
    <s v="low"/>
    <s v="YES"/>
    <d v="2025-10-17T00:00:00"/>
    <m/>
    <d v="2025-10-01T00:00:00"/>
    <s v="Oct"/>
    <n v="2025"/>
    <s v="Fri"/>
    <m/>
    <x v="134"/>
    <n v="18"/>
    <s v="valid"/>
    <s v="completed"/>
    <s v="unmapped"/>
  </r>
  <r>
    <n v="596"/>
    <x v="1"/>
    <s v="HALDWANI"/>
    <x v="1"/>
    <n v="9389925428"/>
    <s v="UP21FT5612"/>
    <s v="JAVED"/>
    <n v="6398733536"/>
    <x v="763"/>
    <n v="95705"/>
    <d v="2025-10-19T00:00:00"/>
    <d v="2025-10-19T00:00:00"/>
    <n v="0"/>
    <s v="valid"/>
    <n v="6224"/>
    <n v="1107"/>
    <n v="49"/>
    <n v="80"/>
    <s v="normal"/>
    <s v="no"/>
    <s v="medium"/>
    <n v="129"/>
    <s v="medium"/>
    <s v="YES"/>
    <d v="2025-10-19T00:00:00"/>
    <m/>
    <d v="2025-10-01T00:00:00"/>
    <s v="Oct"/>
    <n v="2025"/>
    <s v="Sun"/>
    <m/>
    <x v="134"/>
    <n v="18"/>
    <s v="valid"/>
    <s v="completed"/>
    <s v="unmapped"/>
  </r>
  <r>
    <n v="628"/>
    <x v="1"/>
    <s v="HALDWANI"/>
    <x v="1"/>
    <n v="9389925428"/>
    <s v="UP21ET8573"/>
    <s v="AMAN"/>
    <n v="9105037209"/>
    <x v="764"/>
    <n v="111837"/>
    <d v="2025-10-29T00:00:00"/>
    <d v="2025-10-29T00:00:00"/>
    <n v="0"/>
    <s v="valid"/>
    <n v="781"/>
    <n v="109"/>
    <n v="102"/>
    <n v="120"/>
    <s v="normal"/>
    <s v="no"/>
    <s v="medium"/>
    <n v="222"/>
    <s v="medium"/>
    <s v="YES"/>
    <d v="2025-10-29T00:00:00"/>
    <m/>
    <d v="2025-10-01T00:00:00"/>
    <s v="Oct"/>
    <n v="2025"/>
    <s v="Wed"/>
    <m/>
    <x v="134"/>
    <n v="18"/>
    <s v="valid"/>
    <s v="completed"/>
    <s v="unmapp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C3575C-5B5B-402C-AB99-9F791254780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8" firstHeaderRow="1" firstDataRow="1" firstDataCol="1" rowPageCount="1" colPageCount="1"/>
  <pivotFields count="36">
    <pivotField showAll="0"/>
    <pivotField showAll="0"/>
    <pivotField showAll="0"/>
    <pivotField axis="axisRow" multipleItemSelectionAllowed="1" showAll="0">
      <items count="4">
        <item x="1"/>
        <item x="2"/>
        <item x="0"/>
        <item t="default"/>
      </items>
    </pivotField>
    <pivotField showAll="0"/>
    <pivotField showAll="0"/>
    <pivotField showAll="0"/>
    <pivotField showAll="0"/>
    <pivotField dataField="1" showAll="0" sortType="descending">
      <items count="766">
        <item x="292"/>
        <item x="293"/>
        <item h="1" x="294"/>
        <item h="1" x="298"/>
        <item h="1" x="303"/>
        <item h="1" x="310"/>
        <item h="1" x="312"/>
        <item x="313"/>
        <item h="1" x="286"/>
        <item h="1" x="315"/>
        <item h="1" x="316"/>
        <item h="1" x="317"/>
        <item h="1" x="319"/>
        <item h="1" x="321"/>
        <item h="1" x="322"/>
        <item h="1" x="323"/>
        <item h="1" x="324"/>
        <item h="1" x="220"/>
        <item h="1" x="224"/>
        <item h="1" x="287"/>
        <item h="1" x="288"/>
        <item h="1" x="333"/>
        <item h="1" x="4"/>
        <item h="1" x="754"/>
        <item h="1" x="438"/>
        <item h="1" x="722"/>
        <item h="1" x="577"/>
        <item h="1" x="582"/>
        <item h="1" x="1"/>
        <item h="1" x="3"/>
        <item h="1" x="347"/>
        <item h="1" x="6"/>
        <item h="1" x="8"/>
        <item h="1" x="10"/>
        <item h="1" x="12"/>
        <item h="1" x="14"/>
        <item h="1" x="17"/>
        <item h="1" x="325"/>
        <item h="1" x="15"/>
        <item h="1" x="22"/>
        <item h="1" x="192"/>
        <item h="1" x="314"/>
        <item h="1" x="185"/>
        <item h="1" x="19"/>
        <item h="1" x="202"/>
        <item h="1" x="20"/>
        <item h="1" x="23"/>
        <item h="1" x="25"/>
        <item h="1" x="197"/>
        <item h="1" x="186"/>
        <item h="1" x="28"/>
        <item h="1" x="32"/>
        <item h="1" x="36"/>
        <item h="1" x="190"/>
        <item h="1" x="355"/>
        <item h="1" x="182"/>
        <item h="1" x="40"/>
        <item h="1" x="194"/>
        <item h="1" x="195"/>
        <item h="1" x="43"/>
        <item h="1" x="204"/>
        <item h="1" x="27"/>
        <item h="1" x="29"/>
        <item h="1" x="31"/>
        <item h="1" x="69"/>
        <item h="1" x="35"/>
        <item h="1" x="33"/>
        <item h="1" x="39"/>
        <item h="1" x="41"/>
        <item h="1" x="24"/>
        <item h="1" x="37"/>
        <item h="1" x="47"/>
        <item h="1" x="361"/>
        <item h="1" x="274"/>
        <item h="1" x="371"/>
        <item h="1" x="53"/>
        <item h="1" x="620"/>
        <item h="1" x="621"/>
        <item h="1" x="267"/>
        <item h="1" x="624"/>
        <item h="1" x="500"/>
        <item h="1" x="50"/>
        <item h="1" x="573"/>
        <item h="1" x="268"/>
        <item h="1" x="594"/>
        <item h="1" x="595"/>
        <item h="1" x="617"/>
        <item h="1" x="58"/>
        <item h="1" x="54"/>
        <item h="1" x="56"/>
        <item h="1" x="59"/>
        <item h="1" x="306"/>
        <item h="1" x="374"/>
        <item h="1" x="304"/>
        <item h="1" x="305"/>
        <item h="1" x="55"/>
        <item h="1" x="71"/>
        <item h="1" x="379"/>
        <item h="1" x="380"/>
        <item h="1" x="455"/>
        <item h="1" x="381"/>
        <item h="1" x="740"/>
        <item h="1" x="382"/>
        <item h="1" x="383"/>
        <item h="1" x="384"/>
        <item h="1" x="385"/>
        <item h="1" x="584"/>
        <item h="1" x="404"/>
        <item h="1" x="76"/>
        <item h="1" x="48"/>
        <item h="1" x="51"/>
        <item h="1" x="84"/>
        <item h="1" x="348"/>
        <item h="1" x="747"/>
        <item h="1" x="732"/>
        <item h="1" x="733"/>
        <item h="1" x="742"/>
        <item h="1" x="92"/>
        <item h="1" x="94"/>
        <item h="1" x="95"/>
        <item h="1" x="97"/>
        <item h="1" x="729"/>
        <item h="1" x="100"/>
        <item h="1" x="103"/>
        <item h="1" x="105"/>
        <item h="1" x="81"/>
        <item h="1" x="86"/>
        <item h="1" x="110"/>
        <item h="1" x="113"/>
        <item h="1" x="116"/>
        <item h="1" x="85"/>
        <item h="1" x="88"/>
        <item h="1" x="119"/>
        <item h="1" x="133"/>
        <item h="1" x="96"/>
        <item h="1" x="99"/>
        <item h="1" x="120"/>
        <item h="1" x="46"/>
        <item h="1" x="122"/>
        <item h="1" x="91"/>
        <item h="1" x="125"/>
        <item h="1" x="126"/>
        <item h="1" x="44"/>
        <item h="1" x="132"/>
        <item h="1" x="11"/>
        <item h="1" x="174"/>
        <item h="1" x="153"/>
        <item h="1" x="158"/>
        <item h="1" x="134"/>
        <item h="1" x="136"/>
        <item h="1" x="731"/>
        <item h="1" x="90"/>
        <item h="1" x="137"/>
        <item h="1" x="180"/>
        <item h="1" x="177"/>
        <item h="1" x="168"/>
        <item h="1" x="183"/>
        <item h="1" x="172"/>
        <item h="1" x="144"/>
        <item h="1" x="161"/>
        <item h="1" x="163"/>
        <item h="1" x="181"/>
        <item h="1" x="146"/>
        <item h="1" x="169"/>
        <item h="1" x="148"/>
        <item h="1" x="179"/>
        <item h="1" x="149"/>
        <item h="1" x="138"/>
        <item h="1" x="166"/>
        <item h="1" x="5"/>
        <item h="1" x="139"/>
        <item h="1" x="108"/>
        <item h="1" x="49"/>
        <item h="1" x="135"/>
        <item h="1" x="111"/>
        <item h="1" x="141"/>
        <item h="1" x="151"/>
        <item h="1" x="109"/>
        <item h="1" x="98"/>
        <item h="1" x="155"/>
        <item h="1" x="93"/>
        <item h="1" x="118"/>
        <item h="1" x="187"/>
        <item h="1" x="188"/>
        <item h="1" x="191"/>
        <item h="1" x="193"/>
        <item h="1" x="759"/>
        <item h="1" x="737"/>
        <item h="1" x="270"/>
        <item h="1" x="269"/>
        <item h="1" x="275"/>
        <item h="1" x="273"/>
        <item h="1" x="753"/>
        <item h="1" x="398"/>
        <item h="1" x="395"/>
        <item h="1" x="326"/>
        <item h="1" x="386"/>
        <item h="1" x="388"/>
        <item h="1" x="327"/>
        <item h="1" x="391"/>
        <item h="1" x="390"/>
        <item h="1" x="409"/>
        <item h="1" x="410"/>
        <item h="1" x="392"/>
        <item h="1" x="393"/>
        <item h="1" x="328"/>
        <item h="1" x="402"/>
        <item h="1" x="411"/>
        <item h="1" x="370"/>
        <item h="1" x="412"/>
        <item h="1" x="329"/>
        <item h="1" x="413"/>
        <item h="1" x="330"/>
        <item h="1" x="242"/>
        <item h="1" x="189"/>
        <item h="1" x="394"/>
        <item h="1" x="331"/>
        <item h="1" x="332"/>
        <item h="1" x="414"/>
        <item h="1" x="415"/>
        <item h="1" x="416"/>
        <item h="1" x="400"/>
        <item h="1" x="334"/>
        <item h="1" x="401"/>
        <item h="1" x="369"/>
        <item h="1" x="417"/>
        <item h="1" x="335"/>
        <item h="1" x="403"/>
        <item h="1" x="418"/>
        <item h="1" x="389"/>
        <item h="1" x="405"/>
        <item h="1" x="387"/>
        <item h="1" x="336"/>
        <item h="1" x="338"/>
        <item h="1" x="419"/>
        <item h="1" x="57"/>
        <item h="1" x="60"/>
        <item h="1" x="62"/>
        <item h="1" x="64"/>
        <item h="1" x="65"/>
        <item h="1" x="423"/>
        <item h="1" x="360"/>
        <item h="1" x="228"/>
        <item h="1" x="362"/>
        <item h="1" x="363"/>
        <item h="1" x="364"/>
        <item h="1" x="229"/>
        <item h="1" x="365"/>
        <item h="1" x="198"/>
        <item h="1" x="736"/>
        <item h="1" x="201"/>
        <item h="1" x="16"/>
        <item h="1" x="207"/>
        <item h="1" x="18"/>
        <item h="1" x="209"/>
        <item h="1" x="761"/>
        <item h="1" x="762"/>
        <item h="1" x="67"/>
        <item h="1" x="344"/>
        <item h="1" x="248"/>
        <item h="1" x="154"/>
        <item h="1" x="279"/>
        <item h="1" x="341"/>
        <item h="1" x="157"/>
        <item h="1" x="342"/>
        <item h="1" x="427"/>
        <item h="1" x="68"/>
        <item h="1" x="213"/>
        <item h="1" x="346"/>
        <item h="1" x="276"/>
        <item h="1" x="406"/>
        <item h="1" x="277"/>
        <item h="1" x="407"/>
        <item h="1" x="428"/>
        <item h="1" x="680"/>
        <item h="1" x="164"/>
        <item h="1" x="375"/>
        <item h="1" x="211"/>
        <item h="1" x="345"/>
        <item h="1" x="424"/>
        <item h="1" x="160"/>
        <item h="1" x="70"/>
        <item h="1" x="72"/>
        <item h="1" x="249"/>
        <item h="1" x="255"/>
        <item h="1" x="256"/>
        <item h="1" x="343"/>
        <item h="1" x="73"/>
        <item h="1" x="252"/>
        <item h="1" x="285"/>
        <item h="1" x="140"/>
        <item h="1" x="586"/>
        <item h="1" x="425"/>
        <item h="1" x="176"/>
        <item h="1" x="165"/>
        <item h="1" x="77"/>
        <item h="1" x="78"/>
        <item h="1" x="340"/>
        <item h="1" x="408"/>
        <item h="1" x="259"/>
        <item h="1" x="173"/>
        <item h="1" x="760"/>
        <item h="1" x="426"/>
        <item h="1" x="178"/>
        <item h="1" x="738"/>
        <item h="1" x="735"/>
        <item h="1" x="210"/>
        <item h="1" x="21"/>
        <item h="1" x="200"/>
        <item h="1" x="212"/>
        <item h="1" x="271"/>
        <item h="1" x="372"/>
        <item h="1" x="272"/>
        <item h="1" x="422"/>
        <item h="1" x="430"/>
        <item h="1" x="431"/>
        <item h="1" x="349"/>
        <item h="1" x="320"/>
        <item h="1" x="350"/>
        <item h="1" x="351"/>
        <item h="1" x="352"/>
        <item h="1" x="353"/>
        <item h="1" x="354"/>
        <item h="1" x="356"/>
        <item h="1" x="357"/>
        <item h="1" x="358"/>
        <item h="1" x="359"/>
        <item h="1" x="429"/>
        <item h="1" x="318"/>
        <item h="1" x="102"/>
        <item h="1" x="42"/>
        <item h="1" x="175"/>
        <item h="1" x="215"/>
        <item h="1" x="289"/>
        <item h="1" x="290"/>
        <item h="1" x="291"/>
        <item h="1" x="376"/>
        <item h="1" x="377"/>
        <item h="1" x="307"/>
        <item h="1" x="308"/>
        <item h="1" x="661"/>
        <item h="1" x="662"/>
        <item h="1" x="232"/>
        <item h="1" x="235"/>
        <item h="1" x="663"/>
        <item h="1" x="399"/>
        <item h="1" x="432"/>
        <item h="1" x="101"/>
        <item h="1" x="442"/>
        <item h="1" x="746"/>
        <item h="1" x="337"/>
        <item h="1" x="436"/>
        <item h="1" x="439"/>
        <item h="1" x="301"/>
        <item h="1" x="309"/>
        <item h="1" x="239"/>
        <item h="1" x="441"/>
        <item h="1" x="230"/>
        <item h="1" x="302"/>
        <item h="1" x="437"/>
        <item h="1" x="435"/>
        <item h="1" x="240"/>
        <item h="1" x="443"/>
        <item h="1" x="444"/>
        <item h="1" x="296"/>
        <item h="1" x="237"/>
        <item h="1" x="366"/>
        <item h="1" x="300"/>
        <item h="1" x="433"/>
        <item h="1" x="311"/>
        <item h="1" x="295"/>
        <item h="1" x="445"/>
        <item h="1" x="727"/>
        <item h="1" x="241"/>
        <item h="1" x="728"/>
        <item h="1" x="447"/>
        <item h="1" x="397"/>
        <item h="1" x="434"/>
        <item h="1" x="396"/>
        <item h="1" x="299"/>
        <item h="1" x="297"/>
        <item h="1" x="448"/>
        <item h="1" x="449"/>
        <item h="1" x="450"/>
        <item h="1" x="452"/>
        <item h="1" x="453"/>
        <item h="1" x="454"/>
        <item h="1" x="456"/>
        <item h="1" x="457"/>
        <item h="1" x="458"/>
        <item h="1" x="378"/>
        <item h="1" x="461"/>
        <item h="1" x="463"/>
        <item h="1" x="464"/>
        <item h="1" x="465"/>
        <item h="1" x="466"/>
        <item h="1" x="467"/>
        <item h="1" x="468"/>
        <item h="1" x="469"/>
        <item h="1" x="470"/>
        <item h="1" x="471"/>
        <item h="1" x="472"/>
        <item h="1" x="473"/>
        <item h="1" x="474"/>
        <item h="1" x="475"/>
        <item h="1" x="476"/>
        <item h="1" x="477"/>
        <item h="1" x="367"/>
        <item h="1" x="478"/>
        <item h="1" x="479"/>
        <item h="1" x="480"/>
        <item h="1" x="481"/>
        <item h="1" x="496"/>
        <item h="1" x="490"/>
        <item h="1" x="497"/>
        <item h="1" x="622"/>
        <item h="1" x="451"/>
        <item h="1" x="485"/>
        <item h="1" x="459"/>
        <item h="1" x="460"/>
        <item h="1" x="487"/>
        <item h="1" x="498"/>
        <item h="1" x="488"/>
        <item h="1" x="482"/>
        <item h="1" x="489"/>
        <item h="1" x="623"/>
        <item h="1" x="492"/>
        <item h="1" x="462"/>
        <item h="1" x="483"/>
        <item h="1" x="484"/>
        <item h="1" x="491"/>
        <item h="1" x="486"/>
        <item h="1" x="499"/>
        <item h="1" x="493"/>
        <item h="1" x="625"/>
        <item h="1" x="501"/>
        <item h="1" x="706"/>
        <item h="1" x="503"/>
        <item h="1" x="504"/>
        <item h="1" x="505"/>
        <item h="1" x="506"/>
        <item h="1" x="507"/>
        <item h="1" x="508"/>
        <item h="1" x="509"/>
        <item h="1" x="758"/>
        <item h="1" x="510"/>
        <item h="1" x="511"/>
        <item h="1" x="745"/>
        <item h="1" x="66"/>
        <item h="1" x="221"/>
        <item h="1" x="218"/>
        <item h="1" x="226"/>
        <item h="1" x="45"/>
        <item h="1" x="52"/>
        <item h="1" x="74"/>
        <item h="1" x="227"/>
        <item h="1" x="61"/>
        <item h="1" x="63"/>
        <item h="1" x="75"/>
        <item h="1" x="251"/>
        <item h="1" x="755"/>
        <item h="1" x="730"/>
        <item h="1" x="512"/>
        <item h="1" x="513"/>
        <item h="1" x="514"/>
        <item h="1" x="515"/>
        <item h="1" x="516"/>
        <item h="1" x="750"/>
        <item h="1" x="764"/>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618"/>
        <item h="1" x="574"/>
        <item h="1" x="575"/>
        <item h="1" x="576"/>
        <item h="1" x="615"/>
        <item h="1" x="616"/>
        <item h="1" x="578"/>
        <item h="1" x="579"/>
        <item h="1" x="580"/>
        <item h="1" x="581"/>
        <item h="1" x="619"/>
        <item h="1" x="583"/>
        <item h="1" x="626"/>
        <item h="1" x="587"/>
        <item h="1" x="588"/>
        <item h="1" x="589"/>
        <item h="1" x="590"/>
        <item h="1" x="601"/>
        <item h="1" x="602"/>
        <item h="1" x="607"/>
        <item h="1" x="591"/>
        <item h="1" x="592"/>
        <item h="1" x="593"/>
        <item h="1" x="26"/>
        <item h="1" x="30"/>
        <item h="1" x="217"/>
        <item h="1" x="38"/>
        <item h="1" x="219"/>
        <item h="1" x="596"/>
        <item h="1" x="597"/>
        <item h="1" x="598"/>
        <item h="1" x="599"/>
        <item h="1" x="600"/>
        <item h="1" x="763"/>
        <item h="1" x="243"/>
        <item h="1" x="440"/>
        <item h="1" x="603"/>
        <item h="1" x="373"/>
        <item h="1" x="604"/>
        <item h="1" x="605"/>
        <item h="1" x="280"/>
        <item h="1" x="606"/>
        <item h="1" x="281"/>
        <item h="1" x="282"/>
        <item h="1" x="283"/>
        <item h="1" x="278"/>
        <item h="1" x="608"/>
        <item h="1" x="609"/>
        <item h="1" x="610"/>
        <item h="1" x="284"/>
        <item h="1" x="611"/>
        <item h="1" x="612"/>
        <item h="1" x="613"/>
        <item h="1" x="203"/>
        <item h="1" x="208"/>
        <item h="1" x="614"/>
        <item h="1" x="723"/>
        <item h="1" x="339"/>
        <item h="1" x="264"/>
        <item h="1" x="265"/>
        <item h="1" x="420"/>
        <item h="1" x="262"/>
        <item h="1" x="421"/>
        <item h="1" x="266"/>
        <item h="1" x="494"/>
        <item h="1" x="495"/>
        <item h="1" x="260"/>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130"/>
        <item h="1" x="131"/>
        <item h="1" x="129"/>
        <item h="1" x="128"/>
        <item h="1" x="222"/>
        <item h="1" x="650"/>
        <item h="1" x="127"/>
        <item h="1" x="223"/>
        <item h="1" x="225"/>
        <item h="1" x="651"/>
        <item h="1" x="652"/>
        <item h="1" x="653"/>
        <item h="1" x="655"/>
        <item h="1" x="656"/>
        <item h="1" x="657"/>
        <item h="1" x="658"/>
        <item h="1" x="664"/>
        <item h="1" x="667"/>
        <item h="1" x="446"/>
        <item h="1" x="670"/>
        <item h="1" x="659"/>
        <item h="1" x="660"/>
        <item h="1" x="671"/>
        <item h="1" x="674"/>
        <item h="1" x="654"/>
        <item h="1" x="665"/>
        <item h="1" x="666"/>
        <item h="1" x="672"/>
        <item h="1" x="668"/>
        <item h="1" x="669"/>
        <item h="1" x="673"/>
        <item h="1" x="675"/>
        <item h="1" x="676"/>
        <item h="1" x="677"/>
        <item h="1" x="751"/>
        <item h="1" x="757"/>
        <item h="1" x="681"/>
        <item h="1" x="708"/>
        <item h="1" x="678"/>
        <item h="1" x="684"/>
        <item h="1" x="749"/>
        <item h="1" x="743"/>
        <item h="1" x="685"/>
        <item h="1" x="692"/>
        <item h="1" x="695"/>
        <item h="1" x="697"/>
        <item h="1" x="679"/>
        <item h="1" x="709"/>
        <item h="1" x="687"/>
        <item h="1" x="688"/>
        <item h="1" x="689"/>
        <item h="1" x="690"/>
        <item h="1" x="710"/>
        <item h="1" x="691"/>
        <item h="1" x="711"/>
        <item h="1" x="682"/>
        <item h="1" x="693"/>
        <item h="1" x="694"/>
        <item h="1" x="683"/>
        <item h="1" x="696"/>
        <item h="1" x="703"/>
        <item h="1" x="698"/>
        <item h="1" x="699"/>
        <item h="1" x="700"/>
        <item h="1" x="705"/>
        <item h="1" x="701"/>
        <item h="1" x="686"/>
        <item h="1" x="702"/>
        <item h="1" x="707"/>
        <item h="1" x="704"/>
        <item h="1" x="712"/>
        <item h="1" x="34"/>
        <item h="1" x="368"/>
        <item h="1" x="713"/>
        <item h="1" x="714"/>
        <item h="1" x="244"/>
        <item h="1" x="170"/>
        <item h="1" x="715"/>
        <item h="1" x="734"/>
        <item h="1" x="502"/>
        <item h="1" x="716"/>
        <item h="1" x="717"/>
        <item h="1" x="718"/>
        <item h="1" x="748"/>
        <item h="1" x="719"/>
        <item h="1" x="720"/>
        <item h="1" x="721"/>
        <item h="1" x="756"/>
        <item h="1" x="79"/>
        <item h="1" x="724"/>
        <item h="1" x="196"/>
        <item h="1" x="205"/>
        <item h="1" x="206"/>
        <item h="1" x="199"/>
        <item h="1" x="725"/>
        <item h="1" x="744"/>
        <item h="1" x="214"/>
        <item h="1" x="216"/>
        <item h="1" x="104"/>
        <item h="1" x="147"/>
        <item h="1" x="121"/>
        <item h="1" x="739"/>
        <item h="1" x="184"/>
        <item h="1" x="246"/>
        <item h="1" x="245"/>
        <item h="1" x="233"/>
        <item h="1" x="250"/>
        <item h="1" x="82"/>
        <item h="1" x="234"/>
        <item h="1" x="123"/>
        <item h="1" x="83"/>
        <item h="1" x="9"/>
        <item h="1" x="124"/>
        <item h="1" x="238"/>
        <item h="1" x="80"/>
        <item h="1" x="87"/>
        <item h="1" x="254"/>
        <item h="1" x="167"/>
        <item h="1" x="152"/>
        <item h="1" x="114"/>
        <item h="1" x="142"/>
        <item h="1" x="0"/>
        <item h="1" x="261"/>
        <item h="1" x="159"/>
        <item h="1" x="107"/>
        <item h="1" x="231"/>
        <item h="1" x="247"/>
        <item h="1" x="257"/>
        <item h="1" x="258"/>
        <item h="1" x="117"/>
        <item h="1" x="112"/>
        <item h="1" x="115"/>
        <item h="1" x="89"/>
        <item h="1" x="7"/>
        <item h="1" x="145"/>
        <item h="1" x="162"/>
        <item h="1" x="171"/>
        <item h="1" x="106"/>
        <item h="1" x="253"/>
        <item h="1" x="2"/>
        <item h="1" x="236"/>
        <item h="1" x="143"/>
        <item h="1" x="156"/>
        <item h="1" x="150"/>
        <item h="1" x="263"/>
        <item h="1" x="741"/>
        <item h="1" x="726"/>
        <item h="1" x="585"/>
        <item h="1" x="13"/>
        <item h="1" x="752"/>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36">
        <item h="1" x="89"/>
        <item h="1" x="7"/>
        <item h="1" x="90"/>
        <item h="1" x="68"/>
        <item h="1" x="99"/>
        <item h="1" x="82"/>
        <item h="1" x="127"/>
        <item h="1" x="41"/>
        <item h="1" x="8"/>
        <item h="1" x="53"/>
        <item h="1" x="18"/>
        <item h="1" x="43"/>
        <item h="1" x="126"/>
        <item h="1" x="4"/>
        <item h="1" x="61"/>
        <item h="1" x="0"/>
        <item h="1" x="15"/>
        <item h="1" x="11"/>
        <item h="1" x="46"/>
        <item h="1" x="42"/>
        <item h="1" x="45"/>
        <item h="1" x="65"/>
        <item h="1" x="91"/>
        <item h="1" x="31"/>
        <item h="1" x="23"/>
        <item h="1" x="112"/>
        <item h="1" x="108"/>
        <item h="1" x="110"/>
        <item h="1" x="100"/>
        <item h="1" x="59"/>
        <item h="1" x="62"/>
        <item h="1" x="88"/>
        <item h="1" x="21"/>
        <item h="1" x="63"/>
        <item h="1" x="27"/>
        <item h="1" x="66"/>
        <item h="1" x="131"/>
        <item h="1" x="102"/>
        <item h="1" x="71"/>
        <item h="1" x="86"/>
        <item h="1" x="32"/>
        <item h="1" x="35"/>
        <item h="1" x="133"/>
        <item h="1" x="72"/>
        <item h="1" x="87"/>
        <item h="1" x="81"/>
        <item h="1" x="12"/>
        <item h="1" x="78"/>
        <item h="1" x="76"/>
        <item h="1" x="33"/>
        <item h="1" x="6"/>
        <item h="1" x="97"/>
        <item h="1" x="1"/>
        <item h="1" x="10"/>
        <item h="1" x="48"/>
        <item h="1" x="14"/>
        <item h="1" x="73"/>
        <item h="1" x="57"/>
        <item h="1" x="93"/>
        <item h="1" x="3"/>
        <item h="1" x="117"/>
        <item h="1" x="109"/>
        <item h="1" x="83"/>
        <item h="1" x="28"/>
        <item h="1" x="30"/>
        <item h="1" x="95"/>
        <item h="1" x="111"/>
        <item h="1" x="121"/>
        <item h="1" x="132"/>
        <item h="1" x="34"/>
        <item h="1" x="67"/>
        <item h="1" x="94"/>
        <item h="1" x="122"/>
        <item h="1" x="60"/>
        <item h="1" x="52"/>
        <item h="1" x="116"/>
        <item h="1" x="119"/>
        <item h="1" x="124"/>
        <item h="1" x="47"/>
        <item x="134"/>
        <item h="1" x="98"/>
        <item h="1" x="9"/>
        <item h="1" x="130"/>
        <item h="1" x="85"/>
        <item h="1" x="118"/>
        <item h="1" x="58"/>
        <item h="1" x="22"/>
        <item h="1" x="55"/>
        <item h="1" x="105"/>
        <item h="1" x="128"/>
        <item h="1" x="40"/>
        <item h="1" x="44"/>
        <item h="1" x="56"/>
        <item h="1" x="114"/>
        <item h="1" x="104"/>
        <item h="1" x="29"/>
        <item h="1" x="75"/>
        <item h="1" x="107"/>
        <item h="1" x="25"/>
        <item h="1" x="92"/>
        <item h="1" x="101"/>
        <item h="1" x="50"/>
        <item h="1" x="26"/>
        <item h="1" x="5"/>
        <item h="1" x="13"/>
        <item h="1" x="2"/>
        <item h="1" x="37"/>
        <item h="1" x="54"/>
        <item h="1" x="77"/>
        <item h="1" x="38"/>
        <item h="1" x="106"/>
        <item h="1" x="84"/>
        <item h="1" x="79"/>
        <item h="1" x="129"/>
        <item h="1" x="24"/>
        <item h="1" x="16"/>
        <item h="1" x="123"/>
        <item h="1" x="103"/>
        <item h="1" x="51"/>
        <item h="1" x="120"/>
        <item h="1" x="74"/>
        <item h="1" x="115"/>
        <item h="1" x="125"/>
        <item h="1" x="69"/>
        <item h="1" x="113"/>
        <item h="1" x="80"/>
        <item h="1" x="36"/>
        <item h="1" x="49"/>
        <item h="1" x="70"/>
        <item h="1" x="19"/>
        <item h="1" x="39"/>
        <item h="1" x="64"/>
        <item h="1" x="20"/>
        <item h="1" x="96"/>
        <item h="1" x="17"/>
        <item t="default"/>
      </items>
    </pivotField>
    <pivotField showAll="0"/>
    <pivotField showAll="0"/>
    <pivotField showAll="0"/>
    <pivotField showAll="0"/>
  </pivotFields>
  <rowFields count="1">
    <field x="3"/>
  </rowFields>
  <rowItems count="4">
    <i>
      <x/>
    </i>
    <i>
      <x v="1"/>
    </i>
    <i>
      <x v="2"/>
    </i>
    <i t="grand">
      <x/>
    </i>
  </rowItems>
  <colItems count="1">
    <i/>
  </colItems>
  <pageFields count="1">
    <pageField fld="31" hier="-1"/>
  </pageFields>
  <dataFields count="1">
    <dataField name="Count of SAP" fld="8" subtotal="count" baseField="0" baseItem="0"/>
  </dataField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301A7F-4635-45D3-8E07-E74CEB6EAACE}" name="PivotTable10"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H4:I7"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Sum of Filling Qty" fld="1" baseField="0" baseItem="3"/>
  </dataFields>
  <chartFormats count="1">
    <chartFormat chart="0" format="0"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DFR].[Mapped Technician].&amp;[Amit  Bhandari BETH]"/>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Equal" evalOrder="-1" id="28" name="[DFR_Clean].[Date of filling]">
      <autoFilter ref="A1">
        <filterColumn colId="0">
          <customFilters>
            <customFilter val="45940"/>
          </customFilters>
        </filterColumn>
      </autoFilter>
      <extLst>
        <ext xmlns:x15="http://schemas.microsoft.com/office/spreadsheetml/2010/11/main" uri="{0605FD5F-26C8-4aeb-8148-2DB25E43C511}">
          <x15:pivotFilter useWholeDay="1"/>
        </ext>
      </extLst>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Fuel_Excel_Project.xlsx!Tbl_DFR">
        <x15:activeTabTopLevelEntity name="[Tbl_DF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E8D86F-9D9C-4C34-8DA4-906CF5882EC1}" name="PivotTable4"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3:B6" firstHeaderRow="1"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2">
    <field x="2"/>
    <field x="0"/>
  </rowFields>
  <rowItems count="3">
    <i>
      <x/>
    </i>
    <i r="1">
      <x/>
    </i>
    <i t="grand">
      <x/>
    </i>
  </rowItems>
  <colItems count="1">
    <i/>
  </colItems>
  <dataFields count="1">
    <dataField name="Sum of Filling Qty" fld="1" baseField="0" baseItem="3"/>
  </dataFields>
  <chartFormats count="1">
    <chartFormat chart="4"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Equal" evalOrder="-1" id="40" name="[DFR_Clean].[Date of filling]">
      <autoFilter ref="A1">
        <filterColumn colId="0">
          <customFilters>
            <customFilter val="45940"/>
          </customFilters>
        </filterColumn>
      </autoFilter>
      <extLst>
        <ext xmlns:x15="http://schemas.microsoft.com/office/spreadsheetml/2010/11/main" uri="{0605FD5F-26C8-4aeb-8148-2DB25E43C511}">
          <x15:pivotFilter useWholeDay="1"/>
        </ext>
      </extLst>
    </filter>
  </filters>
  <rowHierarchiesUsage count="2">
    <rowHierarchyUsage hierarchyUsage="39"/>
    <rowHierarchyUsage hierarchyUsage="6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lecom_Fuel_Excel_Project.xlsx!Tbl_DFR">
        <x15:activeTabTopLevelEntity name="[Tbl_DFR]"/>
        <x15:activeTabTopLevelEntity name="[DFR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39A25F-C698-44C7-BE3A-5B1FD8D78D9E}" name="PivotTable11"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A12:B12" firstHeaderRow="1" firstDataRow="1" firstDataCol="1"/>
  <pivotFields count="5">
    <pivotField allDrilled="1" subtotalTop="0" showAll="0" defaultSubtotal="0" defaultAttributeDrillState="1"/>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 allDrilled="1" subtotalTop="0" showAll="0" dataSourceSort="1" defaultSubtotal="0" defaultAttributeDrillState="1"/>
    <pivotField dataField="1" subtotalTop="0" showAll="0" defaultSubtotal="0"/>
  </pivotFields>
  <rowFields count="2">
    <field x="1"/>
    <field x="2"/>
  </rowFields>
  <dataFields count="1">
    <dataField name="Sum of Filling Qty" fld="4"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bl_DFR].[Mapped Technician].&amp;[Shahwaz  Hussain]"/>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Equal" evalOrder="-1" id="117" name="[DFR_Clean].[Date of filling]">
      <autoFilter ref="A1">
        <filterColumn colId="0">
          <customFilters>
            <customFilter val="45940"/>
          </customFilters>
        </filterColumn>
      </autoFilter>
      <extLst>
        <ext xmlns:x15="http://schemas.microsoft.com/office/spreadsheetml/2010/11/main" uri="{0605FD5F-26C8-4aeb-8148-2DB25E43C511}">
          <x15:pivotFilter useWholeDay="1"/>
        </ext>
      </extLst>
    </filter>
  </filters>
  <rowHierarchiesUsage count="2">
    <rowHierarchyUsage hierarchyUsage="39"/>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DFR]"/>
        <x15:activeTabTopLevelEntity name="[DFR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840D3A-B013-4137-9A62-351EF780A170}"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7" firstHeaderRow="1" firstDataRow="2" firstDataCol="1"/>
  <pivotFields count="36">
    <pivotField showAll="0"/>
    <pivotField axis="axisRow" showAll="0">
      <items count="3">
        <item x="0"/>
        <item x="1"/>
        <item t="default"/>
      </items>
    </pivotField>
    <pivotField showAll="0"/>
    <pivotField axis="axisCol"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66">
        <item x="292"/>
        <item x="293"/>
        <item x="294"/>
        <item x="298"/>
        <item x="303"/>
        <item x="310"/>
        <item x="312"/>
        <item x="313"/>
        <item x="286"/>
        <item x="315"/>
        <item x="316"/>
        <item x="317"/>
        <item x="319"/>
        <item x="321"/>
        <item x="322"/>
        <item x="323"/>
        <item x="324"/>
        <item x="220"/>
        <item x="224"/>
        <item x="287"/>
        <item x="288"/>
        <item x="333"/>
        <item x="4"/>
        <item x="754"/>
        <item x="438"/>
        <item x="722"/>
        <item x="577"/>
        <item x="582"/>
        <item x="1"/>
        <item x="3"/>
        <item x="347"/>
        <item x="6"/>
        <item x="8"/>
        <item x="10"/>
        <item x="12"/>
        <item x="14"/>
        <item x="17"/>
        <item x="325"/>
        <item x="15"/>
        <item x="22"/>
        <item x="192"/>
        <item x="314"/>
        <item x="185"/>
        <item x="19"/>
        <item x="202"/>
        <item x="20"/>
        <item x="23"/>
        <item x="25"/>
        <item x="197"/>
        <item x="186"/>
        <item x="28"/>
        <item x="32"/>
        <item x="36"/>
        <item x="190"/>
        <item x="355"/>
        <item x="182"/>
        <item x="40"/>
        <item x="194"/>
        <item x="195"/>
        <item x="43"/>
        <item x="204"/>
        <item x="27"/>
        <item x="29"/>
        <item x="31"/>
        <item x="69"/>
        <item x="35"/>
        <item x="33"/>
        <item x="39"/>
        <item x="41"/>
        <item x="24"/>
        <item x="37"/>
        <item x="47"/>
        <item x="361"/>
        <item x="274"/>
        <item x="371"/>
        <item x="53"/>
        <item x="620"/>
        <item x="621"/>
        <item x="267"/>
        <item x="624"/>
        <item x="500"/>
        <item x="50"/>
        <item x="573"/>
        <item x="268"/>
        <item x="594"/>
        <item x="595"/>
        <item x="617"/>
        <item x="58"/>
        <item x="54"/>
        <item x="56"/>
        <item x="59"/>
        <item x="306"/>
        <item x="374"/>
        <item x="304"/>
        <item x="305"/>
        <item x="55"/>
        <item x="71"/>
        <item x="379"/>
        <item x="380"/>
        <item x="455"/>
        <item x="381"/>
        <item x="740"/>
        <item x="382"/>
        <item x="383"/>
        <item x="384"/>
        <item x="385"/>
        <item x="584"/>
        <item x="404"/>
        <item x="76"/>
        <item x="48"/>
        <item x="51"/>
        <item x="84"/>
        <item x="348"/>
        <item x="747"/>
        <item x="732"/>
        <item x="733"/>
        <item x="742"/>
        <item x="92"/>
        <item x="94"/>
        <item x="95"/>
        <item x="97"/>
        <item x="729"/>
        <item x="100"/>
        <item x="103"/>
        <item x="105"/>
        <item x="81"/>
        <item x="86"/>
        <item x="110"/>
        <item x="113"/>
        <item x="116"/>
        <item x="85"/>
        <item x="88"/>
        <item x="119"/>
        <item x="133"/>
        <item x="96"/>
        <item x="99"/>
        <item x="120"/>
        <item x="46"/>
        <item x="122"/>
        <item x="91"/>
        <item x="125"/>
        <item x="126"/>
        <item x="44"/>
        <item x="132"/>
        <item x="11"/>
        <item x="174"/>
        <item x="153"/>
        <item x="158"/>
        <item x="134"/>
        <item x="136"/>
        <item x="731"/>
        <item x="90"/>
        <item x="137"/>
        <item x="180"/>
        <item x="177"/>
        <item x="168"/>
        <item x="183"/>
        <item x="172"/>
        <item x="144"/>
        <item x="161"/>
        <item x="163"/>
        <item x="181"/>
        <item x="146"/>
        <item x="169"/>
        <item x="148"/>
        <item x="179"/>
        <item x="149"/>
        <item x="138"/>
        <item x="166"/>
        <item x="5"/>
        <item x="139"/>
        <item x="108"/>
        <item x="49"/>
        <item x="135"/>
        <item x="111"/>
        <item x="141"/>
        <item x="151"/>
        <item x="109"/>
        <item x="98"/>
        <item x="155"/>
        <item x="93"/>
        <item x="118"/>
        <item x="187"/>
        <item x="188"/>
        <item x="191"/>
        <item x="193"/>
        <item x="759"/>
        <item x="737"/>
        <item x="270"/>
        <item x="269"/>
        <item x="275"/>
        <item x="273"/>
        <item x="753"/>
        <item x="398"/>
        <item x="395"/>
        <item x="326"/>
        <item x="386"/>
        <item x="388"/>
        <item x="327"/>
        <item x="391"/>
        <item x="390"/>
        <item x="409"/>
        <item x="410"/>
        <item x="392"/>
        <item x="393"/>
        <item x="328"/>
        <item x="402"/>
        <item x="411"/>
        <item x="370"/>
        <item x="412"/>
        <item x="329"/>
        <item x="413"/>
        <item x="330"/>
        <item x="242"/>
        <item x="189"/>
        <item x="394"/>
        <item x="331"/>
        <item x="332"/>
        <item x="414"/>
        <item x="415"/>
        <item x="416"/>
        <item x="400"/>
        <item x="334"/>
        <item x="401"/>
        <item x="369"/>
        <item x="417"/>
        <item x="335"/>
        <item x="403"/>
        <item x="418"/>
        <item x="389"/>
        <item x="405"/>
        <item x="387"/>
        <item x="336"/>
        <item x="338"/>
        <item x="419"/>
        <item x="57"/>
        <item x="60"/>
        <item x="62"/>
        <item x="64"/>
        <item x="65"/>
        <item x="423"/>
        <item x="360"/>
        <item x="228"/>
        <item x="362"/>
        <item x="363"/>
        <item x="364"/>
        <item x="229"/>
        <item x="365"/>
        <item x="198"/>
        <item x="736"/>
        <item x="201"/>
        <item x="16"/>
        <item x="207"/>
        <item x="18"/>
        <item x="209"/>
        <item x="761"/>
        <item x="762"/>
        <item x="67"/>
        <item x="344"/>
        <item x="248"/>
        <item x="154"/>
        <item x="279"/>
        <item x="341"/>
        <item x="157"/>
        <item x="342"/>
        <item x="427"/>
        <item x="68"/>
        <item x="213"/>
        <item x="346"/>
        <item x="276"/>
        <item x="406"/>
        <item x="277"/>
        <item x="407"/>
        <item x="428"/>
        <item x="680"/>
        <item x="164"/>
        <item x="375"/>
        <item x="211"/>
        <item x="345"/>
        <item x="424"/>
        <item x="160"/>
        <item x="70"/>
        <item x="72"/>
        <item x="249"/>
        <item x="255"/>
        <item x="256"/>
        <item x="343"/>
        <item x="73"/>
        <item x="252"/>
        <item x="285"/>
        <item x="140"/>
        <item x="586"/>
        <item x="425"/>
        <item x="176"/>
        <item x="165"/>
        <item x="77"/>
        <item x="78"/>
        <item x="340"/>
        <item x="408"/>
        <item x="259"/>
        <item x="173"/>
        <item x="760"/>
        <item x="426"/>
        <item x="178"/>
        <item x="738"/>
        <item x="735"/>
        <item x="210"/>
        <item x="21"/>
        <item x="200"/>
        <item x="212"/>
        <item x="271"/>
        <item x="372"/>
        <item x="272"/>
        <item x="422"/>
        <item x="430"/>
        <item x="431"/>
        <item x="349"/>
        <item x="320"/>
        <item x="350"/>
        <item x="351"/>
        <item x="352"/>
        <item x="353"/>
        <item x="354"/>
        <item x="356"/>
        <item x="357"/>
        <item x="358"/>
        <item x="359"/>
        <item x="429"/>
        <item x="318"/>
        <item x="102"/>
        <item x="42"/>
        <item x="175"/>
        <item x="215"/>
        <item x="289"/>
        <item x="290"/>
        <item x="291"/>
        <item x="376"/>
        <item x="377"/>
        <item x="307"/>
        <item x="308"/>
        <item x="661"/>
        <item x="662"/>
        <item x="232"/>
        <item x="235"/>
        <item x="663"/>
        <item x="399"/>
        <item x="432"/>
        <item x="101"/>
        <item x="442"/>
        <item x="746"/>
        <item x="337"/>
        <item x="436"/>
        <item x="439"/>
        <item x="301"/>
        <item x="309"/>
        <item x="239"/>
        <item x="441"/>
        <item x="230"/>
        <item x="302"/>
        <item x="437"/>
        <item x="435"/>
        <item x="240"/>
        <item x="443"/>
        <item x="444"/>
        <item x="296"/>
        <item x="237"/>
        <item x="366"/>
        <item x="300"/>
        <item x="433"/>
        <item x="311"/>
        <item x="295"/>
        <item x="445"/>
        <item x="727"/>
        <item x="241"/>
        <item x="728"/>
        <item x="447"/>
        <item x="397"/>
        <item x="434"/>
        <item x="396"/>
        <item x="299"/>
        <item x="297"/>
        <item x="448"/>
        <item x="449"/>
        <item x="450"/>
        <item x="452"/>
        <item x="453"/>
        <item x="454"/>
        <item x="456"/>
        <item x="457"/>
        <item x="458"/>
        <item x="378"/>
        <item x="461"/>
        <item x="463"/>
        <item x="464"/>
        <item x="465"/>
        <item x="466"/>
        <item x="467"/>
        <item x="468"/>
        <item x="469"/>
        <item x="470"/>
        <item x="471"/>
        <item x="472"/>
        <item x="473"/>
        <item x="474"/>
        <item x="475"/>
        <item x="476"/>
        <item x="477"/>
        <item x="367"/>
        <item x="478"/>
        <item x="479"/>
        <item x="480"/>
        <item x="481"/>
        <item x="496"/>
        <item x="490"/>
        <item x="497"/>
        <item x="622"/>
        <item x="451"/>
        <item x="485"/>
        <item x="459"/>
        <item x="460"/>
        <item x="487"/>
        <item x="498"/>
        <item x="488"/>
        <item x="482"/>
        <item x="489"/>
        <item x="623"/>
        <item x="492"/>
        <item x="462"/>
        <item x="483"/>
        <item x="484"/>
        <item x="491"/>
        <item x="486"/>
        <item x="499"/>
        <item x="493"/>
        <item x="625"/>
        <item x="501"/>
        <item x="706"/>
        <item x="503"/>
        <item x="504"/>
        <item x="505"/>
        <item x="506"/>
        <item x="507"/>
        <item x="508"/>
        <item x="509"/>
        <item x="758"/>
        <item x="510"/>
        <item x="511"/>
        <item x="745"/>
        <item x="66"/>
        <item x="221"/>
        <item x="218"/>
        <item x="226"/>
        <item x="45"/>
        <item x="52"/>
        <item x="74"/>
        <item x="227"/>
        <item x="61"/>
        <item x="63"/>
        <item x="75"/>
        <item x="251"/>
        <item x="755"/>
        <item x="730"/>
        <item x="512"/>
        <item x="513"/>
        <item x="514"/>
        <item x="515"/>
        <item x="516"/>
        <item x="750"/>
        <item x="764"/>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618"/>
        <item x="574"/>
        <item x="575"/>
        <item x="576"/>
        <item x="615"/>
        <item x="616"/>
        <item x="578"/>
        <item x="579"/>
        <item x="580"/>
        <item x="581"/>
        <item x="619"/>
        <item x="583"/>
        <item x="626"/>
        <item x="587"/>
        <item x="588"/>
        <item x="589"/>
        <item x="590"/>
        <item x="601"/>
        <item x="602"/>
        <item x="607"/>
        <item x="591"/>
        <item x="592"/>
        <item x="593"/>
        <item x="26"/>
        <item x="30"/>
        <item x="217"/>
        <item x="38"/>
        <item x="219"/>
        <item x="596"/>
        <item x="597"/>
        <item x="598"/>
        <item x="599"/>
        <item x="600"/>
        <item x="763"/>
        <item x="243"/>
        <item x="440"/>
        <item x="603"/>
        <item x="373"/>
        <item x="604"/>
        <item x="605"/>
        <item x="280"/>
        <item x="606"/>
        <item x="281"/>
        <item x="282"/>
        <item x="283"/>
        <item x="278"/>
        <item x="608"/>
        <item x="609"/>
        <item x="610"/>
        <item x="284"/>
        <item x="611"/>
        <item x="612"/>
        <item x="613"/>
        <item x="203"/>
        <item x="208"/>
        <item x="614"/>
        <item x="723"/>
        <item x="339"/>
        <item x="264"/>
        <item x="265"/>
        <item x="420"/>
        <item x="262"/>
        <item x="421"/>
        <item x="266"/>
        <item x="494"/>
        <item x="495"/>
        <item x="260"/>
        <item x="627"/>
        <item x="628"/>
        <item x="629"/>
        <item x="630"/>
        <item x="631"/>
        <item x="632"/>
        <item x="633"/>
        <item x="634"/>
        <item x="635"/>
        <item x="636"/>
        <item x="637"/>
        <item x="638"/>
        <item x="639"/>
        <item x="640"/>
        <item x="641"/>
        <item x="642"/>
        <item x="643"/>
        <item x="644"/>
        <item x="645"/>
        <item x="646"/>
        <item x="647"/>
        <item x="648"/>
        <item x="649"/>
        <item x="130"/>
        <item x="131"/>
        <item x="129"/>
        <item x="128"/>
        <item x="222"/>
        <item x="650"/>
        <item x="127"/>
        <item x="223"/>
        <item x="225"/>
        <item x="651"/>
        <item x="652"/>
        <item x="653"/>
        <item x="655"/>
        <item x="656"/>
        <item x="657"/>
        <item x="658"/>
        <item x="664"/>
        <item x="667"/>
        <item x="446"/>
        <item x="670"/>
        <item x="659"/>
        <item x="660"/>
        <item x="671"/>
        <item x="674"/>
        <item x="654"/>
        <item x="665"/>
        <item x="666"/>
        <item x="672"/>
        <item x="668"/>
        <item x="669"/>
        <item x="673"/>
        <item x="675"/>
        <item x="676"/>
        <item x="677"/>
        <item x="751"/>
        <item x="757"/>
        <item x="681"/>
        <item x="708"/>
        <item x="678"/>
        <item x="684"/>
        <item x="749"/>
        <item x="743"/>
        <item x="685"/>
        <item x="692"/>
        <item x="695"/>
        <item x="697"/>
        <item x="679"/>
        <item x="709"/>
        <item x="687"/>
        <item x="688"/>
        <item x="689"/>
        <item x="690"/>
        <item x="710"/>
        <item x="691"/>
        <item x="711"/>
        <item x="682"/>
        <item x="693"/>
        <item x="694"/>
        <item x="683"/>
        <item x="696"/>
        <item x="703"/>
        <item x="698"/>
        <item x="699"/>
        <item x="700"/>
        <item x="705"/>
        <item x="701"/>
        <item x="686"/>
        <item x="702"/>
        <item x="707"/>
        <item x="704"/>
        <item x="712"/>
        <item x="34"/>
        <item x="368"/>
        <item x="713"/>
        <item x="714"/>
        <item x="244"/>
        <item x="170"/>
        <item x="715"/>
        <item x="734"/>
        <item x="502"/>
        <item x="716"/>
        <item x="717"/>
        <item x="718"/>
        <item x="748"/>
        <item x="719"/>
        <item x="720"/>
        <item x="721"/>
        <item x="756"/>
        <item x="79"/>
        <item x="724"/>
        <item x="196"/>
        <item x="205"/>
        <item x="206"/>
        <item x="199"/>
        <item x="725"/>
        <item x="744"/>
        <item x="214"/>
        <item x="216"/>
        <item x="104"/>
        <item x="147"/>
        <item x="121"/>
        <item x="739"/>
        <item x="184"/>
        <item x="246"/>
        <item x="245"/>
        <item x="233"/>
        <item x="250"/>
        <item x="82"/>
        <item x="234"/>
        <item x="123"/>
        <item x="83"/>
        <item x="9"/>
        <item x="124"/>
        <item x="238"/>
        <item x="80"/>
        <item x="87"/>
        <item x="254"/>
        <item x="167"/>
        <item x="152"/>
        <item x="114"/>
        <item x="142"/>
        <item x="0"/>
        <item x="261"/>
        <item x="159"/>
        <item x="107"/>
        <item x="231"/>
        <item x="247"/>
        <item x="257"/>
        <item x="258"/>
        <item x="117"/>
        <item x="112"/>
        <item x="115"/>
        <item x="89"/>
        <item x="7"/>
        <item x="145"/>
        <item x="162"/>
        <item x="171"/>
        <item x="106"/>
        <item x="253"/>
        <item x="2"/>
        <item x="236"/>
        <item x="143"/>
        <item x="156"/>
        <item x="150"/>
        <item x="263"/>
        <item x="741"/>
        <item x="726"/>
        <item x="585"/>
        <item x="13"/>
        <item x="752"/>
        <item t="default"/>
      </items>
    </pivotField>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3"/>
  </colFields>
  <colItems count="4">
    <i>
      <x/>
    </i>
    <i>
      <x v="2"/>
    </i>
    <i>
      <x v="1"/>
    </i>
    <i t="grand">
      <x/>
    </i>
  </colItems>
  <dataFields count="1">
    <dataField name="Sum of Filling Qty" fld="17" baseField="0" baseItem="0"/>
  </dataFields>
  <chartFormats count="4">
    <chartFormat chart="2" format="1" series="1">
      <pivotArea type="data" outline="0" fieldPosition="0">
        <references count="1">
          <reference field="4294967294" count="1" selected="0">
            <x v="0"/>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80ECF4-929F-4A97-B990-EA332FED475F}"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1:B4" firstHeaderRow="1" firstDataRow="1" firstDataCol="1"/>
  <pivotFields count="34">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v="1"/>
    </i>
    <i>
      <x/>
    </i>
    <i t="grand">
      <x/>
    </i>
  </rowItems>
  <colItems count="1">
    <i/>
  </colItems>
  <dataFields count="1">
    <dataField name="Sum of Filling Qty"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3F2AD3-0BBC-4586-B1F8-DAD8B72FE945}" name="PivotTable2"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1:B10" firstHeaderRow="1" firstDataRow="1" firstDataCol="1"/>
  <pivotFields count="20">
    <pivotField showAll="0"/>
    <pivotField showAll="0"/>
    <pivotField showAll="0">
      <items count="4">
        <item h="1" x="0"/>
        <item h="1" x="1"/>
        <item x="2"/>
        <item t="default"/>
      </items>
    </pivotField>
    <pivotField showAll="0"/>
    <pivotField axis="axisRow" showAll="0" sortType="descending">
      <items count="20">
        <item x="3"/>
        <item x="7"/>
        <item x="2"/>
        <item x="0"/>
        <item x="8"/>
        <item x="9"/>
        <item x="5"/>
        <item x="6"/>
        <item h="1" x="1"/>
        <item h="1" x="4"/>
        <item h="1" x="10"/>
        <item x="11"/>
        <item x="12"/>
        <item x="13"/>
        <item x="14"/>
        <item x="15"/>
        <item x="16"/>
        <item x="17"/>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h="1" x="1"/>
        <item t="default"/>
      </items>
    </pivotField>
    <pivotField showAll="0"/>
  </pivotFields>
  <rowFields count="1">
    <field x="4"/>
  </rowFields>
  <rowItems count="9">
    <i>
      <x v="14"/>
    </i>
    <i>
      <x v="13"/>
    </i>
    <i>
      <x v="16"/>
    </i>
    <i>
      <x v="12"/>
    </i>
    <i>
      <x v="15"/>
    </i>
    <i>
      <x v="11"/>
    </i>
    <i>
      <x v="18"/>
    </i>
    <i>
      <x v="17"/>
    </i>
    <i t="grand">
      <x/>
    </i>
  </rowItems>
  <colItems count="1">
    <i/>
  </colItems>
  <dataFields count="1">
    <dataField name="Sum of Filling Qty" fld="14" baseField="0" baseItem="0"/>
  </dataField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AF765B-155B-4ADE-81FA-B9AB6AD552AD}" name="PivotTable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7" firstHeaderRow="1" firstDataRow="1" firstDataCol="1"/>
  <pivotFields count="2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items count="20">
        <item x="17"/>
        <item x="3"/>
        <item x="7"/>
        <item x="2"/>
        <item x="0"/>
        <item x="8"/>
        <item x="14"/>
        <item x="15"/>
        <item x="16"/>
        <item x="13"/>
        <item x="11"/>
        <item x="12"/>
        <item x="9"/>
        <item x="18"/>
        <item x="5"/>
        <item x="6"/>
        <item h="1" x="1"/>
        <item h="1" x="4"/>
        <item h="1" x="1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4">
    <i>
      <x v="2"/>
    </i>
    <i>
      <x v="1"/>
    </i>
    <i>
      <x/>
    </i>
    <i t="grand">
      <x/>
    </i>
  </rowItems>
  <colItems count="1">
    <i/>
  </colItems>
  <dataFields count="1">
    <dataField name="Sum of Filling Qty" fld="14" baseField="0" baseItem="0" numFmtId="3"/>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A2495E-AB9F-461C-BC98-58FE43CBD27D}"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B767" firstHeaderRow="1" firstDataRow="1" firstDataCol="1"/>
  <pivotFields count="34">
    <pivotField showAll="0"/>
    <pivotField showAll="0"/>
    <pivotField showAll="0"/>
    <pivotField showAll="0"/>
    <pivotField showAll="0"/>
    <pivotField showAll="0"/>
    <pivotField showAll="0"/>
    <pivotField showAll="0"/>
    <pivotField axis="axisRow" showAll="0">
      <items count="766">
        <item x="509"/>
        <item x="510"/>
        <item x="555"/>
        <item x="458"/>
        <item x="511"/>
        <item x="561"/>
        <item x="560"/>
        <item x="665"/>
        <item x="375"/>
        <item x="696"/>
        <item x="494"/>
        <item x="495"/>
        <item x="664"/>
        <item x="496"/>
        <item x="461"/>
        <item x="497"/>
        <item x="462"/>
        <item x="252"/>
        <item x="255"/>
        <item x="377"/>
        <item x="379"/>
        <item x="539"/>
        <item x="18"/>
        <item x="624"/>
        <item x="742"/>
        <item x="722"/>
        <item x="413"/>
        <item x="762"/>
        <item x="1"/>
        <item x="3"/>
        <item x="641"/>
        <item x="5"/>
        <item x="7"/>
        <item x="9"/>
        <item x="11"/>
        <item x="13"/>
        <item x="15"/>
        <item x="469"/>
        <item x="259"/>
        <item x="261"/>
        <item x="206"/>
        <item x="449"/>
        <item x="198"/>
        <item x="17"/>
        <item x="216"/>
        <item x="19"/>
        <item x="21"/>
        <item x="23"/>
        <item x="212"/>
        <item x="200"/>
        <item x="25"/>
        <item x="27"/>
        <item x="29"/>
        <item x="204"/>
        <item x="754"/>
        <item x="196"/>
        <item x="31"/>
        <item x="208"/>
        <item x="210"/>
        <item x="33"/>
        <item x="218"/>
        <item x="317"/>
        <item x="223"/>
        <item x="349"/>
        <item x="61"/>
        <item x="356"/>
        <item x="64"/>
        <item x="353"/>
        <item x="74"/>
        <item x="22"/>
        <item x="62"/>
        <item x="145"/>
        <item x="563"/>
        <item x="341"/>
        <item x="562"/>
        <item x="125"/>
        <item x="35"/>
        <item x="37"/>
        <item x="323"/>
        <item x="39"/>
        <item x="760"/>
        <item x="41"/>
        <item x="43"/>
        <item x="325"/>
        <item x="45"/>
        <item x="761"/>
        <item x="460"/>
        <item x="49"/>
        <item x="44"/>
        <item x="47"/>
        <item x="50"/>
        <item x="435"/>
        <item x="640"/>
        <item x="433"/>
        <item x="434"/>
        <item x="46"/>
        <item x="342"/>
        <item x="700"/>
        <item x="701"/>
        <item x="644"/>
        <item x="673"/>
        <item x="388"/>
        <item x="671"/>
        <item x="674"/>
        <item x="672"/>
        <item x="670"/>
        <item x="414"/>
        <item x="632"/>
        <item x="70"/>
        <item x="38"/>
        <item x="42"/>
        <item x="194"/>
        <item x="506"/>
        <item x="515"/>
        <item x="203"/>
        <item x="240"/>
        <item x="408"/>
        <item x="149"/>
        <item x="227"/>
        <item x="231"/>
        <item x="378"/>
        <item x="151"/>
        <item x="280"/>
        <item x="277"/>
        <item x="155"/>
        <item x="78"/>
        <item x="84"/>
        <item x="133"/>
        <item x="236"/>
        <item x="238"/>
        <item x="274"/>
        <item x="98"/>
        <item x="122"/>
        <item x="159"/>
        <item x="94"/>
        <item x="229"/>
        <item x="157"/>
        <item x="36"/>
        <item x="183"/>
        <item x="90"/>
        <item x="362"/>
        <item x="153"/>
        <item x="34"/>
        <item x="376"/>
        <item x="10"/>
        <item x="397"/>
        <item x="398"/>
        <item x="399"/>
        <item x="207"/>
        <item x="400"/>
        <item x="199"/>
        <item x="201"/>
        <item x="233"/>
        <item x="282"/>
        <item x="401"/>
        <item x="365"/>
        <item x="284"/>
        <item x="374"/>
        <item x="371"/>
        <item x="370"/>
        <item x="402"/>
        <item x="287"/>
        <item x="403"/>
        <item x="404"/>
        <item x="405"/>
        <item x="368"/>
        <item x="205"/>
        <item x="406"/>
        <item x="209"/>
        <item x="4"/>
        <item x="390"/>
        <item x="108"/>
        <item x="40"/>
        <item x="147"/>
        <item x="112"/>
        <item x="339"/>
        <item x="185"/>
        <item x="110"/>
        <item x="96"/>
        <item x="179"/>
        <item x="92"/>
        <item x="278"/>
        <item x="332"/>
        <item x="338"/>
        <item x="333"/>
        <item x="336"/>
        <item x="710"/>
        <item x="331"/>
        <item x="328"/>
        <item x="326"/>
        <item x="343"/>
        <item x="335"/>
        <item x="623"/>
        <item x="620"/>
        <item x="617"/>
        <item x="471"/>
        <item x="686"/>
        <item x="692"/>
        <item x="472"/>
        <item x="613"/>
        <item x="681"/>
        <item x="685"/>
        <item x="687"/>
        <item x="614"/>
        <item x="615"/>
        <item x="473"/>
        <item x="630"/>
        <item x="683"/>
        <item x="552"/>
        <item x="691"/>
        <item x="474"/>
        <item x="694"/>
        <item x="475"/>
        <item x="286"/>
        <item x="202"/>
        <item x="616"/>
        <item x="476"/>
        <item x="477"/>
        <item x="688"/>
        <item x="689"/>
        <item x="682"/>
        <item x="628"/>
        <item x="478"/>
        <item x="629"/>
        <item x="551"/>
        <item x="693"/>
        <item x="479"/>
        <item x="631"/>
        <item x="684"/>
        <item x="611"/>
        <item x="633"/>
        <item x="610"/>
        <item x="480"/>
        <item x="481"/>
        <item x="690"/>
        <item x="48"/>
        <item x="51"/>
        <item x="53"/>
        <item x="55"/>
        <item x="57"/>
        <item x="733"/>
        <item x="540"/>
        <item x="260"/>
        <item x="541"/>
        <item x="542"/>
        <item x="543"/>
        <item x="262"/>
        <item x="544"/>
        <item x="382"/>
        <item x="327"/>
        <item x="324"/>
        <item x="14"/>
        <item x="322"/>
        <item x="16"/>
        <item x="329"/>
        <item x="719"/>
        <item x="720"/>
        <item x="59"/>
        <item x="487"/>
        <item x="301"/>
        <item x="172"/>
        <item x="363"/>
        <item x="484"/>
        <item x="174"/>
        <item x="485"/>
        <item x="744"/>
        <item x="60"/>
        <item x="241"/>
        <item x="489"/>
        <item x="355"/>
        <item x="635"/>
        <item x="357"/>
        <item x="636"/>
        <item x="707"/>
        <item x="466"/>
        <item x="178"/>
        <item x="573"/>
        <item x="239"/>
        <item x="488"/>
        <item x="698"/>
        <item x="176"/>
        <item x="63"/>
        <item x="65"/>
        <item x="302"/>
        <item x="308"/>
        <item x="309"/>
        <item x="486"/>
        <item x="66"/>
        <item x="304"/>
        <item x="373"/>
        <item x="158"/>
        <item x="188"/>
        <item x="699"/>
        <item x="192"/>
        <item x="180"/>
        <item x="69"/>
        <item x="71"/>
        <item x="483"/>
        <item x="637"/>
        <item x="312"/>
        <item x="190"/>
        <item x="718"/>
        <item x="703"/>
        <item x="193"/>
        <item x="359"/>
        <item x="288"/>
        <item x="393"/>
        <item x="20"/>
        <item x="215"/>
        <item x="320"/>
        <item x="330"/>
        <item x="556"/>
        <item x="334"/>
        <item x="680"/>
        <item x="724"/>
        <item x="730"/>
        <item x="523"/>
        <item x="457"/>
        <item x="524"/>
        <item x="525"/>
        <item x="526"/>
        <item x="527"/>
        <item x="528"/>
        <item x="529"/>
        <item x="530"/>
        <item x="531"/>
        <item x="532"/>
        <item x="717"/>
        <item x="456"/>
        <item x="101"/>
        <item x="32"/>
        <item x="191"/>
        <item x="297"/>
        <item x="380"/>
        <item x="381"/>
        <item x="383"/>
        <item x="579"/>
        <item x="584"/>
        <item x="437"/>
        <item x="440"/>
        <item x="695"/>
        <item x="438"/>
        <item x="265"/>
        <item x="268"/>
        <item x="439"/>
        <item x="621"/>
        <item x="735"/>
        <item x="100"/>
        <item x="749"/>
        <item x="482"/>
        <item x="658"/>
        <item x="740"/>
        <item x="550"/>
        <item x="421"/>
        <item x="442"/>
        <item x="272"/>
        <item x="743"/>
        <item x="263"/>
        <item x="422"/>
        <item x="751"/>
        <item x="739"/>
        <item x="273"/>
        <item x="741"/>
        <item x="548"/>
        <item x="416"/>
        <item x="270"/>
        <item x="545"/>
        <item x="420"/>
        <item x="737"/>
        <item x="445"/>
        <item x="415"/>
        <item x="549"/>
        <item x="656"/>
        <item x="275"/>
        <item x="655"/>
        <item x="657"/>
        <item x="619"/>
        <item x="738"/>
        <item x="618"/>
        <item x="419"/>
        <item x="417"/>
        <item x="73"/>
        <item x="75"/>
        <item x="77"/>
        <item x="652"/>
        <item x="653"/>
        <item x="79"/>
        <item x="170"/>
        <item x="95"/>
        <item x="650"/>
        <item x="585"/>
        <item x="154"/>
        <item x="162"/>
        <item x="81"/>
        <item x="83"/>
        <item x="85"/>
        <item x="87"/>
        <item x="649"/>
        <item x="651"/>
        <item x="148"/>
        <item x="166"/>
        <item x="731"/>
        <item x="89"/>
        <item x="150"/>
        <item x="91"/>
        <item x="164"/>
        <item x="732"/>
        <item x="546"/>
        <item x="93"/>
        <item x="168"/>
        <item x="160"/>
        <item x="152"/>
        <item x="103"/>
        <item x="627"/>
        <item x="626"/>
        <item x="594"/>
        <item x="586"/>
        <item x="600"/>
        <item x="587"/>
        <item x="599"/>
        <item x="603"/>
        <item x="97"/>
        <item x="596"/>
        <item x="589"/>
        <item x="602"/>
        <item x="595"/>
        <item x="592"/>
        <item x="588"/>
        <item x="590"/>
        <item x="598"/>
        <item x="601"/>
        <item x="591"/>
        <item x="99"/>
        <item x="604"/>
        <item x="605"/>
        <item x="464"/>
        <item x="389"/>
        <item x="391"/>
        <item x="105"/>
        <item x="507"/>
        <item x="392"/>
        <item x="491"/>
        <item x="493"/>
        <item x="490"/>
        <item x="708"/>
        <item x="214"/>
        <item x="251"/>
        <item x="463"/>
        <item x="58"/>
        <item x="358"/>
        <item x="360"/>
        <item x="348"/>
        <item x="56"/>
        <item x="352"/>
        <item x="67"/>
        <item x="345"/>
        <item x="52"/>
        <item x="54"/>
        <item x="68"/>
        <item x="344"/>
        <item x="625"/>
        <item x="702"/>
        <item x="512"/>
        <item x="534"/>
        <item x="535"/>
        <item x="536"/>
        <item x="537"/>
        <item x="538"/>
        <item x="746"/>
        <item x="575"/>
        <item x="533"/>
        <item x="576"/>
        <item x="726"/>
        <item x="712"/>
        <item x="752"/>
        <item x="293"/>
        <item x="498"/>
        <item x="499"/>
        <item x="298"/>
        <item x="500"/>
        <item x="582"/>
        <item x="346"/>
        <item x="347"/>
        <item x="501"/>
        <item x="759"/>
        <item x="727"/>
        <item x="747"/>
        <item x="748"/>
        <item x="448"/>
        <item x="107"/>
        <item x="109"/>
        <item x="455"/>
        <item x="572"/>
        <item x="502"/>
        <item x="757"/>
        <item x="350"/>
        <item x="503"/>
        <item x="756"/>
        <item x="452"/>
        <item x="728"/>
        <item x="454"/>
        <item x="351"/>
        <item x="578"/>
        <item x="291"/>
        <item x="583"/>
        <item x="504"/>
        <item x="711"/>
        <item x="713"/>
        <item x="715"/>
        <item x="755"/>
        <item x="714"/>
        <item x="574"/>
        <item x="729"/>
        <item x="753"/>
        <item x="505"/>
        <item x="299"/>
        <item x="296"/>
        <item x="453"/>
        <item x="450"/>
        <item x="295"/>
        <item x="354"/>
        <item x="451"/>
        <item x="758"/>
        <item x="577"/>
        <item x="581"/>
        <item x="763"/>
        <item x="675"/>
        <item x="676"/>
        <item x="677"/>
        <item x="412"/>
        <item x="411"/>
        <item x="136"/>
        <item x="134"/>
        <item x="140"/>
        <item x="138"/>
        <item x="410"/>
        <item x="678"/>
        <item x="679"/>
        <item x="182"/>
        <item x="111"/>
        <item x="184"/>
        <item x="186"/>
        <item x="113"/>
        <item x="697"/>
        <item x="195"/>
        <item x="470"/>
        <item x="597"/>
        <item x="593"/>
        <item x="24"/>
        <item x="26"/>
        <item x="248"/>
        <item x="30"/>
        <item x="250"/>
        <item x="508"/>
        <item x="431"/>
        <item x="430"/>
        <item x="634"/>
        <item x="513"/>
        <item x="734"/>
        <item x="289"/>
        <item x="423"/>
        <item x="725"/>
        <item x="570"/>
        <item x="571"/>
        <item x="764"/>
        <item x="364"/>
        <item x="565"/>
        <item x="366"/>
        <item x="367"/>
        <item x="369"/>
        <item x="361"/>
        <item x="305"/>
        <item x="492"/>
        <item x="566"/>
        <item x="372"/>
        <item x="567"/>
        <item x="568"/>
        <item x="569"/>
        <item x="217"/>
        <item x="226"/>
        <item x="418"/>
        <item x="723"/>
        <item x="666"/>
        <item x="318"/>
        <item x="319"/>
        <item x="667"/>
        <item x="315"/>
        <item x="668"/>
        <item x="321"/>
        <item x="721"/>
        <item x="459"/>
        <item x="313"/>
        <item x="642"/>
        <item x="385"/>
        <item x="638"/>
        <item x="639"/>
        <item x="387"/>
        <item x="609"/>
        <item x="428"/>
        <item x="606"/>
        <item x="607"/>
        <item x="425"/>
        <item x="424"/>
        <item x="427"/>
        <item x="608"/>
        <item x="386"/>
        <item x="429"/>
        <item x="426"/>
        <item x="643"/>
        <item x="648"/>
        <item x="645"/>
        <item x="646"/>
        <item x="647"/>
        <item x="144"/>
        <item x="146"/>
        <item x="141"/>
        <item x="143"/>
        <item x="139"/>
        <item x="137"/>
        <item x="253"/>
        <item x="142"/>
        <item x="135"/>
        <item x="254"/>
        <item x="256"/>
        <item x="337"/>
        <item x="340"/>
        <item x="554"/>
        <item x="279"/>
        <item x="553"/>
        <item x="750"/>
        <item x="662"/>
        <item x="709"/>
        <item x="659"/>
        <item x="283"/>
        <item x="443"/>
        <item x="612"/>
        <item x="660"/>
        <item x="447"/>
        <item x="446"/>
        <item x="622"/>
        <item x="281"/>
        <item x="276"/>
        <item x="441"/>
        <item x="661"/>
        <item x="285"/>
        <item x="444"/>
        <item x="557"/>
        <item x="558"/>
        <item x="663"/>
        <item x="559"/>
        <item x="705"/>
        <item x="225"/>
        <item x="242"/>
        <item x="115"/>
        <item x="117"/>
        <item x="522"/>
        <item x="409"/>
        <item x="119"/>
        <item x="235"/>
        <item x="745"/>
        <item x="237"/>
        <item x="121"/>
        <item x="394"/>
        <item x="228"/>
        <item x="124"/>
        <item x="126"/>
        <item x="230"/>
        <item x="395"/>
        <item x="580"/>
        <item x="407"/>
        <item x="465"/>
        <item x="123"/>
        <item x="128"/>
        <item x="247"/>
        <item x="232"/>
        <item x="706"/>
        <item x="234"/>
        <item x="467"/>
        <item x="220"/>
        <item x="245"/>
        <item x="521"/>
        <item x="704"/>
        <item x="222"/>
        <item x="243"/>
        <item x="224"/>
        <item x="716"/>
        <item x="28"/>
        <item x="547"/>
        <item x="156"/>
        <item x="517"/>
        <item x="290"/>
        <item x="187"/>
        <item x="257"/>
        <item x="258"/>
        <item x="249"/>
        <item x="516"/>
        <item x="468"/>
        <item x="514"/>
        <item x="518"/>
        <item x="520"/>
        <item x="130"/>
        <item x="132"/>
        <item x="669"/>
        <item x="72"/>
        <item x="519"/>
        <item x="211"/>
        <item x="219"/>
        <item x="221"/>
        <item x="213"/>
        <item x="432"/>
        <item x="436"/>
        <item x="244"/>
        <item x="246"/>
        <item x="102"/>
        <item x="167"/>
        <item x="127"/>
        <item x="384"/>
        <item x="197"/>
        <item x="294"/>
        <item x="292"/>
        <item x="266"/>
        <item x="303"/>
        <item x="80"/>
        <item x="267"/>
        <item x="129"/>
        <item x="82"/>
        <item x="8"/>
        <item x="131"/>
        <item x="271"/>
        <item x="76"/>
        <item x="86"/>
        <item x="307"/>
        <item x="181"/>
        <item x="171"/>
        <item x="116"/>
        <item x="161"/>
        <item x="0"/>
        <item x="314"/>
        <item x="175"/>
        <item x="106"/>
        <item x="264"/>
        <item x="300"/>
        <item x="310"/>
        <item x="311"/>
        <item x="120"/>
        <item x="114"/>
        <item x="118"/>
        <item x="88"/>
        <item x="6"/>
        <item x="165"/>
        <item x="177"/>
        <item x="189"/>
        <item x="104"/>
        <item x="306"/>
        <item x="2"/>
        <item x="269"/>
        <item x="163"/>
        <item x="173"/>
        <item x="169"/>
        <item x="316"/>
        <item x="396"/>
        <item x="654"/>
        <item x="736"/>
        <item x="12"/>
        <item x="56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t="grand">
      <x/>
    </i>
  </rowItems>
  <colItems count="1">
    <i/>
  </colItems>
  <dataFields count="1">
    <dataField name="Sum of Filling Qty"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726D717-E090-4F0C-BD36-01FBEAF9C229}" autoFormatId="16" applyNumberFormats="0" applyBorderFormats="0" applyFontFormats="0" applyPatternFormats="0" applyAlignmentFormats="0" applyWidthHeightFormats="0">
  <queryTableRefresh nextId="104">
    <queryTableFields count="34">
      <queryTableField id="38" name="S.R" tableColumnId="38"/>
      <queryTableField id="39" name="CMP" tableColumnId="39"/>
      <queryTableField id="40" name="TRIM/UPPER(Clean CMP)" tableColumnId="40"/>
      <queryTableField id="41" name="IE Name" tableColumnId="41"/>
      <queryTableField id="43" name="Vehcile Number" tableColumnId="43"/>
      <queryTableField id="44" name="Filler Name " tableColumnId="44"/>
      <queryTableField id="46" name="SAP" tableColumnId="46"/>
      <queryTableField id="47" name="Invoice Number" tableColumnId="47"/>
      <queryTableField id="48" name="Date of Invoice " tableColumnId="48"/>
      <queryTableField id="49" name="Date of filling" tableColumnId="49"/>
      <queryTableField id="50" name="Invoice filling gape" tableColumnId="50"/>
      <queryTableField id="51" name="gap validation" tableColumnId="51"/>
      <queryTableField id="52" name="Fule filling DG Kwh" tableColumnId="52"/>
      <queryTableField id="53" name="Fuel filling DG Hrs " tableColumnId="53"/>
      <queryTableField id="54" name="Before filling Fuel level" tableColumnId="54"/>
      <queryTableField id="55" name="Filling Qty" tableColumnId="55"/>
      <queryTableField id="56" name="IF (filling category)" tableColumnId="56"/>
      <queryTableField id="57" name="IF AND(High Haldwani flag)" tableColumnId="57"/>
      <queryTableField id="58" name="Nested IF (filling category)" tableColumnId="58"/>
      <queryTableField id="59" name="Total fuel Balance" tableColumnId="59"/>
      <queryTableField id="60" name="IFS (filling category)" tableColumnId="60"/>
      <queryTableField id="61" name="IF OR(priority cluster flag)" tableColumnId="61"/>
      <queryTableField id="62" name="Site Entry date in DFR" tableColumnId="62"/>
      <queryTableField id="63" name="Fuel Filling Timing" tableColumnId="63"/>
      <queryTableField id="64" name="Month" tableColumnId="64"/>
      <queryTableField id="65" name="TEXT(Filling month)" tableColumnId="65"/>
      <queryTableField id="66" name="filling year" tableColumnId="66"/>
      <queryTableField id="67" name="Filling day" tableColumnId="67"/>
      <queryTableField id="68" name="Handover to Technician - Name" tableColumnId="68"/>
      <queryTableField id="32" name="Mapped Technician" tableColumnId="32"/>
      <queryTableField id="69" name="SAP LENGTH" tableColumnId="69"/>
      <queryTableField id="70" name="SAP VALIDATION" tableColumnId="70"/>
      <queryTableField id="71" name="Filling status" tableColumnId="71"/>
      <queryTableField id="72" name="Site_master. TECHNICIAN Name" tableColumnId="72"/>
    </queryTableFields>
    <queryTableDeletedFields count="2">
      <deletedField name="Swape Card Number"/>
      <deletedField name="Filler Numbe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D5B65077-8704-4F45-A970-ECDE6C1B61FF}" autoFormatId="16" applyNumberFormats="0" applyBorderFormats="0" applyFontFormats="0" applyPatternFormats="0" applyAlignmentFormats="0" applyWidthHeightFormats="0">
  <queryTableRefresh nextId="14">
    <queryTableFields count="11">
      <queryTableField id="1" name="State" tableColumnId="1"/>
      <queryTableField id="2" name="CMP" tableColumnId="2"/>
      <queryTableField id="3" name="Cluster" tableColumnId="3"/>
      <queryTableField id="4" name="SAP ID" tableColumnId="4"/>
      <queryTableField id="5" name="Column1" tableColumnId="5"/>
      <queryTableField id="6" name="Tech PPRJ CODE" tableColumnId="6"/>
      <queryTableField id="7" name=" TECHNICIAN Name" tableColumnId="7"/>
      <queryTableField id="9" name="IE Name" tableColumnId="9"/>
      <queryTableField id="10" name="FILLER NAME " tableColumnId="10"/>
      <queryTableField id="11" name="VEHCILE NO" tableColumnId="11"/>
      <queryTableField id="13" name="AREA" tableColumnId="13"/>
    </queryTableFields>
    <queryTableDeletedFields count="2">
      <deletedField name="CONTECT NO."/>
      <deletedField name="MOBILE NO"/>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6" xr16:uid="{60A87E84-69A5-4A22-ADBE-AC8371555B02}" autoFormatId="16" applyNumberFormats="0" applyBorderFormats="0" applyFontFormats="0" applyPatternFormats="0" applyAlignmentFormats="0" applyWidthHeightFormats="0">
  <queryTableRefresh nextId="70">
    <queryTableFields count="2">
      <queryTableField id="1" name="Mapped Technician" tableColumnId="1"/>
      <queryTableField id="69" name="Total filling qty" tableColumnId="3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7" xr16:uid="{D68CFEEB-DCFD-4CB9-9225-357A38E362B8}" autoFormatId="16" applyNumberFormats="0" applyBorderFormats="0" applyFontFormats="0" applyPatternFormats="0" applyAlignmentFormats="0" applyWidthHeightFormats="0">
  <queryTableRefresh nextId="6">
    <queryTableFields count="5">
      <queryTableField id="1" name="CMP" tableColumnId="1"/>
      <queryTableField id="2" name="SAP" tableColumnId="2"/>
      <queryTableField id="3" name="Date of filling" tableColumnId="3"/>
      <queryTableField id="4" name="Filling Qty" tableColumnId="4"/>
      <queryTableField id="5" name="Mapped Technician"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8" xr16:uid="{F89EF851-2C77-4BBE-990E-C52F58A7F27D}" autoFormatId="16" applyNumberFormats="0" applyBorderFormats="0" applyFontFormats="0" applyPatternFormats="0" applyAlignmentFormats="0" applyWidthHeightFormats="0">
  <queryTableRefresh nextId="8" unboundColumnsRight="2">
    <queryTableFields count="7">
      <queryTableField id="1" name="CMP" tableColumnId="1"/>
      <queryTableField id="2" name="SAP" tableColumnId="2"/>
      <queryTableField id="3" name="Date of filling" tableColumnId="3"/>
      <queryTableField id="4" name="Filling Qty" tableColumnId="4"/>
      <queryTableField id="5" name="Mapped Technician" tableColumnId="5"/>
      <queryTableField id="6" dataBound="0" tableColumnId="6"/>
      <queryTableField id="7" dataBound="0" tableColumnId="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 xr16:uid="{DB3928D1-24B0-48E3-A1D9-6A21A03534F1}" autoFormatId="16" applyNumberFormats="0" applyBorderFormats="0" applyFontFormats="0" applyPatternFormats="0" applyAlignmentFormats="0" applyWidthHeightFormats="0">
  <queryTableRefresh nextId="3">
    <queryTableFields count="2">
      <queryTableField id="1" name="CMP" tableColumnId="1"/>
      <queryTableField id="2" name="Total filling qty"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690DCDF3-18CA-4E5B-899F-7DA399ABB260}" autoFormatId="16" applyNumberFormats="0" applyBorderFormats="0" applyFontFormats="0" applyPatternFormats="0" applyAlignmentFormats="0" applyWidthHeightFormats="0">
  <queryTableRefresh nextId="4">
    <queryTableFields count="3">
      <queryTableField id="1" name="CMP" tableColumnId="1"/>
      <queryTableField id="2" name="Mapped Technician" tableColumnId="2"/>
      <queryTableField id="3" name="Total filling qt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MP" xr10:uid="{8C14DDFA-3346-4FB0-BE62-394DAF3A387B}" sourceName="[Tbl_DFR].[CMP]">
  <pivotTables>
    <pivotTable tabId="24" name="PivotTable4"/>
    <pivotTable tabId="24" name="PivotTable10"/>
    <pivotTable tabId="24" name="PivotTable11"/>
  </pivotTables>
  <data>
    <olap pivotCacheId="1670995555">
      <levels count="2">
        <level uniqueName="[Tbl_DFR].[CMP].[(All)]" sourceCaption="(All)" count="0"/>
        <level uniqueName="[Tbl_DFR].[CMP].[CMP]" sourceCaption="CMP" count="2">
          <ranges>
            <range startItem="0">
              <i n="[Tbl_DFR].[CMP].&amp;[HALDWANI]" c="HALDWANI"/>
              <i n="[Tbl_DFR].[CMP].&amp;[DEHRADUN]" c="DEHRADUN"/>
            </range>
          </ranges>
        </level>
      </levels>
      <selections count="1">
        <selection n="[Tbl_DFR].[CM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E_Name1" xr10:uid="{FDD85080-8109-4D19-ACE9-3A056DE1A84A}" sourceName="IE Name">
  <pivotTables>
    <pivotTable tabId="41" name="PivotTable6"/>
  </pivotTables>
  <data>
    <tabular pivotCacheId="198933613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E_Name" xr10:uid="{04E2CADE-5895-4154-A313-31981AAF9B83}" sourceName="IE Name">
  <pivotTables>
    <pivotTable tabId="6" name="PivotTable2"/>
  </pivotTables>
  <data>
    <tabular pivotCacheId="865771547">
      <items count="3">
        <i x="0"/>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cile_Number" xr10:uid="{04F41647-D2A5-4055-AA37-3A1119D22C69}" sourceName="Vehcile Number">
  <pivotTables>
    <pivotTable tabId="6" name="PivotTable2"/>
    <pivotTable tabId="5" name="PivotTable1"/>
  </pivotTables>
  <data>
    <tabular pivotCacheId="865771547">
      <items count="19">
        <i x="17" s="1"/>
        <i x="3" s="1"/>
        <i x="7" s="1"/>
        <i x="2" s="1"/>
        <i x="0" s="1"/>
        <i x="8" s="1"/>
        <i x="14" s="1"/>
        <i x="15" s="1"/>
        <i x="16" s="1"/>
        <i x="13" s="1"/>
        <i x="11" s="1"/>
        <i x="12" s="1"/>
        <i x="9" s="1"/>
        <i x="18" s="1"/>
        <i x="5" s="1"/>
        <i x="6" s="1"/>
        <i x="1"/>
        <i x="4"/>
        <i x="1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pped_Technician1" xr10:uid="{E742BE18-D423-4071-AA13-67A2F52B0B36}" sourceName="[Tbl_DFR].[Mapped Technician]">
  <pivotTables>
    <pivotTable tabId="24" name="PivotTable4"/>
    <pivotTable tabId="24" name="PivotTable11"/>
  </pivotTables>
  <data>
    <olap pivotCacheId="1670995555">
      <levels count="2">
        <level uniqueName="[Tbl_DFR].[Mapped Technician].[(All)]" sourceCaption="(All)" count="0"/>
        <level uniqueName="[Tbl_DFR].[Mapped Technician].[Mapped Technician]" sourceCaption="Mapped Technician" count="135">
          <ranges>
            <range startItem="0">
              <i n="[Tbl_DFR].[Mapped Technician].&amp;[Aakash  Prajapati]" c="Aakash  Prajapati"/>
              <i n="[Tbl_DFR].[Mapped Technician].&amp;[Ajay   Rawat]" c="Ajay   Rawat"/>
              <i n="[Tbl_DFR].[Mapped Technician].&amp;[Ajay  Kumar  Singh]" c="Ajay  Kumar  Singh"/>
              <i n="[Tbl_DFR].[Mapped Technician].&amp;[Ajay  singh  Bisht]" c="Ajay  singh  Bisht"/>
              <i n="[Tbl_DFR].[Mapped Technician].&amp;[Akash   Singh]" c="Akash   Singh"/>
              <i n="[Tbl_DFR].[Mapped Technician].&amp;[Amit  Bhandari BETH]" c="Amit  Bhandari BETH"/>
              <i n="[Tbl_DFR].[Mapped Technician].&amp;[Amit  Dangi]" c="Amit  Dangi"/>
              <i n="[Tbl_DFR].[Mapped Technician].&amp;[Amit  Kumar DRDN]" c="Amit  Kumar DRDN"/>
              <i n="[Tbl_DFR].[Mapped Technician].&amp;[Amit  Pal Singh]" c="Amit  Pal Singh"/>
              <i n="[Tbl_DFR].[Mapped Technician].&amp;[Amit Sharma VKSN]" c="Amit Sharma VKSN"/>
              <i n="[Tbl_DFR].[Mapped Technician].&amp;[Amit  Saini]" c="Amit  Saini"/>
              <i n="[Tbl_DFR].[Mapped Technician].&amp;[Amresh Uniyal]" c="Amresh Uniyal"/>
              <i n="[Tbl_DFR].[Mapped Technician].&amp;[Anil  Kumar RDPR]" c="Anil  Kumar RDPR"/>
              <i n="[Tbl_DFR].[Mapped Technician].&amp;[Ankit  Lasiyal]" c="Ankit  Lasiyal"/>
              <i n="[Tbl_DFR].[Mapped Technician].&amp;[Ankit  Sajwan]" c="Ankit  Sajwan"/>
              <i n="[Tbl_DFR].[Mapped Technician].&amp;[Ankur  Khatana]" c="Ankur  Khatana"/>
              <i n="[Tbl_DFR].[Mapped Technician].&amp;[Anup  Singh KLSI]" c="Anup  Singh KLSI"/>
              <i n="[Tbl_DFR].[Mapped Technician].&amp;[Ashok Singh Ramola]" c="Ashok Singh Ramola"/>
              <i n="[Tbl_DFR].[Mapped Technician].&amp;[Avinav  Singh]" c="Avinav  Singh"/>
              <i n="[Tbl_DFR].[Mapped Technician].&amp;[Ayush  Dubey]" c="Ayush  Dubey"/>
              <i n="[Tbl_DFR].[Mapped Technician].&amp;[Banwari  Lal]" c="Banwari  Lal"/>
              <i n="[Tbl_DFR].[Mapped Technician].&amp;[Bhagat  Ram]" c="Bhagat  Ram"/>
              <i n="[Tbl_DFR].[Mapped Technician].&amp;[Bhagwat  Chandra  Joshi]" c="Bhagwat  Chandra  Joshi"/>
              <i n="[Tbl_DFR].[Mapped Technician].&amp;[Bhupendra  Singh]" c="Bhupendra  Singh"/>
              <i n="[Tbl_DFR].[Mapped Technician].&amp;[Bhupesh  Singh]" c="Bhupesh  Singh"/>
              <i n="[Tbl_DFR].[Mapped Technician].&amp;[Bhupesh Kumar]" c="Bhupesh Kumar"/>
              <i n="[Tbl_DFR].[Mapped Technician].&amp;[Bhupesh Upadhyay]" c="Bhupesh Upadhyay"/>
              <i n="[Tbl_DFR].[Mapped Technician].&amp;[Bhuwan Joshi]" c="Bhuwan Joshi"/>
              <i n="[Tbl_DFR].[Mapped Technician].&amp;[Chandr Kishor Tiwari]" c="Chandr Kishor Tiwari"/>
              <i n="[Tbl_DFR].[Mapped Technician].&amp;[Deepak   Singh]" c="Deepak   Singh"/>
              <i n="[Tbl_DFR].[Mapped Technician].&amp;[Deepak  Kumar RMNA]" c="Deepak  Kumar RMNA"/>
              <i n="[Tbl_DFR].[Mapped Technician].&amp;[Deepak Chandra Jukariya]" c="Deepak Chandra Jukariya"/>
              <i n="[Tbl_DFR].[Mapped Technician].&amp;[Deepak Joshi]" c="Deepak Joshi"/>
              <i n="[Tbl_DFR].[Mapped Technician].&amp;[Devendra Singh Negi]" c="Devendra Singh Negi"/>
              <i n="[Tbl_DFR].[Mapped Technician].&amp;[Dharmendra  Singh]" c="Dharmendra  Singh"/>
              <i n="[Tbl_DFR].[Mapped Technician].&amp;[Dheeraj  Mishra]" c="Dheeraj  Mishra"/>
              <i n="[Tbl_DFR].[Mapped Technician].&amp;[Dhirendra   Bisht]" c="Dhirendra   Bisht"/>
              <i n="[Tbl_DFR].[Mapped Technician].&amp;[Dhirendra Rawat]" c="Dhirendra Rawat"/>
              <i n="[Tbl_DFR].[Mapped Technician].&amp;[Diwan   Singh]" c="Diwan   Singh"/>
              <i n="[Tbl_DFR].[Mapped Technician].&amp;[Durvesh  Kumar]" c="Durvesh  Kumar"/>
              <i n="[Tbl_DFR].[Mapped Technician].&amp;[Gaurav  Kamboj]" c="Gaurav  Kamboj"/>
              <i n="[Tbl_DFR].[Mapped Technician].&amp;[Gaurav  Saini]" c="Gaurav  Saini"/>
              <i n="[Tbl_DFR].[Mapped Technician].&amp;[Gautam  Kumar]" c="Gautam  Kumar"/>
              <i n="[Tbl_DFR].[Mapped Technician].&amp;[Harsharan  Pandey]" c="Harsharan  Pandey"/>
              <i n="[Tbl_DFR].[Mapped Technician].&amp;[Indrajeet  Sagar]" c="Indrajeet  Sagar"/>
              <i n="[Tbl_DFR].[Mapped Technician].&amp;[Jagat Singh  Rana]" c="Jagat Singh  Rana"/>
              <i n="[Tbl_DFR].[Mapped Technician].&amp;[Jagat Singh Chauhan]" c="Jagat Singh Chauhan"/>
              <i n="[Tbl_DFR].[Mapped Technician].&amp;[Jagdish   Singh]" c="Jagdish   Singh"/>
              <i n="[Tbl_DFR].[Mapped Technician].&amp;[Jeevan  Singh]" c="Jeevan  Singh"/>
              <i n="[Tbl_DFR].[Mapped Technician].&amp;[Jitendra  Kumar HKGM]" c="Jitendra  Kumar HKGM"/>
              <i n="[Tbl_DFR].[Mapped Technician].&amp;[Jitendra  Negi]" c="Jitendra  Negi"/>
              <i n="[Tbl_DFR].[Mapped Technician].&amp;[Kalyan Singh Rana]" c="Kalyan Singh Rana"/>
              <i n="[Tbl_DFR].[Mapped Technician].&amp;[Kamlesh Mahra]" c="Kamlesh Mahra"/>
              <i n="[Tbl_DFR].[Mapped Technician].&amp;[Kapil  Pal]" c="Kapil  Pal"/>
              <i n="[Tbl_DFR].[Mapped Technician].&amp;[Kapil  Singh]" c="Kapil  Singh"/>
              <i n="[Tbl_DFR].[Mapped Technician].&amp;[Kishan Singh Rawat]" c="Kishan Singh Rawat"/>
              <i n="[Tbl_DFR].[Mapped Technician].&amp;[Kripal  Bajetha]" c="Kripal  Bajetha"/>
              <i n="[Tbl_DFR].[Mapped Technician].&amp;[Kuldeep  Singh]" c="Kuldeep  Singh"/>
              <i n="[Tbl_DFR].[Mapped Technician].&amp;[Kundan Matyani]" c="Kundan Matyani"/>
              <i n="[Tbl_DFR].[Mapped Technician].&amp;[Kuwar Singh Mehra]" c="Kuwar Singh Mehra"/>
              <i n="[Tbl_DFR].[Mapped Technician].&amp;[Lalit Mohan  Singh Samant]" c="Lalit Mohan  Singh Samant"/>
              <i n="[Tbl_DFR].[Mapped Technician].&amp;[Lalit Pawar]" c="Lalit Pawar"/>
              <i n="[Tbl_DFR].[Mapped Technician].&amp;[Lokesh  Tiwari]" c="Lokesh  Tiwari"/>
              <i n="[Tbl_DFR].[Mapped Technician].&amp;[Madan  Lal]" c="Madan  Lal"/>
              <i n="[Tbl_DFR].[Mapped Technician].&amp;[Manoj  Dabral]" c="Manoj  Dabral"/>
              <i n="[Tbl_DFR].[Mapped Technician].&amp;[Mithun  Kumar]" c="Mithun  Kumar"/>
              <i n="[Tbl_DFR].[Mapped Technician].&amp;[Mohit  Kumar]" c="Mohit  Kumar"/>
              <i n="[Tbl_DFR].[Mapped Technician].&amp;[Mr  Ghanshyam]" c="Mr  Ghanshyam"/>
              <i n="[Tbl_DFR].[Mapped Technician].&amp;[Mr  Pankaj]" c="Mr  Pankaj"/>
              <i n="[Tbl_DFR].[Mapped Technician].&amp;[Munendra  singh]" c="Munendra  singh"/>
              <i n="[Tbl_DFR].[Mapped Technician].&amp;[Naman   Singh]" c="Naman   Singh"/>
              <i n="[Tbl_DFR].[Mapped Technician].&amp;[Narayan  Singh]" c="Narayan  Singh"/>
              <i n="[Tbl_DFR].[Mapped Technician].&amp;[Naresh  Pal]" c="Naresh  Pal"/>
              <i n="[Tbl_DFR].[Mapped Technician].&amp;[Naresh  Prasad]" c="Naresh  Prasad"/>
              <i n="[Tbl_DFR].[Mapped Technician].&amp;[Navnish Kumar Singh]" c="Navnish Kumar Singh"/>
              <i n="[Tbl_DFR].[Mapped Technician].&amp;[Neeraj   Chandra]" c="Neeraj   Chandra"/>
              <i n="[Tbl_DFR].[Mapped Technician].&amp;[Neeraj  Singh]" c="Neeraj  Singh"/>
              <i n="[Tbl_DFR].[Mapped Technician].&amp;[Nishant  Bisht]" c="Nishant  Bisht"/>
              <i n="[Tbl_DFR].[Mapped Technician].&amp;[Nitin  Singh]" c="Nitin  Singh"/>
              <i n="[Tbl_DFR].[Mapped Technician].&amp;[Not found]" c="Not found"/>
              <i n="[Tbl_DFR].[Mapped Technician].&amp;[Pankaj  Bargali]" c="Pankaj  Bargali"/>
              <i n="[Tbl_DFR].[Mapped Technician].&amp;[Pawan  Kumar]" c="Pawan  Kumar"/>
              <i n="[Tbl_DFR].[Mapped Technician].&amp;[Pawan shankar Singh]" c="Pawan shankar Singh"/>
              <i n="[Tbl_DFR].[Mapped Technician].&amp;[Pradeep  Tomar]" c="Pradeep  Tomar"/>
              <i n="[Tbl_DFR].[Mapped Technician].&amp;[Pramod   Singh]" c="Pramod   Singh"/>
              <i n="[Tbl_DFR].[Mapped Technician].&amp;[Pramod  Rana]" c="Pramod  Rana"/>
              <i n="[Tbl_DFR].[Mapped Technician].&amp;[Praveen  Singh]" c="Praveen  Singh"/>
              <i n="[Tbl_DFR].[Mapped Technician].&amp;[Rahul  Kumar DRDN]" c="Rahul  Kumar DRDN"/>
              <i n="[Tbl_DFR].[Mapped Technician].&amp;[Raj  Kumar]" c="Raj  Kumar"/>
              <i n="[Tbl_DFR].[Mapped Technician].&amp;[Rajendra  Kumar]" c="Rajendra  Kumar"/>
              <i n="[Tbl_DFR].[Mapped Technician].&amp;[Rajesh  Kumar]" c="Rajesh  Kumar"/>
              <i n="[Tbl_DFR].[Mapped Technician].&amp;[Rajesh  Nautiyal]" c="Rajesh  Nautiyal"/>
              <i n="[Tbl_DFR].[Mapped Technician].&amp;[Rajiv  Kumar]" c="Rajiv  Kumar"/>
              <i n="[Tbl_DFR].[Mapped Technician].&amp;[Rajveer  Singh]" c="Rajveer  Singh"/>
              <i n="[Tbl_DFR].[Mapped Technician].&amp;[Rakesh   Kumar KCHA]" c="Rakesh   Kumar KCHA"/>
              <i n="[Tbl_DFR].[Mapped Technician].&amp;[Rakesh  Kumar]" c="Rakesh  Kumar"/>
              <i n="[Tbl_DFR].[Mapped Technician].&amp;[Ramesh  Kumar]" c="Ramesh  Kumar"/>
              <i n="[Tbl_DFR].[Mapped Technician].&amp;[Ramesh Chandra Pachouli]" c="Ramesh Chandra Pachouli"/>
              <i n="[Tbl_DFR].[Mapped Technician].&amp;[Ranjeet  Gautam]" c="Ranjeet  Gautam"/>
              <i n="[Tbl_DFR].[Mapped Technician].&amp;[Ranjeet  Singh  kathayat]" c="Ranjeet  Singh  kathayat"/>
              <i n="[Tbl_DFR].[Mapped Technician].&amp;[Ravindra  Singh Rawat]" c="Ravindra  Singh Rawat"/>
              <i n="[Tbl_DFR].[Mapped Technician].&amp;[Rohit  Kedwal]" c="Rohit  Kedwal"/>
              <i n="[Tbl_DFR].[Mapped Technician].&amp;[Rohit  Saini]" c="Rohit  Saini"/>
              <i n="[Tbl_DFR].[Mapped Technician].&amp;[Rohit Thakur SLQU]" c="Rohit Thakur SLQU"/>
              <i n="[Tbl_DFR].[Mapped Technician].&amp;[Sandeep   Kumar MORI]" c="Sandeep   Kumar MORI"/>
              <i n="[Tbl_DFR].[Mapped Technician].&amp;[Sandeep  Kumar  Saini]" c="Sandeep  Kumar  Saini"/>
              <i n="[Tbl_DFR].[Mapped Technician].&amp;[Sandeep Pal]" c="Sandeep Pal"/>
              <i n="[Tbl_DFR].[Mapped Technician].&amp;[Sanjeev  Chauhan]" c="Sanjeev  Chauhan"/>
              <i n="[Tbl_DFR].[Mapped Technician].&amp;[Santosh Lal Saha]" c="Santosh Lal Saha"/>
              <i n="[Tbl_DFR].[Mapped Technician].&amp;[Santosh  Kumar VKSN]" c="Santosh  Kumar VKSN"/>
              <i n="[Tbl_DFR].[Mapped Technician].&amp;[Satish  Chandra]" c="Satish  Chandra"/>
              <i n="[Tbl_DFR].[Mapped Technician].&amp;[Satyavir  yadav]" c="Satyavir  yadav"/>
              <i n="[Tbl_DFR].[Mapped Technician].&amp;[Shahwaz  Hussain]" c="Shahwaz  Hussain"/>
              <i n="[Tbl_DFR].[Mapped Technician].&amp;[Shankar  Singh THLS]" c="Shankar  Singh THLS"/>
              <i n="[Tbl_DFR].[Mapped Technician].&amp;[Shayam  Lal]" c="Shayam  Lal"/>
              <i n="[Tbl_DFR].[Mapped Technician].&amp;[Shyam Singh Rana]" c="Shyam Singh Rana"/>
              <i n="[Tbl_DFR].[Mapped Technician].&amp;[Sikandar   Singh]" c="Sikandar   Singh"/>
              <i n="[Tbl_DFR].[Mapped Technician].&amp;[Somit  Kumar]" c="Somit  Kumar"/>
              <i n="[Tbl_DFR].[Mapped Technician].&amp;[SUBHASH KUMAR]" c="SUBHASH KUMAR"/>
              <i n="[Tbl_DFR].[Mapped Technician].&amp;[Sumit  kumar  singh]" c="Sumit  kumar  singh"/>
              <i n="[Tbl_DFR].[Mapped Technician].&amp;[Surendra  Singh]" c="Surendra  Singh"/>
              <i n="[Tbl_DFR].[Mapped Technician].&amp;[Suresh   Chandra LHGT]" c="Suresh   Chandra LHGT"/>
              <i n="[Tbl_DFR].[Mapped Technician].&amp;[Suresh  Chandra PTIA]" c="Suresh  Chandra PTIA"/>
              <i n="[Tbl_DFR].[Mapped Technician].&amp;[Teeka  Ram]" c="Teeka  Ram"/>
              <i n="[Tbl_DFR].[Mapped Technician].&amp;[Tejpal  Singh  Takuli]" c="Tejpal  Singh  Takuli"/>
              <i n="[Tbl_DFR].[Mapped Technician].&amp;[Tribhuwan  Singh]" c="Tribhuwan  Singh"/>
              <i n="[Tbl_DFR].[Mapped Technician].&amp;[Umesh  Kumar]" c="Umesh  Kumar"/>
              <i n="[Tbl_DFR].[Mapped Technician].&amp;[Utsav  Panwar]" c="Utsav  Panwar"/>
              <i n="[Tbl_DFR].[Mapped Technician].&amp;[Veer  Pal]" c="Veer  Pal"/>
              <i n="[Tbl_DFR].[Mapped Technician].&amp;[Vijay Singh Kaintura]" c="Vijay Singh Kaintura"/>
              <i n="[Tbl_DFR].[Mapped Technician].&amp;[VINAY PANDEY]" c="VINAY PANDEY"/>
              <i n="[Tbl_DFR].[Mapped Technician].&amp;[Vinod  Thakur]" c="Vinod  Thakur"/>
              <i n="[Tbl_DFR].[Mapped Technician].&amp;[Vinod  Uniyal]" c="Vinod  Uniyal"/>
              <i n="[Tbl_DFR].[Mapped Technician].&amp;[Vinod  Yadav]" c="Vinod  Yadav"/>
              <i n="[Tbl_DFR].[Mapped Technician].&amp;[Yashpal  Bhandari]" c="Yashpal  Bhandari"/>
            </range>
          </ranges>
        </level>
      </levels>
      <selections count="1">
        <selection n="[Tbl_DFR].[Mapped Technician].&amp;[Shahwaz  Hussai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E Name 1" xr10:uid="{A872108F-AFA7-4CDE-9E02-E486100C2771}" cache="Slicer_IE_Name1" caption="Select IE" rowHeight="234950"/>
  <slicer name="Mapped Technician 1" xr10:uid="{5CB0D6B8-2171-4ECD-9C15-DA7D1F23C7E7}" cache="Slicer_Mapped_Technician1" caption="select technician" startItem="107"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MP" xr10:uid="{2BF2837D-F707-4576-81E2-BD2CE17682E0}" cache="Slicer_CMP" caption="CMP"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E Name" xr10:uid="{E0AD2509-A661-4151-B953-52C78352E195}" cache="Slicer_IE_Name" caption="IE Name" rowHeight="234950"/>
  <slicer name="Vehcile Number" xr10:uid="{E9C3666E-AC05-48A1-B405-779ABB6D0AB7}" cache="Slicer_Vehcile_Number" caption="Vehcile Number" startItem="8"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4C74C1-7670-4B12-A9B2-38B15B6278E8}" name="Tbl_DFR" displayName="Tbl_DFR" ref="A1:AF911" totalsRowShown="0" headerRowDxfId="95" dataDxfId="94" tableBorderDxfId="93">
  <autoFilter ref="A1:AF911" xr:uid="{C44C74C1-7670-4B12-A9B2-38B15B6278E8}">
    <filterColumn colId="3">
      <filters>
        <filter val="Aashish Rai"/>
      </filters>
    </filterColumn>
  </autoFilter>
  <sortState xmlns:xlrd2="http://schemas.microsoft.com/office/spreadsheetml/2017/richdata2" ref="A2:AC911">
    <sortCondition ref="A1:A911"/>
  </sortState>
  <tableColumns count="32">
    <tableColumn id="1" xr3:uid="{44187E55-E215-412D-813E-CC8E53E028A3}" name="S.R" dataDxfId="92"/>
    <tableColumn id="2" xr3:uid="{C74E33F2-C5D0-48A9-96F8-1219E50F72A5}" name="CMP" dataDxfId="91"/>
    <tableColumn id="27" xr3:uid="{993BEBAB-FEE4-4F62-A21E-9339F2CE9398}" name="TRIM/UPPER(Clean CMP)" dataDxfId="90">
      <calculatedColumnFormula>UPPER(TRIM(Tbl_DFR[[#This Row],[CMP]]))</calculatedColumnFormula>
    </tableColumn>
    <tableColumn id="3" xr3:uid="{8B4DF72F-D57B-4748-83A0-8ACDD27CF9BD}" name="IE Name" dataDxfId="89"/>
    <tableColumn id="5" xr3:uid="{13F95837-7A0D-4B76-87DE-997D5CDFE6B3}" name="Vehcile Number" dataDxfId="88"/>
    <tableColumn id="6" xr3:uid="{0EE04D94-BABB-41F6-B863-88DAD431EB3C}" name="Filler Name " dataDxfId="87"/>
    <tableColumn id="8" xr3:uid="{2210F830-6F9E-42A2-A294-C2E17BBDD610}" name="SAP" dataDxfId="86"/>
    <tableColumn id="9" xr3:uid="{6A5ACF97-CABF-4362-A63F-8351E41D8B85}" name="Invoice Number" dataDxfId="85"/>
    <tableColumn id="10" xr3:uid="{96958AB0-9BAB-487C-9468-59612E602A25}" name="Date of Invoice " dataDxfId="84"/>
    <tableColumn id="11" xr3:uid="{98124199-D271-4D63-9B45-635ABE651935}" name="Date of filling" dataDxfId="83"/>
    <tableColumn id="33" xr3:uid="{9E6734E7-3675-4302-AE47-CCDFCAB36E18}" name="Invoice filling gape" dataDxfId="82">
      <calculatedColumnFormula>IF(OR(Tbl_DFR[[#This Row],[Date of filling]]="WIP",Tbl_DFR[[#This Row],[Date of Invoice ]]=""),"",Tbl_DFR[[#This Row],[Date of filling]]-Tbl_DFR[[#This Row],[Date of Invoice ]])</calculatedColumnFormula>
    </tableColumn>
    <tableColumn id="34" xr3:uid="{456CABD2-1EB5-4EAF-9B9C-7705ED4B07E5}" name="gap validation" dataDxfId="81">
      <calculatedColumnFormula>IF(ISNUMBER(Tbl_DFR[[#This Row],[Invoice filling gape]]),"valid","check")</calculatedColumnFormula>
    </tableColumn>
    <tableColumn id="12" xr3:uid="{50A1C318-9C46-45FC-9068-FBFC2929C92F}" name="Fule filling DG Kwh" dataDxfId="80"/>
    <tableColumn id="13" xr3:uid="{6CD70CA6-F51C-443B-ABAB-8A4D62ECEB38}" name="Fuel filling DG Hrs " dataDxfId="79"/>
    <tableColumn id="14" xr3:uid="{E68CADAD-85DD-4641-80F6-C8EA7B0553BF}" name="Before filling Fuel level" dataDxfId="78"/>
    <tableColumn id="15" xr3:uid="{3A6CB9B5-8D2B-4EE8-8AC2-90736F37BF7C}" name="Filling Qty" dataDxfId="77"/>
    <tableColumn id="22" xr3:uid="{01C2ED15-3C69-42A1-A5BF-F37965DB16A1}" name="IF (filling category)" dataDxfId="76">
      <calculatedColumnFormula>IF(Tbl_DFR[[#This Row],[Filling Qty]]&gt;=150,"high","normal")</calculatedColumnFormula>
    </tableColumn>
    <tableColumn id="23" xr3:uid="{F1F021ED-39D9-4F51-B893-0E588DDEE88A}" name="IF AND(High Haldwani flag)" dataDxfId="75">
      <calculatedColumnFormula>IF(AND(Tbl_DFR[[#This Row],[CMP]]="HALDWANI",Tbl_DFR[[#This Row],[Filling Qty]]&gt;=150),"yes","no")</calculatedColumnFormula>
    </tableColumn>
    <tableColumn id="24" xr3:uid="{B735FD43-D885-40CD-A247-7C0BEF662EB0}" name="Nested IF (filling category)" dataDxfId="74">
      <calculatedColumnFormula>IF(Tbl_DFR[[#This Row],[Filling Qty]]&gt;=150,"high",IF(Tbl_DFR[[#This Row],[Filling Qty]]&gt;=80,"medium","low"))</calculatedColumnFormula>
    </tableColumn>
    <tableColumn id="16" xr3:uid="{CAEE94F7-2721-4CE1-9E17-57E813318E4A}" name="Total fuel Balance" dataDxfId="73">
      <calculatedColumnFormula>P2+O2</calculatedColumnFormula>
    </tableColumn>
    <tableColumn id="25" xr3:uid="{2823403B-3995-47D5-8436-DA5C73888977}" name="IFS (filling category)" dataDxfId="72">
      <calculatedColumnFormula array="1">_xlfn.IFS(Tbl_DFR[[#This Row],[Filling Qty]]&gt;=150,"HIGH",Tbl_DFR[[#This Row],[Filling Qty]]&gt;=80,"medium",TRUE,"low")</calculatedColumnFormula>
    </tableColumn>
    <tableColumn id="26" xr3:uid="{83B533BA-E2E6-477C-BD33-1388284D5EF1}" name="IF OR(priority cluster flag)" dataDxfId="71">
      <calculatedColumnFormula>IF(OR(Tbl_DFR[[#This Row],[CMP]]="HALDWANI",Tbl_DFR[[#This Row],[CMP]]="DEHRADUN"),"YES","NO")</calculatedColumnFormula>
    </tableColumn>
    <tableColumn id="17" xr3:uid="{74EC2F94-4088-4BB3-9F20-73A80EFFE347}" name="Site Entry date in DFR" dataDxfId="70"/>
    <tableColumn id="18" xr3:uid="{894A31F0-85CA-44DD-B34A-BEE31E12950D}" name="Fuel Filling Timing" dataDxfId="69"/>
    <tableColumn id="19" xr3:uid="{9B66B275-9107-4513-A6EF-3A9BD178F04C}" name="Month" dataDxfId="68"/>
    <tableColumn id="31" xr3:uid="{06E54C4B-07B0-4F06-AC9C-A66C7C1A43CB}" name="TEXT(Filling month)" dataDxfId="67">
      <calculatedColumnFormula>IFERROR(TEXT(Tbl_DFR[[#This Row],[Date of filling]],"mmm"),"WIP")</calculatedColumnFormula>
    </tableColumn>
    <tableColumn id="32" xr3:uid="{90218308-D1C7-45FD-9076-F374915DA945}" name="filling year" dataDxfId="66">
      <calculatedColumnFormula>IFERROR(YEAR(Tbl_DFR[[#This Row],[Date of filling]]),"WIP")</calculatedColumnFormula>
    </tableColumn>
    <tableColumn id="35" xr3:uid="{C64A41BD-7DC4-4F25-A74E-378ACD099EC0}" name="Filling day" dataDxfId="65">
      <calculatedColumnFormula>IFERROR(TEXT(Tbl_DFR[[#This Row],[Date of filling]],"ddd"),"WIP")</calculatedColumnFormula>
    </tableColumn>
    <tableColumn id="20" xr3:uid="{66710E27-4CE6-4370-86F3-780C8DC4632C}" name="Handover to Technician - Name" dataDxfId="64"/>
    <tableColumn id="36" xr3:uid="{85F44230-C8E0-43C8-BE83-F8DA33C51277}" name="Mapped Technician" dataDxfId="63">
      <calculatedColumnFormula>_xlfn.XLOOKUP(Tbl_DFR[[#This Row],[SAP]],Site_master[SAP ID],Site_master[ [ TECHNICIAN Name] ],"Not found")</calculatedColumnFormula>
    </tableColumn>
    <tableColumn id="28" xr3:uid="{E6DB9298-3A3F-4CB3-805E-236D5FE944B7}" name="SAP LENGTH" dataDxfId="62">
      <calculatedColumnFormula>LEN(Tbl_DFR[[#This Row],[SAP]])</calculatedColumnFormula>
    </tableColumn>
    <tableColumn id="29" xr3:uid="{C3567786-3D2E-44E4-B7EE-601CF4E1C0BD}" name="SAP VALIDATION" dataDxfId="61">
      <calculatedColumnFormula>IF(Tbl_DFR[[#This Row],[SAP LENGTH]]=18,"valid","check")</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6D3E805-78F9-4641-B194-332FA192644A}" name="DFR_Clean" displayName="DFR_Clean" ref="A1:AH911" tableType="queryTable" totalsRowShown="0">
  <autoFilter ref="A1:AH911" xr:uid="{16D3E805-78F9-4641-B194-332FA192644A}"/>
  <tableColumns count="34">
    <tableColumn id="38" xr3:uid="{5C2D5EC4-32C7-4652-8755-4D9AE7C6F1D6}" uniqueName="38" name="S.R" queryTableFieldId="38"/>
    <tableColumn id="39" xr3:uid="{40CDD6A3-777F-473F-9467-50089E79CAAB}" uniqueName="39" name="CMP" queryTableFieldId="39" dataDxfId="60"/>
    <tableColumn id="40" xr3:uid="{B566EB2D-2A90-462B-BF0D-215D62F4C1C3}" uniqueName="40" name="TRIM/UPPER(Clean CMP)" queryTableFieldId="40" dataDxfId="59"/>
    <tableColumn id="41" xr3:uid="{ECDD5264-F348-47C7-837F-602081D8849E}" uniqueName="41" name="IE Name" queryTableFieldId="41" dataDxfId="58"/>
    <tableColumn id="43" xr3:uid="{C068E1B8-1F5D-461C-8BF6-0E212EF5023C}" uniqueName="43" name="Vehcile Number" queryTableFieldId="43" dataDxfId="57"/>
    <tableColumn id="44" xr3:uid="{60B84EB7-DEF3-43B7-8EB2-29859533C1B7}" uniqueName="44" name="Filler Name " queryTableFieldId="44" dataDxfId="56"/>
    <tableColumn id="46" xr3:uid="{A36DF7AE-E453-4061-AFE6-34C18CBF34F8}" uniqueName="46" name="SAP" queryTableFieldId="46" dataDxfId="55"/>
    <tableColumn id="47" xr3:uid="{205D1476-38B0-4470-A197-BA7A214EB2D9}" uniqueName="47" name="Invoice Number" queryTableFieldId="47"/>
    <tableColumn id="48" xr3:uid="{19567D8A-7C26-4B93-AC2C-64145394E9FB}" uniqueName="48" name="Date of Invoice " queryTableFieldId="48" dataDxfId="54"/>
    <tableColumn id="49" xr3:uid="{8C0F0454-30C9-45ED-BF47-CD2422540A40}" uniqueName="49" name="Date of filling" queryTableFieldId="49" dataDxfId="53"/>
    <tableColumn id="50" xr3:uid="{DE4EE6C0-CB10-494A-A054-B38131F9C2E2}" uniqueName="50" name="Invoice filling gape" queryTableFieldId="50"/>
    <tableColumn id="51" xr3:uid="{7F210445-8018-4611-8C14-7B2456760C43}" uniqueName="51" name="gap validation" queryTableFieldId="51" dataDxfId="52"/>
    <tableColumn id="52" xr3:uid="{B1906EE2-3E2C-47D7-8798-B5D0829E5F17}" uniqueName="52" name="Fule filling DG Kwh" queryTableFieldId="52"/>
    <tableColumn id="53" xr3:uid="{1EA7944C-8321-41D8-BB04-7080F22BBCE5}" uniqueName="53" name="Fuel filling DG Hrs " queryTableFieldId="53"/>
    <tableColumn id="54" xr3:uid="{30E6FB86-9219-4A64-A657-A5FEDD587875}" uniqueName="54" name="Before filling Fuel level" queryTableFieldId="54"/>
    <tableColumn id="55" xr3:uid="{2F884F79-31BC-400B-92D5-3A714905A331}" uniqueName="55" name="Filling Qty" queryTableFieldId="55"/>
    <tableColumn id="56" xr3:uid="{5B8BBD9D-65B8-41E5-B582-ECAC1E2BED21}" uniqueName="56" name="IF (filling category)" queryTableFieldId="56" dataDxfId="51"/>
    <tableColumn id="57" xr3:uid="{3C9EAD40-0899-46E4-A3EA-DD77B92D52D6}" uniqueName="57" name="IF AND(High Haldwani flag)" queryTableFieldId="57" dataDxfId="50"/>
    <tableColumn id="58" xr3:uid="{D3CE8E86-7D5F-4AE6-ACA3-133913669F85}" uniqueName="58" name="Nested IF (filling category)" queryTableFieldId="58" dataDxfId="49"/>
    <tableColumn id="59" xr3:uid="{3E11CBB9-9229-45DA-A881-05C16CFD6926}" uniqueName="59" name="Total fuel Balance" queryTableFieldId="59"/>
    <tableColumn id="60" xr3:uid="{7158CB15-C91F-46B4-ADCD-FA7ECD090459}" uniqueName="60" name="IFS (filling category)" queryTableFieldId="60" dataDxfId="48"/>
    <tableColumn id="61" xr3:uid="{F8CE06E0-F316-433B-8979-F999A1967932}" uniqueName="61" name="IF OR(priority cluster flag)" queryTableFieldId="61" dataDxfId="47"/>
    <tableColumn id="62" xr3:uid="{D9CD13D7-0D95-47BC-A642-451D2F98101E}" uniqueName="62" name="Site Entry date in DFR" queryTableFieldId="62" dataDxfId="46"/>
    <tableColumn id="63" xr3:uid="{7CCF651E-23B3-45B1-9DF8-2CE05B169897}" uniqueName="63" name="Fuel Filling Timing" queryTableFieldId="63" dataDxfId="45"/>
    <tableColumn id="64" xr3:uid="{04A406FF-C40D-433D-8291-1C50BB59DCBD}" uniqueName="64" name="Month" queryTableFieldId="64" dataDxfId="44"/>
    <tableColumn id="65" xr3:uid="{602F4DC4-5A00-4F19-9075-1B56A945CB1D}" uniqueName="65" name="TEXT(Filling month)" queryTableFieldId="65" dataDxfId="43"/>
    <tableColumn id="66" xr3:uid="{3DA69A8D-6212-4451-8769-F684B3385270}" uniqueName="66" name="filling year" queryTableFieldId="66"/>
    <tableColumn id="67" xr3:uid="{313D2256-D83A-489A-8915-8C2AE77B888E}" uniqueName="67" name="Filling day" queryTableFieldId="67" dataDxfId="42"/>
    <tableColumn id="68" xr3:uid="{C8FD7474-4677-41B5-A5F6-35568CE19AE2}" uniqueName="68" name="Handover to Technician - Name" queryTableFieldId="68" dataDxfId="41"/>
    <tableColumn id="32" xr3:uid="{02585B65-6710-4974-9AA5-BB4B7132377A}" uniqueName="32" name="Mapped Technician" queryTableFieldId="32" dataDxfId="40"/>
    <tableColumn id="69" xr3:uid="{27A43A5A-6DAC-4FC2-B767-CB461E0E6294}" uniqueName="69" name="SAP LENGTH" queryTableFieldId="69"/>
    <tableColumn id="70" xr3:uid="{D4560961-1401-4BDF-8AE3-521D082CBFA1}" uniqueName="70" name="SAP VALIDATION" queryTableFieldId="70" dataDxfId="39"/>
    <tableColumn id="71" xr3:uid="{E148DD5B-3334-4C90-B275-5893EC0EB85D}" uniqueName="71" name="Filling status" queryTableFieldId="71"/>
    <tableColumn id="72" xr3:uid="{5B7FE370-004A-429D-A811-B515F9F3200C}" uniqueName="72" name="Site_master. TECHNICIAN Name" queryTableFieldId="72" dataDxfId="3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ABB536-C461-4BF1-9C4A-9773E275641C}" name="Site_master" displayName="Site_master_1" ref="A1:K2136" totalsRowShown="0" headerRowDxfId="37" tableBorderDxfId="36">
  <autoFilter ref="A1:K2136" xr:uid="{23ABB536-C461-4BF1-9C4A-9773E275641C}"/>
  <tableColumns count="11">
    <tableColumn id="1" xr3:uid="{9CB415B5-0156-4F92-B33B-9729777EAAC8}" name="State" dataDxfId="35"/>
    <tableColumn id="2" xr3:uid="{CE610B2C-9D6A-4E1C-821C-DF2B65BC5DE8}" name="CMP" dataDxfId="34"/>
    <tableColumn id="3" xr3:uid="{3A5B9E7D-DD50-4329-BFD7-ED799C69819F}" name="Cluster" dataDxfId="33"/>
    <tableColumn id="4" xr3:uid="{BF2C3BB0-7A6E-4FDF-9F98-FACA05838839}" name="SAP ID" dataDxfId="32"/>
    <tableColumn id="13" xr3:uid="{5B101788-8CAB-486E-8594-F0FF8C34A2EB}" name="Column1" dataDxfId="31">
      <calculatedColumnFormula>IF(COUNTIF(Site_master[SAP ID],Site_master[[#This Row],[SAP ID]])&gt;1,"duplicate","unique")</calculatedColumnFormula>
    </tableColumn>
    <tableColumn id="5" xr3:uid="{91FF5A02-CE6B-4F7B-A503-95393281B401}" name="Tech PPRJ CODE" dataDxfId="30"/>
    <tableColumn id="6" xr3:uid="{BD718708-F2F2-4E08-8A81-03B2C59B85FE}" name=" TECHNICIAN Name" dataDxfId="29"/>
    <tableColumn id="8" xr3:uid="{9C86E3AB-1491-43F2-B24F-824FB9790299}" name="IE Name" dataDxfId="28"/>
    <tableColumn id="9" xr3:uid="{5FB40E17-2CB1-4D7B-A9D1-7E918CE336A6}" name="FILLER NAME " dataDxfId="27"/>
    <tableColumn id="10" xr3:uid="{A28DEC24-5D9F-4E3B-895B-6A1E3773D441}" name="VEHCILE NO" dataDxfId="26"/>
    <tableColumn id="12" xr3:uid="{88800637-9761-430D-BB6E-50BF706A6904}" name="AREA" dataDxfId="2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208B2EA-CD90-4E0B-8BDC-89823EC65C41}" name="Site_master" displayName="Site_master" ref="A1:K2136" tableType="queryTable" totalsRowShown="0">
  <autoFilter ref="A1:K2136" xr:uid="{6208B2EA-CD90-4E0B-8BDC-89823EC65C41}"/>
  <tableColumns count="11">
    <tableColumn id="1" xr3:uid="{CCA66B14-35E0-4EAB-B22C-37AD4C1C7CEA}" uniqueName="1" name="State" queryTableFieldId="1" dataDxfId="24"/>
    <tableColumn id="2" xr3:uid="{21603E8A-A45F-4500-A1A4-178FA2E9D562}" uniqueName="2" name="CMP" queryTableFieldId="2" dataDxfId="23"/>
    <tableColumn id="3" xr3:uid="{E7B14C8E-BF22-4521-B500-0F0BAD9AF158}" uniqueName="3" name="Cluster" queryTableFieldId="3" dataDxfId="22"/>
    <tableColumn id="4" xr3:uid="{9E216399-3873-4B0A-9C73-CBC85598A413}" uniqueName="4" name="SAP ID" queryTableFieldId="4" dataDxfId="21"/>
    <tableColumn id="5" xr3:uid="{5125165E-4FEF-42C2-B8E5-81A74FDA6A23}" uniqueName="5" name="Column1" queryTableFieldId="5" dataDxfId="20"/>
    <tableColumn id="6" xr3:uid="{BB2A7237-1E95-4481-B397-0AB2415AECF2}" uniqueName="6" name="Tech PPRJ CODE" queryTableFieldId="6"/>
    <tableColumn id="7" xr3:uid="{FA7ABBDD-1DC1-471D-B6B0-A023005CD8CC}" uniqueName="7" name=" TECHNICIAN Name" queryTableFieldId="7" dataDxfId="19"/>
    <tableColumn id="9" xr3:uid="{703B40D4-6AAE-4BE5-876E-FB4255441B18}" uniqueName="9" name="IE Name" queryTableFieldId="9" dataDxfId="18"/>
    <tableColumn id="10" xr3:uid="{E9AB12C7-E293-422F-9F71-3B9A76AFBE19}" uniqueName="10" name="FILLER NAME " queryTableFieldId="10" dataDxfId="17"/>
    <tableColumn id="11" xr3:uid="{B2A90343-622C-4C16-A607-044513E1E17F}" uniqueName="11" name="VEHCILE NO" queryTableFieldId="11" dataDxfId="16"/>
    <tableColumn id="13" xr3:uid="{962514C3-34AF-48C1-8DB9-2F218C277D2C}" uniqueName="13" name="AREA" queryTableFieldId="13"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6C42A6B-2A21-487B-9AE3-553194F8FA2C}" name="TECH_summary" displayName="TECH_summary" ref="A1:B6" tableType="queryTable" totalsRowShown="0">
  <autoFilter ref="A1:B6" xr:uid="{E6C42A6B-2A21-487B-9AE3-553194F8FA2C}"/>
  <sortState xmlns:xlrd2="http://schemas.microsoft.com/office/spreadsheetml/2017/richdata2" ref="A2:B6">
    <sortCondition descending="1" ref="B1:B6"/>
  </sortState>
  <tableColumns count="2">
    <tableColumn id="1" xr3:uid="{08C84282-589E-4AA2-9279-B31C27628ED3}" uniqueName="1" name="Mapped Technician" queryTableFieldId="1" dataDxfId="14"/>
    <tableColumn id="38" xr3:uid="{AC30CE34-63A4-4B5F-867E-1EFCF0B61916}" uniqueName="38" name="Total filling qty" queryTableFieldId="6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F2F165F-0A4B-4AB1-888B-2059961212A0}" name="Unmapped_sites" displayName="Unmapped_sites" ref="A1:E38" tableType="queryTable" totalsRowShown="0">
  <autoFilter ref="A1:E38" xr:uid="{6F2F165F-0A4B-4AB1-888B-2059961212A0}"/>
  <tableColumns count="5">
    <tableColumn id="1" xr3:uid="{EE5F718E-0230-42D9-8A76-DAD64A2D6911}" uniqueName="1" name="CMP" queryTableFieldId="1" dataDxfId="13"/>
    <tableColumn id="2" xr3:uid="{E8CFD69F-6AD6-455F-8823-FC517802E504}" uniqueName="2" name="SAP" queryTableFieldId="2" dataDxfId="12"/>
    <tableColumn id="3" xr3:uid="{7FC707B4-4501-4242-9184-E95968162B42}" uniqueName="3" name="Date of filling" queryTableFieldId="3" dataDxfId="11"/>
    <tableColumn id="4" xr3:uid="{2FADE7EB-8BD7-4B64-9746-0FA5B9713B73}" uniqueName="4" name="Filling Qty" queryTableFieldId="4"/>
    <tableColumn id="5" xr3:uid="{596A8CB9-A122-4E6F-85A6-A42AB05CAA5E}" uniqueName="5" name="Mapped Technician" queryTableFieldId="5" dataDxf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6594DCB-275A-4B76-B3C3-1CAFA3972176}" name="Unmapped_sites16" displayName="Unmapped_sites16" ref="A1:G38" tableType="queryTable" totalsRowShown="0">
  <autoFilter ref="A1:G38" xr:uid="{16594DCB-275A-4B76-B3C3-1CAFA3972176}"/>
  <tableColumns count="7">
    <tableColumn id="1" xr3:uid="{FBEF548A-6E13-4C15-85D3-E0CB3FDB02CE}" uniqueName="1" name="CMP" queryTableFieldId="1" dataDxfId="9"/>
    <tableColumn id="2" xr3:uid="{FB5386E8-B6FF-49B6-ADED-A7992FD9FE13}" uniqueName="2" name="SAP" queryTableFieldId="2" dataDxfId="8"/>
    <tableColumn id="3" xr3:uid="{B2E6580A-C9BA-4AD9-9C2D-6240490B2126}" uniqueName="3" name="Date of filling" queryTableFieldId="3" dataDxfId="7"/>
    <tableColumn id="4" xr3:uid="{AC05B347-3392-47AB-B081-54B491828968}" uniqueName="4" name="Filling Qty" queryTableFieldId="4"/>
    <tableColumn id="5" xr3:uid="{DDB8FAEB-6D00-4BDB-9D05-D34339CB398C}" uniqueName="5" name="Mapped Technician" queryTableFieldId="5" dataDxfId="6"/>
    <tableColumn id="6" xr3:uid="{E2B56A8C-6AB1-4C54-81C6-0A89087D1A3F}" uniqueName="6" name="maste check" queryTableFieldId="6" dataDxfId="5">
      <calculatedColumnFormula>_xlfn.XLOOKUP(Unmapped_sites16[[#This Row],[SAP]],Site_master[SAP ID],Site_master[SAP ID],"not found",0)</calculatedColumnFormula>
    </tableColumn>
    <tableColumn id="7" xr3:uid="{CF461D71-D66F-44CE-97BD-A34A0A12BE5F}" uniqueName="7" name="Column1" queryTableFieldId="7" dataDxf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FE400E3-CB5A-4F1D-91C1-C6E971900050}" name="CMP_summary" displayName="CMP_summary" ref="A1:B3" tableType="queryTable" totalsRowShown="0">
  <autoFilter ref="A1:B3" xr:uid="{BFE400E3-CB5A-4F1D-91C1-C6E971900050}"/>
  <tableColumns count="2">
    <tableColumn id="1" xr3:uid="{C633E2EE-60A8-48B4-BE02-AFC2FC754FC2}" uniqueName="1" name="CMP" queryTableFieldId="1" dataDxfId="3"/>
    <tableColumn id="2" xr3:uid="{8880D9C1-129A-44C9-B5E9-BD8C4F6C3A82}" uniqueName="2" name="Total filling qty" queryTableFieldId="2"/>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A875C26-8008-4A71-9FC6-BDB091A79087}" name="cmp_tech_summary" displayName="cmp_tech_summary" ref="A1:C137" tableType="queryTable" totalsRowShown="0">
  <autoFilter ref="A1:C137" xr:uid="{DA875C26-8008-4A71-9FC6-BDB091A79087}"/>
  <tableColumns count="3">
    <tableColumn id="1" xr3:uid="{CCF14B3E-5E45-4A43-981E-3119E71AA4A4}" uniqueName="1" name="CMP" queryTableFieldId="1" dataDxfId="2"/>
    <tableColumn id="2" xr3:uid="{CF2EDA4B-7746-494D-95F7-7E30B923F004}" uniqueName="2" name="Mapped Technician" queryTableFieldId="2" dataDxfId="1"/>
    <tableColumn id="3" xr3:uid="{693C84EF-35C2-4972-8BAD-C73C4CCFD7E6}" uniqueName="3" name="Total filling qty"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of_filling" xr10:uid="{0093F65B-2FBC-4626-A5D4-2C32354F7305}" sourceName="[DFR_Clean].[Date of filling]">
  <pivotTables>
    <pivotTable tabId="24" name="PivotTable4"/>
    <pivotTable tabId="24" name="PivotTable10"/>
    <pivotTable tabId="24" name="PivotTable11"/>
  </pivotTables>
  <state minimalRefreshVersion="6" lastRefreshVersion="6" pivotCacheId="801897630" filterType="dateEqual">
    <selection startDate="2025-10-10T00:00:00" endDate="2025-10-1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filling" xr10:uid="{F77C71D8-71AE-44D9-877D-9FBBC85BBA54}" cache="Timeline_Date_of_filling" caption="Date of filling" level="3" selectionLevel="3" scrollPosition="2025-10-1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11/relationships/timeline" Target="../timelines/timeline1.xml"/><Relationship Id="rId5" Type="http://schemas.microsoft.com/office/2007/relationships/slicer" Target="../slicers/slicer2.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246BE-2CE7-457E-A8EC-5774F297079D}">
  <dimension ref="A1:AF911"/>
  <sheetViews>
    <sheetView tabSelected="1" zoomScale="85" zoomScaleNormal="85" workbookViewId="0">
      <pane ySplit="1" topLeftCell="A2" activePane="bottomLeft" state="frozen"/>
      <selection pane="bottomLeft" activeCell="D1" sqref="D1"/>
    </sheetView>
  </sheetViews>
  <sheetFormatPr defaultRowHeight="14.4"/>
  <cols>
    <col min="1" max="1" width="5.6640625" style="6" customWidth="1"/>
    <col min="2" max="2" width="10.21875" style="6" bestFit="1" customWidth="1"/>
    <col min="3" max="3" width="19.33203125" style="6" bestFit="1" customWidth="1"/>
    <col min="4" max="4" width="11" style="6" bestFit="1" customWidth="1"/>
    <col min="5" max="5" width="16" style="6" customWidth="1"/>
    <col min="6" max="6" width="12.44140625" style="6" customWidth="1"/>
    <col min="7" max="7" width="20.21875" style="6" bestFit="1" customWidth="1"/>
    <col min="8" max="8" width="17" bestFit="1" customWidth="1"/>
    <col min="9" max="9" width="16.5546875" style="6" customWidth="1"/>
    <col min="10" max="10" width="15.33203125" style="6" customWidth="1"/>
    <col min="11" max="12" width="13.6640625" style="6" customWidth="1"/>
    <col min="13" max="13" width="18.21875" style="6" customWidth="1"/>
    <col min="14" max="14" width="17.77734375" style="6" customWidth="1"/>
    <col min="15" max="15" width="21.6640625" style="6" customWidth="1"/>
    <col min="16" max="16" width="10.6640625" style="6" customWidth="1"/>
    <col min="17" max="18" width="17.44140625" style="6" customWidth="1"/>
    <col min="19" max="19" width="20.5546875" style="6" customWidth="1"/>
    <col min="20" max="20" width="8.88671875" style="6" hidden="1" customWidth="1"/>
    <col min="21" max="21" width="8.88671875" style="6" customWidth="1"/>
    <col min="22" max="22" width="14.44140625" style="6" bestFit="1" customWidth="1"/>
    <col min="23" max="23" width="12.44140625" style="6" bestFit="1" customWidth="1"/>
    <col min="24" max="24" width="29" style="6" customWidth="1"/>
    <col min="25" max="26" width="8.88671875" style="6"/>
    <col min="27" max="27" width="22.21875" style="6" bestFit="1" customWidth="1"/>
    <col min="28" max="28" width="22.21875" style="6" customWidth="1"/>
    <col min="29" max="30" width="20.21875" style="6" customWidth="1"/>
    <col min="31" max="16384" width="8.88671875" style="6"/>
  </cols>
  <sheetData>
    <row r="1" spans="1:32" ht="57.6">
      <c r="A1" s="96" t="s">
        <v>13</v>
      </c>
      <c r="B1" s="97" t="s">
        <v>14</v>
      </c>
      <c r="C1" s="97" t="s">
        <v>989</v>
      </c>
      <c r="D1" s="97" t="s">
        <v>15</v>
      </c>
      <c r="E1" s="97" t="s">
        <v>16</v>
      </c>
      <c r="F1" s="97" t="s">
        <v>17</v>
      </c>
      <c r="G1" s="97" t="s">
        <v>18</v>
      </c>
      <c r="H1" s="97" t="s">
        <v>19</v>
      </c>
      <c r="I1" s="98" t="s">
        <v>20</v>
      </c>
      <c r="J1" s="98" t="s">
        <v>21</v>
      </c>
      <c r="K1" s="98" t="s">
        <v>997</v>
      </c>
      <c r="L1" s="98" t="s">
        <v>1001</v>
      </c>
      <c r="M1" s="97" t="s">
        <v>22</v>
      </c>
      <c r="N1" s="97" t="s">
        <v>23</v>
      </c>
      <c r="O1" s="97" t="s">
        <v>24</v>
      </c>
      <c r="P1" s="97" t="s">
        <v>25</v>
      </c>
      <c r="Q1" s="97" t="s">
        <v>984</v>
      </c>
      <c r="R1" s="97" t="s">
        <v>986</v>
      </c>
      <c r="S1" s="97" t="s">
        <v>985</v>
      </c>
      <c r="T1" s="97" t="s">
        <v>26</v>
      </c>
      <c r="U1" s="97" t="s">
        <v>987</v>
      </c>
      <c r="V1" s="97" t="s">
        <v>988</v>
      </c>
      <c r="W1" s="98" t="s">
        <v>27</v>
      </c>
      <c r="X1" s="97" t="s">
        <v>28</v>
      </c>
      <c r="Y1" s="97" t="s">
        <v>29</v>
      </c>
      <c r="Z1" s="97" t="s">
        <v>995</v>
      </c>
      <c r="AA1" s="97" t="s">
        <v>996</v>
      </c>
      <c r="AB1" s="97" t="s">
        <v>1002</v>
      </c>
      <c r="AC1" s="99" t="s">
        <v>30</v>
      </c>
      <c r="AD1" s="97" t="s">
        <v>2929</v>
      </c>
      <c r="AE1" s="97" t="s">
        <v>992</v>
      </c>
      <c r="AF1" s="152" t="s">
        <v>993</v>
      </c>
    </row>
    <row r="2" spans="1:32" ht="15.6" hidden="1">
      <c r="A2" s="70">
        <v>1</v>
      </c>
      <c r="B2" s="22" t="s">
        <v>705</v>
      </c>
      <c r="C2" s="22" t="str">
        <f>UPPER(TRIM(Tbl_DFR[[#This Row],[CMP]]))</f>
        <v>DEHRADUN</v>
      </c>
      <c r="D2" s="23" t="s">
        <v>706</v>
      </c>
      <c r="E2" s="21" t="s">
        <v>707</v>
      </c>
      <c r="F2" s="23" t="s">
        <v>708</v>
      </c>
      <c r="G2" s="81" t="s">
        <v>709</v>
      </c>
      <c r="H2" s="22">
        <v>151303</v>
      </c>
      <c r="I2" s="65">
        <v>45931</v>
      </c>
      <c r="J2" s="65">
        <v>45933</v>
      </c>
      <c r="K2" s="159">
        <f>IF(OR(Tbl_DFR[[#This Row],[Date of filling]]="WIP",Tbl_DFR[[#This Row],[Date of Invoice ]]=""),"",Tbl_DFR[[#This Row],[Date of filling]]-Tbl_DFR[[#This Row],[Date of Invoice ]])</f>
        <v>2</v>
      </c>
      <c r="L2" s="159" t="str">
        <f>IF(ISNUMBER(Tbl_DFR[[#This Row],[Invoice filling gape]]),"valid","check")</f>
        <v>valid</v>
      </c>
      <c r="M2" s="22">
        <v>9798</v>
      </c>
      <c r="N2" s="22">
        <v>2116</v>
      </c>
      <c r="O2" s="22">
        <v>30</v>
      </c>
      <c r="P2" s="82">
        <v>60</v>
      </c>
      <c r="Q2" s="82" t="str">
        <f>IF(Tbl_DFR[[#This Row],[Filling Qty]]&gt;=150,"high","normal")</f>
        <v>normal</v>
      </c>
      <c r="R2" s="82" t="str">
        <f>IF(AND(Tbl_DFR[[#This Row],[CMP]]="HALDWANI",Tbl_DFR[[#This Row],[Filling Qty]]&gt;=150),"yes","no")</f>
        <v>no</v>
      </c>
      <c r="S2" s="82" t="str">
        <f>IF(Tbl_DFR[[#This Row],[Filling Qty]]&gt;=150,"high",IF(Tbl_DFR[[#This Row],[Filling Qty]]&gt;=80,"medium","low"))</f>
        <v>low</v>
      </c>
      <c r="T2" s="22">
        <f t="shared" ref="T2:T65" si="0">P2+O2</f>
        <v>90</v>
      </c>
      <c r="U2" s="22" t="str" cm="1">
        <f t="array" ref="U2">_xlfn.IFS(Tbl_DFR[[#This Row],[Filling Qty]]&gt;=150,"HIGH",Tbl_DFR[[#This Row],[Filling Qty]]&gt;=80,"medium",TRUE,"low")</f>
        <v>low</v>
      </c>
      <c r="V2" s="22" t="str">
        <f>IF(OR(Tbl_DFR[[#This Row],[CMP]]="HALDWANI",Tbl_DFR[[#This Row],[CMP]]="DEHRADUN"),"YES","NO")</f>
        <v>YES</v>
      </c>
      <c r="W2" s="65">
        <v>45931</v>
      </c>
      <c r="X2" s="25">
        <v>45931</v>
      </c>
      <c r="Y2" s="25">
        <v>45931</v>
      </c>
      <c r="Z2" s="25" t="str">
        <f>IFERROR(TEXT(Tbl_DFR[[#This Row],[Date of filling]],"mmm"),"WIP")</f>
        <v>Oct</v>
      </c>
      <c r="AA2" s="159">
        <f>IFERROR(YEAR(Tbl_DFR[[#This Row],[Date of filling]]),"WIP")</f>
        <v>2025</v>
      </c>
      <c r="AB2" s="159" t="str">
        <f>IFERROR(TEXT(Tbl_DFR[[#This Row],[Date of filling]],"ddd"),"WIP")</f>
        <v>Fri</v>
      </c>
      <c r="AC2" s="38"/>
      <c r="AD2" s="22" t="str">
        <f>_xlfn.XLOOKUP(Tbl_DFR[[#This Row],[SAP]],Site_master[SAP ID],Site_master[ [ TECHNICIAN Name] ],"Not found")</f>
        <v>Ankur  Khatana</v>
      </c>
      <c r="AE2" s="81">
        <f>LEN(Tbl_DFR[[#This Row],[SAP]])</f>
        <v>18</v>
      </c>
      <c r="AF2" s="151" t="str">
        <f>IF(Tbl_DFR[[#This Row],[SAP LENGTH]]=18,"valid","check")</f>
        <v>valid</v>
      </c>
    </row>
    <row r="3" spans="1:32">
      <c r="A3" s="70">
        <v>1</v>
      </c>
      <c r="B3" s="34" t="s">
        <v>31</v>
      </c>
      <c r="C3" s="134" t="str">
        <f>UPPER(TRIM(C7))</f>
        <v>HALDWANI</v>
      </c>
      <c r="D3" s="23" t="s">
        <v>1</v>
      </c>
      <c r="E3" s="23" t="s">
        <v>105</v>
      </c>
      <c r="F3" s="21" t="s">
        <v>106</v>
      </c>
      <c r="G3" s="22" t="s">
        <v>32</v>
      </c>
      <c r="H3" s="22" t="s">
        <v>33</v>
      </c>
      <c r="I3" s="24">
        <v>45931</v>
      </c>
      <c r="J3" s="24">
        <v>45932</v>
      </c>
      <c r="K3" s="159">
        <f>IF(OR(Tbl_DFR[[#This Row],[Date of filling]]="WIP",Tbl_DFR[[#This Row],[Date of Invoice ]]=""),"",Tbl_DFR[[#This Row],[Date of filling]]-Tbl_DFR[[#This Row],[Date of Invoice ]])</f>
        <v>1</v>
      </c>
      <c r="L3" s="159" t="str">
        <f>IF(ISNUMBER(Tbl_DFR[[#This Row],[Invoice filling gape]]),"valid","check")</f>
        <v>valid</v>
      </c>
      <c r="M3" s="21">
        <v>2948</v>
      </c>
      <c r="N3" s="21">
        <v>547</v>
      </c>
      <c r="O3" s="21">
        <v>0</v>
      </c>
      <c r="P3" s="22">
        <v>120</v>
      </c>
      <c r="Q3" s="134" t="str">
        <f>IF(Tbl_DFR[[#This Row],[Filling Qty]]&gt;=150,"high","normal")</f>
        <v>normal</v>
      </c>
      <c r="R3" s="134" t="str">
        <f>IF(AND(Tbl_DFR[[#This Row],[CMP]]="HALDWANI",Tbl_DFR[[#This Row],[Filling Qty]]&gt;=150),"yes","no")</f>
        <v>no</v>
      </c>
      <c r="S3" s="134" t="str">
        <f>IF(Tbl_DFR[[#This Row],[Filling Qty]]&gt;=150,"high",IF(Tbl_DFR[[#This Row],[Filling Qty]]&gt;=80,"medium","low"))</f>
        <v>medium</v>
      </c>
      <c r="T3" s="34">
        <f t="shared" si="0"/>
        <v>120</v>
      </c>
      <c r="U3" s="134" t="str" cm="1">
        <f t="array" ref="U3">_xlfn.IFS(Tbl_DFR[[#This Row],[Filling Qty]]&gt;=150,"HIGH",Tbl_DFR[[#This Row],[Filling Qty]]&gt;=80,"medium",TRUE,"low")</f>
        <v>medium</v>
      </c>
      <c r="V3" s="134" t="str">
        <f>IF(OR(Tbl_DFR[[#This Row],[CMP]]="HALDWANI",Tbl_DFR[[#This Row],[CMP]]="DEHRADUN"),"YES","NO")</f>
        <v>YES</v>
      </c>
      <c r="W3" s="24">
        <v>45932</v>
      </c>
      <c r="X3" s="21"/>
      <c r="Y3" s="35">
        <v>45931</v>
      </c>
      <c r="Z3" s="156" t="str">
        <f>IFERROR(TEXT(Tbl_DFR[[#This Row],[Date of filling]],"mmm"),"WIP")</f>
        <v>Oct</v>
      </c>
      <c r="AA3" s="159">
        <f>IFERROR(YEAR(Tbl_DFR[[#This Row],[Date of filling]]),"WIP")</f>
        <v>2025</v>
      </c>
      <c r="AB3" s="159" t="str">
        <f>IFERROR(TEXT(Tbl_DFR[[#This Row],[Date of filling]],"ddd"),"WIP")</f>
        <v>Thu</v>
      </c>
      <c r="AC3" s="26"/>
      <c r="AD3" s="21" t="str">
        <f>_xlfn.XLOOKUP(Tbl_DFR[[#This Row],[SAP]],Site_master[SAP ID],Site_master[ [ TECHNICIAN Name] ],"Not found")</f>
        <v>Kamlesh Mahra</v>
      </c>
      <c r="AE3" s="22">
        <f>LEN(Tbl_DFR[[#This Row],[SAP]])</f>
        <v>18</v>
      </c>
      <c r="AF3" s="151" t="str">
        <f>IF(Tbl_DFR[[#This Row],[SAP LENGTH]]=18,"valid","check")</f>
        <v>valid</v>
      </c>
    </row>
    <row r="4" spans="1:32" ht="15.6" hidden="1">
      <c r="A4" s="56">
        <v>2</v>
      </c>
      <c r="B4" s="28" t="s">
        <v>705</v>
      </c>
      <c r="C4" s="137" t="str">
        <f>UPPER(TRIM(Tbl_DFR[[#This Row],[CMP]]))</f>
        <v>DEHRADUN</v>
      </c>
      <c r="D4" s="23" t="s">
        <v>706</v>
      </c>
      <c r="E4" s="27" t="s">
        <v>707</v>
      </c>
      <c r="F4" s="23" t="s">
        <v>708</v>
      </c>
      <c r="G4" s="83" t="s">
        <v>710</v>
      </c>
      <c r="H4" s="29">
        <v>151030</v>
      </c>
      <c r="I4" s="67">
        <v>45931</v>
      </c>
      <c r="J4" s="67">
        <v>45933</v>
      </c>
      <c r="K4" s="159">
        <f>IF(OR(Tbl_DFR[[#This Row],[Date of filling]]="WIP",Tbl_DFR[[#This Row],[Date of Invoice ]]=""),"",Tbl_DFR[[#This Row],[Date of filling]]-Tbl_DFR[[#This Row],[Date of Invoice ]])</f>
        <v>2</v>
      </c>
      <c r="L4" s="159" t="str">
        <f>IF(ISNUMBER(Tbl_DFR[[#This Row],[Invoice filling gape]]),"valid","check")</f>
        <v>valid</v>
      </c>
      <c r="M4" s="29">
        <v>11321</v>
      </c>
      <c r="N4" s="29">
        <v>2125</v>
      </c>
      <c r="O4" s="29">
        <v>15</v>
      </c>
      <c r="P4" s="82">
        <v>80</v>
      </c>
      <c r="Q4" s="136" t="str">
        <f>IF(Tbl_DFR[[#This Row],[Filling Qty]]&gt;=150,"high","normal")</f>
        <v>normal</v>
      </c>
      <c r="R4" s="136" t="str">
        <f>IF(AND(Tbl_DFR[[#This Row],[CMP]]="HALDWANI",Tbl_DFR[[#This Row],[Filling Qty]]&gt;=150),"yes","no")</f>
        <v>no</v>
      </c>
      <c r="S4" s="136" t="str">
        <f>IF(Tbl_DFR[[#This Row],[Filling Qty]]&gt;=150,"high",IF(Tbl_DFR[[#This Row],[Filling Qty]]&gt;=80,"medium","low"))</f>
        <v>medium</v>
      </c>
      <c r="T4" s="28">
        <f t="shared" si="0"/>
        <v>95</v>
      </c>
      <c r="U4" s="137" t="str" cm="1">
        <f t="array" ref="U4">_xlfn.IFS(Tbl_DFR[[#This Row],[Filling Qty]]&gt;=150,"HIGH",Tbl_DFR[[#This Row],[Filling Qty]]&gt;=80,"medium",TRUE,"low")</f>
        <v>medium</v>
      </c>
      <c r="V4" s="137" t="str">
        <f>IF(OR(Tbl_DFR[[#This Row],[CMP]]="HALDWANI",Tbl_DFR[[#This Row],[CMP]]="DEHRADUN"),"YES","NO")</f>
        <v>YES</v>
      </c>
      <c r="W4" s="67">
        <v>45931</v>
      </c>
      <c r="X4" s="68">
        <v>45931</v>
      </c>
      <c r="Y4" s="32">
        <v>45931</v>
      </c>
      <c r="Z4" s="155" t="str">
        <f>IFERROR(TEXT(Tbl_DFR[[#This Row],[Date of filling]],"mmm"),"WIP")</f>
        <v>Oct</v>
      </c>
      <c r="AA4" s="159">
        <f>IFERROR(YEAR(Tbl_DFR[[#This Row],[Date of filling]]),"WIP")</f>
        <v>2025</v>
      </c>
      <c r="AB4" s="159" t="str">
        <f>IFERROR(TEXT(Tbl_DFR[[#This Row],[Date of filling]],"ddd"),"WIP")</f>
        <v>Fri</v>
      </c>
      <c r="AC4" s="41"/>
      <c r="AD4" s="29" t="str">
        <f>_xlfn.XLOOKUP(Tbl_DFR[[#This Row],[SAP]],Site_master[SAP ID],Site_master[ [ TECHNICIAN Name] ],"Not found")</f>
        <v>Sandeep  Kumar  Saini</v>
      </c>
      <c r="AE4" s="83">
        <f>LEN(Tbl_DFR[[#This Row],[SAP]])</f>
        <v>18</v>
      </c>
      <c r="AF4" s="151" t="str">
        <f>IF(Tbl_DFR[[#This Row],[SAP LENGTH]]=18,"valid","check")</f>
        <v>valid</v>
      </c>
    </row>
    <row r="5" spans="1:32">
      <c r="A5" s="56">
        <v>2</v>
      </c>
      <c r="B5" s="28" t="s">
        <v>31</v>
      </c>
      <c r="C5" s="137" t="str">
        <f>UPPER(TRIM(Tbl_DFR[[#This Row],[CMP]]))</f>
        <v>HALDWANI</v>
      </c>
      <c r="D5" s="23" t="s">
        <v>1</v>
      </c>
      <c r="E5" s="23" t="s">
        <v>105</v>
      </c>
      <c r="F5" s="27" t="s">
        <v>106</v>
      </c>
      <c r="G5" s="29" t="s">
        <v>35</v>
      </c>
      <c r="H5" s="29" t="s">
        <v>36</v>
      </c>
      <c r="I5" s="30">
        <v>45931</v>
      </c>
      <c r="J5" s="31">
        <v>45933</v>
      </c>
      <c r="K5" s="159">
        <f>IF(OR(Tbl_DFR[[#This Row],[Date of filling]]="WIP",Tbl_DFR[[#This Row],[Date of Invoice ]]=""),"",Tbl_DFR[[#This Row],[Date of filling]]-Tbl_DFR[[#This Row],[Date of Invoice ]])</f>
        <v>2</v>
      </c>
      <c r="L5" s="159" t="str">
        <f>IF(ISNUMBER(Tbl_DFR[[#This Row],[Invoice filling gape]]),"valid","check")</f>
        <v>valid</v>
      </c>
      <c r="M5" s="27">
        <v>613</v>
      </c>
      <c r="N5" s="27">
        <v>223</v>
      </c>
      <c r="O5" s="27">
        <v>80</v>
      </c>
      <c r="P5" s="29">
        <v>60</v>
      </c>
      <c r="Q5" s="137" t="str">
        <f>IF(Tbl_DFR[[#This Row],[Filling Qty]]&gt;=150,"high","normal")</f>
        <v>normal</v>
      </c>
      <c r="R5" s="137" t="str">
        <f>IF(AND(Tbl_DFR[[#This Row],[CMP]]="HALDWANI",Tbl_DFR[[#This Row],[Filling Qty]]&gt;=150),"yes","no")</f>
        <v>no</v>
      </c>
      <c r="S5" s="137" t="str">
        <f>IF(Tbl_DFR[[#This Row],[Filling Qty]]&gt;=150,"high",IF(Tbl_DFR[[#This Row],[Filling Qty]]&gt;=80,"medium","low"))</f>
        <v>low</v>
      </c>
      <c r="T5" s="28">
        <f t="shared" si="0"/>
        <v>140</v>
      </c>
      <c r="U5" s="137" t="str" cm="1">
        <f t="array" ref="U5">_xlfn.IFS(Tbl_DFR[[#This Row],[Filling Qty]]&gt;=150,"HIGH",Tbl_DFR[[#This Row],[Filling Qty]]&gt;=80,"medium",TRUE,"low")</f>
        <v>low</v>
      </c>
      <c r="V5" s="137" t="str">
        <f>IF(OR(Tbl_DFR[[#This Row],[CMP]]="HALDWANI",Tbl_DFR[[#This Row],[CMP]]="DEHRADUN"),"YES","NO")</f>
        <v>YES</v>
      </c>
      <c r="W5" s="31">
        <v>45933</v>
      </c>
      <c r="X5" s="27"/>
      <c r="Y5" s="32">
        <v>45931</v>
      </c>
      <c r="Z5" s="155" t="str">
        <f>IFERROR(TEXT(Tbl_DFR[[#This Row],[Date of filling]],"mmm"),"WIP")</f>
        <v>Oct</v>
      </c>
      <c r="AA5" s="159">
        <f>IFERROR(YEAR(Tbl_DFR[[#This Row],[Date of filling]]),"WIP")</f>
        <v>2025</v>
      </c>
      <c r="AB5" s="159" t="str">
        <f>IFERROR(TEXT(Tbl_DFR[[#This Row],[Date of filling]],"ddd"),"WIP")</f>
        <v>Fri</v>
      </c>
      <c r="AC5" s="33"/>
      <c r="AD5" s="27" t="str">
        <f>_xlfn.XLOOKUP(Tbl_DFR[[#This Row],[SAP]],Site_master[SAP ID],Site_master[ [ TECHNICIAN Name] ],"Not found")</f>
        <v>Kuwar Singh Mehra</v>
      </c>
      <c r="AE5" s="29">
        <f>LEN(Tbl_DFR[[#This Row],[SAP]])</f>
        <v>18</v>
      </c>
      <c r="AF5" s="151" t="str">
        <f>IF(Tbl_DFR[[#This Row],[SAP LENGTH]]=18,"valid","check")</f>
        <v>valid</v>
      </c>
    </row>
    <row r="6" spans="1:32" ht="15.6" hidden="1">
      <c r="A6" s="70">
        <v>3</v>
      </c>
      <c r="B6" s="34" t="s">
        <v>705</v>
      </c>
      <c r="C6" s="134" t="str">
        <f>UPPER(TRIM(Tbl_DFR[[#This Row],[CMP]]))</f>
        <v>DEHRADUN</v>
      </c>
      <c r="D6" s="23" t="s">
        <v>706</v>
      </c>
      <c r="E6" s="21" t="s">
        <v>707</v>
      </c>
      <c r="F6" s="23" t="s">
        <v>708</v>
      </c>
      <c r="G6" s="81" t="s">
        <v>711</v>
      </c>
      <c r="H6" s="22">
        <v>151303</v>
      </c>
      <c r="I6" s="65">
        <v>45931</v>
      </c>
      <c r="J6" s="65">
        <v>45933</v>
      </c>
      <c r="K6" s="159">
        <f>IF(OR(Tbl_DFR[[#This Row],[Date of filling]]="WIP",Tbl_DFR[[#This Row],[Date of Invoice ]]=""),"",Tbl_DFR[[#This Row],[Date of filling]]-Tbl_DFR[[#This Row],[Date of Invoice ]])</f>
        <v>2</v>
      </c>
      <c r="L6" s="159" t="str">
        <f>IF(ISNUMBER(Tbl_DFR[[#This Row],[Invoice filling gape]]),"valid","check")</f>
        <v>valid</v>
      </c>
      <c r="M6" s="22">
        <v>12772</v>
      </c>
      <c r="N6" s="22">
        <v>2842</v>
      </c>
      <c r="O6" s="22">
        <v>14</v>
      </c>
      <c r="P6" s="82">
        <v>60</v>
      </c>
      <c r="Q6" s="136" t="str">
        <f>IF(Tbl_DFR[[#This Row],[Filling Qty]]&gt;=150,"high","normal")</f>
        <v>normal</v>
      </c>
      <c r="R6" s="136" t="str">
        <f>IF(AND(Tbl_DFR[[#This Row],[CMP]]="HALDWANI",Tbl_DFR[[#This Row],[Filling Qty]]&gt;=150),"yes","no")</f>
        <v>no</v>
      </c>
      <c r="S6" s="136" t="str">
        <f>IF(Tbl_DFR[[#This Row],[Filling Qty]]&gt;=150,"high",IF(Tbl_DFR[[#This Row],[Filling Qty]]&gt;=80,"medium","low"))</f>
        <v>low</v>
      </c>
      <c r="T6" s="34">
        <f t="shared" si="0"/>
        <v>74</v>
      </c>
      <c r="U6" s="134" t="str" cm="1">
        <f t="array" ref="U6">_xlfn.IFS(Tbl_DFR[[#This Row],[Filling Qty]]&gt;=150,"HIGH",Tbl_DFR[[#This Row],[Filling Qty]]&gt;=80,"medium",TRUE,"low")</f>
        <v>low</v>
      </c>
      <c r="V6" s="134" t="str">
        <f>IF(OR(Tbl_DFR[[#This Row],[CMP]]="HALDWANI",Tbl_DFR[[#This Row],[CMP]]="DEHRADUN"),"YES","NO")</f>
        <v>YES</v>
      </c>
      <c r="W6" s="65">
        <v>45931</v>
      </c>
      <c r="X6" s="25">
        <v>45931</v>
      </c>
      <c r="Y6" s="35">
        <v>45931</v>
      </c>
      <c r="Z6" s="156" t="str">
        <f>IFERROR(TEXT(Tbl_DFR[[#This Row],[Date of filling]],"mmm"),"WIP")</f>
        <v>Oct</v>
      </c>
      <c r="AA6" s="159">
        <f>IFERROR(YEAR(Tbl_DFR[[#This Row],[Date of filling]]),"WIP")</f>
        <v>2025</v>
      </c>
      <c r="AB6" s="159" t="str">
        <f>IFERROR(TEXT(Tbl_DFR[[#This Row],[Date of filling]],"ddd"),"WIP")</f>
        <v>Fri</v>
      </c>
      <c r="AC6" s="38"/>
      <c r="AD6" s="22" t="str">
        <f>_xlfn.XLOOKUP(Tbl_DFR[[#This Row],[SAP]],Site_master[SAP ID],Site_master[ [ TECHNICIAN Name] ],"Not found")</f>
        <v>Ankur  Khatana</v>
      </c>
      <c r="AE6" s="81">
        <f>LEN(Tbl_DFR[[#This Row],[SAP]])</f>
        <v>18</v>
      </c>
      <c r="AF6" s="151" t="str">
        <f>IF(Tbl_DFR[[#This Row],[SAP LENGTH]]=18,"valid","check")</f>
        <v>valid</v>
      </c>
    </row>
    <row r="7" spans="1:32">
      <c r="A7" s="70">
        <v>3</v>
      </c>
      <c r="B7" s="34" t="s">
        <v>31</v>
      </c>
      <c r="C7" s="134" t="str">
        <f>UPPER(TRIM(Tbl_DFR[[#This Row],[CMP]]))</f>
        <v>HALDWANI</v>
      </c>
      <c r="D7" s="23" t="s">
        <v>1</v>
      </c>
      <c r="E7" s="23" t="s">
        <v>105</v>
      </c>
      <c r="F7" s="21" t="s">
        <v>106</v>
      </c>
      <c r="G7" s="22" t="s">
        <v>37</v>
      </c>
      <c r="H7" s="22" t="s">
        <v>38</v>
      </c>
      <c r="I7" s="24">
        <v>45931</v>
      </c>
      <c r="J7" s="24">
        <v>45932</v>
      </c>
      <c r="K7" s="159">
        <f>IF(OR(Tbl_DFR[[#This Row],[Date of filling]]="WIP",Tbl_DFR[[#This Row],[Date of Invoice ]]=""),"",Tbl_DFR[[#This Row],[Date of filling]]-Tbl_DFR[[#This Row],[Date of Invoice ]])</f>
        <v>1</v>
      </c>
      <c r="L7" s="159" t="str">
        <f>IF(ISNUMBER(Tbl_DFR[[#This Row],[Invoice filling gape]]),"valid","check")</f>
        <v>valid</v>
      </c>
      <c r="M7" s="21">
        <v>6772</v>
      </c>
      <c r="N7" s="21">
        <v>1361</v>
      </c>
      <c r="O7" s="21">
        <v>5</v>
      </c>
      <c r="P7" s="22">
        <v>60</v>
      </c>
      <c r="Q7" s="134" t="str">
        <f>IF(Tbl_DFR[[#This Row],[Filling Qty]]&gt;=150,"high","normal")</f>
        <v>normal</v>
      </c>
      <c r="R7" s="134" t="str">
        <f>IF(AND(Tbl_DFR[[#This Row],[CMP]]="HALDWANI",Tbl_DFR[[#This Row],[Filling Qty]]&gt;=150),"yes","no")</f>
        <v>no</v>
      </c>
      <c r="S7" s="134" t="str">
        <f>IF(Tbl_DFR[[#This Row],[Filling Qty]]&gt;=150,"high",IF(Tbl_DFR[[#This Row],[Filling Qty]]&gt;=80,"medium","low"))</f>
        <v>low</v>
      </c>
      <c r="T7" s="34">
        <f t="shared" si="0"/>
        <v>65</v>
      </c>
      <c r="U7" s="134" t="str" cm="1">
        <f t="array" ref="U7">_xlfn.IFS(Tbl_DFR[[#This Row],[Filling Qty]]&gt;=150,"HIGH",Tbl_DFR[[#This Row],[Filling Qty]]&gt;=80,"medium",TRUE,"low")</f>
        <v>low</v>
      </c>
      <c r="V7" s="134" t="str">
        <f>IF(OR(Tbl_DFR[[#This Row],[CMP]]="HALDWANI",Tbl_DFR[[#This Row],[CMP]]="DEHRADUN"),"YES","NO")</f>
        <v>YES</v>
      </c>
      <c r="W7" s="24">
        <v>45932</v>
      </c>
      <c r="X7" s="21"/>
      <c r="Y7" s="35">
        <v>45931</v>
      </c>
      <c r="Z7" s="156" t="str">
        <f>IFERROR(TEXT(Tbl_DFR[[#This Row],[Date of filling]],"mmm"),"WIP")</f>
        <v>Oct</v>
      </c>
      <c r="AA7" s="159">
        <f>IFERROR(YEAR(Tbl_DFR[[#This Row],[Date of filling]]),"WIP")</f>
        <v>2025</v>
      </c>
      <c r="AB7" s="159" t="str">
        <f>IFERROR(TEXT(Tbl_DFR[[#This Row],[Date of filling]],"ddd"),"WIP")</f>
        <v>Thu</v>
      </c>
      <c r="AC7" s="26"/>
      <c r="AD7" s="21" t="str">
        <f>_xlfn.XLOOKUP(Tbl_DFR[[#This Row],[SAP]],Site_master[SAP ID],Site_master[ [ TECHNICIAN Name] ],"Not found")</f>
        <v>Kamlesh Mahra</v>
      </c>
      <c r="AE7" s="22">
        <f>LEN(Tbl_DFR[[#This Row],[SAP]])</f>
        <v>18</v>
      </c>
      <c r="AF7" s="151" t="str">
        <f>IF(Tbl_DFR[[#This Row],[SAP LENGTH]]=18,"valid","check")</f>
        <v>valid</v>
      </c>
    </row>
    <row r="8" spans="1:32" ht="15.6" hidden="1">
      <c r="A8" s="56">
        <v>4</v>
      </c>
      <c r="B8" s="28" t="s">
        <v>705</v>
      </c>
      <c r="C8" s="137" t="str">
        <f>UPPER(TRIM(Tbl_DFR[[#This Row],[CMP]]))</f>
        <v>DEHRADUN</v>
      </c>
      <c r="D8" s="23" t="s">
        <v>706</v>
      </c>
      <c r="E8" s="27" t="s">
        <v>707</v>
      </c>
      <c r="F8" s="23" t="s">
        <v>708</v>
      </c>
      <c r="G8" s="81" t="s">
        <v>712</v>
      </c>
      <c r="H8" s="29">
        <v>151303</v>
      </c>
      <c r="I8" s="67">
        <v>45931</v>
      </c>
      <c r="J8" s="67">
        <v>45932</v>
      </c>
      <c r="K8" s="159">
        <f>IF(OR(Tbl_DFR[[#This Row],[Date of filling]]="WIP",Tbl_DFR[[#This Row],[Date of Invoice ]]=""),"",Tbl_DFR[[#This Row],[Date of filling]]-Tbl_DFR[[#This Row],[Date of Invoice ]])</f>
        <v>1</v>
      </c>
      <c r="L8" s="159" t="str">
        <f>IF(ISNUMBER(Tbl_DFR[[#This Row],[Invoice filling gape]]),"valid","check")</f>
        <v>valid</v>
      </c>
      <c r="M8" s="29">
        <v>9343</v>
      </c>
      <c r="N8" s="29">
        <v>2821</v>
      </c>
      <c r="O8" s="29">
        <v>13</v>
      </c>
      <c r="P8" s="82">
        <v>60</v>
      </c>
      <c r="Q8" s="136" t="str">
        <f>IF(Tbl_DFR[[#This Row],[Filling Qty]]&gt;=150,"high","normal")</f>
        <v>normal</v>
      </c>
      <c r="R8" s="136" t="str">
        <f>IF(AND(Tbl_DFR[[#This Row],[CMP]]="HALDWANI",Tbl_DFR[[#This Row],[Filling Qty]]&gt;=150),"yes","no")</f>
        <v>no</v>
      </c>
      <c r="S8" s="136" t="str">
        <f>IF(Tbl_DFR[[#This Row],[Filling Qty]]&gt;=150,"high",IF(Tbl_DFR[[#This Row],[Filling Qty]]&gt;=80,"medium","low"))</f>
        <v>low</v>
      </c>
      <c r="T8" s="28">
        <f t="shared" si="0"/>
        <v>73</v>
      </c>
      <c r="U8" s="137" t="str" cm="1">
        <f t="array" ref="U8">_xlfn.IFS(Tbl_DFR[[#This Row],[Filling Qty]]&gt;=150,"HIGH",Tbl_DFR[[#This Row],[Filling Qty]]&gt;=80,"medium",TRUE,"low")</f>
        <v>low</v>
      </c>
      <c r="V8" s="137" t="str">
        <f>IF(OR(Tbl_DFR[[#This Row],[CMP]]="HALDWANI",Tbl_DFR[[#This Row],[CMP]]="DEHRADUN"),"YES","NO")</f>
        <v>YES</v>
      </c>
      <c r="W8" s="67">
        <v>45931</v>
      </c>
      <c r="X8" s="68">
        <v>45931</v>
      </c>
      <c r="Y8" s="32">
        <v>45931</v>
      </c>
      <c r="Z8" s="155" t="str">
        <f>IFERROR(TEXT(Tbl_DFR[[#This Row],[Date of filling]],"mmm"),"WIP")</f>
        <v>Oct</v>
      </c>
      <c r="AA8" s="159">
        <f>IFERROR(YEAR(Tbl_DFR[[#This Row],[Date of filling]]),"WIP")</f>
        <v>2025</v>
      </c>
      <c r="AB8" s="159" t="str">
        <f>IFERROR(TEXT(Tbl_DFR[[#This Row],[Date of filling]],"ddd"),"WIP")</f>
        <v>Thu</v>
      </c>
      <c r="AC8" s="41"/>
      <c r="AD8" s="29" t="str">
        <f>_xlfn.XLOOKUP(Tbl_DFR[[#This Row],[SAP]],Site_master[SAP ID],Site_master[ [ TECHNICIAN Name] ],"Not found")</f>
        <v>Rohit Thakur SLQU</v>
      </c>
      <c r="AE8" s="81">
        <f>LEN(Tbl_DFR[[#This Row],[SAP]])</f>
        <v>18</v>
      </c>
      <c r="AF8" s="151" t="str">
        <f>IF(Tbl_DFR[[#This Row],[SAP LENGTH]]=18,"valid","check")</f>
        <v>valid</v>
      </c>
    </row>
    <row r="9" spans="1:32">
      <c r="A9" s="56">
        <v>4</v>
      </c>
      <c r="B9" s="28" t="s">
        <v>31</v>
      </c>
      <c r="C9" s="137" t="str">
        <f>UPPER(TRIM(Tbl_DFR[[#This Row],[CMP]]))</f>
        <v>HALDWANI</v>
      </c>
      <c r="D9" s="23" t="s">
        <v>1</v>
      </c>
      <c r="E9" s="23" t="s">
        <v>105</v>
      </c>
      <c r="F9" s="27" t="s">
        <v>106</v>
      </c>
      <c r="G9" s="29" t="s">
        <v>39</v>
      </c>
      <c r="H9" s="29" t="s">
        <v>33</v>
      </c>
      <c r="I9" s="30">
        <v>45931</v>
      </c>
      <c r="J9" s="30">
        <v>45931</v>
      </c>
      <c r="K9" s="159">
        <f>IF(OR(Tbl_DFR[[#This Row],[Date of filling]]="WIP",Tbl_DFR[[#This Row],[Date of Invoice ]]=""),"",Tbl_DFR[[#This Row],[Date of filling]]-Tbl_DFR[[#This Row],[Date of Invoice ]])</f>
        <v>0</v>
      </c>
      <c r="L9" s="159" t="str">
        <f>IF(ISNUMBER(Tbl_DFR[[#This Row],[Invoice filling gape]]),"valid","check")</f>
        <v>valid</v>
      </c>
      <c r="M9" s="27">
        <v>9556</v>
      </c>
      <c r="N9" s="27">
        <v>2590</v>
      </c>
      <c r="O9" s="27">
        <v>4</v>
      </c>
      <c r="P9" s="29">
        <v>100</v>
      </c>
      <c r="Q9" s="137" t="str">
        <f>IF(Tbl_DFR[[#This Row],[Filling Qty]]&gt;=150,"high","normal")</f>
        <v>normal</v>
      </c>
      <c r="R9" s="137" t="str">
        <f>IF(AND(Tbl_DFR[[#This Row],[CMP]]="HALDWANI",Tbl_DFR[[#This Row],[Filling Qty]]&gt;=150),"yes","no")</f>
        <v>no</v>
      </c>
      <c r="S9" s="137" t="str">
        <f>IF(Tbl_DFR[[#This Row],[Filling Qty]]&gt;=150,"high",IF(Tbl_DFR[[#This Row],[Filling Qty]]&gt;=80,"medium","low"))</f>
        <v>medium</v>
      </c>
      <c r="T9" s="28">
        <f t="shared" si="0"/>
        <v>104</v>
      </c>
      <c r="U9" s="137" t="str" cm="1">
        <f t="array" ref="U9">_xlfn.IFS(Tbl_DFR[[#This Row],[Filling Qty]]&gt;=150,"HIGH",Tbl_DFR[[#This Row],[Filling Qty]]&gt;=80,"medium",TRUE,"low")</f>
        <v>medium</v>
      </c>
      <c r="V9" s="137" t="str">
        <f>IF(OR(Tbl_DFR[[#This Row],[CMP]]="HALDWANI",Tbl_DFR[[#This Row],[CMP]]="DEHRADUN"),"YES","NO")</f>
        <v>YES</v>
      </c>
      <c r="W9" s="30">
        <v>45931</v>
      </c>
      <c r="X9" s="27"/>
      <c r="Y9" s="32">
        <v>45931</v>
      </c>
      <c r="Z9" s="155" t="str">
        <f>IFERROR(TEXT(Tbl_DFR[[#This Row],[Date of filling]],"mmm"),"WIP")</f>
        <v>Oct</v>
      </c>
      <c r="AA9" s="159">
        <f>IFERROR(YEAR(Tbl_DFR[[#This Row],[Date of filling]]),"WIP")</f>
        <v>2025</v>
      </c>
      <c r="AB9" s="159" t="str">
        <f>IFERROR(TEXT(Tbl_DFR[[#This Row],[Date of filling]],"ddd"),"WIP")</f>
        <v>Wed</v>
      </c>
      <c r="AC9" s="33"/>
      <c r="AD9" s="27" t="str">
        <f>_xlfn.XLOOKUP(Tbl_DFR[[#This Row],[SAP]],Site_master[SAP ID],Site_master[ [ TECHNICIAN Name] ],"Not found")</f>
        <v>Kamlesh Mahra</v>
      </c>
      <c r="AE9" s="29">
        <f>LEN(Tbl_DFR[[#This Row],[SAP]])</f>
        <v>18</v>
      </c>
      <c r="AF9" s="151" t="str">
        <f>IF(Tbl_DFR[[#This Row],[SAP LENGTH]]=18,"valid","check")</f>
        <v>valid</v>
      </c>
    </row>
    <row r="10" spans="1:32" ht="15.6" hidden="1">
      <c r="A10" s="70">
        <v>5</v>
      </c>
      <c r="B10" s="34" t="s">
        <v>705</v>
      </c>
      <c r="C10" s="134" t="str">
        <f>UPPER(TRIM(Tbl_DFR[[#This Row],[CMP]]))</f>
        <v>DEHRADUN</v>
      </c>
      <c r="D10" s="23" t="s">
        <v>706</v>
      </c>
      <c r="E10" s="21" t="s">
        <v>707</v>
      </c>
      <c r="F10" s="23" t="s">
        <v>708</v>
      </c>
      <c r="G10" s="81" t="s">
        <v>713</v>
      </c>
      <c r="H10" s="22">
        <v>151030</v>
      </c>
      <c r="I10" s="65">
        <v>45931</v>
      </c>
      <c r="J10" s="65">
        <v>45933</v>
      </c>
      <c r="K10" s="159">
        <f>IF(OR(Tbl_DFR[[#This Row],[Date of filling]]="WIP",Tbl_DFR[[#This Row],[Date of Invoice ]]=""),"",Tbl_DFR[[#This Row],[Date of filling]]-Tbl_DFR[[#This Row],[Date of Invoice ]])</f>
        <v>2</v>
      </c>
      <c r="L10" s="159" t="str">
        <f>IF(ISNUMBER(Tbl_DFR[[#This Row],[Invoice filling gape]]),"valid","check")</f>
        <v>valid</v>
      </c>
      <c r="M10" s="22">
        <v>4272</v>
      </c>
      <c r="N10" s="22">
        <v>507</v>
      </c>
      <c r="O10" s="22">
        <v>15</v>
      </c>
      <c r="P10" s="82">
        <v>80</v>
      </c>
      <c r="Q10" s="136" t="str">
        <f>IF(Tbl_DFR[[#This Row],[Filling Qty]]&gt;=150,"high","normal")</f>
        <v>normal</v>
      </c>
      <c r="R10" s="136" t="str">
        <f>IF(AND(Tbl_DFR[[#This Row],[CMP]]="HALDWANI",Tbl_DFR[[#This Row],[Filling Qty]]&gt;=150),"yes","no")</f>
        <v>no</v>
      </c>
      <c r="S10" s="136" t="str">
        <f>IF(Tbl_DFR[[#This Row],[Filling Qty]]&gt;=150,"high",IF(Tbl_DFR[[#This Row],[Filling Qty]]&gt;=80,"medium","low"))</f>
        <v>medium</v>
      </c>
      <c r="T10" s="34">
        <f t="shared" si="0"/>
        <v>95</v>
      </c>
      <c r="U10" s="134" t="str" cm="1">
        <f t="array" ref="U10">_xlfn.IFS(Tbl_DFR[[#This Row],[Filling Qty]]&gt;=150,"HIGH",Tbl_DFR[[#This Row],[Filling Qty]]&gt;=80,"medium",TRUE,"low")</f>
        <v>medium</v>
      </c>
      <c r="V10" s="134" t="str">
        <f>IF(OR(Tbl_DFR[[#This Row],[CMP]]="HALDWANI",Tbl_DFR[[#This Row],[CMP]]="DEHRADUN"),"YES","NO")</f>
        <v>YES</v>
      </c>
      <c r="W10" s="65">
        <v>45931</v>
      </c>
      <c r="X10" s="25">
        <v>45931</v>
      </c>
      <c r="Y10" s="35">
        <v>45931</v>
      </c>
      <c r="Z10" s="156" t="str">
        <f>IFERROR(TEXT(Tbl_DFR[[#This Row],[Date of filling]],"mmm"),"WIP")</f>
        <v>Oct</v>
      </c>
      <c r="AA10" s="159">
        <f>IFERROR(YEAR(Tbl_DFR[[#This Row],[Date of filling]]),"WIP")</f>
        <v>2025</v>
      </c>
      <c r="AB10" s="159" t="str">
        <f>IFERROR(TEXT(Tbl_DFR[[#This Row],[Date of filling]],"ddd"),"WIP")</f>
        <v>Fri</v>
      </c>
      <c r="AC10" s="38"/>
      <c r="AD10" s="22" t="str">
        <f>_xlfn.XLOOKUP(Tbl_DFR[[#This Row],[SAP]],Site_master[SAP ID],Site_master[ [ TECHNICIAN Name] ],"Not found")</f>
        <v>Sandeep  Kumar  Saini</v>
      </c>
      <c r="AE10" s="81">
        <f>LEN(Tbl_DFR[[#This Row],[SAP]])</f>
        <v>18</v>
      </c>
      <c r="AF10" s="151" t="str">
        <f>IF(Tbl_DFR[[#This Row],[SAP LENGTH]]=18,"valid","check")</f>
        <v>valid</v>
      </c>
    </row>
    <row r="11" spans="1:32">
      <c r="A11" s="70">
        <v>5</v>
      </c>
      <c r="B11" s="34" t="s">
        <v>31</v>
      </c>
      <c r="C11" s="134" t="str">
        <f>UPPER(TRIM(Tbl_DFR[[#This Row],[CMP]]))</f>
        <v>HALDWANI</v>
      </c>
      <c r="D11" s="23" t="s">
        <v>1</v>
      </c>
      <c r="E11" s="23" t="s">
        <v>105</v>
      </c>
      <c r="F11" s="21" t="s">
        <v>106</v>
      </c>
      <c r="G11" s="22" t="s">
        <v>40</v>
      </c>
      <c r="H11" s="22" t="s">
        <v>33</v>
      </c>
      <c r="I11" s="24">
        <v>45931</v>
      </c>
      <c r="J11" s="24">
        <v>45931</v>
      </c>
      <c r="K11" s="159">
        <f>IF(OR(Tbl_DFR[[#This Row],[Date of filling]]="WIP",Tbl_DFR[[#This Row],[Date of Invoice ]]=""),"",Tbl_DFR[[#This Row],[Date of filling]]-Tbl_DFR[[#This Row],[Date of Invoice ]])</f>
        <v>0</v>
      </c>
      <c r="L11" s="159" t="str">
        <f>IF(ISNUMBER(Tbl_DFR[[#This Row],[Invoice filling gape]]),"valid","check")</f>
        <v>valid</v>
      </c>
      <c r="M11" s="21">
        <v>13703</v>
      </c>
      <c r="N11" s="21">
        <v>2782</v>
      </c>
      <c r="O11" s="21">
        <v>42</v>
      </c>
      <c r="P11" s="22">
        <v>80</v>
      </c>
      <c r="Q11" s="134" t="str">
        <f>IF(Tbl_DFR[[#This Row],[Filling Qty]]&gt;=150,"high","normal")</f>
        <v>normal</v>
      </c>
      <c r="R11" s="134" t="str">
        <f>IF(AND(Tbl_DFR[[#This Row],[CMP]]="HALDWANI",Tbl_DFR[[#This Row],[Filling Qty]]&gt;=150),"yes","no")</f>
        <v>no</v>
      </c>
      <c r="S11" s="134" t="str">
        <f>IF(Tbl_DFR[[#This Row],[Filling Qty]]&gt;=150,"high",IF(Tbl_DFR[[#This Row],[Filling Qty]]&gt;=80,"medium","low"))</f>
        <v>medium</v>
      </c>
      <c r="T11" s="34">
        <f t="shared" si="0"/>
        <v>122</v>
      </c>
      <c r="U11" s="134" t="str" cm="1">
        <f t="array" ref="U11">_xlfn.IFS(Tbl_DFR[[#This Row],[Filling Qty]]&gt;=150,"HIGH",Tbl_DFR[[#This Row],[Filling Qty]]&gt;=80,"medium",TRUE,"low")</f>
        <v>medium</v>
      </c>
      <c r="V11" s="134" t="str">
        <f>IF(OR(Tbl_DFR[[#This Row],[CMP]]="HALDWANI",Tbl_DFR[[#This Row],[CMP]]="DEHRADUN"),"YES","NO")</f>
        <v>YES</v>
      </c>
      <c r="W11" s="24">
        <v>45931</v>
      </c>
      <c r="X11" s="21"/>
      <c r="Y11" s="35">
        <v>45931</v>
      </c>
      <c r="Z11" s="156" t="str">
        <f>IFERROR(TEXT(Tbl_DFR[[#This Row],[Date of filling]],"mmm"),"WIP")</f>
        <v>Oct</v>
      </c>
      <c r="AA11" s="159">
        <f>IFERROR(YEAR(Tbl_DFR[[#This Row],[Date of filling]]),"WIP")</f>
        <v>2025</v>
      </c>
      <c r="AB11" s="159" t="str">
        <f>IFERROR(TEXT(Tbl_DFR[[#This Row],[Date of filling]],"ddd"),"WIP")</f>
        <v>Wed</v>
      </c>
      <c r="AC11" s="26"/>
      <c r="AD11" s="21" t="str">
        <f>_xlfn.XLOOKUP(Tbl_DFR[[#This Row],[SAP]],Site_master[SAP ID],Site_master[ [ TECHNICIAN Name] ],"Not found")</f>
        <v>Kamlesh Mahra</v>
      </c>
      <c r="AE11" s="22">
        <f>LEN(Tbl_DFR[[#This Row],[SAP]])</f>
        <v>18</v>
      </c>
      <c r="AF11" s="151" t="str">
        <f>IF(Tbl_DFR[[#This Row],[SAP LENGTH]]=18,"valid","check")</f>
        <v>valid</v>
      </c>
    </row>
    <row r="12" spans="1:32" ht="15.6" hidden="1">
      <c r="A12" s="56">
        <v>6</v>
      </c>
      <c r="B12" s="28" t="s">
        <v>705</v>
      </c>
      <c r="C12" s="137" t="str">
        <f>UPPER(TRIM(Tbl_DFR[[#This Row],[CMP]]))</f>
        <v>DEHRADUN</v>
      </c>
      <c r="D12" s="23" t="s">
        <v>706</v>
      </c>
      <c r="E12" s="27" t="s">
        <v>707</v>
      </c>
      <c r="F12" s="23" t="s">
        <v>708</v>
      </c>
      <c r="G12" s="81" t="s">
        <v>714</v>
      </c>
      <c r="H12" s="29">
        <v>151303</v>
      </c>
      <c r="I12" s="67">
        <v>45931</v>
      </c>
      <c r="J12" s="67">
        <v>45932</v>
      </c>
      <c r="K12" s="159">
        <f>IF(OR(Tbl_DFR[[#This Row],[Date of filling]]="WIP",Tbl_DFR[[#This Row],[Date of Invoice ]]=""),"",Tbl_DFR[[#This Row],[Date of filling]]-Tbl_DFR[[#This Row],[Date of Invoice ]])</f>
        <v>1</v>
      </c>
      <c r="L12" s="159" t="str">
        <f>IF(ISNUMBER(Tbl_DFR[[#This Row],[Invoice filling gape]]),"valid","check")</f>
        <v>valid</v>
      </c>
      <c r="M12" s="29">
        <v>12515</v>
      </c>
      <c r="N12" s="29">
        <v>3069</v>
      </c>
      <c r="O12" s="29">
        <v>21</v>
      </c>
      <c r="P12" s="82">
        <v>60</v>
      </c>
      <c r="Q12" s="136" t="str">
        <f>IF(Tbl_DFR[[#This Row],[Filling Qty]]&gt;=150,"high","normal")</f>
        <v>normal</v>
      </c>
      <c r="R12" s="136" t="str">
        <f>IF(AND(Tbl_DFR[[#This Row],[CMP]]="HALDWANI",Tbl_DFR[[#This Row],[Filling Qty]]&gt;=150),"yes","no")</f>
        <v>no</v>
      </c>
      <c r="S12" s="136" t="str">
        <f>IF(Tbl_DFR[[#This Row],[Filling Qty]]&gt;=150,"high",IF(Tbl_DFR[[#This Row],[Filling Qty]]&gt;=80,"medium","low"))</f>
        <v>low</v>
      </c>
      <c r="T12" s="28">
        <f t="shared" si="0"/>
        <v>81</v>
      </c>
      <c r="U12" s="137" t="str" cm="1">
        <f t="array" ref="U12">_xlfn.IFS(Tbl_DFR[[#This Row],[Filling Qty]]&gt;=150,"HIGH",Tbl_DFR[[#This Row],[Filling Qty]]&gt;=80,"medium",TRUE,"low")</f>
        <v>low</v>
      </c>
      <c r="V12" s="137" t="str">
        <f>IF(OR(Tbl_DFR[[#This Row],[CMP]]="HALDWANI",Tbl_DFR[[#This Row],[CMP]]="DEHRADUN"),"YES","NO")</f>
        <v>YES</v>
      </c>
      <c r="W12" s="67">
        <v>45931</v>
      </c>
      <c r="X12" s="68">
        <v>45931</v>
      </c>
      <c r="Y12" s="32">
        <v>45931</v>
      </c>
      <c r="Z12" s="155" t="str">
        <f>IFERROR(TEXT(Tbl_DFR[[#This Row],[Date of filling]],"mmm"),"WIP")</f>
        <v>Oct</v>
      </c>
      <c r="AA12" s="159">
        <f>IFERROR(YEAR(Tbl_DFR[[#This Row],[Date of filling]]),"WIP")</f>
        <v>2025</v>
      </c>
      <c r="AB12" s="159" t="str">
        <f>IFERROR(TEXT(Tbl_DFR[[#This Row],[Date of filling]],"ddd"),"WIP")</f>
        <v>Thu</v>
      </c>
      <c r="AC12" s="41"/>
      <c r="AD12" s="29" t="str">
        <f>_xlfn.XLOOKUP(Tbl_DFR[[#This Row],[SAP]],Site_master[SAP ID],Site_master[ [ TECHNICIAN Name] ],"Not found")</f>
        <v>Rohit Thakur SLQU</v>
      </c>
      <c r="AE12" s="81">
        <f>LEN(Tbl_DFR[[#This Row],[SAP]])</f>
        <v>18</v>
      </c>
      <c r="AF12" s="151" t="str">
        <f>IF(Tbl_DFR[[#This Row],[SAP LENGTH]]=18,"valid","check")</f>
        <v>valid</v>
      </c>
    </row>
    <row r="13" spans="1:32">
      <c r="A13" s="56">
        <v>6</v>
      </c>
      <c r="B13" s="28" t="s">
        <v>31</v>
      </c>
      <c r="C13" s="137" t="str">
        <f>UPPER(TRIM(Tbl_DFR[[#This Row],[CMP]]))</f>
        <v>HALDWANI</v>
      </c>
      <c r="D13" s="23" t="s">
        <v>1</v>
      </c>
      <c r="E13" s="23" t="s">
        <v>105</v>
      </c>
      <c r="F13" s="27" t="s">
        <v>106</v>
      </c>
      <c r="G13" s="29" t="s">
        <v>41</v>
      </c>
      <c r="H13" s="29" t="s">
        <v>33</v>
      </c>
      <c r="I13" s="30">
        <v>45931</v>
      </c>
      <c r="J13" s="30">
        <v>45931</v>
      </c>
      <c r="K13" s="159">
        <f>IF(OR(Tbl_DFR[[#This Row],[Date of filling]]="WIP",Tbl_DFR[[#This Row],[Date of Invoice ]]=""),"",Tbl_DFR[[#This Row],[Date of filling]]-Tbl_DFR[[#This Row],[Date of Invoice ]])</f>
        <v>0</v>
      </c>
      <c r="L13" s="159" t="str">
        <f>IF(ISNUMBER(Tbl_DFR[[#This Row],[Invoice filling gape]]),"valid","check")</f>
        <v>valid</v>
      </c>
      <c r="M13" s="27">
        <v>9297</v>
      </c>
      <c r="N13" s="27">
        <v>2475</v>
      </c>
      <c r="O13" s="27">
        <v>71</v>
      </c>
      <c r="P13" s="29">
        <v>40</v>
      </c>
      <c r="Q13" s="137" t="str">
        <f>IF(Tbl_DFR[[#This Row],[Filling Qty]]&gt;=150,"high","normal")</f>
        <v>normal</v>
      </c>
      <c r="R13" s="137" t="str">
        <f>IF(AND(Tbl_DFR[[#This Row],[CMP]]="HALDWANI",Tbl_DFR[[#This Row],[Filling Qty]]&gt;=150),"yes","no")</f>
        <v>no</v>
      </c>
      <c r="S13" s="137" t="str">
        <f>IF(Tbl_DFR[[#This Row],[Filling Qty]]&gt;=150,"high",IF(Tbl_DFR[[#This Row],[Filling Qty]]&gt;=80,"medium","low"))</f>
        <v>low</v>
      </c>
      <c r="T13" s="28">
        <f t="shared" si="0"/>
        <v>111</v>
      </c>
      <c r="U13" s="137" t="str" cm="1">
        <f t="array" ref="U13">_xlfn.IFS(Tbl_DFR[[#This Row],[Filling Qty]]&gt;=150,"HIGH",Tbl_DFR[[#This Row],[Filling Qty]]&gt;=80,"medium",TRUE,"low")</f>
        <v>low</v>
      </c>
      <c r="V13" s="137" t="str">
        <f>IF(OR(Tbl_DFR[[#This Row],[CMP]]="HALDWANI",Tbl_DFR[[#This Row],[CMP]]="DEHRADUN"),"YES","NO")</f>
        <v>YES</v>
      </c>
      <c r="W13" s="30">
        <v>45931</v>
      </c>
      <c r="X13" s="36">
        <v>0.65277777777777779</v>
      </c>
      <c r="Y13" s="32">
        <v>45931</v>
      </c>
      <c r="Z13" s="155" t="str">
        <f>IFERROR(TEXT(Tbl_DFR[[#This Row],[Date of filling]],"mmm"),"WIP")</f>
        <v>Oct</v>
      </c>
      <c r="AA13" s="159">
        <f>IFERROR(YEAR(Tbl_DFR[[#This Row],[Date of filling]]),"WIP")</f>
        <v>2025</v>
      </c>
      <c r="AB13" s="159" t="str">
        <f>IFERROR(TEXT(Tbl_DFR[[#This Row],[Date of filling]],"ddd"),"WIP")</f>
        <v>Wed</v>
      </c>
      <c r="AC13" s="33" t="s">
        <v>113</v>
      </c>
      <c r="AD13" s="27" t="str">
        <f>_xlfn.XLOOKUP(Tbl_DFR[[#This Row],[SAP]],Site_master[SAP ID],Site_master[ [ TECHNICIAN Name] ],"Not found")</f>
        <v>Kamlesh Mahra</v>
      </c>
      <c r="AE13" s="29">
        <f>LEN(Tbl_DFR[[#This Row],[SAP]])</f>
        <v>18</v>
      </c>
      <c r="AF13" s="151" t="str">
        <f>IF(Tbl_DFR[[#This Row],[SAP LENGTH]]=18,"valid","check")</f>
        <v>valid</v>
      </c>
    </row>
    <row r="14" spans="1:32" ht="15.6" hidden="1">
      <c r="A14" s="70">
        <v>7</v>
      </c>
      <c r="B14" s="34" t="s">
        <v>705</v>
      </c>
      <c r="C14" s="134" t="str">
        <f>UPPER(TRIM(Tbl_DFR[[#This Row],[CMP]]))</f>
        <v>DEHRADUN</v>
      </c>
      <c r="D14" s="23" t="s">
        <v>706</v>
      </c>
      <c r="E14" s="21" t="s">
        <v>707</v>
      </c>
      <c r="F14" s="23" t="s">
        <v>708</v>
      </c>
      <c r="G14" s="84" t="s">
        <v>715</v>
      </c>
      <c r="H14" s="22">
        <v>151155</v>
      </c>
      <c r="I14" s="65">
        <v>45931</v>
      </c>
      <c r="J14" s="65">
        <v>45931</v>
      </c>
      <c r="K14" s="159">
        <f>IF(OR(Tbl_DFR[[#This Row],[Date of filling]]="WIP",Tbl_DFR[[#This Row],[Date of Invoice ]]=""),"",Tbl_DFR[[#This Row],[Date of filling]]-Tbl_DFR[[#This Row],[Date of Invoice ]])</f>
        <v>0</v>
      </c>
      <c r="L14" s="159" t="str">
        <f>IF(ISNUMBER(Tbl_DFR[[#This Row],[Invoice filling gape]]),"valid","check")</f>
        <v>valid</v>
      </c>
      <c r="M14" s="22">
        <v>53384</v>
      </c>
      <c r="N14" s="22">
        <v>10847</v>
      </c>
      <c r="O14" s="22">
        <v>20</v>
      </c>
      <c r="P14" s="82">
        <v>160</v>
      </c>
      <c r="Q14" s="136" t="str">
        <f>IF(Tbl_DFR[[#This Row],[Filling Qty]]&gt;=150,"high","normal")</f>
        <v>high</v>
      </c>
      <c r="R14" s="136" t="str">
        <f>IF(AND(Tbl_DFR[[#This Row],[CMP]]="HALDWANI",Tbl_DFR[[#This Row],[Filling Qty]]&gt;=150),"yes","no")</f>
        <v>no</v>
      </c>
      <c r="S14" s="136" t="str">
        <f>IF(Tbl_DFR[[#This Row],[Filling Qty]]&gt;=150,"high",IF(Tbl_DFR[[#This Row],[Filling Qty]]&gt;=80,"medium","low"))</f>
        <v>high</v>
      </c>
      <c r="T14" s="34">
        <f t="shared" si="0"/>
        <v>180</v>
      </c>
      <c r="U14" s="134" t="str" cm="1">
        <f t="array" ref="U14">_xlfn.IFS(Tbl_DFR[[#This Row],[Filling Qty]]&gt;=150,"HIGH",Tbl_DFR[[#This Row],[Filling Qty]]&gt;=80,"medium",TRUE,"low")</f>
        <v>HIGH</v>
      </c>
      <c r="V14" s="134" t="str">
        <f>IF(OR(Tbl_DFR[[#This Row],[CMP]]="HALDWANI",Tbl_DFR[[#This Row],[CMP]]="DEHRADUN"),"YES","NO")</f>
        <v>YES</v>
      </c>
      <c r="W14" s="65">
        <v>45931</v>
      </c>
      <c r="X14" s="25">
        <v>45931</v>
      </c>
      <c r="Y14" s="35">
        <v>45931</v>
      </c>
      <c r="Z14" s="156" t="str">
        <f>IFERROR(TEXT(Tbl_DFR[[#This Row],[Date of filling]],"mmm"),"WIP")</f>
        <v>Oct</v>
      </c>
      <c r="AA14" s="159">
        <f>IFERROR(YEAR(Tbl_DFR[[#This Row],[Date of filling]]),"WIP")</f>
        <v>2025</v>
      </c>
      <c r="AB14" s="159" t="str">
        <f>IFERROR(TEXT(Tbl_DFR[[#This Row],[Date of filling]],"ddd"),"WIP")</f>
        <v>Wed</v>
      </c>
      <c r="AC14" s="38"/>
      <c r="AD14" s="22" t="str">
        <f>_xlfn.XLOOKUP(Tbl_DFR[[#This Row],[SAP]],Site_master[SAP ID],Site_master[ [ TECHNICIAN Name] ],"Not found")</f>
        <v>Jitendra  Negi</v>
      </c>
      <c r="AE14" s="84">
        <f>LEN(Tbl_DFR[[#This Row],[SAP]])</f>
        <v>18</v>
      </c>
      <c r="AF14" s="151" t="str">
        <f>IF(Tbl_DFR[[#This Row],[SAP LENGTH]]=18,"valid","check")</f>
        <v>valid</v>
      </c>
    </row>
    <row r="15" spans="1:32">
      <c r="A15" s="70">
        <v>7</v>
      </c>
      <c r="B15" s="34" t="s">
        <v>31</v>
      </c>
      <c r="C15" s="134" t="str">
        <f>UPPER(TRIM(Tbl_DFR[[#This Row],[CMP]]))</f>
        <v>HALDWANI</v>
      </c>
      <c r="D15" s="23" t="s">
        <v>1</v>
      </c>
      <c r="E15" s="23" t="s">
        <v>105</v>
      </c>
      <c r="F15" s="21" t="s">
        <v>106</v>
      </c>
      <c r="G15" s="22" t="s">
        <v>42</v>
      </c>
      <c r="H15" s="22" t="s">
        <v>33</v>
      </c>
      <c r="I15" s="24">
        <v>45931</v>
      </c>
      <c r="J15" s="24">
        <v>45932</v>
      </c>
      <c r="K15" s="159">
        <f>IF(OR(Tbl_DFR[[#This Row],[Date of filling]]="WIP",Tbl_DFR[[#This Row],[Date of Invoice ]]=""),"",Tbl_DFR[[#This Row],[Date of filling]]-Tbl_DFR[[#This Row],[Date of Invoice ]])</f>
        <v>1</v>
      </c>
      <c r="L15" s="159" t="str">
        <f>IF(ISNUMBER(Tbl_DFR[[#This Row],[Invoice filling gape]]),"valid","check")</f>
        <v>valid</v>
      </c>
      <c r="M15" s="21">
        <v>2393</v>
      </c>
      <c r="N15" s="21">
        <v>427</v>
      </c>
      <c r="O15" s="21">
        <v>42</v>
      </c>
      <c r="P15" s="22">
        <v>80</v>
      </c>
      <c r="Q15" s="134" t="str">
        <f>IF(Tbl_DFR[[#This Row],[Filling Qty]]&gt;=150,"high","normal")</f>
        <v>normal</v>
      </c>
      <c r="R15" s="134" t="str">
        <f>IF(AND(Tbl_DFR[[#This Row],[CMP]]="HALDWANI",Tbl_DFR[[#This Row],[Filling Qty]]&gt;=150),"yes","no")</f>
        <v>no</v>
      </c>
      <c r="S15" s="134" t="str">
        <f>IF(Tbl_DFR[[#This Row],[Filling Qty]]&gt;=150,"high",IF(Tbl_DFR[[#This Row],[Filling Qty]]&gt;=80,"medium","low"))</f>
        <v>medium</v>
      </c>
      <c r="T15" s="34">
        <f t="shared" si="0"/>
        <v>122</v>
      </c>
      <c r="U15" s="134" t="str" cm="1">
        <f t="array" ref="U15">_xlfn.IFS(Tbl_DFR[[#This Row],[Filling Qty]]&gt;=150,"HIGH",Tbl_DFR[[#This Row],[Filling Qty]]&gt;=80,"medium",TRUE,"low")</f>
        <v>medium</v>
      </c>
      <c r="V15" s="134" t="str">
        <f>IF(OR(Tbl_DFR[[#This Row],[CMP]]="HALDWANI",Tbl_DFR[[#This Row],[CMP]]="DEHRADUN"),"YES","NO")</f>
        <v>YES</v>
      </c>
      <c r="W15" s="24">
        <v>45932</v>
      </c>
      <c r="X15" s="21"/>
      <c r="Y15" s="35">
        <v>45931</v>
      </c>
      <c r="Z15" s="156" t="str">
        <f>IFERROR(TEXT(Tbl_DFR[[#This Row],[Date of filling]],"mmm"),"WIP")</f>
        <v>Oct</v>
      </c>
      <c r="AA15" s="159">
        <f>IFERROR(YEAR(Tbl_DFR[[#This Row],[Date of filling]]),"WIP")</f>
        <v>2025</v>
      </c>
      <c r="AB15" s="159" t="str">
        <f>IFERROR(TEXT(Tbl_DFR[[#This Row],[Date of filling]],"ddd"),"WIP")</f>
        <v>Thu</v>
      </c>
      <c r="AC15" s="26"/>
      <c r="AD15" s="21" t="str">
        <f>_xlfn.XLOOKUP(Tbl_DFR[[#This Row],[SAP]],Site_master[SAP ID],Site_master[ [ TECHNICIAN Name] ],"Not found")</f>
        <v>Kamlesh Mahra</v>
      </c>
      <c r="AE15" s="22">
        <f>LEN(Tbl_DFR[[#This Row],[SAP]])</f>
        <v>18</v>
      </c>
      <c r="AF15" s="151" t="str">
        <f>IF(Tbl_DFR[[#This Row],[SAP LENGTH]]=18,"valid","check")</f>
        <v>valid</v>
      </c>
    </row>
    <row r="16" spans="1:32" hidden="1">
      <c r="A16" s="56">
        <v>8</v>
      </c>
      <c r="B16" s="28" t="s">
        <v>705</v>
      </c>
      <c r="C16" s="137" t="str">
        <f>UPPER(TRIM(Tbl_DFR[[#This Row],[CMP]]))</f>
        <v>DEHRADUN</v>
      </c>
      <c r="D16" s="23" t="s">
        <v>706</v>
      </c>
      <c r="E16" s="27" t="s">
        <v>716</v>
      </c>
      <c r="F16" s="23" t="s">
        <v>717</v>
      </c>
      <c r="G16" s="84" t="s">
        <v>718</v>
      </c>
      <c r="H16" s="29" t="s">
        <v>719</v>
      </c>
      <c r="I16" s="67">
        <v>45931</v>
      </c>
      <c r="J16" s="67">
        <v>45932</v>
      </c>
      <c r="K16" s="159">
        <f>IF(OR(Tbl_DFR[[#This Row],[Date of filling]]="WIP",Tbl_DFR[[#This Row],[Date of Invoice ]]=""),"",Tbl_DFR[[#This Row],[Date of filling]]-Tbl_DFR[[#This Row],[Date of Invoice ]])</f>
        <v>1</v>
      </c>
      <c r="L16" s="159" t="str">
        <f>IF(ISNUMBER(Tbl_DFR[[#This Row],[Invoice filling gape]]),"valid","check")</f>
        <v>valid</v>
      </c>
      <c r="M16" s="29">
        <v>5661</v>
      </c>
      <c r="N16" s="29">
        <v>1602</v>
      </c>
      <c r="O16" s="29">
        <v>64</v>
      </c>
      <c r="P16" s="85">
        <v>80</v>
      </c>
      <c r="Q16" s="138" t="str">
        <f>IF(Tbl_DFR[[#This Row],[Filling Qty]]&gt;=150,"high","normal")</f>
        <v>normal</v>
      </c>
      <c r="R16" s="138" t="str">
        <f>IF(AND(Tbl_DFR[[#This Row],[CMP]]="HALDWANI",Tbl_DFR[[#This Row],[Filling Qty]]&gt;=150),"yes","no")</f>
        <v>no</v>
      </c>
      <c r="S16" s="138" t="str">
        <f>IF(Tbl_DFR[[#This Row],[Filling Qty]]&gt;=150,"high",IF(Tbl_DFR[[#This Row],[Filling Qty]]&gt;=80,"medium","low"))</f>
        <v>medium</v>
      </c>
      <c r="T16" s="28">
        <f t="shared" si="0"/>
        <v>144</v>
      </c>
      <c r="U16" s="137" t="str" cm="1">
        <f t="array" ref="U16">_xlfn.IFS(Tbl_DFR[[#This Row],[Filling Qty]]&gt;=150,"HIGH",Tbl_DFR[[#This Row],[Filling Qty]]&gt;=80,"medium",TRUE,"low")</f>
        <v>medium</v>
      </c>
      <c r="V16" s="137" t="str">
        <f>IF(OR(Tbl_DFR[[#This Row],[CMP]]="HALDWANI",Tbl_DFR[[#This Row],[CMP]]="DEHRADUN"),"YES","NO")</f>
        <v>YES</v>
      </c>
      <c r="W16" s="67">
        <v>45931</v>
      </c>
      <c r="X16" s="68">
        <v>45931</v>
      </c>
      <c r="Y16" s="32">
        <v>45931</v>
      </c>
      <c r="Z16" s="155" t="str">
        <f>IFERROR(TEXT(Tbl_DFR[[#This Row],[Date of filling]],"mmm"),"WIP")</f>
        <v>Oct</v>
      </c>
      <c r="AA16" s="159">
        <f>IFERROR(YEAR(Tbl_DFR[[#This Row],[Date of filling]]),"WIP")</f>
        <v>2025</v>
      </c>
      <c r="AB16" s="159" t="str">
        <f>IFERROR(TEXT(Tbl_DFR[[#This Row],[Date of filling]],"ddd"),"WIP")</f>
        <v>Thu</v>
      </c>
      <c r="AC16" s="41"/>
      <c r="AD16" s="29" t="str">
        <f>_xlfn.XLOOKUP(Tbl_DFR[[#This Row],[SAP]],Site_master[SAP ID],Site_master[ [ TECHNICIAN Name] ],"Not found")</f>
        <v>Amit  Pal Singh</v>
      </c>
      <c r="AE16" s="84">
        <f>LEN(Tbl_DFR[[#This Row],[SAP]])</f>
        <v>18</v>
      </c>
      <c r="AF16" s="151" t="str">
        <f>IF(Tbl_DFR[[#This Row],[SAP LENGTH]]=18,"valid","check")</f>
        <v>valid</v>
      </c>
    </row>
    <row r="17" spans="1:32">
      <c r="A17" s="56">
        <v>8</v>
      </c>
      <c r="B17" s="28" t="s">
        <v>31</v>
      </c>
      <c r="C17" s="137" t="str">
        <f>UPPER(TRIM(Tbl_DFR[[#This Row],[CMP]]))</f>
        <v>HALDWANI</v>
      </c>
      <c r="D17" s="23" t="s">
        <v>1</v>
      </c>
      <c r="E17" s="23" t="s">
        <v>105</v>
      </c>
      <c r="F17" s="27" t="s">
        <v>106</v>
      </c>
      <c r="G17" s="29" t="s">
        <v>43</v>
      </c>
      <c r="H17" s="29" t="s">
        <v>44</v>
      </c>
      <c r="I17" s="30">
        <v>45931</v>
      </c>
      <c r="J17" s="30">
        <v>45931</v>
      </c>
      <c r="K17" s="159">
        <f>IF(OR(Tbl_DFR[[#This Row],[Date of filling]]="WIP",Tbl_DFR[[#This Row],[Date of Invoice ]]=""),"",Tbl_DFR[[#This Row],[Date of filling]]-Tbl_DFR[[#This Row],[Date of Invoice ]])</f>
        <v>0</v>
      </c>
      <c r="L17" s="159" t="str">
        <f>IF(ISNUMBER(Tbl_DFR[[#This Row],[Invoice filling gape]]),"valid","check")</f>
        <v>valid</v>
      </c>
      <c r="M17" s="27">
        <v>3789</v>
      </c>
      <c r="N17" s="27">
        <v>1560</v>
      </c>
      <c r="O17" s="27">
        <v>50</v>
      </c>
      <c r="P17" s="29">
        <v>60</v>
      </c>
      <c r="Q17" s="137" t="str">
        <f>IF(Tbl_DFR[[#This Row],[Filling Qty]]&gt;=150,"high","normal")</f>
        <v>normal</v>
      </c>
      <c r="R17" s="137" t="str">
        <f>IF(AND(Tbl_DFR[[#This Row],[CMP]]="HALDWANI",Tbl_DFR[[#This Row],[Filling Qty]]&gt;=150),"yes","no")</f>
        <v>no</v>
      </c>
      <c r="S17" s="137" t="str">
        <f>IF(Tbl_DFR[[#This Row],[Filling Qty]]&gt;=150,"high",IF(Tbl_DFR[[#This Row],[Filling Qty]]&gt;=80,"medium","low"))</f>
        <v>low</v>
      </c>
      <c r="T17" s="28">
        <f t="shared" si="0"/>
        <v>110</v>
      </c>
      <c r="U17" s="137" t="str" cm="1">
        <f t="array" ref="U17">_xlfn.IFS(Tbl_DFR[[#This Row],[Filling Qty]]&gt;=150,"HIGH",Tbl_DFR[[#This Row],[Filling Qty]]&gt;=80,"medium",TRUE,"low")</f>
        <v>low</v>
      </c>
      <c r="V17" s="137" t="str">
        <f>IF(OR(Tbl_DFR[[#This Row],[CMP]]="HALDWANI",Tbl_DFR[[#This Row],[CMP]]="DEHRADUN"),"YES","NO")</f>
        <v>YES</v>
      </c>
      <c r="W17" s="30">
        <v>45931</v>
      </c>
      <c r="X17" s="27"/>
      <c r="Y17" s="32">
        <v>45931</v>
      </c>
      <c r="Z17" s="155" t="str">
        <f>IFERROR(TEXT(Tbl_DFR[[#This Row],[Date of filling]],"mmm"),"WIP")</f>
        <v>Oct</v>
      </c>
      <c r="AA17" s="159">
        <f>IFERROR(YEAR(Tbl_DFR[[#This Row],[Date of filling]]),"WIP")</f>
        <v>2025</v>
      </c>
      <c r="AB17" s="159" t="str">
        <f>IFERROR(TEXT(Tbl_DFR[[#This Row],[Date of filling]],"ddd"),"WIP")</f>
        <v>Wed</v>
      </c>
      <c r="AC17" s="33"/>
      <c r="AD17" s="27" t="str">
        <f>_xlfn.XLOOKUP(Tbl_DFR[[#This Row],[SAP]],Site_master[SAP ID],Site_master[ [ TECHNICIAN Name] ],"Not found")</f>
        <v>Kamlesh Mahra</v>
      </c>
      <c r="AE17" s="29">
        <f>LEN(Tbl_DFR[[#This Row],[SAP]])</f>
        <v>18</v>
      </c>
      <c r="AF17" s="151" t="str">
        <f>IF(Tbl_DFR[[#This Row],[SAP LENGTH]]=18,"valid","check")</f>
        <v>valid</v>
      </c>
    </row>
    <row r="18" spans="1:32" hidden="1">
      <c r="A18" s="70">
        <v>9</v>
      </c>
      <c r="B18" s="34" t="s">
        <v>705</v>
      </c>
      <c r="C18" s="134" t="str">
        <f>UPPER(TRIM(Tbl_DFR[[#This Row],[CMP]]))</f>
        <v>DEHRADUN</v>
      </c>
      <c r="D18" s="23" t="s">
        <v>706</v>
      </c>
      <c r="E18" s="21" t="s">
        <v>716</v>
      </c>
      <c r="F18" s="23" t="s">
        <v>717</v>
      </c>
      <c r="G18" s="84" t="s">
        <v>720</v>
      </c>
      <c r="H18" s="22" t="s">
        <v>719</v>
      </c>
      <c r="I18" s="65">
        <v>45931</v>
      </c>
      <c r="J18" s="65">
        <v>45932</v>
      </c>
      <c r="K18" s="159">
        <f>IF(OR(Tbl_DFR[[#This Row],[Date of filling]]="WIP",Tbl_DFR[[#This Row],[Date of Invoice ]]=""),"",Tbl_DFR[[#This Row],[Date of filling]]-Tbl_DFR[[#This Row],[Date of Invoice ]])</f>
        <v>1</v>
      </c>
      <c r="L18" s="159" t="str">
        <f>IF(ISNUMBER(Tbl_DFR[[#This Row],[Invoice filling gape]]),"valid","check")</f>
        <v>valid</v>
      </c>
      <c r="M18" s="22">
        <v>5520</v>
      </c>
      <c r="N18" s="22">
        <v>1455</v>
      </c>
      <c r="O18" s="22">
        <v>40</v>
      </c>
      <c r="P18" s="85">
        <v>80</v>
      </c>
      <c r="Q18" s="138" t="str">
        <f>IF(Tbl_DFR[[#This Row],[Filling Qty]]&gt;=150,"high","normal")</f>
        <v>normal</v>
      </c>
      <c r="R18" s="138" t="str">
        <f>IF(AND(Tbl_DFR[[#This Row],[CMP]]="HALDWANI",Tbl_DFR[[#This Row],[Filling Qty]]&gt;=150),"yes","no")</f>
        <v>no</v>
      </c>
      <c r="S18" s="138" t="str">
        <f>IF(Tbl_DFR[[#This Row],[Filling Qty]]&gt;=150,"high",IF(Tbl_DFR[[#This Row],[Filling Qty]]&gt;=80,"medium","low"))</f>
        <v>medium</v>
      </c>
      <c r="T18" s="34">
        <f t="shared" si="0"/>
        <v>120</v>
      </c>
      <c r="U18" s="134" t="str" cm="1">
        <f t="array" ref="U18">_xlfn.IFS(Tbl_DFR[[#This Row],[Filling Qty]]&gt;=150,"HIGH",Tbl_DFR[[#This Row],[Filling Qty]]&gt;=80,"medium",TRUE,"low")</f>
        <v>medium</v>
      </c>
      <c r="V18" s="134" t="str">
        <f>IF(OR(Tbl_DFR[[#This Row],[CMP]]="HALDWANI",Tbl_DFR[[#This Row],[CMP]]="DEHRADUN"),"YES","NO")</f>
        <v>YES</v>
      </c>
      <c r="W18" s="65">
        <v>45931</v>
      </c>
      <c r="X18" s="25">
        <v>45931</v>
      </c>
      <c r="Y18" s="35">
        <v>45931</v>
      </c>
      <c r="Z18" s="156" t="str">
        <f>IFERROR(TEXT(Tbl_DFR[[#This Row],[Date of filling]],"mmm"),"WIP")</f>
        <v>Oct</v>
      </c>
      <c r="AA18" s="159">
        <f>IFERROR(YEAR(Tbl_DFR[[#This Row],[Date of filling]]),"WIP")</f>
        <v>2025</v>
      </c>
      <c r="AB18" s="159" t="str">
        <f>IFERROR(TEXT(Tbl_DFR[[#This Row],[Date of filling]],"ddd"),"WIP")</f>
        <v>Thu</v>
      </c>
      <c r="AC18" s="38"/>
      <c r="AD18" s="22" t="str">
        <f>_xlfn.XLOOKUP(Tbl_DFR[[#This Row],[SAP]],Site_master[SAP ID],Site_master[ [ TECHNICIAN Name] ],"Not found")</f>
        <v>Pawan  Kumar</v>
      </c>
      <c r="AE18" s="84">
        <f>LEN(Tbl_DFR[[#This Row],[SAP]])</f>
        <v>18</v>
      </c>
      <c r="AF18" s="151" t="str">
        <f>IF(Tbl_DFR[[#This Row],[SAP LENGTH]]=18,"valid","check")</f>
        <v>valid</v>
      </c>
    </row>
    <row r="19" spans="1:32">
      <c r="A19" s="70">
        <v>9</v>
      </c>
      <c r="B19" s="34" t="s">
        <v>31</v>
      </c>
      <c r="C19" s="134" t="str">
        <f>UPPER(TRIM(Tbl_DFR[[#This Row],[CMP]]))</f>
        <v>HALDWANI</v>
      </c>
      <c r="D19" s="23" t="s">
        <v>1</v>
      </c>
      <c r="E19" s="21" t="s">
        <v>107</v>
      </c>
      <c r="F19" s="21" t="s">
        <v>108</v>
      </c>
      <c r="G19" s="22" t="s">
        <v>45</v>
      </c>
      <c r="H19" s="22">
        <v>80958</v>
      </c>
      <c r="I19" s="24">
        <v>45931</v>
      </c>
      <c r="J19" s="24">
        <v>45931</v>
      </c>
      <c r="K19" s="159">
        <f>IF(OR(Tbl_DFR[[#This Row],[Date of filling]]="WIP",Tbl_DFR[[#This Row],[Date of Invoice ]]=""),"",Tbl_DFR[[#This Row],[Date of filling]]-Tbl_DFR[[#This Row],[Date of Invoice ]])</f>
        <v>0</v>
      </c>
      <c r="L19" s="159" t="str">
        <f>IF(ISNUMBER(Tbl_DFR[[#This Row],[Invoice filling gape]]),"valid","check")</f>
        <v>valid</v>
      </c>
      <c r="M19" s="21">
        <v>12182</v>
      </c>
      <c r="N19" s="21">
        <v>2214</v>
      </c>
      <c r="O19" s="21">
        <v>45</v>
      </c>
      <c r="P19" s="22">
        <v>40</v>
      </c>
      <c r="Q19" s="134" t="str">
        <f>IF(Tbl_DFR[[#This Row],[Filling Qty]]&gt;=150,"high","normal")</f>
        <v>normal</v>
      </c>
      <c r="R19" s="134" t="str">
        <f>IF(AND(Tbl_DFR[[#This Row],[CMP]]="HALDWANI",Tbl_DFR[[#This Row],[Filling Qty]]&gt;=150),"yes","no")</f>
        <v>no</v>
      </c>
      <c r="S19" s="134" t="str">
        <f>IF(Tbl_DFR[[#This Row],[Filling Qty]]&gt;=150,"high",IF(Tbl_DFR[[#This Row],[Filling Qty]]&gt;=80,"medium","low"))</f>
        <v>low</v>
      </c>
      <c r="T19" s="34">
        <f t="shared" si="0"/>
        <v>85</v>
      </c>
      <c r="U19" s="134" t="str" cm="1">
        <f t="array" ref="U19">_xlfn.IFS(Tbl_DFR[[#This Row],[Filling Qty]]&gt;=150,"HIGH",Tbl_DFR[[#This Row],[Filling Qty]]&gt;=80,"medium",TRUE,"low")</f>
        <v>low</v>
      </c>
      <c r="V19" s="134" t="str">
        <f>IF(OR(Tbl_DFR[[#This Row],[CMP]]="HALDWANI",Tbl_DFR[[#This Row],[CMP]]="DEHRADUN"),"YES","NO")</f>
        <v>YES</v>
      </c>
      <c r="W19" s="24">
        <v>45931</v>
      </c>
      <c r="X19" s="37">
        <v>0.46458333333333335</v>
      </c>
      <c r="Y19" s="35">
        <v>45931</v>
      </c>
      <c r="Z19" s="156" t="str">
        <f>IFERROR(TEXT(Tbl_DFR[[#This Row],[Date of filling]],"mmm"),"WIP")</f>
        <v>Oct</v>
      </c>
      <c r="AA19" s="159">
        <f>IFERROR(YEAR(Tbl_DFR[[#This Row],[Date of filling]]),"WIP")</f>
        <v>2025</v>
      </c>
      <c r="AB19" s="159" t="str">
        <f>IFERROR(TEXT(Tbl_DFR[[#This Row],[Date of filling]],"ddd"),"WIP")</f>
        <v>Wed</v>
      </c>
      <c r="AC19" s="26" t="s">
        <v>114</v>
      </c>
      <c r="AD19" s="21" t="str">
        <f>_xlfn.XLOOKUP(Tbl_DFR[[#This Row],[SAP]],Site_master[SAP ID],Site_master[ [ TECHNICIAN Name] ],"Not found")</f>
        <v>Kapil  Pal</v>
      </c>
      <c r="AE19" s="22">
        <f>LEN(Tbl_DFR[[#This Row],[SAP]])</f>
        <v>18</v>
      </c>
      <c r="AF19" s="151" t="str">
        <f>IF(Tbl_DFR[[#This Row],[SAP LENGTH]]=18,"valid","check")</f>
        <v>valid</v>
      </c>
    </row>
    <row r="20" spans="1:32" hidden="1">
      <c r="A20" s="56">
        <v>10</v>
      </c>
      <c r="B20" s="28" t="s">
        <v>705</v>
      </c>
      <c r="C20" s="137" t="str">
        <f>UPPER(TRIM(Tbl_DFR[[#This Row],[CMP]]))</f>
        <v>DEHRADUN</v>
      </c>
      <c r="D20" s="23" t="s">
        <v>706</v>
      </c>
      <c r="E20" s="27" t="s">
        <v>716</v>
      </c>
      <c r="F20" s="23" t="s">
        <v>717</v>
      </c>
      <c r="G20" s="84" t="s">
        <v>721</v>
      </c>
      <c r="H20" s="29" t="s">
        <v>719</v>
      </c>
      <c r="I20" s="67">
        <v>45931</v>
      </c>
      <c r="J20" s="67">
        <v>45932</v>
      </c>
      <c r="K20" s="159">
        <f>IF(OR(Tbl_DFR[[#This Row],[Date of filling]]="WIP",Tbl_DFR[[#This Row],[Date of Invoice ]]=""),"",Tbl_DFR[[#This Row],[Date of filling]]-Tbl_DFR[[#This Row],[Date of Invoice ]])</f>
        <v>1</v>
      </c>
      <c r="L20" s="159" t="str">
        <f>IF(ISNUMBER(Tbl_DFR[[#This Row],[Invoice filling gape]]),"valid","check")</f>
        <v>valid</v>
      </c>
      <c r="M20" s="29">
        <v>3534</v>
      </c>
      <c r="N20" s="29">
        <v>1102</v>
      </c>
      <c r="O20" s="29">
        <v>48</v>
      </c>
      <c r="P20" s="85">
        <v>80</v>
      </c>
      <c r="Q20" s="138" t="str">
        <f>IF(Tbl_DFR[[#This Row],[Filling Qty]]&gt;=150,"high","normal")</f>
        <v>normal</v>
      </c>
      <c r="R20" s="138" t="str">
        <f>IF(AND(Tbl_DFR[[#This Row],[CMP]]="HALDWANI",Tbl_DFR[[#This Row],[Filling Qty]]&gt;=150),"yes","no")</f>
        <v>no</v>
      </c>
      <c r="S20" s="138" t="str">
        <f>IF(Tbl_DFR[[#This Row],[Filling Qty]]&gt;=150,"high",IF(Tbl_DFR[[#This Row],[Filling Qty]]&gt;=80,"medium","low"))</f>
        <v>medium</v>
      </c>
      <c r="T20" s="28">
        <f t="shared" si="0"/>
        <v>128</v>
      </c>
      <c r="U20" s="137" t="str" cm="1">
        <f t="array" ref="U20">_xlfn.IFS(Tbl_DFR[[#This Row],[Filling Qty]]&gt;=150,"HIGH",Tbl_DFR[[#This Row],[Filling Qty]]&gt;=80,"medium",TRUE,"low")</f>
        <v>medium</v>
      </c>
      <c r="V20" s="137" t="str">
        <f>IF(OR(Tbl_DFR[[#This Row],[CMP]]="HALDWANI",Tbl_DFR[[#This Row],[CMP]]="DEHRADUN"),"YES","NO")</f>
        <v>YES</v>
      </c>
      <c r="W20" s="67">
        <v>45931</v>
      </c>
      <c r="X20" s="68">
        <v>45931</v>
      </c>
      <c r="Y20" s="32">
        <v>45931</v>
      </c>
      <c r="Z20" s="155" t="str">
        <f>IFERROR(TEXT(Tbl_DFR[[#This Row],[Date of filling]],"mmm"),"WIP")</f>
        <v>Oct</v>
      </c>
      <c r="AA20" s="159">
        <f>IFERROR(YEAR(Tbl_DFR[[#This Row],[Date of filling]]),"WIP")</f>
        <v>2025</v>
      </c>
      <c r="AB20" s="159" t="str">
        <f>IFERROR(TEXT(Tbl_DFR[[#This Row],[Date of filling]],"ddd"),"WIP")</f>
        <v>Thu</v>
      </c>
      <c r="AC20" s="41"/>
      <c r="AD20" s="29" t="str">
        <f>_xlfn.XLOOKUP(Tbl_DFR[[#This Row],[SAP]],Site_master[SAP ID],Site_master[ [ TECHNICIAN Name] ],"Not found")</f>
        <v>Ankit  Lasiyal</v>
      </c>
      <c r="AE20" s="84">
        <f>LEN(Tbl_DFR[[#This Row],[SAP]])</f>
        <v>18</v>
      </c>
      <c r="AF20" s="151" t="str">
        <f>IF(Tbl_DFR[[#This Row],[SAP LENGTH]]=18,"valid","check")</f>
        <v>valid</v>
      </c>
    </row>
    <row r="21" spans="1:32">
      <c r="A21" s="56">
        <v>10</v>
      </c>
      <c r="B21" s="28" t="s">
        <v>31</v>
      </c>
      <c r="C21" s="137" t="str">
        <f>UPPER(TRIM(Tbl_DFR[[#This Row],[CMP]]))</f>
        <v>HALDWANI</v>
      </c>
      <c r="D21" s="23" t="s">
        <v>1</v>
      </c>
      <c r="E21" s="27" t="s">
        <v>107</v>
      </c>
      <c r="F21" s="27" t="s">
        <v>108</v>
      </c>
      <c r="G21" s="29" t="s">
        <v>46</v>
      </c>
      <c r="H21" s="29">
        <v>80853</v>
      </c>
      <c r="I21" s="30">
        <v>45931</v>
      </c>
      <c r="J21" s="30">
        <v>45931</v>
      </c>
      <c r="K21" s="159">
        <f>IF(OR(Tbl_DFR[[#This Row],[Date of filling]]="WIP",Tbl_DFR[[#This Row],[Date of Invoice ]]=""),"",Tbl_DFR[[#This Row],[Date of filling]]-Tbl_DFR[[#This Row],[Date of Invoice ]])</f>
        <v>0</v>
      </c>
      <c r="L21" s="159" t="str">
        <f>IF(ISNUMBER(Tbl_DFR[[#This Row],[Invoice filling gape]]),"valid","check")</f>
        <v>valid</v>
      </c>
      <c r="M21" s="27">
        <v>16080</v>
      </c>
      <c r="N21" s="27">
        <v>4430</v>
      </c>
      <c r="O21" s="27">
        <v>17</v>
      </c>
      <c r="P21" s="29">
        <v>140</v>
      </c>
      <c r="Q21" s="137" t="str">
        <f>IF(Tbl_DFR[[#This Row],[Filling Qty]]&gt;=150,"high","normal")</f>
        <v>normal</v>
      </c>
      <c r="R21" s="137" t="str">
        <f>IF(AND(Tbl_DFR[[#This Row],[CMP]]="HALDWANI",Tbl_DFR[[#This Row],[Filling Qty]]&gt;=150),"yes","no")</f>
        <v>no</v>
      </c>
      <c r="S21" s="137" t="str">
        <f>IF(Tbl_DFR[[#This Row],[Filling Qty]]&gt;=150,"high",IF(Tbl_DFR[[#This Row],[Filling Qty]]&gt;=80,"medium","low"))</f>
        <v>medium</v>
      </c>
      <c r="T21" s="28">
        <f t="shared" si="0"/>
        <v>157</v>
      </c>
      <c r="U21" s="137" t="str" cm="1">
        <f t="array" ref="U21">_xlfn.IFS(Tbl_DFR[[#This Row],[Filling Qty]]&gt;=150,"HIGH",Tbl_DFR[[#This Row],[Filling Qty]]&gt;=80,"medium",TRUE,"low")</f>
        <v>medium</v>
      </c>
      <c r="V21" s="137" t="str">
        <f>IF(OR(Tbl_DFR[[#This Row],[CMP]]="HALDWANI",Tbl_DFR[[#This Row],[CMP]]="DEHRADUN"),"YES","NO")</f>
        <v>YES</v>
      </c>
      <c r="W21" s="30">
        <v>45931</v>
      </c>
      <c r="X21" s="27"/>
      <c r="Y21" s="32">
        <v>45931</v>
      </c>
      <c r="Z21" s="155" t="str">
        <f>IFERROR(TEXT(Tbl_DFR[[#This Row],[Date of filling]],"mmm"),"WIP")</f>
        <v>Oct</v>
      </c>
      <c r="AA21" s="159">
        <f>IFERROR(YEAR(Tbl_DFR[[#This Row],[Date of filling]]),"WIP")</f>
        <v>2025</v>
      </c>
      <c r="AB21" s="159" t="str">
        <f>IFERROR(TEXT(Tbl_DFR[[#This Row],[Date of filling]],"ddd"),"WIP")</f>
        <v>Wed</v>
      </c>
      <c r="AC21" s="33"/>
      <c r="AD21" s="27" t="str">
        <f>_xlfn.XLOOKUP(Tbl_DFR[[#This Row],[SAP]],Site_master[SAP ID],Site_master[ [ TECHNICIAN Name] ],"Not found")</f>
        <v>Kapil  Pal</v>
      </c>
      <c r="AE21" s="29">
        <f>LEN(Tbl_DFR[[#This Row],[SAP]])</f>
        <v>18</v>
      </c>
      <c r="AF21" s="151" t="str">
        <f>IF(Tbl_DFR[[#This Row],[SAP LENGTH]]=18,"valid","check")</f>
        <v>valid</v>
      </c>
    </row>
    <row r="22" spans="1:32" hidden="1">
      <c r="A22" s="70">
        <v>11</v>
      </c>
      <c r="B22" s="34" t="s">
        <v>705</v>
      </c>
      <c r="C22" s="134" t="str">
        <f>UPPER(TRIM(Tbl_DFR[[#This Row],[CMP]]))</f>
        <v>DEHRADUN</v>
      </c>
      <c r="D22" s="23" t="s">
        <v>706</v>
      </c>
      <c r="E22" s="21" t="s">
        <v>716</v>
      </c>
      <c r="F22" s="23" t="s">
        <v>717</v>
      </c>
      <c r="G22" s="84" t="s">
        <v>722</v>
      </c>
      <c r="H22" s="22" t="s">
        <v>723</v>
      </c>
      <c r="I22" s="65">
        <v>45931</v>
      </c>
      <c r="J22" s="65">
        <v>45933</v>
      </c>
      <c r="K22" s="159">
        <f>IF(OR(Tbl_DFR[[#This Row],[Date of filling]]="WIP",Tbl_DFR[[#This Row],[Date of Invoice ]]=""),"",Tbl_DFR[[#This Row],[Date of filling]]-Tbl_DFR[[#This Row],[Date of Invoice ]])</f>
        <v>2</v>
      </c>
      <c r="L22" s="159" t="str">
        <f>IF(ISNUMBER(Tbl_DFR[[#This Row],[Invoice filling gape]]),"valid","check")</f>
        <v>valid</v>
      </c>
      <c r="M22" s="22">
        <v>3713</v>
      </c>
      <c r="N22" s="22">
        <v>771</v>
      </c>
      <c r="O22" s="22">
        <v>66</v>
      </c>
      <c r="P22" s="85">
        <v>80</v>
      </c>
      <c r="Q22" s="138" t="str">
        <f>IF(Tbl_DFR[[#This Row],[Filling Qty]]&gt;=150,"high","normal")</f>
        <v>normal</v>
      </c>
      <c r="R22" s="138" t="str">
        <f>IF(AND(Tbl_DFR[[#This Row],[CMP]]="HALDWANI",Tbl_DFR[[#This Row],[Filling Qty]]&gt;=150),"yes","no")</f>
        <v>no</v>
      </c>
      <c r="S22" s="138" t="str">
        <f>IF(Tbl_DFR[[#This Row],[Filling Qty]]&gt;=150,"high",IF(Tbl_DFR[[#This Row],[Filling Qty]]&gt;=80,"medium","low"))</f>
        <v>medium</v>
      </c>
      <c r="T22" s="34">
        <f t="shared" si="0"/>
        <v>146</v>
      </c>
      <c r="U22" s="134" t="str" cm="1">
        <f t="array" ref="U22">_xlfn.IFS(Tbl_DFR[[#This Row],[Filling Qty]]&gt;=150,"HIGH",Tbl_DFR[[#This Row],[Filling Qty]]&gt;=80,"medium",TRUE,"low")</f>
        <v>medium</v>
      </c>
      <c r="V22" s="134" t="str">
        <f>IF(OR(Tbl_DFR[[#This Row],[CMP]]="HALDWANI",Tbl_DFR[[#This Row],[CMP]]="DEHRADUN"),"YES","NO")</f>
        <v>YES</v>
      </c>
      <c r="W22" s="65">
        <v>45931</v>
      </c>
      <c r="X22" s="25">
        <v>45931</v>
      </c>
      <c r="Y22" s="35">
        <v>45931</v>
      </c>
      <c r="Z22" s="156" t="str">
        <f>IFERROR(TEXT(Tbl_DFR[[#This Row],[Date of filling]],"mmm"),"WIP")</f>
        <v>Oct</v>
      </c>
      <c r="AA22" s="159">
        <f>IFERROR(YEAR(Tbl_DFR[[#This Row],[Date of filling]]),"WIP")</f>
        <v>2025</v>
      </c>
      <c r="AB22" s="159" t="str">
        <f>IFERROR(TEXT(Tbl_DFR[[#This Row],[Date of filling]],"ddd"),"WIP")</f>
        <v>Fri</v>
      </c>
      <c r="AC22" s="38"/>
      <c r="AD22" s="22" t="str">
        <f>_xlfn.XLOOKUP(Tbl_DFR[[#This Row],[SAP]],Site_master[SAP ID],Site_master[ [ TECHNICIAN Name] ],"Not found")</f>
        <v>Ashok Singh Ramola</v>
      </c>
      <c r="AE22" s="84">
        <f>LEN(Tbl_DFR[[#This Row],[SAP]])</f>
        <v>18</v>
      </c>
      <c r="AF22" s="151" t="str">
        <f>IF(Tbl_DFR[[#This Row],[SAP LENGTH]]=18,"valid","check")</f>
        <v>valid</v>
      </c>
    </row>
    <row r="23" spans="1:32">
      <c r="A23" s="70">
        <v>11</v>
      </c>
      <c r="B23" s="34" t="s">
        <v>31</v>
      </c>
      <c r="C23" s="134" t="str">
        <f>UPPER(TRIM(Tbl_DFR[[#This Row],[CMP]]))</f>
        <v>HALDWANI</v>
      </c>
      <c r="D23" s="23" t="s">
        <v>1</v>
      </c>
      <c r="E23" s="21" t="s">
        <v>107</v>
      </c>
      <c r="F23" s="21" t="s">
        <v>108</v>
      </c>
      <c r="G23" s="22" t="s">
        <v>47</v>
      </c>
      <c r="H23" s="22">
        <v>80853</v>
      </c>
      <c r="I23" s="24">
        <v>45931</v>
      </c>
      <c r="J23" s="24">
        <v>45931</v>
      </c>
      <c r="K23" s="159">
        <f>IF(OR(Tbl_DFR[[#This Row],[Date of filling]]="WIP",Tbl_DFR[[#This Row],[Date of Invoice ]]=""),"",Tbl_DFR[[#This Row],[Date of filling]]-Tbl_DFR[[#This Row],[Date of Invoice ]])</f>
        <v>0</v>
      </c>
      <c r="L23" s="159" t="str">
        <f>IF(ISNUMBER(Tbl_DFR[[#This Row],[Invoice filling gape]]),"valid","check")</f>
        <v>valid</v>
      </c>
      <c r="M23" s="21">
        <v>9551</v>
      </c>
      <c r="N23" s="21">
        <v>1857</v>
      </c>
      <c r="O23" s="21">
        <v>18</v>
      </c>
      <c r="P23" s="22">
        <v>60</v>
      </c>
      <c r="Q23" s="134" t="str">
        <f>IF(Tbl_DFR[[#This Row],[Filling Qty]]&gt;=150,"high","normal")</f>
        <v>normal</v>
      </c>
      <c r="R23" s="134" t="str">
        <f>IF(AND(Tbl_DFR[[#This Row],[CMP]]="HALDWANI",Tbl_DFR[[#This Row],[Filling Qty]]&gt;=150),"yes","no")</f>
        <v>no</v>
      </c>
      <c r="S23" s="134" t="str">
        <f>IF(Tbl_DFR[[#This Row],[Filling Qty]]&gt;=150,"high",IF(Tbl_DFR[[#This Row],[Filling Qty]]&gt;=80,"medium","low"))</f>
        <v>low</v>
      </c>
      <c r="T23" s="34">
        <f t="shared" si="0"/>
        <v>78</v>
      </c>
      <c r="U23" s="134" t="str" cm="1">
        <f t="array" ref="U23">_xlfn.IFS(Tbl_DFR[[#This Row],[Filling Qty]]&gt;=150,"HIGH",Tbl_DFR[[#This Row],[Filling Qty]]&gt;=80,"medium",TRUE,"low")</f>
        <v>low</v>
      </c>
      <c r="V23" s="134" t="str">
        <f>IF(OR(Tbl_DFR[[#This Row],[CMP]]="HALDWANI",Tbl_DFR[[#This Row],[CMP]]="DEHRADUN"),"YES","NO")</f>
        <v>YES</v>
      </c>
      <c r="W23" s="24">
        <v>45931</v>
      </c>
      <c r="X23" s="21"/>
      <c r="Y23" s="35">
        <v>45931</v>
      </c>
      <c r="Z23" s="156" t="str">
        <f>IFERROR(TEXT(Tbl_DFR[[#This Row],[Date of filling]],"mmm"),"WIP")</f>
        <v>Oct</v>
      </c>
      <c r="AA23" s="159">
        <f>IFERROR(YEAR(Tbl_DFR[[#This Row],[Date of filling]]),"WIP")</f>
        <v>2025</v>
      </c>
      <c r="AB23" s="159" t="str">
        <f>IFERROR(TEXT(Tbl_DFR[[#This Row],[Date of filling]],"ddd"),"WIP")</f>
        <v>Wed</v>
      </c>
      <c r="AC23" s="26"/>
      <c r="AD23" s="21" t="str">
        <f>_xlfn.XLOOKUP(Tbl_DFR[[#This Row],[SAP]],Site_master[SAP ID],Site_master[ [ TECHNICIAN Name] ],"Not found")</f>
        <v>Kapil  Pal</v>
      </c>
      <c r="AE23" s="22">
        <f>LEN(Tbl_DFR[[#This Row],[SAP]])</f>
        <v>18</v>
      </c>
      <c r="AF23" s="151" t="str">
        <f>IF(Tbl_DFR[[#This Row],[SAP LENGTH]]=18,"valid","check")</f>
        <v>valid</v>
      </c>
    </row>
    <row r="24" spans="1:32" hidden="1">
      <c r="A24" s="56">
        <v>12</v>
      </c>
      <c r="B24" s="28" t="s">
        <v>705</v>
      </c>
      <c r="C24" s="137" t="str">
        <f>UPPER(TRIM(Tbl_DFR[[#This Row],[CMP]]))</f>
        <v>DEHRADUN</v>
      </c>
      <c r="D24" s="23" t="s">
        <v>706</v>
      </c>
      <c r="E24" s="27" t="s">
        <v>724</v>
      </c>
      <c r="F24" s="27" t="s">
        <v>725</v>
      </c>
      <c r="G24" s="84" t="s">
        <v>726</v>
      </c>
      <c r="H24" s="29" t="s">
        <v>727</v>
      </c>
      <c r="I24" s="67">
        <v>45932</v>
      </c>
      <c r="J24" s="67">
        <v>45933</v>
      </c>
      <c r="K24" s="159">
        <f>IF(OR(Tbl_DFR[[#This Row],[Date of filling]]="WIP",Tbl_DFR[[#This Row],[Date of Invoice ]]=""),"",Tbl_DFR[[#This Row],[Date of filling]]-Tbl_DFR[[#This Row],[Date of Invoice ]])</f>
        <v>1</v>
      </c>
      <c r="L24" s="159" t="str">
        <f>IF(ISNUMBER(Tbl_DFR[[#This Row],[Invoice filling gape]]),"valid","check")</f>
        <v>valid</v>
      </c>
      <c r="M24" s="29">
        <v>1089</v>
      </c>
      <c r="N24" s="29">
        <v>242</v>
      </c>
      <c r="O24" s="29">
        <v>124</v>
      </c>
      <c r="P24" s="85">
        <v>100</v>
      </c>
      <c r="Q24" s="138" t="str">
        <f>IF(Tbl_DFR[[#This Row],[Filling Qty]]&gt;=150,"high","normal")</f>
        <v>normal</v>
      </c>
      <c r="R24" s="138" t="str">
        <f>IF(AND(Tbl_DFR[[#This Row],[CMP]]="HALDWANI",Tbl_DFR[[#This Row],[Filling Qty]]&gt;=150),"yes","no")</f>
        <v>no</v>
      </c>
      <c r="S24" s="138" t="str">
        <f>IF(Tbl_DFR[[#This Row],[Filling Qty]]&gt;=150,"high",IF(Tbl_DFR[[#This Row],[Filling Qty]]&gt;=80,"medium","low"))</f>
        <v>medium</v>
      </c>
      <c r="T24" s="28">
        <f t="shared" si="0"/>
        <v>224</v>
      </c>
      <c r="U24" s="137" t="str" cm="1">
        <f t="array" ref="U24">_xlfn.IFS(Tbl_DFR[[#This Row],[Filling Qty]]&gt;=150,"HIGH",Tbl_DFR[[#This Row],[Filling Qty]]&gt;=80,"medium",TRUE,"low")</f>
        <v>medium</v>
      </c>
      <c r="V24" s="137" t="str">
        <f>IF(OR(Tbl_DFR[[#This Row],[CMP]]="HALDWANI",Tbl_DFR[[#This Row],[CMP]]="DEHRADUN"),"YES","NO")</f>
        <v>YES</v>
      </c>
      <c r="W24" s="67">
        <v>45932</v>
      </c>
      <c r="X24" s="68">
        <v>45931</v>
      </c>
      <c r="Y24" s="32">
        <v>45931</v>
      </c>
      <c r="Z24" s="155" t="str">
        <f>IFERROR(TEXT(Tbl_DFR[[#This Row],[Date of filling]],"mmm"),"WIP")</f>
        <v>Oct</v>
      </c>
      <c r="AA24" s="159">
        <f>IFERROR(YEAR(Tbl_DFR[[#This Row],[Date of filling]]),"WIP")</f>
        <v>2025</v>
      </c>
      <c r="AB24" s="159" t="str">
        <f>IFERROR(TEXT(Tbl_DFR[[#This Row],[Date of filling]],"ddd"),"WIP")</f>
        <v>Fri</v>
      </c>
      <c r="AC24" s="41"/>
      <c r="AD24" s="29" t="str">
        <f>_xlfn.XLOOKUP(Tbl_DFR[[#This Row],[SAP]],Site_master[SAP ID],Site_master[ [ TECHNICIAN Name] ],"Not found")</f>
        <v>Jagat Singh Chauhan</v>
      </c>
      <c r="AE24" s="84">
        <f>LEN(Tbl_DFR[[#This Row],[SAP]])</f>
        <v>18</v>
      </c>
      <c r="AF24" s="151" t="str">
        <f>IF(Tbl_DFR[[#This Row],[SAP LENGTH]]=18,"valid","check")</f>
        <v>valid</v>
      </c>
    </row>
    <row r="25" spans="1:32">
      <c r="A25" s="56">
        <v>12</v>
      </c>
      <c r="B25" s="28" t="s">
        <v>31</v>
      </c>
      <c r="C25" s="137" t="str">
        <f>UPPER(TRIM(Tbl_DFR[[#This Row],[CMP]]))</f>
        <v>HALDWANI</v>
      </c>
      <c r="D25" s="23" t="s">
        <v>1</v>
      </c>
      <c r="E25" s="27" t="s">
        <v>107</v>
      </c>
      <c r="F25" s="27" t="s">
        <v>108</v>
      </c>
      <c r="G25" s="29" t="s">
        <v>48</v>
      </c>
      <c r="H25" s="29">
        <v>80853</v>
      </c>
      <c r="I25" s="30">
        <v>45931</v>
      </c>
      <c r="J25" s="30">
        <v>45931</v>
      </c>
      <c r="K25" s="159">
        <f>IF(OR(Tbl_DFR[[#This Row],[Date of filling]]="WIP",Tbl_DFR[[#This Row],[Date of Invoice ]]=""),"",Tbl_DFR[[#This Row],[Date of filling]]-Tbl_DFR[[#This Row],[Date of Invoice ]])</f>
        <v>0</v>
      </c>
      <c r="L25" s="159" t="str">
        <f>IF(ISNUMBER(Tbl_DFR[[#This Row],[Invoice filling gape]]),"valid","check")</f>
        <v>valid</v>
      </c>
      <c r="M25" s="27">
        <v>11912</v>
      </c>
      <c r="N25" s="27">
        <v>2712</v>
      </c>
      <c r="O25" s="27">
        <v>28</v>
      </c>
      <c r="P25" s="29">
        <v>120</v>
      </c>
      <c r="Q25" s="137" t="str">
        <f>IF(Tbl_DFR[[#This Row],[Filling Qty]]&gt;=150,"high","normal")</f>
        <v>normal</v>
      </c>
      <c r="R25" s="137" t="str">
        <f>IF(AND(Tbl_DFR[[#This Row],[CMP]]="HALDWANI",Tbl_DFR[[#This Row],[Filling Qty]]&gt;=150),"yes","no")</f>
        <v>no</v>
      </c>
      <c r="S25" s="137" t="str">
        <f>IF(Tbl_DFR[[#This Row],[Filling Qty]]&gt;=150,"high",IF(Tbl_DFR[[#This Row],[Filling Qty]]&gt;=80,"medium","low"))</f>
        <v>medium</v>
      </c>
      <c r="T25" s="28">
        <f t="shared" si="0"/>
        <v>148</v>
      </c>
      <c r="U25" s="137" t="str" cm="1">
        <f t="array" ref="U25">_xlfn.IFS(Tbl_DFR[[#This Row],[Filling Qty]]&gt;=150,"HIGH",Tbl_DFR[[#This Row],[Filling Qty]]&gt;=80,"medium",TRUE,"low")</f>
        <v>medium</v>
      </c>
      <c r="V25" s="137" t="str">
        <f>IF(OR(Tbl_DFR[[#This Row],[CMP]]="HALDWANI",Tbl_DFR[[#This Row],[CMP]]="DEHRADUN"),"YES","NO")</f>
        <v>YES</v>
      </c>
      <c r="W25" s="30">
        <v>45931</v>
      </c>
      <c r="X25" s="36">
        <v>0.60347222222222219</v>
      </c>
      <c r="Y25" s="32">
        <v>45931</v>
      </c>
      <c r="Z25" s="155" t="str">
        <f>IFERROR(TEXT(Tbl_DFR[[#This Row],[Date of filling]],"mmm"),"WIP")</f>
        <v>Oct</v>
      </c>
      <c r="AA25" s="159">
        <f>IFERROR(YEAR(Tbl_DFR[[#This Row],[Date of filling]]),"WIP")</f>
        <v>2025</v>
      </c>
      <c r="AB25" s="159" t="str">
        <f>IFERROR(TEXT(Tbl_DFR[[#This Row],[Date of filling]],"ddd"),"WIP")</f>
        <v>Wed</v>
      </c>
      <c r="AC25" s="33" t="s">
        <v>115</v>
      </c>
      <c r="AD25" s="27" t="str">
        <f>_xlfn.XLOOKUP(Tbl_DFR[[#This Row],[SAP]],Site_master[SAP ID],Site_master[ [ TECHNICIAN Name] ],"Not found")</f>
        <v>Kapil  Pal</v>
      </c>
      <c r="AE25" s="29">
        <f>LEN(Tbl_DFR[[#This Row],[SAP]])</f>
        <v>18</v>
      </c>
      <c r="AF25" s="151" t="str">
        <f>IF(Tbl_DFR[[#This Row],[SAP LENGTH]]=18,"valid","check")</f>
        <v>valid</v>
      </c>
    </row>
    <row r="26" spans="1:32" hidden="1">
      <c r="A26" s="70">
        <v>13</v>
      </c>
      <c r="B26" s="34" t="s">
        <v>705</v>
      </c>
      <c r="C26" s="134" t="str">
        <f>UPPER(TRIM(Tbl_DFR[[#This Row],[CMP]]))</f>
        <v>DEHRADUN</v>
      </c>
      <c r="D26" s="23" t="s">
        <v>706</v>
      </c>
      <c r="E26" s="21" t="s">
        <v>724</v>
      </c>
      <c r="F26" s="21" t="s">
        <v>725</v>
      </c>
      <c r="G26" s="84" t="s">
        <v>728</v>
      </c>
      <c r="H26" s="22" t="s">
        <v>729</v>
      </c>
      <c r="I26" s="65">
        <v>45932</v>
      </c>
      <c r="J26" s="65">
        <v>45931</v>
      </c>
      <c r="K26" s="159">
        <f>IF(OR(Tbl_DFR[[#This Row],[Date of filling]]="WIP",Tbl_DFR[[#This Row],[Date of Invoice ]]=""),"",Tbl_DFR[[#This Row],[Date of filling]]-Tbl_DFR[[#This Row],[Date of Invoice ]])</f>
        <v>-1</v>
      </c>
      <c r="L26" s="159" t="str">
        <f>IF(ISNUMBER(Tbl_DFR[[#This Row],[Invoice filling gape]]),"valid","check")</f>
        <v>valid</v>
      </c>
      <c r="M26" s="22">
        <v>3935</v>
      </c>
      <c r="N26" s="22">
        <v>568</v>
      </c>
      <c r="O26" s="22">
        <v>0</v>
      </c>
      <c r="P26" s="85">
        <v>200</v>
      </c>
      <c r="Q26" s="138" t="str">
        <f>IF(Tbl_DFR[[#This Row],[Filling Qty]]&gt;=150,"high","normal")</f>
        <v>high</v>
      </c>
      <c r="R26" s="138" t="str">
        <f>IF(AND(Tbl_DFR[[#This Row],[CMP]]="HALDWANI",Tbl_DFR[[#This Row],[Filling Qty]]&gt;=150),"yes","no")</f>
        <v>no</v>
      </c>
      <c r="S26" s="138" t="str">
        <f>IF(Tbl_DFR[[#This Row],[Filling Qty]]&gt;=150,"high",IF(Tbl_DFR[[#This Row],[Filling Qty]]&gt;=80,"medium","low"))</f>
        <v>high</v>
      </c>
      <c r="T26" s="34">
        <f t="shared" si="0"/>
        <v>200</v>
      </c>
      <c r="U26" s="134" t="str" cm="1">
        <f t="array" ref="U26">_xlfn.IFS(Tbl_DFR[[#This Row],[Filling Qty]]&gt;=150,"HIGH",Tbl_DFR[[#This Row],[Filling Qty]]&gt;=80,"medium",TRUE,"low")</f>
        <v>HIGH</v>
      </c>
      <c r="V26" s="134" t="str">
        <f>IF(OR(Tbl_DFR[[#This Row],[CMP]]="HALDWANI",Tbl_DFR[[#This Row],[CMP]]="DEHRADUN"),"YES","NO")</f>
        <v>YES</v>
      </c>
      <c r="W26" s="65">
        <v>45932</v>
      </c>
      <c r="X26" s="25">
        <v>45931</v>
      </c>
      <c r="Y26" s="35">
        <v>45931</v>
      </c>
      <c r="Z26" s="156" t="str">
        <f>IFERROR(TEXT(Tbl_DFR[[#This Row],[Date of filling]],"mmm"),"WIP")</f>
        <v>Oct</v>
      </c>
      <c r="AA26" s="159">
        <f>IFERROR(YEAR(Tbl_DFR[[#This Row],[Date of filling]]),"WIP")</f>
        <v>2025</v>
      </c>
      <c r="AB26" s="159" t="str">
        <f>IFERROR(TEXT(Tbl_DFR[[#This Row],[Date of filling]],"ddd"),"WIP")</f>
        <v>Wed</v>
      </c>
      <c r="AC26" s="38"/>
      <c r="AD26" s="22" t="str">
        <f>_xlfn.XLOOKUP(Tbl_DFR[[#This Row],[SAP]],Site_master[SAP ID],Site_master[ [ TECHNICIAN Name] ],"Not found")</f>
        <v>Sandeep   Kumar MORI</v>
      </c>
      <c r="AE26" s="84">
        <f>LEN(Tbl_DFR[[#This Row],[SAP]])</f>
        <v>18</v>
      </c>
      <c r="AF26" s="151" t="str">
        <f>IF(Tbl_DFR[[#This Row],[SAP LENGTH]]=18,"valid","check")</f>
        <v>valid</v>
      </c>
    </row>
    <row r="27" spans="1:32">
      <c r="A27" s="70">
        <v>13</v>
      </c>
      <c r="B27" s="34" t="s">
        <v>31</v>
      </c>
      <c r="C27" s="134" t="str">
        <f>UPPER(TRIM(Tbl_DFR[[#This Row],[CMP]]))</f>
        <v>HALDWANI</v>
      </c>
      <c r="D27" s="23" t="s">
        <v>1</v>
      </c>
      <c r="E27" s="21" t="s">
        <v>107</v>
      </c>
      <c r="F27" s="21" t="s">
        <v>108</v>
      </c>
      <c r="G27" s="22" t="s">
        <v>49</v>
      </c>
      <c r="H27" s="22">
        <v>80958</v>
      </c>
      <c r="I27" s="24">
        <v>45931</v>
      </c>
      <c r="J27" s="24">
        <v>45931</v>
      </c>
      <c r="K27" s="159">
        <f>IF(OR(Tbl_DFR[[#This Row],[Date of filling]]="WIP",Tbl_DFR[[#This Row],[Date of Invoice ]]=""),"",Tbl_DFR[[#This Row],[Date of filling]]-Tbl_DFR[[#This Row],[Date of Invoice ]])</f>
        <v>0</v>
      </c>
      <c r="L27" s="159" t="str">
        <f>IF(ISNUMBER(Tbl_DFR[[#This Row],[Invoice filling gape]]),"valid","check")</f>
        <v>valid</v>
      </c>
      <c r="M27" s="21">
        <v>3694</v>
      </c>
      <c r="N27" s="21">
        <v>605</v>
      </c>
      <c r="O27" s="21">
        <v>45</v>
      </c>
      <c r="P27" s="22">
        <v>40</v>
      </c>
      <c r="Q27" s="134" t="str">
        <f>IF(Tbl_DFR[[#This Row],[Filling Qty]]&gt;=150,"high","normal")</f>
        <v>normal</v>
      </c>
      <c r="R27" s="134" t="str">
        <f>IF(AND(Tbl_DFR[[#This Row],[CMP]]="HALDWANI",Tbl_DFR[[#This Row],[Filling Qty]]&gt;=150),"yes","no")</f>
        <v>no</v>
      </c>
      <c r="S27" s="134" t="str">
        <f>IF(Tbl_DFR[[#This Row],[Filling Qty]]&gt;=150,"high",IF(Tbl_DFR[[#This Row],[Filling Qty]]&gt;=80,"medium","low"))</f>
        <v>low</v>
      </c>
      <c r="T27" s="34">
        <f t="shared" si="0"/>
        <v>85</v>
      </c>
      <c r="U27" s="134" t="str" cm="1">
        <f t="array" ref="U27">_xlfn.IFS(Tbl_DFR[[#This Row],[Filling Qty]]&gt;=150,"HIGH",Tbl_DFR[[#This Row],[Filling Qty]]&gt;=80,"medium",TRUE,"low")</f>
        <v>low</v>
      </c>
      <c r="V27" s="134" t="str">
        <f>IF(OR(Tbl_DFR[[#This Row],[CMP]]="HALDWANI",Tbl_DFR[[#This Row],[CMP]]="DEHRADUN"),"YES","NO")</f>
        <v>YES</v>
      </c>
      <c r="W27" s="24">
        <v>45931</v>
      </c>
      <c r="X27" s="37">
        <v>0.5854166666666667</v>
      </c>
      <c r="Y27" s="35">
        <v>45931</v>
      </c>
      <c r="Z27" s="156" t="str">
        <f>IFERROR(TEXT(Tbl_DFR[[#This Row],[Date of filling]],"mmm"),"WIP")</f>
        <v>Oct</v>
      </c>
      <c r="AA27" s="159">
        <f>IFERROR(YEAR(Tbl_DFR[[#This Row],[Date of filling]]),"WIP")</f>
        <v>2025</v>
      </c>
      <c r="AB27" s="159" t="str">
        <f>IFERROR(TEXT(Tbl_DFR[[#This Row],[Date of filling]],"ddd"),"WIP")</f>
        <v>Wed</v>
      </c>
      <c r="AC27" s="26" t="s">
        <v>116</v>
      </c>
      <c r="AD27" s="21" t="str">
        <f>_xlfn.XLOOKUP(Tbl_DFR[[#This Row],[SAP]],Site_master[SAP ID],Site_master[ [ TECHNICIAN Name] ],"Not found")</f>
        <v>Kapil  Pal</v>
      </c>
      <c r="AE27" s="22">
        <f>LEN(Tbl_DFR[[#This Row],[SAP]])</f>
        <v>18</v>
      </c>
      <c r="AF27" s="151" t="str">
        <f>IF(Tbl_DFR[[#This Row],[SAP LENGTH]]=18,"valid","check")</f>
        <v>valid</v>
      </c>
    </row>
    <row r="28" spans="1:32" hidden="1">
      <c r="A28" s="56">
        <v>14</v>
      </c>
      <c r="B28" s="28" t="s">
        <v>705</v>
      </c>
      <c r="C28" s="137" t="str">
        <f>UPPER(TRIM(Tbl_DFR[[#This Row],[CMP]]))</f>
        <v>DEHRADUN</v>
      </c>
      <c r="D28" s="23" t="s">
        <v>706</v>
      </c>
      <c r="E28" s="27" t="s">
        <v>724</v>
      </c>
      <c r="F28" s="27" t="s">
        <v>725</v>
      </c>
      <c r="G28" s="84" t="s">
        <v>730</v>
      </c>
      <c r="H28" s="29" t="s">
        <v>731</v>
      </c>
      <c r="I28" s="67">
        <v>45932</v>
      </c>
      <c r="J28" s="67">
        <v>45932</v>
      </c>
      <c r="K28" s="159">
        <f>IF(OR(Tbl_DFR[[#This Row],[Date of filling]]="WIP",Tbl_DFR[[#This Row],[Date of Invoice ]]=""),"",Tbl_DFR[[#This Row],[Date of filling]]-Tbl_DFR[[#This Row],[Date of Invoice ]])</f>
        <v>0</v>
      </c>
      <c r="L28" s="159" t="str">
        <f>IF(ISNUMBER(Tbl_DFR[[#This Row],[Invoice filling gape]]),"valid","check")</f>
        <v>valid</v>
      </c>
      <c r="M28" s="29">
        <v>27822</v>
      </c>
      <c r="N28" s="29">
        <v>5555</v>
      </c>
      <c r="O28" s="29">
        <v>0</v>
      </c>
      <c r="P28" s="85">
        <v>200</v>
      </c>
      <c r="Q28" s="138" t="str">
        <f>IF(Tbl_DFR[[#This Row],[Filling Qty]]&gt;=150,"high","normal")</f>
        <v>high</v>
      </c>
      <c r="R28" s="138" t="str">
        <f>IF(AND(Tbl_DFR[[#This Row],[CMP]]="HALDWANI",Tbl_DFR[[#This Row],[Filling Qty]]&gt;=150),"yes","no")</f>
        <v>no</v>
      </c>
      <c r="S28" s="138" t="str">
        <f>IF(Tbl_DFR[[#This Row],[Filling Qty]]&gt;=150,"high",IF(Tbl_DFR[[#This Row],[Filling Qty]]&gt;=80,"medium","low"))</f>
        <v>high</v>
      </c>
      <c r="T28" s="28">
        <f t="shared" si="0"/>
        <v>200</v>
      </c>
      <c r="U28" s="137" t="str" cm="1">
        <f t="array" ref="U28">_xlfn.IFS(Tbl_DFR[[#This Row],[Filling Qty]]&gt;=150,"HIGH",Tbl_DFR[[#This Row],[Filling Qty]]&gt;=80,"medium",TRUE,"low")</f>
        <v>HIGH</v>
      </c>
      <c r="V28" s="137" t="str">
        <f>IF(OR(Tbl_DFR[[#This Row],[CMP]]="HALDWANI",Tbl_DFR[[#This Row],[CMP]]="DEHRADUN"),"YES","NO")</f>
        <v>YES</v>
      </c>
      <c r="W28" s="67">
        <v>45932</v>
      </c>
      <c r="X28" s="68">
        <v>45931</v>
      </c>
      <c r="Y28" s="32">
        <v>45931</v>
      </c>
      <c r="Z28" s="155" t="str">
        <f>IFERROR(TEXT(Tbl_DFR[[#This Row],[Date of filling]],"mmm"),"WIP")</f>
        <v>Oct</v>
      </c>
      <c r="AA28" s="159">
        <f>IFERROR(YEAR(Tbl_DFR[[#This Row],[Date of filling]]),"WIP")</f>
        <v>2025</v>
      </c>
      <c r="AB28" s="159" t="str">
        <f>IFERROR(TEXT(Tbl_DFR[[#This Row],[Date of filling]],"ddd"),"WIP")</f>
        <v>Thu</v>
      </c>
      <c r="AC28" s="41"/>
      <c r="AD28" s="29" t="str">
        <f>_xlfn.XLOOKUP(Tbl_DFR[[#This Row],[SAP]],Site_master[SAP ID],Site_master[ [ TECHNICIAN Name] ],"Not found")</f>
        <v>Sandeep   Kumar MORI</v>
      </c>
      <c r="AE28" s="84">
        <f>LEN(Tbl_DFR[[#This Row],[SAP]])</f>
        <v>18</v>
      </c>
      <c r="AF28" s="151" t="str">
        <f>IF(Tbl_DFR[[#This Row],[SAP LENGTH]]=18,"valid","check")</f>
        <v>valid</v>
      </c>
    </row>
    <row r="29" spans="1:32">
      <c r="A29" s="56">
        <v>14</v>
      </c>
      <c r="B29" s="28" t="s">
        <v>31</v>
      </c>
      <c r="C29" s="137" t="str">
        <f>UPPER(TRIM(Tbl_DFR[[#This Row],[CMP]]))</f>
        <v>HALDWANI</v>
      </c>
      <c r="D29" s="23" t="s">
        <v>1</v>
      </c>
      <c r="E29" s="27" t="s">
        <v>107</v>
      </c>
      <c r="F29" s="27" t="s">
        <v>108</v>
      </c>
      <c r="G29" s="29" t="s">
        <v>50</v>
      </c>
      <c r="H29" s="29">
        <v>80958</v>
      </c>
      <c r="I29" s="30">
        <v>45931</v>
      </c>
      <c r="J29" s="30">
        <v>45932</v>
      </c>
      <c r="K29" s="159">
        <f>IF(OR(Tbl_DFR[[#This Row],[Date of filling]]="WIP",Tbl_DFR[[#This Row],[Date of Invoice ]]=""),"",Tbl_DFR[[#This Row],[Date of filling]]-Tbl_DFR[[#This Row],[Date of Invoice ]])</f>
        <v>1</v>
      </c>
      <c r="L29" s="159" t="str">
        <f>IF(ISNUMBER(Tbl_DFR[[#This Row],[Invoice filling gape]]),"valid","check")</f>
        <v>valid</v>
      </c>
      <c r="M29" s="27">
        <v>10444</v>
      </c>
      <c r="N29" s="27">
        <v>3251</v>
      </c>
      <c r="O29" s="27">
        <v>30</v>
      </c>
      <c r="P29" s="29">
        <v>40</v>
      </c>
      <c r="Q29" s="137" t="str">
        <f>IF(Tbl_DFR[[#This Row],[Filling Qty]]&gt;=150,"high","normal")</f>
        <v>normal</v>
      </c>
      <c r="R29" s="137" t="str">
        <f>IF(AND(Tbl_DFR[[#This Row],[CMP]]="HALDWANI",Tbl_DFR[[#This Row],[Filling Qty]]&gt;=150),"yes","no")</f>
        <v>no</v>
      </c>
      <c r="S29" s="137" t="str">
        <f>IF(Tbl_DFR[[#This Row],[Filling Qty]]&gt;=150,"high",IF(Tbl_DFR[[#This Row],[Filling Qty]]&gt;=80,"medium","low"))</f>
        <v>low</v>
      </c>
      <c r="T29" s="28">
        <f t="shared" si="0"/>
        <v>70</v>
      </c>
      <c r="U29" s="137" t="str" cm="1">
        <f t="array" ref="U29">_xlfn.IFS(Tbl_DFR[[#This Row],[Filling Qty]]&gt;=150,"HIGH",Tbl_DFR[[#This Row],[Filling Qty]]&gt;=80,"medium",TRUE,"low")</f>
        <v>low</v>
      </c>
      <c r="V29" s="137" t="str">
        <f>IF(OR(Tbl_DFR[[#This Row],[CMP]]="HALDWANI",Tbl_DFR[[#This Row],[CMP]]="DEHRADUN"),"YES","NO")</f>
        <v>YES</v>
      </c>
      <c r="W29" s="30">
        <v>45932</v>
      </c>
      <c r="X29" s="27"/>
      <c r="Y29" s="32">
        <v>45931</v>
      </c>
      <c r="Z29" s="155" t="str">
        <f>IFERROR(TEXT(Tbl_DFR[[#This Row],[Date of filling]],"mmm"),"WIP")</f>
        <v>Oct</v>
      </c>
      <c r="AA29" s="159">
        <f>IFERROR(YEAR(Tbl_DFR[[#This Row],[Date of filling]]),"WIP")</f>
        <v>2025</v>
      </c>
      <c r="AB29" s="159" t="str">
        <f>IFERROR(TEXT(Tbl_DFR[[#This Row],[Date of filling]],"ddd"),"WIP")</f>
        <v>Thu</v>
      </c>
      <c r="AC29" s="33"/>
      <c r="AD29" s="27" t="str">
        <f>_xlfn.XLOOKUP(Tbl_DFR[[#This Row],[SAP]],Site_master[SAP ID],Site_master[ [ TECHNICIAN Name] ],"Not found")</f>
        <v>Kapil  Pal</v>
      </c>
      <c r="AE29" s="29">
        <f>LEN(Tbl_DFR[[#This Row],[SAP]])</f>
        <v>18</v>
      </c>
      <c r="AF29" s="151" t="str">
        <f>IF(Tbl_DFR[[#This Row],[SAP LENGTH]]=18,"valid","check")</f>
        <v>valid</v>
      </c>
    </row>
    <row r="30" spans="1:32" hidden="1">
      <c r="A30" s="70">
        <v>15</v>
      </c>
      <c r="B30" s="34" t="s">
        <v>705</v>
      </c>
      <c r="C30" s="134" t="str">
        <f>UPPER(TRIM(Tbl_DFR[[#This Row],[CMP]]))</f>
        <v>DEHRADUN</v>
      </c>
      <c r="D30" s="23" t="s">
        <v>706</v>
      </c>
      <c r="E30" s="21" t="s">
        <v>724</v>
      </c>
      <c r="F30" s="21" t="s">
        <v>725</v>
      </c>
      <c r="G30" s="84" t="s">
        <v>732</v>
      </c>
      <c r="H30" s="22" t="s">
        <v>731</v>
      </c>
      <c r="I30" s="65">
        <v>45932</v>
      </c>
      <c r="J30" s="65">
        <v>45932</v>
      </c>
      <c r="K30" s="159">
        <f>IF(OR(Tbl_DFR[[#This Row],[Date of filling]]="WIP",Tbl_DFR[[#This Row],[Date of Invoice ]]=""),"",Tbl_DFR[[#This Row],[Date of filling]]-Tbl_DFR[[#This Row],[Date of Invoice ]])</f>
        <v>0</v>
      </c>
      <c r="L30" s="159" t="str">
        <f>IF(ISNUMBER(Tbl_DFR[[#This Row],[Invoice filling gape]]),"valid","check")</f>
        <v>valid</v>
      </c>
      <c r="M30" s="22">
        <v>13002</v>
      </c>
      <c r="N30" s="22">
        <v>2030</v>
      </c>
      <c r="O30" s="22">
        <v>58</v>
      </c>
      <c r="P30" s="85">
        <v>140</v>
      </c>
      <c r="Q30" s="138" t="str">
        <f>IF(Tbl_DFR[[#This Row],[Filling Qty]]&gt;=150,"high","normal")</f>
        <v>normal</v>
      </c>
      <c r="R30" s="138" t="str">
        <f>IF(AND(Tbl_DFR[[#This Row],[CMP]]="HALDWANI",Tbl_DFR[[#This Row],[Filling Qty]]&gt;=150),"yes","no")</f>
        <v>no</v>
      </c>
      <c r="S30" s="138" t="str">
        <f>IF(Tbl_DFR[[#This Row],[Filling Qty]]&gt;=150,"high",IF(Tbl_DFR[[#This Row],[Filling Qty]]&gt;=80,"medium","low"))</f>
        <v>medium</v>
      </c>
      <c r="T30" s="34">
        <f t="shared" si="0"/>
        <v>198</v>
      </c>
      <c r="U30" s="134" t="str" cm="1">
        <f t="array" ref="U30">_xlfn.IFS(Tbl_DFR[[#This Row],[Filling Qty]]&gt;=150,"HIGH",Tbl_DFR[[#This Row],[Filling Qty]]&gt;=80,"medium",TRUE,"low")</f>
        <v>medium</v>
      </c>
      <c r="V30" s="134" t="str">
        <f>IF(OR(Tbl_DFR[[#This Row],[CMP]]="HALDWANI",Tbl_DFR[[#This Row],[CMP]]="DEHRADUN"),"YES","NO")</f>
        <v>YES</v>
      </c>
      <c r="W30" s="65">
        <v>45932</v>
      </c>
      <c r="X30" s="25">
        <v>45931</v>
      </c>
      <c r="Y30" s="35">
        <v>45931</v>
      </c>
      <c r="Z30" s="156" t="str">
        <f>IFERROR(TEXT(Tbl_DFR[[#This Row],[Date of filling]],"mmm"),"WIP")</f>
        <v>Oct</v>
      </c>
      <c r="AA30" s="159">
        <f>IFERROR(YEAR(Tbl_DFR[[#This Row],[Date of filling]]),"WIP")</f>
        <v>2025</v>
      </c>
      <c r="AB30" s="159" t="str">
        <f>IFERROR(TEXT(Tbl_DFR[[#This Row],[Date of filling]],"ddd"),"WIP")</f>
        <v>Thu</v>
      </c>
      <c r="AC30" s="38"/>
      <c r="AD30" s="22" t="str">
        <f>_xlfn.XLOOKUP(Tbl_DFR[[#This Row],[SAP]],Site_master[SAP ID],Site_master[ [ TECHNICIAN Name] ],"Not found")</f>
        <v>Sandeep   Kumar MORI</v>
      </c>
      <c r="AE30" s="84">
        <f>LEN(Tbl_DFR[[#This Row],[SAP]])</f>
        <v>18</v>
      </c>
      <c r="AF30" s="151" t="str">
        <f>IF(Tbl_DFR[[#This Row],[SAP LENGTH]]=18,"valid","check")</f>
        <v>valid</v>
      </c>
    </row>
    <row r="31" spans="1:32">
      <c r="A31" s="70">
        <v>15</v>
      </c>
      <c r="B31" s="34" t="s">
        <v>31</v>
      </c>
      <c r="C31" s="134" t="str">
        <f>UPPER(TRIM(Tbl_DFR[[#This Row],[CMP]]))</f>
        <v>HALDWANI</v>
      </c>
      <c r="D31" s="23" t="s">
        <v>1</v>
      </c>
      <c r="E31" s="21" t="s">
        <v>107</v>
      </c>
      <c r="F31" s="21" t="s">
        <v>108</v>
      </c>
      <c r="G31" s="22" t="s">
        <v>51</v>
      </c>
      <c r="H31" s="22">
        <v>80853</v>
      </c>
      <c r="I31" s="24">
        <v>45931</v>
      </c>
      <c r="J31" s="24">
        <v>45931</v>
      </c>
      <c r="K31" s="159">
        <f>IF(OR(Tbl_DFR[[#This Row],[Date of filling]]="WIP",Tbl_DFR[[#This Row],[Date of Invoice ]]=""),"",Tbl_DFR[[#This Row],[Date of filling]]-Tbl_DFR[[#This Row],[Date of Invoice ]])</f>
        <v>0</v>
      </c>
      <c r="L31" s="159" t="str">
        <f>IF(ISNUMBER(Tbl_DFR[[#This Row],[Invoice filling gape]]),"valid","check")</f>
        <v>valid</v>
      </c>
      <c r="M31" s="21">
        <v>5958</v>
      </c>
      <c r="N31" s="21">
        <v>1228</v>
      </c>
      <c r="O31" s="21">
        <v>21</v>
      </c>
      <c r="P31" s="22">
        <v>60</v>
      </c>
      <c r="Q31" s="134" t="str">
        <f>IF(Tbl_DFR[[#This Row],[Filling Qty]]&gt;=150,"high","normal")</f>
        <v>normal</v>
      </c>
      <c r="R31" s="134" t="str">
        <f>IF(AND(Tbl_DFR[[#This Row],[CMP]]="HALDWANI",Tbl_DFR[[#This Row],[Filling Qty]]&gt;=150),"yes","no")</f>
        <v>no</v>
      </c>
      <c r="S31" s="134" t="str">
        <f>IF(Tbl_DFR[[#This Row],[Filling Qty]]&gt;=150,"high",IF(Tbl_DFR[[#This Row],[Filling Qty]]&gt;=80,"medium","low"))</f>
        <v>low</v>
      </c>
      <c r="T31" s="34">
        <f t="shared" si="0"/>
        <v>81</v>
      </c>
      <c r="U31" s="134" t="str" cm="1">
        <f t="array" ref="U31">_xlfn.IFS(Tbl_DFR[[#This Row],[Filling Qty]]&gt;=150,"HIGH",Tbl_DFR[[#This Row],[Filling Qty]]&gt;=80,"medium",TRUE,"low")</f>
        <v>low</v>
      </c>
      <c r="V31" s="134" t="str">
        <f>IF(OR(Tbl_DFR[[#This Row],[CMP]]="HALDWANI",Tbl_DFR[[#This Row],[CMP]]="DEHRADUN"),"YES","NO")</f>
        <v>YES</v>
      </c>
      <c r="W31" s="24">
        <v>45931</v>
      </c>
      <c r="X31" s="21"/>
      <c r="Y31" s="35">
        <v>45931</v>
      </c>
      <c r="Z31" s="156" t="str">
        <f>IFERROR(TEXT(Tbl_DFR[[#This Row],[Date of filling]],"mmm"),"WIP")</f>
        <v>Oct</v>
      </c>
      <c r="AA31" s="159">
        <f>IFERROR(YEAR(Tbl_DFR[[#This Row],[Date of filling]]),"WIP")</f>
        <v>2025</v>
      </c>
      <c r="AB31" s="159" t="str">
        <f>IFERROR(TEXT(Tbl_DFR[[#This Row],[Date of filling]],"ddd"),"WIP")</f>
        <v>Wed</v>
      </c>
      <c r="AC31" s="26"/>
      <c r="AD31" s="21" t="str">
        <f>_xlfn.XLOOKUP(Tbl_DFR[[#This Row],[SAP]],Site_master[SAP ID],Site_master[ [ TECHNICIAN Name] ],"Not found")</f>
        <v>Kapil  Pal</v>
      </c>
      <c r="AE31" s="22">
        <f>LEN(Tbl_DFR[[#This Row],[SAP]])</f>
        <v>18</v>
      </c>
      <c r="AF31" s="151" t="str">
        <f>IF(Tbl_DFR[[#This Row],[SAP LENGTH]]=18,"valid","check")</f>
        <v>valid</v>
      </c>
    </row>
    <row r="32" spans="1:32" hidden="1">
      <c r="A32" s="56">
        <v>16</v>
      </c>
      <c r="B32" s="28" t="s">
        <v>705</v>
      </c>
      <c r="C32" s="28" t="str">
        <f>UPPER(TRIM(Tbl_DFR[[#This Row],[CMP]]))</f>
        <v>DEHRADUN</v>
      </c>
      <c r="D32" s="40" t="s">
        <v>706</v>
      </c>
      <c r="E32" s="27" t="s">
        <v>724</v>
      </c>
      <c r="F32" s="27" t="s">
        <v>725</v>
      </c>
      <c r="G32" s="84" t="s">
        <v>733</v>
      </c>
      <c r="H32" s="29" t="s">
        <v>731</v>
      </c>
      <c r="I32" s="67">
        <v>45932</v>
      </c>
      <c r="J32" s="67">
        <v>45932</v>
      </c>
      <c r="K32" s="159">
        <f>IF(OR(Tbl_DFR[[#This Row],[Date of filling]]="WIP",Tbl_DFR[[#This Row],[Date of Invoice ]]=""),"",Tbl_DFR[[#This Row],[Date of filling]]-Tbl_DFR[[#This Row],[Date of Invoice ]])</f>
        <v>0</v>
      </c>
      <c r="L32" s="159" t="str">
        <f>IF(ISNUMBER(Tbl_DFR[[#This Row],[Invoice filling gape]]),"valid","check")</f>
        <v>valid</v>
      </c>
      <c r="M32" s="29">
        <v>6603</v>
      </c>
      <c r="N32" s="29">
        <v>1354</v>
      </c>
      <c r="O32" s="29">
        <v>95</v>
      </c>
      <c r="P32" s="85">
        <v>100</v>
      </c>
      <c r="Q32" s="138" t="str">
        <f>IF(Tbl_DFR[[#This Row],[Filling Qty]]&gt;=150,"high","normal")</f>
        <v>normal</v>
      </c>
      <c r="R32" s="138" t="str">
        <f>IF(AND(Tbl_DFR[[#This Row],[CMP]]="HALDWANI",Tbl_DFR[[#This Row],[Filling Qty]]&gt;=150),"yes","no")</f>
        <v>no</v>
      </c>
      <c r="S32" s="138" t="str">
        <f>IF(Tbl_DFR[[#This Row],[Filling Qty]]&gt;=150,"high",IF(Tbl_DFR[[#This Row],[Filling Qty]]&gt;=80,"medium","low"))</f>
        <v>medium</v>
      </c>
      <c r="T32" s="28">
        <f t="shared" si="0"/>
        <v>195</v>
      </c>
      <c r="U32" s="137" t="str" cm="1">
        <f t="array" ref="U32">_xlfn.IFS(Tbl_DFR[[#This Row],[Filling Qty]]&gt;=150,"HIGH",Tbl_DFR[[#This Row],[Filling Qty]]&gt;=80,"medium",TRUE,"low")</f>
        <v>medium</v>
      </c>
      <c r="V32" s="137" t="str">
        <f>IF(OR(Tbl_DFR[[#This Row],[CMP]]="HALDWANI",Tbl_DFR[[#This Row],[CMP]]="DEHRADUN"),"YES","NO")</f>
        <v>YES</v>
      </c>
      <c r="W32" s="67">
        <v>45932</v>
      </c>
      <c r="X32" s="68">
        <v>45931</v>
      </c>
      <c r="Y32" s="32">
        <v>45931</v>
      </c>
      <c r="Z32" s="155" t="str">
        <f>IFERROR(TEXT(Tbl_DFR[[#This Row],[Date of filling]],"mmm"),"WIP")</f>
        <v>Oct</v>
      </c>
      <c r="AA32" s="159">
        <f>IFERROR(YEAR(Tbl_DFR[[#This Row],[Date of filling]]),"WIP")</f>
        <v>2025</v>
      </c>
      <c r="AB32" s="159" t="str">
        <f>IFERROR(TEXT(Tbl_DFR[[#This Row],[Date of filling]],"ddd"),"WIP")</f>
        <v>Thu</v>
      </c>
      <c r="AC32" s="41"/>
      <c r="AD32" s="29" t="str">
        <f>_xlfn.XLOOKUP(Tbl_DFR[[#This Row],[SAP]],Site_master[SAP ID],Site_master[ [ TECHNICIAN Name] ],"Not found")</f>
        <v>Yashpal  Bhandari</v>
      </c>
      <c r="AE32" s="84">
        <f>LEN(Tbl_DFR[[#This Row],[SAP]])</f>
        <v>18</v>
      </c>
      <c r="AF32" s="151" t="str">
        <f>IF(Tbl_DFR[[#This Row],[SAP LENGTH]]=18,"valid","check")</f>
        <v>valid</v>
      </c>
    </row>
    <row r="33" spans="1:32">
      <c r="A33" s="56">
        <v>16</v>
      </c>
      <c r="B33" s="28" t="s">
        <v>31</v>
      </c>
      <c r="C33" s="28" t="str">
        <f>UPPER(TRIM(Tbl_DFR[[#This Row],[CMP]]))</f>
        <v>HALDWANI</v>
      </c>
      <c r="D33" s="40" t="s">
        <v>1</v>
      </c>
      <c r="E33" s="27" t="s">
        <v>107</v>
      </c>
      <c r="F33" s="27" t="s">
        <v>108</v>
      </c>
      <c r="G33" s="29" t="s">
        <v>52</v>
      </c>
      <c r="H33" s="29">
        <v>80958</v>
      </c>
      <c r="I33" s="30">
        <v>45931</v>
      </c>
      <c r="J33" s="30">
        <v>45931</v>
      </c>
      <c r="K33" s="159">
        <f>IF(OR(Tbl_DFR[[#This Row],[Date of filling]]="WIP",Tbl_DFR[[#This Row],[Date of Invoice ]]=""),"",Tbl_DFR[[#This Row],[Date of filling]]-Tbl_DFR[[#This Row],[Date of Invoice ]])</f>
        <v>0</v>
      </c>
      <c r="L33" s="159" t="str">
        <f>IF(ISNUMBER(Tbl_DFR[[#This Row],[Invoice filling gape]]),"valid","check")</f>
        <v>valid</v>
      </c>
      <c r="M33" s="27">
        <v>6593</v>
      </c>
      <c r="N33" s="27">
        <v>1394</v>
      </c>
      <c r="O33" s="27">
        <v>65</v>
      </c>
      <c r="P33" s="29">
        <v>40</v>
      </c>
      <c r="Q33" s="137" t="str">
        <f>IF(Tbl_DFR[[#This Row],[Filling Qty]]&gt;=150,"high","normal")</f>
        <v>normal</v>
      </c>
      <c r="R33" s="137" t="str">
        <f>IF(AND(Tbl_DFR[[#This Row],[CMP]]="HALDWANI",Tbl_DFR[[#This Row],[Filling Qty]]&gt;=150),"yes","no")</f>
        <v>no</v>
      </c>
      <c r="S33" s="137" t="str">
        <f>IF(Tbl_DFR[[#This Row],[Filling Qty]]&gt;=150,"high",IF(Tbl_DFR[[#This Row],[Filling Qty]]&gt;=80,"medium","low"))</f>
        <v>low</v>
      </c>
      <c r="T33" s="28">
        <f t="shared" si="0"/>
        <v>105</v>
      </c>
      <c r="U33" s="137" t="str" cm="1">
        <f t="array" ref="U33">_xlfn.IFS(Tbl_DFR[[#This Row],[Filling Qty]]&gt;=150,"HIGH",Tbl_DFR[[#This Row],[Filling Qty]]&gt;=80,"medium",TRUE,"low")</f>
        <v>low</v>
      </c>
      <c r="V33" s="137" t="str">
        <f>IF(OR(Tbl_DFR[[#This Row],[CMP]]="HALDWANI",Tbl_DFR[[#This Row],[CMP]]="DEHRADUN"),"YES","NO")</f>
        <v>YES</v>
      </c>
      <c r="W33" s="30">
        <v>45931</v>
      </c>
      <c r="X33" s="27"/>
      <c r="Y33" s="32">
        <v>45931</v>
      </c>
      <c r="Z33" s="155" t="str">
        <f>IFERROR(TEXT(Tbl_DFR[[#This Row],[Date of filling]],"mmm"),"WIP")</f>
        <v>Oct</v>
      </c>
      <c r="AA33" s="159">
        <f>IFERROR(YEAR(Tbl_DFR[[#This Row],[Date of filling]]),"WIP")</f>
        <v>2025</v>
      </c>
      <c r="AB33" s="159" t="str">
        <f>IFERROR(TEXT(Tbl_DFR[[#This Row],[Date of filling]],"ddd"),"WIP")</f>
        <v>Wed</v>
      </c>
      <c r="AC33" s="33"/>
      <c r="AD33" s="27" t="str">
        <f>_xlfn.XLOOKUP(Tbl_DFR[[#This Row],[SAP]],Site_master[SAP ID],Site_master[ [ TECHNICIAN Name] ],"Not found")</f>
        <v>Kapil  Pal</v>
      </c>
      <c r="AE33" s="29">
        <f>LEN(Tbl_DFR[[#This Row],[SAP]])</f>
        <v>18</v>
      </c>
      <c r="AF33" s="151" t="str">
        <f>IF(Tbl_DFR[[#This Row],[SAP LENGTH]]=18,"valid","check")</f>
        <v>valid</v>
      </c>
    </row>
    <row r="34" spans="1:32" hidden="1">
      <c r="A34" s="70">
        <v>17</v>
      </c>
      <c r="B34" s="34" t="s">
        <v>705</v>
      </c>
      <c r="C34" s="34" t="str">
        <f>UPPER(TRIM(Tbl_DFR[[#This Row],[CMP]]))</f>
        <v>DEHRADUN</v>
      </c>
      <c r="D34" s="40" t="s">
        <v>706</v>
      </c>
      <c r="E34" s="21" t="s">
        <v>707</v>
      </c>
      <c r="F34" s="23" t="s">
        <v>708</v>
      </c>
      <c r="G34" s="84" t="s">
        <v>734</v>
      </c>
      <c r="H34" s="22">
        <v>120301</v>
      </c>
      <c r="I34" s="65">
        <v>45933</v>
      </c>
      <c r="J34" s="65">
        <v>45933</v>
      </c>
      <c r="K34" s="159">
        <f>IF(OR(Tbl_DFR[[#This Row],[Date of filling]]="WIP",Tbl_DFR[[#This Row],[Date of Invoice ]]=""),"",Tbl_DFR[[#This Row],[Date of filling]]-Tbl_DFR[[#This Row],[Date of Invoice ]])</f>
        <v>0</v>
      </c>
      <c r="L34" s="159" t="str">
        <f>IF(ISNUMBER(Tbl_DFR[[#This Row],[Invoice filling gape]]),"valid","check")</f>
        <v>valid</v>
      </c>
      <c r="M34" s="22">
        <v>7738</v>
      </c>
      <c r="N34" s="22">
        <v>1551</v>
      </c>
      <c r="O34" s="22">
        <v>20</v>
      </c>
      <c r="P34" s="22">
        <v>80</v>
      </c>
      <c r="Q34" s="134" t="str">
        <f>IF(Tbl_DFR[[#This Row],[Filling Qty]]&gt;=150,"high","normal")</f>
        <v>normal</v>
      </c>
      <c r="R34" s="134" t="str">
        <f>IF(AND(Tbl_DFR[[#This Row],[CMP]]="HALDWANI",Tbl_DFR[[#This Row],[Filling Qty]]&gt;=150),"yes","no")</f>
        <v>no</v>
      </c>
      <c r="S34" s="134" t="str">
        <f>IF(Tbl_DFR[[#This Row],[Filling Qty]]&gt;=150,"high",IF(Tbl_DFR[[#This Row],[Filling Qty]]&gt;=80,"medium","low"))</f>
        <v>medium</v>
      </c>
      <c r="T34" s="34">
        <f t="shared" si="0"/>
        <v>100</v>
      </c>
      <c r="U34" s="134" t="str" cm="1">
        <f t="array" ref="U34">_xlfn.IFS(Tbl_DFR[[#This Row],[Filling Qty]]&gt;=150,"HIGH",Tbl_DFR[[#This Row],[Filling Qty]]&gt;=80,"medium",TRUE,"low")</f>
        <v>medium</v>
      </c>
      <c r="V34" s="134" t="str">
        <f>IF(OR(Tbl_DFR[[#This Row],[CMP]]="HALDWANI",Tbl_DFR[[#This Row],[CMP]]="DEHRADUN"),"YES","NO")</f>
        <v>YES</v>
      </c>
      <c r="W34" s="65">
        <v>45933</v>
      </c>
      <c r="X34" s="25">
        <v>45931</v>
      </c>
      <c r="Y34" s="35">
        <v>45931</v>
      </c>
      <c r="Z34" s="156" t="str">
        <f>IFERROR(TEXT(Tbl_DFR[[#This Row],[Date of filling]],"mmm"),"WIP")</f>
        <v>Oct</v>
      </c>
      <c r="AA34" s="159">
        <f>IFERROR(YEAR(Tbl_DFR[[#This Row],[Date of filling]]),"WIP")</f>
        <v>2025</v>
      </c>
      <c r="AB34" s="159" t="str">
        <f>IFERROR(TEXT(Tbl_DFR[[#This Row],[Date of filling]],"ddd"),"WIP")</f>
        <v>Fri</v>
      </c>
      <c r="AC34" s="38"/>
      <c r="AD34" s="22" t="str">
        <f>_xlfn.XLOOKUP(Tbl_DFR[[#This Row],[SAP]],Site_master[SAP ID],Site_master[ [ TECHNICIAN Name] ],"Not found")</f>
        <v>Sandeep  Kumar  Saini</v>
      </c>
      <c r="AE34" s="84">
        <f>LEN(Tbl_DFR[[#This Row],[SAP]])</f>
        <v>18</v>
      </c>
      <c r="AF34" s="151" t="str">
        <f>IF(Tbl_DFR[[#This Row],[SAP LENGTH]]=18,"valid","check")</f>
        <v>valid</v>
      </c>
    </row>
    <row r="35" spans="1:32">
      <c r="A35" s="70">
        <v>17</v>
      </c>
      <c r="B35" s="34" t="s">
        <v>31</v>
      </c>
      <c r="C35" s="34" t="str">
        <f>UPPER(TRIM(Tbl_DFR[[#This Row],[CMP]]))</f>
        <v>HALDWANI</v>
      </c>
      <c r="D35" s="40" t="s">
        <v>1</v>
      </c>
      <c r="E35" s="21" t="s">
        <v>107</v>
      </c>
      <c r="F35" s="21" t="s">
        <v>108</v>
      </c>
      <c r="G35" s="22" t="s">
        <v>53</v>
      </c>
      <c r="H35" s="22">
        <v>80958</v>
      </c>
      <c r="I35" s="24">
        <v>45931</v>
      </c>
      <c r="J35" s="24">
        <v>45931</v>
      </c>
      <c r="K35" s="159">
        <f>IF(OR(Tbl_DFR[[#This Row],[Date of filling]]="WIP",Tbl_DFR[[#This Row],[Date of Invoice ]]=""),"",Tbl_DFR[[#This Row],[Date of filling]]-Tbl_DFR[[#This Row],[Date of Invoice ]])</f>
        <v>0</v>
      </c>
      <c r="L35" s="159" t="str">
        <f>IF(ISNUMBER(Tbl_DFR[[#This Row],[Invoice filling gape]]),"valid","check")</f>
        <v>valid</v>
      </c>
      <c r="M35" s="21">
        <v>8560</v>
      </c>
      <c r="N35" s="21">
        <v>1593</v>
      </c>
      <c r="O35" s="21">
        <v>30</v>
      </c>
      <c r="P35" s="22">
        <v>40</v>
      </c>
      <c r="Q35" s="134" t="str">
        <f>IF(Tbl_DFR[[#This Row],[Filling Qty]]&gt;=150,"high","normal")</f>
        <v>normal</v>
      </c>
      <c r="R35" s="134" t="str">
        <f>IF(AND(Tbl_DFR[[#This Row],[CMP]]="HALDWANI",Tbl_DFR[[#This Row],[Filling Qty]]&gt;=150),"yes","no")</f>
        <v>no</v>
      </c>
      <c r="S35" s="134" t="str">
        <f>IF(Tbl_DFR[[#This Row],[Filling Qty]]&gt;=150,"high",IF(Tbl_DFR[[#This Row],[Filling Qty]]&gt;=80,"medium","low"))</f>
        <v>low</v>
      </c>
      <c r="T35" s="34">
        <f t="shared" si="0"/>
        <v>70</v>
      </c>
      <c r="U35" s="134" t="str" cm="1">
        <f t="array" ref="U35">_xlfn.IFS(Tbl_DFR[[#This Row],[Filling Qty]]&gt;=150,"HIGH",Tbl_DFR[[#This Row],[Filling Qty]]&gt;=80,"medium",TRUE,"low")</f>
        <v>low</v>
      </c>
      <c r="V35" s="134" t="str">
        <f>IF(OR(Tbl_DFR[[#This Row],[CMP]]="HALDWANI",Tbl_DFR[[#This Row],[CMP]]="DEHRADUN"),"YES","NO")</f>
        <v>YES</v>
      </c>
      <c r="W35" s="24">
        <v>45931</v>
      </c>
      <c r="X35" s="37">
        <v>0.44513888888888886</v>
      </c>
      <c r="Y35" s="35">
        <v>45931</v>
      </c>
      <c r="Z35" s="156" t="str">
        <f>IFERROR(TEXT(Tbl_DFR[[#This Row],[Date of filling]],"mmm"),"WIP")</f>
        <v>Oct</v>
      </c>
      <c r="AA35" s="159">
        <f>IFERROR(YEAR(Tbl_DFR[[#This Row],[Date of filling]]),"WIP")</f>
        <v>2025</v>
      </c>
      <c r="AB35" s="159" t="str">
        <f>IFERROR(TEXT(Tbl_DFR[[#This Row],[Date of filling]],"ddd"),"WIP")</f>
        <v>Wed</v>
      </c>
      <c r="AC35" s="38" t="s">
        <v>117</v>
      </c>
      <c r="AD35" s="22" t="str">
        <f>_xlfn.XLOOKUP(Tbl_DFR[[#This Row],[SAP]],Site_master[SAP ID],Site_master[ [ TECHNICIAN Name] ],"Not found")</f>
        <v>Kapil  Pal</v>
      </c>
      <c r="AE35" s="22">
        <f>LEN(Tbl_DFR[[#This Row],[SAP]])</f>
        <v>18</v>
      </c>
      <c r="AF35" s="151" t="str">
        <f>IF(Tbl_DFR[[#This Row],[SAP LENGTH]]=18,"valid","check")</f>
        <v>valid</v>
      </c>
    </row>
    <row r="36" spans="1:32" hidden="1">
      <c r="A36" s="56">
        <v>18</v>
      </c>
      <c r="B36" s="28" t="s">
        <v>705</v>
      </c>
      <c r="C36" s="28" t="str">
        <f>UPPER(TRIM(Tbl_DFR[[#This Row],[CMP]]))</f>
        <v>DEHRADUN</v>
      </c>
      <c r="D36" s="40" t="s">
        <v>706</v>
      </c>
      <c r="E36" s="27" t="s">
        <v>707</v>
      </c>
      <c r="F36" s="23" t="s">
        <v>708</v>
      </c>
      <c r="G36" s="84" t="s">
        <v>735</v>
      </c>
      <c r="H36" s="29">
        <v>120301</v>
      </c>
      <c r="I36" s="67">
        <v>45933</v>
      </c>
      <c r="J36" s="67">
        <v>45935</v>
      </c>
      <c r="K36" s="159">
        <f>IF(OR(Tbl_DFR[[#This Row],[Date of filling]]="WIP",Tbl_DFR[[#This Row],[Date of Invoice ]]=""),"",Tbl_DFR[[#This Row],[Date of filling]]-Tbl_DFR[[#This Row],[Date of Invoice ]])</f>
        <v>2</v>
      </c>
      <c r="L36" s="159" t="str">
        <f>IF(ISNUMBER(Tbl_DFR[[#This Row],[Invoice filling gape]]),"valid","check")</f>
        <v>valid</v>
      </c>
      <c r="M36" s="29">
        <v>10331</v>
      </c>
      <c r="N36" s="29">
        <v>3468</v>
      </c>
      <c r="O36" s="29">
        <v>50</v>
      </c>
      <c r="P36" s="29">
        <v>80</v>
      </c>
      <c r="Q36" s="137" t="str">
        <f>IF(Tbl_DFR[[#This Row],[Filling Qty]]&gt;=150,"high","normal")</f>
        <v>normal</v>
      </c>
      <c r="R36" s="137" t="str">
        <f>IF(AND(Tbl_DFR[[#This Row],[CMP]]="HALDWANI",Tbl_DFR[[#This Row],[Filling Qty]]&gt;=150),"yes","no")</f>
        <v>no</v>
      </c>
      <c r="S36" s="137" t="str">
        <f>IF(Tbl_DFR[[#This Row],[Filling Qty]]&gt;=150,"high",IF(Tbl_DFR[[#This Row],[Filling Qty]]&gt;=80,"medium","low"))</f>
        <v>medium</v>
      </c>
      <c r="T36" s="28">
        <f t="shared" si="0"/>
        <v>130</v>
      </c>
      <c r="U36" s="137" t="str" cm="1">
        <f t="array" ref="U36">_xlfn.IFS(Tbl_DFR[[#This Row],[Filling Qty]]&gt;=150,"HIGH",Tbl_DFR[[#This Row],[Filling Qty]]&gt;=80,"medium",TRUE,"low")</f>
        <v>medium</v>
      </c>
      <c r="V36" s="137" t="str">
        <f>IF(OR(Tbl_DFR[[#This Row],[CMP]]="HALDWANI",Tbl_DFR[[#This Row],[CMP]]="DEHRADUN"),"YES","NO")</f>
        <v>YES</v>
      </c>
      <c r="W36" s="67">
        <v>45933</v>
      </c>
      <c r="X36" s="68">
        <v>45931</v>
      </c>
      <c r="Y36" s="32">
        <v>45931</v>
      </c>
      <c r="Z36" s="155" t="str">
        <f>IFERROR(TEXT(Tbl_DFR[[#This Row],[Date of filling]],"mmm"),"WIP")</f>
        <v>Oct</v>
      </c>
      <c r="AA36" s="159">
        <f>IFERROR(YEAR(Tbl_DFR[[#This Row],[Date of filling]]),"WIP")</f>
        <v>2025</v>
      </c>
      <c r="AB36" s="159" t="str">
        <f>IFERROR(TEXT(Tbl_DFR[[#This Row],[Date of filling]],"ddd"),"WIP")</f>
        <v>Sun</v>
      </c>
      <c r="AC36" s="41"/>
      <c r="AD36" s="29" t="str">
        <f>_xlfn.XLOOKUP(Tbl_DFR[[#This Row],[SAP]],Site_master[SAP ID],Site_master[ [ TECHNICIAN Name] ],"Not found")</f>
        <v>Amit  Saini</v>
      </c>
      <c r="AE36" s="84">
        <f>LEN(Tbl_DFR[[#This Row],[SAP]])</f>
        <v>18</v>
      </c>
      <c r="AF36" s="151" t="str">
        <f>IF(Tbl_DFR[[#This Row],[SAP LENGTH]]=18,"valid","check")</f>
        <v>valid</v>
      </c>
    </row>
    <row r="37" spans="1:32">
      <c r="A37" s="56">
        <v>18</v>
      </c>
      <c r="B37" s="28" t="s">
        <v>31</v>
      </c>
      <c r="C37" s="28" t="str">
        <f>UPPER(TRIM(Tbl_DFR[[#This Row],[CMP]]))</f>
        <v>HALDWANI</v>
      </c>
      <c r="D37" s="40" t="s">
        <v>1</v>
      </c>
      <c r="E37" s="23" t="s">
        <v>109</v>
      </c>
      <c r="F37" s="27" t="s">
        <v>110</v>
      </c>
      <c r="G37" s="29" t="s">
        <v>54</v>
      </c>
      <c r="H37" s="29" t="s">
        <v>55</v>
      </c>
      <c r="I37" s="30">
        <v>45931</v>
      </c>
      <c r="J37" s="30">
        <v>45932</v>
      </c>
      <c r="K37" s="159">
        <f>IF(OR(Tbl_DFR[[#This Row],[Date of filling]]="WIP",Tbl_DFR[[#This Row],[Date of Invoice ]]=""),"",Tbl_DFR[[#This Row],[Date of filling]]-Tbl_DFR[[#This Row],[Date of Invoice ]])</f>
        <v>1</v>
      </c>
      <c r="L37" s="159" t="str">
        <f>IF(ISNUMBER(Tbl_DFR[[#This Row],[Invoice filling gape]]),"valid","check")</f>
        <v>valid</v>
      </c>
      <c r="M37" s="27">
        <v>5076</v>
      </c>
      <c r="N37" s="27">
        <v>532</v>
      </c>
      <c r="O37" s="27">
        <v>74</v>
      </c>
      <c r="P37" s="29">
        <v>80</v>
      </c>
      <c r="Q37" s="137" t="str">
        <f>IF(Tbl_DFR[[#This Row],[Filling Qty]]&gt;=150,"high","normal")</f>
        <v>normal</v>
      </c>
      <c r="R37" s="137" t="str">
        <f>IF(AND(Tbl_DFR[[#This Row],[CMP]]="HALDWANI",Tbl_DFR[[#This Row],[Filling Qty]]&gt;=150),"yes","no")</f>
        <v>no</v>
      </c>
      <c r="S37" s="137" t="str">
        <f>IF(Tbl_DFR[[#This Row],[Filling Qty]]&gt;=150,"high",IF(Tbl_DFR[[#This Row],[Filling Qty]]&gt;=80,"medium","low"))</f>
        <v>medium</v>
      </c>
      <c r="T37" s="28">
        <f t="shared" si="0"/>
        <v>154</v>
      </c>
      <c r="U37" s="137" t="str" cm="1">
        <f t="array" ref="U37">_xlfn.IFS(Tbl_DFR[[#This Row],[Filling Qty]]&gt;=150,"HIGH",Tbl_DFR[[#This Row],[Filling Qty]]&gt;=80,"medium",TRUE,"low")</f>
        <v>medium</v>
      </c>
      <c r="V37" s="137" t="str">
        <f>IF(OR(Tbl_DFR[[#This Row],[CMP]]="HALDWANI",Tbl_DFR[[#This Row],[CMP]]="DEHRADUN"),"YES","NO")</f>
        <v>YES</v>
      </c>
      <c r="W37" s="30">
        <v>45932</v>
      </c>
      <c r="X37" s="27"/>
      <c r="Y37" s="32">
        <v>45931</v>
      </c>
      <c r="Z37" s="155" t="str">
        <f>IFERROR(TEXT(Tbl_DFR[[#This Row],[Date of filling]],"mmm"),"WIP")</f>
        <v>Oct</v>
      </c>
      <c r="AA37" s="159">
        <f>IFERROR(YEAR(Tbl_DFR[[#This Row],[Date of filling]]),"WIP")</f>
        <v>2025</v>
      </c>
      <c r="AB37" s="159" t="str">
        <f>IFERROR(TEXT(Tbl_DFR[[#This Row],[Date of filling]],"ddd"),"WIP")</f>
        <v>Thu</v>
      </c>
      <c r="AC37" s="33"/>
      <c r="AD37" s="27" t="str">
        <f>_xlfn.XLOOKUP(Tbl_DFR[[#This Row],[SAP]],Site_master[SAP ID],Site_master[ [ TECHNICIAN Name] ],"Not found")</f>
        <v>Deepak Joshi</v>
      </c>
      <c r="AE37" s="29">
        <f>LEN(Tbl_DFR[[#This Row],[SAP]])</f>
        <v>18</v>
      </c>
      <c r="AF37" s="151" t="str">
        <f>IF(Tbl_DFR[[#This Row],[SAP LENGTH]]=18,"valid","check")</f>
        <v>valid</v>
      </c>
    </row>
    <row r="38" spans="1:32" hidden="1">
      <c r="A38" s="70">
        <v>19</v>
      </c>
      <c r="B38" s="34" t="s">
        <v>705</v>
      </c>
      <c r="C38" s="134" t="str">
        <f>UPPER(TRIM(Tbl_DFR[[#This Row],[CMP]]))</f>
        <v>DEHRADUN</v>
      </c>
      <c r="D38" s="23" t="s">
        <v>706</v>
      </c>
      <c r="E38" s="21" t="s">
        <v>707</v>
      </c>
      <c r="F38" s="23" t="s">
        <v>708</v>
      </c>
      <c r="G38" s="84" t="s">
        <v>736</v>
      </c>
      <c r="H38" s="22">
        <v>120301</v>
      </c>
      <c r="I38" s="65">
        <v>45933</v>
      </c>
      <c r="J38" s="65">
        <v>45935</v>
      </c>
      <c r="K38" s="159">
        <f>IF(OR(Tbl_DFR[[#This Row],[Date of filling]]="WIP",Tbl_DFR[[#This Row],[Date of Invoice ]]=""),"",Tbl_DFR[[#This Row],[Date of filling]]-Tbl_DFR[[#This Row],[Date of Invoice ]])</f>
        <v>2</v>
      </c>
      <c r="L38" s="159" t="str">
        <f>IF(ISNUMBER(Tbl_DFR[[#This Row],[Invoice filling gape]]),"valid","check")</f>
        <v>valid</v>
      </c>
      <c r="M38" s="22">
        <v>10609</v>
      </c>
      <c r="N38" s="22">
        <v>2417</v>
      </c>
      <c r="O38" s="22">
        <v>62</v>
      </c>
      <c r="P38" s="22">
        <v>80</v>
      </c>
      <c r="Q38" s="134" t="str">
        <f>IF(Tbl_DFR[[#This Row],[Filling Qty]]&gt;=150,"high","normal")</f>
        <v>normal</v>
      </c>
      <c r="R38" s="134" t="str">
        <f>IF(AND(Tbl_DFR[[#This Row],[CMP]]="HALDWANI",Tbl_DFR[[#This Row],[Filling Qty]]&gt;=150),"yes","no")</f>
        <v>no</v>
      </c>
      <c r="S38" s="134" t="str">
        <f>IF(Tbl_DFR[[#This Row],[Filling Qty]]&gt;=150,"high",IF(Tbl_DFR[[#This Row],[Filling Qty]]&gt;=80,"medium","low"))</f>
        <v>medium</v>
      </c>
      <c r="T38" s="34">
        <f t="shared" si="0"/>
        <v>142</v>
      </c>
      <c r="U38" s="134" t="str" cm="1">
        <f t="array" ref="U38">_xlfn.IFS(Tbl_DFR[[#This Row],[Filling Qty]]&gt;=150,"HIGH",Tbl_DFR[[#This Row],[Filling Qty]]&gt;=80,"medium",TRUE,"low")</f>
        <v>medium</v>
      </c>
      <c r="V38" s="134" t="str">
        <f>IF(OR(Tbl_DFR[[#This Row],[CMP]]="HALDWANI",Tbl_DFR[[#This Row],[CMP]]="DEHRADUN"),"YES","NO")</f>
        <v>YES</v>
      </c>
      <c r="W38" s="65">
        <v>45933</v>
      </c>
      <c r="X38" s="25">
        <v>45931</v>
      </c>
      <c r="Y38" s="35">
        <v>45931</v>
      </c>
      <c r="Z38" s="156" t="str">
        <f>IFERROR(TEXT(Tbl_DFR[[#This Row],[Date of filling]],"mmm"),"WIP")</f>
        <v>Oct</v>
      </c>
      <c r="AA38" s="159">
        <f>IFERROR(YEAR(Tbl_DFR[[#This Row],[Date of filling]]),"WIP")</f>
        <v>2025</v>
      </c>
      <c r="AB38" s="159" t="str">
        <f>IFERROR(TEXT(Tbl_DFR[[#This Row],[Date of filling]],"ddd"),"WIP")</f>
        <v>Sun</v>
      </c>
      <c r="AC38" s="38"/>
      <c r="AD38" s="22" t="str">
        <f>_xlfn.XLOOKUP(Tbl_DFR[[#This Row],[SAP]],Site_master[SAP ID],Site_master[ [ TECHNICIAN Name] ],"Not found")</f>
        <v>Amit  Saini</v>
      </c>
      <c r="AE38" s="84">
        <f>LEN(Tbl_DFR[[#This Row],[SAP]])</f>
        <v>18</v>
      </c>
      <c r="AF38" s="151" t="str">
        <f>IF(Tbl_DFR[[#This Row],[SAP LENGTH]]=18,"valid","check")</f>
        <v>valid</v>
      </c>
    </row>
    <row r="39" spans="1:32">
      <c r="A39" s="70">
        <v>19</v>
      </c>
      <c r="B39" s="34" t="s">
        <v>31</v>
      </c>
      <c r="C39" s="134" t="str">
        <f>UPPER(TRIM(Tbl_DFR[[#This Row],[CMP]]))</f>
        <v>HALDWANI</v>
      </c>
      <c r="D39" s="23" t="s">
        <v>1</v>
      </c>
      <c r="E39" s="23" t="s">
        <v>109</v>
      </c>
      <c r="F39" s="21" t="s">
        <v>110</v>
      </c>
      <c r="G39" s="22" t="s">
        <v>56</v>
      </c>
      <c r="H39" s="22" t="s">
        <v>55</v>
      </c>
      <c r="I39" s="24">
        <v>45931</v>
      </c>
      <c r="J39" s="24">
        <v>45931</v>
      </c>
      <c r="K39" s="159">
        <f>IF(OR(Tbl_DFR[[#This Row],[Date of filling]]="WIP",Tbl_DFR[[#This Row],[Date of Invoice ]]=""),"",Tbl_DFR[[#This Row],[Date of filling]]-Tbl_DFR[[#This Row],[Date of Invoice ]])</f>
        <v>0</v>
      </c>
      <c r="L39" s="159" t="str">
        <f>IF(ISNUMBER(Tbl_DFR[[#This Row],[Invoice filling gape]]),"valid","check")</f>
        <v>valid</v>
      </c>
      <c r="M39" s="21">
        <v>2733</v>
      </c>
      <c r="N39" s="21">
        <v>659</v>
      </c>
      <c r="O39" s="21">
        <v>30</v>
      </c>
      <c r="P39" s="22">
        <v>80</v>
      </c>
      <c r="Q39" s="134" t="str">
        <f>IF(Tbl_DFR[[#This Row],[Filling Qty]]&gt;=150,"high","normal")</f>
        <v>normal</v>
      </c>
      <c r="R39" s="134" t="str">
        <f>IF(AND(Tbl_DFR[[#This Row],[CMP]]="HALDWANI",Tbl_DFR[[#This Row],[Filling Qty]]&gt;=150),"yes","no")</f>
        <v>no</v>
      </c>
      <c r="S39" s="134" t="str">
        <f>IF(Tbl_DFR[[#This Row],[Filling Qty]]&gt;=150,"high",IF(Tbl_DFR[[#This Row],[Filling Qty]]&gt;=80,"medium","low"))</f>
        <v>medium</v>
      </c>
      <c r="T39" s="34">
        <f t="shared" si="0"/>
        <v>110</v>
      </c>
      <c r="U39" s="134" t="str" cm="1">
        <f t="array" ref="U39">_xlfn.IFS(Tbl_DFR[[#This Row],[Filling Qty]]&gt;=150,"HIGH",Tbl_DFR[[#This Row],[Filling Qty]]&gt;=80,"medium",TRUE,"low")</f>
        <v>medium</v>
      </c>
      <c r="V39" s="134" t="str">
        <f>IF(OR(Tbl_DFR[[#This Row],[CMP]]="HALDWANI",Tbl_DFR[[#This Row],[CMP]]="DEHRADUN"),"YES","NO")</f>
        <v>YES</v>
      </c>
      <c r="W39" s="24">
        <v>45931</v>
      </c>
      <c r="X39" s="37">
        <v>0.65208333333333335</v>
      </c>
      <c r="Y39" s="35">
        <v>45931</v>
      </c>
      <c r="Z39" s="156" t="str">
        <f>IFERROR(TEXT(Tbl_DFR[[#This Row],[Date of filling]],"mmm"),"WIP")</f>
        <v>Oct</v>
      </c>
      <c r="AA39" s="159">
        <f>IFERROR(YEAR(Tbl_DFR[[#This Row],[Date of filling]]),"WIP")</f>
        <v>2025</v>
      </c>
      <c r="AB39" s="159" t="str">
        <f>IFERROR(TEXT(Tbl_DFR[[#This Row],[Date of filling]],"ddd"),"WIP")</f>
        <v>Wed</v>
      </c>
      <c r="AC39" s="26" t="s">
        <v>118</v>
      </c>
      <c r="AD39" s="21" t="str">
        <f>_xlfn.XLOOKUP(Tbl_DFR[[#This Row],[SAP]],Site_master[SAP ID],Site_master[ [ TECHNICIAN Name] ],"Not found")</f>
        <v>Deepak Joshi</v>
      </c>
      <c r="AE39" s="22">
        <f>LEN(Tbl_DFR[[#This Row],[SAP]])</f>
        <v>18</v>
      </c>
      <c r="AF39" s="151" t="str">
        <f>IF(Tbl_DFR[[#This Row],[SAP LENGTH]]=18,"valid","check")</f>
        <v>valid</v>
      </c>
    </row>
    <row r="40" spans="1:32" ht="15.6" hidden="1">
      <c r="A40" s="56">
        <v>20</v>
      </c>
      <c r="B40" s="28" t="s">
        <v>705</v>
      </c>
      <c r="C40" s="137" t="str">
        <f>UPPER(TRIM(Tbl_DFR[[#This Row],[CMP]]))</f>
        <v>DEHRADUN</v>
      </c>
      <c r="D40" s="23" t="s">
        <v>706</v>
      </c>
      <c r="E40" s="27" t="s">
        <v>716</v>
      </c>
      <c r="F40" s="23" t="s">
        <v>717</v>
      </c>
      <c r="G40" s="84" t="s">
        <v>737</v>
      </c>
      <c r="H40" s="29" t="s">
        <v>738</v>
      </c>
      <c r="I40" s="67">
        <v>45933</v>
      </c>
      <c r="J40" s="67">
        <v>45935</v>
      </c>
      <c r="K40" s="159">
        <f>IF(OR(Tbl_DFR[[#This Row],[Date of filling]]="WIP",Tbl_DFR[[#This Row],[Date of Invoice ]]=""),"",Tbl_DFR[[#This Row],[Date of filling]]-Tbl_DFR[[#This Row],[Date of Invoice ]])</f>
        <v>2</v>
      </c>
      <c r="L40" s="159" t="str">
        <f>IF(ISNUMBER(Tbl_DFR[[#This Row],[Invoice filling gape]]),"valid","check")</f>
        <v>valid</v>
      </c>
      <c r="M40" s="29">
        <v>2772</v>
      </c>
      <c r="N40" s="29">
        <v>887</v>
      </c>
      <c r="O40" s="29">
        <v>53</v>
      </c>
      <c r="P40" s="82">
        <v>80</v>
      </c>
      <c r="Q40" s="136" t="str">
        <f>IF(Tbl_DFR[[#This Row],[Filling Qty]]&gt;=150,"high","normal")</f>
        <v>normal</v>
      </c>
      <c r="R40" s="136" t="str">
        <f>IF(AND(Tbl_DFR[[#This Row],[CMP]]="HALDWANI",Tbl_DFR[[#This Row],[Filling Qty]]&gt;=150),"yes","no")</f>
        <v>no</v>
      </c>
      <c r="S40" s="136" t="str">
        <f>IF(Tbl_DFR[[#This Row],[Filling Qty]]&gt;=150,"high",IF(Tbl_DFR[[#This Row],[Filling Qty]]&gt;=80,"medium","low"))</f>
        <v>medium</v>
      </c>
      <c r="T40" s="28">
        <f t="shared" si="0"/>
        <v>133</v>
      </c>
      <c r="U40" s="137" t="str" cm="1">
        <f t="array" ref="U40">_xlfn.IFS(Tbl_DFR[[#This Row],[Filling Qty]]&gt;=150,"HIGH",Tbl_DFR[[#This Row],[Filling Qty]]&gt;=80,"medium",TRUE,"low")</f>
        <v>medium</v>
      </c>
      <c r="V40" s="137" t="str">
        <f>IF(OR(Tbl_DFR[[#This Row],[CMP]]="HALDWANI",Tbl_DFR[[#This Row],[CMP]]="DEHRADUN"),"YES","NO")</f>
        <v>YES</v>
      </c>
      <c r="W40" s="67">
        <v>45933</v>
      </c>
      <c r="X40" s="68">
        <v>45931</v>
      </c>
      <c r="Y40" s="32">
        <v>45931</v>
      </c>
      <c r="Z40" s="155" t="str">
        <f>IFERROR(TEXT(Tbl_DFR[[#This Row],[Date of filling]],"mmm"),"WIP")</f>
        <v>Oct</v>
      </c>
      <c r="AA40" s="159">
        <f>IFERROR(YEAR(Tbl_DFR[[#This Row],[Date of filling]]),"WIP")</f>
        <v>2025</v>
      </c>
      <c r="AB40" s="159" t="str">
        <f>IFERROR(TEXT(Tbl_DFR[[#This Row],[Date of filling]],"ddd"),"WIP")</f>
        <v>Sun</v>
      </c>
      <c r="AC40" s="41"/>
      <c r="AD40" s="29" t="str">
        <f>_xlfn.XLOOKUP(Tbl_DFR[[#This Row],[SAP]],Site_master[SAP ID],Site_master[ [ TECHNICIAN Name] ],"Not found")</f>
        <v>Vinod  Uniyal</v>
      </c>
      <c r="AE40" s="84">
        <f>LEN(Tbl_DFR[[#This Row],[SAP]])</f>
        <v>18</v>
      </c>
      <c r="AF40" s="151" t="str">
        <f>IF(Tbl_DFR[[#This Row],[SAP LENGTH]]=18,"valid","check")</f>
        <v>valid</v>
      </c>
    </row>
    <row r="41" spans="1:32">
      <c r="A41" s="56">
        <v>20</v>
      </c>
      <c r="B41" s="28" t="s">
        <v>31</v>
      </c>
      <c r="C41" s="137" t="str">
        <f>UPPER(TRIM(Tbl_DFR[[#This Row],[CMP]]))</f>
        <v>HALDWANI</v>
      </c>
      <c r="D41" s="23" t="s">
        <v>1</v>
      </c>
      <c r="E41" s="23" t="s">
        <v>109</v>
      </c>
      <c r="F41" s="27" t="s">
        <v>110</v>
      </c>
      <c r="G41" s="29" t="s">
        <v>57</v>
      </c>
      <c r="H41" s="29" t="s">
        <v>55</v>
      </c>
      <c r="I41" s="30">
        <v>45931</v>
      </c>
      <c r="J41" s="30">
        <v>45931</v>
      </c>
      <c r="K41" s="159">
        <f>IF(OR(Tbl_DFR[[#This Row],[Date of filling]]="WIP",Tbl_DFR[[#This Row],[Date of Invoice ]]=""),"",Tbl_DFR[[#This Row],[Date of filling]]-Tbl_DFR[[#This Row],[Date of Invoice ]])</f>
        <v>0</v>
      </c>
      <c r="L41" s="159" t="str">
        <f>IF(ISNUMBER(Tbl_DFR[[#This Row],[Invoice filling gape]]),"valid","check")</f>
        <v>valid</v>
      </c>
      <c r="M41" s="27">
        <v>5376</v>
      </c>
      <c r="N41" s="27">
        <v>1293</v>
      </c>
      <c r="O41" s="27">
        <v>102</v>
      </c>
      <c r="P41" s="29">
        <v>80</v>
      </c>
      <c r="Q41" s="137" t="str">
        <f>IF(Tbl_DFR[[#This Row],[Filling Qty]]&gt;=150,"high","normal")</f>
        <v>normal</v>
      </c>
      <c r="R41" s="137" t="str">
        <f>IF(AND(Tbl_DFR[[#This Row],[CMP]]="HALDWANI",Tbl_DFR[[#This Row],[Filling Qty]]&gt;=150),"yes","no")</f>
        <v>no</v>
      </c>
      <c r="S41" s="137" t="str">
        <f>IF(Tbl_DFR[[#This Row],[Filling Qty]]&gt;=150,"high",IF(Tbl_DFR[[#This Row],[Filling Qty]]&gt;=80,"medium","low"))</f>
        <v>medium</v>
      </c>
      <c r="T41" s="28">
        <f t="shared" si="0"/>
        <v>182</v>
      </c>
      <c r="U41" s="137" t="str" cm="1">
        <f t="array" ref="U41">_xlfn.IFS(Tbl_DFR[[#This Row],[Filling Qty]]&gt;=150,"HIGH",Tbl_DFR[[#This Row],[Filling Qty]]&gt;=80,"medium",TRUE,"low")</f>
        <v>medium</v>
      </c>
      <c r="V41" s="137" t="str">
        <f>IF(OR(Tbl_DFR[[#This Row],[CMP]]="HALDWANI",Tbl_DFR[[#This Row],[CMP]]="DEHRADUN"),"YES","NO")</f>
        <v>YES</v>
      </c>
      <c r="W41" s="30">
        <v>45931</v>
      </c>
      <c r="X41" s="36">
        <v>0.60555555555555551</v>
      </c>
      <c r="Y41" s="32">
        <v>45931</v>
      </c>
      <c r="Z41" s="155" t="str">
        <f>IFERROR(TEXT(Tbl_DFR[[#This Row],[Date of filling]],"mmm"),"WIP")</f>
        <v>Oct</v>
      </c>
      <c r="AA41" s="159">
        <f>IFERROR(YEAR(Tbl_DFR[[#This Row],[Date of filling]]),"WIP")</f>
        <v>2025</v>
      </c>
      <c r="AB41" s="159" t="str">
        <f>IFERROR(TEXT(Tbl_DFR[[#This Row],[Date of filling]],"ddd"),"WIP")</f>
        <v>Wed</v>
      </c>
      <c r="AC41" s="33" t="s">
        <v>118</v>
      </c>
      <c r="AD41" s="27" t="str">
        <f>_xlfn.XLOOKUP(Tbl_DFR[[#This Row],[SAP]],Site_master[SAP ID],Site_master[ [ TECHNICIAN Name] ],"Not found")</f>
        <v>Deepak Joshi</v>
      </c>
      <c r="AE41" s="29">
        <f>LEN(Tbl_DFR[[#This Row],[SAP]])</f>
        <v>18</v>
      </c>
      <c r="AF41" s="151" t="str">
        <f>IF(Tbl_DFR[[#This Row],[SAP LENGTH]]=18,"valid","check")</f>
        <v>valid</v>
      </c>
    </row>
    <row r="42" spans="1:32" ht="15.6" hidden="1">
      <c r="A42" s="70">
        <v>21</v>
      </c>
      <c r="B42" s="34" t="s">
        <v>705</v>
      </c>
      <c r="C42" s="134" t="str">
        <f>UPPER(TRIM(Tbl_DFR[[#This Row],[CMP]]))</f>
        <v>DEHRADUN</v>
      </c>
      <c r="D42" s="23" t="s">
        <v>706</v>
      </c>
      <c r="E42" s="21" t="s">
        <v>716</v>
      </c>
      <c r="F42" s="23" t="s">
        <v>717</v>
      </c>
      <c r="G42" s="84" t="s">
        <v>739</v>
      </c>
      <c r="H42" s="22" t="s">
        <v>738</v>
      </c>
      <c r="I42" s="65">
        <v>45933</v>
      </c>
      <c r="J42" s="65">
        <v>45935</v>
      </c>
      <c r="K42" s="159">
        <f>IF(OR(Tbl_DFR[[#This Row],[Date of filling]]="WIP",Tbl_DFR[[#This Row],[Date of Invoice ]]=""),"",Tbl_DFR[[#This Row],[Date of filling]]-Tbl_DFR[[#This Row],[Date of Invoice ]])</f>
        <v>2</v>
      </c>
      <c r="L42" s="159" t="str">
        <f>IF(ISNUMBER(Tbl_DFR[[#This Row],[Invoice filling gape]]),"valid","check")</f>
        <v>valid</v>
      </c>
      <c r="M42" s="22">
        <v>5481</v>
      </c>
      <c r="N42" s="22">
        <v>838</v>
      </c>
      <c r="O42" s="22">
        <v>65</v>
      </c>
      <c r="P42" s="82">
        <v>80</v>
      </c>
      <c r="Q42" s="136" t="str">
        <f>IF(Tbl_DFR[[#This Row],[Filling Qty]]&gt;=150,"high","normal")</f>
        <v>normal</v>
      </c>
      <c r="R42" s="136" t="str">
        <f>IF(AND(Tbl_DFR[[#This Row],[CMP]]="HALDWANI",Tbl_DFR[[#This Row],[Filling Qty]]&gt;=150),"yes","no")</f>
        <v>no</v>
      </c>
      <c r="S42" s="136" t="str">
        <f>IF(Tbl_DFR[[#This Row],[Filling Qty]]&gt;=150,"high",IF(Tbl_DFR[[#This Row],[Filling Qty]]&gt;=80,"medium","low"))</f>
        <v>medium</v>
      </c>
      <c r="T42" s="34">
        <f t="shared" si="0"/>
        <v>145</v>
      </c>
      <c r="U42" s="134" t="str" cm="1">
        <f t="array" ref="U42">_xlfn.IFS(Tbl_DFR[[#This Row],[Filling Qty]]&gt;=150,"HIGH",Tbl_DFR[[#This Row],[Filling Qty]]&gt;=80,"medium",TRUE,"low")</f>
        <v>medium</v>
      </c>
      <c r="V42" s="134" t="str">
        <f>IF(OR(Tbl_DFR[[#This Row],[CMP]]="HALDWANI",Tbl_DFR[[#This Row],[CMP]]="DEHRADUN"),"YES","NO")</f>
        <v>YES</v>
      </c>
      <c r="W42" s="65">
        <v>45933</v>
      </c>
      <c r="X42" s="25">
        <v>45931</v>
      </c>
      <c r="Y42" s="35">
        <v>45931</v>
      </c>
      <c r="Z42" s="156" t="str">
        <f>IFERROR(TEXT(Tbl_DFR[[#This Row],[Date of filling]],"mmm"),"WIP")</f>
        <v>Oct</v>
      </c>
      <c r="AA42" s="159">
        <f>IFERROR(YEAR(Tbl_DFR[[#This Row],[Date of filling]]),"WIP")</f>
        <v>2025</v>
      </c>
      <c r="AB42" s="159" t="str">
        <f>IFERROR(TEXT(Tbl_DFR[[#This Row],[Date of filling]],"ddd"),"WIP")</f>
        <v>Sun</v>
      </c>
      <c r="AC42" s="38"/>
      <c r="AD42" s="22" t="str">
        <f>_xlfn.XLOOKUP(Tbl_DFR[[#This Row],[SAP]],Site_master[SAP ID],Site_master[ [ TECHNICIAN Name] ],"Not found")</f>
        <v>Vinod  Uniyal</v>
      </c>
      <c r="AE42" s="84">
        <f>LEN(Tbl_DFR[[#This Row],[SAP]])</f>
        <v>18</v>
      </c>
      <c r="AF42" s="151" t="str">
        <f>IF(Tbl_DFR[[#This Row],[SAP LENGTH]]=18,"valid","check")</f>
        <v>valid</v>
      </c>
    </row>
    <row r="43" spans="1:32">
      <c r="A43" s="70">
        <v>21</v>
      </c>
      <c r="B43" s="34" t="s">
        <v>31</v>
      </c>
      <c r="C43" s="134" t="str">
        <f>UPPER(TRIM(Tbl_DFR[[#This Row],[CMP]]))</f>
        <v>HALDWANI</v>
      </c>
      <c r="D43" s="23" t="s">
        <v>1</v>
      </c>
      <c r="E43" s="23" t="s">
        <v>109</v>
      </c>
      <c r="F43" s="21" t="s">
        <v>110</v>
      </c>
      <c r="G43" s="22" t="s">
        <v>58</v>
      </c>
      <c r="H43" s="22" t="s">
        <v>55</v>
      </c>
      <c r="I43" s="24">
        <v>45931</v>
      </c>
      <c r="J43" s="24">
        <v>45931</v>
      </c>
      <c r="K43" s="159">
        <f>IF(OR(Tbl_DFR[[#This Row],[Date of filling]]="WIP",Tbl_DFR[[#This Row],[Date of Invoice ]]=""),"",Tbl_DFR[[#This Row],[Date of filling]]-Tbl_DFR[[#This Row],[Date of Invoice ]])</f>
        <v>0</v>
      </c>
      <c r="L43" s="159" t="str">
        <f>IF(ISNUMBER(Tbl_DFR[[#This Row],[Invoice filling gape]]),"valid","check")</f>
        <v>valid</v>
      </c>
      <c r="M43" s="21">
        <v>3313</v>
      </c>
      <c r="N43" s="21">
        <v>738</v>
      </c>
      <c r="O43" s="21">
        <v>22</v>
      </c>
      <c r="P43" s="22">
        <v>80</v>
      </c>
      <c r="Q43" s="134" t="str">
        <f>IF(Tbl_DFR[[#This Row],[Filling Qty]]&gt;=150,"high","normal")</f>
        <v>normal</v>
      </c>
      <c r="R43" s="134" t="str">
        <f>IF(AND(Tbl_DFR[[#This Row],[CMP]]="HALDWANI",Tbl_DFR[[#This Row],[Filling Qty]]&gt;=150),"yes","no")</f>
        <v>no</v>
      </c>
      <c r="S43" s="134" t="str">
        <f>IF(Tbl_DFR[[#This Row],[Filling Qty]]&gt;=150,"high",IF(Tbl_DFR[[#This Row],[Filling Qty]]&gt;=80,"medium","low"))</f>
        <v>medium</v>
      </c>
      <c r="T43" s="34">
        <f t="shared" si="0"/>
        <v>102</v>
      </c>
      <c r="U43" s="134" t="str" cm="1">
        <f t="array" ref="U43">_xlfn.IFS(Tbl_DFR[[#This Row],[Filling Qty]]&gt;=150,"HIGH",Tbl_DFR[[#This Row],[Filling Qty]]&gt;=80,"medium",TRUE,"low")</f>
        <v>medium</v>
      </c>
      <c r="V43" s="134" t="str">
        <f>IF(OR(Tbl_DFR[[#This Row],[CMP]]="HALDWANI",Tbl_DFR[[#This Row],[CMP]]="DEHRADUN"),"YES","NO")</f>
        <v>YES</v>
      </c>
      <c r="W43" s="24">
        <v>45931</v>
      </c>
      <c r="X43" s="37">
        <v>0.54791666666666672</v>
      </c>
      <c r="Y43" s="35">
        <v>45931</v>
      </c>
      <c r="Z43" s="156" t="str">
        <f>IFERROR(TEXT(Tbl_DFR[[#This Row],[Date of filling]],"mmm"),"WIP")</f>
        <v>Oct</v>
      </c>
      <c r="AA43" s="159">
        <f>IFERROR(YEAR(Tbl_DFR[[#This Row],[Date of filling]]),"WIP")</f>
        <v>2025</v>
      </c>
      <c r="AB43" s="159" t="str">
        <f>IFERROR(TEXT(Tbl_DFR[[#This Row],[Date of filling]],"ddd"),"WIP")</f>
        <v>Wed</v>
      </c>
      <c r="AC43" s="26" t="s">
        <v>118</v>
      </c>
      <c r="AD43" s="21" t="str">
        <f>_xlfn.XLOOKUP(Tbl_DFR[[#This Row],[SAP]],Site_master[SAP ID],Site_master[ [ TECHNICIAN Name] ],"Not found")</f>
        <v>Deepak Joshi</v>
      </c>
      <c r="AE43" s="22">
        <f>LEN(Tbl_DFR[[#This Row],[SAP]])</f>
        <v>18</v>
      </c>
      <c r="AF43" s="151" t="str">
        <f>IF(Tbl_DFR[[#This Row],[SAP LENGTH]]=18,"valid","check")</f>
        <v>valid</v>
      </c>
    </row>
    <row r="44" spans="1:32" ht="15.6" hidden="1">
      <c r="A44" s="56">
        <v>22</v>
      </c>
      <c r="B44" s="28" t="s">
        <v>705</v>
      </c>
      <c r="C44" s="137" t="str">
        <f>UPPER(TRIM(Tbl_DFR[[#This Row],[CMP]]))</f>
        <v>DEHRADUN</v>
      </c>
      <c r="D44" s="23" t="s">
        <v>706</v>
      </c>
      <c r="E44" s="27" t="s">
        <v>716</v>
      </c>
      <c r="F44" s="23" t="s">
        <v>717</v>
      </c>
      <c r="G44" s="84" t="s">
        <v>740</v>
      </c>
      <c r="H44" s="29" t="s">
        <v>741</v>
      </c>
      <c r="I44" s="67">
        <v>45933</v>
      </c>
      <c r="J44" s="67">
        <v>45935</v>
      </c>
      <c r="K44" s="159">
        <f>IF(OR(Tbl_DFR[[#This Row],[Date of filling]]="WIP",Tbl_DFR[[#This Row],[Date of Invoice ]]=""),"",Tbl_DFR[[#This Row],[Date of filling]]-Tbl_DFR[[#This Row],[Date of Invoice ]])</f>
        <v>2</v>
      </c>
      <c r="L44" s="159" t="str">
        <f>IF(ISNUMBER(Tbl_DFR[[#This Row],[Invoice filling gape]]),"valid","check")</f>
        <v>valid</v>
      </c>
      <c r="M44" s="29">
        <v>3864</v>
      </c>
      <c r="N44" s="29">
        <v>975</v>
      </c>
      <c r="O44" s="29">
        <v>68</v>
      </c>
      <c r="P44" s="82">
        <v>80</v>
      </c>
      <c r="Q44" s="136" t="str">
        <f>IF(Tbl_DFR[[#This Row],[Filling Qty]]&gt;=150,"high","normal")</f>
        <v>normal</v>
      </c>
      <c r="R44" s="136" t="str">
        <f>IF(AND(Tbl_DFR[[#This Row],[CMP]]="HALDWANI",Tbl_DFR[[#This Row],[Filling Qty]]&gt;=150),"yes","no")</f>
        <v>no</v>
      </c>
      <c r="S44" s="136" t="str">
        <f>IF(Tbl_DFR[[#This Row],[Filling Qty]]&gt;=150,"high",IF(Tbl_DFR[[#This Row],[Filling Qty]]&gt;=80,"medium","low"))</f>
        <v>medium</v>
      </c>
      <c r="T44" s="28">
        <f t="shared" si="0"/>
        <v>148</v>
      </c>
      <c r="U44" s="137" t="str" cm="1">
        <f t="array" ref="U44">_xlfn.IFS(Tbl_DFR[[#This Row],[Filling Qty]]&gt;=150,"HIGH",Tbl_DFR[[#This Row],[Filling Qty]]&gt;=80,"medium",TRUE,"low")</f>
        <v>medium</v>
      </c>
      <c r="V44" s="137" t="str">
        <f>IF(OR(Tbl_DFR[[#This Row],[CMP]]="HALDWANI",Tbl_DFR[[#This Row],[CMP]]="DEHRADUN"),"YES","NO")</f>
        <v>YES</v>
      </c>
      <c r="W44" s="67">
        <v>45933</v>
      </c>
      <c r="X44" s="68">
        <v>45931</v>
      </c>
      <c r="Y44" s="32">
        <v>45931</v>
      </c>
      <c r="Z44" s="155" t="str">
        <f>IFERROR(TEXT(Tbl_DFR[[#This Row],[Date of filling]],"mmm"),"WIP")</f>
        <v>Oct</v>
      </c>
      <c r="AA44" s="159">
        <f>IFERROR(YEAR(Tbl_DFR[[#This Row],[Date of filling]]),"WIP")</f>
        <v>2025</v>
      </c>
      <c r="AB44" s="159" t="str">
        <f>IFERROR(TEXT(Tbl_DFR[[#This Row],[Date of filling]],"ddd"),"WIP")</f>
        <v>Sun</v>
      </c>
      <c r="AC44" s="41"/>
      <c r="AD44" s="29" t="str">
        <f>_xlfn.XLOOKUP(Tbl_DFR[[#This Row],[SAP]],Site_master[SAP ID],Site_master[ [ TECHNICIAN Name] ],"Not found")</f>
        <v>Vinod  Uniyal</v>
      </c>
      <c r="AE44" s="84">
        <f>LEN(Tbl_DFR[[#This Row],[SAP]])</f>
        <v>18</v>
      </c>
      <c r="AF44" s="151" t="str">
        <f>IF(Tbl_DFR[[#This Row],[SAP LENGTH]]=18,"valid","check")</f>
        <v>valid</v>
      </c>
    </row>
    <row r="45" spans="1:32">
      <c r="A45" s="56">
        <v>22</v>
      </c>
      <c r="B45" s="28" t="s">
        <v>31</v>
      </c>
      <c r="C45" s="137" t="str">
        <f>UPPER(TRIM(Tbl_DFR[[#This Row],[CMP]]))</f>
        <v>HALDWANI</v>
      </c>
      <c r="D45" s="23" t="s">
        <v>1</v>
      </c>
      <c r="E45" s="23" t="s">
        <v>109</v>
      </c>
      <c r="F45" s="27" t="s">
        <v>110</v>
      </c>
      <c r="G45" s="29" t="s">
        <v>59</v>
      </c>
      <c r="H45" s="29" t="s">
        <v>55</v>
      </c>
      <c r="I45" s="30">
        <v>45931</v>
      </c>
      <c r="J45" s="30">
        <v>45931</v>
      </c>
      <c r="K45" s="159">
        <f>IF(OR(Tbl_DFR[[#This Row],[Date of filling]]="WIP",Tbl_DFR[[#This Row],[Date of Invoice ]]=""),"",Tbl_DFR[[#This Row],[Date of filling]]-Tbl_DFR[[#This Row],[Date of Invoice ]])</f>
        <v>0</v>
      </c>
      <c r="L45" s="159" t="str">
        <f>IF(ISNUMBER(Tbl_DFR[[#This Row],[Invoice filling gape]]),"valid","check")</f>
        <v>valid</v>
      </c>
      <c r="M45" s="27">
        <v>5636</v>
      </c>
      <c r="N45" s="27">
        <v>861</v>
      </c>
      <c r="O45" s="27">
        <v>52</v>
      </c>
      <c r="P45" s="29">
        <v>80</v>
      </c>
      <c r="Q45" s="137" t="str">
        <f>IF(Tbl_DFR[[#This Row],[Filling Qty]]&gt;=150,"high","normal")</f>
        <v>normal</v>
      </c>
      <c r="R45" s="137" t="str">
        <f>IF(AND(Tbl_DFR[[#This Row],[CMP]]="HALDWANI",Tbl_DFR[[#This Row],[Filling Qty]]&gt;=150),"yes","no")</f>
        <v>no</v>
      </c>
      <c r="S45" s="137" t="str">
        <f>IF(Tbl_DFR[[#This Row],[Filling Qty]]&gt;=150,"high",IF(Tbl_DFR[[#This Row],[Filling Qty]]&gt;=80,"medium","low"))</f>
        <v>medium</v>
      </c>
      <c r="T45" s="28">
        <f t="shared" si="0"/>
        <v>132</v>
      </c>
      <c r="U45" s="137" t="str" cm="1">
        <f t="array" ref="U45">_xlfn.IFS(Tbl_DFR[[#This Row],[Filling Qty]]&gt;=150,"HIGH",Tbl_DFR[[#This Row],[Filling Qty]]&gt;=80,"medium",TRUE,"low")</f>
        <v>medium</v>
      </c>
      <c r="V45" s="137" t="str">
        <f>IF(OR(Tbl_DFR[[#This Row],[CMP]]="HALDWANI",Tbl_DFR[[#This Row],[CMP]]="DEHRADUN"),"YES","NO")</f>
        <v>YES</v>
      </c>
      <c r="W45" s="30">
        <v>45931</v>
      </c>
      <c r="X45" s="27"/>
      <c r="Y45" s="32">
        <v>45931</v>
      </c>
      <c r="Z45" s="155" t="str">
        <f>IFERROR(TEXT(Tbl_DFR[[#This Row],[Date of filling]],"mmm"),"WIP")</f>
        <v>Oct</v>
      </c>
      <c r="AA45" s="159">
        <f>IFERROR(YEAR(Tbl_DFR[[#This Row],[Date of filling]]),"WIP")</f>
        <v>2025</v>
      </c>
      <c r="AB45" s="159" t="str">
        <f>IFERROR(TEXT(Tbl_DFR[[#This Row],[Date of filling]],"ddd"),"WIP")</f>
        <v>Wed</v>
      </c>
      <c r="AC45" s="33"/>
      <c r="AD45" s="27" t="str">
        <f>_xlfn.XLOOKUP(Tbl_DFR[[#This Row],[SAP]],Site_master[SAP ID],Site_master[ [ TECHNICIAN Name] ],"Not found")</f>
        <v>Bhuwan Joshi</v>
      </c>
      <c r="AE45" s="29">
        <f>LEN(Tbl_DFR[[#This Row],[SAP]])</f>
        <v>18</v>
      </c>
      <c r="AF45" s="151" t="str">
        <f>IF(Tbl_DFR[[#This Row],[SAP LENGTH]]=18,"valid","check")</f>
        <v>valid</v>
      </c>
    </row>
    <row r="46" spans="1:32" ht="15.6" hidden="1">
      <c r="A46" s="70">
        <v>23</v>
      </c>
      <c r="B46" s="34" t="s">
        <v>705</v>
      </c>
      <c r="C46" s="134" t="str">
        <f>UPPER(TRIM(Tbl_DFR[[#This Row],[CMP]]))</f>
        <v>DEHRADUN</v>
      </c>
      <c r="D46" s="23" t="s">
        <v>706</v>
      </c>
      <c r="E46" s="21" t="s">
        <v>716</v>
      </c>
      <c r="F46" s="23" t="s">
        <v>717</v>
      </c>
      <c r="G46" s="84" t="s">
        <v>742</v>
      </c>
      <c r="H46" s="22" t="s">
        <v>741</v>
      </c>
      <c r="I46" s="65">
        <v>45933</v>
      </c>
      <c r="J46" s="65">
        <v>45934</v>
      </c>
      <c r="K46" s="159">
        <f>IF(OR(Tbl_DFR[[#This Row],[Date of filling]]="WIP",Tbl_DFR[[#This Row],[Date of Invoice ]]=""),"",Tbl_DFR[[#This Row],[Date of filling]]-Tbl_DFR[[#This Row],[Date of Invoice ]])</f>
        <v>1</v>
      </c>
      <c r="L46" s="159" t="str">
        <f>IF(ISNUMBER(Tbl_DFR[[#This Row],[Invoice filling gape]]),"valid","check")</f>
        <v>valid</v>
      </c>
      <c r="M46" s="22">
        <v>7060</v>
      </c>
      <c r="N46" s="22">
        <v>2412</v>
      </c>
      <c r="O46" s="22">
        <v>80</v>
      </c>
      <c r="P46" s="82">
        <v>80</v>
      </c>
      <c r="Q46" s="136" t="str">
        <f>IF(Tbl_DFR[[#This Row],[Filling Qty]]&gt;=150,"high","normal")</f>
        <v>normal</v>
      </c>
      <c r="R46" s="136" t="str">
        <f>IF(AND(Tbl_DFR[[#This Row],[CMP]]="HALDWANI",Tbl_DFR[[#This Row],[Filling Qty]]&gt;=150),"yes","no")</f>
        <v>no</v>
      </c>
      <c r="S46" s="136" t="str">
        <f>IF(Tbl_DFR[[#This Row],[Filling Qty]]&gt;=150,"high",IF(Tbl_DFR[[#This Row],[Filling Qty]]&gt;=80,"medium","low"))</f>
        <v>medium</v>
      </c>
      <c r="T46" s="34">
        <f t="shared" si="0"/>
        <v>160</v>
      </c>
      <c r="U46" s="134" t="str" cm="1">
        <f t="array" ref="U46">_xlfn.IFS(Tbl_DFR[[#This Row],[Filling Qty]]&gt;=150,"HIGH",Tbl_DFR[[#This Row],[Filling Qty]]&gt;=80,"medium",TRUE,"low")</f>
        <v>medium</v>
      </c>
      <c r="V46" s="134" t="str">
        <f>IF(OR(Tbl_DFR[[#This Row],[CMP]]="HALDWANI",Tbl_DFR[[#This Row],[CMP]]="DEHRADUN"),"YES","NO")</f>
        <v>YES</v>
      </c>
      <c r="W46" s="65">
        <v>45933</v>
      </c>
      <c r="X46" s="25">
        <v>45931</v>
      </c>
      <c r="Y46" s="35">
        <v>45931</v>
      </c>
      <c r="Z46" s="156" t="str">
        <f>IFERROR(TEXT(Tbl_DFR[[#This Row],[Date of filling]],"mmm"),"WIP")</f>
        <v>Oct</v>
      </c>
      <c r="AA46" s="159">
        <f>IFERROR(YEAR(Tbl_DFR[[#This Row],[Date of filling]]),"WIP")</f>
        <v>2025</v>
      </c>
      <c r="AB46" s="159" t="str">
        <f>IFERROR(TEXT(Tbl_DFR[[#This Row],[Date of filling]],"ddd"),"WIP")</f>
        <v>Sat</v>
      </c>
      <c r="AC46" s="38"/>
      <c r="AD46" s="22" t="str">
        <f>_xlfn.XLOOKUP(Tbl_DFR[[#This Row],[SAP]],Site_master[SAP ID],Site_master[ [ TECHNICIAN Name] ],"Not found")</f>
        <v>Praveen  Singh</v>
      </c>
      <c r="AE46" s="84">
        <f>LEN(Tbl_DFR[[#This Row],[SAP]])</f>
        <v>18</v>
      </c>
      <c r="AF46" s="151" t="str">
        <f>IF(Tbl_DFR[[#This Row],[SAP LENGTH]]=18,"valid","check")</f>
        <v>valid</v>
      </c>
    </row>
    <row r="47" spans="1:32">
      <c r="A47" s="70">
        <v>23</v>
      </c>
      <c r="B47" s="34" t="s">
        <v>31</v>
      </c>
      <c r="C47" s="134" t="str">
        <f>UPPER(TRIM(Tbl_DFR[[#This Row],[CMP]]))</f>
        <v>HALDWANI</v>
      </c>
      <c r="D47" s="23" t="s">
        <v>1</v>
      </c>
      <c r="E47" s="23" t="s">
        <v>109</v>
      </c>
      <c r="F47" s="21" t="s">
        <v>110</v>
      </c>
      <c r="G47" s="22" t="s">
        <v>60</v>
      </c>
      <c r="H47" s="22" t="s">
        <v>55</v>
      </c>
      <c r="I47" s="24">
        <v>45931</v>
      </c>
      <c r="J47" s="24">
        <v>45931</v>
      </c>
      <c r="K47" s="159">
        <f>IF(OR(Tbl_DFR[[#This Row],[Date of filling]]="WIP",Tbl_DFR[[#This Row],[Date of Invoice ]]=""),"",Tbl_DFR[[#This Row],[Date of filling]]-Tbl_DFR[[#This Row],[Date of Invoice ]])</f>
        <v>0</v>
      </c>
      <c r="L47" s="159" t="str">
        <f>IF(ISNUMBER(Tbl_DFR[[#This Row],[Invoice filling gape]]),"valid","check")</f>
        <v>valid</v>
      </c>
      <c r="M47" s="21">
        <v>2177</v>
      </c>
      <c r="N47" s="21">
        <v>333</v>
      </c>
      <c r="O47" s="21">
        <v>59</v>
      </c>
      <c r="P47" s="22">
        <v>60</v>
      </c>
      <c r="Q47" s="134" t="str">
        <f>IF(Tbl_DFR[[#This Row],[Filling Qty]]&gt;=150,"high","normal")</f>
        <v>normal</v>
      </c>
      <c r="R47" s="134" t="str">
        <f>IF(AND(Tbl_DFR[[#This Row],[CMP]]="HALDWANI",Tbl_DFR[[#This Row],[Filling Qty]]&gt;=150),"yes","no")</f>
        <v>no</v>
      </c>
      <c r="S47" s="134" t="str">
        <f>IF(Tbl_DFR[[#This Row],[Filling Qty]]&gt;=150,"high",IF(Tbl_DFR[[#This Row],[Filling Qty]]&gt;=80,"medium","low"))</f>
        <v>low</v>
      </c>
      <c r="T47" s="34">
        <f t="shared" si="0"/>
        <v>119</v>
      </c>
      <c r="U47" s="134" t="str" cm="1">
        <f t="array" ref="U47">_xlfn.IFS(Tbl_DFR[[#This Row],[Filling Qty]]&gt;=150,"HIGH",Tbl_DFR[[#This Row],[Filling Qty]]&gt;=80,"medium",TRUE,"low")</f>
        <v>low</v>
      </c>
      <c r="V47" s="134" t="str">
        <f>IF(OR(Tbl_DFR[[#This Row],[CMP]]="HALDWANI",Tbl_DFR[[#This Row],[CMP]]="DEHRADUN"),"YES","NO")</f>
        <v>YES</v>
      </c>
      <c r="W47" s="24">
        <v>45931</v>
      </c>
      <c r="X47" s="21"/>
      <c r="Y47" s="35">
        <v>45931</v>
      </c>
      <c r="Z47" s="156" t="str">
        <f>IFERROR(TEXT(Tbl_DFR[[#This Row],[Date of filling]],"mmm"),"WIP")</f>
        <v>Oct</v>
      </c>
      <c r="AA47" s="159">
        <f>IFERROR(YEAR(Tbl_DFR[[#This Row],[Date of filling]]),"WIP")</f>
        <v>2025</v>
      </c>
      <c r="AB47" s="159" t="str">
        <f>IFERROR(TEXT(Tbl_DFR[[#This Row],[Date of filling]],"ddd"),"WIP")</f>
        <v>Wed</v>
      </c>
      <c r="AC47" s="26"/>
      <c r="AD47" s="21" t="str">
        <f>_xlfn.XLOOKUP(Tbl_DFR[[#This Row],[SAP]],Site_master[SAP ID],Site_master[ [ TECHNICIAN Name] ],"Not found")</f>
        <v>Bhuwan Joshi</v>
      </c>
      <c r="AE47" s="22">
        <f>LEN(Tbl_DFR[[#This Row],[SAP]])</f>
        <v>18</v>
      </c>
      <c r="AF47" s="151" t="str">
        <f>IF(Tbl_DFR[[#This Row],[SAP LENGTH]]=18,"valid","check")</f>
        <v>valid</v>
      </c>
    </row>
    <row r="48" spans="1:32">
      <c r="A48" s="56">
        <v>24</v>
      </c>
      <c r="B48" s="28" t="s">
        <v>31</v>
      </c>
      <c r="C48" s="137" t="str">
        <f>UPPER(TRIM(Tbl_DFR[[#This Row],[CMP]]))</f>
        <v>HALDWANI</v>
      </c>
      <c r="D48" s="23" t="s">
        <v>1</v>
      </c>
      <c r="E48" s="23" t="s">
        <v>105</v>
      </c>
      <c r="F48" s="27" t="s">
        <v>106</v>
      </c>
      <c r="G48" s="29" t="s">
        <v>61</v>
      </c>
      <c r="H48" s="29" t="s">
        <v>44</v>
      </c>
      <c r="I48" s="30">
        <v>45931</v>
      </c>
      <c r="J48" s="30">
        <v>45931</v>
      </c>
      <c r="K48" s="159">
        <f>IF(OR(Tbl_DFR[[#This Row],[Date of filling]]="WIP",Tbl_DFR[[#This Row],[Date of Invoice ]]=""),"",Tbl_DFR[[#This Row],[Date of filling]]-Tbl_DFR[[#This Row],[Date of Invoice ]])</f>
        <v>0</v>
      </c>
      <c r="L48" s="159" t="str">
        <f>IF(ISNUMBER(Tbl_DFR[[#This Row],[Invoice filling gape]]),"valid","check")</f>
        <v>valid</v>
      </c>
      <c r="M48" s="27">
        <v>1107</v>
      </c>
      <c r="N48" s="27">
        <v>1002</v>
      </c>
      <c r="O48" s="27">
        <v>32</v>
      </c>
      <c r="P48" s="29">
        <v>160</v>
      </c>
      <c r="Q48" s="137" t="str">
        <f>IF(Tbl_DFR[[#This Row],[Filling Qty]]&gt;=150,"high","normal")</f>
        <v>high</v>
      </c>
      <c r="R48" s="137" t="str">
        <f>IF(AND(Tbl_DFR[[#This Row],[CMP]]="HALDWANI",Tbl_DFR[[#This Row],[Filling Qty]]&gt;=150),"yes","no")</f>
        <v>yes</v>
      </c>
      <c r="S48" s="137" t="str">
        <f>IF(Tbl_DFR[[#This Row],[Filling Qty]]&gt;=150,"high",IF(Tbl_DFR[[#This Row],[Filling Qty]]&gt;=80,"medium","low"))</f>
        <v>high</v>
      </c>
      <c r="T48" s="28">
        <f t="shared" si="0"/>
        <v>192</v>
      </c>
      <c r="U48" s="137" t="str" cm="1">
        <f t="array" ref="U48">_xlfn.IFS(Tbl_DFR[[#This Row],[Filling Qty]]&gt;=150,"HIGH",Tbl_DFR[[#This Row],[Filling Qty]]&gt;=80,"medium",TRUE,"low")</f>
        <v>HIGH</v>
      </c>
      <c r="V48" s="137" t="str">
        <f>IF(OR(Tbl_DFR[[#This Row],[CMP]]="HALDWANI",Tbl_DFR[[#This Row],[CMP]]="DEHRADUN"),"YES","NO")</f>
        <v>YES</v>
      </c>
      <c r="W48" s="30">
        <v>45931</v>
      </c>
      <c r="X48" s="36">
        <v>0.52430555555555558</v>
      </c>
      <c r="Y48" s="32">
        <v>45931</v>
      </c>
      <c r="Z48" s="155" t="str">
        <f>IFERROR(TEXT(Tbl_DFR[[#This Row],[Date of filling]],"mmm"),"WIP")</f>
        <v>Oct</v>
      </c>
      <c r="AA48" s="159">
        <f>IFERROR(YEAR(Tbl_DFR[[#This Row],[Date of filling]]),"WIP")</f>
        <v>2025</v>
      </c>
      <c r="AB48" s="159" t="str">
        <f>IFERROR(TEXT(Tbl_DFR[[#This Row],[Date of filling]],"ddd"),"WIP")</f>
        <v>Wed</v>
      </c>
      <c r="AC48" s="33" t="s">
        <v>113</v>
      </c>
      <c r="AD48" s="27" t="str">
        <f>_xlfn.XLOOKUP(Tbl_DFR[[#This Row],[SAP]],Site_master[SAP ID],Site_master[ [ TECHNICIAN Name] ],"Not found")</f>
        <v>Bhupesh  Singh</v>
      </c>
      <c r="AE48" s="29">
        <f>LEN(Tbl_DFR[[#This Row],[SAP]])</f>
        <v>18</v>
      </c>
      <c r="AF48" s="151" t="str">
        <f>IF(Tbl_DFR[[#This Row],[SAP LENGTH]]=18,"valid","check")</f>
        <v>valid</v>
      </c>
    </row>
    <row r="49" spans="1:32" ht="15.6" hidden="1">
      <c r="A49" s="56">
        <v>24</v>
      </c>
      <c r="B49" s="28" t="s">
        <v>705</v>
      </c>
      <c r="C49" s="137" t="str">
        <f>UPPER(TRIM(Tbl_DFR[[#This Row],[CMP]]))</f>
        <v>DEHRADUN</v>
      </c>
      <c r="D49" s="23" t="s">
        <v>706</v>
      </c>
      <c r="E49" s="27" t="s">
        <v>716</v>
      </c>
      <c r="F49" s="23" t="s">
        <v>717</v>
      </c>
      <c r="G49" s="84" t="s">
        <v>743</v>
      </c>
      <c r="H49" s="29" t="s">
        <v>741</v>
      </c>
      <c r="I49" s="67">
        <v>45933</v>
      </c>
      <c r="J49" s="67">
        <v>45934</v>
      </c>
      <c r="K49" s="159">
        <f>IF(OR(Tbl_DFR[[#This Row],[Date of filling]]="WIP",Tbl_DFR[[#This Row],[Date of Invoice ]]=""),"",Tbl_DFR[[#This Row],[Date of filling]]-Tbl_DFR[[#This Row],[Date of Invoice ]])</f>
        <v>1</v>
      </c>
      <c r="L49" s="159" t="str">
        <f>IF(ISNUMBER(Tbl_DFR[[#This Row],[Invoice filling gape]]),"valid","check")</f>
        <v>valid</v>
      </c>
      <c r="M49" s="29">
        <v>216</v>
      </c>
      <c r="N49" s="29">
        <v>46</v>
      </c>
      <c r="O49" s="29">
        <v>109</v>
      </c>
      <c r="P49" s="82">
        <v>80</v>
      </c>
      <c r="Q49" s="136" t="str">
        <f>IF(Tbl_DFR[[#This Row],[Filling Qty]]&gt;=150,"high","normal")</f>
        <v>normal</v>
      </c>
      <c r="R49" s="136" t="str">
        <f>IF(AND(Tbl_DFR[[#This Row],[CMP]]="HALDWANI",Tbl_DFR[[#This Row],[Filling Qty]]&gt;=150),"yes","no")</f>
        <v>no</v>
      </c>
      <c r="S49" s="136" t="str">
        <f>IF(Tbl_DFR[[#This Row],[Filling Qty]]&gt;=150,"high",IF(Tbl_DFR[[#This Row],[Filling Qty]]&gt;=80,"medium","low"))</f>
        <v>medium</v>
      </c>
      <c r="T49" s="28">
        <f t="shared" si="0"/>
        <v>189</v>
      </c>
      <c r="U49" s="137" t="str" cm="1">
        <f t="array" ref="U49">_xlfn.IFS(Tbl_DFR[[#This Row],[Filling Qty]]&gt;=150,"HIGH",Tbl_DFR[[#This Row],[Filling Qty]]&gt;=80,"medium",TRUE,"low")</f>
        <v>medium</v>
      </c>
      <c r="V49" s="137" t="str">
        <f>IF(OR(Tbl_DFR[[#This Row],[CMP]]="HALDWANI",Tbl_DFR[[#This Row],[CMP]]="DEHRADUN"),"YES","NO")</f>
        <v>YES</v>
      </c>
      <c r="W49" s="67">
        <v>45933</v>
      </c>
      <c r="X49" s="68">
        <v>45931</v>
      </c>
      <c r="Y49" s="32">
        <v>45931</v>
      </c>
      <c r="Z49" s="155" t="str">
        <f>IFERROR(TEXT(Tbl_DFR[[#This Row],[Date of filling]],"mmm"),"WIP")</f>
        <v>Oct</v>
      </c>
      <c r="AA49" s="159">
        <f>IFERROR(YEAR(Tbl_DFR[[#This Row],[Date of filling]]),"WIP")</f>
        <v>2025</v>
      </c>
      <c r="AB49" s="159" t="str">
        <f>IFERROR(TEXT(Tbl_DFR[[#This Row],[Date of filling]],"ddd"),"WIP")</f>
        <v>Sat</v>
      </c>
      <c r="AC49" s="41"/>
      <c r="AD49" s="29" t="str">
        <f>_xlfn.XLOOKUP(Tbl_DFR[[#This Row],[SAP]],Site_master[SAP ID],Site_master[ [ TECHNICIAN Name] ],"Not found")</f>
        <v>Praveen  Singh</v>
      </c>
      <c r="AE49" s="84">
        <f>LEN(Tbl_DFR[[#This Row],[SAP]])</f>
        <v>18</v>
      </c>
      <c r="AF49" s="151" t="str">
        <f>IF(Tbl_DFR[[#This Row],[SAP LENGTH]]=18,"valid","check")</f>
        <v>valid</v>
      </c>
    </row>
    <row r="50" spans="1:32">
      <c r="A50" s="70">
        <v>25</v>
      </c>
      <c r="B50" s="34" t="s">
        <v>31</v>
      </c>
      <c r="C50" s="134" t="str">
        <f>UPPER(TRIM(Tbl_DFR[[#This Row],[CMP]]))</f>
        <v>HALDWANI</v>
      </c>
      <c r="D50" s="23" t="s">
        <v>1</v>
      </c>
      <c r="E50" s="23" t="s">
        <v>105</v>
      </c>
      <c r="F50" s="21" t="s">
        <v>106</v>
      </c>
      <c r="G50" s="22" t="s">
        <v>62</v>
      </c>
      <c r="H50" s="22" t="s">
        <v>63</v>
      </c>
      <c r="I50" s="24">
        <v>45931</v>
      </c>
      <c r="J50" s="24">
        <v>45933</v>
      </c>
      <c r="K50" s="159">
        <f>IF(OR(Tbl_DFR[[#This Row],[Date of filling]]="WIP",Tbl_DFR[[#This Row],[Date of Invoice ]]=""),"",Tbl_DFR[[#This Row],[Date of filling]]-Tbl_DFR[[#This Row],[Date of Invoice ]])</f>
        <v>2</v>
      </c>
      <c r="L50" s="159" t="str">
        <f>IF(ISNUMBER(Tbl_DFR[[#This Row],[Invoice filling gape]]),"valid","check")</f>
        <v>valid</v>
      </c>
      <c r="M50" s="21">
        <v>2010</v>
      </c>
      <c r="N50" s="21">
        <v>721</v>
      </c>
      <c r="O50" s="21">
        <v>25</v>
      </c>
      <c r="P50" s="22">
        <v>140</v>
      </c>
      <c r="Q50" s="134" t="str">
        <f>IF(Tbl_DFR[[#This Row],[Filling Qty]]&gt;=150,"high","normal")</f>
        <v>normal</v>
      </c>
      <c r="R50" s="134" t="str">
        <f>IF(AND(Tbl_DFR[[#This Row],[CMP]]="HALDWANI",Tbl_DFR[[#This Row],[Filling Qty]]&gt;=150),"yes","no")</f>
        <v>no</v>
      </c>
      <c r="S50" s="134" t="str">
        <f>IF(Tbl_DFR[[#This Row],[Filling Qty]]&gt;=150,"high",IF(Tbl_DFR[[#This Row],[Filling Qty]]&gt;=80,"medium","low"))</f>
        <v>medium</v>
      </c>
      <c r="T50" s="34">
        <f t="shared" si="0"/>
        <v>165</v>
      </c>
      <c r="U50" s="134" t="str" cm="1">
        <f t="array" ref="U50">_xlfn.IFS(Tbl_DFR[[#This Row],[Filling Qty]]&gt;=150,"HIGH",Tbl_DFR[[#This Row],[Filling Qty]]&gt;=80,"medium",TRUE,"low")</f>
        <v>medium</v>
      </c>
      <c r="V50" s="134" t="str">
        <f>IF(OR(Tbl_DFR[[#This Row],[CMP]]="HALDWANI",Tbl_DFR[[#This Row],[CMP]]="DEHRADUN"),"YES","NO")</f>
        <v>YES</v>
      </c>
      <c r="W50" s="24">
        <v>45933</v>
      </c>
      <c r="X50" s="21"/>
      <c r="Y50" s="35">
        <v>45931</v>
      </c>
      <c r="Z50" s="156" t="str">
        <f>IFERROR(TEXT(Tbl_DFR[[#This Row],[Date of filling]],"mmm"),"WIP")</f>
        <v>Oct</v>
      </c>
      <c r="AA50" s="159">
        <f>IFERROR(YEAR(Tbl_DFR[[#This Row],[Date of filling]]),"WIP")</f>
        <v>2025</v>
      </c>
      <c r="AB50" s="159" t="str">
        <f>IFERROR(TEXT(Tbl_DFR[[#This Row],[Date of filling]],"ddd"),"WIP")</f>
        <v>Fri</v>
      </c>
      <c r="AC50" s="26"/>
      <c r="AD50" s="21" t="str">
        <f>_xlfn.XLOOKUP(Tbl_DFR[[#This Row],[SAP]],Site_master[SAP ID],Site_master[ [ TECHNICIAN Name] ],"Not found")</f>
        <v>Kuwar Singh Mehra</v>
      </c>
      <c r="AE50" s="22">
        <f>LEN(Tbl_DFR[[#This Row],[SAP]])</f>
        <v>18</v>
      </c>
      <c r="AF50" s="151" t="str">
        <f>IF(Tbl_DFR[[#This Row],[SAP LENGTH]]=18,"valid","check")</f>
        <v>valid</v>
      </c>
    </row>
    <row r="51" spans="1:32" ht="15.6" hidden="1">
      <c r="A51" s="70">
        <v>25</v>
      </c>
      <c r="B51" s="34" t="s">
        <v>705</v>
      </c>
      <c r="C51" s="134" t="str">
        <f>UPPER(TRIM(Tbl_DFR[[#This Row],[CMP]]))</f>
        <v>DEHRADUN</v>
      </c>
      <c r="D51" s="23" t="s">
        <v>706</v>
      </c>
      <c r="E51" s="21" t="s">
        <v>716</v>
      </c>
      <c r="F51" s="23" t="s">
        <v>717</v>
      </c>
      <c r="G51" s="84" t="s">
        <v>744</v>
      </c>
      <c r="H51" s="22" t="s">
        <v>745</v>
      </c>
      <c r="I51" s="65">
        <v>45933</v>
      </c>
      <c r="J51" s="65">
        <v>45934</v>
      </c>
      <c r="K51" s="159">
        <f>IF(OR(Tbl_DFR[[#This Row],[Date of filling]]="WIP",Tbl_DFR[[#This Row],[Date of Invoice ]]=""),"",Tbl_DFR[[#This Row],[Date of filling]]-Tbl_DFR[[#This Row],[Date of Invoice ]])</f>
        <v>1</v>
      </c>
      <c r="L51" s="159" t="str">
        <f>IF(ISNUMBER(Tbl_DFR[[#This Row],[Invoice filling gape]]),"valid","check")</f>
        <v>valid</v>
      </c>
      <c r="M51" s="22">
        <v>6179</v>
      </c>
      <c r="N51" s="22">
        <v>1549</v>
      </c>
      <c r="O51" s="22">
        <v>78</v>
      </c>
      <c r="P51" s="82">
        <v>80</v>
      </c>
      <c r="Q51" s="136" t="str">
        <f>IF(Tbl_DFR[[#This Row],[Filling Qty]]&gt;=150,"high","normal")</f>
        <v>normal</v>
      </c>
      <c r="R51" s="136" t="str">
        <f>IF(AND(Tbl_DFR[[#This Row],[CMP]]="HALDWANI",Tbl_DFR[[#This Row],[Filling Qty]]&gt;=150),"yes","no")</f>
        <v>no</v>
      </c>
      <c r="S51" s="136" t="str">
        <f>IF(Tbl_DFR[[#This Row],[Filling Qty]]&gt;=150,"high",IF(Tbl_DFR[[#This Row],[Filling Qty]]&gt;=80,"medium","low"))</f>
        <v>medium</v>
      </c>
      <c r="T51" s="34">
        <f t="shared" si="0"/>
        <v>158</v>
      </c>
      <c r="U51" s="134" t="str" cm="1">
        <f t="array" ref="U51">_xlfn.IFS(Tbl_DFR[[#This Row],[Filling Qty]]&gt;=150,"HIGH",Tbl_DFR[[#This Row],[Filling Qty]]&gt;=80,"medium",TRUE,"low")</f>
        <v>medium</v>
      </c>
      <c r="V51" s="134" t="str">
        <f>IF(OR(Tbl_DFR[[#This Row],[CMP]]="HALDWANI",Tbl_DFR[[#This Row],[CMP]]="DEHRADUN"),"YES","NO")</f>
        <v>YES</v>
      </c>
      <c r="W51" s="65">
        <v>45933</v>
      </c>
      <c r="X51" s="25">
        <v>45931</v>
      </c>
      <c r="Y51" s="35">
        <v>45931</v>
      </c>
      <c r="Z51" s="156" t="str">
        <f>IFERROR(TEXT(Tbl_DFR[[#This Row],[Date of filling]],"mmm"),"WIP")</f>
        <v>Oct</v>
      </c>
      <c r="AA51" s="159">
        <f>IFERROR(YEAR(Tbl_DFR[[#This Row],[Date of filling]]),"WIP")</f>
        <v>2025</v>
      </c>
      <c r="AB51" s="159" t="str">
        <f>IFERROR(TEXT(Tbl_DFR[[#This Row],[Date of filling]],"ddd"),"WIP")</f>
        <v>Sat</v>
      </c>
      <c r="AC51" s="38"/>
      <c r="AD51" s="22" t="str">
        <f>_xlfn.XLOOKUP(Tbl_DFR[[#This Row],[SAP]],Site_master[SAP ID],Site_master[ [ TECHNICIAN Name] ],"Not found")</f>
        <v>Shayam  Lal</v>
      </c>
      <c r="AE51" s="84">
        <f>LEN(Tbl_DFR[[#This Row],[SAP]])</f>
        <v>18</v>
      </c>
      <c r="AF51" s="151" t="str">
        <f>IF(Tbl_DFR[[#This Row],[SAP LENGTH]]=18,"valid","check")</f>
        <v>valid</v>
      </c>
    </row>
    <row r="52" spans="1:32" ht="15.6" hidden="1">
      <c r="A52" s="56">
        <v>26</v>
      </c>
      <c r="B52" s="28" t="s">
        <v>705</v>
      </c>
      <c r="C52" s="137" t="str">
        <f>UPPER(TRIM(Tbl_DFR[[#This Row],[CMP]]))</f>
        <v>DEHRADUN</v>
      </c>
      <c r="D52" s="23" t="s">
        <v>706</v>
      </c>
      <c r="E52" s="27" t="s">
        <v>716</v>
      </c>
      <c r="F52" s="23" t="s">
        <v>717</v>
      </c>
      <c r="G52" s="84" t="s">
        <v>746</v>
      </c>
      <c r="H52" s="29" t="s">
        <v>745</v>
      </c>
      <c r="I52" s="67">
        <v>45933</v>
      </c>
      <c r="J52" s="67">
        <v>45933</v>
      </c>
      <c r="K52" s="159">
        <f>IF(OR(Tbl_DFR[[#This Row],[Date of filling]]="WIP",Tbl_DFR[[#This Row],[Date of Invoice ]]=""),"",Tbl_DFR[[#This Row],[Date of filling]]-Tbl_DFR[[#This Row],[Date of Invoice ]])</f>
        <v>0</v>
      </c>
      <c r="L52" s="159" t="str">
        <f>IF(ISNUMBER(Tbl_DFR[[#This Row],[Invoice filling gape]]),"valid","check")</f>
        <v>valid</v>
      </c>
      <c r="M52" s="29">
        <v>4345</v>
      </c>
      <c r="N52" s="29">
        <v>1839</v>
      </c>
      <c r="O52" s="29">
        <v>70</v>
      </c>
      <c r="P52" s="82">
        <v>80</v>
      </c>
      <c r="Q52" s="136" t="str">
        <f>IF(Tbl_DFR[[#This Row],[Filling Qty]]&gt;=150,"high","normal")</f>
        <v>normal</v>
      </c>
      <c r="R52" s="136" t="str">
        <f>IF(AND(Tbl_DFR[[#This Row],[CMP]]="HALDWANI",Tbl_DFR[[#This Row],[Filling Qty]]&gt;=150),"yes","no")</f>
        <v>no</v>
      </c>
      <c r="S52" s="136" t="str">
        <f>IF(Tbl_DFR[[#This Row],[Filling Qty]]&gt;=150,"high",IF(Tbl_DFR[[#This Row],[Filling Qty]]&gt;=80,"medium","low"))</f>
        <v>medium</v>
      </c>
      <c r="T52" s="28">
        <f t="shared" si="0"/>
        <v>150</v>
      </c>
      <c r="U52" s="137" t="str" cm="1">
        <f t="array" ref="U52">_xlfn.IFS(Tbl_DFR[[#This Row],[Filling Qty]]&gt;=150,"HIGH",Tbl_DFR[[#This Row],[Filling Qty]]&gt;=80,"medium",TRUE,"low")</f>
        <v>medium</v>
      </c>
      <c r="V52" s="137" t="str">
        <f>IF(OR(Tbl_DFR[[#This Row],[CMP]]="HALDWANI",Tbl_DFR[[#This Row],[CMP]]="DEHRADUN"),"YES","NO")</f>
        <v>YES</v>
      </c>
      <c r="W52" s="67">
        <v>45933</v>
      </c>
      <c r="X52" s="68">
        <v>45931</v>
      </c>
      <c r="Y52" s="32">
        <v>45931</v>
      </c>
      <c r="Z52" s="155" t="str">
        <f>IFERROR(TEXT(Tbl_DFR[[#This Row],[Date of filling]],"mmm"),"WIP")</f>
        <v>Oct</v>
      </c>
      <c r="AA52" s="159">
        <f>IFERROR(YEAR(Tbl_DFR[[#This Row],[Date of filling]]),"WIP")</f>
        <v>2025</v>
      </c>
      <c r="AB52" s="159" t="str">
        <f>IFERROR(TEXT(Tbl_DFR[[#This Row],[Date of filling]],"ddd"),"WIP")</f>
        <v>Fri</v>
      </c>
      <c r="AC52" s="41"/>
      <c r="AD52" s="29" t="str">
        <f>_xlfn.XLOOKUP(Tbl_DFR[[#This Row],[SAP]],Site_master[SAP ID],Site_master[ [ TECHNICIAN Name] ],"Not found")</f>
        <v>Shayam  Lal</v>
      </c>
      <c r="AE52" s="84">
        <f>LEN(Tbl_DFR[[#This Row],[SAP]])</f>
        <v>18</v>
      </c>
      <c r="AF52" s="151" t="str">
        <f>IF(Tbl_DFR[[#This Row],[SAP LENGTH]]=18,"valid","check")</f>
        <v>valid</v>
      </c>
    </row>
    <row r="53" spans="1:32">
      <c r="A53" s="56">
        <v>26</v>
      </c>
      <c r="B53" s="28" t="s">
        <v>31</v>
      </c>
      <c r="C53" s="137" t="str">
        <f>UPPER(TRIM(Tbl_DFR[[#This Row],[CMP]]))</f>
        <v>HALDWANI</v>
      </c>
      <c r="D53" s="23" t="s">
        <v>1</v>
      </c>
      <c r="E53" s="23" t="s">
        <v>105</v>
      </c>
      <c r="F53" s="27" t="s">
        <v>106</v>
      </c>
      <c r="G53" s="29" t="s">
        <v>64</v>
      </c>
      <c r="H53" s="29" t="s">
        <v>36</v>
      </c>
      <c r="I53" s="30">
        <v>45931</v>
      </c>
      <c r="J53" s="30">
        <v>45933</v>
      </c>
      <c r="K53" s="159">
        <f>IF(OR(Tbl_DFR[[#This Row],[Date of filling]]="WIP",Tbl_DFR[[#This Row],[Date of Invoice ]]=""),"",Tbl_DFR[[#This Row],[Date of filling]]-Tbl_DFR[[#This Row],[Date of Invoice ]])</f>
        <v>2</v>
      </c>
      <c r="L53" s="159" t="str">
        <f>IF(ISNUMBER(Tbl_DFR[[#This Row],[Invoice filling gape]]),"valid","check")</f>
        <v>valid</v>
      </c>
      <c r="M53" s="27">
        <v>364</v>
      </c>
      <c r="N53" s="27">
        <v>103</v>
      </c>
      <c r="O53" s="27">
        <v>41</v>
      </c>
      <c r="P53" s="29">
        <v>60</v>
      </c>
      <c r="Q53" s="137" t="str">
        <f>IF(Tbl_DFR[[#This Row],[Filling Qty]]&gt;=150,"high","normal")</f>
        <v>normal</v>
      </c>
      <c r="R53" s="137" t="str">
        <f>IF(AND(Tbl_DFR[[#This Row],[CMP]]="HALDWANI",Tbl_DFR[[#This Row],[Filling Qty]]&gt;=150),"yes","no")</f>
        <v>no</v>
      </c>
      <c r="S53" s="137" t="str">
        <f>IF(Tbl_DFR[[#This Row],[Filling Qty]]&gt;=150,"high",IF(Tbl_DFR[[#This Row],[Filling Qty]]&gt;=80,"medium","low"))</f>
        <v>low</v>
      </c>
      <c r="T53" s="28">
        <f t="shared" si="0"/>
        <v>101</v>
      </c>
      <c r="U53" s="137" t="str" cm="1">
        <f t="array" ref="U53">_xlfn.IFS(Tbl_DFR[[#This Row],[Filling Qty]]&gt;=150,"HIGH",Tbl_DFR[[#This Row],[Filling Qty]]&gt;=80,"medium",TRUE,"low")</f>
        <v>low</v>
      </c>
      <c r="V53" s="137" t="str">
        <f>IF(OR(Tbl_DFR[[#This Row],[CMP]]="HALDWANI",Tbl_DFR[[#This Row],[CMP]]="DEHRADUN"),"YES","NO")</f>
        <v>YES</v>
      </c>
      <c r="W53" s="30">
        <v>45933</v>
      </c>
      <c r="X53" s="27"/>
      <c r="Y53" s="32">
        <v>45931</v>
      </c>
      <c r="Z53" s="155" t="str">
        <f>IFERROR(TEXT(Tbl_DFR[[#This Row],[Date of filling]],"mmm"),"WIP")</f>
        <v>Oct</v>
      </c>
      <c r="AA53" s="159">
        <f>IFERROR(YEAR(Tbl_DFR[[#This Row],[Date of filling]]),"WIP")</f>
        <v>2025</v>
      </c>
      <c r="AB53" s="159" t="str">
        <f>IFERROR(TEXT(Tbl_DFR[[#This Row],[Date of filling]],"ddd"),"WIP")</f>
        <v>Fri</v>
      </c>
      <c r="AC53" s="33"/>
      <c r="AD53" s="27" t="str">
        <f>_xlfn.XLOOKUP(Tbl_DFR[[#This Row],[SAP]],Site_master[SAP ID],Site_master[ [ TECHNICIAN Name] ],"Not found")</f>
        <v>Ranjeet  Gautam</v>
      </c>
      <c r="AE53" s="29">
        <f>LEN(Tbl_DFR[[#This Row],[SAP]])</f>
        <v>18</v>
      </c>
      <c r="AF53" s="151" t="str">
        <f>IF(Tbl_DFR[[#This Row],[SAP LENGTH]]=18,"valid","check")</f>
        <v>valid</v>
      </c>
    </row>
    <row r="54" spans="1:32" hidden="1">
      <c r="A54" s="70">
        <v>27</v>
      </c>
      <c r="B54" s="34" t="s">
        <v>705</v>
      </c>
      <c r="C54" s="134" t="str">
        <f>UPPER(TRIM(Tbl_DFR[[#This Row],[CMP]]))</f>
        <v>DEHRADUN</v>
      </c>
      <c r="D54" s="23" t="s">
        <v>706</v>
      </c>
      <c r="E54" s="21" t="s">
        <v>724</v>
      </c>
      <c r="F54" s="21" t="s">
        <v>725</v>
      </c>
      <c r="G54" s="86" t="s">
        <v>747</v>
      </c>
      <c r="H54" s="22" t="s">
        <v>748</v>
      </c>
      <c r="I54" s="65">
        <v>45934</v>
      </c>
      <c r="J54" s="65">
        <v>45935</v>
      </c>
      <c r="K54" s="159">
        <f>IF(OR(Tbl_DFR[[#This Row],[Date of filling]]="WIP",Tbl_DFR[[#This Row],[Date of Invoice ]]=""),"",Tbl_DFR[[#This Row],[Date of filling]]-Tbl_DFR[[#This Row],[Date of Invoice ]])</f>
        <v>1</v>
      </c>
      <c r="L54" s="159" t="str">
        <f>IF(ISNUMBER(Tbl_DFR[[#This Row],[Invoice filling gape]]),"valid","check")</f>
        <v>valid</v>
      </c>
      <c r="M54" s="22">
        <v>17258</v>
      </c>
      <c r="N54" s="22">
        <v>3839</v>
      </c>
      <c r="O54" s="22">
        <v>30</v>
      </c>
      <c r="P54" s="22">
        <v>80</v>
      </c>
      <c r="Q54" s="134" t="str">
        <f>IF(Tbl_DFR[[#This Row],[Filling Qty]]&gt;=150,"high","normal")</f>
        <v>normal</v>
      </c>
      <c r="R54" s="134" t="str">
        <f>IF(AND(Tbl_DFR[[#This Row],[CMP]]="HALDWANI",Tbl_DFR[[#This Row],[Filling Qty]]&gt;=150),"yes","no")</f>
        <v>no</v>
      </c>
      <c r="S54" s="134" t="str">
        <f>IF(Tbl_DFR[[#This Row],[Filling Qty]]&gt;=150,"high",IF(Tbl_DFR[[#This Row],[Filling Qty]]&gt;=80,"medium","low"))</f>
        <v>medium</v>
      </c>
      <c r="T54" s="34">
        <f t="shared" si="0"/>
        <v>110</v>
      </c>
      <c r="U54" s="134" t="str" cm="1">
        <f t="array" ref="U54">_xlfn.IFS(Tbl_DFR[[#This Row],[Filling Qty]]&gt;=150,"HIGH",Tbl_DFR[[#This Row],[Filling Qty]]&gt;=80,"medium",TRUE,"low")</f>
        <v>medium</v>
      </c>
      <c r="V54" s="134" t="str">
        <f>IF(OR(Tbl_DFR[[#This Row],[CMP]]="HALDWANI",Tbl_DFR[[#This Row],[CMP]]="DEHRADUN"),"YES","NO")</f>
        <v>YES</v>
      </c>
      <c r="W54" s="65">
        <v>45934</v>
      </c>
      <c r="X54" s="25">
        <v>45931</v>
      </c>
      <c r="Y54" s="35">
        <v>45931</v>
      </c>
      <c r="Z54" s="156" t="str">
        <f>IFERROR(TEXT(Tbl_DFR[[#This Row],[Date of filling]],"mmm"),"WIP")</f>
        <v>Oct</v>
      </c>
      <c r="AA54" s="159">
        <f>IFERROR(YEAR(Tbl_DFR[[#This Row],[Date of filling]]),"WIP")</f>
        <v>2025</v>
      </c>
      <c r="AB54" s="159" t="str">
        <f>IFERROR(TEXT(Tbl_DFR[[#This Row],[Date of filling]],"ddd"),"WIP")</f>
        <v>Sun</v>
      </c>
      <c r="AC54" s="38"/>
      <c r="AD54" s="22" t="str">
        <f>_xlfn.XLOOKUP(Tbl_DFR[[#This Row],[SAP]],Site_master[SAP ID],Site_master[ [ TECHNICIAN Name] ],"Not found")</f>
        <v>Rohit  Saini</v>
      </c>
      <c r="AE54" s="86">
        <f>LEN(Tbl_DFR[[#This Row],[SAP]])</f>
        <v>18</v>
      </c>
      <c r="AF54" s="151" t="str">
        <f>IF(Tbl_DFR[[#This Row],[SAP LENGTH]]=18,"valid","check")</f>
        <v>valid</v>
      </c>
    </row>
    <row r="55" spans="1:32">
      <c r="A55" s="70">
        <v>27</v>
      </c>
      <c r="B55" s="34" t="s">
        <v>31</v>
      </c>
      <c r="C55" s="134" t="str">
        <f>UPPER(TRIM(Tbl_DFR[[#This Row],[CMP]]))</f>
        <v>HALDWANI</v>
      </c>
      <c r="D55" s="23" t="s">
        <v>1</v>
      </c>
      <c r="E55" s="23" t="s">
        <v>105</v>
      </c>
      <c r="F55" s="21" t="s">
        <v>106</v>
      </c>
      <c r="G55" s="22" t="s">
        <v>65</v>
      </c>
      <c r="H55" s="22" t="s">
        <v>36</v>
      </c>
      <c r="I55" s="24">
        <v>45931</v>
      </c>
      <c r="J55" s="24">
        <v>45932</v>
      </c>
      <c r="K55" s="159">
        <f>IF(OR(Tbl_DFR[[#This Row],[Date of filling]]="WIP",Tbl_DFR[[#This Row],[Date of Invoice ]]=""),"",Tbl_DFR[[#This Row],[Date of filling]]-Tbl_DFR[[#This Row],[Date of Invoice ]])</f>
        <v>1</v>
      </c>
      <c r="L55" s="159" t="str">
        <f>IF(ISNUMBER(Tbl_DFR[[#This Row],[Invoice filling gape]]),"valid","check")</f>
        <v>valid</v>
      </c>
      <c r="M55" s="21">
        <v>6612</v>
      </c>
      <c r="N55" s="21">
        <v>1804</v>
      </c>
      <c r="O55" s="21">
        <v>30</v>
      </c>
      <c r="P55" s="22">
        <v>100</v>
      </c>
      <c r="Q55" s="134" t="str">
        <f>IF(Tbl_DFR[[#This Row],[Filling Qty]]&gt;=150,"high","normal")</f>
        <v>normal</v>
      </c>
      <c r="R55" s="134" t="str">
        <f>IF(AND(Tbl_DFR[[#This Row],[CMP]]="HALDWANI",Tbl_DFR[[#This Row],[Filling Qty]]&gt;=150),"yes","no")</f>
        <v>no</v>
      </c>
      <c r="S55" s="134" t="str">
        <f>IF(Tbl_DFR[[#This Row],[Filling Qty]]&gt;=150,"high",IF(Tbl_DFR[[#This Row],[Filling Qty]]&gt;=80,"medium","low"))</f>
        <v>medium</v>
      </c>
      <c r="T55" s="34">
        <f t="shared" si="0"/>
        <v>130</v>
      </c>
      <c r="U55" s="134" t="str" cm="1">
        <f t="array" ref="U55">_xlfn.IFS(Tbl_DFR[[#This Row],[Filling Qty]]&gt;=150,"HIGH",Tbl_DFR[[#This Row],[Filling Qty]]&gt;=80,"medium",TRUE,"low")</f>
        <v>medium</v>
      </c>
      <c r="V55" s="134" t="str">
        <f>IF(OR(Tbl_DFR[[#This Row],[CMP]]="HALDWANI",Tbl_DFR[[#This Row],[CMP]]="DEHRADUN"),"YES","NO")</f>
        <v>YES</v>
      </c>
      <c r="W55" s="24">
        <v>45932</v>
      </c>
      <c r="X55" s="21"/>
      <c r="Y55" s="35">
        <v>45931</v>
      </c>
      <c r="Z55" s="156" t="str">
        <f>IFERROR(TEXT(Tbl_DFR[[#This Row],[Date of filling]],"mmm"),"WIP")</f>
        <v>Oct</v>
      </c>
      <c r="AA55" s="159">
        <f>IFERROR(YEAR(Tbl_DFR[[#This Row],[Date of filling]]),"WIP")</f>
        <v>2025</v>
      </c>
      <c r="AB55" s="159" t="str">
        <f>IFERROR(TEXT(Tbl_DFR[[#This Row],[Date of filling]],"ddd"),"WIP")</f>
        <v>Thu</v>
      </c>
      <c r="AC55" s="26"/>
      <c r="AD55" s="21" t="str">
        <f>_xlfn.XLOOKUP(Tbl_DFR[[#This Row],[SAP]],Site_master[SAP ID],Site_master[ [ TECHNICIAN Name] ],"Not found")</f>
        <v>Ranjeet  Gautam</v>
      </c>
      <c r="AE55" s="22">
        <f>LEN(Tbl_DFR[[#This Row],[SAP]])</f>
        <v>18</v>
      </c>
      <c r="AF55" s="151" t="str">
        <f>IF(Tbl_DFR[[#This Row],[SAP LENGTH]]=18,"valid","check")</f>
        <v>valid</v>
      </c>
    </row>
    <row r="56" spans="1:32" hidden="1">
      <c r="A56" s="56">
        <v>28</v>
      </c>
      <c r="B56" s="28" t="s">
        <v>705</v>
      </c>
      <c r="C56" s="137" t="str">
        <f>UPPER(TRIM(Tbl_DFR[[#This Row],[CMP]]))</f>
        <v>DEHRADUN</v>
      </c>
      <c r="D56" s="23" t="s">
        <v>706</v>
      </c>
      <c r="E56" s="27" t="s">
        <v>724</v>
      </c>
      <c r="F56" s="27" t="s">
        <v>725</v>
      </c>
      <c r="G56" s="86" t="s">
        <v>749</v>
      </c>
      <c r="H56" s="29" t="s">
        <v>748</v>
      </c>
      <c r="I56" s="67">
        <v>45934</v>
      </c>
      <c r="J56" s="67">
        <v>45935</v>
      </c>
      <c r="K56" s="159">
        <f>IF(OR(Tbl_DFR[[#This Row],[Date of filling]]="WIP",Tbl_DFR[[#This Row],[Date of Invoice ]]=""),"",Tbl_DFR[[#This Row],[Date of filling]]-Tbl_DFR[[#This Row],[Date of Invoice ]])</f>
        <v>1</v>
      </c>
      <c r="L56" s="159" t="str">
        <f>IF(ISNUMBER(Tbl_DFR[[#This Row],[Invoice filling gape]]),"valid","check")</f>
        <v>valid</v>
      </c>
      <c r="M56" s="29">
        <v>7531</v>
      </c>
      <c r="N56" s="29">
        <v>1939</v>
      </c>
      <c r="O56" s="29">
        <v>20</v>
      </c>
      <c r="P56" s="29">
        <v>80</v>
      </c>
      <c r="Q56" s="137" t="str">
        <f>IF(Tbl_DFR[[#This Row],[Filling Qty]]&gt;=150,"high","normal")</f>
        <v>normal</v>
      </c>
      <c r="R56" s="137" t="str">
        <f>IF(AND(Tbl_DFR[[#This Row],[CMP]]="HALDWANI",Tbl_DFR[[#This Row],[Filling Qty]]&gt;=150),"yes","no")</f>
        <v>no</v>
      </c>
      <c r="S56" s="137" t="str">
        <f>IF(Tbl_DFR[[#This Row],[Filling Qty]]&gt;=150,"high",IF(Tbl_DFR[[#This Row],[Filling Qty]]&gt;=80,"medium","low"))</f>
        <v>medium</v>
      </c>
      <c r="T56" s="28">
        <f t="shared" si="0"/>
        <v>100</v>
      </c>
      <c r="U56" s="137" t="str" cm="1">
        <f t="array" ref="U56">_xlfn.IFS(Tbl_DFR[[#This Row],[Filling Qty]]&gt;=150,"HIGH",Tbl_DFR[[#This Row],[Filling Qty]]&gt;=80,"medium",TRUE,"low")</f>
        <v>medium</v>
      </c>
      <c r="V56" s="137" t="str">
        <f>IF(OR(Tbl_DFR[[#This Row],[CMP]]="HALDWANI",Tbl_DFR[[#This Row],[CMP]]="DEHRADUN"),"YES","NO")</f>
        <v>YES</v>
      </c>
      <c r="W56" s="67">
        <v>45934</v>
      </c>
      <c r="X56" s="68">
        <v>45931</v>
      </c>
      <c r="Y56" s="32">
        <v>45931</v>
      </c>
      <c r="Z56" s="155" t="str">
        <f>IFERROR(TEXT(Tbl_DFR[[#This Row],[Date of filling]],"mmm"),"WIP")</f>
        <v>Oct</v>
      </c>
      <c r="AA56" s="159">
        <f>IFERROR(YEAR(Tbl_DFR[[#This Row],[Date of filling]]),"WIP")</f>
        <v>2025</v>
      </c>
      <c r="AB56" s="159" t="str">
        <f>IFERROR(TEXT(Tbl_DFR[[#This Row],[Date of filling]],"ddd"),"WIP")</f>
        <v>Sun</v>
      </c>
      <c r="AC56" s="41"/>
      <c r="AD56" s="29" t="str">
        <f>_xlfn.XLOOKUP(Tbl_DFR[[#This Row],[SAP]],Site_master[SAP ID],Site_master[ [ TECHNICIAN Name] ],"Not found")</f>
        <v>Anup  Singh KLSI</v>
      </c>
      <c r="AE56" s="86">
        <f>LEN(Tbl_DFR[[#This Row],[SAP]])</f>
        <v>18</v>
      </c>
      <c r="AF56" s="151" t="str">
        <f>IF(Tbl_DFR[[#This Row],[SAP LENGTH]]=18,"valid","check")</f>
        <v>valid</v>
      </c>
    </row>
    <row r="57" spans="1:32">
      <c r="A57" s="56">
        <v>28</v>
      </c>
      <c r="B57" s="28" t="s">
        <v>31</v>
      </c>
      <c r="C57" s="137" t="str">
        <f>UPPER(TRIM(Tbl_DFR[[#This Row],[CMP]]))</f>
        <v>HALDWANI</v>
      </c>
      <c r="D57" s="23" t="s">
        <v>1</v>
      </c>
      <c r="E57" s="23" t="s">
        <v>105</v>
      </c>
      <c r="F57" s="27" t="s">
        <v>106</v>
      </c>
      <c r="G57" s="29" t="s">
        <v>66</v>
      </c>
      <c r="H57" s="29" t="s">
        <v>63</v>
      </c>
      <c r="I57" s="30">
        <v>45931</v>
      </c>
      <c r="J57" s="30">
        <v>45933</v>
      </c>
      <c r="K57" s="159">
        <f>IF(OR(Tbl_DFR[[#This Row],[Date of filling]]="WIP",Tbl_DFR[[#This Row],[Date of Invoice ]]=""),"",Tbl_DFR[[#This Row],[Date of filling]]-Tbl_DFR[[#This Row],[Date of Invoice ]])</f>
        <v>2</v>
      </c>
      <c r="L57" s="159" t="str">
        <f>IF(ISNUMBER(Tbl_DFR[[#This Row],[Invoice filling gape]]),"valid","check")</f>
        <v>valid</v>
      </c>
      <c r="M57" s="27">
        <v>7952</v>
      </c>
      <c r="N57" s="27">
        <v>2831</v>
      </c>
      <c r="O57" s="27">
        <v>35</v>
      </c>
      <c r="P57" s="29">
        <v>100</v>
      </c>
      <c r="Q57" s="137" t="str">
        <f>IF(Tbl_DFR[[#This Row],[Filling Qty]]&gt;=150,"high","normal")</f>
        <v>normal</v>
      </c>
      <c r="R57" s="137" t="str">
        <f>IF(AND(Tbl_DFR[[#This Row],[CMP]]="HALDWANI",Tbl_DFR[[#This Row],[Filling Qty]]&gt;=150),"yes","no")</f>
        <v>no</v>
      </c>
      <c r="S57" s="137" t="str">
        <f>IF(Tbl_DFR[[#This Row],[Filling Qty]]&gt;=150,"high",IF(Tbl_DFR[[#This Row],[Filling Qty]]&gt;=80,"medium","low"))</f>
        <v>medium</v>
      </c>
      <c r="T57" s="28">
        <f t="shared" si="0"/>
        <v>135</v>
      </c>
      <c r="U57" s="137" t="str" cm="1">
        <f t="array" ref="U57">_xlfn.IFS(Tbl_DFR[[#This Row],[Filling Qty]]&gt;=150,"HIGH",Tbl_DFR[[#This Row],[Filling Qty]]&gt;=80,"medium",TRUE,"low")</f>
        <v>medium</v>
      </c>
      <c r="V57" s="137" t="str">
        <f>IF(OR(Tbl_DFR[[#This Row],[CMP]]="HALDWANI",Tbl_DFR[[#This Row],[CMP]]="DEHRADUN"),"YES","NO")</f>
        <v>YES</v>
      </c>
      <c r="W57" s="30">
        <v>45933</v>
      </c>
      <c r="X57" s="27"/>
      <c r="Y57" s="32">
        <v>45931</v>
      </c>
      <c r="Z57" s="155" t="str">
        <f>IFERROR(TEXT(Tbl_DFR[[#This Row],[Date of filling]],"mmm"),"WIP")</f>
        <v>Oct</v>
      </c>
      <c r="AA57" s="159">
        <f>IFERROR(YEAR(Tbl_DFR[[#This Row],[Date of filling]]),"WIP")</f>
        <v>2025</v>
      </c>
      <c r="AB57" s="159" t="str">
        <f>IFERROR(TEXT(Tbl_DFR[[#This Row],[Date of filling]],"ddd"),"WIP")</f>
        <v>Fri</v>
      </c>
      <c r="AC57" s="33"/>
      <c r="AD57" s="27" t="str">
        <f>_xlfn.XLOOKUP(Tbl_DFR[[#This Row],[SAP]],Site_master[SAP ID],Site_master[ [ TECHNICIAN Name] ],"Not found")</f>
        <v>Kuwar Singh Mehra</v>
      </c>
      <c r="AE57" s="29">
        <f>LEN(Tbl_DFR[[#This Row],[SAP]])</f>
        <v>18</v>
      </c>
      <c r="AF57" s="151" t="str">
        <f>IF(Tbl_DFR[[#This Row],[SAP LENGTH]]=18,"valid","check")</f>
        <v>valid</v>
      </c>
    </row>
    <row r="58" spans="1:32" hidden="1">
      <c r="A58" s="70">
        <v>29</v>
      </c>
      <c r="B58" s="34" t="s">
        <v>705</v>
      </c>
      <c r="C58" s="34" t="str">
        <f>UPPER(TRIM(Tbl_DFR[[#This Row],[CMP]]))</f>
        <v>DEHRADUN</v>
      </c>
      <c r="D58" s="40" t="s">
        <v>706</v>
      </c>
      <c r="E58" s="21" t="s">
        <v>724</v>
      </c>
      <c r="F58" s="21" t="s">
        <v>725</v>
      </c>
      <c r="G58" s="86" t="s">
        <v>750</v>
      </c>
      <c r="H58" s="22" t="s">
        <v>748</v>
      </c>
      <c r="I58" s="65">
        <v>45934</v>
      </c>
      <c r="J58" s="65">
        <v>45935</v>
      </c>
      <c r="K58" s="159">
        <f>IF(OR(Tbl_DFR[[#This Row],[Date of filling]]="WIP",Tbl_DFR[[#This Row],[Date of Invoice ]]=""),"",Tbl_DFR[[#This Row],[Date of filling]]-Tbl_DFR[[#This Row],[Date of Invoice ]])</f>
        <v>1</v>
      </c>
      <c r="L58" s="159" t="str">
        <f>IF(ISNUMBER(Tbl_DFR[[#This Row],[Invoice filling gape]]),"valid","check")</f>
        <v>valid</v>
      </c>
      <c r="M58" s="22">
        <v>8820</v>
      </c>
      <c r="N58" s="22">
        <v>2142</v>
      </c>
      <c r="O58" s="22">
        <v>50</v>
      </c>
      <c r="P58" s="22">
        <v>60</v>
      </c>
      <c r="Q58" s="134" t="str">
        <f>IF(Tbl_DFR[[#This Row],[Filling Qty]]&gt;=150,"high","normal")</f>
        <v>normal</v>
      </c>
      <c r="R58" s="134" t="str">
        <f>IF(AND(Tbl_DFR[[#This Row],[CMP]]="HALDWANI",Tbl_DFR[[#This Row],[Filling Qty]]&gt;=150),"yes","no")</f>
        <v>no</v>
      </c>
      <c r="S58" s="134" t="str">
        <f>IF(Tbl_DFR[[#This Row],[Filling Qty]]&gt;=150,"high",IF(Tbl_DFR[[#This Row],[Filling Qty]]&gt;=80,"medium","low"))</f>
        <v>low</v>
      </c>
      <c r="T58" s="34">
        <f t="shared" si="0"/>
        <v>110</v>
      </c>
      <c r="U58" s="134" t="str" cm="1">
        <f t="array" ref="U58">_xlfn.IFS(Tbl_DFR[[#This Row],[Filling Qty]]&gt;=150,"HIGH",Tbl_DFR[[#This Row],[Filling Qty]]&gt;=80,"medium",TRUE,"low")</f>
        <v>low</v>
      </c>
      <c r="V58" s="134" t="str">
        <f>IF(OR(Tbl_DFR[[#This Row],[CMP]]="HALDWANI",Tbl_DFR[[#This Row],[CMP]]="DEHRADUN"),"YES","NO")</f>
        <v>YES</v>
      </c>
      <c r="W58" s="65">
        <v>45934</v>
      </c>
      <c r="X58" s="25">
        <v>45931</v>
      </c>
      <c r="Y58" s="35">
        <v>45931</v>
      </c>
      <c r="Z58" s="156" t="str">
        <f>IFERROR(TEXT(Tbl_DFR[[#This Row],[Date of filling]],"mmm"),"WIP")</f>
        <v>Oct</v>
      </c>
      <c r="AA58" s="159">
        <f>IFERROR(YEAR(Tbl_DFR[[#This Row],[Date of filling]]),"WIP")</f>
        <v>2025</v>
      </c>
      <c r="AB58" s="159" t="str">
        <f>IFERROR(TEXT(Tbl_DFR[[#This Row],[Date of filling]],"ddd"),"WIP")</f>
        <v>Sun</v>
      </c>
      <c r="AC58" s="38"/>
      <c r="AD58" s="22" t="str">
        <f>_xlfn.XLOOKUP(Tbl_DFR[[#This Row],[SAP]],Site_master[SAP ID],Site_master[ [ TECHNICIAN Name] ],"Not found")</f>
        <v>Anup  Singh KLSI</v>
      </c>
      <c r="AE58" s="86">
        <f>LEN(Tbl_DFR[[#This Row],[SAP]])</f>
        <v>18</v>
      </c>
      <c r="AF58" s="151" t="str">
        <f>IF(Tbl_DFR[[#This Row],[SAP LENGTH]]=18,"valid","check")</f>
        <v>valid</v>
      </c>
    </row>
    <row r="59" spans="1:32">
      <c r="A59" s="70">
        <v>29</v>
      </c>
      <c r="B59" s="34" t="s">
        <v>31</v>
      </c>
      <c r="C59" s="34" t="str">
        <f>UPPER(TRIM(Tbl_DFR[[#This Row],[CMP]]))</f>
        <v>HALDWANI</v>
      </c>
      <c r="D59" s="40" t="s">
        <v>1</v>
      </c>
      <c r="E59" s="23" t="s">
        <v>105</v>
      </c>
      <c r="F59" s="21" t="s">
        <v>106</v>
      </c>
      <c r="G59" s="22" t="s">
        <v>67</v>
      </c>
      <c r="H59" s="22" t="s">
        <v>63</v>
      </c>
      <c r="I59" s="24">
        <v>45931</v>
      </c>
      <c r="J59" s="39">
        <v>45934</v>
      </c>
      <c r="K59" s="159">
        <f>IF(OR(Tbl_DFR[[#This Row],[Date of filling]]="WIP",Tbl_DFR[[#This Row],[Date of Invoice ]]=""),"",Tbl_DFR[[#This Row],[Date of filling]]-Tbl_DFR[[#This Row],[Date of Invoice ]])</f>
        <v>3</v>
      </c>
      <c r="L59" s="159" t="str">
        <f>IF(ISNUMBER(Tbl_DFR[[#This Row],[Invoice filling gape]]),"valid","check")</f>
        <v>valid</v>
      </c>
      <c r="M59" s="21">
        <v>2720</v>
      </c>
      <c r="N59" s="21">
        <v>997</v>
      </c>
      <c r="O59" s="21">
        <v>105</v>
      </c>
      <c r="P59" s="22">
        <v>40</v>
      </c>
      <c r="Q59" s="134" t="str">
        <f>IF(Tbl_DFR[[#This Row],[Filling Qty]]&gt;=150,"high","normal")</f>
        <v>normal</v>
      </c>
      <c r="R59" s="134" t="str">
        <f>IF(AND(Tbl_DFR[[#This Row],[CMP]]="HALDWANI",Tbl_DFR[[#This Row],[Filling Qty]]&gt;=150),"yes","no")</f>
        <v>no</v>
      </c>
      <c r="S59" s="134" t="str">
        <f>IF(Tbl_DFR[[#This Row],[Filling Qty]]&gt;=150,"high",IF(Tbl_DFR[[#This Row],[Filling Qty]]&gt;=80,"medium","low"))</f>
        <v>low</v>
      </c>
      <c r="T59" s="34">
        <f t="shared" si="0"/>
        <v>145</v>
      </c>
      <c r="U59" s="134" t="str" cm="1">
        <f t="array" ref="U59">_xlfn.IFS(Tbl_DFR[[#This Row],[Filling Qty]]&gt;=150,"HIGH",Tbl_DFR[[#This Row],[Filling Qty]]&gt;=80,"medium",TRUE,"low")</f>
        <v>low</v>
      </c>
      <c r="V59" s="134" t="str">
        <f>IF(OR(Tbl_DFR[[#This Row],[CMP]]="HALDWANI",Tbl_DFR[[#This Row],[CMP]]="DEHRADUN"),"YES","NO")</f>
        <v>YES</v>
      </c>
      <c r="W59" s="39">
        <v>45934</v>
      </c>
      <c r="X59" s="21"/>
      <c r="Y59" s="35">
        <v>45931</v>
      </c>
      <c r="Z59" s="156" t="str">
        <f>IFERROR(TEXT(Tbl_DFR[[#This Row],[Date of filling]],"mmm"),"WIP")</f>
        <v>Oct</v>
      </c>
      <c r="AA59" s="159">
        <f>IFERROR(YEAR(Tbl_DFR[[#This Row],[Date of filling]]),"WIP")</f>
        <v>2025</v>
      </c>
      <c r="AB59" s="159" t="str">
        <f>IFERROR(TEXT(Tbl_DFR[[#This Row],[Date of filling]],"ddd"),"WIP")</f>
        <v>Sat</v>
      </c>
      <c r="AC59" s="26"/>
      <c r="AD59" s="21" t="str">
        <f>_xlfn.XLOOKUP(Tbl_DFR[[#This Row],[SAP]],Site_master[SAP ID],Site_master[ [ TECHNICIAN Name] ],"Not found")</f>
        <v>Kuwar Singh Mehra</v>
      </c>
      <c r="AE59" s="22">
        <f>LEN(Tbl_DFR[[#This Row],[SAP]])</f>
        <v>18</v>
      </c>
      <c r="AF59" s="151" t="str">
        <f>IF(Tbl_DFR[[#This Row],[SAP LENGTH]]=18,"valid","check")</f>
        <v>valid</v>
      </c>
    </row>
    <row r="60" spans="1:32" hidden="1">
      <c r="A60" s="56">
        <v>30</v>
      </c>
      <c r="B60" s="28" t="s">
        <v>705</v>
      </c>
      <c r="C60" s="28" t="str">
        <f>UPPER(TRIM(Tbl_DFR[[#This Row],[CMP]]))</f>
        <v>DEHRADUN</v>
      </c>
      <c r="D60" s="40" t="s">
        <v>706</v>
      </c>
      <c r="E60" s="27" t="s">
        <v>724</v>
      </c>
      <c r="F60" s="27" t="s">
        <v>725</v>
      </c>
      <c r="G60" s="86" t="s">
        <v>751</v>
      </c>
      <c r="H60" s="29" t="s">
        <v>748</v>
      </c>
      <c r="I60" s="67">
        <v>45934</v>
      </c>
      <c r="J60" s="67">
        <v>45937</v>
      </c>
      <c r="K60" s="159">
        <f>IF(OR(Tbl_DFR[[#This Row],[Date of filling]]="WIP",Tbl_DFR[[#This Row],[Date of Invoice ]]=""),"",Tbl_DFR[[#This Row],[Date of filling]]-Tbl_DFR[[#This Row],[Date of Invoice ]])</f>
        <v>3</v>
      </c>
      <c r="L60" s="159" t="str">
        <f>IF(ISNUMBER(Tbl_DFR[[#This Row],[Invoice filling gape]]),"valid","check")</f>
        <v>valid</v>
      </c>
      <c r="M60" s="29">
        <v>14812</v>
      </c>
      <c r="N60" s="29">
        <v>3261</v>
      </c>
      <c r="O60" s="29">
        <v>18</v>
      </c>
      <c r="P60" s="29">
        <v>80</v>
      </c>
      <c r="Q60" s="137" t="str">
        <f>IF(Tbl_DFR[[#This Row],[Filling Qty]]&gt;=150,"high","normal")</f>
        <v>normal</v>
      </c>
      <c r="R60" s="137" t="str">
        <f>IF(AND(Tbl_DFR[[#This Row],[CMP]]="HALDWANI",Tbl_DFR[[#This Row],[Filling Qty]]&gt;=150),"yes","no")</f>
        <v>no</v>
      </c>
      <c r="S60" s="137" t="str">
        <f>IF(Tbl_DFR[[#This Row],[Filling Qty]]&gt;=150,"high",IF(Tbl_DFR[[#This Row],[Filling Qty]]&gt;=80,"medium","low"))</f>
        <v>medium</v>
      </c>
      <c r="T60" s="28">
        <f t="shared" si="0"/>
        <v>98</v>
      </c>
      <c r="U60" s="137" t="str" cm="1">
        <f t="array" ref="U60">_xlfn.IFS(Tbl_DFR[[#This Row],[Filling Qty]]&gt;=150,"HIGH",Tbl_DFR[[#This Row],[Filling Qty]]&gt;=80,"medium",TRUE,"low")</f>
        <v>medium</v>
      </c>
      <c r="V60" s="137" t="str">
        <f>IF(OR(Tbl_DFR[[#This Row],[CMP]]="HALDWANI",Tbl_DFR[[#This Row],[CMP]]="DEHRADUN"),"YES","NO")</f>
        <v>YES</v>
      </c>
      <c r="W60" s="67">
        <v>45934</v>
      </c>
      <c r="X60" s="68">
        <v>45931</v>
      </c>
      <c r="Y60" s="32">
        <v>45931</v>
      </c>
      <c r="Z60" s="155" t="str">
        <f>IFERROR(TEXT(Tbl_DFR[[#This Row],[Date of filling]],"mmm"),"WIP")</f>
        <v>Oct</v>
      </c>
      <c r="AA60" s="159">
        <f>IFERROR(YEAR(Tbl_DFR[[#This Row],[Date of filling]]),"WIP")</f>
        <v>2025</v>
      </c>
      <c r="AB60" s="159" t="str">
        <f>IFERROR(TEXT(Tbl_DFR[[#This Row],[Date of filling]],"ddd"),"WIP")</f>
        <v>Tue</v>
      </c>
      <c r="AC60" s="41"/>
      <c r="AD60" s="29" t="str">
        <f>_xlfn.XLOOKUP(Tbl_DFR[[#This Row],[SAP]],Site_master[SAP ID],Site_master[ [ TECHNICIAN Name] ],"Not found")</f>
        <v>Sandeep  Kumar  Saini</v>
      </c>
      <c r="AE60" s="86">
        <f>LEN(Tbl_DFR[[#This Row],[SAP]])</f>
        <v>18</v>
      </c>
      <c r="AF60" s="151" t="str">
        <f>IF(Tbl_DFR[[#This Row],[SAP LENGTH]]=18,"valid","check")</f>
        <v>valid</v>
      </c>
    </row>
    <row r="61" spans="1:32" hidden="1">
      <c r="A61" s="56">
        <v>30</v>
      </c>
      <c r="B61" s="28" t="s">
        <v>31</v>
      </c>
      <c r="C61" s="28" t="str">
        <f>UPPER(TRIM(Tbl_DFR[[#This Row],[CMP]]))</f>
        <v>HALDWANI</v>
      </c>
      <c r="D61" s="40" t="s">
        <v>104</v>
      </c>
      <c r="E61" s="27" t="s">
        <v>127</v>
      </c>
      <c r="F61" s="27" t="s">
        <v>126</v>
      </c>
      <c r="G61" s="29" t="s">
        <v>68</v>
      </c>
      <c r="H61" s="29">
        <v>93959</v>
      </c>
      <c r="I61" s="30">
        <v>45931</v>
      </c>
      <c r="J61" s="30">
        <v>45931</v>
      </c>
      <c r="K61" s="159">
        <f>IF(OR(Tbl_DFR[[#This Row],[Date of filling]]="WIP",Tbl_DFR[[#This Row],[Date of Invoice ]]=""),"",Tbl_DFR[[#This Row],[Date of filling]]-Tbl_DFR[[#This Row],[Date of Invoice ]])</f>
        <v>0</v>
      </c>
      <c r="L61" s="159" t="str">
        <f>IF(ISNUMBER(Tbl_DFR[[#This Row],[Invoice filling gape]]),"valid","check")</f>
        <v>valid</v>
      </c>
      <c r="M61" s="27">
        <v>12894</v>
      </c>
      <c r="N61" s="27">
        <v>2916</v>
      </c>
      <c r="O61" s="27">
        <v>32</v>
      </c>
      <c r="P61" s="29">
        <v>100</v>
      </c>
      <c r="Q61" s="137" t="str">
        <f>IF(Tbl_DFR[[#This Row],[Filling Qty]]&gt;=150,"high","normal")</f>
        <v>normal</v>
      </c>
      <c r="R61" s="137" t="str">
        <f>IF(AND(Tbl_DFR[[#This Row],[CMP]]="HALDWANI",Tbl_DFR[[#This Row],[Filling Qty]]&gt;=150),"yes","no")</f>
        <v>no</v>
      </c>
      <c r="S61" s="137" t="str">
        <f>IF(Tbl_DFR[[#This Row],[Filling Qty]]&gt;=150,"high",IF(Tbl_DFR[[#This Row],[Filling Qty]]&gt;=80,"medium","low"))</f>
        <v>medium</v>
      </c>
      <c r="T61" s="28">
        <f t="shared" si="0"/>
        <v>132</v>
      </c>
      <c r="U61" s="137" t="str" cm="1">
        <f t="array" ref="U61">_xlfn.IFS(Tbl_DFR[[#This Row],[Filling Qty]]&gt;=150,"HIGH",Tbl_DFR[[#This Row],[Filling Qty]]&gt;=80,"medium",TRUE,"low")</f>
        <v>medium</v>
      </c>
      <c r="V61" s="137" t="str">
        <f>IF(OR(Tbl_DFR[[#This Row],[CMP]]="HALDWANI",Tbl_DFR[[#This Row],[CMP]]="DEHRADUN"),"YES","NO")</f>
        <v>YES</v>
      </c>
      <c r="W61" s="30">
        <v>45931</v>
      </c>
      <c r="X61" s="36">
        <v>0.65</v>
      </c>
      <c r="Y61" s="32">
        <v>45931</v>
      </c>
      <c r="Z61" s="155" t="str">
        <f>IFERROR(TEXT(Tbl_DFR[[#This Row],[Date of filling]],"mmm"),"WIP")</f>
        <v>Oct</v>
      </c>
      <c r="AA61" s="159">
        <f>IFERROR(YEAR(Tbl_DFR[[#This Row],[Date of filling]]),"WIP")</f>
        <v>2025</v>
      </c>
      <c r="AB61" s="159" t="str">
        <f>IFERROR(TEXT(Tbl_DFR[[#This Row],[Date of filling]],"ddd"),"WIP")</f>
        <v>Wed</v>
      </c>
      <c r="AC61" s="33" t="s">
        <v>119</v>
      </c>
      <c r="AD61" s="27" t="str">
        <f>_xlfn.XLOOKUP(Tbl_DFR[[#This Row],[SAP]],Site_master[SAP ID],Site_master[ [ TECHNICIAN Name] ],"Not found")</f>
        <v>Dharmendra  Singh</v>
      </c>
      <c r="AE61" s="29">
        <f>LEN(Tbl_DFR[[#This Row],[SAP]])</f>
        <v>18</v>
      </c>
      <c r="AF61" s="151" t="str">
        <f>IF(Tbl_DFR[[#This Row],[SAP LENGTH]]=18,"valid","check")</f>
        <v>valid</v>
      </c>
    </row>
    <row r="62" spans="1:32" hidden="1">
      <c r="A62" s="70">
        <v>31</v>
      </c>
      <c r="B62" s="34" t="s">
        <v>31</v>
      </c>
      <c r="C62" s="34" t="str">
        <f>UPPER(TRIM(Tbl_DFR[[#This Row],[CMP]]))</f>
        <v>HALDWANI</v>
      </c>
      <c r="D62" s="40" t="s">
        <v>104</v>
      </c>
      <c r="E62" s="21" t="s">
        <v>127</v>
      </c>
      <c r="F62" s="21" t="s">
        <v>126</v>
      </c>
      <c r="G62" s="22" t="s">
        <v>69</v>
      </c>
      <c r="H62" s="22">
        <v>93959</v>
      </c>
      <c r="I62" s="24">
        <v>45931</v>
      </c>
      <c r="J62" s="24">
        <v>45931</v>
      </c>
      <c r="K62" s="159">
        <f>IF(OR(Tbl_DFR[[#This Row],[Date of filling]]="WIP",Tbl_DFR[[#This Row],[Date of Invoice ]]=""),"",Tbl_DFR[[#This Row],[Date of filling]]-Tbl_DFR[[#This Row],[Date of Invoice ]])</f>
        <v>0</v>
      </c>
      <c r="L62" s="159" t="str">
        <f>IF(ISNUMBER(Tbl_DFR[[#This Row],[Invoice filling gape]]),"valid","check")</f>
        <v>valid</v>
      </c>
      <c r="M62" s="21">
        <v>12995</v>
      </c>
      <c r="N62" s="21">
        <v>2923</v>
      </c>
      <c r="O62" s="21">
        <v>12</v>
      </c>
      <c r="P62" s="22">
        <v>140</v>
      </c>
      <c r="Q62" s="134" t="str">
        <f>IF(Tbl_DFR[[#This Row],[Filling Qty]]&gt;=150,"high","normal")</f>
        <v>normal</v>
      </c>
      <c r="R62" s="134" t="str">
        <f>IF(AND(Tbl_DFR[[#This Row],[CMP]]="HALDWANI",Tbl_DFR[[#This Row],[Filling Qty]]&gt;=150),"yes","no")</f>
        <v>no</v>
      </c>
      <c r="S62" s="134" t="str">
        <f>IF(Tbl_DFR[[#This Row],[Filling Qty]]&gt;=150,"high",IF(Tbl_DFR[[#This Row],[Filling Qty]]&gt;=80,"medium","low"))</f>
        <v>medium</v>
      </c>
      <c r="T62" s="34">
        <f t="shared" si="0"/>
        <v>152</v>
      </c>
      <c r="U62" s="134" t="str" cm="1">
        <f t="array" ref="U62">_xlfn.IFS(Tbl_DFR[[#This Row],[Filling Qty]]&gt;=150,"HIGH",Tbl_DFR[[#This Row],[Filling Qty]]&gt;=80,"medium",TRUE,"low")</f>
        <v>medium</v>
      </c>
      <c r="V62" s="134" t="str">
        <f>IF(OR(Tbl_DFR[[#This Row],[CMP]]="HALDWANI",Tbl_DFR[[#This Row],[CMP]]="DEHRADUN"),"YES","NO")</f>
        <v>YES</v>
      </c>
      <c r="W62" s="24">
        <v>45931</v>
      </c>
      <c r="X62" s="37">
        <v>0.50416666666666665</v>
      </c>
      <c r="Y62" s="35">
        <v>45931</v>
      </c>
      <c r="Z62" s="156" t="str">
        <f>IFERROR(TEXT(Tbl_DFR[[#This Row],[Date of filling]],"mmm"),"WIP")</f>
        <v>Oct</v>
      </c>
      <c r="AA62" s="159">
        <f>IFERROR(YEAR(Tbl_DFR[[#This Row],[Date of filling]]),"WIP")</f>
        <v>2025</v>
      </c>
      <c r="AB62" s="159" t="str">
        <f>IFERROR(TEXT(Tbl_DFR[[#This Row],[Date of filling]],"ddd"),"WIP")</f>
        <v>Wed</v>
      </c>
      <c r="AC62" s="26" t="s">
        <v>120</v>
      </c>
      <c r="AD62" s="21" t="str">
        <f>_xlfn.XLOOKUP(Tbl_DFR[[#This Row],[SAP]],Site_master[SAP ID],Site_master[ [ TECHNICIAN Name] ],"Not found")</f>
        <v>Madan  Lal</v>
      </c>
      <c r="AE62" s="22">
        <f>LEN(Tbl_DFR[[#This Row],[SAP]])</f>
        <v>18</v>
      </c>
      <c r="AF62" s="151" t="str">
        <f>IF(Tbl_DFR[[#This Row],[SAP LENGTH]]=18,"valid","check")</f>
        <v>valid</v>
      </c>
    </row>
    <row r="63" spans="1:32" hidden="1">
      <c r="A63" s="70">
        <v>31</v>
      </c>
      <c r="B63" s="34" t="s">
        <v>705</v>
      </c>
      <c r="C63" s="34" t="str">
        <f>UPPER(TRIM(Tbl_DFR[[#This Row],[CMP]]))</f>
        <v>DEHRADUN</v>
      </c>
      <c r="D63" s="40" t="s">
        <v>706</v>
      </c>
      <c r="E63" s="21" t="s">
        <v>724</v>
      </c>
      <c r="F63" s="21" t="s">
        <v>725</v>
      </c>
      <c r="G63" s="86" t="s">
        <v>752</v>
      </c>
      <c r="H63" s="22" t="s">
        <v>748</v>
      </c>
      <c r="I63" s="65">
        <v>45934</v>
      </c>
      <c r="J63" s="65">
        <v>45935</v>
      </c>
      <c r="K63" s="159">
        <f>IF(OR(Tbl_DFR[[#This Row],[Date of filling]]="WIP",Tbl_DFR[[#This Row],[Date of Invoice ]]=""),"",Tbl_DFR[[#This Row],[Date of filling]]-Tbl_DFR[[#This Row],[Date of Invoice ]])</f>
        <v>1</v>
      </c>
      <c r="L63" s="159" t="str">
        <f>IF(ISNUMBER(Tbl_DFR[[#This Row],[Invoice filling gape]]),"valid","check")</f>
        <v>valid</v>
      </c>
      <c r="M63" s="22">
        <v>2352</v>
      </c>
      <c r="N63" s="22">
        <v>541</v>
      </c>
      <c r="O63" s="22">
        <v>40</v>
      </c>
      <c r="P63" s="22">
        <v>80</v>
      </c>
      <c r="Q63" s="134" t="str">
        <f>IF(Tbl_DFR[[#This Row],[Filling Qty]]&gt;=150,"high","normal")</f>
        <v>normal</v>
      </c>
      <c r="R63" s="134" t="str">
        <f>IF(AND(Tbl_DFR[[#This Row],[CMP]]="HALDWANI",Tbl_DFR[[#This Row],[Filling Qty]]&gt;=150),"yes","no")</f>
        <v>no</v>
      </c>
      <c r="S63" s="134" t="str">
        <f>IF(Tbl_DFR[[#This Row],[Filling Qty]]&gt;=150,"high",IF(Tbl_DFR[[#This Row],[Filling Qty]]&gt;=80,"medium","low"))</f>
        <v>medium</v>
      </c>
      <c r="T63" s="34">
        <f t="shared" si="0"/>
        <v>120</v>
      </c>
      <c r="U63" s="134" t="str" cm="1">
        <f t="array" ref="U63">_xlfn.IFS(Tbl_DFR[[#This Row],[Filling Qty]]&gt;=150,"HIGH",Tbl_DFR[[#This Row],[Filling Qty]]&gt;=80,"medium",TRUE,"low")</f>
        <v>medium</v>
      </c>
      <c r="V63" s="134" t="str">
        <f>IF(OR(Tbl_DFR[[#This Row],[CMP]]="HALDWANI",Tbl_DFR[[#This Row],[CMP]]="DEHRADUN"),"YES","NO")</f>
        <v>YES</v>
      </c>
      <c r="W63" s="65">
        <v>45934</v>
      </c>
      <c r="X63" s="25">
        <v>45931</v>
      </c>
      <c r="Y63" s="35">
        <v>45931</v>
      </c>
      <c r="Z63" s="156" t="str">
        <f>IFERROR(TEXT(Tbl_DFR[[#This Row],[Date of filling]],"mmm"),"WIP")</f>
        <v>Oct</v>
      </c>
      <c r="AA63" s="159">
        <f>IFERROR(YEAR(Tbl_DFR[[#This Row],[Date of filling]]),"WIP")</f>
        <v>2025</v>
      </c>
      <c r="AB63" s="159" t="str">
        <f>IFERROR(TEXT(Tbl_DFR[[#This Row],[Date of filling]],"ddd"),"WIP")</f>
        <v>Sun</v>
      </c>
      <c r="AC63" s="38"/>
      <c r="AD63" s="22" t="str">
        <f>_xlfn.XLOOKUP(Tbl_DFR[[#This Row],[SAP]],Site_master[SAP ID],Site_master[ [ TECHNICIAN Name] ],"Not found")</f>
        <v>Rohit  Saini</v>
      </c>
      <c r="AE63" s="86">
        <f>LEN(Tbl_DFR[[#This Row],[SAP]])</f>
        <v>18</v>
      </c>
      <c r="AF63" s="151" t="str">
        <f>IF(Tbl_DFR[[#This Row],[SAP LENGTH]]=18,"valid","check")</f>
        <v>valid</v>
      </c>
    </row>
    <row r="64" spans="1:32" hidden="1">
      <c r="A64" s="56">
        <v>32</v>
      </c>
      <c r="B64" s="28" t="s">
        <v>705</v>
      </c>
      <c r="C64" s="28" t="str">
        <f>UPPER(TRIM(Tbl_DFR[[#This Row],[CMP]]))</f>
        <v>DEHRADUN</v>
      </c>
      <c r="D64" s="40" t="s">
        <v>706</v>
      </c>
      <c r="E64" s="27" t="s">
        <v>724</v>
      </c>
      <c r="F64" s="27" t="s">
        <v>725</v>
      </c>
      <c r="G64" s="86" t="s">
        <v>753</v>
      </c>
      <c r="H64" s="29" t="s">
        <v>748</v>
      </c>
      <c r="I64" s="67">
        <v>45934</v>
      </c>
      <c r="J64" s="67">
        <v>45934</v>
      </c>
      <c r="K64" s="159">
        <f>IF(OR(Tbl_DFR[[#This Row],[Date of filling]]="WIP",Tbl_DFR[[#This Row],[Date of Invoice ]]=""),"",Tbl_DFR[[#This Row],[Date of filling]]-Tbl_DFR[[#This Row],[Date of Invoice ]])</f>
        <v>0</v>
      </c>
      <c r="L64" s="159" t="str">
        <f>IF(ISNUMBER(Tbl_DFR[[#This Row],[Invoice filling gape]]),"valid","check")</f>
        <v>valid</v>
      </c>
      <c r="M64" s="29">
        <v>12742</v>
      </c>
      <c r="N64" s="29">
        <v>2895</v>
      </c>
      <c r="O64" s="29">
        <v>42</v>
      </c>
      <c r="P64" s="29">
        <v>80</v>
      </c>
      <c r="Q64" s="137" t="str">
        <f>IF(Tbl_DFR[[#This Row],[Filling Qty]]&gt;=150,"high","normal")</f>
        <v>normal</v>
      </c>
      <c r="R64" s="137" t="str">
        <f>IF(AND(Tbl_DFR[[#This Row],[CMP]]="HALDWANI",Tbl_DFR[[#This Row],[Filling Qty]]&gt;=150),"yes","no")</f>
        <v>no</v>
      </c>
      <c r="S64" s="137" t="str">
        <f>IF(Tbl_DFR[[#This Row],[Filling Qty]]&gt;=150,"high",IF(Tbl_DFR[[#This Row],[Filling Qty]]&gt;=80,"medium","low"))</f>
        <v>medium</v>
      </c>
      <c r="T64" s="28">
        <f t="shared" si="0"/>
        <v>122</v>
      </c>
      <c r="U64" s="137" t="str" cm="1">
        <f t="array" ref="U64">_xlfn.IFS(Tbl_DFR[[#This Row],[Filling Qty]]&gt;=150,"HIGH",Tbl_DFR[[#This Row],[Filling Qty]]&gt;=80,"medium",TRUE,"low")</f>
        <v>medium</v>
      </c>
      <c r="V64" s="137" t="str">
        <f>IF(OR(Tbl_DFR[[#This Row],[CMP]]="HALDWANI",Tbl_DFR[[#This Row],[CMP]]="DEHRADUN"),"YES","NO")</f>
        <v>YES</v>
      </c>
      <c r="W64" s="67">
        <v>45934</v>
      </c>
      <c r="X64" s="68">
        <v>45931</v>
      </c>
      <c r="Y64" s="32">
        <v>45931</v>
      </c>
      <c r="Z64" s="155" t="str">
        <f>IFERROR(TEXT(Tbl_DFR[[#This Row],[Date of filling]],"mmm"),"WIP")</f>
        <v>Oct</v>
      </c>
      <c r="AA64" s="159">
        <f>IFERROR(YEAR(Tbl_DFR[[#This Row],[Date of filling]]),"WIP")</f>
        <v>2025</v>
      </c>
      <c r="AB64" s="159" t="str">
        <f>IFERROR(TEXT(Tbl_DFR[[#This Row],[Date of filling]],"ddd"),"WIP")</f>
        <v>Sat</v>
      </c>
      <c r="AC64" s="41"/>
      <c r="AD64" s="29" t="str">
        <f>_xlfn.XLOOKUP(Tbl_DFR[[#This Row],[SAP]],Site_master[SAP ID],Site_master[ [ TECHNICIAN Name] ],"Not found")</f>
        <v>Anup  Singh KLSI</v>
      </c>
      <c r="AE64" s="86">
        <f>LEN(Tbl_DFR[[#This Row],[SAP]])</f>
        <v>18</v>
      </c>
      <c r="AF64" s="151" t="str">
        <f>IF(Tbl_DFR[[#This Row],[SAP LENGTH]]=18,"valid","check")</f>
        <v>valid</v>
      </c>
    </row>
    <row r="65" spans="1:32" hidden="1">
      <c r="A65" s="56">
        <v>32</v>
      </c>
      <c r="B65" s="28" t="s">
        <v>31</v>
      </c>
      <c r="C65" s="28" t="str">
        <f>UPPER(TRIM(Tbl_DFR[[#This Row],[CMP]]))</f>
        <v>HALDWANI</v>
      </c>
      <c r="D65" s="40" t="s">
        <v>104</v>
      </c>
      <c r="E65" s="27" t="s">
        <v>127</v>
      </c>
      <c r="F65" s="27" t="s">
        <v>126</v>
      </c>
      <c r="G65" s="29" t="s">
        <v>70</v>
      </c>
      <c r="H65" s="29">
        <v>93959</v>
      </c>
      <c r="I65" s="30">
        <v>45931</v>
      </c>
      <c r="J65" s="30">
        <v>45931</v>
      </c>
      <c r="K65" s="159">
        <f>IF(OR(Tbl_DFR[[#This Row],[Date of filling]]="WIP",Tbl_DFR[[#This Row],[Date of Invoice ]]=""),"",Tbl_DFR[[#This Row],[Date of filling]]-Tbl_DFR[[#This Row],[Date of Invoice ]])</f>
        <v>0</v>
      </c>
      <c r="L65" s="159" t="str">
        <f>IF(ISNUMBER(Tbl_DFR[[#This Row],[Invoice filling gape]]),"valid","check")</f>
        <v>valid</v>
      </c>
      <c r="M65" s="27">
        <v>16141</v>
      </c>
      <c r="N65" s="27">
        <v>3310</v>
      </c>
      <c r="O65" s="27">
        <v>16</v>
      </c>
      <c r="P65" s="29">
        <v>100</v>
      </c>
      <c r="Q65" s="137" t="str">
        <f>IF(Tbl_DFR[[#This Row],[Filling Qty]]&gt;=150,"high","normal")</f>
        <v>normal</v>
      </c>
      <c r="R65" s="137" t="str">
        <f>IF(AND(Tbl_DFR[[#This Row],[CMP]]="HALDWANI",Tbl_DFR[[#This Row],[Filling Qty]]&gt;=150),"yes","no")</f>
        <v>no</v>
      </c>
      <c r="S65" s="137" t="str">
        <f>IF(Tbl_DFR[[#This Row],[Filling Qty]]&gt;=150,"high",IF(Tbl_DFR[[#This Row],[Filling Qty]]&gt;=80,"medium","low"))</f>
        <v>medium</v>
      </c>
      <c r="T65" s="28">
        <f t="shared" si="0"/>
        <v>116</v>
      </c>
      <c r="U65" s="137" t="str" cm="1">
        <f t="array" ref="U65">_xlfn.IFS(Tbl_DFR[[#This Row],[Filling Qty]]&gt;=150,"HIGH",Tbl_DFR[[#This Row],[Filling Qty]]&gt;=80,"medium",TRUE,"low")</f>
        <v>medium</v>
      </c>
      <c r="V65" s="137" t="str">
        <f>IF(OR(Tbl_DFR[[#This Row],[CMP]]="HALDWANI",Tbl_DFR[[#This Row],[CMP]]="DEHRADUN"),"YES","NO")</f>
        <v>YES</v>
      </c>
      <c r="W65" s="30">
        <v>45931</v>
      </c>
      <c r="X65" s="27"/>
      <c r="Y65" s="32">
        <v>45931</v>
      </c>
      <c r="Z65" s="155" t="str">
        <f>IFERROR(TEXT(Tbl_DFR[[#This Row],[Date of filling]],"mmm"),"WIP")</f>
        <v>Oct</v>
      </c>
      <c r="AA65" s="159">
        <f>IFERROR(YEAR(Tbl_DFR[[#This Row],[Date of filling]]),"WIP")</f>
        <v>2025</v>
      </c>
      <c r="AB65" s="159" t="str">
        <f>IFERROR(TEXT(Tbl_DFR[[#This Row],[Date of filling]],"ddd"),"WIP")</f>
        <v>Wed</v>
      </c>
      <c r="AC65" s="33"/>
      <c r="AD65" s="27" t="str">
        <f>_xlfn.XLOOKUP(Tbl_DFR[[#This Row],[SAP]],Site_master[SAP ID],Site_master[ [ TECHNICIAN Name] ],"Not found")</f>
        <v>Rakesh  Kumar</v>
      </c>
      <c r="AE65" s="29">
        <f>LEN(Tbl_DFR[[#This Row],[SAP]])</f>
        <v>18</v>
      </c>
      <c r="AF65" s="151" t="str">
        <f>IF(Tbl_DFR[[#This Row],[SAP LENGTH]]=18,"valid","check")</f>
        <v>valid</v>
      </c>
    </row>
    <row r="66" spans="1:32" hidden="1">
      <c r="A66" s="70">
        <v>33</v>
      </c>
      <c r="B66" s="34" t="s">
        <v>705</v>
      </c>
      <c r="C66" s="34" t="str">
        <f>UPPER(TRIM(Tbl_DFR[[#This Row],[CMP]]))</f>
        <v>DEHRADUN</v>
      </c>
      <c r="D66" s="40" t="s">
        <v>706</v>
      </c>
      <c r="E66" s="21" t="s">
        <v>724</v>
      </c>
      <c r="F66" s="21" t="s">
        <v>725</v>
      </c>
      <c r="G66" s="86" t="s">
        <v>754</v>
      </c>
      <c r="H66" s="22" t="s">
        <v>755</v>
      </c>
      <c r="I66" s="65">
        <v>45934</v>
      </c>
      <c r="J66" s="65">
        <v>45934</v>
      </c>
      <c r="K66" s="159">
        <f>IF(OR(Tbl_DFR[[#This Row],[Date of filling]]="WIP",Tbl_DFR[[#This Row],[Date of Invoice ]]=""),"",Tbl_DFR[[#This Row],[Date of filling]]-Tbl_DFR[[#This Row],[Date of Invoice ]])</f>
        <v>0</v>
      </c>
      <c r="L66" s="159" t="str">
        <f>IF(ISNUMBER(Tbl_DFR[[#This Row],[Invoice filling gape]]),"valid","check")</f>
        <v>valid</v>
      </c>
      <c r="M66" s="22">
        <v>1706</v>
      </c>
      <c r="N66" s="22">
        <v>450</v>
      </c>
      <c r="O66" s="22">
        <v>47</v>
      </c>
      <c r="P66" s="22">
        <v>80</v>
      </c>
      <c r="Q66" s="134" t="str">
        <f>IF(Tbl_DFR[[#This Row],[Filling Qty]]&gt;=150,"high","normal")</f>
        <v>normal</v>
      </c>
      <c r="R66" s="134" t="str">
        <f>IF(AND(Tbl_DFR[[#This Row],[CMP]]="HALDWANI",Tbl_DFR[[#This Row],[Filling Qty]]&gt;=150),"yes","no")</f>
        <v>no</v>
      </c>
      <c r="S66" s="134" t="str">
        <f>IF(Tbl_DFR[[#This Row],[Filling Qty]]&gt;=150,"high",IF(Tbl_DFR[[#This Row],[Filling Qty]]&gt;=80,"medium","low"))</f>
        <v>medium</v>
      </c>
      <c r="T66" s="34">
        <f t="shared" ref="T66:T129" si="1">P66+O66</f>
        <v>127</v>
      </c>
      <c r="U66" s="134" t="str" cm="1">
        <f t="array" ref="U66">_xlfn.IFS(Tbl_DFR[[#This Row],[Filling Qty]]&gt;=150,"HIGH",Tbl_DFR[[#This Row],[Filling Qty]]&gt;=80,"medium",TRUE,"low")</f>
        <v>medium</v>
      </c>
      <c r="V66" s="134" t="str">
        <f>IF(OR(Tbl_DFR[[#This Row],[CMP]]="HALDWANI",Tbl_DFR[[#This Row],[CMP]]="DEHRADUN"),"YES","NO")</f>
        <v>YES</v>
      </c>
      <c r="W66" s="65">
        <v>45934</v>
      </c>
      <c r="X66" s="25">
        <v>45931</v>
      </c>
      <c r="Y66" s="35">
        <v>45931</v>
      </c>
      <c r="Z66" s="156" t="str">
        <f>IFERROR(TEXT(Tbl_DFR[[#This Row],[Date of filling]],"mmm"),"WIP")</f>
        <v>Oct</v>
      </c>
      <c r="AA66" s="159">
        <f>IFERROR(YEAR(Tbl_DFR[[#This Row],[Date of filling]]),"WIP")</f>
        <v>2025</v>
      </c>
      <c r="AB66" s="159" t="str">
        <f>IFERROR(TEXT(Tbl_DFR[[#This Row],[Date of filling]],"ddd"),"WIP")</f>
        <v>Sat</v>
      </c>
      <c r="AC66" s="38"/>
      <c r="AD66" s="22" t="str">
        <f>_xlfn.XLOOKUP(Tbl_DFR[[#This Row],[SAP]],Site_master[SAP ID],Site_master[ [ TECHNICIAN Name] ],"Not found")</f>
        <v>Anup  Singh KLSI</v>
      </c>
      <c r="AE66" s="86">
        <f>LEN(Tbl_DFR[[#This Row],[SAP]])</f>
        <v>18</v>
      </c>
      <c r="AF66" s="151" t="str">
        <f>IF(Tbl_DFR[[#This Row],[SAP LENGTH]]=18,"valid","check")</f>
        <v>valid</v>
      </c>
    </row>
    <row r="67" spans="1:32" hidden="1">
      <c r="A67" s="70">
        <v>33</v>
      </c>
      <c r="B67" s="34" t="s">
        <v>31</v>
      </c>
      <c r="C67" s="134" t="str">
        <f>UPPER(TRIM(Tbl_DFR[[#This Row],[CMP]]))</f>
        <v>HALDWANI</v>
      </c>
      <c r="D67" s="23" t="s">
        <v>104</v>
      </c>
      <c r="E67" s="21" t="s">
        <v>127</v>
      </c>
      <c r="F67" s="21" t="s">
        <v>126</v>
      </c>
      <c r="G67" s="22" t="s">
        <v>71</v>
      </c>
      <c r="H67" s="22">
        <v>94114</v>
      </c>
      <c r="I67" s="24">
        <v>45931</v>
      </c>
      <c r="J67" s="24">
        <v>45931</v>
      </c>
      <c r="K67" s="159">
        <f>IF(OR(Tbl_DFR[[#This Row],[Date of filling]]="WIP",Tbl_DFR[[#This Row],[Date of Invoice ]]=""),"",Tbl_DFR[[#This Row],[Date of filling]]-Tbl_DFR[[#This Row],[Date of Invoice ]])</f>
        <v>0</v>
      </c>
      <c r="L67" s="159" t="str">
        <f>IF(ISNUMBER(Tbl_DFR[[#This Row],[Invoice filling gape]]),"valid","check")</f>
        <v>valid</v>
      </c>
      <c r="M67" s="21">
        <v>4202</v>
      </c>
      <c r="N67" s="21">
        <v>1194</v>
      </c>
      <c r="O67" s="21">
        <v>50</v>
      </c>
      <c r="P67" s="22">
        <v>40</v>
      </c>
      <c r="Q67" s="134" t="str">
        <f>IF(Tbl_DFR[[#This Row],[Filling Qty]]&gt;=150,"high","normal")</f>
        <v>normal</v>
      </c>
      <c r="R67" s="134" t="str">
        <f>IF(AND(Tbl_DFR[[#This Row],[CMP]]="HALDWANI",Tbl_DFR[[#This Row],[Filling Qty]]&gt;=150),"yes","no")</f>
        <v>no</v>
      </c>
      <c r="S67" s="134" t="str">
        <f>IF(Tbl_DFR[[#This Row],[Filling Qty]]&gt;=150,"high",IF(Tbl_DFR[[#This Row],[Filling Qty]]&gt;=80,"medium","low"))</f>
        <v>low</v>
      </c>
      <c r="T67" s="34">
        <f t="shared" si="1"/>
        <v>90</v>
      </c>
      <c r="U67" s="134" t="str" cm="1">
        <f t="array" ref="U67">_xlfn.IFS(Tbl_DFR[[#This Row],[Filling Qty]]&gt;=150,"HIGH",Tbl_DFR[[#This Row],[Filling Qty]]&gt;=80,"medium",TRUE,"low")</f>
        <v>low</v>
      </c>
      <c r="V67" s="134" t="str">
        <f>IF(OR(Tbl_DFR[[#This Row],[CMP]]="HALDWANI",Tbl_DFR[[#This Row],[CMP]]="DEHRADUN"),"YES","NO")</f>
        <v>YES</v>
      </c>
      <c r="W67" s="24">
        <v>45931</v>
      </c>
      <c r="X67" s="37">
        <v>0.45069444444444445</v>
      </c>
      <c r="Y67" s="35">
        <v>45931</v>
      </c>
      <c r="Z67" s="156" t="str">
        <f>IFERROR(TEXT(Tbl_DFR[[#This Row],[Date of filling]],"mmm"),"WIP")</f>
        <v>Oct</v>
      </c>
      <c r="AA67" s="159">
        <f>IFERROR(YEAR(Tbl_DFR[[#This Row],[Date of filling]]),"WIP")</f>
        <v>2025</v>
      </c>
      <c r="AB67" s="159" t="str">
        <f>IFERROR(TEXT(Tbl_DFR[[#This Row],[Date of filling]],"ddd"),"WIP")</f>
        <v>Wed</v>
      </c>
      <c r="AC67" s="26" t="s">
        <v>121</v>
      </c>
      <c r="AD67" s="21" t="str">
        <f>_xlfn.XLOOKUP(Tbl_DFR[[#This Row],[SAP]],Site_master[SAP ID],Site_master[ [ TECHNICIAN Name] ],"Not found")</f>
        <v>Bhupendra  Singh</v>
      </c>
      <c r="AE67" s="22">
        <f>LEN(Tbl_DFR[[#This Row],[SAP]])</f>
        <v>18</v>
      </c>
      <c r="AF67" s="151" t="str">
        <f>IF(Tbl_DFR[[#This Row],[SAP LENGTH]]=18,"valid","check")</f>
        <v>valid</v>
      </c>
    </row>
    <row r="68" spans="1:32" hidden="1">
      <c r="A68" s="56">
        <v>34</v>
      </c>
      <c r="B68" s="28" t="s">
        <v>31</v>
      </c>
      <c r="C68" s="137" t="str">
        <f>UPPER(TRIM(Tbl_DFR[[#This Row],[CMP]]))</f>
        <v>HALDWANI</v>
      </c>
      <c r="D68" s="23" t="s">
        <v>104</v>
      </c>
      <c r="E68" s="27" t="s">
        <v>127</v>
      </c>
      <c r="F68" s="27" t="s">
        <v>126</v>
      </c>
      <c r="G68" s="29" t="s">
        <v>72</v>
      </c>
      <c r="H68" s="29">
        <v>94114</v>
      </c>
      <c r="I68" s="30">
        <v>45931</v>
      </c>
      <c r="J68" s="30">
        <v>45931</v>
      </c>
      <c r="K68" s="159">
        <f>IF(OR(Tbl_DFR[[#This Row],[Date of filling]]="WIP",Tbl_DFR[[#This Row],[Date of Invoice ]]=""),"",Tbl_DFR[[#This Row],[Date of filling]]-Tbl_DFR[[#This Row],[Date of Invoice ]])</f>
        <v>0</v>
      </c>
      <c r="L68" s="159" t="str">
        <f>IF(ISNUMBER(Tbl_DFR[[#This Row],[Invoice filling gape]]),"valid","check")</f>
        <v>valid</v>
      </c>
      <c r="M68" s="27">
        <v>2551</v>
      </c>
      <c r="N68" s="27">
        <v>694</v>
      </c>
      <c r="O68" s="27">
        <v>12</v>
      </c>
      <c r="P68" s="29">
        <v>120</v>
      </c>
      <c r="Q68" s="137" t="str">
        <f>IF(Tbl_DFR[[#This Row],[Filling Qty]]&gt;=150,"high","normal")</f>
        <v>normal</v>
      </c>
      <c r="R68" s="137" t="str">
        <f>IF(AND(Tbl_DFR[[#This Row],[CMP]]="HALDWANI",Tbl_DFR[[#This Row],[Filling Qty]]&gt;=150),"yes","no")</f>
        <v>no</v>
      </c>
      <c r="S68" s="137" t="str">
        <f>IF(Tbl_DFR[[#This Row],[Filling Qty]]&gt;=150,"high",IF(Tbl_DFR[[#This Row],[Filling Qty]]&gt;=80,"medium","low"))</f>
        <v>medium</v>
      </c>
      <c r="T68" s="28">
        <f t="shared" si="1"/>
        <v>132</v>
      </c>
      <c r="U68" s="137" t="str" cm="1">
        <f t="array" ref="U68">_xlfn.IFS(Tbl_DFR[[#This Row],[Filling Qty]]&gt;=150,"HIGH",Tbl_DFR[[#This Row],[Filling Qty]]&gt;=80,"medium",TRUE,"low")</f>
        <v>medium</v>
      </c>
      <c r="V68" s="137" t="str">
        <f>IF(OR(Tbl_DFR[[#This Row],[CMP]]="HALDWANI",Tbl_DFR[[#This Row],[CMP]]="DEHRADUN"),"YES","NO")</f>
        <v>YES</v>
      </c>
      <c r="W68" s="30">
        <v>45931</v>
      </c>
      <c r="X68" s="36">
        <v>0.56041666666666667</v>
      </c>
      <c r="Y68" s="32">
        <v>45931</v>
      </c>
      <c r="Z68" s="155" t="str">
        <f>IFERROR(TEXT(Tbl_DFR[[#This Row],[Date of filling]],"mmm"),"WIP")</f>
        <v>Oct</v>
      </c>
      <c r="AA68" s="159">
        <f>IFERROR(YEAR(Tbl_DFR[[#This Row],[Date of filling]]),"WIP")</f>
        <v>2025</v>
      </c>
      <c r="AB68" s="159" t="str">
        <f>IFERROR(TEXT(Tbl_DFR[[#This Row],[Date of filling]],"ddd"),"WIP")</f>
        <v>Wed</v>
      </c>
      <c r="AC68" s="41" t="s">
        <v>120</v>
      </c>
      <c r="AD68" s="29" t="str">
        <f>_xlfn.XLOOKUP(Tbl_DFR[[#This Row],[SAP]],Site_master[SAP ID],Site_master[ [ TECHNICIAN Name] ],"Not found")</f>
        <v>Madan  Lal</v>
      </c>
      <c r="AE68" s="29">
        <f>LEN(Tbl_DFR[[#This Row],[SAP]])</f>
        <v>18</v>
      </c>
      <c r="AF68" s="151" t="str">
        <f>IF(Tbl_DFR[[#This Row],[SAP LENGTH]]=18,"valid","check")</f>
        <v>valid</v>
      </c>
    </row>
    <row r="69" spans="1:32" hidden="1">
      <c r="A69" s="56">
        <v>34</v>
      </c>
      <c r="B69" s="28" t="s">
        <v>705</v>
      </c>
      <c r="C69" s="137" t="str">
        <f>UPPER(TRIM(Tbl_DFR[[#This Row],[CMP]]))</f>
        <v>DEHRADUN</v>
      </c>
      <c r="D69" s="23" t="s">
        <v>706</v>
      </c>
      <c r="E69" s="27" t="s">
        <v>724</v>
      </c>
      <c r="F69" s="27" t="s">
        <v>725</v>
      </c>
      <c r="G69" s="86" t="s">
        <v>756</v>
      </c>
      <c r="H69" s="29" t="s">
        <v>755</v>
      </c>
      <c r="I69" s="67">
        <v>45934</v>
      </c>
      <c r="J69" s="67">
        <v>45934</v>
      </c>
      <c r="K69" s="159">
        <f>IF(OR(Tbl_DFR[[#This Row],[Date of filling]]="WIP",Tbl_DFR[[#This Row],[Date of Invoice ]]=""),"",Tbl_DFR[[#This Row],[Date of filling]]-Tbl_DFR[[#This Row],[Date of Invoice ]])</f>
        <v>0</v>
      </c>
      <c r="L69" s="159" t="str">
        <f>IF(ISNUMBER(Tbl_DFR[[#This Row],[Invoice filling gape]]),"valid","check")</f>
        <v>valid</v>
      </c>
      <c r="M69" s="29">
        <v>3789</v>
      </c>
      <c r="N69" s="29">
        <v>774</v>
      </c>
      <c r="O69" s="29">
        <v>30</v>
      </c>
      <c r="P69" s="29">
        <v>80</v>
      </c>
      <c r="Q69" s="129" t="str">
        <f>IF(Tbl_DFR[[#This Row],[Filling Qty]]&gt;=150,"high","normal")</f>
        <v>normal</v>
      </c>
      <c r="R69" s="129" t="str">
        <f>IF(AND(Tbl_DFR[[#This Row],[CMP]]="HALDWANI",Tbl_DFR[[#This Row],[Filling Qty]]&gt;=150),"yes","no")</f>
        <v>no</v>
      </c>
      <c r="S69" s="129" t="str">
        <f>IF(Tbl_DFR[[#This Row],[Filling Qty]]&gt;=150,"high",IF(Tbl_DFR[[#This Row],[Filling Qty]]&gt;=80,"medium","low"))</f>
        <v>medium</v>
      </c>
      <c r="T69" s="42">
        <f t="shared" si="1"/>
        <v>110</v>
      </c>
      <c r="U69" s="129" t="str" cm="1">
        <f t="array" ref="U69">_xlfn.IFS(Tbl_DFR[[#This Row],[Filling Qty]]&gt;=150,"HIGH",Tbl_DFR[[#This Row],[Filling Qty]]&gt;=80,"medium",TRUE,"low")</f>
        <v>medium</v>
      </c>
      <c r="V69" s="129" t="str">
        <f>IF(OR(Tbl_DFR[[#This Row],[CMP]]="HALDWANI",Tbl_DFR[[#This Row],[CMP]]="DEHRADUN"),"YES","NO")</f>
        <v>YES</v>
      </c>
      <c r="W69" s="67">
        <v>45934</v>
      </c>
      <c r="X69" s="68">
        <v>45931</v>
      </c>
      <c r="Y69" s="43">
        <v>45931</v>
      </c>
      <c r="Z69" s="157" t="str">
        <f>IFERROR(TEXT(Tbl_DFR[[#This Row],[Date of filling]],"mmm"),"WIP")</f>
        <v>Oct</v>
      </c>
      <c r="AA69" s="159">
        <f>IFERROR(YEAR(Tbl_DFR[[#This Row],[Date of filling]]),"WIP")</f>
        <v>2025</v>
      </c>
      <c r="AB69" s="162" t="str">
        <f>IFERROR(TEXT(Tbl_DFR[[#This Row],[Date of filling]],"ddd"),"WIP")</f>
        <v>Sat</v>
      </c>
      <c r="AC69" s="44"/>
      <c r="AD69" s="73" t="str">
        <f>_xlfn.XLOOKUP(Tbl_DFR[[#This Row],[SAP]],Site_master[SAP ID],Site_master[ [ TECHNICIAN Name] ],"Not found")</f>
        <v>Anup  Singh KLSI</v>
      </c>
      <c r="AE69" s="86">
        <f>LEN(Tbl_DFR[[#This Row],[SAP]])</f>
        <v>18</v>
      </c>
      <c r="AF69" s="151" t="str">
        <f>IF(Tbl_DFR[[#This Row],[SAP LENGTH]]=18,"valid","check")</f>
        <v>valid</v>
      </c>
    </row>
    <row r="70" spans="1:32" hidden="1">
      <c r="A70" s="70">
        <v>35</v>
      </c>
      <c r="B70" s="34" t="s">
        <v>705</v>
      </c>
      <c r="C70" s="134" t="str">
        <f>UPPER(TRIM(Tbl_DFR[[#This Row],[CMP]]))</f>
        <v>DEHRADUN</v>
      </c>
      <c r="D70" s="23" t="s">
        <v>706</v>
      </c>
      <c r="E70" s="21" t="s">
        <v>724</v>
      </c>
      <c r="F70" s="21" t="s">
        <v>725</v>
      </c>
      <c r="G70" s="86" t="s">
        <v>757</v>
      </c>
      <c r="H70" s="34" t="s">
        <v>755</v>
      </c>
      <c r="I70" s="65">
        <v>45934</v>
      </c>
      <c r="J70" s="65">
        <v>45935</v>
      </c>
      <c r="K70" s="159">
        <f>IF(OR(Tbl_DFR[[#This Row],[Date of filling]]="WIP",Tbl_DFR[[#This Row],[Date of Invoice ]]=""),"",Tbl_DFR[[#This Row],[Date of filling]]-Tbl_DFR[[#This Row],[Date of Invoice ]])</f>
        <v>1</v>
      </c>
      <c r="L70" s="160" t="str">
        <f>IF(ISNUMBER(Tbl_DFR[[#This Row],[Invoice filling gape]]),"valid","check")</f>
        <v>valid</v>
      </c>
      <c r="M70" s="34">
        <v>8251</v>
      </c>
      <c r="N70" s="34">
        <v>1913</v>
      </c>
      <c r="O70" s="34">
        <v>52</v>
      </c>
      <c r="P70" s="34">
        <v>80</v>
      </c>
      <c r="Q70" s="46" t="str">
        <f>IF(Tbl_DFR[[#This Row],[Filling Qty]]&gt;=150,"high","normal")</f>
        <v>normal</v>
      </c>
      <c r="R70" s="46" t="str">
        <f>IF(AND(Tbl_DFR[[#This Row],[CMP]]="HALDWANI",Tbl_DFR[[#This Row],[Filling Qty]]&gt;=150),"yes","no")</f>
        <v>no</v>
      </c>
      <c r="S70" s="46" t="str">
        <f>IF(Tbl_DFR[[#This Row],[Filling Qty]]&gt;=150,"high",IF(Tbl_DFR[[#This Row],[Filling Qty]]&gt;=80,"medium","low"))</f>
        <v>medium</v>
      </c>
      <c r="T70" s="46">
        <f t="shared" si="1"/>
        <v>132</v>
      </c>
      <c r="U70" s="130" t="str" cm="1">
        <f t="array" ref="U70">_xlfn.IFS(Tbl_DFR[[#This Row],[Filling Qty]]&gt;=150,"HIGH",Tbl_DFR[[#This Row],[Filling Qty]]&gt;=80,"medium",TRUE,"low")</f>
        <v>medium</v>
      </c>
      <c r="V70" s="130" t="str">
        <f>IF(OR(Tbl_DFR[[#This Row],[CMP]]="HALDWANI",Tbl_DFR[[#This Row],[CMP]]="DEHRADUN"),"YES","NO")</f>
        <v>YES</v>
      </c>
      <c r="W70" s="65">
        <v>45934</v>
      </c>
      <c r="X70" s="35">
        <v>45931</v>
      </c>
      <c r="Y70" s="47">
        <v>45931</v>
      </c>
      <c r="Z70" s="47" t="str">
        <f>IFERROR(TEXT(Tbl_DFR[[#This Row],[Date of filling]],"mmm"),"WIP")</f>
        <v>Oct</v>
      </c>
      <c r="AA70" s="159">
        <f>IFERROR(YEAR(Tbl_DFR[[#This Row],[Date of filling]]),"WIP")</f>
        <v>2025</v>
      </c>
      <c r="AB70" s="161" t="str">
        <f>IFERROR(TEXT(Tbl_DFR[[#This Row],[Date of filling]],"ddd"),"WIP")</f>
        <v>Sun</v>
      </c>
      <c r="AC70" s="48"/>
      <c r="AD70" s="130" t="str">
        <f>_xlfn.XLOOKUP(Tbl_DFR[[#This Row],[SAP]],Site_master[SAP ID],Site_master[ [ TECHNICIAN Name] ],"Not found")</f>
        <v>Rohit  Saini</v>
      </c>
      <c r="AE70" s="140">
        <f>LEN(Tbl_DFR[[#This Row],[SAP]])</f>
        <v>18</v>
      </c>
      <c r="AF70" s="151" t="str">
        <f>IF(Tbl_DFR[[#This Row],[SAP LENGTH]]=18,"valid","check")</f>
        <v>valid</v>
      </c>
    </row>
    <row r="71" spans="1:32" hidden="1">
      <c r="A71" s="70">
        <v>35</v>
      </c>
      <c r="B71" s="34" t="s">
        <v>31</v>
      </c>
      <c r="C71" s="134" t="str">
        <f>UPPER(TRIM(Tbl_DFR[[#This Row],[CMP]]))</f>
        <v>HALDWANI</v>
      </c>
      <c r="D71" s="23" t="s">
        <v>104</v>
      </c>
      <c r="E71" s="21" t="s">
        <v>127</v>
      </c>
      <c r="F71" s="21" t="s">
        <v>126</v>
      </c>
      <c r="G71" s="22" t="s">
        <v>73</v>
      </c>
      <c r="H71" s="34">
        <v>94114</v>
      </c>
      <c r="I71" s="24">
        <v>45931</v>
      </c>
      <c r="J71" s="24">
        <v>45931</v>
      </c>
      <c r="K71" s="159">
        <f>IF(OR(Tbl_DFR[[#This Row],[Date of filling]]="WIP",Tbl_DFR[[#This Row],[Date of Invoice ]]=""),"",Tbl_DFR[[#This Row],[Date of filling]]-Tbl_DFR[[#This Row],[Date of Invoice ]])</f>
        <v>0</v>
      </c>
      <c r="L71" s="160" t="str">
        <f>IF(ISNUMBER(Tbl_DFR[[#This Row],[Invoice filling gape]]),"valid","check")</f>
        <v>valid</v>
      </c>
      <c r="M71" s="45">
        <v>2307</v>
      </c>
      <c r="N71" s="45">
        <v>341</v>
      </c>
      <c r="O71" s="45">
        <v>23</v>
      </c>
      <c r="P71" s="34">
        <v>80</v>
      </c>
      <c r="Q71" s="46" t="str">
        <f>IF(Tbl_DFR[[#This Row],[Filling Qty]]&gt;=150,"high","normal")</f>
        <v>normal</v>
      </c>
      <c r="R71" s="46" t="str">
        <f>IF(AND(Tbl_DFR[[#This Row],[CMP]]="HALDWANI",Tbl_DFR[[#This Row],[Filling Qty]]&gt;=150),"yes","no")</f>
        <v>no</v>
      </c>
      <c r="S71" s="46" t="str">
        <f>IF(Tbl_DFR[[#This Row],[Filling Qty]]&gt;=150,"high",IF(Tbl_DFR[[#This Row],[Filling Qty]]&gt;=80,"medium","low"))</f>
        <v>medium</v>
      </c>
      <c r="T71" s="46">
        <f t="shared" si="1"/>
        <v>103</v>
      </c>
      <c r="U71" s="130" t="str" cm="1">
        <f t="array" ref="U71">_xlfn.IFS(Tbl_DFR[[#This Row],[Filling Qty]]&gt;=150,"HIGH",Tbl_DFR[[#This Row],[Filling Qty]]&gt;=80,"medium",TRUE,"low")</f>
        <v>medium</v>
      </c>
      <c r="V71" s="130" t="str">
        <f>IF(OR(Tbl_DFR[[#This Row],[CMP]]="HALDWANI",Tbl_DFR[[#This Row],[CMP]]="DEHRADUN"),"YES","NO")</f>
        <v>YES</v>
      </c>
      <c r="W71" s="24">
        <v>45931</v>
      </c>
      <c r="X71" s="45"/>
      <c r="Y71" s="47">
        <v>45931</v>
      </c>
      <c r="Z71" s="47" t="str">
        <f>IFERROR(TEXT(Tbl_DFR[[#This Row],[Date of filling]],"mmm"),"WIP")</f>
        <v>Oct</v>
      </c>
      <c r="AA71" s="159">
        <f>IFERROR(YEAR(Tbl_DFR[[#This Row],[Date of filling]]),"WIP")</f>
        <v>2025</v>
      </c>
      <c r="AB71" s="161" t="str">
        <f>IFERROR(TEXT(Tbl_DFR[[#This Row],[Date of filling]],"ddd"),"WIP")</f>
        <v>Wed</v>
      </c>
      <c r="AC71" s="127"/>
      <c r="AD71" s="132" t="str">
        <f>_xlfn.XLOOKUP(Tbl_DFR[[#This Row],[SAP]],Site_master[SAP ID],Site_master[ [ TECHNICIAN Name] ],"Not found")</f>
        <v>Jitendra  Kumar HKGM</v>
      </c>
      <c r="AE71" s="134">
        <f>LEN(Tbl_DFR[[#This Row],[SAP]])</f>
        <v>18</v>
      </c>
      <c r="AF71" s="151" t="str">
        <f>IF(Tbl_DFR[[#This Row],[SAP LENGTH]]=18,"valid","check")</f>
        <v>valid</v>
      </c>
    </row>
    <row r="72" spans="1:32" hidden="1">
      <c r="A72" s="56">
        <v>36</v>
      </c>
      <c r="B72" s="28" t="s">
        <v>705</v>
      </c>
      <c r="C72" s="137" t="str">
        <f>UPPER(TRIM(Tbl_DFR[[#This Row],[CMP]]))</f>
        <v>DEHRADUN</v>
      </c>
      <c r="D72" s="23" t="s">
        <v>706</v>
      </c>
      <c r="E72" s="27" t="s">
        <v>724</v>
      </c>
      <c r="F72" s="27" t="s">
        <v>725</v>
      </c>
      <c r="G72" s="87" t="s">
        <v>758</v>
      </c>
      <c r="H72" s="88" t="s">
        <v>755</v>
      </c>
      <c r="I72" s="67">
        <v>45934</v>
      </c>
      <c r="J72" s="67">
        <v>45936</v>
      </c>
      <c r="K72" s="159">
        <f>IF(OR(Tbl_DFR[[#This Row],[Date of filling]]="WIP",Tbl_DFR[[#This Row],[Date of Invoice ]]=""),"",Tbl_DFR[[#This Row],[Date of filling]]-Tbl_DFR[[#This Row],[Date of Invoice ]])</f>
        <v>2</v>
      </c>
      <c r="L72" s="160" t="str">
        <f>IF(ISNUMBER(Tbl_DFR[[#This Row],[Invoice filling gape]]),"valid","check")</f>
        <v>valid</v>
      </c>
      <c r="M72" s="28">
        <v>2455</v>
      </c>
      <c r="N72" s="28">
        <v>602</v>
      </c>
      <c r="O72" s="28">
        <v>45</v>
      </c>
      <c r="P72" s="28">
        <v>80</v>
      </c>
      <c r="Q72" s="42" t="str">
        <f>IF(Tbl_DFR[[#This Row],[Filling Qty]]&gt;=150,"high","normal")</f>
        <v>normal</v>
      </c>
      <c r="R72" s="42" t="str">
        <f>IF(AND(Tbl_DFR[[#This Row],[CMP]]="HALDWANI",Tbl_DFR[[#This Row],[Filling Qty]]&gt;=150),"yes","no")</f>
        <v>no</v>
      </c>
      <c r="S72" s="42" t="str">
        <f>IF(Tbl_DFR[[#This Row],[Filling Qty]]&gt;=150,"high",IF(Tbl_DFR[[#This Row],[Filling Qty]]&gt;=80,"medium","low"))</f>
        <v>medium</v>
      </c>
      <c r="T72" s="42">
        <f t="shared" si="1"/>
        <v>125</v>
      </c>
      <c r="U72" s="129" t="str" cm="1">
        <f t="array" ref="U72">_xlfn.IFS(Tbl_DFR[[#This Row],[Filling Qty]]&gt;=150,"HIGH",Tbl_DFR[[#This Row],[Filling Qty]]&gt;=80,"medium",TRUE,"low")</f>
        <v>medium</v>
      </c>
      <c r="V72" s="129" t="str">
        <f>IF(OR(Tbl_DFR[[#This Row],[CMP]]="HALDWANI",Tbl_DFR[[#This Row],[CMP]]="DEHRADUN"),"YES","NO")</f>
        <v>YES</v>
      </c>
      <c r="W72" s="67">
        <v>45934</v>
      </c>
      <c r="X72" s="32">
        <v>45931</v>
      </c>
      <c r="Y72" s="43">
        <v>45931</v>
      </c>
      <c r="Z72" s="43" t="str">
        <f>IFERROR(TEXT(Tbl_DFR[[#This Row],[Date of filling]],"mmm"),"WIP")</f>
        <v>Oct</v>
      </c>
      <c r="AA72" s="159">
        <f>IFERROR(YEAR(Tbl_DFR[[#This Row],[Date of filling]]),"WIP")</f>
        <v>2025</v>
      </c>
      <c r="AB72" s="161" t="str">
        <f>IFERROR(TEXT(Tbl_DFR[[#This Row],[Date of filling]],"ddd"),"WIP")</f>
        <v>Mon</v>
      </c>
      <c r="AC72" s="50"/>
      <c r="AD72" s="129" t="str">
        <f>_xlfn.XLOOKUP(Tbl_DFR[[#This Row],[SAP]],Site_master[SAP ID],Site_master[ [ TECHNICIAN Name] ],"Not found")</f>
        <v>Gaurav  Kamboj</v>
      </c>
      <c r="AE72" s="141">
        <f>LEN(Tbl_DFR[[#This Row],[SAP]])</f>
        <v>18</v>
      </c>
      <c r="AF72" s="151" t="str">
        <f>IF(Tbl_DFR[[#This Row],[SAP LENGTH]]=18,"valid","check")</f>
        <v>valid</v>
      </c>
    </row>
    <row r="73" spans="1:32" hidden="1">
      <c r="A73" s="56">
        <v>36</v>
      </c>
      <c r="B73" s="28" t="s">
        <v>31</v>
      </c>
      <c r="C73" s="137" t="str">
        <f>UPPER(TRIM(Tbl_DFR[[#This Row],[CMP]]))</f>
        <v>HALDWANI</v>
      </c>
      <c r="D73" s="23" t="s">
        <v>104</v>
      </c>
      <c r="E73" s="27" t="s">
        <v>127</v>
      </c>
      <c r="F73" s="27" t="s">
        <v>126</v>
      </c>
      <c r="G73" s="29" t="s">
        <v>74</v>
      </c>
      <c r="H73" s="28">
        <v>93959</v>
      </c>
      <c r="I73" s="30">
        <v>45931</v>
      </c>
      <c r="J73" s="30">
        <v>45931</v>
      </c>
      <c r="K73" s="159">
        <f>IF(OR(Tbl_DFR[[#This Row],[Date of filling]]="WIP",Tbl_DFR[[#This Row],[Date of Invoice ]]=""),"",Tbl_DFR[[#This Row],[Date of filling]]-Tbl_DFR[[#This Row],[Date of Invoice ]])</f>
        <v>0</v>
      </c>
      <c r="L73" s="160" t="str">
        <f>IF(ISNUMBER(Tbl_DFR[[#This Row],[Invoice filling gape]]),"valid","check")</f>
        <v>valid</v>
      </c>
      <c r="M73" s="49">
        <v>3931</v>
      </c>
      <c r="N73" s="51">
        <v>486</v>
      </c>
      <c r="O73" s="51">
        <v>87</v>
      </c>
      <c r="P73" s="42">
        <v>100</v>
      </c>
      <c r="Q73" s="42" t="str">
        <f>IF(Tbl_DFR[[#This Row],[Filling Qty]]&gt;=150,"high","normal")</f>
        <v>normal</v>
      </c>
      <c r="R73" s="42" t="str">
        <f>IF(AND(Tbl_DFR[[#This Row],[CMP]]="HALDWANI",Tbl_DFR[[#This Row],[Filling Qty]]&gt;=150),"yes","no")</f>
        <v>no</v>
      </c>
      <c r="S73" s="42" t="str">
        <f>IF(Tbl_DFR[[#This Row],[Filling Qty]]&gt;=150,"high",IF(Tbl_DFR[[#This Row],[Filling Qty]]&gt;=80,"medium","low"))</f>
        <v>medium</v>
      </c>
      <c r="T73" s="42">
        <f t="shared" si="1"/>
        <v>187</v>
      </c>
      <c r="U73" s="129" t="str" cm="1">
        <f t="array" ref="U73">_xlfn.IFS(Tbl_DFR[[#This Row],[Filling Qty]]&gt;=150,"HIGH",Tbl_DFR[[#This Row],[Filling Qty]]&gt;=80,"medium",TRUE,"low")</f>
        <v>medium</v>
      </c>
      <c r="V73" s="129" t="str">
        <f>IF(OR(Tbl_DFR[[#This Row],[CMP]]="HALDWANI",Tbl_DFR[[#This Row],[CMP]]="DEHRADUN"),"YES","NO")</f>
        <v>YES</v>
      </c>
      <c r="W73" s="30">
        <v>45931</v>
      </c>
      <c r="X73" s="49"/>
      <c r="Y73" s="43">
        <v>45931</v>
      </c>
      <c r="Z73" s="43" t="str">
        <f>IFERROR(TEXT(Tbl_DFR[[#This Row],[Date of filling]],"mmm"),"WIP")</f>
        <v>Oct</v>
      </c>
      <c r="AA73" s="159">
        <f>IFERROR(YEAR(Tbl_DFR[[#This Row],[Date of filling]]),"WIP")</f>
        <v>2025</v>
      </c>
      <c r="AB73" s="161" t="str">
        <f>IFERROR(TEXT(Tbl_DFR[[#This Row],[Date of filling]],"ddd"),"WIP")</f>
        <v>Wed</v>
      </c>
      <c r="AC73" s="126"/>
      <c r="AD73" s="131" t="str">
        <f>_xlfn.XLOOKUP(Tbl_DFR[[#This Row],[SAP]],Site_master[SAP ID],Site_master[ [ TECHNICIAN Name] ],"Not found")</f>
        <v>Munendra  singh</v>
      </c>
      <c r="AE73" s="137">
        <f>LEN(Tbl_DFR[[#This Row],[SAP]])</f>
        <v>18</v>
      </c>
      <c r="AF73" s="151" t="str">
        <f>IF(Tbl_DFR[[#This Row],[SAP LENGTH]]=18,"valid","check")</f>
        <v>valid</v>
      </c>
    </row>
    <row r="74" spans="1:32" hidden="1">
      <c r="A74" s="70">
        <v>37</v>
      </c>
      <c r="B74" s="34" t="s">
        <v>705</v>
      </c>
      <c r="C74" s="134" t="str">
        <f>UPPER(TRIM(Tbl_DFR[[#This Row],[CMP]]))</f>
        <v>DEHRADUN</v>
      </c>
      <c r="D74" s="23" t="s">
        <v>706</v>
      </c>
      <c r="E74" s="21" t="s">
        <v>724</v>
      </c>
      <c r="F74" s="21" t="s">
        <v>725</v>
      </c>
      <c r="G74" s="87" t="s">
        <v>759</v>
      </c>
      <c r="H74" s="88" t="s">
        <v>755</v>
      </c>
      <c r="I74" s="65">
        <v>45934</v>
      </c>
      <c r="J74" s="65">
        <v>45936</v>
      </c>
      <c r="K74" s="159">
        <f>IF(OR(Tbl_DFR[[#This Row],[Date of filling]]="WIP",Tbl_DFR[[#This Row],[Date of Invoice ]]=""),"",Tbl_DFR[[#This Row],[Date of filling]]-Tbl_DFR[[#This Row],[Date of Invoice ]])</f>
        <v>2</v>
      </c>
      <c r="L74" s="160" t="str">
        <f>IF(ISNUMBER(Tbl_DFR[[#This Row],[Invoice filling gape]]),"valid","check")</f>
        <v>valid</v>
      </c>
      <c r="M74" s="34">
        <v>1134</v>
      </c>
      <c r="N74" s="46">
        <v>301</v>
      </c>
      <c r="O74" s="46">
        <v>60</v>
      </c>
      <c r="P74" s="46">
        <v>80</v>
      </c>
      <c r="Q74" s="46" t="str">
        <f>IF(Tbl_DFR[[#This Row],[Filling Qty]]&gt;=150,"high","normal")</f>
        <v>normal</v>
      </c>
      <c r="R74" s="46" t="str">
        <f>IF(AND(Tbl_DFR[[#This Row],[CMP]]="HALDWANI",Tbl_DFR[[#This Row],[Filling Qty]]&gt;=150),"yes","no")</f>
        <v>no</v>
      </c>
      <c r="S74" s="46" t="str">
        <f>IF(Tbl_DFR[[#This Row],[Filling Qty]]&gt;=150,"high",IF(Tbl_DFR[[#This Row],[Filling Qty]]&gt;=80,"medium","low"))</f>
        <v>medium</v>
      </c>
      <c r="T74" s="46">
        <f t="shared" si="1"/>
        <v>140</v>
      </c>
      <c r="U74" s="130" t="str" cm="1">
        <f t="array" ref="U74">_xlfn.IFS(Tbl_DFR[[#This Row],[Filling Qty]]&gt;=150,"HIGH",Tbl_DFR[[#This Row],[Filling Qty]]&gt;=80,"medium",TRUE,"low")</f>
        <v>medium</v>
      </c>
      <c r="V74" s="130" t="str">
        <f>IF(OR(Tbl_DFR[[#This Row],[CMP]]="HALDWANI",Tbl_DFR[[#This Row],[CMP]]="DEHRADUN"),"YES","NO")</f>
        <v>YES</v>
      </c>
      <c r="W74" s="65">
        <v>45934</v>
      </c>
      <c r="X74" s="35">
        <v>45931</v>
      </c>
      <c r="Y74" s="47">
        <v>45931</v>
      </c>
      <c r="Z74" s="47" t="str">
        <f>IFERROR(TEXT(Tbl_DFR[[#This Row],[Date of filling]],"mmm"),"WIP")</f>
        <v>Oct</v>
      </c>
      <c r="AA74" s="159">
        <f>IFERROR(YEAR(Tbl_DFR[[#This Row],[Date of filling]]),"WIP")</f>
        <v>2025</v>
      </c>
      <c r="AB74" s="161" t="str">
        <f>IFERROR(TEXT(Tbl_DFR[[#This Row],[Date of filling]],"ddd"),"WIP")</f>
        <v>Mon</v>
      </c>
      <c r="AC74" s="48"/>
      <c r="AD74" s="130" t="str">
        <f>_xlfn.XLOOKUP(Tbl_DFR[[#This Row],[SAP]],Site_master[SAP ID],Site_master[ [ TECHNICIAN Name] ],"Not found")</f>
        <v>Gaurav  Kamboj</v>
      </c>
      <c r="AE74" s="141">
        <f>LEN(Tbl_DFR[[#This Row],[SAP]])</f>
        <v>18</v>
      </c>
      <c r="AF74" s="151" t="str">
        <f>IF(Tbl_DFR[[#This Row],[SAP LENGTH]]=18,"valid","check")</f>
        <v>valid</v>
      </c>
    </row>
    <row r="75" spans="1:32">
      <c r="A75" s="70">
        <v>37</v>
      </c>
      <c r="B75" s="34" t="s">
        <v>31</v>
      </c>
      <c r="C75" s="134" t="str">
        <f>UPPER(TRIM(Tbl_DFR[[#This Row],[CMP]]))</f>
        <v>HALDWANI</v>
      </c>
      <c r="D75" s="23" t="s">
        <v>1</v>
      </c>
      <c r="E75" s="21" t="s">
        <v>107</v>
      </c>
      <c r="F75" s="21" t="s">
        <v>108</v>
      </c>
      <c r="G75" s="22" t="s">
        <v>75</v>
      </c>
      <c r="H75" s="34">
        <v>80853</v>
      </c>
      <c r="I75" s="24">
        <v>45931</v>
      </c>
      <c r="J75" s="24">
        <v>45931</v>
      </c>
      <c r="K75" s="159">
        <f>IF(OR(Tbl_DFR[[#This Row],[Date of filling]]="WIP",Tbl_DFR[[#This Row],[Date of Invoice ]]=""),"",Tbl_DFR[[#This Row],[Date of filling]]-Tbl_DFR[[#This Row],[Date of Invoice ]])</f>
        <v>0</v>
      </c>
      <c r="L75" s="160" t="str">
        <f>IF(ISNUMBER(Tbl_DFR[[#This Row],[Invoice filling gape]]),"valid","check")</f>
        <v>valid</v>
      </c>
      <c r="M75" s="45">
        <v>5800</v>
      </c>
      <c r="N75" s="52">
        <v>950</v>
      </c>
      <c r="O75" s="52">
        <v>16</v>
      </c>
      <c r="P75" s="46">
        <v>60</v>
      </c>
      <c r="Q75" s="46" t="str">
        <f>IF(Tbl_DFR[[#This Row],[Filling Qty]]&gt;=150,"high","normal")</f>
        <v>normal</v>
      </c>
      <c r="R75" s="46" t="str">
        <f>IF(AND(Tbl_DFR[[#This Row],[CMP]]="HALDWANI",Tbl_DFR[[#This Row],[Filling Qty]]&gt;=150),"yes","no")</f>
        <v>no</v>
      </c>
      <c r="S75" s="46" t="str">
        <f>IF(Tbl_DFR[[#This Row],[Filling Qty]]&gt;=150,"high",IF(Tbl_DFR[[#This Row],[Filling Qty]]&gt;=80,"medium","low"))</f>
        <v>low</v>
      </c>
      <c r="T75" s="46">
        <f t="shared" si="1"/>
        <v>76</v>
      </c>
      <c r="U75" s="130" t="str" cm="1">
        <f t="array" ref="U75">_xlfn.IFS(Tbl_DFR[[#This Row],[Filling Qty]]&gt;=150,"HIGH",Tbl_DFR[[#This Row],[Filling Qty]]&gt;=80,"medium",TRUE,"low")</f>
        <v>low</v>
      </c>
      <c r="V75" s="130" t="str">
        <f>IF(OR(Tbl_DFR[[#This Row],[CMP]]="HALDWANI",Tbl_DFR[[#This Row],[CMP]]="DEHRADUN"),"YES","NO")</f>
        <v>YES</v>
      </c>
      <c r="W75" s="24">
        <v>45931</v>
      </c>
      <c r="X75" s="124">
        <v>0.52500000000000002</v>
      </c>
      <c r="Y75" s="47">
        <v>45931</v>
      </c>
      <c r="Z75" s="47" t="str">
        <f>IFERROR(TEXT(Tbl_DFR[[#This Row],[Date of filling]],"mmm"),"WIP")</f>
        <v>Oct</v>
      </c>
      <c r="AA75" s="159">
        <f>IFERROR(YEAR(Tbl_DFR[[#This Row],[Date of filling]]),"WIP")</f>
        <v>2025</v>
      </c>
      <c r="AB75" s="161" t="str">
        <f>IFERROR(TEXT(Tbl_DFR[[#This Row],[Date of filling]],"ddd"),"WIP")</f>
        <v>Wed</v>
      </c>
      <c r="AC75" s="127" t="s">
        <v>116</v>
      </c>
      <c r="AD75" s="132" t="str">
        <f>_xlfn.XLOOKUP(Tbl_DFR[[#This Row],[SAP]],Site_master[SAP ID],Site_master[ [ TECHNICIAN Name] ],"Not found")</f>
        <v>Kapil  Pal</v>
      </c>
      <c r="AE75" s="134">
        <f>LEN(Tbl_DFR[[#This Row],[SAP]])</f>
        <v>18</v>
      </c>
      <c r="AF75" s="151" t="str">
        <f>IF(Tbl_DFR[[#This Row],[SAP LENGTH]]=18,"valid","check")</f>
        <v>valid</v>
      </c>
    </row>
    <row r="76" spans="1:32" hidden="1">
      <c r="A76" s="56">
        <v>38</v>
      </c>
      <c r="B76" s="28" t="s">
        <v>705</v>
      </c>
      <c r="C76" s="137" t="str">
        <f>UPPER(TRIM(Tbl_DFR[[#This Row],[CMP]]))</f>
        <v>DEHRADUN</v>
      </c>
      <c r="D76" s="23" t="s">
        <v>706</v>
      </c>
      <c r="E76" s="27" t="s">
        <v>724</v>
      </c>
      <c r="F76" s="27" t="s">
        <v>725</v>
      </c>
      <c r="G76" s="87" t="s">
        <v>760</v>
      </c>
      <c r="H76" s="88" t="s">
        <v>755</v>
      </c>
      <c r="I76" s="67">
        <v>45934</v>
      </c>
      <c r="J76" s="67">
        <v>45936</v>
      </c>
      <c r="K76" s="159">
        <f>IF(OR(Tbl_DFR[[#This Row],[Date of filling]]="WIP",Tbl_DFR[[#This Row],[Date of Invoice ]]=""),"",Tbl_DFR[[#This Row],[Date of filling]]-Tbl_DFR[[#This Row],[Date of Invoice ]])</f>
        <v>2</v>
      </c>
      <c r="L76" s="160" t="str">
        <f>IF(ISNUMBER(Tbl_DFR[[#This Row],[Invoice filling gape]]),"valid","check")</f>
        <v>valid</v>
      </c>
      <c r="M76" s="28">
        <v>8771</v>
      </c>
      <c r="N76" s="42">
        <v>577</v>
      </c>
      <c r="O76" s="42">
        <v>5</v>
      </c>
      <c r="P76" s="42">
        <v>80</v>
      </c>
      <c r="Q76" s="42" t="str">
        <f>IF(Tbl_DFR[[#This Row],[Filling Qty]]&gt;=150,"high","normal")</f>
        <v>normal</v>
      </c>
      <c r="R76" s="42" t="str">
        <f>IF(AND(Tbl_DFR[[#This Row],[CMP]]="HALDWANI",Tbl_DFR[[#This Row],[Filling Qty]]&gt;=150),"yes","no")</f>
        <v>no</v>
      </c>
      <c r="S76" s="42" t="str">
        <f>IF(Tbl_DFR[[#This Row],[Filling Qty]]&gt;=150,"high",IF(Tbl_DFR[[#This Row],[Filling Qty]]&gt;=80,"medium","low"))</f>
        <v>medium</v>
      </c>
      <c r="T76" s="42">
        <f t="shared" si="1"/>
        <v>85</v>
      </c>
      <c r="U76" s="129" t="str" cm="1">
        <f t="array" ref="U76">_xlfn.IFS(Tbl_DFR[[#This Row],[Filling Qty]]&gt;=150,"HIGH",Tbl_DFR[[#This Row],[Filling Qty]]&gt;=80,"medium",TRUE,"low")</f>
        <v>medium</v>
      </c>
      <c r="V76" s="129" t="str">
        <f>IF(OR(Tbl_DFR[[#This Row],[CMP]]="HALDWANI",Tbl_DFR[[#This Row],[CMP]]="DEHRADUN"),"YES","NO")</f>
        <v>YES</v>
      </c>
      <c r="W76" s="67">
        <v>45934</v>
      </c>
      <c r="X76" s="32">
        <v>45931</v>
      </c>
      <c r="Y76" s="43">
        <v>45931</v>
      </c>
      <c r="Z76" s="43" t="str">
        <f>IFERROR(TEXT(Tbl_DFR[[#This Row],[Date of filling]],"mmm"),"WIP")</f>
        <v>Oct</v>
      </c>
      <c r="AA76" s="159">
        <f>IFERROR(YEAR(Tbl_DFR[[#This Row],[Date of filling]]),"WIP")</f>
        <v>2025</v>
      </c>
      <c r="AB76" s="161" t="str">
        <f>IFERROR(TEXT(Tbl_DFR[[#This Row],[Date of filling]],"ddd"),"WIP")</f>
        <v>Mon</v>
      </c>
      <c r="AC76" s="50"/>
      <c r="AD76" s="129" t="str">
        <f>_xlfn.XLOOKUP(Tbl_DFR[[#This Row],[SAP]],Site_master[SAP ID],Site_master[ [ TECHNICIAN Name] ],"Not found")</f>
        <v>Shyam Singh Rana</v>
      </c>
      <c r="AE76" s="141">
        <f>LEN(Tbl_DFR[[#This Row],[SAP]])</f>
        <v>18</v>
      </c>
      <c r="AF76" s="151" t="str">
        <f>IF(Tbl_DFR[[#This Row],[SAP LENGTH]]=18,"valid","check")</f>
        <v>valid</v>
      </c>
    </row>
    <row r="77" spans="1:32">
      <c r="A77" s="56">
        <v>38</v>
      </c>
      <c r="B77" s="28" t="s">
        <v>31</v>
      </c>
      <c r="C77" s="137" t="str">
        <f>UPPER(TRIM(Tbl_DFR[[#This Row],[CMP]]))</f>
        <v>HALDWANI</v>
      </c>
      <c r="D77" s="23" t="s">
        <v>1</v>
      </c>
      <c r="E77" s="27" t="s">
        <v>112</v>
      </c>
      <c r="F77" s="27" t="s">
        <v>111</v>
      </c>
      <c r="G77" s="29" t="s">
        <v>76</v>
      </c>
      <c r="H77" s="28">
        <v>81526</v>
      </c>
      <c r="I77" s="30">
        <v>45931</v>
      </c>
      <c r="J77" s="30">
        <v>45931</v>
      </c>
      <c r="K77" s="159">
        <f>IF(OR(Tbl_DFR[[#This Row],[Date of filling]]="WIP",Tbl_DFR[[#This Row],[Date of Invoice ]]=""),"",Tbl_DFR[[#This Row],[Date of filling]]-Tbl_DFR[[#This Row],[Date of Invoice ]])</f>
        <v>0</v>
      </c>
      <c r="L77" s="160" t="str">
        <f>IF(ISNUMBER(Tbl_DFR[[#This Row],[Invoice filling gape]]),"valid","check")</f>
        <v>valid</v>
      </c>
      <c r="M77" s="49">
        <v>16698</v>
      </c>
      <c r="N77" s="51">
        <v>4485</v>
      </c>
      <c r="O77" s="51">
        <v>31</v>
      </c>
      <c r="P77" s="42">
        <v>60</v>
      </c>
      <c r="Q77" s="42" t="str">
        <f>IF(Tbl_DFR[[#This Row],[Filling Qty]]&gt;=150,"high","normal")</f>
        <v>normal</v>
      </c>
      <c r="R77" s="42" t="str">
        <f>IF(AND(Tbl_DFR[[#This Row],[CMP]]="HALDWANI",Tbl_DFR[[#This Row],[Filling Qty]]&gt;=150),"yes","no")</f>
        <v>no</v>
      </c>
      <c r="S77" s="42" t="str">
        <f>IF(Tbl_DFR[[#This Row],[Filling Qty]]&gt;=150,"high",IF(Tbl_DFR[[#This Row],[Filling Qty]]&gt;=80,"medium","low"))</f>
        <v>low</v>
      </c>
      <c r="T77" s="42">
        <f t="shared" si="1"/>
        <v>91</v>
      </c>
      <c r="U77" s="129" t="str" cm="1">
        <f t="array" ref="U77">_xlfn.IFS(Tbl_DFR[[#This Row],[Filling Qty]]&gt;=150,"HIGH",Tbl_DFR[[#This Row],[Filling Qty]]&gt;=80,"medium",TRUE,"low")</f>
        <v>low</v>
      </c>
      <c r="V77" s="129" t="str">
        <f>IF(OR(Tbl_DFR[[#This Row],[CMP]]="HALDWANI",Tbl_DFR[[#This Row],[CMP]]="DEHRADUN"),"YES","NO")</f>
        <v>YES</v>
      </c>
      <c r="W77" s="30">
        <v>45931</v>
      </c>
      <c r="X77" s="125">
        <v>0.4</v>
      </c>
      <c r="Y77" s="43">
        <v>45931</v>
      </c>
      <c r="Z77" s="43" t="str">
        <f>IFERROR(TEXT(Tbl_DFR[[#This Row],[Date of filling]],"mmm"),"WIP")</f>
        <v>Oct</v>
      </c>
      <c r="AA77" s="159">
        <f>IFERROR(YEAR(Tbl_DFR[[#This Row],[Date of filling]]),"WIP")</f>
        <v>2025</v>
      </c>
      <c r="AB77" s="161" t="str">
        <f>IFERROR(TEXT(Tbl_DFR[[#This Row],[Date of filling]],"ddd"),"WIP")</f>
        <v>Wed</v>
      </c>
      <c r="AC77" s="126" t="s">
        <v>122</v>
      </c>
      <c r="AD77" s="131" t="str">
        <f>_xlfn.XLOOKUP(Tbl_DFR[[#This Row],[SAP]],Site_master[SAP ID],Site_master[ [ TECHNICIAN Name] ],"Not found")</f>
        <v>Raj  Kumar</v>
      </c>
      <c r="AE77" s="137">
        <f>LEN(Tbl_DFR[[#This Row],[SAP]])</f>
        <v>18</v>
      </c>
      <c r="AF77" s="151" t="str">
        <f>IF(Tbl_DFR[[#This Row],[SAP LENGTH]]=18,"valid","check")</f>
        <v>valid</v>
      </c>
    </row>
    <row r="78" spans="1:32" hidden="1">
      <c r="A78" s="70">
        <v>39</v>
      </c>
      <c r="B78" s="34" t="s">
        <v>705</v>
      </c>
      <c r="C78" s="134" t="str">
        <f>UPPER(TRIM(Tbl_DFR[[#This Row],[CMP]]))</f>
        <v>DEHRADUN</v>
      </c>
      <c r="D78" s="23" t="s">
        <v>706</v>
      </c>
      <c r="E78" s="21" t="s">
        <v>761</v>
      </c>
      <c r="F78" s="21" t="s">
        <v>762</v>
      </c>
      <c r="G78" s="87" t="s">
        <v>763</v>
      </c>
      <c r="H78" s="88" t="s">
        <v>764</v>
      </c>
      <c r="I78" s="65">
        <v>45934</v>
      </c>
      <c r="J78" s="65">
        <v>45934</v>
      </c>
      <c r="K78" s="159">
        <f>IF(OR(Tbl_DFR[[#This Row],[Date of filling]]="WIP",Tbl_DFR[[#This Row],[Date of Invoice ]]=""),"",Tbl_DFR[[#This Row],[Date of filling]]-Tbl_DFR[[#This Row],[Date of Invoice ]])</f>
        <v>0</v>
      </c>
      <c r="L78" s="160" t="str">
        <f>IF(ISNUMBER(Tbl_DFR[[#This Row],[Invoice filling gape]]),"valid","check")</f>
        <v>valid</v>
      </c>
      <c r="M78" s="34">
        <v>4084</v>
      </c>
      <c r="N78" s="46">
        <v>976</v>
      </c>
      <c r="O78" s="46">
        <v>12</v>
      </c>
      <c r="P78" s="46">
        <v>60</v>
      </c>
      <c r="Q78" s="46" t="str">
        <f>IF(Tbl_DFR[[#This Row],[Filling Qty]]&gt;=150,"high","normal")</f>
        <v>normal</v>
      </c>
      <c r="R78" s="46" t="str">
        <f>IF(AND(Tbl_DFR[[#This Row],[CMP]]="HALDWANI",Tbl_DFR[[#This Row],[Filling Qty]]&gt;=150),"yes","no")</f>
        <v>no</v>
      </c>
      <c r="S78" s="46" t="str">
        <f>IF(Tbl_DFR[[#This Row],[Filling Qty]]&gt;=150,"high",IF(Tbl_DFR[[#This Row],[Filling Qty]]&gt;=80,"medium","low"))</f>
        <v>low</v>
      </c>
      <c r="T78" s="46">
        <f t="shared" si="1"/>
        <v>72</v>
      </c>
      <c r="U78" s="130" t="str" cm="1">
        <f t="array" ref="U78">_xlfn.IFS(Tbl_DFR[[#This Row],[Filling Qty]]&gt;=150,"HIGH",Tbl_DFR[[#This Row],[Filling Qty]]&gt;=80,"medium",TRUE,"low")</f>
        <v>low</v>
      </c>
      <c r="V78" s="130" t="str">
        <f>IF(OR(Tbl_DFR[[#This Row],[CMP]]="HALDWANI",Tbl_DFR[[#This Row],[CMP]]="DEHRADUN"),"YES","NO")</f>
        <v>YES</v>
      </c>
      <c r="W78" s="65">
        <v>45934</v>
      </c>
      <c r="X78" s="35">
        <v>45931</v>
      </c>
      <c r="Y78" s="47">
        <v>45931</v>
      </c>
      <c r="Z78" s="47" t="str">
        <f>IFERROR(TEXT(Tbl_DFR[[#This Row],[Date of filling]],"mmm"),"WIP")</f>
        <v>Oct</v>
      </c>
      <c r="AA78" s="159">
        <f>IFERROR(YEAR(Tbl_DFR[[#This Row],[Date of filling]]),"WIP")</f>
        <v>2025</v>
      </c>
      <c r="AB78" s="161" t="str">
        <f>IFERROR(TEXT(Tbl_DFR[[#This Row],[Date of filling]],"ddd"),"WIP")</f>
        <v>Sat</v>
      </c>
      <c r="AC78" s="48"/>
      <c r="AD78" s="130" t="str">
        <f>_xlfn.XLOOKUP(Tbl_DFR[[#This Row],[SAP]],Site_master[SAP ID],Site_master[ [ TECHNICIAN Name] ],"Not found")</f>
        <v>Gaurav  Saini</v>
      </c>
      <c r="AE78" s="141">
        <f>LEN(Tbl_DFR[[#This Row],[SAP]])</f>
        <v>18</v>
      </c>
      <c r="AF78" s="151" t="str">
        <f>IF(Tbl_DFR[[#This Row],[SAP LENGTH]]=18,"valid","check")</f>
        <v>valid</v>
      </c>
    </row>
    <row r="79" spans="1:32">
      <c r="A79" s="70">
        <v>39</v>
      </c>
      <c r="B79" s="34" t="s">
        <v>31</v>
      </c>
      <c r="C79" s="134" t="str">
        <f>UPPER(TRIM(Tbl_DFR[[#This Row],[CMP]]))</f>
        <v>HALDWANI</v>
      </c>
      <c r="D79" s="23" t="s">
        <v>1</v>
      </c>
      <c r="E79" s="21" t="s">
        <v>112</v>
      </c>
      <c r="F79" s="21" t="s">
        <v>111</v>
      </c>
      <c r="G79" s="22" t="s">
        <v>77</v>
      </c>
      <c r="H79" s="34">
        <v>81236</v>
      </c>
      <c r="I79" s="24">
        <v>45931</v>
      </c>
      <c r="J79" s="24">
        <v>45931</v>
      </c>
      <c r="K79" s="159">
        <f>IF(OR(Tbl_DFR[[#This Row],[Date of filling]]="WIP",Tbl_DFR[[#This Row],[Date of Invoice ]]=""),"",Tbl_DFR[[#This Row],[Date of filling]]-Tbl_DFR[[#This Row],[Date of Invoice ]])</f>
        <v>0</v>
      </c>
      <c r="L79" s="160" t="str">
        <f>IF(ISNUMBER(Tbl_DFR[[#This Row],[Invoice filling gape]]),"valid","check")</f>
        <v>valid</v>
      </c>
      <c r="M79" s="45">
        <v>10596</v>
      </c>
      <c r="N79" s="52">
        <v>3055</v>
      </c>
      <c r="O79" s="52">
        <v>20</v>
      </c>
      <c r="P79" s="46">
        <v>60</v>
      </c>
      <c r="Q79" s="46" t="str">
        <f>IF(Tbl_DFR[[#This Row],[Filling Qty]]&gt;=150,"high","normal")</f>
        <v>normal</v>
      </c>
      <c r="R79" s="46" t="str">
        <f>IF(AND(Tbl_DFR[[#This Row],[CMP]]="HALDWANI",Tbl_DFR[[#This Row],[Filling Qty]]&gt;=150),"yes","no")</f>
        <v>no</v>
      </c>
      <c r="S79" s="46" t="str">
        <f>IF(Tbl_DFR[[#This Row],[Filling Qty]]&gt;=150,"high",IF(Tbl_DFR[[#This Row],[Filling Qty]]&gt;=80,"medium","low"))</f>
        <v>low</v>
      </c>
      <c r="T79" s="46">
        <f t="shared" si="1"/>
        <v>80</v>
      </c>
      <c r="U79" s="130" t="str" cm="1">
        <f t="array" ref="U79">_xlfn.IFS(Tbl_DFR[[#This Row],[Filling Qty]]&gt;=150,"HIGH",Tbl_DFR[[#This Row],[Filling Qty]]&gt;=80,"medium",TRUE,"low")</f>
        <v>low</v>
      </c>
      <c r="V79" s="130" t="str">
        <f>IF(OR(Tbl_DFR[[#This Row],[CMP]]="HALDWANI",Tbl_DFR[[#This Row],[CMP]]="DEHRADUN"),"YES","NO")</f>
        <v>YES</v>
      </c>
      <c r="W79" s="24">
        <v>45931</v>
      </c>
      <c r="X79" s="45"/>
      <c r="Y79" s="47">
        <v>45931</v>
      </c>
      <c r="Z79" s="47" t="str">
        <f>IFERROR(TEXT(Tbl_DFR[[#This Row],[Date of filling]],"mmm"),"WIP")</f>
        <v>Oct</v>
      </c>
      <c r="AA79" s="159">
        <f>IFERROR(YEAR(Tbl_DFR[[#This Row],[Date of filling]]),"WIP")</f>
        <v>2025</v>
      </c>
      <c r="AB79" s="161" t="str">
        <f>IFERROR(TEXT(Tbl_DFR[[#This Row],[Date of filling]],"ddd"),"WIP")</f>
        <v>Wed</v>
      </c>
      <c r="AC79" s="127"/>
      <c r="AD79" s="132" t="str">
        <f>_xlfn.XLOOKUP(Tbl_DFR[[#This Row],[SAP]],Site_master[SAP ID],Site_master[ [ TECHNICIAN Name] ],"Not found")</f>
        <v>Raj  Kumar</v>
      </c>
      <c r="AE79" s="134">
        <f>LEN(Tbl_DFR[[#This Row],[SAP]])</f>
        <v>18</v>
      </c>
      <c r="AF79" s="151" t="str">
        <f>IF(Tbl_DFR[[#This Row],[SAP LENGTH]]=18,"valid","check")</f>
        <v>valid</v>
      </c>
    </row>
    <row r="80" spans="1:32" hidden="1">
      <c r="A80" s="56">
        <v>40</v>
      </c>
      <c r="B80" s="28" t="s">
        <v>705</v>
      </c>
      <c r="C80" s="137" t="str">
        <f>UPPER(TRIM(Tbl_DFR[[#This Row],[CMP]]))</f>
        <v>DEHRADUN</v>
      </c>
      <c r="D80" s="23" t="s">
        <v>706</v>
      </c>
      <c r="E80" s="27" t="s">
        <v>761</v>
      </c>
      <c r="F80" s="27" t="s">
        <v>762</v>
      </c>
      <c r="G80" s="89" t="s">
        <v>765</v>
      </c>
      <c r="H80" s="88" t="s">
        <v>764</v>
      </c>
      <c r="I80" s="67">
        <v>45934</v>
      </c>
      <c r="J80" s="67">
        <v>45940</v>
      </c>
      <c r="K80" s="159">
        <f>IF(OR(Tbl_DFR[[#This Row],[Date of filling]]="WIP",Tbl_DFR[[#This Row],[Date of Invoice ]]=""),"",Tbl_DFR[[#This Row],[Date of filling]]-Tbl_DFR[[#This Row],[Date of Invoice ]])</f>
        <v>6</v>
      </c>
      <c r="L80" s="160" t="str">
        <f>IF(ISNUMBER(Tbl_DFR[[#This Row],[Invoice filling gape]]),"valid","check")</f>
        <v>valid</v>
      </c>
      <c r="M80" s="28">
        <v>5678</v>
      </c>
      <c r="N80" s="42">
        <v>1514</v>
      </c>
      <c r="O80" s="42">
        <v>24</v>
      </c>
      <c r="P80" s="42">
        <v>60</v>
      </c>
      <c r="Q80" s="42" t="str">
        <f>IF(Tbl_DFR[[#This Row],[Filling Qty]]&gt;=150,"high","normal")</f>
        <v>normal</v>
      </c>
      <c r="R80" s="42" t="str">
        <f>IF(AND(Tbl_DFR[[#This Row],[CMP]]="HALDWANI",Tbl_DFR[[#This Row],[Filling Qty]]&gt;=150),"yes","no")</f>
        <v>no</v>
      </c>
      <c r="S80" s="42" t="str">
        <f>IF(Tbl_DFR[[#This Row],[Filling Qty]]&gt;=150,"high",IF(Tbl_DFR[[#This Row],[Filling Qty]]&gt;=80,"medium","low"))</f>
        <v>low</v>
      </c>
      <c r="T80" s="42">
        <f t="shared" si="1"/>
        <v>84</v>
      </c>
      <c r="U80" s="129" t="str" cm="1">
        <f t="array" ref="U80">_xlfn.IFS(Tbl_DFR[[#This Row],[Filling Qty]]&gt;=150,"HIGH",Tbl_DFR[[#This Row],[Filling Qty]]&gt;=80,"medium",TRUE,"low")</f>
        <v>low</v>
      </c>
      <c r="V80" s="129" t="str">
        <f>IF(OR(Tbl_DFR[[#This Row],[CMP]]="HALDWANI",Tbl_DFR[[#This Row],[CMP]]="DEHRADUN"),"YES","NO")</f>
        <v>YES</v>
      </c>
      <c r="W80" s="67">
        <v>45934</v>
      </c>
      <c r="X80" s="32">
        <v>45931</v>
      </c>
      <c r="Y80" s="43">
        <v>45931</v>
      </c>
      <c r="Z80" s="43" t="str">
        <f>IFERROR(TEXT(Tbl_DFR[[#This Row],[Date of filling]],"mmm"),"WIP")</f>
        <v>Oct</v>
      </c>
      <c r="AA80" s="159">
        <f>IFERROR(YEAR(Tbl_DFR[[#This Row],[Date of filling]]),"WIP")</f>
        <v>2025</v>
      </c>
      <c r="AB80" s="161" t="str">
        <f>IFERROR(TEXT(Tbl_DFR[[#This Row],[Date of filling]],"ddd"),"WIP")</f>
        <v>Fri</v>
      </c>
      <c r="AC80" s="50"/>
      <c r="AD80" s="129" t="str">
        <f>_xlfn.XLOOKUP(Tbl_DFR[[#This Row],[SAP]],Site_master[SAP ID],Site_master[ [ TECHNICIAN Name] ],"Not found")</f>
        <v>Umesh  Kumar</v>
      </c>
      <c r="AE80" s="142">
        <f>LEN(Tbl_DFR[[#This Row],[SAP]])</f>
        <v>18</v>
      </c>
      <c r="AF80" s="151" t="str">
        <f>IF(Tbl_DFR[[#This Row],[SAP LENGTH]]=18,"valid","check")</f>
        <v>valid</v>
      </c>
    </row>
    <row r="81" spans="1:32">
      <c r="A81" s="56">
        <v>40</v>
      </c>
      <c r="B81" s="28" t="s">
        <v>31</v>
      </c>
      <c r="C81" s="137" t="str">
        <f>UPPER(TRIM(Tbl_DFR[[#This Row],[CMP]]))</f>
        <v>HALDWANI</v>
      </c>
      <c r="D81" s="23" t="s">
        <v>1</v>
      </c>
      <c r="E81" s="27" t="s">
        <v>112</v>
      </c>
      <c r="F81" s="27" t="s">
        <v>111</v>
      </c>
      <c r="G81" s="29" t="s">
        <v>78</v>
      </c>
      <c r="H81" s="28">
        <v>81526</v>
      </c>
      <c r="I81" s="30">
        <v>45931</v>
      </c>
      <c r="J81" s="30">
        <v>45931</v>
      </c>
      <c r="K81" s="159">
        <f>IF(OR(Tbl_DFR[[#This Row],[Date of filling]]="WIP",Tbl_DFR[[#This Row],[Date of Invoice ]]=""),"",Tbl_DFR[[#This Row],[Date of filling]]-Tbl_DFR[[#This Row],[Date of Invoice ]])</f>
        <v>0</v>
      </c>
      <c r="L81" s="160" t="str">
        <f>IF(ISNUMBER(Tbl_DFR[[#This Row],[Invoice filling gape]]),"valid","check")</f>
        <v>valid</v>
      </c>
      <c r="M81" s="49">
        <v>18648</v>
      </c>
      <c r="N81" s="51">
        <v>4385</v>
      </c>
      <c r="O81" s="51">
        <v>18</v>
      </c>
      <c r="P81" s="42">
        <v>60</v>
      </c>
      <c r="Q81" s="42" t="str">
        <f>IF(Tbl_DFR[[#This Row],[Filling Qty]]&gt;=150,"high","normal")</f>
        <v>normal</v>
      </c>
      <c r="R81" s="42" t="str">
        <f>IF(AND(Tbl_DFR[[#This Row],[CMP]]="HALDWANI",Tbl_DFR[[#This Row],[Filling Qty]]&gt;=150),"yes","no")</f>
        <v>no</v>
      </c>
      <c r="S81" s="42" t="str">
        <f>IF(Tbl_DFR[[#This Row],[Filling Qty]]&gt;=150,"high",IF(Tbl_DFR[[#This Row],[Filling Qty]]&gt;=80,"medium","low"))</f>
        <v>low</v>
      </c>
      <c r="T81" s="42">
        <f t="shared" si="1"/>
        <v>78</v>
      </c>
      <c r="U81" s="129" t="str" cm="1">
        <f t="array" ref="U81">_xlfn.IFS(Tbl_DFR[[#This Row],[Filling Qty]]&gt;=150,"HIGH",Tbl_DFR[[#This Row],[Filling Qty]]&gt;=80,"medium",TRUE,"low")</f>
        <v>low</v>
      </c>
      <c r="V81" s="129" t="str">
        <f>IF(OR(Tbl_DFR[[#This Row],[CMP]]="HALDWANI",Tbl_DFR[[#This Row],[CMP]]="DEHRADUN"),"YES","NO")</f>
        <v>YES</v>
      </c>
      <c r="W81" s="30">
        <v>45931</v>
      </c>
      <c r="X81" s="49"/>
      <c r="Y81" s="43">
        <v>45931</v>
      </c>
      <c r="Z81" s="43" t="str">
        <f>IFERROR(TEXT(Tbl_DFR[[#This Row],[Date of filling]],"mmm"),"WIP")</f>
        <v>Oct</v>
      </c>
      <c r="AA81" s="159">
        <f>IFERROR(YEAR(Tbl_DFR[[#This Row],[Date of filling]]),"WIP")</f>
        <v>2025</v>
      </c>
      <c r="AB81" s="161" t="str">
        <f>IFERROR(TEXT(Tbl_DFR[[#This Row],[Date of filling]],"ddd"),"WIP")</f>
        <v>Wed</v>
      </c>
      <c r="AC81" s="126"/>
      <c r="AD81" s="131" t="str">
        <f>_xlfn.XLOOKUP(Tbl_DFR[[#This Row],[SAP]],Site_master[SAP ID],Site_master[ [ TECHNICIAN Name] ],"Not found")</f>
        <v>Raj  Kumar</v>
      </c>
      <c r="AE81" s="137">
        <f>LEN(Tbl_DFR[[#This Row],[SAP]])</f>
        <v>18</v>
      </c>
      <c r="AF81" s="151" t="str">
        <f>IF(Tbl_DFR[[#This Row],[SAP LENGTH]]=18,"valid","check")</f>
        <v>valid</v>
      </c>
    </row>
    <row r="82" spans="1:32" hidden="1">
      <c r="A82" s="70">
        <v>41</v>
      </c>
      <c r="B82" s="34" t="s">
        <v>705</v>
      </c>
      <c r="C82" s="134" t="str">
        <f>UPPER(TRIM(Tbl_DFR[[#This Row],[CMP]]))</f>
        <v>DEHRADUN</v>
      </c>
      <c r="D82" s="23" t="s">
        <v>706</v>
      </c>
      <c r="E82" s="21" t="s">
        <v>761</v>
      </c>
      <c r="F82" s="21" t="s">
        <v>762</v>
      </c>
      <c r="G82" s="87" t="s">
        <v>766</v>
      </c>
      <c r="H82" s="88" t="s">
        <v>767</v>
      </c>
      <c r="I82" s="65">
        <v>45934</v>
      </c>
      <c r="J82" s="65">
        <v>45934</v>
      </c>
      <c r="K82" s="159">
        <f>IF(OR(Tbl_DFR[[#This Row],[Date of filling]]="WIP",Tbl_DFR[[#This Row],[Date of Invoice ]]=""),"",Tbl_DFR[[#This Row],[Date of filling]]-Tbl_DFR[[#This Row],[Date of Invoice ]])</f>
        <v>0</v>
      </c>
      <c r="L82" s="160" t="str">
        <f>IF(ISNUMBER(Tbl_DFR[[#This Row],[Invoice filling gape]]),"valid","check")</f>
        <v>valid</v>
      </c>
      <c r="M82" s="34">
        <v>0</v>
      </c>
      <c r="N82" s="46">
        <v>0</v>
      </c>
      <c r="O82" s="46">
        <v>10</v>
      </c>
      <c r="P82" s="46">
        <v>80</v>
      </c>
      <c r="Q82" s="46" t="str">
        <f>IF(Tbl_DFR[[#This Row],[Filling Qty]]&gt;=150,"high","normal")</f>
        <v>normal</v>
      </c>
      <c r="R82" s="46" t="str">
        <f>IF(AND(Tbl_DFR[[#This Row],[CMP]]="HALDWANI",Tbl_DFR[[#This Row],[Filling Qty]]&gt;=150),"yes","no")</f>
        <v>no</v>
      </c>
      <c r="S82" s="46" t="str">
        <f>IF(Tbl_DFR[[#This Row],[Filling Qty]]&gt;=150,"high",IF(Tbl_DFR[[#This Row],[Filling Qty]]&gt;=80,"medium","low"))</f>
        <v>medium</v>
      </c>
      <c r="T82" s="46">
        <f t="shared" si="1"/>
        <v>90</v>
      </c>
      <c r="U82" s="130" t="str" cm="1">
        <f t="array" ref="U82">_xlfn.IFS(Tbl_DFR[[#This Row],[Filling Qty]]&gt;=150,"HIGH",Tbl_DFR[[#This Row],[Filling Qty]]&gt;=80,"medium",TRUE,"low")</f>
        <v>medium</v>
      </c>
      <c r="V82" s="130" t="str">
        <f>IF(OR(Tbl_DFR[[#This Row],[CMP]]="HALDWANI",Tbl_DFR[[#This Row],[CMP]]="DEHRADUN"),"YES","NO")</f>
        <v>YES</v>
      </c>
      <c r="W82" s="65">
        <v>45934</v>
      </c>
      <c r="X82" s="35">
        <v>45931</v>
      </c>
      <c r="Y82" s="47">
        <v>45931</v>
      </c>
      <c r="Z82" s="47" t="str">
        <f>IFERROR(TEXT(Tbl_DFR[[#This Row],[Date of filling]],"mmm"),"WIP")</f>
        <v>Oct</v>
      </c>
      <c r="AA82" s="159">
        <f>IFERROR(YEAR(Tbl_DFR[[#This Row],[Date of filling]]),"WIP")</f>
        <v>2025</v>
      </c>
      <c r="AB82" s="161" t="str">
        <f>IFERROR(TEXT(Tbl_DFR[[#This Row],[Date of filling]],"ddd"),"WIP")</f>
        <v>Sat</v>
      </c>
      <c r="AC82" s="48"/>
      <c r="AD82" s="130" t="str">
        <f>_xlfn.XLOOKUP(Tbl_DFR[[#This Row],[SAP]],Site_master[SAP ID],Site_master[ [ TECHNICIAN Name] ],"Not found")</f>
        <v>Ankur  Khatana</v>
      </c>
      <c r="AE82" s="141">
        <f>LEN(Tbl_DFR[[#This Row],[SAP]])</f>
        <v>18</v>
      </c>
      <c r="AF82" s="151" t="str">
        <f>IF(Tbl_DFR[[#This Row],[SAP LENGTH]]=18,"valid","check")</f>
        <v>valid</v>
      </c>
    </row>
    <row r="83" spans="1:32">
      <c r="A83" s="70">
        <v>41</v>
      </c>
      <c r="B83" s="34" t="s">
        <v>31</v>
      </c>
      <c r="C83" s="134" t="str">
        <f>UPPER(TRIM(Tbl_DFR[[#This Row],[CMP]]))</f>
        <v>HALDWANI</v>
      </c>
      <c r="D83" s="23" t="s">
        <v>1</v>
      </c>
      <c r="E83" s="21" t="s">
        <v>112</v>
      </c>
      <c r="F83" s="21" t="s">
        <v>111</v>
      </c>
      <c r="G83" s="22" t="s">
        <v>79</v>
      </c>
      <c r="H83" s="34">
        <v>81236</v>
      </c>
      <c r="I83" s="24">
        <v>45931</v>
      </c>
      <c r="J83" s="24">
        <v>45931</v>
      </c>
      <c r="K83" s="159">
        <f>IF(OR(Tbl_DFR[[#This Row],[Date of filling]]="WIP",Tbl_DFR[[#This Row],[Date of Invoice ]]=""),"",Tbl_DFR[[#This Row],[Date of filling]]-Tbl_DFR[[#This Row],[Date of Invoice ]])</f>
        <v>0</v>
      </c>
      <c r="L83" s="160" t="str">
        <f>IF(ISNUMBER(Tbl_DFR[[#This Row],[Invoice filling gape]]),"valid","check")</f>
        <v>valid</v>
      </c>
      <c r="M83" s="45">
        <v>6540</v>
      </c>
      <c r="N83" s="52">
        <v>1199</v>
      </c>
      <c r="O83" s="52">
        <v>40</v>
      </c>
      <c r="P83" s="46">
        <v>60</v>
      </c>
      <c r="Q83" s="46" t="str">
        <f>IF(Tbl_DFR[[#This Row],[Filling Qty]]&gt;=150,"high","normal")</f>
        <v>normal</v>
      </c>
      <c r="R83" s="46" t="str">
        <f>IF(AND(Tbl_DFR[[#This Row],[CMP]]="HALDWANI",Tbl_DFR[[#This Row],[Filling Qty]]&gt;=150),"yes","no")</f>
        <v>no</v>
      </c>
      <c r="S83" s="46" t="str">
        <f>IF(Tbl_DFR[[#This Row],[Filling Qty]]&gt;=150,"high",IF(Tbl_DFR[[#This Row],[Filling Qty]]&gt;=80,"medium","low"))</f>
        <v>low</v>
      </c>
      <c r="T83" s="46">
        <f t="shared" si="1"/>
        <v>100</v>
      </c>
      <c r="U83" s="130" t="str" cm="1">
        <f t="array" ref="U83">_xlfn.IFS(Tbl_DFR[[#This Row],[Filling Qty]]&gt;=150,"HIGH",Tbl_DFR[[#This Row],[Filling Qty]]&gt;=80,"medium",TRUE,"low")</f>
        <v>low</v>
      </c>
      <c r="V83" s="130" t="str">
        <f>IF(OR(Tbl_DFR[[#This Row],[CMP]]="HALDWANI",Tbl_DFR[[#This Row],[CMP]]="DEHRADUN"),"YES","NO")</f>
        <v>YES</v>
      </c>
      <c r="W83" s="24">
        <v>45931</v>
      </c>
      <c r="X83" s="124">
        <v>0.47152777777777777</v>
      </c>
      <c r="Y83" s="47">
        <v>45931</v>
      </c>
      <c r="Z83" s="47" t="str">
        <f>IFERROR(TEXT(Tbl_DFR[[#This Row],[Date of filling]],"mmm"),"WIP")</f>
        <v>Oct</v>
      </c>
      <c r="AA83" s="159">
        <f>IFERROR(YEAR(Tbl_DFR[[#This Row],[Date of filling]]),"WIP")</f>
        <v>2025</v>
      </c>
      <c r="AB83" s="161" t="str">
        <f>IFERROR(TEXT(Tbl_DFR[[#This Row],[Date of filling]],"ddd"),"WIP")</f>
        <v>Wed</v>
      </c>
      <c r="AC83" s="127" t="s">
        <v>122</v>
      </c>
      <c r="AD83" s="132" t="str">
        <f>_xlfn.XLOOKUP(Tbl_DFR[[#This Row],[SAP]],Site_master[SAP ID],Site_master[ [ TECHNICIAN Name] ],"Not found")</f>
        <v>Raj  Kumar</v>
      </c>
      <c r="AE83" s="134">
        <f>LEN(Tbl_DFR[[#This Row],[SAP]])</f>
        <v>18</v>
      </c>
      <c r="AF83" s="151" t="str">
        <f>IF(Tbl_DFR[[#This Row],[SAP LENGTH]]=18,"valid","check")</f>
        <v>valid</v>
      </c>
    </row>
    <row r="84" spans="1:32" hidden="1">
      <c r="A84" s="56">
        <v>42</v>
      </c>
      <c r="B84" s="28" t="s">
        <v>705</v>
      </c>
      <c r="C84" s="137" t="str">
        <f>UPPER(TRIM(Tbl_DFR[[#This Row],[CMP]]))</f>
        <v>DEHRADUN</v>
      </c>
      <c r="D84" s="23" t="s">
        <v>706</v>
      </c>
      <c r="E84" s="27" t="s">
        <v>761</v>
      </c>
      <c r="F84" s="27" t="s">
        <v>762</v>
      </c>
      <c r="G84" s="87" t="s">
        <v>768</v>
      </c>
      <c r="H84" s="88" t="s">
        <v>767</v>
      </c>
      <c r="I84" s="67">
        <v>45934</v>
      </c>
      <c r="J84" s="67">
        <v>45934</v>
      </c>
      <c r="K84" s="159">
        <f>IF(OR(Tbl_DFR[[#This Row],[Date of filling]]="WIP",Tbl_DFR[[#This Row],[Date of Invoice ]]=""),"",Tbl_DFR[[#This Row],[Date of filling]]-Tbl_DFR[[#This Row],[Date of Invoice ]])</f>
        <v>0</v>
      </c>
      <c r="L84" s="160" t="str">
        <f>IF(ISNUMBER(Tbl_DFR[[#This Row],[Invoice filling gape]]),"valid","check")</f>
        <v>valid</v>
      </c>
      <c r="M84" s="28">
        <v>12747</v>
      </c>
      <c r="N84" s="42">
        <v>2827</v>
      </c>
      <c r="O84" s="42">
        <v>20</v>
      </c>
      <c r="P84" s="42">
        <v>80</v>
      </c>
      <c r="Q84" s="42" t="str">
        <f>IF(Tbl_DFR[[#This Row],[Filling Qty]]&gt;=150,"high","normal")</f>
        <v>normal</v>
      </c>
      <c r="R84" s="42" t="str">
        <f>IF(AND(Tbl_DFR[[#This Row],[CMP]]="HALDWANI",Tbl_DFR[[#This Row],[Filling Qty]]&gt;=150),"yes","no")</f>
        <v>no</v>
      </c>
      <c r="S84" s="42" t="str">
        <f>IF(Tbl_DFR[[#This Row],[Filling Qty]]&gt;=150,"high",IF(Tbl_DFR[[#This Row],[Filling Qty]]&gt;=80,"medium","low"))</f>
        <v>medium</v>
      </c>
      <c r="T84" s="42">
        <f t="shared" si="1"/>
        <v>100</v>
      </c>
      <c r="U84" s="129" t="str" cm="1">
        <f t="array" ref="U84">_xlfn.IFS(Tbl_DFR[[#This Row],[Filling Qty]]&gt;=150,"HIGH",Tbl_DFR[[#This Row],[Filling Qty]]&gt;=80,"medium",TRUE,"low")</f>
        <v>medium</v>
      </c>
      <c r="V84" s="129" t="str">
        <f>IF(OR(Tbl_DFR[[#This Row],[CMP]]="HALDWANI",Tbl_DFR[[#This Row],[CMP]]="DEHRADUN"),"YES","NO")</f>
        <v>YES</v>
      </c>
      <c r="W84" s="67">
        <v>45934</v>
      </c>
      <c r="X84" s="32">
        <v>45931</v>
      </c>
      <c r="Y84" s="43">
        <v>45931</v>
      </c>
      <c r="Z84" s="43" t="str">
        <f>IFERROR(TEXT(Tbl_DFR[[#This Row],[Date of filling]],"mmm"),"WIP")</f>
        <v>Oct</v>
      </c>
      <c r="AA84" s="159">
        <f>IFERROR(YEAR(Tbl_DFR[[#This Row],[Date of filling]]),"WIP")</f>
        <v>2025</v>
      </c>
      <c r="AB84" s="161" t="str">
        <f>IFERROR(TEXT(Tbl_DFR[[#This Row],[Date of filling]],"ddd"),"WIP")</f>
        <v>Sat</v>
      </c>
      <c r="AC84" s="50"/>
      <c r="AD84" s="129" t="str">
        <f>_xlfn.XLOOKUP(Tbl_DFR[[#This Row],[SAP]],Site_master[SAP ID],Site_master[ [ TECHNICIAN Name] ],"Not found")</f>
        <v>Ankur  Khatana</v>
      </c>
      <c r="AE84" s="141">
        <f>LEN(Tbl_DFR[[#This Row],[SAP]])</f>
        <v>18</v>
      </c>
      <c r="AF84" s="151" t="str">
        <f>IF(Tbl_DFR[[#This Row],[SAP LENGTH]]=18,"valid","check")</f>
        <v>valid</v>
      </c>
    </row>
    <row r="85" spans="1:32">
      <c r="A85" s="56">
        <v>42</v>
      </c>
      <c r="B85" s="28" t="s">
        <v>31</v>
      </c>
      <c r="C85" s="137" t="str">
        <f>UPPER(TRIM(Tbl_DFR[[#This Row],[CMP]]))</f>
        <v>HALDWANI</v>
      </c>
      <c r="D85" s="23" t="s">
        <v>1</v>
      </c>
      <c r="E85" s="27" t="s">
        <v>112</v>
      </c>
      <c r="F85" s="27" t="s">
        <v>111</v>
      </c>
      <c r="G85" s="29" t="s">
        <v>80</v>
      </c>
      <c r="H85" s="28">
        <v>81236</v>
      </c>
      <c r="I85" s="30">
        <v>45931</v>
      </c>
      <c r="J85" s="30">
        <v>45932</v>
      </c>
      <c r="K85" s="159">
        <f>IF(OR(Tbl_DFR[[#This Row],[Date of filling]]="WIP",Tbl_DFR[[#This Row],[Date of Invoice ]]=""),"",Tbl_DFR[[#This Row],[Date of filling]]-Tbl_DFR[[#This Row],[Date of Invoice ]])</f>
        <v>1</v>
      </c>
      <c r="L85" s="160" t="str">
        <f>IF(ISNUMBER(Tbl_DFR[[#This Row],[Invoice filling gape]]),"valid","check")</f>
        <v>valid</v>
      </c>
      <c r="M85" s="49">
        <v>3973</v>
      </c>
      <c r="N85" s="51">
        <v>719</v>
      </c>
      <c r="O85" s="51">
        <v>44</v>
      </c>
      <c r="P85" s="42">
        <v>60</v>
      </c>
      <c r="Q85" s="42" t="str">
        <f>IF(Tbl_DFR[[#This Row],[Filling Qty]]&gt;=150,"high","normal")</f>
        <v>normal</v>
      </c>
      <c r="R85" s="42" t="str">
        <f>IF(AND(Tbl_DFR[[#This Row],[CMP]]="HALDWANI",Tbl_DFR[[#This Row],[Filling Qty]]&gt;=150),"yes","no")</f>
        <v>no</v>
      </c>
      <c r="S85" s="42" t="str">
        <f>IF(Tbl_DFR[[#This Row],[Filling Qty]]&gt;=150,"high",IF(Tbl_DFR[[#This Row],[Filling Qty]]&gt;=80,"medium","low"))</f>
        <v>low</v>
      </c>
      <c r="T85" s="42">
        <f t="shared" si="1"/>
        <v>104</v>
      </c>
      <c r="U85" s="129" t="str" cm="1">
        <f t="array" ref="U85">_xlfn.IFS(Tbl_DFR[[#This Row],[Filling Qty]]&gt;=150,"HIGH",Tbl_DFR[[#This Row],[Filling Qty]]&gt;=80,"medium",TRUE,"low")</f>
        <v>low</v>
      </c>
      <c r="V85" s="129" t="str">
        <f>IF(OR(Tbl_DFR[[#This Row],[CMP]]="HALDWANI",Tbl_DFR[[#This Row],[CMP]]="DEHRADUN"),"YES","NO")</f>
        <v>YES</v>
      </c>
      <c r="W85" s="30">
        <v>45932</v>
      </c>
      <c r="X85" s="49"/>
      <c r="Y85" s="43">
        <v>45931</v>
      </c>
      <c r="Z85" s="43" t="str">
        <f>IFERROR(TEXT(Tbl_DFR[[#This Row],[Date of filling]],"mmm"),"WIP")</f>
        <v>Oct</v>
      </c>
      <c r="AA85" s="159">
        <f>IFERROR(YEAR(Tbl_DFR[[#This Row],[Date of filling]]),"WIP")</f>
        <v>2025</v>
      </c>
      <c r="AB85" s="161" t="str">
        <f>IFERROR(TEXT(Tbl_DFR[[#This Row],[Date of filling]],"ddd"),"WIP")</f>
        <v>Thu</v>
      </c>
      <c r="AC85" s="126"/>
      <c r="AD85" s="131" t="str">
        <f>_xlfn.XLOOKUP(Tbl_DFR[[#This Row],[SAP]],Site_master[SAP ID],Site_master[ [ TECHNICIAN Name] ],"Not found")</f>
        <v>Raj  Kumar</v>
      </c>
      <c r="AE85" s="137">
        <f>LEN(Tbl_DFR[[#This Row],[SAP]])</f>
        <v>18</v>
      </c>
      <c r="AF85" s="151" t="str">
        <f>IF(Tbl_DFR[[#This Row],[SAP LENGTH]]=18,"valid","check")</f>
        <v>valid</v>
      </c>
    </row>
    <row r="86" spans="1:32" hidden="1">
      <c r="A86" s="70">
        <v>43</v>
      </c>
      <c r="B86" s="34" t="s">
        <v>705</v>
      </c>
      <c r="C86" s="134" t="str">
        <f>UPPER(TRIM(Tbl_DFR[[#This Row],[CMP]]))</f>
        <v>DEHRADUN</v>
      </c>
      <c r="D86" s="23" t="s">
        <v>706</v>
      </c>
      <c r="E86" s="21" t="s">
        <v>761</v>
      </c>
      <c r="F86" s="21" t="s">
        <v>762</v>
      </c>
      <c r="G86" s="87" t="s">
        <v>769</v>
      </c>
      <c r="H86" s="88" t="s">
        <v>767</v>
      </c>
      <c r="I86" s="65">
        <v>45934</v>
      </c>
      <c r="J86" s="65">
        <v>45934</v>
      </c>
      <c r="K86" s="159">
        <f>IF(OR(Tbl_DFR[[#This Row],[Date of filling]]="WIP",Tbl_DFR[[#This Row],[Date of Invoice ]]=""),"",Tbl_DFR[[#This Row],[Date of filling]]-Tbl_DFR[[#This Row],[Date of Invoice ]])</f>
        <v>0</v>
      </c>
      <c r="L86" s="160" t="str">
        <f>IF(ISNUMBER(Tbl_DFR[[#This Row],[Invoice filling gape]]),"valid","check")</f>
        <v>valid</v>
      </c>
      <c r="M86" s="34">
        <v>8342</v>
      </c>
      <c r="N86" s="46">
        <v>1820</v>
      </c>
      <c r="O86" s="46">
        <v>16</v>
      </c>
      <c r="P86" s="46">
        <v>80</v>
      </c>
      <c r="Q86" s="46" t="str">
        <f>IF(Tbl_DFR[[#This Row],[Filling Qty]]&gt;=150,"high","normal")</f>
        <v>normal</v>
      </c>
      <c r="R86" s="46" t="str">
        <f>IF(AND(Tbl_DFR[[#This Row],[CMP]]="HALDWANI",Tbl_DFR[[#This Row],[Filling Qty]]&gt;=150),"yes","no")</f>
        <v>no</v>
      </c>
      <c r="S86" s="46" t="str">
        <f>IF(Tbl_DFR[[#This Row],[Filling Qty]]&gt;=150,"high",IF(Tbl_DFR[[#This Row],[Filling Qty]]&gt;=80,"medium","low"))</f>
        <v>medium</v>
      </c>
      <c r="T86" s="46">
        <f t="shared" si="1"/>
        <v>96</v>
      </c>
      <c r="U86" s="130" t="str" cm="1">
        <f t="array" ref="U86">_xlfn.IFS(Tbl_DFR[[#This Row],[Filling Qty]]&gt;=150,"HIGH",Tbl_DFR[[#This Row],[Filling Qty]]&gt;=80,"medium",TRUE,"low")</f>
        <v>medium</v>
      </c>
      <c r="V86" s="130" t="str">
        <f>IF(OR(Tbl_DFR[[#This Row],[CMP]]="HALDWANI",Tbl_DFR[[#This Row],[CMP]]="DEHRADUN"),"YES","NO")</f>
        <v>YES</v>
      </c>
      <c r="W86" s="65">
        <v>45934</v>
      </c>
      <c r="X86" s="35">
        <v>45931</v>
      </c>
      <c r="Y86" s="47">
        <v>45931</v>
      </c>
      <c r="Z86" s="47" t="str">
        <f>IFERROR(TEXT(Tbl_DFR[[#This Row],[Date of filling]],"mmm"),"WIP")</f>
        <v>Oct</v>
      </c>
      <c r="AA86" s="159">
        <f>IFERROR(YEAR(Tbl_DFR[[#This Row],[Date of filling]]),"WIP")</f>
        <v>2025</v>
      </c>
      <c r="AB86" s="161" t="str">
        <f>IFERROR(TEXT(Tbl_DFR[[#This Row],[Date of filling]],"ddd"),"WIP")</f>
        <v>Sat</v>
      </c>
      <c r="AC86" s="48"/>
      <c r="AD86" s="130" t="str">
        <f>_xlfn.XLOOKUP(Tbl_DFR[[#This Row],[SAP]],Site_master[SAP ID],Site_master[ [ TECHNICIAN Name] ],"Not found")</f>
        <v>Gaurav  Saini</v>
      </c>
      <c r="AE86" s="141">
        <f>LEN(Tbl_DFR[[#This Row],[SAP]])</f>
        <v>18</v>
      </c>
      <c r="AF86" s="151" t="str">
        <f>IF(Tbl_DFR[[#This Row],[SAP LENGTH]]=18,"valid","check")</f>
        <v>valid</v>
      </c>
    </row>
    <row r="87" spans="1:32">
      <c r="A87" s="70">
        <v>43</v>
      </c>
      <c r="B87" s="34" t="s">
        <v>31</v>
      </c>
      <c r="C87" s="134" t="str">
        <f>UPPER(TRIM(Tbl_DFR[[#This Row],[CMP]]))</f>
        <v>HALDWANI</v>
      </c>
      <c r="D87" s="23" t="s">
        <v>1</v>
      </c>
      <c r="E87" s="21" t="s">
        <v>112</v>
      </c>
      <c r="F87" s="21" t="s">
        <v>111</v>
      </c>
      <c r="G87" s="22" t="s">
        <v>81</v>
      </c>
      <c r="H87" s="34">
        <v>81526</v>
      </c>
      <c r="I87" s="24">
        <v>45931</v>
      </c>
      <c r="J87" s="24">
        <v>45931</v>
      </c>
      <c r="K87" s="159">
        <f>IF(OR(Tbl_DFR[[#This Row],[Date of filling]]="WIP",Tbl_DFR[[#This Row],[Date of Invoice ]]=""),"",Tbl_DFR[[#This Row],[Date of filling]]-Tbl_DFR[[#This Row],[Date of Invoice ]])</f>
        <v>0</v>
      </c>
      <c r="L87" s="160" t="str">
        <f>IF(ISNUMBER(Tbl_DFR[[#This Row],[Invoice filling gape]]),"valid","check")</f>
        <v>valid</v>
      </c>
      <c r="M87" s="45">
        <v>3882</v>
      </c>
      <c r="N87" s="52">
        <v>736</v>
      </c>
      <c r="O87" s="52">
        <v>12</v>
      </c>
      <c r="P87" s="52">
        <v>80</v>
      </c>
      <c r="Q87" s="52" t="str">
        <f>IF(Tbl_DFR[[#This Row],[Filling Qty]]&gt;=150,"high","normal")</f>
        <v>normal</v>
      </c>
      <c r="R87" s="52" t="str">
        <f>IF(AND(Tbl_DFR[[#This Row],[CMP]]="HALDWANI",Tbl_DFR[[#This Row],[Filling Qty]]&gt;=150),"yes","no")</f>
        <v>no</v>
      </c>
      <c r="S87" s="52" t="str">
        <f>IF(Tbl_DFR[[#This Row],[Filling Qty]]&gt;=150,"high",IF(Tbl_DFR[[#This Row],[Filling Qty]]&gt;=80,"medium","low"))</f>
        <v>medium</v>
      </c>
      <c r="T87" s="46">
        <f t="shared" si="1"/>
        <v>92</v>
      </c>
      <c r="U87" s="130" t="str" cm="1">
        <f t="array" ref="U87">_xlfn.IFS(Tbl_DFR[[#This Row],[Filling Qty]]&gt;=150,"HIGH",Tbl_DFR[[#This Row],[Filling Qty]]&gt;=80,"medium",TRUE,"low")</f>
        <v>medium</v>
      </c>
      <c r="V87" s="130" t="str">
        <f>IF(OR(Tbl_DFR[[#This Row],[CMP]]="HALDWANI",Tbl_DFR[[#This Row],[CMP]]="DEHRADUN"),"YES","NO")</f>
        <v>YES</v>
      </c>
      <c r="W87" s="24">
        <v>45931</v>
      </c>
      <c r="X87" s="45"/>
      <c r="Y87" s="47">
        <v>45931</v>
      </c>
      <c r="Z87" s="47" t="str">
        <f>IFERROR(TEXT(Tbl_DFR[[#This Row],[Date of filling]],"mmm"),"WIP")</f>
        <v>Oct</v>
      </c>
      <c r="AA87" s="159">
        <f>IFERROR(YEAR(Tbl_DFR[[#This Row],[Date of filling]]),"WIP")</f>
        <v>2025</v>
      </c>
      <c r="AB87" s="161" t="str">
        <f>IFERROR(TEXT(Tbl_DFR[[#This Row],[Date of filling]],"ddd"),"WIP")</f>
        <v>Wed</v>
      </c>
      <c r="AC87" s="127"/>
      <c r="AD87" s="132" t="str">
        <f>_xlfn.XLOOKUP(Tbl_DFR[[#This Row],[SAP]],Site_master[SAP ID],Site_master[ [ TECHNICIAN Name] ],"Not found")</f>
        <v>Raj  Kumar</v>
      </c>
      <c r="AE87" s="134">
        <f>LEN(Tbl_DFR[[#This Row],[SAP]])</f>
        <v>18</v>
      </c>
      <c r="AF87" s="151" t="str">
        <f>IF(Tbl_DFR[[#This Row],[SAP LENGTH]]=18,"valid","check")</f>
        <v>valid</v>
      </c>
    </row>
    <row r="88" spans="1:32" hidden="1">
      <c r="A88" s="56">
        <v>44</v>
      </c>
      <c r="B88" s="28" t="s">
        <v>705</v>
      </c>
      <c r="C88" s="137" t="str">
        <f>UPPER(TRIM(Tbl_DFR[[#This Row],[CMP]]))</f>
        <v>DEHRADUN</v>
      </c>
      <c r="D88" s="23" t="s">
        <v>706</v>
      </c>
      <c r="E88" s="27" t="s">
        <v>761</v>
      </c>
      <c r="F88" s="27" t="s">
        <v>762</v>
      </c>
      <c r="G88" s="87" t="s">
        <v>770</v>
      </c>
      <c r="H88" s="88" t="s">
        <v>767</v>
      </c>
      <c r="I88" s="67">
        <v>45934</v>
      </c>
      <c r="J88" s="67">
        <v>45934</v>
      </c>
      <c r="K88" s="159">
        <f>IF(OR(Tbl_DFR[[#This Row],[Date of filling]]="WIP",Tbl_DFR[[#This Row],[Date of Invoice ]]=""),"",Tbl_DFR[[#This Row],[Date of filling]]-Tbl_DFR[[#This Row],[Date of Invoice ]])</f>
        <v>0</v>
      </c>
      <c r="L88" s="160" t="str">
        <f>IF(ISNUMBER(Tbl_DFR[[#This Row],[Invoice filling gape]]),"valid","check")</f>
        <v>valid</v>
      </c>
      <c r="M88" s="28">
        <v>6813</v>
      </c>
      <c r="N88" s="42">
        <v>1410</v>
      </c>
      <c r="O88" s="42">
        <v>20</v>
      </c>
      <c r="P88" s="42">
        <v>80</v>
      </c>
      <c r="Q88" s="42" t="str">
        <f>IF(Tbl_DFR[[#This Row],[Filling Qty]]&gt;=150,"high","normal")</f>
        <v>normal</v>
      </c>
      <c r="R88" s="42" t="str">
        <f>IF(AND(Tbl_DFR[[#This Row],[CMP]]="HALDWANI",Tbl_DFR[[#This Row],[Filling Qty]]&gt;=150),"yes","no")</f>
        <v>no</v>
      </c>
      <c r="S88" s="42" t="str">
        <f>IF(Tbl_DFR[[#This Row],[Filling Qty]]&gt;=150,"high",IF(Tbl_DFR[[#This Row],[Filling Qty]]&gt;=80,"medium","low"))</f>
        <v>medium</v>
      </c>
      <c r="T88" s="42">
        <f t="shared" si="1"/>
        <v>100</v>
      </c>
      <c r="U88" s="129" t="str" cm="1">
        <f t="array" ref="U88">_xlfn.IFS(Tbl_DFR[[#This Row],[Filling Qty]]&gt;=150,"HIGH",Tbl_DFR[[#This Row],[Filling Qty]]&gt;=80,"medium",TRUE,"low")</f>
        <v>medium</v>
      </c>
      <c r="V88" s="129" t="str">
        <f>IF(OR(Tbl_DFR[[#This Row],[CMP]]="HALDWANI",Tbl_DFR[[#This Row],[CMP]]="DEHRADUN"),"YES","NO")</f>
        <v>YES</v>
      </c>
      <c r="W88" s="67">
        <v>45934</v>
      </c>
      <c r="X88" s="32">
        <v>45931</v>
      </c>
      <c r="Y88" s="43">
        <v>45931</v>
      </c>
      <c r="Z88" s="43" t="str">
        <f>IFERROR(TEXT(Tbl_DFR[[#This Row],[Date of filling]],"mmm"),"WIP")</f>
        <v>Oct</v>
      </c>
      <c r="AA88" s="159">
        <f>IFERROR(YEAR(Tbl_DFR[[#This Row],[Date of filling]]),"WIP")</f>
        <v>2025</v>
      </c>
      <c r="AB88" s="161" t="str">
        <f>IFERROR(TEXT(Tbl_DFR[[#This Row],[Date of filling]],"ddd"),"WIP")</f>
        <v>Sat</v>
      </c>
      <c r="AC88" s="50"/>
      <c r="AD88" s="129" t="str">
        <f>_xlfn.XLOOKUP(Tbl_DFR[[#This Row],[SAP]],Site_master[SAP ID],Site_master[ [ TECHNICIAN Name] ],"Not found")</f>
        <v>Ankur  Khatana</v>
      </c>
      <c r="AE88" s="141">
        <f>LEN(Tbl_DFR[[#This Row],[SAP]])</f>
        <v>18</v>
      </c>
      <c r="AF88" s="151" t="str">
        <f>IF(Tbl_DFR[[#This Row],[SAP LENGTH]]=18,"valid","check")</f>
        <v>valid</v>
      </c>
    </row>
    <row r="89" spans="1:32">
      <c r="A89" s="56">
        <v>44</v>
      </c>
      <c r="B89" s="28" t="s">
        <v>31</v>
      </c>
      <c r="C89" s="28" t="str">
        <f>UPPER(TRIM(Tbl_DFR[[#This Row],[CMP]]))</f>
        <v>HALDWANI</v>
      </c>
      <c r="D89" s="40" t="s">
        <v>1</v>
      </c>
      <c r="E89" s="49" t="s">
        <v>112</v>
      </c>
      <c r="F89" s="27" t="s">
        <v>111</v>
      </c>
      <c r="G89" s="29" t="s">
        <v>82</v>
      </c>
      <c r="H89" s="28">
        <v>81236</v>
      </c>
      <c r="I89" s="30">
        <v>45931</v>
      </c>
      <c r="J89" s="30">
        <v>45931</v>
      </c>
      <c r="K89" s="159">
        <f>IF(OR(Tbl_DFR[[#This Row],[Date of filling]]="WIP",Tbl_DFR[[#This Row],[Date of Invoice ]]=""),"",Tbl_DFR[[#This Row],[Date of filling]]-Tbl_DFR[[#This Row],[Date of Invoice ]])</f>
        <v>0</v>
      </c>
      <c r="L89" s="160" t="str">
        <f>IF(ISNUMBER(Tbl_DFR[[#This Row],[Invoice filling gape]]),"valid","check")</f>
        <v>valid</v>
      </c>
      <c r="M89" s="49">
        <v>7636</v>
      </c>
      <c r="N89" s="51">
        <v>1576</v>
      </c>
      <c r="O89" s="51">
        <v>55</v>
      </c>
      <c r="P89" s="42">
        <v>60</v>
      </c>
      <c r="Q89" s="42" t="str">
        <f>IF(Tbl_DFR[[#This Row],[Filling Qty]]&gt;=150,"high","normal")</f>
        <v>normal</v>
      </c>
      <c r="R89" s="42" t="str">
        <f>IF(AND(Tbl_DFR[[#This Row],[CMP]]="HALDWANI",Tbl_DFR[[#This Row],[Filling Qty]]&gt;=150),"yes","no")</f>
        <v>no</v>
      </c>
      <c r="S89" s="42" t="str">
        <f>IF(Tbl_DFR[[#This Row],[Filling Qty]]&gt;=150,"high",IF(Tbl_DFR[[#This Row],[Filling Qty]]&gt;=80,"medium","low"))</f>
        <v>low</v>
      </c>
      <c r="T89" s="42">
        <f t="shared" si="1"/>
        <v>115</v>
      </c>
      <c r="U89" s="129" t="str" cm="1">
        <f t="array" ref="U89">_xlfn.IFS(Tbl_DFR[[#This Row],[Filling Qty]]&gt;=150,"HIGH",Tbl_DFR[[#This Row],[Filling Qty]]&gt;=80,"medium",TRUE,"low")</f>
        <v>low</v>
      </c>
      <c r="V89" s="129" t="str">
        <f>IF(OR(Tbl_DFR[[#This Row],[CMP]]="HALDWANI",Tbl_DFR[[#This Row],[CMP]]="DEHRADUN"),"YES","NO")</f>
        <v>YES</v>
      </c>
      <c r="W89" s="30">
        <v>45931</v>
      </c>
      <c r="X89" s="49"/>
      <c r="Y89" s="43">
        <v>45931</v>
      </c>
      <c r="Z89" s="43" t="str">
        <f>IFERROR(TEXT(Tbl_DFR[[#This Row],[Date of filling]],"mmm"),"WIP")</f>
        <v>Oct</v>
      </c>
      <c r="AA89" s="159">
        <f>IFERROR(YEAR(Tbl_DFR[[#This Row],[Date of filling]]),"WIP")</f>
        <v>2025</v>
      </c>
      <c r="AB89" s="161" t="str">
        <f>IFERROR(TEXT(Tbl_DFR[[#This Row],[Date of filling]],"ddd"),"WIP")</f>
        <v>Wed</v>
      </c>
      <c r="AC89" s="126"/>
      <c r="AD89" s="131" t="str">
        <f>_xlfn.XLOOKUP(Tbl_DFR[[#This Row],[SAP]],Site_master[SAP ID],Site_master[ [ TECHNICIAN Name] ],"Not found")</f>
        <v>Raj  Kumar</v>
      </c>
      <c r="AE89" s="137">
        <f>LEN(Tbl_DFR[[#This Row],[SAP]])</f>
        <v>18</v>
      </c>
      <c r="AF89" s="151" t="str">
        <f>IF(Tbl_DFR[[#This Row],[SAP LENGTH]]=18,"valid","check")</f>
        <v>valid</v>
      </c>
    </row>
    <row r="90" spans="1:32" hidden="1">
      <c r="A90" s="70">
        <v>45</v>
      </c>
      <c r="B90" s="34" t="s">
        <v>705</v>
      </c>
      <c r="C90" s="34" t="str">
        <f>UPPER(TRIM(Tbl_DFR[[#This Row],[CMP]]))</f>
        <v>DEHRADUN</v>
      </c>
      <c r="D90" s="40" t="s">
        <v>706</v>
      </c>
      <c r="E90" s="45" t="s">
        <v>761</v>
      </c>
      <c r="F90" s="21" t="s">
        <v>762</v>
      </c>
      <c r="G90" s="84" t="s">
        <v>771</v>
      </c>
      <c r="H90" s="88" t="s">
        <v>764</v>
      </c>
      <c r="I90" s="65">
        <v>45934</v>
      </c>
      <c r="J90" s="65">
        <v>45936</v>
      </c>
      <c r="K90" s="159">
        <f>IF(OR(Tbl_DFR[[#This Row],[Date of filling]]="WIP",Tbl_DFR[[#This Row],[Date of Invoice ]]=""),"",Tbl_DFR[[#This Row],[Date of filling]]-Tbl_DFR[[#This Row],[Date of Invoice ]])</f>
        <v>2</v>
      </c>
      <c r="L90" s="160" t="str">
        <f>IF(ISNUMBER(Tbl_DFR[[#This Row],[Invoice filling gape]]),"valid","check")</f>
        <v>valid</v>
      </c>
      <c r="M90" s="34">
        <v>12957</v>
      </c>
      <c r="N90" s="46">
        <v>3131</v>
      </c>
      <c r="O90" s="46">
        <v>8</v>
      </c>
      <c r="P90" s="46">
        <v>60</v>
      </c>
      <c r="Q90" s="46" t="str">
        <f>IF(Tbl_DFR[[#This Row],[Filling Qty]]&gt;=150,"high","normal")</f>
        <v>normal</v>
      </c>
      <c r="R90" s="46" t="str">
        <f>IF(AND(Tbl_DFR[[#This Row],[CMP]]="HALDWANI",Tbl_DFR[[#This Row],[Filling Qty]]&gt;=150),"yes","no")</f>
        <v>no</v>
      </c>
      <c r="S90" s="46" t="str">
        <f>IF(Tbl_DFR[[#This Row],[Filling Qty]]&gt;=150,"high",IF(Tbl_DFR[[#This Row],[Filling Qty]]&gt;=80,"medium","low"))</f>
        <v>low</v>
      </c>
      <c r="T90" s="46">
        <f t="shared" si="1"/>
        <v>68</v>
      </c>
      <c r="U90" s="130" t="str" cm="1">
        <f t="array" ref="U90">_xlfn.IFS(Tbl_DFR[[#This Row],[Filling Qty]]&gt;=150,"HIGH",Tbl_DFR[[#This Row],[Filling Qty]]&gt;=80,"medium",TRUE,"low")</f>
        <v>low</v>
      </c>
      <c r="V90" s="130" t="str">
        <f>IF(OR(Tbl_DFR[[#This Row],[CMP]]="HALDWANI",Tbl_DFR[[#This Row],[CMP]]="DEHRADUN"),"YES","NO")</f>
        <v>YES</v>
      </c>
      <c r="W90" s="65">
        <v>45934</v>
      </c>
      <c r="X90" s="35">
        <v>45931</v>
      </c>
      <c r="Y90" s="47">
        <v>45931</v>
      </c>
      <c r="Z90" s="47" t="str">
        <f>IFERROR(TEXT(Tbl_DFR[[#This Row],[Date of filling]],"mmm"),"WIP")</f>
        <v>Oct</v>
      </c>
      <c r="AA90" s="159">
        <f>IFERROR(YEAR(Tbl_DFR[[#This Row],[Date of filling]]),"WIP")</f>
        <v>2025</v>
      </c>
      <c r="AB90" s="161" t="str">
        <f>IFERROR(TEXT(Tbl_DFR[[#This Row],[Date of filling]],"ddd"),"WIP")</f>
        <v>Mon</v>
      </c>
      <c r="AC90" s="48"/>
      <c r="AD90" s="130" t="str">
        <f>_xlfn.XLOOKUP(Tbl_DFR[[#This Row],[SAP]],Site_master[SAP ID],Site_master[ [ TECHNICIAN Name] ],"Not found")</f>
        <v>Santosh  Kumar VKSN</v>
      </c>
      <c r="AE90" s="143">
        <f>LEN(Tbl_DFR[[#This Row],[SAP]])</f>
        <v>18</v>
      </c>
      <c r="AF90" s="151" t="str">
        <f>IF(Tbl_DFR[[#This Row],[SAP LENGTH]]=18,"valid","check")</f>
        <v>valid</v>
      </c>
    </row>
    <row r="91" spans="1:32">
      <c r="A91" s="70">
        <v>45</v>
      </c>
      <c r="B91" s="34" t="s">
        <v>31</v>
      </c>
      <c r="C91" s="34" t="str">
        <f>UPPER(TRIM(Tbl_DFR[[#This Row],[CMP]]))</f>
        <v>HALDWANI</v>
      </c>
      <c r="D91" s="40" t="s">
        <v>1</v>
      </c>
      <c r="E91" s="45" t="s">
        <v>112</v>
      </c>
      <c r="F91" s="21" t="s">
        <v>111</v>
      </c>
      <c r="G91" s="22" t="s">
        <v>83</v>
      </c>
      <c r="H91" s="34">
        <v>81236</v>
      </c>
      <c r="I91" s="24">
        <v>45931</v>
      </c>
      <c r="J91" s="24">
        <v>45931</v>
      </c>
      <c r="K91" s="159">
        <f>IF(OR(Tbl_DFR[[#This Row],[Date of filling]]="WIP",Tbl_DFR[[#This Row],[Date of Invoice ]]=""),"",Tbl_DFR[[#This Row],[Date of filling]]-Tbl_DFR[[#This Row],[Date of Invoice ]])</f>
        <v>0</v>
      </c>
      <c r="L91" s="160" t="str">
        <f>IF(ISNUMBER(Tbl_DFR[[#This Row],[Invoice filling gape]]),"valid","check")</f>
        <v>valid</v>
      </c>
      <c r="M91" s="45">
        <v>4528</v>
      </c>
      <c r="N91" s="52">
        <v>786</v>
      </c>
      <c r="O91" s="52">
        <v>31</v>
      </c>
      <c r="P91" s="46">
        <v>60</v>
      </c>
      <c r="Q91" s="46" t="str">
        <f>IF(Tbl_DFR[[#This Row],[Filling Qty]]&gt;=150,"high","normal")</f>
        <v>normal</v>
      </c>
      <c r="R91" s="46" t="str">
        <f>IF(AND(Tbl_DFR[[#This Row],[CMP]]="HALDWANI",Tbl_DFR[[#This Row],[Filling Qty]]&gt;=150),"yes","no")</f>
        <v>no</v>
      </c>
      <c r="S91" s="46" t="str">
        <f>IF(Tbl_DFR[[#This Row],[Filling Qty]]&gt;=150,"high",IF(Tbl_DFR[[#This Row],[Filling Qty]]&gt;=80,"medium","low"))</f>
        <v>low</v>
      </c>
      <c r="T91" s="46">
        <f t="shared" si="1"/>
        <v>91</v>
      </c>
      <c r="U91" s="130" t="str" cm="1">
        <f t="array" ref="U91">_xlfn.IFS(Tbl_DFR[[#This Row],[Filling Qty]]&gt;=150,"HIGH",Tbl_DFR[[#This Row],[Filling Qty]]&gt;=80,"medium",TRUE,"low")</f>
        <v>low</v>
      </c>
      <c r="V91" s="130" t="str">
        <f>IF(OR(Tbl_DFR[[#This Row],[CMP]]="HALDWANI",Tbl_DFR[[#This Row],[CMP]]="DEHRADUN"),"YES","NO")</f>
        <v>YES</v>
      </c>
      <c r="W91" s="24">
        <v>45931</v>
      </c>
      <c r="X91" s="124">
        <v>0.60069444444444442</v>
      </c>
      <c r="Y91" s="47">
        <v>45931</v>
      </c>
      <c r="Z91" s="47" t="str">
        <f>IFERROR(TEXT(Tbl_DFR[[#This Row],[Date of filling]],"mmm"),"WIP")</f>
        <v>Oct</v>
      </c>
      <c r="AA91" s="159">
        <f>IFERROR(YEAR(Tbl_DFR[[#This Row],[Date of filling]]),"WIP")</f>
        <v>2025</v>
      </c>
      <c r="AB91" s="161" t="str">
        <f>IFERROR(TEXT(Tbl_DFR[[#This Row],[Date of filling]],"ddd"),"WIP")</f>
        <v>Wed</v>
      </c>
      <c r="AC91" s="127" t="s">
        <v>122</v>
      </c>
      <c r="AD91" s="132" t="str">
        <f>_xlfn.XLOOKUP(Tbl_DFR[[#This Row],[SAP]],Site_master[SAP ID],Site_master[ [ TECHNICIAN Name] ],"Not found")</f>
        <v>Raj  Kumar</v>
      </c>
      <c r="AE91" s="134">
        <f>LEN(Tbl_DFR[[#This Row],[SAP]])</f>
        <v>18</v>
      </c>
      <c r="AF91" s="151" t="str">
        <f>IF(Tbl_DFR[[#This Row],[SAP LENGTH]]=18,"valid","check")</f>
        <v>valid</v>
      </c>
    </row>
    <row r="92" spans="1:32" hidden="1">
      <c r="A92" s="56">
        <v>46</v>
      </c>
      <c r="B92" s="28" t="s">
        <v>705</v>
      </c>
      <c r="C92" s="28" t="str">
        <f>UPPER(TRIM(Tbl_DFR[[#This Row],[CMP]]))</f>
        <v>DEHRADUN</v>
      </c>
      <c r="D92" s="40" t="s">
        <v>706</v>
      </c>
      <c r="E92" s="49" t="s">
        <v>707</v>
      </c>
      <c r="F92" s="23" t="s">
        <v>772</v>
      </c>
      <c r="G92" s="84" t="s">
        <v>773</v>
      </c>
      <c r="H92" s="28">
        <v>104511</v>
      </c>
      <c r="I92" s="67">
        <v>45935</v>
      </c>
      <c r="J92" s="67">
        <v>45935</v>
      </c>
      <c r="K92" s="159">
        <f>IF(OR(Tbl_DFR[[#This Row],[Date of filling]]="WIP",Tbl_DFR[[#This Row],[Date of Invoice ]]=""),"",Tbl_DFR[[#This Row],[Date of filling]]-Tbl_DFR[[#This Row],[Date of Invoice ]])</f>
        <v>0</v>
      </c>
      <c r="L92" s="160" t="str">
        <f>IF(ISNUMBER(Tbl_DFR[[#This Row],[Invoice filling gape]]),"valid","check")</f>
        <v>valid</v>
      </c>
      <c r="M92" s="28">
        <v>3919</v>
      </c>
      <c r="N92" s="42">
        <v>933</v>
      </c>
      <c r="O92" s="42">
        <v>48</v>
      </c>
      <c r="P92" s="42">
        <v>80</v>
      </c>
      <c r="Q92" s="42" t="str">
        <f>IF(Tbl_DFR[[#This Row],[Filling Qty]]&gt;=150,"high","normal")</f>
        <v>normal</v>
      </c>
      <c r="R92" s="42" t="str">
        <f>IF(AND(Tbl_DFR[[#This Row],[CMP]]="HALDWANI",Tbl_DFR[[#This Row],[Filling Qty]]&gt;=150),"yes","no")</f>
        <v>no</v>
      </c>
      <c r="S92" s="42" t="str">
        <f>IF(Tbl_DFR[[#This Row],[Filling Qty]]&gt;=150,"high",IF(Tbl_DFR[[#This Row],[Filling Qty]]&gt;=80,"medium","low"))</f>
        <v>medium</v>
      </c>
      <c r="T92" s="42">
        <f t="shared" si="1"/>
        <v>128</v>
      </c>
      <c r="U92" s="129" t="str" cm="1">
        <f t="array" ref="U92">_xlfn.IFS(Tbl_DFR[[#This Row],[Filling Qty]]&gt;=150,"HIGH",Tbl_DFR[[#This Row],[Filling Qty]]&gt;=80,"medium",TRUE,"low")</f>
        <v>medium</v>
      </c>
      <c r="V92" s="129" t="str">
        <f>IF(OR(Tbl_DFR[[#This Row],[CMP]]="HALDWANI",Tbl_DFR[[#This Row],[CMP]]="DEHRADUN"),"YES","NO")</f>
        <v>YES</v>
      </c>
      <c r="W92" s="67">
        <v>45935</v>
      </c>
      <c r="X92" s="32">
        <v>45931</v>
      </c>
      <c r="Y92" s="43">
        <v>45931</v>
      </c>
      <c r="Z92" s="43" t="str">
        <f>IFERROR(TEXT(Tbl_DFR[[#This Row],[Date of filling]],"mmm"),"WIP")</f>
        <v>Oct</v>
      </c>
      <c r="AA92" s="159">
        <f>IFERROR(YEAR(Tbl_DFR[[#This Row],[Date of filling]]),"WIP")</f>
        <v>2025</v>
      </c>
      <c r="AB92" s="161" t="str">
        <f>IFERROR(TEXT(Tbl_DFR[[#This Row],[Date of filling]],"ddd"),"WIP")</f>
        <v>Sun</v>
      </c>
      <c r="AC92" s="50"/>
      <c r="AD92" s="129" t="str">
        <f>_xlfn.XLOOKUP(Tbl_DFR[[#This Row],[SAP]],Site_master[SAP ID],Site_master[ [ TECHNICIAN Name] ],"Not found")</f>
        <v>Amit  Saini</v>
      </c>
      <c r="AE92" s="143">
        <f>LEN(Tbl_DFR[[#This Row],[SAP]])</f>
        <v>18</v>
      </c>
      <c r="AF92" s="151" t="str">
        <f>IF(Tbl_DFR[[#This Row],[SAP LENGTH]]=18,"valid","check")</f>
        <v>valid</v>
      </c>
    </row>
    <row r="93" spans="1:32">
      <c r="A93" s="56">
        <v>46</v>
      </c>
      <c r="B93" s="28" t="s">
        <v>31</v>
      </c>
      <c r="C93" s="28" t="str">
        <f>UPPER(TRIM(Tbl_DFR[[#This Row],[CMP]]))</f>
        <v>HALDWANI</v>
      </c>
      <c r="D93" s="40" t="s">
        <v>1</v>
      </c>
      <c r="E93" s="49" t="s">
        <v>112</v>
      </c>
      <c r="F93" s="27" t="s">
        <v>111</v>
      </c>
      <c r="G93" s="29" t="s">
        <v>84</v>
      </c>
      <c r="H93" s="28">
        <v>81526</v>
      </c>
      <c r="I93" s="30">
        <v>45931</v>
      </c>
      <c r="J93" s="30">
        <v>45931</v>
      </c>
      <c r="K93" s="159">
        <f>IF(OR(Tbl_DFR[[#This Row],[Date of filling]]="WIP",Tbl_DFR[[#This Row],[Date of Invoice ]]=""),"",Tbl_DFR[[#This Row],[Date of filling]]-Tbl_DFR[[#This Row],[Date of Invoice ]])</f>
        <v>0</v>
      </c>
      <c r="L93" s="160" t="str">
        <f>IF(ISNUMBER(Tbl_DFR[[#This Row],[Invoice filling gape]]),"valid","check")</f>
        <v>valid</v>
      </c>
      <c r="M93" s="49">
        <v>11477</v>
      </c>
      <c r="N93" s="51">
        <v>2471</v>
      </c>
      <c r="O93" s="51">
        <v>19</v>
      </c>
      <c r="P93" s="42">
        <v>60</v>
      </c>
      <c r="Q93" s="42" t="str">
        <f>IF(Tbl_DFR[[#This Row],[Filling Qty]]&gt;=150,"high","normal")</f>
        <v>normal</v>
      </c>
      <c r="R93" s="42" t="str">
        <f>IF(AND(Tbl_DFR[[#This Row],[CMP]]="HALDWANI",Tbl_DFR[[#This Row],[Filling Qty]]&gt;=150),"yes","no")</f>
        <v>no</v>
      </c>
      <c r="S93" s="42" t="str">
        <f>IF(Tbl_DFR[[#This Row],[Filling Qty]]&gt;=150,"high",IF(Tbl_DFR[[#This Row],[Filling Qty]]&gt;=80,"medium","low"))</f>
        <v>low</v>
      </c>
      <c r="T93" s="42">
        <f t="shared" si="1"/>
        <v>79</v>
      </c>
      <c r="U93" s="129" t="str" cm="1">
        <f t="array" ref="U93">_xlfn.IFS(Tbl_DFR[[#This Row],[Filling Qty]]&gt;=150,"HIGH",Tbl_DFR[[#This Row],[Filling Qty]]&gt;=80,"medium",TRUE,"low")</f>
        <v>low</v>
      </c>
      <c r="V93" s="129" t="str">
        <f>IF(OR(Tbl_DFR[[#This Row],[CMP]]="HALDWANI",Tbl_DFR[[#This Row],[CMP]]="DEHRADUN"),"YES","NO")</f>
        <v>YES</v>
      </c>
      <c r="W93" s="30">
        <v>45931</v>
      </c>
      <c r="X93" s="125">
        <v>0.50763888888888886</v>
      </c>
      <c r="Y93" s="43">
        <v>45931</v>
      </c>
      <c r="Z93" s="43" t="str">
        <f>IFERROR(TEXT(Tbl_DFR[[#This Row],[Date of filling]],"mmm"),"WIP")</f>
        <v>Oct</v>
      </c>
      <c r="AA93" s="159">
        <f>IFERROR(YEAR(Tbl_DFR[[#This Row],[Date of filling]]),"WIP")</f>
        <v>2025</v>
      </c>
      <c r="AB93" s="161" t="str">
        <f>IFERROR(TEXT(Tbl_DFR[[#This Row],[Date of filling]],"ddd"),"WIP")</f>
        <v>Wed</v>
      </c>
      <c r="AC93" s="126" t="s">
        <v>122</v>
      </c>
      <c r="AD93" s="131" t="str">
        <f>_xlfn.XLOOKUP(Tbl_DFR[[#This Row],[SAP]],Site_master[SAP ID],Site_master[ [ TECHNICIAN Name] ],"Not found")</f>
        <v>Navnish Kumar Singh</v>
      </c>
      <c r="AE93" s="137">
        <f>LEN(Tbl_DFR[[#This Row],[SAP]])</f>
        <v>18</v>
      </c>
      <c r="AF93" s="151" t="str">
        <f>IF(Tbl_DFR[[#This Row],[SAP LENGTH]]=18,"valid","check")</f>
        <v>valid</v>
      </c>
    </row>
    <row r="94" spans="1:32" hidden="1">
      <c r="A94" s="70">
        <v>47</v>
      </c>
      <c r="B94" s="34" t="s">
        <v>705</v>
      </c>
      <c r="C94" s="34" t="str">
        <f>UPPER(TRIM(Tbl_DFR[[#This Row],[CMP]]))</f>
        <v>DEHRADUN</v>
      </c>
      <c r="D94" s="40" t="s">
        <v>706</v>
      </c>
      <c r="E94" s="45" t="s">
        <v>707</v>
      </c>
      <c r="F94" s="23" t="s">
        <v>772</v>
      </c>
      <c r="G94" s="84" t="s">
        <v>774</v>
      </c>
      <c r="H94" s="34">
        <v>104511</v>
      </c>
      <c r="I94" s="65">
        <v>45935</v>
      </c>
      <c r="J94" s="65">
        <v>45935</v>
      </c>
      <c r="K94" s="159">
        <f>IF(OR(Tbl_DFR[[#This Row],[Date of filling]]="WIP",Tbl_DFR[[#This Row],[Date of Invoice ]]=""),"",Tbl_DFR[[#This Row],[Date of filling]]-Tbl_DFR[[#This Row],[Date of Invoice ]])</f>
        <v>0</v>
      </c>
      <c r="L94" s="160" t="str">
        <f>IF(ISNUMBER(Tbl_DFR[[#This Row],[Invoice filling gape]]),"valid","check")</f>
        <v>valid</v>
      </c>
      <c r="M94" s="34">
        <v>10561</v>
      </c>
      <c r="N94" s="46">
        <v>2690</v>
      </c>
      <c r="O94" s="46">
        <v>18</v>
      </c>
      <c r="P94" s="46">
        <v>80</v>
      </c>
      <c r="Q94" s="46" t="str">
        <f>IF(Tbl_DFR[[#This Row],[Filling Qty]]&gt;=150,"high","normal")</f>
        <v>normal</v>
      </c>
      <c r="R94" s="46" t="str">
        <f>IF(AND(Tbl_DFR[[#This Row],[CMP]]="HALDWANI",Tbl_DFR[[#This Row],[Filling Qty]]&gt;=150),"yes","no")</f>
        <v>no</v>
      </c>
      <c r="S94" s="46" t="str">
        <f>IF(Tbl_DFR[[#This Row],[Filling Qty]]&gt;=150,"high",IF(Tbl_DFR[[#This Row],[Filling Qty]]&gt;=80,"medium","low"))</f>
        <v>medium</v>
      </c>
      <c r="T94" s="46">
        <f t="shared" si="1"/>
        <v>98</v>
      </c>
      <c r="U94" s="130" t="str" cm="1">
        <f t="array" ref="U94">_xlfn.IFS(Tbl_DFR[[#This Row],[Filling Qty]]&gt;=150,"HIGH",Tbl_DFR[[#This Row],[Filling Qty]]&gt;=80,"medium",TRUE,"low")</f>
        <v>medium</v>
      </c>
      <c r="V94" s="130" t="str">
        <f>IF(OR(Tbl_DFR[[#This Row],[CMP]]="HALDWANI",Tbl_DFR[[#This Row],[CMP]]="DEHRADUN"),"YES","NO")</f>
        <v>YES</v>
      </c>
      <c r="W94" s="65">
        <v>45935</v>
      </c>
      <c r="X94" s="35">
        <v>45931</v>
      </c>
      <c r="Y94" s="47">
        <v>45931</v>
      </c>
      <c r="Z94" s="47" t="str">
        <f>IFERROR(TEXT(Tbl_DFR[[#This Row],[Date of filling]],"mmm"),"WIP")</f>
        <v>Oct</v>
      </c>
      <c r="AA94" s="159">
        <f>IFERROR(YEAR(Tbl_DFR[[#This Row],[Date of filling]]),"WIP")</f>
        <v>2025</v>
      </c>
      <c r="AB94" s="161" t="str">
        <f>IFERROR(TEXT(Tbl_DFR[[#This Row],[Date of filling]],"ddd"),"WIP")</f>
        <v>Sun</v>
      </c>
      <c r="AC94" s="48"/>
      <c r="AD94" s="130" t="str">
        <f>_xlfn.XLOOKUP(Tbl_DFR[[#This Row],[SAP]],Site_master[SAP ID],Site_master[ [ TECHNICIAN Name] ],"Not found")</f>
        <v>Sandeep Pal</v>
      </c>
      <c r="AE94" s="143">
        <f>LEN(Tbl_DFR[[#This Row],[SAP]])</f>
        <v>18</v>
      </c>
      <c r="AF94" s="151" t="str">
        <f>IF(Tbl_DFR[[#This Row],[SAP LENGTH]]=18,"valid","check")</f>
        <v>valid</v>
      </c>
    </row>
    <row r="95" spans="1:32">
      <c r="A95" s="70">
        <v>47</v>
      </c>
      <c r="B95" s="34" t="s">
        <v>31</v>
      </c>
      <c r="C95" s="34" t="str">
        <f>UPPER(TRIM(Tbl_DFR[[#This Row],[CMP]]))</f>
        <v>HALDWANI</v>
      </c>
      <c r="D95" s="40" t="s">
        <v>1</v>
      </c>
      <c r="E95" s="45" t="s">
        <v>112</v>
      </c>
      <c r="F95" s="21" t="s">
        <v>111</v>
      </c>
      <c r="G95" s="22" t="s">
        <v>85</v>
      </c>
      <c r="H95" s="34">
        <v>81526</v>
      </c>
      <c r="I95" s="24">
        <v>45931</v>
      </c>
      <c r="J95" s="24">
        <v>45931</v>
      </c>
      <c r="K95" s="159">
        <f>IF(OR(Tbl_DFR[[#This Row],[Date of filling]]="WIP",Tbl_DFR[[#This Row],[Date of Invoice ]]=""),"",Tbl_DFR[[#This Row],[Date of filling]]-Tbl_DFR[[#This Row],[Date of Invoice ]])</f>
        <v>0</v>
      </c>
      <c r="L95" s="160" t="str">
        <f>IF(ISNUMBER(Tbl_DFR[[#This Row],[Invoice filling gape]]),"valid","check")</f>
        <v>valid</v>
      </c>
      <c r="M95" s="45">
        <v>7090</v>
      </c>
      <c r="N95" s="52">
        <v>1595</v>
      </c>
      <c r="O95" s="52">
        <v>12</v>
      </c>
      <c r="P95" s="46">
        <v>60</v>
      </c>
      <c r="Q95" s="46" t="str">
        <f>IF(Tbl_DFR[[#This Row],[Filling Qty]]&gt;=150,"high","normal")</f>
        <v>normal</v>
      </c>
      <c r="R95" s="46" t="str">
        <f>IF(AND(Tbl_DFR[[#This Row],[CMP]]="HALDWANI",Tbl_DFR[[#This Row],[Filling Qty]]&gt;=150),"yes","no")</f>
        <v>no</v>
      </c>
      <c r="S95" s="46" t="str">
        <f>IF(Tbl_DFR[[#This Row],[Filling Qty]]&gt;=150,"high",IF(Tbl_DFR[[#This Row],[Filling Qty]]&gt;=80,"medium","low"))</f>
        <v>low</v>
      </c>
      <c r="T95" s="46">
        <f t="shared" si="1"/>
        <v>72</v>
      </c>
      <c r="U95" s="130" t="str" cm="1">
        <f t="array" ref="U95">_xlfn.IFS(Tbl_DFR[[#This Row],[Filling Qty]]&gt;=150,"HIGH",Tbl_DFR[[#This Row],[Filling Qty]]&gt;=80,"medium",TRUE,"low")</f>
        <v>low</v>
      </c>
      <c r="V95" s="130" t="str">
        <f>IF(OR(Tbl_DFR[[#This Row],[CMP]]="HALDWANI",Tbl_DFR[[#This Row],[CMP]]="DEHRADUN"),"YES","NO")</f>
        <v>YES</v>
      </c>
      <c r="W95" s="24">
        <v>45931</v>
      </c>
      <c r="X95" s="45"/>
      <c r="Y95" s="47">
        <v>45931</v>
      </c>
      <c r="Z95" s="47" t="str">
        <f>IFERROR(TEXT(Tbl_DFR[[#This Row],[Date of filling]],"mmm"),"WIP")</f>
        <v>Oct</v>
      </c>
      <c r="AA95" s="159">
        <f>IFERROR(YEAR(Tbl_DFR[[#This Row],[Date of filling]]),"WIP")</f>
        <v>2025</v>
      </c>
      <c r="AB95" s="161" t="str">
        <f>IFERROR(TEXT(Tbl_DFR[[#This Row],[Date of filling]],"ddd"),"WIP")</f>
        <v>Wed</v>
      </c>
      <c r="AC95" s="127"/>
      <c r="AD95" s="132" t="str">
        <f>_xlfn.XLOOKUP(Tbl_DFR[[#This Row],[SAP]],Site_master[SAP ID],Site_master[ [ TECHNICIAN Name] ],"Not found")</f>
        <v>Raj  Kumar</v>
      </c>
      <c r="AE95" s="134">
        <f>LEN(Tbl_DFR[[#This Row],[SAP]])</f>
        <v>18</v>
      </c>
      <c r="AF95" s="151" t="str">
        <f>IF(Tbl_DFR[[#This Row],[SAP LENGTH]]=18,"valid","check")</f>
        <v>valid</v>
      </c>
    </row>
    <row r="96" spans="1:32" hidden="1">
      <c r="A96" s="56">
        <v>48</v>
      </c>
      <c r="B96" s="28" t="s">
        <v>705</v>
      </c>
      <c r="C96" s="28" t="str">
        <f>UPPER(TRIM(Tbl_DFR[[#This Row],[CMP]]))</f>
        <v>DEHRADUN</v>
      </c>
      <c r="D96" s="40" t="s">
        <v>706</v>
      </c>
      <c r="E96" s="49" t="s">
        <v>707</v>
      </c>
      <c r="F96" s="23" t="s">
        <v>772</v>
      </c>
      <c r="G96" s="84" t="s">
        <v>775</v>
      </c>
      <c r="H96" s="28">
        <v>104511</v>
      </c>
      <c r="I96" s="67">
        <v>45935</v>
      </c>
      <c r="J96" s="67">
        <v>45935</v>
      </c>
      <c r="K96" s="159">
        <f>IF(OR(Tbl_DFR[[#This Row],[Date of filling]]="WIP",Tbl_DFR[[#This Row],[Date of Invoice ]]=""),"",Tbl_DFR[[#This Row],[Date of filling]]-Tbl_DFR[[#This Row],[Date of Invoice ]])</f>
        <v>0</v>
      </c>
      <c r="L96" s="160" t="str">
        <f>IF(ISNUMBER(Tbl_DFR[[#This Row],[Invoice filling gape]]),"valid","check")</f>
        <v>valid</v>
      </c>
      <c r="M96" s="28">
        <v>11916</v>
      </c>
      <c r="N96" s="42">
        <v>3350</v>
      </c>
      <c r="O96" s="42">
        <v>40</v>
      </c>
      <c r="P96" s="42">
        <v>80</v>
      </c>
      <c r="Q96" s="42" t="str">
        <f>IF(Tbl_DFR[[#This Row],[Filling Qty]]&gt;=150,"high","normal")</f>
        <v>normal</v>
      </c>
      <c r="R96" s="42" t="str">
        <f>IF(AND(Tbl_DFR[[#This Row],[CMP]]="HALDWANI",Tbl_DFR[[#This Row],[Filling Qty]]&gt;=150),"yes","no")</f>
        <v>no</v>
      </c>
      <c r="S96" s="42" t="str">
        <f>IF(Tbl_DFR[[#This Row],[Filling Qty]]&gt;=150,"high",IF(Tbl_DFR[[#This Row],[Filling Qty]]&gt;=80,"medium","low"))</f>
        <v>medium</v>
      </c>
      <c r="T96" s="42">
        <f t="shared" si="1"/>
        <v>120</v>
      </c>
      <c r="U96" s="129" t="str" cm="1">
        <f t="array" ref="U96">_xlfn.IFS(Tbl_DFR[[#This Row],[Filling Qty]]&gt;=150,"HIGH",Tbl_DFR[[#This Row],[Filling Qty]]&gt;=80,"medium",TRUE,"low")</f>
        <v>medium</v>
      </c>
      <c r="V96" s="129" t="str">
        <f>IF(OR(Tbl_DFR[[#This Row],[CMP]]="HALDWANI",Tbl_DFR[[#This Row],[CMP]]="DEHRADUN"),"YES","NO")</f>
        <v>YES</v>
      </c>
      <c r="W96" s="67">
        <v>45935</v>
      </c>
      <c r="X96" s="32">
        <v>45931</v>
      </c>
      <c r="Y96" s="43">
        <v>45931</v>
      </c>
      <c r="Z96" s="43" t="str">
        <f>IFERROR(TEXT(Tbl_DFR[[#This Row],[Date of filling]],"mmm"),"WIP")</f>
        <v>Oct</v>
      </c>
      <c r="AA96" s="159">
        <f>IFERROR(YEAR(Tbl_DFR[[#This Row],[Date of filling]]),"WIP")</f>
        <v>2025</v>
      </c>
      <c r="AB96" s="161" t="str">
        <f>IFERROR(TEXT(Tbl_DFR[[#This Row],[Date of filling]],"ddd"),"WIP")</f>
        <v>Sun</v>
      </c>
      <c r="AC96" s="50"/>
      <c r="AD96" s="129" t="str">
        <f>_xlfn.XLOOKUP(Tbl_DFR[[#This Row],[SAP]],Site_master[SAP ID],Site_master[ [ TECHNICIAN Name] ],"Not found")</f>
        <v>Sandeep Pal</v>
      </c>
      <c r="AE96" s="143">
        <f>LEN(Tbl_DFR[[#This Row],[SAP]])</f>
        <v>18</v>
      </c>
      <c r="AF96" s="151" t="str">
        <f>IF(Tbl_DFR[[#This Row],[SAP LENGTH]]=18,"valid","check")</f>
        <v>valid</v>
      </c>
    </row>
    <row r="97" spans="1:32">
      <c r="A97" s="56">
        <v>48</v>
      </c>
      <c r="B97" s="28" t="s">
        <v>31</v>
      </c>
      <c r="C97" s="28" t="str">
        <f>UPPER(TRIM(Tbl_DFR[[#This Row],[CMP]]))</f>
        <v>HALDWANI</v>
      </c>
      <c r="D97" s="40" t="s">
        <v>1</v>
      </c>
      <c r="E97" s="49" t="s">
        <v>112</v>
      </c>
      <c r="F97" s="27" t="s">
        <v>111</v>
      </c>
      <c r="G97" s="29" t="s">
        <v>86</v>
      </c>
      <c r="H97" s="28">
        <v>81818</v>
      </c>
      <c r="I97" s="30">
        <v>45931</v>
      </c>
      <c r="J97" s="30">
        <v>45931</v>
      </c>
      <c r="K97" s="159">
        <f>IF(OR(Tbl_DFR[[#This Row],[Date of filling]]="WIP",Tbl_DFR[[#This Row],[Date of Invoice ]]=""),"",Tbl_DFR[[#This Row],[Date of filling]]-Tbl_DFR[[#This Row],[Date of Invoice ]])</f>
        <v>0</v>
      </c>
      <c r="L97" s="160" t="str">
        <f>IF(ISNUMBER(Tbl_DFR[[#This Row],[Invoice filling gape]]),"valid","check")</f>
        <v>valid</v>
      </c>
      <c r="M97" s="49">
        <v>5827</v>
      </c>
      <c r="N97" s="51">
        <v>1488</v>
      </c>
      <c r="O97" s="51">
        <v>13</v>
      </c>
      <c r="P97" s="42">
        <v>80</v>
      </c>
      <c r="Q97" s="42" t="str">
        <f>IF(Tbl_DFR[[#This Row],[Filling Qty]]&gt;=150,"high","normal")</f>
        <v>normal</v>
      </c>
      <c r="R97" s="42" t="str">
        <f>IF(AND(Tbl_DFR[[#This Row],[CMP]]="HALDWANI",Tbl_DFR[[#This Row],[Filling Qty]]&gt;=150),"yes","no")</f>
        <v>no</v>
      </c>
      <c r="S97" s="42" t="str">
        <f>IF(Tbl_DFR[[#This Row],[Filling Qty]]&gt;=150,"high",IF(Tbl_DFR[[#This Row],[Filling Qty]]&gt;=80,"medium","low"))</f>
        <v>medium</v>
      </c>
      <c r="T97" s="42">
        <f t="shared" si="1"/>
        <v>93</v>
      </c>
      <c r="U97" s="129" t="str" cm="1">
        <f t="array" ref="U97">_xlfn.IFS(Tbl_DFR[[#This Row],[Filling Qty]]&gt;=150,"HIGH",Tbl_DFR[[#This Row],[Filling Qty]]&gt;=80,"medium",TRUE,"low")</f>
        <v>medium</v>
      </c>
      <c r="V97" s="129" t="str">
        <f>IF(OR(Tbl_DFR[[#This Row],[CMP]]="HALDWANI",Tbl_DFR[[#This Row],[CMP]]="DEHRADUN"),"YES","NO")</f>
        <v>YES</v>
      </c>
      <c r="W97" s="30">
        <v>45931</v>
      </c>
      <c r="X97" s="125">
        <v>0.43888888888888888</v>
      </c>
      <c r="Y97" s="43">
        <v>45931</v>
      </c>
      <c r="Z97" s="43" t="str">
        <f>IFERROR(TEXT(Tbl_DFR[[#This Row],[Date of filling]],"mmm"),"WIP")</f>
        <v>Oct</v>
      </c>
      <c r="AA97" s="159">
        <f>IFERROR(YEAR(Tbl_DFR[[#This Row],[Date of filling]]),"WIP")</f>
        <v>2025</v>
      </c>
      <c r="AB97" s="161" t="str">
        <f>IFERROR(TEXT(Tbl_DFR[[#This Row],[Date of filling]],"ddd"),"WIP")</f>
        <v>Wed</v>
      </c>
      <c r="AC97" s="126" t="s">
        <v>122</v>
      </c>
      <c r="AD97" s="131" t="str">
        <f>_xlfn.XLOOKUP(Tbl_DFR[[#This Row],[SAP]],Site_master[SAP ID],Site_master[ [ TECHNICIAN Name] ],"Not found")</f>
        <v>Raj  Kumar</v>
      </c>
      <c r="AE97" s="137">
        <f>LEN(Tbl_DFR[[#This Row],[SAP]])</f>
        <v>18</v>
      </c>
      <c r="AF97" s="151" t="str">
        <f>IF(Tbl_DFR[[#This Row],[SAP LENGTH]]=18,"valid","check")</f>
        <v>valid</v>
      </c>
    </row>
    <row r="98" spans="1:32" hidden="1">
      <c r="A98" s="70">
        <v>49</v>
      </c>
      <c r="B98" s="34" t="s">
        <v>705</v>
      </c>
      <c r="C98" s="34" t="str">
        <f>UPPER(TRIM(Tbl_DFR[[#This Row],[CMP]]))</f>
        <v>DEHRADUN</v>
      </c>
      <c r="D98" s="40" t="s">
        <v>706</v>
      </c>
      <c r="E98" s="45" t="s">
        <v>707</v>
      </c>
      <c r="F98" s="23" t="s">
        <v>772</v>
      </c>
      <c r="G98" s="84" t="s">
        <v>776</v>
      </c>
      <c r="H98" s="34">
        <v>104511</v>
      </c>
      <c r="I98" s="65">
        <v>45935</v>
      </c>
      <c r="J98" s="65">
        <v>45935</v>
      </c>
      <c r="K98" s="159">
        <f>IF(OR(Tbl_DFR[[#This Row],[Date of filling]]="WIP",Tbl_DFR[[#This Row],[Date of Invoice ]]=""),"",Tbl_DFR[[#This Row],[Date of filling]]-Tbl_DFR[[#This Row],[Date of Invoice ]])</f>
        <v>0</v>
      </c>
      <c r="L98" s="160" t="str">
        <f>IF(ISNUMBER(Tbl_DFR[[#This Row],[Invoice filling gape]]),"valid","check")</f>
        <v>valid</v>
      </c>
      <c r="M98" s="34">
        <v>1836</v>
      </c>
      <c r="N98" s="46">
        <v>528</v>
      </c>
      <c r="O98" s="46">
        <v>20</v>
      </c>
      <c r="P98" s="46">
        <v>80</v>
      </c>
      <c r="Q98" s="46" t="str">
        <f>IF(Tbl_DFR[[#This Row],[Filling Qty]]&gt;=150,"high","normal")</f>
        <v>normal</v>
      </c>
      <c r="R98" s="46" t="str">
        <f>IF(AND(Tbl_DFR[[#This Row],[CMP]]="HALDWANI",Tbl_DFR[[#This Row],[Filling Qty]]&gt;=150),"yes","no")</f>
        <v>no</v>
      </c>
      <c r="S98" s="46" t="str">
        <f>IF(Tbl_DFR[[#This Row],[Filling Qty]]&gt;=150,"high",IF(Tbl_DFR[[#This Row],[Filling Qty]]&gt;=80,"medium","low"))</f>
        <v>medium</v>
      </c>
      <c r="T98" s="46">
        <f t="shared" si="1"/>
        <v>100</v>
      </c>
      <c r="U98" s="130" t="str" cm="1">
        <f t="array" ref="U98">_xlfn.IFS(Tbl_DFR[[#This Row],[Filling Qty]]&gt;=150,"HIGH",Tbl_DFR[[#This Row],[Filling Qty]]&gt;=80,"medium",TRUE,"low")</f>
        <v>medium</v>
      </c>
      <c r="V98" s="130" t="str">
        <f>IF(OR(Tbl_DFR[[#This Row],[CMP]]="HALDWANI",Tbl_DFR[[#This Row],[CMP]]="DEHRADUN"),"YES","NO")</f>
        <v>YES</v>
      </c>
      <c r="W98" s="65">
        <v>45935</v>
      </c>
      <c r="X98" s="35">
        <v>45931</v>
      </c>
      <c r="Y98" s="47">
        <v>45931</v>
      </c>
      <c r="Z98" s="47" t="str">
        <f>IFERROR(TEXT(Tbl_DFR[[#This Row],[Date of filling]],"mmm"),"WIP")</f>
        <v>Oct</v>
      </c>
      <c r="AA98" s="159">
        <f>IFERROR(YEAR(Tbl_DFR[[#This Row],[Date of filling]]),"WIP")</f>
        <v>2025</v>
      </c>
      <c r="AB98" s="161" t="str">
        <f>IFERROR(TEXT(Tbl_DFR[[#This Row],[Date of filling]],"ddd"),"WIP")</f>
        <v>Sun</v>
      </c>
      <c r="AC98" s="48"/>
      <c r="AD98" s="130" t="str">
        <f>_xlfn.XLOOKUP(Tbl_DFR[[#This Row],[SAP]],Site_master[SAP ID],Site_master[ [ TECHNICIAN Name] ],"Not found")</f>
        <v>Sandeep Pal</v>
      </c>
      <c r="AE98" s="143">
        <f>LEN(Tbl_DFR[[#This Row],[SAP]])</f>
        <v>18</v>
      </c>
      <c r="AF98" s="151" t="str">
        <f>IF(Tbl_DFR[[#This Row],[SAP LENGTH]]=18,"valid","check")</f>
        <v>valid</v>
      </c>
    </row>
    <row r="99" spans="1:32">
      <c r="A99" s="70">
        <v>49</v>
      </c>
      <c r="B99" s="34" t="s">
        <v>31</v>
      </c>
      <c r="C99" s="34" t="str">
        <f>UPPER(TRIM(Tbl_DFR[[#This Row],[CMP]]))</f>
        <v>HALDWANI</v>
      </c>
      <c r="D99" s="40" t="s">
        <v>1</v>
      </c>
      <c r="E99" s="45" t="s">
        <v>112</v>
      </c>
      <c r="F99" s="21" t="s">
        <v>111</v>
      </c>
      <c r="G99" s="22" t="s">
        <v>87</v>
      </c>
      <c r="H99" s="34">
        <v>81818</v>
      </c>
      <c r="I99" s="24">
        <v>45931</v>
      </c>
      <c r="J99" s="24">
        <v>45931</v>
      </c>
      <c r="K99" s="159">
        <f>IF(OR(Tbl_DFR[[#This Row],[Date of filling]]="WIP",Tbl_DFR[[#This Row],[Date of Invoice ]]=""),"",Tbl_DFR[[#This Row],[Date of filling]]-Tbl_DFR[[#This Row],[Date of Invoice ]])</f>
        <v>0</v>
      </c>
      <c r="L99" s="160" t="str">
        <f>IF(ISNUMBER(Tbl_DFR[[#This Row],[Invoice filling gape]]),"valid","check")</f>
        <v>valid</v>
      </c>
      <c r="M99" s="45">
        <v>7789</v>
      </c>
      <c r="N99" s="52">
        <v>2601</v>
      </c>
      <c r="O99" s="52">
        <v>13</v>
      </c>
      <c r="P99" s="46">
        <v>80</v>
      </c>
      <c r="Q99" s="46" t="str">
        <f>IF(Tbl_DFR[[#This Row],[Filling Qty]]&gt;=150,"high","normal")</f>
        <v>normal</v>
      </c>
      <c r="R99" s="46" t="str">
        <f>IF(AND(Tbl_DFR[[#This Row],[CMP]]="HALDWANI",Tbl_DFR[[#This Row],[Filling Qty]]&gt;=150),"yes","no")</f>
        <v>no</v>
      </c>
      <c r="S99" s="46" t="str">
        <f>IF(Tbl_DFR[[#This Row],[Filling Qty]]&gt;=150,"high",IF(Tbl_DFR[[#This Row],[Filling Qty]]&gt;=80,"medium","low"))</f>
        <v>medium</v>
      </c>
      <c r="T99" s="46">
        <f t="shared" si="1"/>
        <v>93</v>
      </c>
      <c r="U99" s="130" t="str" cm="1">
        <f t="array" ref="U99">_xlfn.IFS(Tbl_DFR[[#This Row],[Filling Qty]]&gt;=150,"HIGH",Tbl_DFR[[#This Row],[Filling Qty]]&gt;=80,"medium",TRUE,"low")</f>
        <v>medium</v>
      </c>
      <c r="V99" s="130" t="str">
        <f>IF(OR(Tbl_DFR[[#This Row],[CMP]]="HALDWANI",Tbl_DFR[[#This Row],[CMP]]="DEHRADUN"),"YES","NO")</f>
        <v>YES</v>
      </c>
      <c r="W99" s="24">
        <v>45931</v>
      </c>
      <c r="X99" s="124">
        <v>0.61805555555555558</v>
      </c>
      <c r="Y99" s="47">
        <v>45931</v>
      </c>
      <c r="Z99" s="47" t="str">
        <f>IFERROR(TEXT(Tbl_DFR[[#This Row],[Date of filling]],"mmm"),"WIP")</f>
        <v>Oct</v>
      </c>
      <c r="AA99" s="159">
        <f>IFERROR(YEAR(Tbl_DFR[[#This Row],[Date of filling]]),"WIP")</f>
        <v>2025</v>
      </c>
      <c r="AB99" s="161" t="str">
        <f>IFERROR(TEXT(Tbl_DFR[[#This Row],[Date of filling]],"ddd"),"WIP")</f>
        <v>Wed</v>
      </c>
      <c r="AC99" s="127" t="s">
        <v>123</v>
      </c>
      <c r="AD99" s="132" t="str">
        <f>_xlfn.XLOOKUP(Tbl_DFR[[#This Row],[SAP]],Site_master[SAP ID],Site_master[ [ TECHNICIAN Name] ],"Not found")</f>
        <v>Raj  Kumar</v>
      </c>
      <c r="AE99" s="134">
        <f>LEN(Tbl_DFR[[#This Row],[SAP]])</f>
        <v>18</v>
      </c>
      <c r="AF99" s="151" t="str">
        <f>IF(Tbl_DFR[[#This Row],[SAP LENGTH]]=18,"valid","check")</f>
        <v>valid</v>
      </c>
    </row>
    <row r="100" spans="1:32" hidden="1">
      <c r="A100" s="56">
        <v>50</v>
      </c>
      <c r="B100" s="28" t="s">
        <v>705</v>
      </c>
      <c r="C100" s="28" t="str">
        <f>UPPER(TRIM(Tbl_DFR[[#This Row],[CMP]]))</f>
        <v>DEHRADUN</v>
      </c>
      <c r="D100" s="40" t="s">
        <v>706</v>
      </c>
      <c r="E100" s="49" t="s">
        <v>707</v>
      </c>
      <c r="F100" s="23" t="s">
        <v>772</v>
      </c>
      <c r="G100" s="84" t="s">
        <v>777</v>
      </c>
      <c r="H100" s="28">
        <v>104511</v>
      </c>
      <c r="I100" s="67">
        <v>45935</v>
      </c>
      <c r="J100" s="67">
        <v>45935</v>
      </c>
      <c r="K100" s="159">
        <f>IF(OR(Tbl_DFR[[#This Row],[Date of filling]]="WIP",Tbl_DFR[[#This Row],[Date of Invoice ]]=""),"",Tbl_DFR[[#This Row],[Date of filling]]-Tbl_DFR[[#This Row],[Date of Invoice ]])</f>
        <v>0</v>
      </c>
      <c r="L100" s="160" t="str">
        <f>IF(ISNUMBER(Tbl_DFR[[#This Row],[Invoice filling gape]]),"valid","check")</f>
        <v>valid</v>
      </c>
      <c r="M100" s="28">
        <v>124</v>
      </c>
      <c r="N100" s="42">
        <v>88</v>
      </c>
      <c r="O100" s="42">
        <v>25</v>
      </c>
      <c r="P100" s="42">
        <v>80</v>
      </c>
      <c r="Q100" s="42" t="str">
        <f>IF(Tbl_DFR[[#This Row],[Filling Qty]]&gt;=150,"high","normal")</f>
        <v>normal</v>
      </c>
      <c r="R100" s="42" t="str">
        <f>IF(AND(Tbl_DFR[[#This Row],[CMP]]="HALDWANI",Tbl_DFR[[#This Row],[Filling Qty]]&gt;=150),"yes","no")</f>
        <v>no</v>
      </c>
      <c r="S100" s="42" t="str">
        <f>IF(Tbl_DFR[[#This Row],[Filling Qty]]&gt;=150,"high",IF(Tbl_DFR[[#This Row],[Filling Qty]]&gt;=80,"medium","low"))</f>
        <v>medium</v>
      </c>
      <c r="T100" s="42">
        <f t="shared" si="1"/>
        <v>105</v>
      </c>
      <c r="U100" s="129" t="str" cm="1">
        <f t="array" ref="U100">_xlfn.IFS(Tbl_DFR[[#This Row],[Filling Qty]]&gt;=150,"HIGH",Tbl_DFR[[#This Row],[Filling Qty]]&gt;=80,"medium",TRUE,"low")</f>
        <v>medium</v>
      </c>
      <c r="V100" s="129" t="str">
        <f>IF(OR(Tbl_DFR[[#This Row],[CMP]]="HALDWANI",Tbl_DFR[[#This Row],[CMP]]="DEHRADUN"),"YES","NO")</f>
        <v>YES</v>
      </c>
      <c r="W100" s="67">
        <v>45935</v>
      </c>
      <c r="X100" s="32">
        <v>45931</v>
      </c>
      <c r="Y100" s="43">
        <v>45931</v>
      </c>
      <c r="Z100" s="43" t="str">
        <f>IFERROR(TEXT(Tbl_DFR[[#This Row],[Date of filling]],"mmm"),"WIP")</f>
        <v>Oct</v>
      </c>
      <c r="AA100" s="159">
        <f>IFERROR(YEAR(Tbl_DFR[[#This Row],[Date of filling]]),"WIP")</f>
        <v>2025</v>
      </c>
      <c r="AB100" s="161" t="str">
        <f>IFERROR(TEXT(Tbl_DFR[[#This Row],[Date of filling]],"ddd"),"WIP")</f>
        <v>Sun</v>
      </c>
      <c r="AC100" s="50"/>
      <c r="AD100" s="129" t="str">
        <f>_xlfn.XLOOKUP(Tbl_DFR[[#This Row],[SAP]],Site_master[SAP ID],Site_master[ [ TECHNICIAN Name] ],"Not found")</f>
        <v>Sandeep Pal</v>
      </c>
      <c r="AE100" s="143">
        <f>LEN(Tbl_DFR[[#This Row],[SAP]])</f>
        <v>18</v>
      </c>
      <c r="AF100" s="151" t="str">
        <f>IF(Tbl_DFR[[#This Row],[SAP LENGTH]]=18,"valid","check")</f>
        <v>valid</v>
      </c>
    </row>
    <row r="101" spans="1:32">
      <c r="A101" s="56">
        <v>50</v>
      </c>
      <c r="B101" s="28" t="s">
        <v>31</v>
      </c>
      <c r="C101" s="137" t="str">
        <f>UPPER(TRIM(Tbl_DFR[[#This Row],[CMP]]))</f>
        <v>HALDWANI</v>
      </c>
      <c r="D101" s="23" t="s">
        <v>1</v>
      </c>
      <c r="E101" s="49" t="s">
        <v>112</v>
      </c>
      <c r="F101" s="27" t="s">
        <v>111</v>
      </c>
      <c r="G101" s="29" t="s">
        <v>88</v>
      </c>
      <c r="H101" s="28">
        <v>81818</v>
      </c>
      <c r="I101" s="30">
        <v>45931</v>
      </c>
      <c r="J101" s="30">
        <v>45931</v>
      </c>
      <c r="K101" s="159">
        <f>IF(OR(Tbl_DFR[[#This Row],[Date of filling]]="WIP",Tbl_DFR[[#This Row],[Date of Invoice ]]=""),"",Tbl_DFR[[#This Row],[Date of filling]]-Tbl_DFR[[#This Row],[Date of Invoice ]])</f>
        <v>0</v>
      </c>
      <c r="L101" s="160" t="str">
        <f>IF(ISNUMBER(Tbl_DFR[[#This Row],[Invoice filling gape]]),"valid","check")</f>
        <v>valid</v>
      </c>
      <c r="M101" s="49">
        <v>7311</v>
      </c>
      <c r="N101" s="51">
        <v>1311</v>
      </c>
      <c r="O101" s="51">
        <v>13</v>
      </c>
      <c r="P101" s="42">
        <v>80</v>
      </c>
      <c r="Q101" s="42" t="str">
        <f>IF(Tbl_DFR[[#This Row],[Filling Qty]]&gt;=150,"high","normal")</f>
        <v>normal</v>
      </c>
      <c r="R101" s="42" t="str">
        <f>IF(AND(Tbl_DFR[[#This Row],[CMP]]="HALDWANI",Tbl_DFR[[#This Row],[Filling Qty]]&gt;=150),"yes","no")</f>
        <v>no</v>
      </c>
      <c r="S101" s="42" t="str">
        <f>IF(Tbl_DFR[[#This Row],[Filling Qty]]&gt;=150,"high",IF(Tbl_DFR[[#This Row],[Filling Qty]]&gt;=80,"medium","low"))</f>
        <v>medium</v>
      </c>
      <c r="T101" s="42">
        <f t="shared" si="1"/>
        <v>93</v>
      </c>
      <c r="U101" s="129" t="str" cm="1">
        <f t="array" ref="U101">_xlfn.IFS(Tbl_DFR[[#This Row],[Filling Qty]]&gt;=150,"HIGH",Tbl_DFR[[#This Row],[Filling Qty]]&gt;=80,"medium",TRUE,"low")</f>
        <v>medium</v>
      </c>
      <c r="V101" s="129" t="str">
        <f>IF(OR(Tbl_DFR[[#This Row],[CMP]]="HALDWANI",Tbl_DFR[[#This Row],[CMP]]="DEHRADUN"),"YES","NO")</f>
        <v>YES</v>
      </c>
      <c r="W101" s="30">
        <v>45931</v>
      </c>
      <c r="X101" s="125">
        <v>0.57152777777777775</v>
      </c>
      <c r="Y101" s="43">
        <v>45931</v>
      </c>
      <c r="Z101" s="43" t="str">
        <f>IFERROR(TEXT(Tbl_DFR[[#This Row],[Date of filling]],"mmm"),"WIP")</f>
        <v>Oct</v>
      </c>
      <c r="AA101" s="159">
        <f>IFERROR(YEAR(Tbl_DFR[[#This Row],[Date of filling]]),"WIP")</f>
        <v>2025</v>
      </c>
      <c r="AB101" s="161" t="str">
        <f>IFERROR(TEXT(Tbl_DFR[[#This Row],[Date of filling]],"ddd"),"WIP")</f>
        <v>Wed</v>
      </c>
      <c r="AC101" s="126" t="s">
        <v>122</v>
      </c>
      <c r="AD101" s="131" t="str">
        <f>_xlfn.XLOOKUP(Tbl_DFR[[#This Row],[SAP]],Site_master[SAP ID],Site_master[ [ TECHNICIAN Name] ],"Not found")</f>
        <v>Raj  Kumar</v>
      </c>
      <c r="AE101" s="137">
        <f>LEN(Tbl_DFR[[#This Row],[SAP]])</f>
        <v>18</v>
      </c>
      <c r="AF101" s="151" t="str">
        <f>IF(Tbl_DFR[[#This Row],[SAP LENGTH]]=18,"valid","check")</f>
        <v>valid</v>
      </c>
    </row>
    <row r="102" spans="1:32">
      <c r="A102" s="70">
        <v>51</v>
      </c>
      <c r="B102" s="34" t="s">
        <v>31</v>
      </c>
      <c r="C102" s="134" t="str">
        <f>UPPER(TRIM(Tbl_DFR[[#This Row],[CMP]]))</f>
        <v>HALDWANI</v>
      </c>
      <c r="D102" s="23" t="s">
        <v>1</v>
      </c>
      <c r="E102" s="45" t="s">
        <v>112</v>
      </c>
      <c r="F102" s="21" t="s">
        <v>111</v>
      </c>
      <c r="G102" s="22" t="s">
        <v>131</v>
      </c>
      <c r="H102" s="34">
        <v>182207</v>
      </c>
      <c r="I102" s="24">
        <v>45931</v>
      </c>
      <c r="J102" s="24">
        <v>45931</v>
      </c>
      <c r="K102" s="159">
        <f>IF(OR(Tbl_DFR[[#This Row],[Date of filling]]="WIP",Tbl_DFR[[#This Row],[Date of Invoice ]]=""),"",Tbl_DFR[[#This Row],[Date of filling]]-Tbl_DFR[[#This Row],[Date of Invoice ]])</f>
        <v>0</v>
      </c>
      <c r="L102" s="160" t="str">
        <f>IF(ISNUMBER(Tbl_DFR[[#This Row],[Invoice filling gape]]),"valid","check")</f>
        <v>valid</v>
      </c>
      <c r="M102" s="45">
        <v>36149</v>
      </c>
      <c r="N102" s="52">
        <v>5674</v>
      </c>
      <c r="O102" s="52">
        <v>10</v>
      </c>
      <c r="P102" s="46">
        <v>160</v>
      </c>
      <c r="Q102" s="46" t="str">
        <f>IF(Tbl_DFR[[#This Row],[Filling Qty]]&gt;=150,"high","normal")</f>
        <v>high</v>
      </c>
      <c r="R102" s="46" t="str">
        <f>IF(AND(Tbl_DFR[[#This Row],[CMP]]="HALDWANI",Tbl_DFR[[#This Row],[Filling Qty]]&gt;=150),"yes","no")</f>
        <v>yes</v>
      </c>
      <c r="S102" s="46" t="str">
        <f>IF(Tbl_DFR[[#This Row],[Filling Qty]]&gt;=150,"high",IF(Tbl_DFR[[#This Row],[Filling Qty]]&gt;=80,"medium","low"))</f>
        <v>high</v>
      </c>
      <c r="T102" s="46">
        <f t="shared" si="1"/>
        <v>170</v>
      </c>
      <c r="U102" s="130" t="str" cm="1">
        <f t="array" ref="U102">_xlfn.IFS(Tbl_DFR[[#This Row],[Filling Qty]]&gt;=150,"HIGH",Tbl_DFR[[#This Row],[Filling Qty]]&gt;=80,"medium",TRUE,"low")</f>
        <v>HIGH</v>
      </c>
      <c r="V102" s="130" t="str">
        <f>IF(OR(Tbl_DFR[[#This Row],[CMP]]="HALDWANI",Tbl_DFR[[#This Row],[CMP]]="DEHRADUN"),"YES","NO")</f>
        <v>YES</v>
      </c>
      <c r="W102" s="24">
        <v>45931</v>
      </c>
      <c r="X102" s="124"/>
      <c r="Y102" s="47">
        <v>45931</v>
      </c>
      <c r="Z102" s="47" t="str">
        <f>IFERROR(TEXT(Tbl_DFR[[#This Row],[Date of filling]],"mmm"),"WIP")</f>
        <v>Oct</v>
      </c>
      <c r="AA102" s="159">
        <f>IFERROR(YEAR(Tbl_DFR[[#This Row],[Date of filling]]),"WIP")</f>
        <v>2025</v>
      </c>
      <c r="AB102" s="161" t="str">
        <f>IFERROR(TEXT(Tbl_DFR[[#This Row],[Date of filling]],"ddd"),"WIP")</f>
        <v>Wed</v>
      </c>
      <c r="AC102" s="127"/>
      <c r="AD102" s="132" t="str">
        <f>_xlfn.XLOOKUP(Tbl_DFR[[#This Row],[SAP]],Site_master[SAP ID],Site_master[ [ TECHNICIAN Name] ],"Not found")</f>
        <v>Ayush  Dubey</v>
      </c>
      <c r="AE102" s="134">
        <f>LEN(Tbl_DFR[[#This Row],[SAP]])</f>
        <v>18</v>
      </c>
      <c r="AF102" s="151" t="str">
        <f>IF(Tbl_DFR[[#This Row],[SAP LENGTH]]=18,"valid","check")</f>
        <v>valid</v>
      </c>
    </row>
    <row r="103" spans="1:32" hidden="1">
      <c r="A103" s="70">
        <v>51</v>
      </c>
      <c r="B103" s="34" t="s">
        <v>705</v>
      </c>
      <c r="C103" s="134" t="str">
        <f>UPPER(TRIM(Tbl_DFR[[#This Row],[CMP]]))</f>
        <v>DEHRADUN</v>
      </c>
      <c r="D103" s="23" t="s">
        <v>706</v>
      </c>
      <c r="E103" s="45" t="s">
        <v>778</v>
      </c>
      <c r="F103" s="21" t="s">
        <v>779</v>
      </c>
      <c r="G103" s="84" t="s">
        <v>780</v>
      </c>
      <c r="H103" s="34" t="s">
        <v>781</v>
      </c>
      <c r="I103" s="65">
        <v>45935</v>
      </c>
      <c r="J103" s="65">
        <v>45935</v>
      </c>
      <c r="K103" s="159">
        <f>IF(OR(Tbl_DFR[[#This Row],[Date of filling]]="WIP",Tbl_DFR[[#This Row],[Date of Invoice ]]=""),"",Tbl_DFR[[#This Row],[Date of filling]]-Tbl_DFR[[#This Row],[Date of Invoice ]])</f>
        <v>0</v>
      </c>
      <c r="L103" s="160" t="str">
        <f>IF(ISNUMBER(Tbl_DFR[[#This Row],[Invoice filling gape]]),"valid","check")</f>
        <v>valid</v>
      </c>
      <c r="M103" s="34">
        <v>30188</v>
      </c>
      <c r="N103" s="46">
        <v>3378</v>
      </c>
      <c r="O103" s="46">
        <v>35</v>
      </c>
      <c r="P103" s="46">
        <v>200</v>
      </c>
      <c r="Q103" s="46" t="str">
        <f>IF(Tbl_DFR[[#This Row],[Filling Qty]]&gt;=150,"high","normal")</f>
        <v>high</v>
      </c>
      <c r="R103" s="46" t="str">
        <f>IF(AND(Tbl_DFR[[#This Row],[CMP]]="HALDWANI",Tbl_DFR[[#This Row],[Filling Qty]]&gt;=150),"yes","no")</f>
        <v>no</v>
      </c>
      <c r="S103" s="46" t="str">
        <f>IF(Tbl_DFR[[#This Row],[Filling Qty]]&gt;=150,"high",IF(Tbl_DFR[[#This Row],[Filling Qty]]&gt;=80,"medium","low"))</f>
        <v>high</v>
      </c>
      <c r="T103" s="46">
        <f t="shared" si="1"/>
        <v>235</v>
      </c>
      <c r="U103" s="130" t="str" cm="1">
        <f t="array" ref="U103">_xlfn.IFS(Tbl_DFR[[#This Row],[Filling Qty]]&gt;=150,"HIGH",Tbl_DFR[[#This Row],[Filling Qty]]&gt;=80,"medium",TRUE,"low")</f>
        <v>HIGH</v>
      </c>
      <c r="V103" s="130" t="str">
        <f>IF(OR(Tbl_DFR[[#This Row],[CMP]]="HALDWANI",Tbl_DFR[[#This Row],[CMP]]="DEHRADUN"),"YES","NO")</f>
        <v>YES</v>
      </c>
      <c r="W103" s="65">
        <v>45935</v>
      </c>
      <c r="X103" s="35">
        <v>45931</v>
      </c>
      <c r="Y103" s="47">
        <v>45931</v>
      </c>
      <c r="Z103" s="47" t="str">
        <f>IFERROR(TEXT(Tbl_DFR[[#This Row],[Date of filling]],"mmm"),"WIP")</f>
        <v>Oct</v>
      </c>
      <c r="AA103" s="159">
        <f>IFERROR(YEAR(Tbl_DFR[[#This Row],[Date of filling]]),"WIP")</f>
        <v>2025</v>
      </c>
      <c r="AB103" s="161" t="str">
        <f>IFERROR(TEXT(Tbl_DFR[[#This Row],[Date of filling]],"ddd"),"WIP")</f>
        <v>Sun</v>
      </c>
      <c r="AC103" s="48"/>
      <c r="AD103" s="130" t="str">
        <f>_xlfn.XLOOKUP(Tbl_DFR[[#This Row],[SAP]],Site_master[SAP ID],Site_master[ [ TECHNICIAN Name] ],"Not found")</f>
        <v>Amresh Uniyal</v>
      </c>
      <c r="AE103" s="143">
        <f>LEN(Tbl_DFR[[#This Row],[SAP]])</f>
        <v>18</v>
      </c>
      <c r="AF103" s="151" t="str">
        <f>IF(Tbl_DFR[[#This Row],[SAP LENGTH]]=18,"valid","check")</f>
        <v>valid</v>
      </c>
    </row>
    <row r="104" spans="1:32" hidden="1">
      <c r="A104" s="56">
        <v>52</v>
      </c>
      <c r="B104" s="28" t="s">
        <v>705</v>
      </c>
      <c r="C104" s="137" t="str">
        <f>UPPER(TRIM(Tbl_DFR[[#This Row],[CMP]]))</f>
        <v>DEHRADUN</v>
      </c>
      <c r="D104" s="23" t="s">
        <v>706</v>
      </c>
      <c r="E104" s="49" t="s">
        <v>778</v>
      </c>
      <c r="F104" s="27" t="s">
        <v>779</v>
      </c>
      <c r="G104" s="84" t="s">
        <v>782</v>
      </c>
      <c r="H104" s="28" t="s">
        <v>781</v>
      </c>
      <c r="I104" s="67">
        <v>45935</v>
      </c>
      <c r="J104" s="67">
        <v>45935</v>
      </c>
      <c r="K104" s="159">
        <f>IF(OR(Tbl_DFR[[#This Row],[Date of filling]]="WIP",Tbl_DFR[[#This Row],[Date of Invoice ]]=""),"",Tbl_DFR[[#This Row],[Date of filling]]-Tbl_DFR[[#This Row],[Date of Invoice ]])</f>
        <v>0</v>
      </c>
      <c r="L104" s="160" t="str">
        <f>IF(ISNUMBER(Tbl_DFR[[#This Row],[Invoice filling gape]]),"valid","check")</f>
        <v>valid</v>
      </c>
      <c r="M104" s="28">
        <v>0</v>
      </c>
      <c r="N104" s="42">
        <v>0</v>
      </c>
      <c r="O104" s="42">
        <v>0</v>
      </c>
      <c r="P104" s="42">
        <v>100</v>
      </c>
      <c r="Q104" s="42" t="str">
        <f>IF(Tbl_DFR[[#This Row],[Filling Qty]]&gt;=150,"high","normal")</f>
        <v>normal</v>
      </c>
      <c r="R104" s="42" t="str">
        <f>IF(AND(Tbl_DFR[[#This Row],[CMP]]="HALDWANI",Tbl_DFR[[#This Row],[Filling Qty]]&gt;=150),"yes","no")</f>
        <v>no</v>
      </c>
      <c r="S104" s="42" t="str">
        <f>IF(Tbl_DFR[[#This Row],[Filling Qty]]&gt;=150,"high",IF(Tbl_DFR[[#This Row],[Filling Qty]]&gt;=80,"medium","low"))</f>
        <v>medium</v>
      </c>
      <c r="T104" s="42">
        <f t="shared" si="1"/>
        <v>100</v>
      </c>
      <c r="U104" s="129" t="str" cm="1">
        <f t="array" ref="U104">_xlfn.IFS(Tbl_DFR[[#This Row],[Filling Qty]]&gt;=150,"HIGH",Tbl_DFR[[#This Row],[Filling Qty]]&gt;=80,"medium",TRUE,"low")</f>
        <v>medium</v>
      </c>
      <c r="V104" s="129" t="str">
        <f>IF(OR(Tbl_DFR[[#This Row],[CMP]]="HALDWANI",Tbl_DFR[[#This Row],[CMP]]="DEHRADUN"),"YES","NO")</f>
        <v>YES</v>
      </c>
      <c r="W104" s="67">
        <v>45935</v>
      </c>
      <c r="X104" s="32">
        <v>45931</v>
      </c>
      <c r="Y104" s="43">
        <v>45931</v>
      </c>
      <c r="Z104" s="43" t="str">
        <f>IFERROR(TEXT(Tbl_DFR[[#This Row],[Date of filling]],"mmm"),"WIP")</f>
        <v>Oct</v>
      </c>
      <c r="AA104" s="159">
        <f>IFERROR(YEAR(Tbl_DFR[[#This Row],[Date of filling]]),"WIP")</f>
        <v>2025</v>
      </c>
      <c r="AB104" s="161" t="str">
        <f>IFERROR(TEXT(Tbl_DFR[[#This Row],[Date of filling]],"ddd"),"WIP")</f>
        <v>Sun</v>
      </c>
      <c r="AC104" s="50"/>
      <c r="AD104" s="129" t="str">
        <f>_xlfn.XLOOKUP(Tbl_DFR[[#This Row],[SAP]],Site_master[SAP ID],Site_master[ [ TECHNICIAN Name] ],"Not found")</f>
        <v>Rajesh  Nautiyal</v>
      </c>
      <c r="AE104" s="143">
        <f>LEN(Tbl_DFR[[#This Row],[SAP]])</f>
        <v>18</v>
      </c>
      <c r="AF104" s="151" t="str">
        <f>IF(Tbl_DFR[[#This Row],[SAP LENGTH]]=18,"valid","check")</f>
        <v>valid</v>
      </c>
    </row>
    <row r="105" spans="1:32">
      <c r="A105" s="56">
        <v>52</v>
      </c>
      <c r="B105" s="28" t="s">
        <v>31</v>
      </c>
      <c r="C105" s="137" t="str">
        <f>UPPER(TRIM(Tbl_DFR[[#This Row],[CMP]]))</f>
        <v>HALDWANI</v>
      </c>
      <c r="D105" s="23" t="s">
        <v>1</v>
      </c>
      <c r="E105" s="49" t="s">
        <v>112</v>
      </c>
      <c r="F105" s="27" t="s">
        <v>111</v>
      </c>
      <c r="G105" s="29" t="s">
        <v>132</v>
      </c>
      <c r="H105" s="28">
        <v>131127</v>
      </c>
      <c r="I105" s="30">
        <v>45931</v>
      </c>
      <c r="J105" s="30">
        <v>45932</v>
      </c>
      <c r="K105" s="159">
        <f>IF(OR(Tbl_DFR[[#This Row],[Date of filling]]="WIP",Tbl_DFR[[#This Row],[Date of Invoice ]]=""),"",Tbl_DFR[[#This Row],[Date of filling]]-Tbl_DFR[[#This Row],[Date of Invoice ]])</f>
        <v>1</v>
      </c>
      <c r="L105" s="160" t="str">
        <f>IF(ISNUMBER(Tbl_DFR[[#This Row],[Invoice filling gape]]),"valid","check")</f>
        <v>valid</v>
      </c>
      <c r="M105" s="49">
        <v>4646</v>
      </c>
      <c r="N105" s="51">
        <v>6625</v>
      </c>
      <c r="O105" s="51">
        <v>108</v>
      </c>
      <c r="P105" s="42">
        <v>60</v>
      </c>
      <c r="Q105" s="42" t="str">
        <f>IF(Tbl_DFR[[#This Row],[Filling Qty]]&gt;=150,"high","normal")</f>
        <v>normal</v>
      </c>
      <c r="R105" s="42" t="str">
        <f>IF(AND(Tbl_DFR[[#This Row],[CMP]]="HALDWANI",Tbl_DFR[[#This Row],[Filling Qty]]&gt;=150),"yes","no")</f>
        <v>no</v>
      </c>
      <c r="S105" s="42" t="str">
        <f>IF(Tbl_DFR[[#This Row],[Filling Qty]]&gt;=150,"high",IF(Tbl_DFR[[#This Row],[Filling Qty]]&gt;=80,"medium","low"))</f>
        <v>low</v>
      </c>
      <c r="T105" s="42">
        <f t="shared" si="1"/>
        <v>168</v>
      </c>
      <c r="U105" s="129" t="str" cm="1">
        <f t="array" ref="U105">_xlfn.IFS(Tbl_DFR[[#This Row],[Filling Qty]]&gt;=150,"HIGH",Tbl_DFR[[#This Row],[Filling Qty]]&gt;=80,"medium",TRUE,"low")</f>
        <v>low</v>
      </c>
      <c r="V105" s="129" t="str">
        <f>IF(OR(Tbl_DFR[[#This Row],[CMP]]="HALDWANI",Tbl_DFR[[#This Row],[CMP]]="DEHRADUN"),"YES","NO")</f>
        <v>YES</v>
      </c>
      <c r="W105" s="30">
        <v>45932</v>
      </c>
      <c r="X105" s="125"/>
      <c r="Y105" s="43">
        <v>45931</v>
      </c>
      <c r="Z105" s="43" t="str">
        <f>IFERROR(TEXT(Tbl_DFR[[#This Row],[Date of filling]],"mmm"),"WIP")</f>
        <v>Oct</v>
      </c>
      <c r="AA105" s="159">
        <f>IFERROR(YEAR(Tbl_DFR[[#This Row],[Date of filling]]),"WIP")</f>
        <v>2025</v>
      </c>
      <c r="AB105" s="161" t="str">
        <f>IFERROR(TEXT(Tbl_DFR[[#This Row],[Date of filling]],"ddd"),"WIP")</f>
        <v>Thu</v>
      </c>
      <c r="AC105" s="126"/>
      <c r="AD105" s="131" t="str">
        <f>_xlfn.XLOOKUP(Tbl_DFR[[#This Row],[SAP]],Site_master[SAP ID],Site_master[ [ TECHNICIAN Name] ],"Not found")</f>
        <v>Raj  Kumar</v>
      </c>
      <c r="AE105" s="137">
        <f>LEN(Tbl_DFR[[#This Row],[SAP]])</f>
        <v>18</v>
      </c>
      <c r="AF105" s="151" t="str">
        <f>IF(Tbl_DFR[[#This Row],[SAP LENGTH]]=18,"valid","check")</f>
        <v>valid</v>
      </c>
    </row>
    <row r="106" spans="1:32" hidden="1">
      <c r="A106" s="70">
        <v>53</v>
      </c>
      <c r="B106" s="34" t="s">
        <v>705</v>
      </c>
      <c r="C106" s="134" t="str">
        <f>UPPER(TRIM(Tbl_DFR[[#This Row],[CMP]]))</f>
        <v>DEHRADUN</v>
      </c>
      <c r="D106" s="23" t="s">
        <v>706</v>
      </c>
      <c r="E106" s="45" t="s">
        <v>761</v>
      </c>
      <c r="F106" s="21" t="s">
        <v>762</v>
      </c>
      <c r="G106" s="84" t="s">
        <v>783</v>
      </c>
      <c r="H106" s="88" t="s">
        <v>784</v>
      </c>
      <c r="I106" s="65">
        <v>45936</v>
      </c>
      <c r="J106" s="65">
        <v>45935</v>
      </c>
      <c r="K106" s="159">
        <f>IF(OR(Tbl_DFR[[#This Row],[Date of filling]]="WIP",Tbl_DFR[[#This Row],[Date of Invoice ]]=""),"",Tbl_DFR[[#This Row],[Date of filling]]-Tbl_DFR[[#This Row],[Date of Invoice ]])</f>
        <v>-1</v>
      </c>
      <c r="L106" s="160" t="str">
        <f>IF(ISNUMBER(Tbl_DFR[[#This Row],[Invoice filling gape]]),"valid","check")</f>
        <v>valid</v>
      </c>
      <c r="M106" s="34">
        <v>361</v>
      </c>
      <c r="N106" s="46">
        <v>91</v>
      </c>
      <c r="O106" s="46">
        <v>14</v>
      </c>
      <c r="P106" s="46">
        <v>80</v>
      </c>
      <c r="Q106" s="46" t="str">
        <f>IF(Tbl_DFR[[#This Row],[Filling Qty]]&gt;=150,"high","normal")</f>
        <v>normal</v>
      </c>
      <c r="R106" s="46" t="str">
        <f>IF(AND(Tbl_DFR[[#This Row],[CMP]]="HALDWANI",Tbl_DFR[[#This Row],[Filling Qty]]&gt;=150),"yes","no")</f>
        <v>no</v>
      </c>
      <c r="S106" s="46" t="str">
        <f>IF(Tbl_DFR[[#This Row],[Filling Qty]]&gt;=150,"high",IF(Tbl_DFR[[#This Row],[Filling Qty]]&gt;=80,"medium","low"))</f>
        <v>medium</v>
      </c>
      <c r="T106" s="46">
        <f t="shared" si="1"/>
        <v>94</v>
      </c>
      <c r="U106" s="130" t="str" cm="1">
        <f t="array" ref="U106">_xlfn.IFS(Tbl_DFR[[#This Row],[Filling Qty]]&gt;=150,"HIGH",Tbl_DFR[[#This Row],[Filling Qty]]&gt;=80,"medium",TRUE,"low")</f>
        <v>medium</v>
      </c>
      <c r="V106" s="130" t="str">
        <f>IF(OR(Tbl_DFR[[#This Row],[CMP]]="HALDWANI",Tbl_DFR[[#This Row],[CMP]]="DEHRADUN"),"YES","NO")</f>
        <v>YES</v>
      </c>
      <c r="W106" s="65">
        <v>45936</v>
      </c>
      <c r="X106" s="35">
        <v>45931</v>
      </c>
      <c r="Y106" s="47">
        <v>45931</v>
      </c>
      <c r="Z106" s="47" t="str">
        <f>IFERROR(TEXT(Tbl_DFR[[#This Row],[Date of filling]],"mmm"),"WIP")</f>
        <v>Oct</v>
      </c>
      <c r="AA106" s="159">
        <f>IFERROR(YEAR(Tbl_DFR[[#This Row],[Date of filling]]),"WIP")</f>
        <v>2025</v>
      </c>
      <c r="AB106" s="161" t="str">
        <f>IFERROR(TEXT(Tbl_DFR[[#This Row],[Date of filling]],"ddd"),"WIP")</f>
        <v>Sun</v>
      </c>
      <c r="AC106" s="48"/>
      <c r="AD106" s="130" t="str">
        <f>_xlfn.XLOOKUP(Tbl_DFR[[#This Row],[SAP]],Site_master[SAP ID],Site_master[ [ TECHNICIAN Name] ],"Not found")</f>
        <v>Ankur  Khatana</v>
      </c>
      <c r="AE106" s="143">
        <f>LEN(Tbl_DFR[[#This Row],[SAP]])</f>
        <v>18</v>
      </c>
      <c r="AF106" s="151" t="str">
        <f>IF(Tbl_DFR[[#This Row],[SAP LENGTH]]=18,"valid","check")</f>
        <v>valid</v>
      </c>
    </row>
    <row r="107" spans="1:32">
      <c r="A107" s="70">
        <v>53</v>
      </c>
      <c r="B107" s="34" t="s">
        <v>31</v>
      </c>
      <c r="C107" s="134" t="str">
        <f>UPPER(TRIM(Tbl_DFR[[#This Row],[CMP]]))</f>
        <v>HALDWANI</v>
      </c>
      <c r="D107" s="23" t="s">
        <v>1</v>
      </c>
      <c r="E107" s="40" t="s">
        <v>129</v>
      </c>
      <c r="F107" s="23" t="s">
        <v>128</v>
      </c>
      <c r="G107" s="22" t="s">
        <v>89</v>
      </c>
      <c r="H107" s="34">
        <v>91101</v>
      </c>
      <c r="I107" s="24">
        <v>45931</v>
      </c>
      <c r="J107" s="24">
        <v>45931</v>
      </c>
      <c r="K107" s="159">
        <f>IF(OR(Tbl_DFR[[#This Row],[Date of filling]]="WIP",Tbl_DFR[[#This Row],[Date of Invoice ]]=""),"",Tbl_DFR[[#This Row],[Date of filling]]-Tbl_DFR[[#This Row],[Date of Invoice ]])</f>
        <v>0</v>
      </c>
      <c r="L107" s="160" t="str">
        <f>IF(ISNUMBER(Tbl_DFR[[#This Row],[Invoice filling gape]]),"valid","check")</f>
        <v>valid</v>
      </c>
      <c r="M107" s="45">
        <v>7643</v>
      </c>
      <c r="N107" s="52">
        <v>1855</v>
      </c>
      <c r="O107" s="52">
        <v>30</v>
      </c>
      <c r="P107" s="46">
        <v>80</v>
      </c>
      <c r="Q107" s="46" t="str">
        <f>IF(Tbl_DFR[[#This Row],[Filling Qty]]&gt;=150,"high","normal")</f>
        <v>normal</v>
      </c>
      <c r="R107" s="46" t="str">
        <f>IF(AND(Tbl_DFR[[#This Row],[CMP]]="HALDWANI",Tbl_DFR[[#This Row],[Filling Qty]]&gt;=150),"yes","no")</f>
        <v>no</v>
      </c>
      <c r="S107" s="46" t="str">
        <f>IF(Tbl_DFR[[#This Row],[Filling Qty]]&gt;=150,"high",IF(Tbl_DFR[[#This Row],[Filling Qty]]&gt;=80,"medium","low"))</f>
        <v>medium</v>
      </c>
      <c r="T107" s="46">
        <f t="shared" si="1"/>
        <v>110</v>
      </c>
      <c r="U107" s="130" t="str" cm="1">
        <f t="array" ref="U107">_xlfn.IFS(Tbl_DFR[[#This Row],[Filling Qty]]&gt;=150,"HIGH",Tbl_DFR[[#This Row],[Filling Qty]]&gt;=80,"medium",TRUE,"low")</f>
        <v>medium</v>
      </c>
      <c r="V107" s="130" t="str">
        <f>IF(OR(Tbl_DFR[[#This Row],[CMP]]="HALDWANI",Tbl_DFR[[#This Row],[CMP]]="DEHRADUN"),"YES","NO")</f>
        <v>YES</v>
      </c>
      <c r="W107" s="24">
        <v>45931</v>
      </c>
      <c r="X107" s="124">
        <v>0.63541666666666663</v>
      </c>
      <c r="Y107" s="47">
        <v>45931</v>
      </c>
      <c r="Z107" s="47" t="str">
        <f>IFERROR(TEXT(Tbl_DFR[[#This Row],[Date of filling]],"mmm"),"WIP")</f>
        <v>Oct</v>
      </c>
      <c r="AA107" s="159">
        <f>IFERROR(YEAR(Tbl_DFR[[#This Row],[Date of filling]]),"WIP")</f>
        <v>2025</v>
      </c>
      <c r="AB107" s="161" t="str">
        <f>IFERROR(TEXT(Tbl_DFR[[#This Row],[Date of filling]],"ddd"),"WIP")</f>
        <v>Wed</v>
      </c>
      <c r="AC107" s="127" t="s">
        <v>124</v>
      </c>
      <c r="AD107" s="132" t="str">
        <f>_xlfn.XLOOKUP(Tbl_DFR[[#This Row],[SAP]],Site_master[SAP ID],Site_master[ [ TECHNICIAN Name] ],"Not found")</f>
        <v>Mohit  Kumar</v>
      </c>
      <c r="AE107" s="134">
        <f>LEN(Tbl_DFR[[#This Row],[SAP]])</f>
        <v>18</v>
      </c>
      <c r="AF107" s="151" t="str">
        <f>IF(Tbl_DFR[[#This Row],[SAP LENGTH]]=18,"valid","check")</f>
        <v>valid</v>
      </c>
    </row>
    <row r="108" spans="1:32" hidden="1">
      <c r="A108" s="56">
        <v>54</v>
      </c>
      <c r="B108" s="28" t="s">
        <v>705</v>
      </c>
      <c r="C108" s="137" t="str">
        <f>UPPER(TRIM(Tbl_DFR[[#This Row],[CMP]]))</f>
        <v>DEHRADUN</v>
      </c>
      <c r="D108" s="23" t="s">
        <v>706</v>
      </c>
      <c r="E108" s="49" t="s">
        <v>761</v>
      </c>
      <c r="F108" s="27" t="s">
        <v>762</v>
      </c>
      <c r="G108" s="84" t="s">
        <v>785</v>
      </c>
      <c r="H108" s="88" t="s">
        <v>784</v>
      </c>
      <c r="I108" s="67">
        <v>45936</v>
      </c>
      <c r="J108" s="67">
        <v>45935</v>
      </c>
      <c r="K108" s="159">
        <f>IF(OR(Tbl_DFR[[#This Row],[Date of filling]]="WIP",Tbl_DFR[[#This Row],[Date of Invoice ]]=""),"",Tbl_DFR[[#This Row],[Date of filling]]-Tbl_DFR[[#This Row],[Date of Invoice ]])</f>
        <v>-1</v>
      </c>
      <c r="L108" s="160" t="str">
        <f>IF(ISNUMBER(Tbl_DFR[[#This Row],[Invoice filling gape]]),"valid","check")</f>
        <v>valid</v>
      </c>
      <c r="M108" s="28">
        <v>4973</v>
      </c>
      <c r="N108" s="42">
        <v>1265</v>
      </c>
      <c r="O108" s="42">
        <v>30</v>
      </c>
      <c r="P108" s="42">
        <v>80</v>
      </c>
      <c r="Q108" s="42" t="str">
        <f>IF(Tbl_DFR[[#This Row],[Filling Qty]]&gt;=150,"high","normal")</f>
        <v>normal</v>
      </c>
      <c r="R108" s="42" t="str">
        <f>IF(AND(Tbl_DFR[[#This Row],[CMP]]="HALDWANI",Tbl_DFR[[#This Row],[Filling Qty]]&gt;=150),"yes","no")</f>
        <v>no</v>
      </c>
      <c r="S108" s="42" t="str">
        <f>IF(Tbl_DFR[[#This Row],[Filling Qty]]&gt;=150,"high",IF(Tbl_DFR[[#This Row],[Filling Qty]]&gt;=80,"medium","low"))</f>
        <v>medium</v>
      </c>
      <c r="T108" s="42">
        <f t="shared" si="1"/>
        <v>110</v>
      </c>
      <c r="U108" s="129" t="str" cm="1">
        <f t="array" ref="U108">_xlfn.IFS(Tbl_DFR[[#This Row],[Filling Qty]]&gt;=150,"HIGH",Tbl_DFR[[#This Row],[Filling Qty]]&gt;=80,"medium",TRUE,"low")</f>
        <v>medium</v>
      </c>
      <c r="V108" s="129" t="str">
        <f>IF(OR(Tbl_DFR[[#This Row],[CMP]]="HALDWANI",Tbl_DFR[[#This Row],[CMP]]="DEHRADUN"),"YES","NO")</f>
        <v>YES</v>
      </c>
      <c r="W108" s="67">
        <v>45936</v>
      </c>
      <c r="X108" s="32">
        <v>45931</v>
      </c>
      <c r="Y108" s="43">
        <v>45931</v>
      </c>
      <c r="Z108" s="43" t="str">
        <f>IFERROR(TEXT(Tbl_DFR[[#This Row],[Date of filling]],"mmm"),"WIP")</f>
        <v>Oct</v>
      </c>
      <c r="AA108" s="159">
        <f>IFERROR(YEAR(Tbl_DFR[[#This Row],[Date of filling]]),"WIP")</f>
        <v>2025</v>
      </c>
      <c r="AB108" s="161" t="str">
        <f>IFERROR(TEXT(Tbl_DFR[[#This Row],[Date of filling]],"ddd"),"WIP")</f>
        <v>Sun</v>
      </c>
      <c r="AC108" s="50"/>
      <c r="AD108" s="129" t="str">
        <f>_xlfn.XLOOKUP(Tbl_DFR[[#This Row],[SAP]],Site_master[SAP ID],Site_master[ [ TECHNICIAN Name] ],"Not found")</f>
        <v>Banwari  Lal</v>
      </c>
      <c r="AE108" s="143">
        <f>LEN(Tbl_DFR[[#This Row],[SAP]])</f>
        <v>18</v>
      </c>
      <c r="AF108" s="151" t="str">
        <f>IF(Tbl_DFR[[#This Row],[SAP LENGTH]]=18,"valid","check")</f>
        <v>valid</v>
      </c>
    </row>
    <row r="109" spans="1:32">
      <c r="A109" s="56">
        <v>54</v>
      </c>
      <c r="B109" s="28" t="s">
        <v>31</v>
      </c>
      <c r="C109" s="137" t="str">
        <f>UPPER(TRIM(Tbl_DFR[[#This Row],[CMP]]))</f>
        <v>HALDWANI</v>
      </c>
      <c r="D109" s="23" t="s">
        <v>1</v>
      </c>
      <c r="E109" s="49" t="s">
        <v>107</v>
      </c>
      <c r="F109" s="27" t="s">
        <v>108</v>
      </c>
      <c r="G109" s="29" t="s">
        <v>90</v>
      </c>
      <c r="H109" s="28">
        <v>80853</v>
      </c>
      <c r="I109" s="30">
        <v>45931</v>
      </c>
      <c r="J109" s="30">
        <v>45931</v>
      </c>
      <c r="K109" s="159">
        <f>IF(OR(Tbl_DFR[[#This Row],[Date of filling]]="WIP",Tbl_DFR[[#This Row],[Date of Invoice ]]=""),"",Tbl_DFR[[#This Row],[Date of filling]]-Tbl_DFR[[#This Row],[Date of Invoice ]])</f>
        <v>0</v>
      </c>
      <c r="L109" s="160" t="str">
        <f>IF(ISNUMBER(Tbl_DFR[[#This Row],[Invoice filling gape]]),"valid","check")</f>
        <v>valid</v>
      </c>
      <c r="M109" s="49">
        <v>8108</v>
      </c>
      <c r="N109" s="51">
        <v>1478</v>
      </c>
      <c r="O109" s="51">
        <v>18</v>
      </c>
      <c r="P109" s="42">
        <v>60</v>
      </c>
      <c r="Q109" s="42" t="str">
        <f>IF(Tbl_DFR[[#This Row],[Filling Qty]]&gt;=150,"high","normal")</f>
        <v>normal</v>
      </c>
      <c r="R109" s="42" t="str">
        <f>IF(AND(Tbl_DFR[[#This Row],[CMP]]="HALDWANI",Tbl_DFR[[#This Row],[Filling Qty]]&gt;=150),"yes","no")</f>
        <v>no</v>
      </c>
      <c r="S109" s="42" t="str">
        <f>IF(Tbl_DFR[[#This Row],[Filling Qty]]&gt;=150,"high",IF(Tbl_DFR[[#This Row],[Filling Qty]]&gt;=80,"medium","low"))</f>
        <v>low</v>
      </c>
      <c r="T109" s="42">
        <f t="shared" si="1"/>
        <v>78</v>
      </c>
      <c r="U109" s="129" t="str" cm="1">
        <f t="array" ref="U109">_xlfn.IFS(Tbl_DFR[[#This Row],[Filling Qty]]&gt;=150,"HIGH",Tbl_DFR[[#This Row],[Filling Qty]]&gt;=80,"medium",TRUE,"low")</f>
        <v>low</v>
      </c>
      <c r="V109" s="129" t="str">
        <f>IF(OR(Tbl_DFR[[#This Row],[CMP]]="HALDWANI",Tbl_DFR[[#This Row],[CMP]]="DEHRADUN"),"YES","NO")</f>
        <v>YES</v>
      </c>
      <c r="W109" s="30">
        <v>45931</v>
      </c>
      <c r="X109" s="125">
        <v>0.49027777777777776</v>
      </c>
      <c r="Y109" s="43">
        <v>45931</v>
      </c>
      <c r="Z109" s="43" t="str">
        <f>IFERROR(TEXT(Tbl_DFR[[#This Row],[Date of filling]],"mmm"),"WIP")</f>
        <v>Oct</v>
      </c>
      <c r="AA109" s="159">
        <f>IFERROR(YEAR(Tbl_DFR[[#This Row],[Date of filling]]),"WIP")</f>
        <v>2025</v>
      </c>
      <c r="AB109" s="161" t="str">
        <f>IFERROR(TEXT(Tbl_DFR[[#This Row],[Date of filling]],"ddd"),"WIP")</f>
        <v>Wed</v>
      </c>
      <c r="AC109" s="50" t="s">
        <v>117</v>
      </c>
      <c r="AD109" s="129" t="str">
        <f>_xlfn.XLOOKUP(Tbl_DFR[[#This Row],[SAP]],Site_master[SAP ID],Site_master[ [ TECHNICIAN Name] ],"Not found")</f>
        <v>Kapil  Pal</v>
      </c>
      <c r="AE109" s="137">
        <f>LEN(Tbl_DFR[[#This Row],[SAP]])</f>
        <v>18</v>
      </c>
      <c r="AF109" s="151" t="str">
        <f>IF(Tbl_DFR[[#This Row],[SAP LENGTH]]=18,"valid","check")</f>
        <v>valid</v>
      </c>
    </row>
    <row r="110" spans="1:32" hidden="1">
      <c r="A110" s="70">
        <v>55</v>
      </c>
      <c r="B110" s="34" t="s">
        <v>705</v>
      </c>
      <c r="C110" s="134" t="str">
        <f>UPPER(TRIM(Tbl_DFR[[#This Row],[CMP]]))</f>
        <v>DEHRADUN</v>
      </c>
      <c r="D110" s="23" t="s">
        <v>706</v>
      </c>
      <c r="E110" s="45" t="s">
        <v>761</v>
      </c>
      <c r="F110" s="21" t="s">
        <v>762</v>
      </c>
      <c r="G110" s="83" t="s">
        <v>786</v>
      </c>
      <c r="H110" s="88" t="s">
        <v>784</v>
      </c>
      <c r="I110" s="65">
        <v>45936</v>
      </c>
      <c r="J110" s="65">
        <v>45935</v>
      </c>
      <c r="K110" s="159">
        <f>IF(OR(Tbl_DFR[[#This Row],[Date of filling]]="WIP",Tbl_DFR[[#This Row],[Date of Invoice ]]=""),"",Tbl_DFR[[#This Row],[Date of filling]]-Tbl_DFR[[#This Row],[Date of Invoice ]])</f>
        <v>-1</v>
      </c>
      <c r="L110" s="160" t="str">
        <f>IF(ISNUMBER(Tbl_DFR[[#This Row],[Invoice filling gape]]),"valid","check")</f>
        <v>valid</v>
      </c>
      <c r="M110" s="34">
        <v>13984</v>
      </c>
      <c r="N110" s="46">
        <v>3078</v>
      </c>
      <c r="O110" s="46">
        <v>13</v>
      </c>
      <c r="P110" s="46">
        <v>80</v>
      </c>
      <c r="Q110" s="46" t="str">
        <f>IF(Tbl_DFR[[#This Row],[Filling Qty]]&gt;=150,"high","normal")</f>
        <v>normal</v>
      </c>
      <c r="R110" s="46" t="str">
        <f>IF(AND(Tbl_DFR[[#This Row],[CMP]]="HALDWANI",Tbl_DFR[[#This Row],[Filling Qty]]&gt;=150),"yes","no")</f>
        <v>no</v>
      </c>
      <c r="S110" s="46" t="str">
        <f>IF(Tbl_DFR[[#This Row],[Filling Qty]]&gt;=150,"high",IF(Tbl_DFR[[#This Row],[Filling Qty]]&gt;=80,"medium","low"))</f>
        <v>medium</v>
      </c>
      <c r="T110" s="46">
        <f t="shared" si="1"/>
        <v>93</v>
      </c>
      <c r="U110" s="130" t="str" cm="1">
        <f t="array" ref="U110">_xlfn.IFS(Tbl_DFR[[#This Row],[Filling Qty]]&gt;=150,"HIGH",Tbl_DFR[[#This Row],[Filling Qty]]&gt;=80,"medium",TRUE,"low")</f>
        <v>medium</v>
      </c>
      <c r="V110" s="130" t="str">
        <f>IF(OR(Tbl_DFR[[#This Row],[CMP]]="HALDWANI",Tbl_DFR[[#This Row],[CMP]]="DEHRADUN"),"YES","NO")</f>
        <v>YES</v>
      </c>
      <c r="W110" s="65">
        <v>45936</v>
      </c>
      <c r="X110" s="35">
        <v>45931</v>
      </c>
      <c r="Y110" s="47">
        <v>45931</v>
      </c>
      <c r="Z110" s="47" t="str">
        <f>IFERROR(TEXT(Tbl_DFR[[#This Row],[Date of filling]],"mmm"),"WIP")</f>
        <v>Oct</v>
      </c>
      <c r="AA110" s="159">
        <f>IFERROR(YEAR(Tbl_DFR[[#This Row],[Date of filling]]),"WIP")</f>
        <v>2025</v>
      </c>
      <c r="AB110" s="161" t="str">
        <f>IFERROR(TEXT(Tbl_DFR[[#This Row],[Date of filling]],"ddd"),"WIP")</f>
        <v>Sun</v>
      </c>
      <c r="AC110" s="48"/>
      <c r="AD110" s="130" t="str">
        <f>_xlfn.XLOOKUP(Tbl_DFR[[#This Row],[SAP]],Site_master[SAP ID],Site_master[ [ TECHNICIAN Name] ],"Not found")</f>
        <v>Gaurav  Saini</v>
      </c>
      <c r="AE110" s="144">
        <f>LEN(Tbl_DFR[[#This Row],[SAP]])</f>
        <v>18</v>
      </c>
      <c r="AF110" s="151" t="str">
        <f>IF(Tbl_DFR[[#This Row],[SAP LENGTH]]=18,"valid","check")</f>
        <v>valid</v>
      </c>
    </row>
    <row r="111" spans="1:32">
      <c r="A111" s="70">
        <v>55</v>
      </c>
      <c r="B111" s="34" t="s">
        <v>31</v>
      </c>
      <c r="C111" s="134" t="str">
        <f>UPPER(TRIM(Tbl_DFR[[#This Row],[CMP]]))</f>
        <v>HALDWANI</v>
      </c>
      <c r="D111" s="23" t="s">
        <v>1</v>
      </c>
      <c r="E111" s="45" t="s">
        <v>107</v>
      </c>
      <c r="F111" s="21" t="s">
        <v>108</v>
      </c>
      <c r="G111" s="22" t="s">
        <v>91</v>
      </c>
      <c r="H111" s="34">
        <v>80958</v>
      </c>
      <c r="I111" s="24">
        <v>45931</v>
      </c>
      <c r="J111" s="24">
        <v>45931</v>
      </c>
      <c r="K111" s="159">
        <f>IF(OR(Tbl_DFR[[#This Row],[Date of filling]]="WIP",Tbl_DFR[[#This Row],[Date of Invoice ]]=""),"",Tbl_DFR[[#This Row],[Date of filling]]-Tbl_DFR[[#This Row],[Date of Invoice ]])</f>
        <v>0</v>
      </c>
      <c r="L111" s="160" t="str">
        <f>IF(ISNUMBER(Tbl_DFR[[#This Row],[Invoice filling gape]]),"valid","check")</f>
        <v>valid</v>
      </c>
      <c r="M111" s="45">
        <v>13024</v>
      </c>
      <c r="N111" s="52">
        <v>3657</v>
      </c>
      <c r="O111" s="52">
        <v>56</v>
      </c>
      <c r="P111" s="46">
        <v>40</v>
      </c>
      <c r="Q111" s="46" t="str">
        <f>IF(Tbl_DFR[[#This Row],[Filling Qty]]&gt;=150,"high","normal")</f>
        <v>normal</v>
      </c>
      <c r="R111" s="46" t="str">
        <f>IF(AND(Tbl_DFR[[#This Row],[CMP]]="HALDWANI",Tbl_DFR[[#This Row],[Filling Qty]]&gt;=150),"yes","no")</f>
        <v>no</v>
      </c>
      <c r="S111" s="46" t="str">
        <f>IF(Tbl_DFR[[#This Row],[Filling Qty]]&gt;=150,"high",IF(Tbl_DFR[[#This Row],[Filling Qty]]&gt;=80,"medium","low"))</f>
        <v>low</v>
      </c>
      <c r="T111" s="46">
        <f t="shared" si="1"/>
        <v>96</v>
      </c>
      <c r="U111" s="130" t="str" cm="1">
        <f t="array" ref="U111">_xlfn.IFS(Tbl_DFR[[#This Row],[Filling Qty]]&gt;=150,"HIGH",Tbl_DFR[[#This Row],[Filling Qty]]&gt;=80,"medium",TRUE,"low")</f>
        <v>low</v>
      </c>
      <c r="V111" s="130" t="str">
        <f>IF(OR(Tbl_DFR[[#This Row],[CMP]]="HALDWANI",Tbl_DFR[[#This Row],[CMP]]="DEHRADUN"),"YES","NO")</f>
        <v>YES</v>
      </c>
      <c r="W111" s="24">
        <v>45931</v>
      </c>
      <c r="X111" s="124">
        <v>0.42430555555555555</v>
      </c>
      <c r="Y111" s="47">
        <v>45931</v>
      </c>
      <c r="Z111" s="47" t="str">
        <f>IFERROR(TEXT(Tbl_DFR[[#This Row],[Date of filling]],"mmm"),"WIP")</f>
        <v>Oct</v>
      </c>
      <c r="AA111" s="159">
        <f>IFERROR(YEAR(Tbl_DFR[[#This Row],[Date of filling]]),"WIP")</f>
        <v>2025</v>
      </c>
      <c r="AB111" s="161" t="str">
        <f>IFERROR(TEXT(Tbl_DFR[[#This Row],[Date of filling]],"ddd"),"WIP")</f>
        <v>Wed</v>
      </c>
      <c r="AC111" s="48" t="s">
        <v>114</v>
      </c>
      <c r="AD111" s="130" t="str">
        <f>_xlfn.XLOOKUP(Tbl_DFR[[#This Row],[SAP]],Site_master[SAP ID],Site_master[ [ TECHNICIAN Name] ],"Not found")</f>
        <v>Kapil  Pal</v>
      </c>
      <c r="AE111" s="134">
        <f>LEN(Tbl_DFR[[#This Row],[SAP]])</f>
        <v>18</v>
      </c>
      <c r="AF111" s="151" t="str">
        <f>IF(Tbl_DFR[[#This Row],[SAP LENGTH]]=18,"valid","check")</f>
        <v>valid</v>
      </c>
    </row>
    <row r="112" spans="1:32" hidden="1">
      <c r="A112" s="56">
        <v>56</v>
      </c>
      <c r="B112" s="28" t="s">
        <v>705</v>
      </c>
      <c r="C112" s="137" t="str">
        <f>UPPER(TRIM(Tbl_DFR[[#This Row],[CMP]]))</f>
        <v>DEHRADUN</v>
      </c>
      <c r="D112" s="23" t="s">
        <v>706</v>
      </c>
      <c r="E112" s="49" t="s">
        <v>761</v>
      </c>
      <c r="F112" s="27" t="s">
        <v>762</v>
      </c>
      <c r="G112" s="83" t="s">
        <v>787</v>
      </c>
      <c r="H112" s="88" t="s">
        <v>784</v>
      </c>
      <c r="I112" s="67">
        <v>45936</v>
      </c>
      <c r="J112" s="67">
        <v>45935</v>
      </c>
      <c r="K112" s="159">
        <f>IF(OR(Tbl_DFR[[#This Row],[Date of filling]]="WIP",Tbl_DFR[[#This Row],[Date of Invoice ]]=""),"",Tbl_DFR[[#This Row],[Date of filling]]-Tbl_DFR[[#This Row],[Date of Invoice ]])</f>
        <v>-1</v>
      </c>
      <c r="L112" s="160" t="str">
        <f>IF(ISNUMBER(Tbl_DFR[[#This Row],[Invoice filling gape]]),"valid","check")</f>
        <v>valid</v>
      </c>
      <c r="M112" s="28">
        <v>7822</v>
      </c>
      <c r="N112" s="42">
        <v>1141</v>
      </c>
      <c r="O112" s="42">
        <v>16</v>
      </c>
      <c r="P112" s="42">
        <v>80</v>
      </c>
      <c r="Q112" s="42" t="str">
        <f>IF(Tbl_DFR[[#This Row],[Filling Qty]]&gt;=150,"high","normal")</f>
        <v>normal</v>
      </c>
      <c r="R112" s="42" t="str">
        <f>IF(AND(Tbl_DFR[[#This Row],[CMP]]="HALDWANI",Tbl_DFR[[#This Row],[Filling Qty]]&gt;=150),"yes","no")</f>
        <v>no</v>
      </c>
      <c r="S112" s="42" t="str">
        <f>IF(Tbl_DFR[[#This Row],[Filling Qty]]&gt;=150,"high",IF(Tbl_DFR[[#This Row],[Filling Qty]]&gt;=80,"medium","low"))</f>
        <v>medium</v>
      </c>
      <c r="T112" s="42">
        <f t="shared" si="1"/>
        <v>96</v>
      </c>
      <c r="U112" s="129" t="str" cm="1">
        <f t="array" ref="U112">_xlfn.IFS(Tbl_DFR[[#This Row],[Filling Qty]]&gt;=150,"HIGH",Tbl_DFR[[#This Row],[Filling Qty]]&gt;=80,"medium",TRUE,"low")</f>
        <v>medium</v>
      </c>
      <c r="V112" s="129" t="str">
        <f>IF(OR(Tbl_DFR[[#This Row],[CMP]]="HALDWANI",Tbl_DFR[[#This Row],[CMP]]="DEHRADUN"),"YES","NO")</f>
        <v>YES</v>
      </c>
      <c r="W112" s="67">
        <v>45936</v>
      </c>
      <c r="X112" s="32">
        <v>45931</v>
      </c>
      <c r="Y112" s="43">
        <v>45931</v>
      </c>
      <c r="Z112" s="43" t="str">
        <f>IFERROR(TEXT(Tbl_DFR[[#This Row],[Date of filling]],"mmm"),"WIP")</f>
        <v>Oct</v>
      </c>
      <c r="AA112" s="159">
        <f>IFERROR(YEAR(Tbl_DFR[[#This Row],[Date of filling]]),"WIP")</f>
        <v>2025</v>
      </c>
      <c r="AB112" s="161" t="str">
        <f>IFERROR(TEXT(Tbl_DFR[[#This Row],[Date of filling]],"ddd"),"WIP")</f>
        <v>Sun</v>
      </c>
      <c r="AC112" s="50"/>
      <c r="AD112" s="129" t="str">
        <f>_xlfn.XLOOKUP(Tbl_DFR[[#This Row],[SAP]],Site_master[SAP ID],Site_master[ [ TECHNICIAN Name] ],"Not found")</f>
        <v>Banwari  Lal</v>
      </c>
      <c r="AE112" s="144">
        <f>LEN(Tbl_DFR[[#This Row],[SAP]])</f>
        <v>18</v>
      </c>
      <c r="AF112" s="151" t="str">
        <f>IF(Tbl_DFR[[#This Row],[SAP LENGTH]]=18,"valid","check")</f>
        <v>valid</v>
      </c>
    </row>
    <row r="113" spans="1:32" hidden="1">
      <c r="A113" s="56">
        <v>56</v>
      </c>
      <c r="B113" s="28" t="s">
        <v>31</v>
      </c>
      <c r="C113" s="137" t="str">
        <f>UPPER(TRIM(Tbl_DFR[[#This Row],[CMP]]))</f>
        <v>HALDWANI</v>
      </c>
      <c r="D113" s="23" t="s">
        <v>104</v>
      </c>
      <c r="E113" s="49" t="s">
        <v>127</v>
      </c>
      <c r="F113" s="27" t="s">
        <v>126</v>
      </c>
      <c r="G113" s="29" t="s">
        <v>92</v>
      </c>
      <c r="H113" s="28">
        <v>94114</v>
      </c>
      <c r="I113" s="30">
        <v>45931</v>
      </c>
      <c r="J113" s="30">
        <v>45931</v>
      </c>
      <c r="K113" s="159">
        <f>IF(OR(Tbl_DFR[[#This Row],[Date of filling]]="WIP",Tbl_DFR[[#This Row],[Date of Invoice ]]=""),"",Tbl_DFR[[#This Row],[Date of filling]]-Tbl_DFR[[#This Row],[Date of Invoice ]])</f>
        <v>0</v>
      </c>
      <c r="L113" s="160" t="str">
        <f>IF(ISNUMBER(Tbl_DFR[[#This Row],[Invoice filling gape]]),"valid","check")</f>
        <v>valid</v>
      </c>
      <c r="M113" s="49">
        <v>12129</v>
      </c>
      <c r="N113" s="51">
        <v>2673</v>
      </c>
      <c r="O113" s="51">
        <v>32</v>
      </c>
      <c r="P113" s="42">
        <v>80</v>
      </c>
      <c r="Q113" s="42" t="str">
        <f>IF(Tbl_DFR[[#This Row],[Filling Qty]]&gt;=150,"high","normal")</f>
        <v>normal</v>
      </c>
      <c r="R113" s="42" t="str">
        <f>IF(AND(Tbl_DFR[[#This Row],[CMP]]="HALDWANI",Tbl_DFR[[#This Row],[Filling Qty]]&gt;=150),"yes","no")</f>
        <v>no</v>
      </c>
      <c r="S113" s="42" t="str">
        <f>IF(Tbl_DFR[[#This Row],[Filling Qty]]&gt;=150,"high",IF(Tbl_DFR[[#This Row],[Filling Qty]]&gt;=80,"medium","low"))</f>
        <v>medium</v>
      </c>
      <c r="T113" s="42">
        <f t="shared" si="1"/>
        <v>112</v>
      </c>
      <c r="U113" s="129" t="str" cm="1">
        <f t="array" ref="U113">_xlfn.IFS(Tbl_DFR[[#This Row],[Filling Qty]]&gt;=150,"HIGH",Tbl_DFR[[#This Row],[Filling Qty]]&gt;=80,"medium",TRUE,"low")</f>
        <v>medium</v>
      </c>
      <c r="V113" s="129" t="str">
        <f>IF(OR(Tbl_DFR[[#This Row],[CMP]]="HALDWANI",Tbl_DFR[[#This Row],[CMP]]="DEHRADUN"),"YES","NO")</f>
        <v>YES</v>
      </c>
      <c r="W113" s="30">
        <v>45931</v>
      </c>
      <c r="X113" s="49"/>
      <c r="Y113" s="43">
        <v>45931</v>
      </c>
      <c r="Z113" s="43" t="str">
        <f>IFERROR(TEXT(Tbl_DFR[[#This Row],[Date of filling]],"mmm"),"WIP")</f>
        <v>Oct</v>
      </c>
      <c r="AA113" s="159">
        <f>IFERROR(YEAR(Tbl_DFR[[#This Row],[Date of filling]]),"WIP")</f>
        <v>2025</v>
      </c>
      <c r="AB113" s="161" t="str">
        <f>IFERROR(TEXT(Tbl_DFR[[#This Row],[Date of filling]],"ddd"),"WIP")</f>
        <v>Wed</v>
      </c>
      <c r="AC113" s="126"/>
      <c r="AD113" s="131" t="str">
        <f>_xlfn.XLOOKUP(Tbl_DFR[[#This Row],[SAP]],Site_master[SAP ID],Site_master[ [ TECHNICIAN Name] ],"Not found")</f>
        <v>Jitendra  Kumar HKGM</v>
      </c>
      <c r="AE113" s="137">
        <f>LEN(Tbl_DFR[[#This Row],[SAP]])</f>
        <v>18</v>
      </c>
      <c r="AF113" s="151" t="str">
        <f>IF(Tbl_DFR[[#This Row],[SAP LENGTH]]=18,"valid","check")</f>
        <v>valid</v>
      </c>
    </row>
    <row r="114" spans="1:32" hidden="1">
      <c r="A114" s="70">
        <v>57</v>
      </c>
      <c r="B114" s="34" t="s">
        <v>705</v>
      </c>
      <c r="C114" s="34" t="str">
        <f>UPPER(TRIM(Tbl_DFR[[#This Row],[CMP]]))</f>
        <v>DEHRADUN</v>
      </c>
      <c r="D114" s="40" t="s">
        <v>706</v>
      </c>
      <c r="E114" s="45" t="s">
        <v>761</v>
      </c>
      <c r="F114" s="21" t="s">
        <v>762</v>
      </c>
      <c r="G114" s="83" t="s">
        <v>788</v>
      </c>
      <c r="H114" s="88" t="s">
        <v>784</v>
      </c>
      <c r="I114" s="65">
        <v>45936</v>
      </c>
      <c r="J114" s="65">
        <v>45935</v>
      </c>
      <c r="K114" s="159">
        <f>IF(OR(Tbl_DFR[[#This Row],[Date of filling]]="WIP",Tbl_DFR[[#This Row],[Date of Invoice ]]=""),"",Tbl_DFR[[#This Row],[Date of filling]]-Tbl_DFR[[#This Row],[Date of Invoice ]])</f>
        <v>-1</v>
      </c>
      <c r="L114" s="160" t="str">
        <f>IF(ISNUMBER(Tbl_DFR[[#This Row],[Invoice filling gape]]),"valid","check")</f>
        <v>valid</v>
      </c>
      <c r="M114" s="34">
        <v>5804</v>
      </c>
      <c r="N114" s="46">
        <v>1098</v>
      </c>
      <c r="O114" s="46">
        <v>20</v>
      </c>
      <c r="P114" s="46">
        <v>80</v>
      </c>
      <c r="Q114" s="46" t="str">
        <f>IF(Tbl_DFR[[#This Row],[Filling Qty]]&gt;=150,"high","normal")</f>
        <v>normal</v>
      </c>
      <c r="R114" s="46" t="str">
        <f>IF(AND(Tbl_DFR[[#This Row],[CMP]]="HALDWANI",Tbl_DFR[[#This Row],[Filling Qty]]&gt;=150),"yes","no")</f>
        <v>no</v>
      </c>
      <c r="S114" s="46" t="str">
        <f>IF(Tbl_DFR[[#This Row],[Filling Qty]]&gt;=150,"high",IF(Tbl_DFR[[#This Row],[Filling Qty]]&gt;=80,"medium","low"))</f>
        <v>medium</v>
      </c>
      <c r="T114" s="46">
        <f t="shared" si="1"/>
        <v>100</v>
      </c>
      <c r="U114" s="130" t="str" cm="1">
        <f t="array" ref="U114">_xlfn.IFS(Tbl_DFR[[#This Row],[Filling Qty]]&gt;=150,"HIGH",Tbl_DFR[[#This Row],[Filling Qty]]&gt;=80,"medium",TRUE,"low")</f>
        <v>medium</v>
      </c>
      <c r="V114" s="130" t="str">
        <f>IF(OR(Tbl_DFR[[#This Row],[CMP]]="HALDWANI",Tbl_DFR[[#This Row],[CMP]]="DEHRADUN"),"YES","NO")</f>
        <v>YES</v>
      </c>
      <c r="W114" s="65">
        <v>45936</v>
      </c>
      <c r="X114" s="35">
        <v>45931</v>
      </c>
      <c r="Y114" s="47">
        <v>45931</v>
      </c>
      <c r="Z114" s="47" t="str">
        <f>IFERROR(TEXT(Tbl_DFR[[#This Row],[Date of filling]],"mmm"),"WIP")</f>
        <v>Oct</v>
      </c>
      <c r="AA114" s="159">
        <f>IFERROR(YEAR(Tbl_DFR[[#This Row],[Date of filling]]),"WIP")</f>
        <v>2025</v>
      </c>
      <c r="AB114" s="161" t="str">
        <f>IFERROR(TEXT(Tbl_DFR[[#This Row],[Date of filling]],"ddd"),"WIP")</f>
        <v>Sun</v>
      </c>
      <c r="AC114" s="48"/>
      <c r="AD114" s="130" t="str">
        <f>_xlfn.XLOOKUP(Tbl_DFR[[#This Row],[SAP]],Site_master[SAP ID],Site_master[ [ TECHNICIAN Name] ],"Not found")</f>
        <v>Ankur  Khatana</v>
      </c>
      <c r="AE114" s="144">
        <f>LEN(Tbl_DFR[[#This Row],[SAP]])</f>
        <v>18</v>
      </c>
      <c r="AF114" s="151" t="str">
        <f>IF(Tbl_DFR[[#This Row],[SAP LENGTH]]=18,"valid","check")</f>
        <v>valid</v>
      </c>
    </row>
    <row r="115" spans="1:32" hidden="1">
      <c r="A115" s="70">
        <v>57</v>
      </c>
      <c r="B115" s="34" t="s">
        <v>31</v>
      </c>
      <c r="C115" s="34" t="str">
        <f>UPPER(TRIM(Tbl_DFR[[#This Row],[CMP]]))</f>
        <v>HALDWANI</v>
      </c>
      <c r="D115" s="40" t="s">
        <v>104</v>
      </c>
      <c r="E115" s="45" t="s">
        <v>127</v>
      </c>
      <c r="F115" s="21" t="s">
        <v>126</v>
      </c>
      <c r="G115" s="22" t="s">
        <v>93</v>
      </c>
      <c r="H115" s="34">
        <v>94114</v>
      </c>
      <c r="I115" s="24">
        <v>45931</v>
      </c>
      <c r="J115" s="24">
        <v>45931</v>
      </c>
      <c r="K115" s="159">
        <f>IF(OR(Tbl_DFR[[#This Row],[Date of filling]]="WIP",Tbl_DFR[[#This Row],[Date of Invoice ]]=""),"",Tbl_DFR[[#This Row],[Date of filling]]-Tbl_DFR[[#This Row],[Date of Invoice ]])</f>
        <v>0</v>
      </c>
      <c r="L115" s="160" t="str">
        <f>IF(ISNUMBER(Tbl_DFR[[#This Row],[Invoice filling gape]]),"valid","check")</f>
        <v>valid</v>
      </c>
      <c r="M115" s="45">
        <v>12546</v>
      </c>
      <c r="N115" s="52">
        <v>2741</v>
      </c>
      <c r="O115" s="52">
        <v>35</v>
      </c>
      <c r="P115" s="46">
        <v>80</v>
      </c>
      <c r="Q115" s="46" t="str">
        <f>IF(Tbl_DFR[[#This Row],[Filling Qty]]&gt;=150,"high","normal")</f>
        <v>normal</v>
      </c>
      <c r="R115" s="46" t="str">
        <f>IF(AND(Tbl_DFR[[#This Row],[CMP]]="HALDWANI",Tbl_DFR[[#This Row],[Filling Qty]]&gt;=150),"yes","no")</f>
        <v>no</v>
      </c>
      <c r="S115" s="46" t="str">
        <f>IF(Tbl_DFR[[#This Row],[Filling Qty]]&gt;=150,"high",IF(Tbl_DFR[[#This Row],[Filling Qty]]&gt;=80,"medium","low"))</f>
        <v>medium</v>
      </c>
      <c r="T115" s="46">
        <f t="shared" si="1"/>
        <v>115</v>
      </c>
      <c r="U115" s="130" t="str" cm="1">
        <f t="array" ref="U115">_xlfn.IFS(Tbl_DFR[[#This Row],[Filling Qty]]&gt;=150,"HIGH",Tbl_DFR[[#This Row],[Filling Qty]]&gt;=80,"medium",TRUE,"low")</f>
        <v>medium</v>
      </c>
      <c r="V115" s="130" t="str">
        <f>IF(OR(Tbl_DFR[[#This Row],[CMP]]="HALDWANI",Tbl_DFR[[#This Row],[CMP]]="DEHRADUN"),"YES","NO")</f>
        <v>YES</v>
      </c>
      <c r="W115" s="24">
        <v>45931</v>
      </c>
      <c r="X115" s="45"/>
      <c r="Y115" s="47">
        <v>45931</v>
      </c>
      <c r="Z115" s="47" t="str">
        <f>IFERROR(TEXT(Tbl_DFR[[#This Row],[Date of filling]],"mmm"),"WIP")</f>
        <v>Oct</v>
      </c>
      <c r="AA115" s="159">
        <f>IFERROR(YEAR(Tbl_DFR[[#This Row],[Date of filling]]),"WIP")</f>
        <v>2025</v>
      </c>
      <c r="AB115" s="161" t="str">
        <f>IFERROR(TEXT(Tbl_DFR[[#This Row],[Date of filling]],"ddd"),"WIP")</f>
        <v>Wed</v>
      </c>
      <c r="AC115" s="127"/>
      <c r="AD115" s="132" t="str">
        <f>_xlfn.XLOOKUP(Tbl_DFR[[#This Row],[SAP]],Site_master[SAP ID],Site_master[ [ TECHNICIAN Name] ],"Not found")</f>
        <v>Jitendra  Kumar HKGM</v>
      </c>
      <c r="AE115" s="134">
        <f>LEN(Tbl_DFR[[#This Row],[SAP]])</f>
        <v>18</v>
      </c>
      <c r="AF115" s="151" t="str">
        <f>IF(Tbl_DFR[[#This Row],[SAP LENGTH]]=18,"valid","check")</f>
        <v>valid</v>
      </c>
    </row>
    <row r="116" spans="1:32" hidden="1">
      <c r="A116" s="56">
        <v>58</v>
      </c>
      <c r="B116" s="28" t="s">
        <v>705</v>
      </c>
      <c r="C116" s="28" t="str">
        <f>UPPER(TRIM(Tbl_DFR[[#This Row],[CMP]]))</f>
        <v>DEHRADUN</v>
      </c>
      <c r="D116" s="40" t="s">
        <v>706</v>
      </c>
      <c r="E116" s="49" t="s">
        <v>761</v>
      </c>
      <c r="F116" s="27" t="s">
        <v>762</v>
      </c>
      <c r="G116" s="83" t="s">
        <v>789</v>
      </c>
      <c r="H116" s="88" t="s">
        <v>784</v>
      </c>
      <c r="I116" s="67">
        <v>45936</v>
      </c>
      <c r="J116" s="67">
        <v>45935</v>
      </c>
      <c r="K116" s="159">
        <f>IF(OR(Tbl_DFR[[#This Row],[Date of filling]]="WIP",Tbl_DFR[[#This Row],[Date of Invoice ]]=""),"",Tbl_DFR[[#This Row],[Date of filling]]-Tbl_DFR[[#This Row],[Date of Invoice ]])</f>
        <v>-1</v>
      </c>
      <c r="L116" s="160" t="str">
        <f>IF(ISNUMBER(Tbl_DFR[[#This Row],[Invoice filling gape]]),"valid","check")</f>
        <v>valid</v>
      </c>
      <c r="M116" s="28">
        <v>19426</v>
      </c>
      <c r="N116" s="42">
        <v>4301</v>
      </c>
      <c r="O116" s="42">
        <v>30</v>
      </c>
      <c r="P116" s="42">
        <v>80</v>
      </c>
      <c r="Q116" s="42" t="str">
        <f>IF(Tbl_DFR[[#This Row],[Filling Qty]]&gt;=150,"high","normal")</f>
        <v>normal</v>
      </c>
      <c r="R116" s="42" t="str">
        <f>IF(AND(Tbl_DFR[[#This Row],[CMP]]="HALDWANI",Tbl_DFR[[#This Row],[Filling Qty]]&gt;=150),"yes","no")</f>
        <v>no</v>
      </c>
      <c r="S116" s="42" t="str">
        <f>IF(Tbl_DFR[[#This Row],[Filling Qty]]&gt;=150,"high",IF(Tbl_DFR[[#This Row],[Filling Qty]]&gt;=80,"medium","low"))</f>
        <v>medium</v>
      </c>
      <c r="T116" s="42">
        <f t="shared" si="1"/>
        <v>110</v>
      </c>
      <c r="U116" s="129" t="str" cm="1">
        <f t="array" ref="U116">_xlfn.IFS(Tbl_DFR[[#This Row],[Filling Qty]]&gt;=150,"HIGH",Tbl_DFR[[#This Row],[Filling Qty]]&gt;=80,"medium",TRUE,"low")</f>
        <v>medium</v>
      </c>
      <c r="V116" s="129" t="str">
        <f>IF(OR(Tbl_DFR[[#This Row],[CMP]]="HALDWANI",Tbl_DFR[[#This Row],[CMP]]="DEHRADUN"),"YES","NO")</f>
        <v>YES</v>
      </c>
      <c r="W116" s="67">
        <v>45936</v>
      </c>
      <c r="X116" s="32">
        <v>45931</v>
      </c>
      <c r="Y116" s="43">
        <v>45931</v>
      </c>
      <c r="Z116" s="43" t="str">
        <f>IFERROR(TEXT(Tbl_DFR[[#This Row],[Date of filling]],"mmm"),"WIP")</f>
        <v>Oct</v>
      </c>
      <c r="AA116" s="159">
        <f>IFERROR(YEAR(Tbl_DFR[[#This Row],[Date of filling]]),"WIP")</f>
        <v>2025</v>
      </c>
      <c r="AB116" s="161" t="str">
        <f>IFERROR(TEXT(Tbl_DFR[[#This Row],[Date of filling]],"ddd"),"WIP")</f>
        <v>Sun</v>
      </c>
      <c r="AC116" s="50"/>
      <c r="AD116" s="129" t="str">
        <f>_xlfn.XLOOKUP(Tbl_DFR[[#This Row],[SAP]],Site_master[SAP ID],Site_master[ [ TECHNICIAN Name] ],"Not found")</f>
        <v>Ankur  Khatana</v>
      </c>
      <c r="AE116" s="144">
        <f>LEN(Tbl_DFR[[#This Row],[SAP]])</f>
        <v>18</v>
      </c>
      <c r="AF116" s="151" t="str">
        <f>IF(Tbl_DFR[[#This Row],[SAP LENGTH]]=18,"valid","check")</f>
        <v>valid</v>
      </c>
    </row>
    <row r="117" spans="1:32" hidden="1">
      <c r="A117" s="56">
        <v>58</v>
      </c>
      <c r="B117" s="28" t="s">
        <v>31</v>
      </c>
      <c r="C117" s="28" t="str">
        <f>UPPER(TRIM(Tbl_DFR[[#This Row],[CMP]]))</f>
        <v>HALDWANI</v>
      </c>
      <c r="D117" s="40" t="s">
        <v>104</v>
      </c>
      <c r="E117" s="40" t="s">
        <v>129</v>
      </c>
      <c r="F117" s="23" t="s">
        <v>128</v>
      </c>
      <c r="G117" s="29" t="s">
        <v>94</v>
      </c>
      <c r="H117" s="28">
        <v>90929</v>
      </c>
      <c r="I117" s="30">
        <v>45931</v>
      </c>
      <c r="J117" s="30">
        <v>45931</v>
      </c>
      <c r="K117" s="159">
        <f>IF(OR(Tbl_DFR[[#This Row],[Date of filling]]="WIP",Tbl_DFR[[#This Row],[Date of Invoice ]]=""),"",Tbl_DFR[[#This Row],[Date of filling]]-Tbl_DFR[[#This Row],[Date of Invoice ]])</f>
        <v>0</v>
      </c>
      <c r="L117" s="160" t="str">
        <f>IF(ISNUMBER(Tbl_DFR[[#This Row],[Invoice filling gape]]),"valid","check")</f>
        <v>valid</v>
      </c>
      <c r="M117" s="49">
        <v>6819</v>
      </c>
      <c r="N117" s="51">
        <v>1655</v>
      </c>
      <c r="O117" s="51">
        <v>50</v>
      </c>
      <c r="P117" s="51">
        <v>60</v>
      </c>
      <c r="Q117" s="51" t="str">
        <f>IF(Tbl_DFR[[#This Row],[Filling Qty]]&gt;=150,"high","normal")</f>
        <v>normal</v>
      </c>
      <c r="R117" s="51" t="str">
        <f>IF(AND(Tbl_DFR[[#This Row],[CMP]]="HALDWANI",Tbl_DFR[[#This Row],[Filling Qty]]&gt;=150),"yes","no")</f>
        <v>no</v>
      </c>
      <c r="S117" s="51" t="str">
        <f>IF(Tbl_DFR[[#This Row],[Filling Qty]]&gt;=150,"high",IF(Tbl_DFR[[#This Row],[Filling Qty]]&gt;=80,"medium","low"))</f>
        <v>low</v>
      </c>
      <c r="T117" s="42">
        <f t="shared" si="1"/>
        <v>110</v>
      </c>
      <c r="U117" s="129" t="str" cm="1">
        <f t="array" ref="U117">_xlfn.IFS(Tbl_DFR[[#This Row],[Filling Qty]]&gt;=150,"HIGH",Tbl_DFR[[#This Row],[Filling Qty]]&gt;=80,"medium",TRUE,"low")</f>
        <v>low</v>
      </c>
      <c r="V117" s="129" t="str">
        <f>IF(OR(Tbl_DFR[[#This Row],[CMP]]="HALDWANI",Tbl_DFR[[#This Row],[CMP]]="DEHRADUN"),"YES","NO")</f>
        <v>YES</v>
      </c>
      <c r="W117" s="30">
        <v>45931</v>
      </c>
      <c r="X117" s="49"/>
      <c r="Y117" s="43">
        <v>45931</v>
      </c>
      <c r="Z117" s="43" t="str">
        <f>IFERROR(TEXT(Tbl_DFR[[#This Row],[Date of filling]],"mmm"),"WIP")</f>
        <v>Oct</v>
      </c>
      <c r="AA117" s="159">
        <f>IFERROR(YEAR(Tbl_DFR[[#This Row],[Date of filling]]),"WIP")</f>
        <v>2025</v>
      </c>
      <c r="AB117" s="161" t="str">
        <f>IFERROR(TEXT(Tbl_DFR[[#This Row],[Date of filling]],"ddd"),"WIP")</f>
        <v>Wed</v>
      </c>
      <c r="AC117" s="126"/>
      <c r="AD117" s="131" t="str">
        <f>_xlfn.XLOOKUP(Tbl_DFR[[#This Row],[SAP]],Site_master[SAP ID],Site_master[ [ TECHNICIAN Name] ],"Not found")</f>
        <v>Deepak  Kumar RMNA</v>
      </c>
      <c r="AE117" s="137">
        <f>LEN(Tbl_DFR[[#This Row],[SAP]])</f>
        <v>18</v>
      </c>
      <c r="AF117" s="151" t="str">
        <f>IF(Tbl_DFR[[#This Row],[SAP LENGTH]]=18,"valid","check")</f>
        <v>valid</v>
      </c>
    </row>
    <row r="118" spans="1:32" hidden="1">
      <c r="A118" s="70">
        <v>59</v>
      </c>
      <c r="B118" s="34" t="s">
        <v>705</v>
      </c>
      <c r="C118" s="34" t="str">
        <f>UPPER(TRIM(Tbl_DFR[[#This Row],[CMP]]))</f>
        <v>DEHRADUN</v>
      </c>
      <c r="D118" s="40" t="s">
        <v>706</v>
      </c>
      <c r="E118" s="45" t="s">
        <v>761</v>
      </c>
      <c r="F118" s="21" t="s">
        <v>762</v>
      </c>
      <c r="G118" s="83" t="s">
        <v>790</v>
      </c>
      <c r="H118" s="88" t="s">
        <v>784</v>
      </c>
      <c r="I118" s="65">
        <v>45936</v>
      </c>
      <c r="J118" s="65">
        <v>45935</v>
      </c>
      <c r="K118" s="159">
        <f>IF(OR(Tbl_DFR[[#This Row],[Date of filling]]="WIP",Tbl_DFR[[#This Row],[Date of Invoice ]]=""),"",Tbl_DFR[[#This Row],[Date of filling]]-Tbl_DFR[[#This Row],[Date of Invoice ]])</f>
        <v>-1</v>
      </c>
      <c r="L118" s="160" t="str">
        <f>IF(ISNUMBER(Tbl_DFR[[#This Row],[Invoice filling gape]]),"valid","check")</f>
        <v>valid</v>
      </c>
      <c r="M118" s="34">
        <v>10407</v>
      </c>
      <c r="N118" s="46">
        <v>2019</v>
      </c>
      <c r="O118" s="46">
        <v>20</v>
      </c>
      <c r="P118" s="46">
        <v>80</v>
      </c>
      <c r="Q118" s="46" t="str">
        <f>IF(Tbl_DFR[[#This Row],[Filling Qty]]&gt;=150,"high","normal")</f>
        <v>normal</v>
      </c>
      <c r="R118" s="46" t="str">
        <f>IF(AND(Tbl_DFR[[#This Row],[CMP]]="HALDWANI",Tbl_DFR[[#This Row],[Filling Qty]]&gt;=150),"yes","no")</f>
        <v>no</v>
      </c>
      <c r="S118" s="46" t="str">
        <f>IF(Tbl_DFR[[#This Row],[Filling Qty]]&gt;=150,"high",IF(Tbl_DFR[[#This Row],[Filling Qty]]&gt;=80,"medium","low"))</f>
        <v>medium</v>
      </c>
      <c r="T118" s="46">
        <f t="shared" si="1"/>
        <v>100</v>
      </c>
      <c r="U118" s="130" t="str" cm="1">
        <f t="array" ref="U118">_xlfn.IFS(Tbl_DFR[[#This Row],[Filling Qty]]&gt;=150,"HIGH",Tbl_DFR[[#This Row],[Filling Qty]]&gt;=80,"medium",TRUE,"low")</f>
        <v>medium</v>
      </c>
      <c r="V118" s="130" t="str">
        <f>IF(OR(Tbl_DFR[[#This Row],[CMP]]="HALDWANI",Tbl_DFR[[#This Row],[CMP]]="DEHRADUN"),"YES","NO")</f>
        <v>YES</v>
      </c>
      <c r="W118" s="65">
        <v>45936</v>
      </c>
      <c r="X118" s="35">
        <v>45931</v>
      </c>
      <c r="Y118" s="47">
        <v>45931</v>
      </c>
      <c r="Z118" s="47" t="str">
        <f>IFERROR(TEXT(Tbl_DFR[[#This Row],[Date of filling]],"mmm"),"WIP")</f>
        <v>Oct</v>
      </c>
      <c r="AA118" s="159">
        <f>IFERROR(YEAR(Tbl_DFR[[#This Row],[Date of filling]]),"WIP")</f>
        <v>2025</v>
      </c>
      <c r="AB118" s="161" t="str">
        <f>IFERROR(TEXT(Tbl_DFR[[#This Row],[Date of filling]],"ddd"),"WIP")</f>
        <v>Sun</v>
      </c>
      <c r="AC118" s="48"/>
      <c r="AD118" s="130" t="str">
        <f>_xlfn.XLOOKUP(Tbl_DFR[[#This Row],[SAP]],Site_master[SAP ID],Site_master[ [ TECHNICIAN Name] ],"Not found")</f>
        <v>Rohit Thakur SLQU</v>
      </c>
      <c r="AE118" s="144">
        <f>LEN(Tbl_DFR[[#This Row],[SAP]])</f>
        <v>18</v>
      </c>
      <c r="AF118" s="151" t="str">
        <f>IF(Tbl_DFR[[#This Row],[SAP LENGTH]]=18,"valid","check")</f>
        <v>valid</v>
      </c>
    </row>
    <row r="119" spans="1:32" hidden="1">
      <c r="A119" s="70">
        <v>59</v>
      </c>
      <c r="B119" s="34" t="s">
        <v>31</v>
      </c>
      <c r="C119" s="34" t="str">
        <f>UPPER(TRIM(Tbl_DFR[[#This Row],[CMP]]))</f>
        <v>HALDWANI</v>
      </c>
      <c r="D119" s="40" t="s">
        <v>104</v>
      </c>
      <c r="E119" s="40" t="s">
        <v>129</v>
      </c>
      <c r="F119" s="23" t="s">
        <v>128</v>
      </c>
      <c r="G119" s="22" t="s">
        <v>95</v>
      </c>
      <c r="H119" s="34">
        <v>91101</v>
      </c>
      <c r="I119" s="24">
        <v>45931</v>
      </c>
      <c r="J119" s="24">
        <v>45931</v>
      </c>
      <c r="K119" s="159">
        <f>IF(OR(Tbl_DFR[[#This Row],[Date of filling]]="WIP",Tbl_DFR[[#This Row],[Date of Invoice ]]=""),"",Tbl_DFR[[#This Row],[Date of filling]]-Tbl_DFR[[#This Row],[Date of Invoice ]])</f>
        <v>0</v>
      </c>
      <c r="L119" s="160" t="str">
        <f>IF(ISNUMBER(Tbl_DFR[[#This Row],[Invoice filling gape]]),"valid","check")</f>
        <v>valid</v>
      </c>
      <c r="M119" s="45">
        <v>3459</v>
      </c>
      <c r="N119" s="52">
        <v>639</v>
      </c>
      <c r="O119" s="52">
        <v>12</v>
      </c>
      <c r="P119" s="46">
        <v>80</v>
      </c>
      <c r="Q119" s="46" t="str">
        <f>IF(Tbl_DFR[[#This Row],[Filling Qty]]&gt;=150,"high","normal")</f>
        <v>normal</v>
      </c>
      <c r="R119" s="46" t="str">
        <f>IF(AND(Tbl_DFR[[#This Row],[CMP]]="HALDWANI",Tbl_DFR[[#This Row],[Filling Qty]]&gt;=150),"yes","no")</f>
        <v>no</v>
      </c>
      <c r="S119" s="46" t="str">
        <f>IF(Tbl_DFR[[#This Row],[Filling Qty]]&gt;=150,"high",IF(Tbl_DFR[[#This Row],[Filling Qty]]&gt;=80,"medium","low"))</f>
        <v>medium</v>
      </c>
      <c r="T119" s="46">
        <f t="shared" si="1"/>
        <v>92</v>
      </c>
      <c r="U119" s="130" t="str" cm="1">
        <f t="array" ref="U119">_xlfn.IFS(Tbl_DFR[[#This Row],[Filling Qty]]&gt;=150,"HIGH",Tbl_DFR[[#This Row],[Filling Qty]]&gt;=80,"medium",TRUE,"low")</f>
        <v>medium</v>
      </c>
      <c r="V119" s="130" t="str">
        <f>IF(OR(Tbl_DFR[[#This Row],[CMP]]="HALDWANI",Tbl_DFR[[#This Row],[CMP]]="DEHRADUN"),"YES","NO")</f>
        <v>YES</v>
      </c>
      <c r="W119" s="24">
        <v>45931</v>
      </c>
      <c r="X119" s="124">
        <v>0.56666666666666665</v>
      </c>
      <c r="Y119" s="47">
        <v>45931</v>
      </c>
      <c r="Z119" s="47" t="str">
        <f>IFERROR(TEXT(Tbl_DFR[[#This Row],[Date of filling]],"mmm"),"WIP")</f>
        <v>Oct</v>
      </c>
      <c r="AA119" s="159">
        <f>IFERROR(YEAR(Tbl_DFR[[#This Row],[Date of filling]]),"WIP")</f>
        <v>2025</v>
      </c>
      <c r="AB119" s="161" t="str">
        <f>IFERROR(TEXT(Tbl_DFR[[#This Row],[Date of filling]],"ddd"),"WIP")</f>
        <v>Wed</v>
      </c>
      <c r="AC119" s="127" t="s">
        <v>124</v>
      </c>
      <c r="AD119" s="132" t="str">
        <f>_xlfn.XLOOKUP(Tbl_DFR[[#This Row],[SAP]],Site_master[SAP ID],Site_master[ [ TECHNICIAN Name] ],"Not found")</f>
        <v>Mohit  Kumar</v>
      </c>
      <c r="AE119" s="134">
        <f>LEN(Tbl_DFR[[#This Row],[SAP]])</f>
        <v>18</v>
      </c>
      <c r="AF119" s="151" t="str">
        <f>IF(Tbl_DFR[[#This Row],[SAP LENGTH]]=18,"valid","check")</f>
        <v>valid</v>
      </c>
    </row>
    <row r="120" spans="1:32" hidden="1">
      <c r="A120" s="56">
        <v>60</v>
      </c>
      <c r="B120" s="28" t="s">
        <v>705</v>
      </c>
      <c r="C120" s="28" t="str">
        <f>UPPER(TRIM(Tbl_DFR[[#This Row],[CMP]]))</f>
        <v>DEHRADUN</v>
      </c>
      <c r="D120" s="40" t="s">
        <v>706</v>
      </c>
      <c r="E120" s="49" t="s">
        <v>761</v>
      </c>
      <c r="F120" s="27" t="s">
        <v>762</v>
      </c>
      <c r="G120" s="83" t="s">
        <v>791</v>
      </c>
      <c r="H120" s="28" t="s">
        <v>792</v>
      </c>
      <c r="I120" s="67">
        <v>45936</v>
      </c>
      <c r="J120" s="67">
        <v>45936</v>
      </c>
      <c r="K120" s="159">
        <f>IF(OR(Tbl_DFR[[#This Row],[Date of filling]]="WIP",Tbl_DFR[[#This Row],[Date of Invoice ]]=""),"",Tbl_DFR[[#This Row],[Date of filling]]-Tbl_DFR[[#This Row],[Date of Invoice ]])</f>
        <v>0</v>
      </c>
      <c r="L120" s="160" t="str">
        <f>IF(ISNUMBER(Tbl_DFR[[#This Row],[Invoice filling gape]]),"valid","check")</f>
        <v>valid</v>
      </c>
      <c r="M120" s="28">
        <v>5158</v>
      </c>
      <c r="N120" s="42">
        <v>874</v>
      </c>
      <c r="O120" s="42">
        <v>30</v>
      </c>
      <c r="P120" s="42">
        <v>80</v>
      </c>
      <c r="Q120" s="42" t="str">
        <f>IF(Tbl_DFR[[#This Row],[Filling Qty]]&gt;=150,"high","normal")</f>
        <v>normal</v>
      </c>
      <c r="R120" s="42" t="str">
        <f>IF(AND(Tbl_DFR[[#This Row],[CMP]]="HALDWANI",Tbl_DFR[[#This Row],[Filling Qty]]&gt;=150),"yes","no")</f>
        <v>no</v>
      </c>
      <c r="S120" s="42" t="str">
        <f>IF(Tbl_DFR[[#This Row],[Filling Qty]]&gt;=150,"high",IF(Tbl_DFR[[#This Row],[Filling Qty]]&gt;=80,"medium","low"))</f>
        <v>medium</v>
      </c>
      <c r="T120" s="42">
        <f t="shared" si="1"/>
        <v>110</v>
      </c>
      <c r="U120" s="129" t="str" cm="1">
        <f t="array" ref="U120">_xlfn.IFS(Tbl_DFR[[#This Row],[Filling Qty]]&gt;=150,"HIGH",Tbl_DFR[[#This Row],[Filling Qty]]&gt;=80,"medium",TRUE,"low")</f>
        <v>medium</v>
      </c>
      <c r="V120" s="129" t="str">
        <f>IF(OR(Tbl_DFR[[#This Row],[CMP]]="HALDWANI",Tbl_DFR[[#This Row],[CMP]]="DEHRADUN"),"YES","NO")</f>
        <v>YES</v>
      </c>
      <c r="W120" s="67">
        <v>45936</v>
      </c>
      <c r="X120" s="32">
        <v>45931</v>
      </c>
      <c r="Y120" s="43">
        <v>45931</v>
      </c>
      <c r="Z120" s="43" t="str">
        <f>IFERROR(TEXT(Tbl_DFR[[#This Row],[Date of filling]],"mmm"),"WIP")</f>
        <v>Oct</v>
      </c>
      <c r="AA120" s="159">
        <f>IFERROR(YEAR(Tbl_DFR[[#This Row],[Date of filling]]),"WIP")</f>
        <v>2025</v>
      </c>
      <c r="AB120" s="161" t="str">
        <f>IFERROR(TEXT(Tbl_DFR[[#This Row],[Date of filling]],"ddd"),"WIP")</f>
        <v>Mon</v>
      </c>
      <c r="AC120" s="50"/>
      <c r="AD120" s="129" t="str">
        <f>_xlfn.XLOOKUP(Tbl_DFR[[#This Row],[SAP]],Site_master[SAP ID],Site_master[ [ TECHNICIAN Name] ],"Not found")</f>
        <v>Santosh  Kumar VKSN</v>
      </c>
      <c r="AE120" s="144">
        <f>LEN(Tbl_DFR[[#This Row],[SAP]])</f>
        <v>18</v>
      </c>
      <c r="AF120" s="151" t="str">
        <f>IF(Tbl_DFR[[#This Row],[SAP LENGTH]]=18,"valid","check")</f>
        <v>valid</v>
      </c>
    </row>
    <row r="121" spans="1:32" hidden="1">
      <c r="A121" s="56">
        <v>60</v>
      </c>
      <c r="B121" s="28" t="s">
        <v>31</v>
      </c>
      <c r="C121" s="28" t="str">
        <f>UPPER(TRIM(Tbl_DFR[[#This Row],[CMP]]))</f>
        <v>HALDWANI</v>
      </c>
      <c r="D121" s="40" t="s">
        <v>104</v>
      </c>
      <c r="E121" s="40" t="s">
        <v>129</v>
      </c>
      <c r="F121" s="23" t="s">
        <v>128</v>
      </c>
      <c r="G121" s="29" t="s">
        <v>96</v>
      </c>
      <c r="H121" s="28">
        <v>91101</v>
      </c>
      <c r="I121" s="30">
        <v>45931</v>
      </c>
      <c r="J121" s="30">
        <v>45931</v>
      </c>
      <c r="K121" s="159">
        <f>IF(OR(Tbl_DFR[[#This Row],[Date of filling]]="WIP",Tbl_DFR[[#This Row],[Date of Invoice ]]=""),"",Tbl_DFR[[#This Row],[Date of filling]]-Tbl_DFR[[#This Row],[Date of Invoice ]])</f>
        <v>0</v>
      </c>
      <c r="L121" s="160" t="str">
        <f>IF(ISNUMBER(Tbl_DFR[[#This Row],[Invoice filling gape]]),"valid","check")</f>
        <v>valid</v>
      </c>
      <c r="M121" s="49">
        <v>3597</v>
      </c>
      <c r="N121" s="51">
        <v>681</v>
      </c>
      <c r="O121" s="51">
        <v>15</v>
      </c>
      <c r="P121" s="42">
        <v>80</v>
      </c>
      <c r="Q121" s="42" t="str">
        <f>IF(Tbl_DFR[[#This Row],[Filling Qty]]&gt;=150,"high","normal")</f>
        <v>normal</v>
      </c>
      <c r="R121" s="42" t="str">
        <f>IF(AND(Tbl_DFR[[#This Row],[CMP]]="HALDWANI",Tbl_DFR[[#This Row],[Filling Qty]]&gt;=150),"yes","no")</f>
        <v>no</v>
      </c>
      <c r="S121" s="42" t="str">
        <f>IF(Tbl_DFR[[#This Row],[Filling Qty]]&gt;=150,"high",IF(Tbl_DFR[[#This Row],[Filling Qty]]&gt;=80,"medium","low"))</f>
        <v>medium</v>
      </c>
      <c r="T121" s="42">
        <f t="shared" si="1"/>
        <v>95</v>
      </c>
      <c r="U121" s="129" t="str" cm="1">
        <f t="array" ref="U121">_xlfn.IFS(Tbl_DFR[[#This Row],[Filling Qty]]&gt;=150,"HIGH",Tbl_DFR[[#This Row],[Filling Qty]]&gt;=80,"medium",TRUE,"low")</f>
        <v>medium</v>
      </c>
      <c r="V121" s="129" t="str">
        <f>IF(OR(Tbl_DFR[[#This Row],[CMP]]="HALDWANI",Tbl_DFR[[#This Row],[CMP]]="DEHRADUN"),"YES","NO")</f>
        <v>YES</v>
      </c>
      <c r="W121" s="30">
        <v>45931</v>
      </c>
      <c r="X121" s="125">
        <v>0.53263888888888888</v>
      </c>
      <c r="Y121" s="43">
        <v>45931</v>
      </c>
      <c r="Z121" s="43" t="str">
        <f>IFERROR(TEXT(Tbl_DFR[[#This Row],[Date of filling]],"mmm"),"WIP")</f>
        <v>Oct</v>
      </c>
      <c r="AA121" s="159">
        <f>IFERROR(YEAR(Tbl_DFR[[#This Row],[Date of filling]]),"WIP")</f>
        <v>2025</v>
      </c>
      <c r="AB121" s="161" t="str">
        <f>IFERROR(TEXT(Tbl_DFR[[#This Row],[Date of filling]],"ddd"),"WIP")</f>
        <v>Wed</v>
      </c>
      <c r="AC121" s="126" t="s">
        <v>124</v>
      </c>
      <c r="AD121" s="131" t="str">
        <f>_xlfn.XLOOKUP(Tbl_DFR[[#This Row],[SAP]],Site_master[SAP ID],Site_master[ [ TECHNICIAN Name] ],"Not found")</f>
        <v>Mohit  Kumar</v>
      </c>
      <c r="AE121" s="137">
        <f>LEN(Tbl_DFR[[#This Row],[SAP]])</f>
        <v>18</v>
      </c>
      <c r="AF121" s="151" t="str">
        <f>IF(Tbl_DFR[[#This Row],[SAP LENGTH]]=18,"valid","check")</f>
        <v>valid</v>
      </c>
    </row>
    <row r="122" spans="1:32" hidden="1">
      <c r="A122" s="70">
        <v>61</v>
      </c>
      <c r="B122" s="34" t="s">
        <v>705</v>
      </c>
      <c r="C122" s="34" t="str">
        <f>UPPER(TRIM(Tbl_DFR[[#This Row],[CMP]]))</f>
        <v>DEHRADUN</v>
      </c>
      <c r="D122" s="40" t="s">
        <v>706</v>
      </c>
      <c r="E122" s="45" t="s">
        <v>761</v>
      </c>
      <c r="F122" s="21" t="s">
        <v>762</v>
      </c>
      <c r="G122" s="83" t="s">
        <v>793</v>
      </c>
      <c r="H122" s="34" t="s">
        <v>792</v>
      </c>
      <c r="I122" s="65">
        <v>45936</v>
      </c>
      <c r="J122" s="65">
        <v>45936</v>
      </c>
      <c r="K122" s="159">
        <f>IF(OR(Tbl_DFR[[#This Row],[Date of filling]]="WIP",Tbl_DFR[[#This Row],[Date of Invoice ]]=""),"",Tbl_DFR[[#This Row],[Date of filling]]-Tbl_DFR[[#This Row],[Date of Invoice ]])</f>
        <v>0</v>
      </c>
      <c r="L122" s="160" t="str">
        <f>IF(ISNUMBER(Tbl_DFR[[#This Row],[Invoice filling gape]]),"valid","check")</f>
        <v>valid</v>
      </c>
      <c r="M122" s="34">
        <v>12066</v>
      </c>
      <c r="N122" s="46">
        <v>2651</v>
      </c>
      <c r="O122" s="46">
        <v>35</v>
      </c>
      <c r="P122" s="46">
        <v>60</v>
      </c>
      <c r="Q122" s="46" t="str">
        <f>IF(Tbl_DFR[[#This Row],[Filling Qty]]&gt;=150,"high","normal")</f>
        <v>normal</v>
      </c>
      <c r="R122" s="46" t="str">
        <f>IF(AND(Tbl_DFR[[#This Row],[CMP]]="HALDWANI",Tbl_DFR[[#This Row],[Filling Qty]]&gt;=150),"yes","no")</f>
        <v>no</v>
      </c>
      <c r="S122" s="46" t="str">
        <f>IF(Tbl_DFR[[#This Row],[Filling Qty]]&gt;=150,"high",IF(Tbl_DFR[[#This Row],[Filling Qty]]&gt;=80,"medium","low"))</f>
        <v>low</v>
      </c>
      <c r="T122" s="46">
        <f t="shared" si="1"/>
        <v>95</v>
      </c>
      <c r="U122" s="130" t="str" cm="1">
        <f t="array" ref="U122">_xlfn.IFS(Tbl_DFR[[#This Row],[Filling Qty]]&gt;=150,"HIGH",Tbl_DFR[[#This Row],[Filling Qty]]&gt;=80,"medium",TRUE,"low")</f>
        <v>low</v>
      </c>
      <c r="V122" s="130" t="str">
        <f>IF(OR(Tbl_DFR[[#This Row],[CMP]]="HALDWANI",Tbl_DFR[[#This Row],[CMP]]="DEHRADUN"),"YES","NO")</f>
        <v>YES</v>
      </c>
      <c r="W122" s="65">
        <v>45936</v>
      </c>
      <c r="X122" s="35">
        <v>45931</v>
      </c>
      <c r="Y122" s="47">
        <v>45931</v>
      </c>
      <c r="Z122" s="47" t="str">
        <f>IFERROR(TEXT(Tbl_DFR[[#This Row],[Date of filling]],"mmm"),"WIP")</f>
        <v>Oct</v>
      </c>
      <c r="AA122" s="159">
        <f>IFERROR(YEAR(Tbl_DFR[[#This Row],[Date of filling]]),"WIP")</f>
        <v>2025</v>
      </c>
      <c r="AB122" s="161" t="str">
        <f>IFERROR(TEXT(Tbl_DFR[[#This Row],[Date of filling]],"ddd"),"WIP")</f>
        <v>Mon</v>
      </c>
      <c r="AC122" s="48"/>
      <c r="AD122" s="130" t="str">
        <f>_xlfn.XLOOKUP(Tbl_DFR[[#This Row],[SAP]],Site_master[SAP ID],Site_master[ [ TECHNICIAN Name] ],"Not found")</f>
        <v>Santosh  Kumar VKSN</v>
      </c>
      <c r="AE122" s="144">
        <f>LEN(Tbl_DFR[[#This Row],[SAP]])</f>
        <v>18</v>
      </c>
      <c r="AF122" s="151" t="str">
        <f>IF(Tbl_DFR[[#This Row],[SAP LENGTH]]=18,"valid","check")</f>
        <v>valid</v>
      </c>
    </row>
    <row r="123" spans="1:32" hidden="1">
      <c r="A123" s="70">
        <v>61</v>
      </c>
      <c r="B123" s="34" t="s">
        <v>31</v>
      </c>
      <c r="C123" s="34" t="str">
        <f>UPPER(TRIM(Tbl_DFR[[#This Row],[CMP]]))</f>
        <v>HALDWANI</v>
      </c>
      <c r="D123" s="40" t="s">
        <v>104</v>
      </c>
      <c r="E123" s="40" t="s">
        <v>129</v>
      </c>
      <c r="F123" s="23" t="s">
        <v>128</v>
      </c>
      <c r="G123" s="22" t="s">
        <v>97</v>
      </c>
      <c r="H123" s="34">
        <v>90929</v>
      </c>
      <c r="I123" s="24">
        <v>45931</v>
      </c>
      <c r="J123" s="24">
        <v>45931</v>
      </c>
      <c r="K123" s="159">
        <f>IF(OR(Tbl_DFR[[#This Row],[Date of filling]]="WIP",Tbl_DFR[[#This Row],[Date of Invoice ]]=""),"",Tbl_DFR[[#This Row],[Date of filling]]-Tbl_DFR[[#This Row],[Date of Invoice ]])</f>
        <v>0</v>
      </c>
      <c r="L123" s="160" t="str">
        <f>IF(ISNUMBER(Tbl_DFR[[#This Row],[Invoice filling gape]]),"valid","check")</f>
        <v>valid</v>
      </c>
      <c r="M123" s="45">
        <v>1586</v>
      </c>
      <c r="N123" s="52">
        <v>263</v>
      </c>
      <c r="O123" s="52">
        <v>30</v>
      </c>
      <c r="P123" s="52">
        <v>80</v>
      </c>
      <c r="Q123" s="52" t="str">
        <f>IF(Tbl_DFR[[#This Row],[Filling Qty]]&gt;=150,"high","normal")</f>
        <v>normal</v>
      </c>
      <c r="R123" s="52" t="str">
        <f>IF(AND(Tbl_DFR[[#This Row],[CMP]]="HALDWANI",Tbl_DFR[[#This Row],[Filling Qty]]&gt;=150),"yes","no")</f>
        <v>no</v>
      </c>
      <c r="S123" s="52" t="str">
        <f>IF(Tbl_DFR[[#This Row],[Filling Qty]]&gt;=150,"high",IF(Tbl_DFR[[#This Row],[Filling Qty]]&gt;=80,"medium","low"))</f>
        <v>medium</v>
      </c>
      <c r="T123" s="46">
        <f t="shared" si="1"/>
        <v>110</v>
      </c>
      <c r="U123" s="130" t="str" cm="1">
        <f t="array" ref="U123">_xlfn.IFS(Tbl_DFR[[#This Row],[Filling Qty]]&gt;=150,"HIGH",Tbl_DFR[[#This Row],[Filling Qty]]&gt;=80,"medium",TRUE,"low")</f>
        <v>medium</v>
      </c>
      <c r="V123" s="130" t="str">
        <f>IF(OR(Tbl_DFR[[#This Row],[CMP]]="HALDWANI",Tbl_DFR[[#This Row],[CMP]]="DEHRADUN"),"YES","NO")</f>
        <v>YES</v>
      </c>
      <c r="W123" s="24">
        <v>45931</v>
      </c>
      <c r="X123" s="45"/>
      <c r="Y123" s="47">
        <v>45931</v>
      </c>
      <c r="Z123" s="47" t="str">
        <f>IFERROR(TEXT(Tbl_DFR[[#This Row],[Date of filling]],"mmm"),"WIP")</f>
        <v>Oct</v>
      </c>
      <c r="AA123" s="159">
        <f>IFERROR(YEAR(Tbl_DFR[[#This Row],[Date of filling]]),"WIP")</f>
        <v>2025</v>
      </c>
      <c r="AB123" s="161" t="str">
        <f>IFERROR(TEXT(Tbl_DFR[[#This Row],[Date of filling]],"ddd"),"WIP")</f>
        <v>Wed</v>
      </c>
      <c r="AC123" s="127"/>
      <c r="AD123" s="132" t="str">
        <f>_xlfn.XLOOKUP(Tbl_DFR[[#This Row],[SAP]],Site_master[SAP ID],Site_master[ [ TECHNICIAN Name] ],"Not found")</f>
        <v>Deepak  Kumar RMNA</v>
      </c>
      <c r="AE123" s="134">
        <f>LEN(Tbl_DFR[[#This Row],[SAP]])</f>
        <v>18</v>
      </c>
      <c r="AF123" s="151" t="str">
        <f>IF(Tbl_DFR[[#This Row],[SAP LENGTH]]=18,"valid","check")</f>
        <v>valid</v>
      </c>
    </row>
    <row r="124" spans="1:32" hidden="1">
      <c r="A124" s="56">
        <v>62</v>
      </c>
      <c r="B124" s="28" t="s">
        <v>705</v>
      </c>
      <c r="C124" s="28" t="str">
        <f>UPPER(TRIM(Tbl_DFR[[#This Row],[CMP]]))</f>
        <v>DEHRADUN</v>
      </c>
      <c r="D124" s="40" t="s">
        <v>706</v>
      </c>
      <c r="E124" s="49" t="s">
        <v>761</v>
      </c>
      <c r="F124" s="27" t="s">
        <v>762</v>
      </c>
      <c r="G124" s="83" t="s">
        <v>794</v>
      </c>
      <c r="H124" s="28" t="s">
        <v>792</v>
      </c>
      <c r="I124" s="67">
        <v>45936</v>
      </c>
      <c r="J124" s="67">
        <v>45936</v>
      </c>
      <c r="K124" s="159">
        <f>IF(OR(Tbl_DFR[[#This Row],[Date of filling]]="WIP",Tbl_DFR[[#This Row],[Date of Invoice ]]=""),"",Tbl_DFR[[#This Row],[Date of filling]]-Tbl_DFR[[#This Row],[Date of Invoice ]])</f>
        <v>0</v>
      </c>
      <c r="L124" s="160" t="str">
        <f>IF(ISNUMBER(Tbl_DFR[[#This Row],[Invoice filling gape]]),"valid","check")</f>
        <v>valid</v>
      </c>
      <c r="M124" s="28">
        <v>96</v>
      </c>
      <c r="N124" s="42">
        <v>30</v>
      </c>
      <c r="O124" s="42">
        <v>10</v>
      </c>
      <c r="P124" s="42">
        <v>80</v>
      </c>
      <c r="Q124" s="42" t="str">
        <f>IF(Tbl_DFR[[#This Row],[Filling Qty]]&gt;=150,"high","normal")</f>
        <v>normal</v>
      </c>
      <c r="R124" s="42" t="str">
        <f>IF(AND(Tbl_DFR[[#This Row],[CMP]]="HALDWANI",Tbl_DFR[[#This Row],[Filling Qty]]&gt;=150),"yes","no")</f>
        <v>no</v>
      </c>
      <c r="S124" s="42" t="str">
        <f>IF(Tbl_DFR[[#This Row],[Filling Qty]]&gt;=150,"high",IF(Tbl_DFR[[#This Row],[Filling Qty]]&gt;=80,"medium","low"))</f>
        <v>medium</v>
      </c>
      <c r="T124" s="42">
        <f t="shared" si="1"/>
        <v>90</v>
      </c>
      <c r="U124" s="129" t="str" cm="1">
        <f t="array" ref="U124">_xlfn.IFS(Tbl_DFR[[#This Row],[Filling Qty]]&gt;=150,"HIGH",Tbl_DFR[[#This Row],[Filling Qty]]&gt;=80,"medium",TRUE,"low")</f>
        <v>medium</v>
      </c>
      <c r="V124" s="129" t="str">
        <f>IF(OR(Tbl_DFR[[#This Row],[CMP]]="HALDWANI",Tbl_DFR[[#This Row],[CMP]]="DEHRADUN"),"YES","NO")</f>
        <v>YES</v>
      </c>
      <c r="W124" s="67">
        <v>45936</v>
      </c>
      <c r="X124" s="32">
        <v>45931</v>
      </c>
      <c r="Y124" s="43">
        <v>45931</v>
      </c>
      <c r="Z124" s="43" t="str">
        <f>IFERROR(TEXT(Tbl_DFR[[#This Row],[Date of filling]],"mmm"),"WIP")</f>
        <v>Oct</v>
      </c>
      <c r="AA124" s="159">
        <f>IFERROR(YEAR(Tbl_DFR[[#This Row],[Date of filling]]),"WIP")</f>
        <v>2025</v>
      </c>
      <c r="AB124" s="161" t="str">
        <f>IFERROR(TEXT(Tbl_DFR[[#This Row],[Date of filling]],"ddd"),"WIP")</f>
        <v>Mon</v>
      </c>
      <c r="AC124" s="50"/>
      <c r="AD124" s="129" t="str">
        <f>_xlfn.XLOOKUP(Tbl_DFR[[#This Row],[SAP]],Site_master[SAP ID],Site_master[ [ TECHNICIAN Name] ],"Not found")</f>
        <v>Rohit Thakur SLQU</v>
      </c>
      <c r="AE124" s="144">
        <f>LEN(Tbl_DFR[[#This Row],[SAP]])</f>
        <v>18</v>
      </c>
      <c r="AF124" s="151" t="str">
        <f>IF(Tbl_DFR[[#This Row],[SAP LENGTH]]=18,"valid","check")</f>
        <v>valid</v>
      </c>
    </row>
    <row r="125" spans="1:32" hidden="1">
      <c r="A125" s="56">
        <v>62</v>
      </c>
      <c r="B125" s="28" t="s">
        <v>31</v>
      </c>
      <c r="C125" s="28" t="str">
        <f>UPPER(TRIM(Tbl_DFR[[#This Row],[CMP]]))</f>
        <v>HALDWANI</v>
      </c>
      <c r="D125" s="40" t="s">
        <v>104</v>
      </c>
      <c r="E125" s="40" t="s">
        <v>129</v>
      </c>
      <c r="F125" s="23" t="s">
        <v>128</v>
      </c>
      <c r="G125" s="29" t="s">
        <v>133</v>
      </c>
      <c r="H125" s="28">
        <v>90929</v>
      </c>
      <c r="I125" s="30">
        <v>45931</v>
      </c>
      <c r="J125" s="30">
        <v>45931</v>
      </c>
      <c r="K125" s="159">
        <f>IF(OR(Tbl_DFR[[#This Row],[Date of filling]]="WIP",Tbl_DFR[[#This Row],[Date of Invoice ]]=""),"",Tbl_DFR[[#This Row],[Date of filling]]-Tbl_DFR[[#This Row],[Date of Invoice ]])</f>
        <v>0</v>
      </c>
      <c r="L125" s="160" t="str">
        <f>IF(ISNUMBER(Tbl_DFR[[#This Row],[Invoice filling gape]]),"valid","check")</f>
        <v>valid</v>
      </c>
      <c r="M125" s="49">
        <v>14843</v>
      </c>
      <c r="N125" s="51">
        <v>2667</v>
      </c>
      <c r="O125" s="51">
        <v>12</v>
      </c>
      <c r="P125" s="51">
        <v>80</v>
      </c>
      <c r="Q125" s="51" t="str">
        <f>IF(Tbl_DFR[[#This Row],[Filling Qty]]&gt;=150,"high","normal")</f>
        <v>normal</v>
      </c>
      <c r="R125" s="51" t="str">
        <f>IF(AND(Tbl_DFR[[#This Row],[CMP]]="HALDWANI",Tbl_DFR[[#This Row],[Filling Qty]]&gt;=150),"yes","no")</f>
        <v>no</v>
      </c>
      <c r="S125" s="51" t="str">
        <f>IF(Tbl_DFR[[#This Row],[Filling Qty]]&gt;=150,"high",IF(Tbl_DFR[[#This Row],[Filling Qty]]&gt;=80,"medium","low"))</f>
        <v>medium</v>
      </c>
      <c r="T125" s="42">
        <f t="shared" si="1"/>
        <v>92</v>
      </c>
      <c r="U125" s="129" t="str" cm="1">
        <f t="array" ref="U125">_xlfn.IFS(Tbl_DFR[[#This Row],[Filling Qty]]&gt;=150,"HIGH",Tbl_DFR[[#This Row],[Filling Qty]]&gt;=80,"medium",TRUE,"low")</f>
        <v>medium</v>
      </c>
      <c r="V125" s="129" t="str">
        <f>IF(OR(Tbl_DFR[[#This Row],[CMP]]="HALDWANI",Tbl_DFR[[#This Row],[CMP]]="DEHRADUN"),"YES","NO")</f>
        <v>YES</v>
      </c>
      <c r="W125" s="30">
        <v>45931</v>
      </c>
      <c r="X125" s="49"/>
      <c r="Y125" s="43">
        <v>45931</v>
      </c>
      <c r="Z125" s="43" t="str">
        <f>IFERROR(TEXT(Tbl_DFR[[#This Row],[Date of filling]],"mmm"),"WIP")</f>
        <v>Oct</v>
      </c>
      <c r="AA125" s="159">
        <f>IFERROR(YEAR(Tbl_DFR[[#This Row],[Date of filling]]),"WIP")</f>
        <v>2025</v>
      </c>
      <c r="AB125" s="161" t="str">
        <f>IFERROR(TEXT(Tbl_DFR[[#This Row],[Date of filling]],"ddd"),"WIP")</f>
        <v>Wed</v>
      </c>
      <c r="AC125" s="126"/>
      <c r="AD125" s="131" t="str">
        <f>_xlfn.XLOOKUP(Tbl_DFR[[#This Row],[SAP]],Site_master[SAP ID],Site_master[ [ TECHNICIAN Name] ],"Not found")</f>
        <v>Mohit  Kumar</v>
      </c>
      <c r="AE125" s="137">
        <f>LEN(Tbl_DFR[[#This Row],[SAP]])</f>
        <v>18</v>
      </c>
      <c r="AF125" s="151" t="str">
        <f>IF(Tbl_DFR[[#This Row],[SAP LENGTH]]=18,"valid","check")</f>
        <v>valid</v>
      </c>
    </row>
    <row r="126" spans="1:32" hidden="1">
      <c r="A126" s="70">
        <v>63</v>
      </c>
      <c r="B126" s="34" t="s">
        <v>705</v>
      </c>
      <c r="C126" s="34" t="str">
        <f>UPPER(TRIM(Tbl_DFR[[#This Row],[CMP]]))</f>
        <v>DEHRADUN</v>
      </c>
      <c r="D126" s="40" t="s">
        <v>706</v>
      </c>
      <c r="E126" s="45" t="s">
        <v>761</v>
      </c>
      <c r="F126" s="21" t="s">
        <v>762</v>
      </c>
      <c r="G126" s="83" t="s">
        <v>709</v>
      </c>
      <c r="H126" s="34" t="s">
        <v>795</v>
      </c>
      <c r="I126" s="65">
        <v>45936</v>
      </c>
      <c r="J126" s="65">
        <v>45936</v>
      </c>
      <c r="K126" s="159">
        <f>IF(OR(Tbl_DFR[[#This Row],[Date of filling]]="WIP",Tbl_DFR[[#This Row],[Date of Invoice ]]=""),"",Tbl_DFR[[#This Row],[Date of filling]]-Tbl_DFR[[#This Row],[Date of Invoice ]])</f>
        <v>0</v>
      </c>
      <c r="L126" s="160" t="str">
        <f>IF(ISNUMBER(Tbl_DFR[[#This Row],[Invoice filling gape]]),"valid","check")</f>
        <v>valid</v>
      </c>
      <c r="M126" s="34">
        <v>9869</v>
      </c>
      <c r="N126" s="46">
        <v>2178</v>
      </c>
      <c r="O126" s="46">
        <v>43</v>
      </c>
      <c r="P126" s="46">
        <v>60</v>
      </c>
      <c r="Q126" s="46" t="str">
        <f>IF(Tbl_DFR[[#This Row],[Filling Qty]]&gt;=150,"high","normal")</f>
        <v>normal</v>
      </c>
      <c r="R126" s="46" t="str">
        <f>IF(AND(Tbl_DFR[[#This Row],[CMP]]="HALDWANI",Tbl_DFR[[#This Row],[Filling Qty]]&gt;=150),"yes","no")</f>
        <v>no</v>
      </c>
      <c r="S126" s="46" t="str">
        <f>IF(Tbl_DFR[[#This Row],[Filling Qty]]&gt;=150,"high",IF(Tbl_DFR[[#This Row],[Filling Qty]]&gt;=80,"medium","low"))</f>
        <v>low</v>
      </c>
      <c r="T126" s="46">
        <f t="shared" si="1"/>
        <v>103</v>
      </c>
      <c r="U126" s="130" t="str" cm="1">
        <f t="array" ref="U126">_xlfn.IFS(Tbl_DFR[[#This Row],[Filling Qty]]&gt;=150,"HIGH",Tbl_DFR[[#This Row],[Filling Qty]]&gt;=80,"medium",TRUE,"low")</f>
        <v>low</v>
      </c>
      <c r="V126" s="130" t="str">
        <f>IF(OR(Tbl_DFR[[#This Row],[CMP]]="HALDWANI",Tbl_DFR[[#This Row],[CMP]]="DEHRADUN"),"YES","NO")</f>
        <v>YES</v>
      </c>
      <c r="W126" s="65">
        <v>45936</v>
      </c>
      <c r="X126" s="35">
        <v>45931</v>
      </c>
      <c r="Y126" s="47">
        <v>45931</v>
      </c>
      <c r="Z126" s="47" t="str">
        <f>IFERROR(TEXT(Tbl_DFR[[#This Row],[Date of filling]],"mmm"),"WIP")</f>
        <v>Oct</v>
      </c>
      <c r="AA126" s="159">
        <f>IFERROR(YEAR(Tbl_DFR[[#This Row],[Date of filling]]),"WIP")</f>
        <v>2025</v>
      </c>
      <c r="AB126" s="161" t="str">
        <f>IFERROR(TEXT(Tbl_DFR[[#This Row],[Date of filling]],"ddd"),"WIP")</f>
        <v>Mon</v>
      </c>
      <c r="AC126" s="48"/>
      <c r="AD126" s="130" t="str">
        <f>_xlfn.XLOOKUP(Tbl_DFR[[#This Row],[SAP]],Site_master[SAP ID],Site_master[ [ TECHNICIAN Name] ],"Not found")</f>
        <v>Ankur  Khatana</v>
      </c>
      <c r="AE126" s="144">
        <f>LEN(Tbl_DFR[[#This Row],[SAP]])</f>
        <v>18</v>
      </c>
      <c r="AF126" s="151" t="str">
        <f>IF(Tbl_DFR[[#This Row],[SAP LENGTH]]=18,"valid","check")</f>
        <v>valid</v>
      </c>
    </row>
    <row r="127" spans="1:32" hidden="1">
      <c r="A127" s="70">
        <v>63</v>
      </c>
      <c r="B127" s="34" t="s">
        <v>31</v>
      </c>
      <c r="C127" s="34" t="str">
        <f>UPPER(TRIM(Tbl_DFR[[#This Row],[CMP]]))</f>
        <v>HALDWANI</v>
      </c>
      <c r="D127" s="40" t="s">
        <v>104</v>
      </c>
      <c r="E127" s="40" t="s">
        <v>129</v>
      </c>
      <c r="F127" s="23" t="s">
        <v>128</v>
      </c>
      <c r="G127" s="22" t="s">
        <v>99</v>
      </c>
      <c r="H127" s="34">
        <v>90929</v>
      </c>
      <c r="I127" s="24">
        <v>45931</v>
      </c>
      <c r="J127" s="24">
        <v>45931</v>
      </c>
      <c r="K127" s="159">
        <f>IF(OR(Tbl_DFR[[#This Row],[Date of filling]]="WIP",Tbl_DFR[[#This Row],[Date of Invoice ]]=""),"",Tbl_DFR[[#This Row],[Date of filling]]-Tbl_DFR[[#This Row],[Date of Invoice ]])</f>
        <v>0</v>
      </c>
      <c r="L127" s="160" t="str">
        <f>IF(ISNUMBER(Tbl_DFR[[#This Row],[Invoice filling gape]]),"valid","check")</f>
        <v>valid</v>
      </c>
      <c r="M127" s="45">
        <v>10910</v>
      </c>
      <c r="N127" s="52">
        <v>2424</v>
      </c>
      <c r="O127" s="52">
        <v>34</v>
      </c>
      <c r="P127" s="52">
        <v>80</v>
      </c>
      <c r="Q127" s="52" t="str">
        <f>IF(Tbl_DFR[[#This Row],[Filling Qty]]&gt;=150,"high","normal")</f>
        <v>normal</v>
      </c>
      <c r="R127" s="52" t="str">
        <f>IF(AND(Tbl_DFR[[#This Row],[CMP]]="HALDWANI",Tbl_DFR[[#This Row],[Filling Qty]]&gt;=150),"yes","no")</f>
        <v>no</v>
      </c>
      <c r="S127" s="52" t="str">
        <f>IF(Tbl_DFR[[#This Row],[Filling Qty]]&gt;=150,"high",IF(Tbl_DFR[[#This Row],[Filling Qty]]&gt;=80,"medium","low"))</f>
        <v>medium</v>
      </c>
      <c r="T127" s="46">
        <f t="shared" si="1"/>
        <v>114</v>
      </c>
      <c r="U127" s="130" t="str" cm="1">
        <f t="array" ref="U127">_xlfn.IFS(Tbl_DFR[[#This Row],[Filling Qty]]&gt;=150,"HIGH",Tbl_DFR[[#This Row],[Filling Qty]]&gt;=80,"medium",TRUE,"low")</f>
        <v>medium</v>
      </c>
      <c r="V127" s="130" t="str">
        <f>IF(OR(Tbl_DFR[[#This Row],[CMP]]="HALDWANI",Tbl_DFR[[#This Row],[CMP]]="DEHRADUN"),"YES","NO")</f>
        <v>YES</v>
      </c>
      <c r="W127" s="24">
        <v>45931</v>
      </c>
      <c r="X127" s="124">
        <v>0.60833333333333328</v>
      </c>
      <c r="Y127" s="47">
        <v>45931</v>
      </c>
      <c r="Z127" s="47" t="str">
        <f>IFERROR(TEXT(Tbl_DFR[[#This Row],[Date of filling]],"mmm"),"WIP")</f>
        <v>Oct</v>
      </c>
      <c r="AA127" s="159">
        <f>IFERROR(YEAR(Tbl_DFR[[#This Row],[Date of filling]]),"WIP")</f>
        <v>2025</v>
      </c>
      <c r="AB127" s="161" t="str">
        <f>IFERROR(TEXT(Tbl_DFR[[#This Row],[Date of filling]],"ddd"),"WIP")</f>
        <v>Wed</v>
      </c>
      <c r="AC127" s="127" t="s">
        <v>124</v>
      </c>
      <c r="AD127" s="132" t="str">
        <f>_xlfn.XLOOKUP(Tbl_DFR[[#This Row],[SAP]],Site_master[SAP ID],Site_master[ [ TECHNICIAN Name] ],"Not found")</f>
        <v>Mohit  Kumar</v>
      </c>
      <c r="AE127" s="134">
        <f>LEN(Tbl_DFR[[#This Row],[SAP]])</f>
        <v>18</v>
      </c>
      <c r="AF127" s="151" t="str">
        <f>IF(Tbl_DFR[[#This Row],[SAP LENGTH]]=18,"valid","check")</f>
        <v>valid</v>
      </c>
    </row>
    <row r="128" spans="1:32" hidden="1">
      <c r="A128" s="56">
        <v>64</v>
      </c>
      <c r="B128" s="28" t="s">
        <v>705</v>
      </c>
      <c r="C128" s="28" t="str">
        <f>UPPER(TRIM(Tbl_DFR[[#This Row],[CMP]]))</f>
        <v>DEHRADUN</v>
      </c>
      <c r="D128" s="40" t="s">
        <v>706</v>
      </c>
      <c r="E128" s="49" t="s">
        <v>761</v>
      </c>
      <c r="F128" s="27" t="s">
        <v>762</v>
      </c>
      <c r="G128" s="83" t="s">
        <v>796</v>
      </c>
      <c r="H128" s="28" t="s">
        <v>792</v>
      </c>
      <c r="I128" s="67">
        <v>45936</v>
      </c>
      <c r="J128" s="67">
        <v>45936</v>
      </c>
      <c r="K128" s="159">
        <f>IF(OR(Tbl_DFR[[#This Row],[Date of filling]]="WIP",Tbl_DFR[[#This Row],[Date of Invoice ]]=""),"",Tbl_DFR[[#This Row],[Date of filling]]-Tbl_DFR[[#This Row],[Date of Invoice ]])</f>
        <v>0</v>
      </c>
      <c r="L128" s="160" t="str">
        <f>IF(ISNUMBER(Tbl_DFR[[#This Row],[Invoice filling gape]]),"valid","check")</f>
        <v>valid</v>
      </c>
      <c r="M128" s="28">
        <v>14642</v>
      </c>
      <c r="N128" s="42">
        <v>3537</v>
      </c>
      <c r="O128" s="42">
        <v>5</v>
      </c>
      <c r="P128" s="42">
        <v>80</v>
      </c>
      <c r="Q128" s="42" t="str">
        <f>IF(Tbl_DFR[[#This Row],[Filling Qty]]&gt;=150,"high","normal")</f>
        <v>normal</v>
      </c>
      <c r="R128" s="42" t="str">
        <f>IF(AND(Tbl_DFR[[#This Row],[CMP]]="HALDWANI",Tbl_DFR[[#This Row],[Filling Qty]]&gt;=150),"yes","no")</f>
        <v>no</v>
      </c>
      <c r="S128" s="42" t="str">
        <f>IF(Tbl_DFR[[#This Row],[Filling Qty]]&gt;=150,"high",IF(Tbl_DFR[[#This Row],[Filling Qty]]&gt;=80,"medium","low"))</f>
        <v>medium</v>
      </c>
      <c r="T128" s="42">
        <f t="shared" si="1"/>
        <v>85</v>
      </c>
      <c r="U128" s="129" t="str" cm="1">
        <f t="array" ref="U128">_xlfn.IFS(Tbl_DFR[[#This Row],[Filling Qty]]&gt;=150,"HIGH",Tbl_DFR[[#This Row],[Filling Qty]]&gt;=80,"medium",TRUE,"low")</f>
        <v>medium</v>
      </c>
      <c r="V128" s="129" t="str">
        <f>IF(OR(Tbl_DFR[[#This Row],[CMP]]="HALDWANI",Tbl_DFR[[#This Row],[CMP]]="DEHRADUN"),"YES","NO")</f>
        <v>YES</v>
      </c>
      <c r="W128" s="67">
        <v>45936</v>
      </c>
      <c r="X128" s="32">
        <v>45931</v>
      </c>
      <c r="Y128" s="43">
        <v>45931</v>
      </c>
      <c r="Z128" s="43" t="str">
        <f>IFERROR(TEXT(Tbl_DFR[[#This Row],[Date of filling]],"mmm"),"WIP")</f>
        <v>Oct</v>
      </c>
      <c r="AA128" s="159">
        <f>IFERROR(YEAR(Tbl_DFR[[#This Row],[Date of filling]]),"WIP")</f>
        <v>2025</v>
      </c>
      <c r="AB128" s="161" t="str">
        <f>IFERROR(TEXT(Tbl_DFR[[#This Row],[Date of filling]],"ddd"),"WIP")</f>
        <v>Mon</v>
      </c>
      <c r="AC128" s="50"/>
      <c r="AD128" s="129" t="str">
        <f>_xlfn.XLOOKUP(Tbl_DFR[[#This Row],[SAP]],Site_master[SAP ID],Site_master[ [ TECHNICIAN Name] ],"Not found")</f>
        <v>Rohit Thakur SLQU</v>
      </c>
      <c r="AE128" s="144">
        <f>LEN(Tbl_DFR[[#This Row],[SAP]])</f>
        <v>18</v>
      </c>
      <c r="AF128" s="151" t="str">
        <f>IF(Tbl_DFR[[#This Row],[SAP LENGTH]]=18,"valid","check")</f>
        <v>valid</v>
      </c>
    </row>
    <row r="129" spans="1:32" hidden="1">
      <c r="A129" s="56">
        <v>64</v>
      </c>
      <c r="B129" s="28" t="s">
        <v>31</v>
      </c>
      <c r="C129" s="28" t="str">
        <f>UPPER(TRIM(Tbl_DFR[[#This Row],[CMP]]))</f>
        <v>HALDWANI</v>
      </c>
      <c r="D129" s="40" t="s">
        <v>104</v>
      </c>
      <c r="E129" s="40" t="s">
        <v>129</v>
      </c>
      <c r="F129" s="23" t="s">
        <v>128</v>
      </c>
      <c r="G129" s="29" t="s">
        <v>100</v>
      </c>
      <c r="H129" s="28">
        <v>91101</v>
      </c>
      <c r="I129" s="30">
        <v>45931</v>
      </c>
      <c r="J129" s="30">
        <v>45931</v>
      </c>
      <c r="K129" s="159">
        <f>IF(OR(Tbl_DFR[[#This Row],[Date of filling]]="WIP",Tbl_DFR[[#This Row],[Date of Invoice ]]=""),"",Tbl_DFR[[#This Row],[Date of filling]]-Tbl_DFR[[#This Row],[Date of Invoice ]])</f>
        <v>0</v>
      </c>
      <c r="L129" s="160" t="str">
        <f>IF(ISNUMBER(Tbl_DFR[[#This Row],[Invoice filling gape]]),"valid","check")</f>
        <v>valid</v>
      </c>
      <c r="M129" s="49">
        <v>8965</v>
      </c>
      <c r="N129" s="51">
        <v>1815</v>
      </c>
      <c r="O129" s="51">
        <v>13</v>
      </c>
      <c r="P129" s="42">
        <v>80</v>
      </c>
      <c r="Q129" s="42" t="str">
        <f>IF(Tbl_DFR[[#This Row],[Filling Qty]]&gt;=150,"high","normal")</f>
        <v>normal</v>
      </c>
      <c r="R129" s="42" t="str">
        <f>IF(AND(Tbl_DFR[[#This Row],[CMP]]="HALDWANI",Tbl_DFR[[#This Row],[Filling Qty]]&gt;=150),"yes","no")</f>
        <v>no</v>
      </c>
      <c r="S129" s="42" t="str">
        <f>IF(Tbl_DFR[[#This Row],[Filling Qty]]&gt;=150,"high",IF(Tbl_DFR[[#This Row],[Filling Qty]]&gt;=80,"medium","low"))</f>
        <v>medium</v>
      </c>
      <c r="T129" s="42">
        <f t="shared" si="1"/>
        <v>93</v>
      </c>
      <c r="U129" s="129" t="str" cm="1">
        <f t="array" ref="U129">_xlfn.IFS(Tbl_DFR[[#This Row],[Filling Qty]]&gt;=150,"HIGH",Tbl_DFR[[#This Row],[Filling Qty]]&gt;=80,"medium",TRUE,"low")</f>
        <v>medium</v>
      </c>
      <c r="V129" s="129" t="str">
        <f>IF(OR(Tbl_DFR[[#This Row],[CMP]]="HALDWANI",Tbl_DFR[[#This Row],[CMP]]="DEHRADUN"),"YES","NO")</f>
        <v>YES</v>
      </c>
      <c r="W129" s="30">
        <v>45931</v>
      </c>
      <c r="X129" s="125">
        <v>0.67222222222222228</v>
      </c>
      <c r="Y129" s="43">
        <v>45931</v>
      </c>
      <c r="Z129" s="43" t="str">
        <f>IFERROR(TEXT(Tbl_DFR[[#This Row],[Date of filling]],"mmm"),"WIP")</f>
        <v>Oct</v>
      </c>
      <c r="AA129" s="159">
        <f>IFERROR(YEAR(Tbl_DFR[[#This Row],[Date of filling]]),"WIP")</f>
        <v>2025</v>
      </c>
      <c r="AB129" s="161" t="str">
        <f>IFERROR(TEXT(Tbl_DFR[[#This Row],[Date of filling]],"ddd"),"WIP")</f>
        <v>Wed</v>
      </c>
      <c r="AC129" s="126" t="s">
        <v>125</v>
      </c>
      <c r="AD129" s="131" t="str">
        <f>_xlfn.XLOOKUP(Tbl_DFR[[#This Row],[SAP]],Site_master[SAP ID],Site_master[ [ TECHNICIAN Name] ],"Not found")</f>
        <v>Mohit  Kumar</v>
      </c>
      <c r="AE129" s="137">
        <f>LEN(Tbl_DFR[[#This Row],[SAP]])</f>
        <v>18</v>
      </c>
      <c r="AF129" s="151" t="str">
        <f>IF(Tbl_DFR[[#This Row],[SAP LENGTH]]=18,"valid","check")</f>
        <v>valid</v>
      </c>
    </row>
    <row r="130" spans="1:32" hidden="1">
      <c r="A130" s="70">
        <v>65</v>
      </c>
      <c r="B130" s="34" t="s">
        <v>705</v>
      </c>
      <c r="C130" s="34" t="str">
        <f>UPPER(TRIM(Tbl_DFR[[#This Row],[CMP]]))</f>
        <v>DEHRADUN</v>
      </c>
      <c r="D130" s="40" t="s">
        <v>706</v>
      </c>
      <c r="E130" s="45" t="s">
        <v>761</v>
      </c>
      <c r="F130" s="21" t="s">
        <v>762</v>
      </c>
      <c r="G130" s="83" t="s">
        <v>797</v>
      </c>
      <c r="H130" s="34" t="s">
        <v>795</v>
      </c>
      <c r="I130" s="65">
        <v>45936</v>
      </c>
      <c r="J130" s="65">
        <v>45936</v>
      </c>
      <c r="K130" s="159">
        <f>IF(OR(Tbl_DFR[[#This Row],[Date of filling]]="WIP",Tbl_DFR[[#This Row],[Date of Invoice ]]=""),"",Tbl_DFR[[#This Row],[Date of filling]]-Tbl_DFR[[#This Row],[Date of Invoice ]])</f>
        <v>0</v>
      </c>
      <c r="L130" s="160" t="str">
        <f>IF(ISNUMBER(Tbl_DFR[[#This Row],[Invoice filling gape]]),"valid","check")</f>
        <v>valid</v>
      </c>
      <c r="M130" s="34">
        <v>9870</v>
      </c>
      <c r="N130" s="46">
        <v>2101</v>
      </c>
      <c r="O130" s="46">
        <v>13</v>
      </c>
      <c r="P130" s="46">
        <v>60</v>
      </c>
      <c r="Q130" s="46" t="str">
        <f>IF(Tbl_DFR[[#This Row],[Filling Qty]]&gt;=150,"high","normal")</f>
        <v>normal</v>
      </c>
      <c r="R130" s="46" t="str">
        <f>IF(AND(Tbl_DFR[[#This Row],[CMP]]="HALDWANI",Tbl_DFR[[#This Row],[Filling Qty]]&gt;=150),"yes","no")</f>
        <v>no</v>
      </c>
      <c r="S130" s="46" t="str">
        <f>IF(Tbl_DFR[[#This Row],[Filling Qty]]&gt;=150,"high",IF(Tbl_DFR[[#This Row],[Filling Qty]]&gt;=80,"medium","low"))</f>
        <v>low</v>
      </c>
      <c r="T130" s="46">
        <f t="shared" ref="T130:T193" si="2">P130+O130</f>
        <v>73</v>
      </c>
      <c r="U130" s="130" t="str" cm="1">
        <f t="array" ref="U130">_xlfn.IFS(Tbl_DFR[[#This Row],[Filling Qty]]&gt;=150,"HIGH",Tbl_DFR[[#This Row],[Filling Qty]]&gt;=80,"medium",TRUE,"low")</f>
        <v>low</v>
      </c>
      <c r="V130" s="130" t="str">
        <f>IF(OR(Tbl_DFR[[#This Row],[CMP]]="HALDWANI",Tbl_DFR[[#This Row],[CMP]]="DEHRADUN"),"YES","NO")</f>
        <v>YES</v>
      </c>
      <c r="W130" s="65">
        <v>45936</v>
      </c>
      <c r="X130" s="35">
        <v>45931</v>
      </c>
      <c r="Y130" s="47">
        <v>45931</v>
      </c>
      <c r="Z130" s="47" t="str">
        <f>IFERROR(TEXT(Tbl_DFR[[#This Row],[Date of filling]],"mmm"),"WIP")</f>
        <v>Oct</v>
      </c>
      <c r="AA130" s="159">
        <f>IFERROR(YEAR(Tbl_DFR[[#This Row],[Date of filling]]),"WIP")</f>
        <v>2025</v>
      </c>
      <c r="AB130" s="161" t="str">
        <f>IFERROR(TEXT(Tbl_DFR[[#This Row],[Date of filling]],"ddd"),"WIP")</f>
        <v>Mon</v>
      </c>
      <c r="AC130" s="48"/>
      <c r="AD130" s="130" t="str">
        <f>_xlfn.XLOOKUP(Tbl_DFR[[#This Row],[SAP]],Site_master[SAP ID],Site_master[ [ TECHNICIAN Name] ],"Not found")</f>
        <v>Rohit Thakur SLQU</v>
      </c>
      <c r="AE130" s="144">
        <f>LEN(Tbl_DFR[[#This Row],[SAP]])</f>
        <v>18</v>
      </c>
      <c r="AF130" s="151" t="str">
        <f>IF(Tbl_DFR[[#This Row],[SAP LENGTH]]=18,"valid","check")</f>
        <v>valid</v>
      </c>
    </row>
    <row r="131" spans="1:32" hidden="1">
      <c r="A131" s="70">
        <v>65</v>
      </c>
      <c r="B131" s="34" t="s">
        <v>31</v>
      </c>
      <c r="C131" s="34" t="str">
        <f>UPPER(TRIM(Tbl_DFR[[#This Row],[CMP]]))</f>
        <v>HALDWANI</v>
      </c>
      <c r="D131" s="40" t="s">
        <v>104</v>
      </c>
      <c r="E131" s="23" t="s">
        <v>129</v>
      </c>
      <c r="F131" s="23" t="s">
        <v>128</v>
      </c>
      <c r="G131" s="22" t="s">
        <v>134</v>
      </c>
      <c r="H131" s="34">
        <v>90929</v>
      </c>
      <c r="I131" s="24">
        <v>45931</v>
      </c>
      <c r="J131" s="24">
        <v>45931</v>
      </c>
      <c r="K131" s="159">
        <f>IF(OR(Tbl_DFR[[#This Row],[Date of filling]]="WIP",Tbl_DFR[[#This Row],[Date of Invoice ]]=""),"",Tbl_DFR[[#This Row],[Date of filling]]-Tbl_DFR[[#This Row],[Date of Invoice ]])</f>
        <v>0</v>
      </c>
      <c r="L131" s="160" t="str">
        <f>IF(ISNUMBER(Tbl_DFR[[#This Row],[Invoice filling gape]]),"valid","check")</f>
        <v>valid</v>
      </c>
      <c r="M131" s="45">
        <v>5372</v>
      </c>
      <c r="N131" s="45">
        <v>1237</v>
      </c>
      <c r="O131" s="45">
        <v>12</v>
      </c>
      <c r="P131" s="45">
        <v>80</v>
      </c>
      <c r="Q131" s="52" t="str">
        <f>IF(Tbl_DFR[[#This Row],[Filling Qty]]&gt;=150,"high","normal")</f>
        <v>normal</v>
      </c>
      <c r="R131" s="52" t="str">
        <f>IF(AND(Tbl_DFR[[#This Row],[CMP]]="HALDWANI",Tbl_DFR[[#This Row],[Filling Qty]]&gt;=150),"yes","no")</f>
        <v>no</v>
      </c>
      <c r="S131" s="52" t="str">
        <f>IF(Tbl_DFR[[#This Row],[Filling Qty]]&gt;=150,"high",IF(Tbl_DFR[[#This Row],[Filling Qty]]&gt;=80,"medium","low"))</f>
        <v>medium</v>
      </c>
      <c r="T131" s="46">
        <f t="shared" si="2"/>
        <v>92</v>
      </c>
      <c r="U131" s="130" t="str" cm="1">
        <f t="array" ref="U131">_xlfn.IFS(Tbl_DFR[[#This Row],[Filling Qty]]&gt;=150,"HIGH",Tbl_DFR[[#This Row],[Filling Qty]]&gt;=80,"medium",TRUE,"low")</f>
        <v>medium</v>
      </c>
      <c r="V131" s="130" t="str">
        <f>IF(OR(Tbl_DFR[[#This Row],[CMP]]="HALDWANI",Tbl_DFR[[#This Row],[CMP]]="DEHRADUN"),"YES","NO")</f>
        <v>YES</v>
      </c>
      <c r="W131" s="24">
        <v>45931</v>
      </c>
      <c r="X131" s="45"/>
      <c r="Y131" s="47">
        <v>45931</v>
      </c>
      <c r="Z131" s="47" t="str">
        <f>IFERROR(TEXT(Tbl_DFR[[#This Row],[Date of filling]],"mmm"),"WIP")</f>
        <v>Oct</v>
      </c>
      <c r="AA131" s="159">
        <f>IFERROR(YEAR(Tbl_DFR[[#This Row],[Date of filling]]),"WIP")</f>
        <v>2025</v>
      </c>
      <c r="AB131" s="161" t="str">
        <f>IFERROR(TEXT(Tbl_DFR[[#This Row],[Date of filling]],"ddd"),"WIP")</f>
        <v>Wed</v>
      </c>
      <c r="AC131" s="127"/>
      <c r="AD131" s="132" t="str">
        <f>_xlfn.XLOOKUP(Tbl_DFR[[#This Row],[SAP]],Site_master[SAP ID],Site_master[ [ TECHNICIAN Name] ],"Not found")</f>
        <v>Mohit  Kumar</v>
      </c>
      <c r="AE131" s="134">
        <f>LEN(Tbl_DFR[[#This Row],[SAP]])</f>
        <v>18</v>
      </c>
      <c r="AF131" s="151" t="str">
        <f>IF(Tbl_DFR[[#This Row],[SAP LENGTH]]=18,"valid","check")</f>
        <v>valid</v>
      </c>
    </row>
    <row r="132" spans="1:32" hidden="1">
      <c r="A132" s="56">
        <v>66</v>
      </c>
      <c r="B132" s="28" t="s">
        <v>705</v>
      </c>
      <c r="C132" s="28" t="str">
        <f>UPPER(TRIM(Tbl_DFR[[#This Row],[CMP]]))</f>
        <v>DEHRADUN</v>
      </c>
      <c r="D132" s="40" t="s">
        <v>706</v>
      </c>
      <c r="E132" s="27" t="s">
        <v>761</v>
      </c>
      <c r="F132" s="27" t="s">
        <v>762</v>
      </c>
      <c r="G132" s="83" t="s">
        <v>798</v>
      </c>
      <c r="H132" s="28" t="s">
        <v>795</v>
      </c>
      <c r="I132" s="67">
        <v>45936</v>
      </c>
      <c r="J132" s="67">
        <v>45936</v>
      </c>
      <c r="K132" s="159">
        <f>IF(OR(Tbl_DFR[[#This Row],[Date of filling]]="WIP",Tbl_DFR[[#This Row],[Date of Invoice ]]=""),"",Tbl_DFR[[#This Row],[Date of filling]]-Tbl_DFR[[#This Row],[Date of Invoice ]])</f>
        <v>0</v>
      </c>
      <c r="L132" s="160" t="str">
        <f>IF(ISNUMBER(Tbl_DFR[[#This Row],[Invoice filling gape]]),"valid","check")</f>
        <v>valid</v>
      </c>
      <c r="M132" s="28">
        <v>14504</v>
      </c>
      <c r="N132" s="28">
        <v>3168</v>
      </c>
      <c r="O132" s="28">
        <v>17</v>
      </c>
      <c r="P132" s="28">
        <v>60</v>
      </c>
      <c r="Q132" s="42" t="str">
        <f>IF(Tbl_DFR[[#This Row],[Filling Qty]]&gt;=150,"high","normal")</f>
        <v>normal</v>
      </c>
      <c r="R132" s="42" t="str">
        <f>IF(AND(Tbl_DFR[[#This Row],[CMP]]="HALDWANI",Tbl_DFR[[#This Row],[Filling Qty]]&gt;=150),"yes","no")</f>
        <v>no</v>
      </c>
      <c r="S132" s="42" t="str">
        <f>IF(Tbl_DFR[[#This Row],[Filling Qty]]&gt;=150,"high",IF(Tbl_DFR[[#This Row],[Filling Qty]]&gt;=80,"medium","low"))</f>
        <v>low</v>
      </c>
      <c r="T132" s="42">
        <f t="shared" si="2"/>
        <v>77</v>
      </c>
      <c r="U132" s="129" t="str" cm="1">
        <f t="array" ref="U132">_xlfn.IFS(Tbl_DFR[[#This Row],[Filling Qty]]&gt;=150,"HIGH",Tbl_DFR[[#This Row],[Filling Qty]]&gt;=80,"medium",TRUE,"low")</f>
        <v>low</v>
      </c>
      <c r="V132" s="129" t="str">
        <f>IF(OR(Tbl_DFR[[#This Row],[CMP]]="HALDWANI",Tbl_DFR[[#This Row],[CMP]]="DEHRADUN"),"YES","NO")</f>
        <v>YES</v>
      </c>
      <c r="W132" s="67">
        <v>45936</v>
      </c>
      <c r="X132" s="32">
        <v>45931</v>
      </c>
      <c r="Y132" s="43">
        <v>45931</v>
      </c>
      <c r="Z132" s="43" t="str">
        <f>IFERROR(TEXT(Tbl_DFR[[#This Row],[Date of filling]],"mmm"),"WIP")</f>
        <v>Oct</v>
      </c>
      <c r="AA132" s="159">
        <f>IFERROR(YEAR(Tbl_DFR[[#This Row],[Date of filling]]),"WIP")</f>
        <v>2025</v>
      </c>
      <c r="AB132" s="161" t="str">
        <f>IFERROR(TEXT(Tbl_DFR[[#This Row],[Date of filling]],"ddd"),"WIP")</f>
        <v>Mon</v>
      </c>
      <c r="AC132" s="50"/>
      <c r="AD132" s="129" t="str">
        <f>_xlfn.XLOOKUP(Tbl_DFR[[#This Row],[SAP]],Site_master[SAP ID],Site_master[ [ TECHNICIAN Name] ],"Not found")</f>
        <v>Rohit Thakur SLQU</v>
      </c>
      <c r="AE132" s="144">
        <f>LEN(Tbl_DFR[[#This Row],[SAP]])</f>
        <v>18</v>
      </c>
      <c r="AF132" s="151" t="str">
        <f>IF(Tbl_DFR[[#This Row],[SAP LENGTH]]=18,"valid","check")</f>
        <v>valid</v>
      </c>
    </row>
    <row r="133" spans="1:32">
      <c r="A133" s="56">
        <v>66</v>
      </c>
      <c r="B133" s="28" t="s">
        <v>31</v>
      </c>
      <c r="C133" s="28" t="str">
        <f>UPPER(TRIM(Tbl_DFR[[#This Row],[CMP]]))</f>
        <v>HALDWANI</v>
      </c>
      <c r="D133" s="40" t="s">
        <v>1</v>
      </c>
      <c r="E133" s="27" t="s">
        <v>107</v>
      </c>
      <c r="F133" s="27" t="s">
        <v>108</v>
      </c>
      <c r="G133" s="29" t="s">
        <v>102</v>
      </c>
      <c r="H133" s="28">
        <v>81120</v>
      </c>
      <c r="I133" s="30">
        <v>45931</v>
      </c>
      <c r="J133" s="30">
        <v>45931</v>
      </c>
      <c r="K133" s="159">
        <f>IF(OR(Tbl_DFR[[#This Row],[Date of filling]]="WIP",Tbl_DFR[[#This Row],[Date of Invoice ]]=""),"",Tbl_DFR[[#This Row],[Date of filling]]-Tbl_DFR[[#This Row],[Date of Invoice ]])</f>
        <v>0</v>
      </c>
      <c r="L133" s="160" t="str">
        <f>IF(ISNUMBER(Tbl_DFR[[#This Row],[Invoice filling gape]]),"valid","check")</f>
        <v>valid</v>
      </c>
      <c r="M133" s="49">
        <v>21458</v>
      </c>
      <c r="N133" s="49">
        <v>3807</v>
      </c>
      <c r="O133" s="49">
        <v>17</v>
      </c>
      <c r="P133" s="28">
        <v>80</v>
      </c>
      <c r="Q133" s="42" t="str">
        <f>IF(Tbl_DFR[[#This Row],[Filling Qty]]&gt;=150,"high","normal")</f>
        <v>normal</v>
      </c>
      <c r="R133" s="42" t="str">
        <f>IF(AND(Tbl_DFR[[#This Row],[CMP]]="HALDWANI",Tbl_DFR[[#This Row],[Filling Qty]]&gt;=150),"yes","no")</f>
        <v>no</v>
      </c>
      <c r="S133" s="42" t="str">
        <f>IF(Tbl_DFR[[#This Row],[Filling Qty]]&gt;=150,"high",IF(Tbl_DFR[[#This Row],[Filling Qty]]&gt;=80,"medium","low"))</f>
        <v>medium</v>
      </c>
      <c r="T133" s="42">
        <f t="shared" si="2"/>
        <v>97</v>
      </c>
      <c r="U133" s="129" t="str" cm="1">
        <f t="array" ref="U133">_xlfn.IFS(Tbl_DFR[[#This Row],[Filling Qty]]&gt;=150,"HIGH",Tbl_DFR[[#This Row],[Filling Qty]]&gt;=80,"medium",TRUE,"low")</f>
        <v>medium</v>
      </c>
      <c r="V133" s="129" t="str">
        <f>IF(OR(Tbl_DFR[[#This Row],[CMP]]="HALDWANI",Tbl_DFR[[#This Row],[CMP]]="DEHRADUN"),"YES","NO")</f>
        <v>YES</v>
      </c>
      <c r="W133" s="30">
        <v>45931</v>
      </c>
      <c r="X133" s="125">
        <v>0.4</v>
      </c>
      <c r="Y133" s="43">
        <v>45931</v>
      </c>
      <c r="Z133" s="43" t="str">
        <f>IFERROR(TEXT(Tbl_DFR[[#This Row],[Date of filling]],"mmm"),"WIP")</f>
        <v>Oct</v>
      </c>
      <c r="AA133" s="159">
        <f>IFERROR(YEAR(Tbl_DFR[[#This Row],[Date of filling]]),"WIP")</f>
        <v>2025</v>
      </c>
      <c r="AB133" s="161" t="str">
        <f>IFERROR(TEXT(Tbl_DFR[[#This Row],[Date of filling]],"ddd"),"WIP")</f>
        <v>Wed</v>
      </c>
      <c r="AC133" s="50" t="s">
        <v>114</v>
      </c>
      <c r="AD133" s="129" t="str">
        <f>_xlfn.XLOOKUP(Tbl_DFR[[#This Row],[SAP]],Site_master[SAP ID],Site_master[ [ TECHNICIAN Name] ],"Not found")</f>
        <v>Kapil  Pal</v>
      </c>
      <c r="AE133" s="137">
        <f>LEN(Tbl_DFR[[#This Row],[SAP]])</f>
        <v>18</v>
      </c>
      <c r="AF133" s="151" t="str">
        <f>IF(Tbl_DFR[[#This Row],[SAP LENGTH]]=18,"valid","check")</f>
        <v>valid</v>
      </c>
    </row>
    <row r="134" spans="1:32" hidden="1">
      <c r="A134" s="70">
        <v>67</v>
      </c>
      <c r="B134" s="34" t="s">
        <v>705</v>
      </c>
      <c r="C134" s="34" t="str">
        <f>UPPER(TRIM(Tbl_DFR[[#This Row],[CMP]]))</f>
        <v>DEHRADUN</v>
      </c>
      <c r="D134" s="40" t="s">
        <v>706</v>
      </c>
      <c r="E134" s="21" t="s">
        <v>761</v>
      </c>
      <c r="F134" s="21" t="s">
        <v>762</v>
      </c>
      <c r="G134" s="83" t="s">
        <v>799</v>
      </c>
      <c r="H134" s="34" t="s">
        <v>795</v>
      </c>
      <c r="I134" s="65">
        <v>45936</v>
      </c>
      <c r="J134" s="65">
        <v>45936</v>
      </c>
      <c r="K134" s="159">
        <f>IF(OR(Tbl_DFR[[#This Row],[Date of filling]]="WIP",Tbl_DFR[[#This Row],[Date of Invoice ]]=""),"",Tbl_DFR[[#This Row],[Date of filling]]-Tbl_DFR[[#This Row],[Date of Invoice ]])</f>
        <v>0</v>
      </c>
      <c r="L134" s="160" t="str">
        <f>IF(ISNUMBER(Tbl_DFR[[#This Row],[Invoice filling gape]]),"valid","check")</f>
        <v>valid</v>
      </c>
      <c r="M134" s="34">
        <v>12968</v>
      </c>
      <c r="N134" s="34">
        <v>3281</v>
      </c>
      <c r="O134" s="34">
        <v>22</v>
      </c>
      <c r="P134" s="34">
        <v>60</v>
      </c>
      <c r="Q134" s="46" t="str">
        <f>IF(Tbl_DFR[[#This Row],[Filling Qty]]&gt;=150,"high","normal")</f>
        <v>normal</v>
      </c>
      <c r="R134" s="46" t="str">
        <f>IF(AND(Tbl_DFR[[#This Row],[CMP]]="HALDWANI",Tbl_DFR[[#This Row],[Filling Qty]]&gt;=150),"yes","no")</f>
        <v>no</v>
      </c>
      <c r="S134" s="46" t="str">
        <f>IF(Tbl_DFR[[#This Row],[Filling Qty]]&gt;=150,"high",IF(Tbl_DFR[[#This Row],[Filling Qty]]&gt;=80,"medium","low"))</f>
        <v>low</v>
      </c>
      <c r="T134" s="46">
        <f t="shared" si="2"/>
        <v>82</v>
      </c>
      <c r="U134" s="130" t="str" cm="1">
        <f t="array" ref="U134">_xlfn.IFS(Tbl_DFR[[#This Row],[Filling Qty]]&gt;=150,"HIGH",Tbl_DFR[[#This Row],[Filling Qty]]&gt;=80,"medium",TRUE,"low")</f>
        <v>low</v>
      </c>
      <c r="V134" s="130" t="str">
        <f>IF(OR(Tbl_DFR[[#This Row],[CMP]]="HALDWANI",Tbl_DFR[[#This Row],[CMP]]="DEHRADUN"),"YES","NO")</f>
        <v>YES</v>
      </c>
      <c r="W134" s="65">
        <v>45936</v>
      </c>
      <c r="X134" s="35">
        <v>45931</v>
      </c>
      <c r="Y134" s="47">
        <v>45931</v>
      </c>
      <c r="Z134" s="47" t="str">
        <f>IFERROR(TEXT(Tbl_DFR[[#This Row],[Date of filling]],"mmm"),"WIP")</f>
        <v>Oct</v>
      </c>
      <c r="AA134" s="159">
        <f>IFERROR(YEAR(Tbl_DFR[[#This Row],[Date of filling]]),"WIP")</f>
        <v>2025</v>
      </c>
      <c r="AB134" s="161" t="str">
        <f>IFERROR(TEXT(Tbl_DFR[[#This Row],[Date of filling]],"ddd"),"WIP")</f>
        <v>Mon</v>
      </c>
      <c r="AC134" s="48"/>
      <c r="AD134" s="130" t="str">
        <f>_xlfn.XLOOKUP(Tbl_DFR[[#This Row],[SAP]],Site_master[SAP ID],Site_master[ [ TECHNICIAN Name] ],"Not found")</f>
        <v>Rohit Thakur SLQU</v>
      </c>
      <c r="AE134" s="144">
        <f>LEN(Tbl_DFR[[#This Row],[SAP]])</f>
        <v>18</v>
      </c>
      <c r="AF134" s="151" t="str">
        <f>IF(Tbl_DFR[[#This Row],[SAP LENGTH]]=18,"valid","check")</f>
        <v>valid</v>
      </c>
    </row>
    <row r="135" spans="1:32">
      <c r="A135" s="70">
        <v>67</v>
      </c>
      <c r="B135" s="34" t="s">
        <v>31</v>
      </c>
      <c r="C135" s="34" t="str">
        <f>UPPER(TRIM(Tbl_DFR[[#This Row],[CMP]]))</f>
        <v>HALDWANI</v>
      </c>
      <c r="D135" s="40" t="s">
        <v>1</v>
      </c>
      <c r="E135" s="21" t="s">
        <v>107</v>
      </c>
      <c r="F135" s="21" t="s">
        <v>108</v>
      </c>
      <c r="G135" s="22" t="s">
        <v>103</v>
      </c>
      <c r="H135" s="34">
        <v>81120</v>
      </c>
      <c r="I135" s="24">
        <v>45931</v>
      </c>
      <c r="J135" s="24">
        <v>45931</v>
      </c>
      <c r="K135" s="159">
        <f>IF(OR(Tbl_DFR[[#This Row],[Date of filling]]="WIP",Tbl_DFR[[#This Row],[Date of Invoice ]]=""),"",Tbl_DFR[[#This Row],[Date of filling]]-Tbl_DFR[[#This Row],[Date of Invoice ]])</f>
        <v>0</v>
      </c>
      <c r="L135" s="160" t="str">
        <f>IF(ISNUMBER(Tbl_DFR[[#This Row],[Invoice filling gape]]),"valid","check")</f>
        <v>valid</v>
      </c>
      <c r="M135" s="45">
        <v>10138</v>
      </c>
      <c r="N135" s="45">
        <v>1999</v>
      </c>
      <c r="O135" s="45">
        <v>38</v>
      </c>
      <c r="P135" s="34">
        <v>40</v>
      </c>
      <c r="Q135" s="46" t="str">
        <f>IF(Tbl_DFR[[#This Row],[Filling Qty]]&gt;=150,"high","normal")</f>
        <v>normal</v>
      </c>
      <c r="R135" s="46" t="str">
        <f>IF(AND(Tbl_DFR[[#This Row],[CMP]]="HALDWANI",Tbl_DFR[[#This Row],[Filling Qty]]&gt;=150),"yes","no")</f>
        <v>no</v>
      </c>
      <c r="S135" s="46" t="str">
        <f>IF(Tbl_DFR[[#This Row],[Filling Qty]]&gt;=150,"high",IF(Tbl_DFR[[#This Row],[Filling Qty]]&gt;=80,"medium","low"))</f>
        <v>low</v>
      </c>
      <c r="T135" s="46">
        <f t="shared" si="2"/>
        <v>78</v>
      </c>
      <c r="U135" s="130" t="str" cm="1">
        <f t="array" ref="U135">_xlfn.IFS(Tbl_DFR[[#This Row],[Filling Qty]]&gt;=150,"HIGH",Tbl_DFR[[#This Row],[Filling Qty]]&gt;=80,"medium",TRUE,"low")</f>
        <v>low</v>
      </c>
      <c r="V135" s="130" t="str">
        <f>IF(OR(Tbl_DFR[[#This Row],[CMP]]="HALDWANI",Tbl_DFR[[#This Row],[CMP]]="DEHRADUN"),"YES","NO")</f>
        <v>YES</v>
      </c>
      <c r="W135" s="24">
        <v>45931</v>
      </c>
      <c r="X135" s="124">
        <v>0.37291666666666667</v>
      </c>
      <c r="Y135" s="47">
        <v>45931</v>
      </c>
      <c r="Z135" s="47" t="str">
        <f>IFERROR(TEXT(Tbl_DFR[[#This Row],[Date of filling]],"mmm"),"WIP")</f>
        <v>Oct</v>
      </c>
      <c r="AA135" s="159">
        <f>IFERROR(YEAR(Tbl_DFR[[#This Row],[Date of filling]]),"WIP")</f>
        <v>2025</v>
      </c>
      <c r="AB135" s="161" t="str">
        <f>IFERROR(TEXT(Tbl_DFR[[#This Row],[Date of filling]],"ddd"),"WIP")</f>
        <v>Wed</v>
      </c>
      <c r="AC135" s="127" t="s">
        <v>117</v>
      </c>
      <c r="AD135" s="132" t="str">
        <f>_xlfn.XLOOKUP(Tbl_DFR[[#This Row],[SAP]],Site_master[SAP ID],Site_master[ [ TECHNICIAN Name] ],"Not found")</f>
        <v>Kapil  Pal</v>
      </c>
      <c r="AE135" s="134">
        <f>LEN(Tbl_DFR[[#This Row],[SAP]])</f>
        <v>18</v>
      </c>
      <c r="AF135" s="151" t="str">
        <f>IF(Tbl_DFR[[#This Row],[SAP LENGTH]]=18,"valid","check")</f>
        <v>valid</v>
      </c>
    </row>
    <row r="136" spans="1:32" hidden="1">
      <c r="A136" s="56">
        <v>68</v>
      </c>
      <c r="B136" s="28" t="s">
        <v>705</v>
      </c>
      <c r="C136" s="28" t="str">
        <f>UPPER(TRIM(Tbl_DFR[[#This Row],[CMP]]))</f>
        <v>DEHRADUN</v>
      </c>
      <c r="D136" s="40" t="s">
        <v>706</v>
      </c>
      <c r="E136" s="27" t="s">
        <v>761</v>
      </c>
      <c r="F136" s="27" t="s">
        <v>762</v>
      </c>
      <c r="G136" s="87" t="s">
        <v>800</v>
      </c>
      <c r="H136" s="28" t="s">
        <v>795</v>
      </c>
      <c r="I136" s="67">
        <v>45936</v>
      </c>
      <c r="J136" s="67">
        <v>45937</v>
      </c>
      <c r="K136" s="159">
        <f>IF(OR(Tbl_DFR[[#This Row],[Date of filling]]="WIP",Tbl_DFR[[#This Row],[Date of Invoice ]]=""),"",Tbl_DFR[[#This Row],[Date of filling]]-Tbl_DFR[[#This Row],[Date of Invoice ]])</f>
        <v>1</v>
      </c>
      <c r="L136" s="160" t="str">
        <f>IF(ISNUMBER(Tbl_DFR[[#This Row],[Invoice filling gape]]),"valid","check")</f>
        <v>valid</v>
      </c>
      <c r="M136" s="28">
        <v>32</v>
      </c>
      <c r="N136" s="28">
        <v>12</v>
      </c>
      <c r="O136" s="28">
        <v>20</v>
      </c>
      <c r="P136" s="28">
        <v>60</v>
      </c>
      <c r="Q136" s="42" t="str">
        <f>IF(Tbl_DFR[[#This Row],[Filling Qty]]&gt;=150,"high","normal")</f>
        <v>normal</v>
      </c>
      <c r="R136" s="42" t="str">
        <f>IF(AND(Tbl_DFR[[#This Row],[CMP]]="HALDWANI",Tbl_DFR[[#This Row],[Filling Qty]]&gt;=150),"yes","no")</f>
        <v>no</v>
      </c>
      <c r="S136" s="42" t="str">
        <f>IF(Tbl_DFR[[#This Row],[Filling Qty]]&gt;=150,"high",IF(Tbl_DFR[[#This Row],[Filling Qty]]&gt;=80,"medium","low"))</f>
        <v>low</v>
      </c>
      <c r="T136" s="42">
        <f t="shared" si="2"/>
        <v>80</v>
      </c>
      <c r="U136" s="129" t="str" cm="1">
        <f t="array" ref="U136">_xlfn.IFS(Tbl_DFR[[#This Row],[Filling Qty]]&gt;=150,"HIGH",Tbl_DFR[[#This Row],[Filling Qty]]&gt;=80,"medium",TRUE,"low")</f>
        <v>low</v>
      </c>
      <c r="V136" s="129" t="str">
        <f>IF(OR(Tbl_DFR[[#This Row],[CMP]]="HALDWANI",Tbl_DFR[[#This Row],[CMP]]="DEHRADUN"),"YES","NO")</f>
        <v>YES</v>
      </c>
      <c r="W136" s="67">
        <v>45936</v>
      </c>
      <c r="X136" s="32">
        <v>45931</v>
      </c>
      <c r="Y136" s="43">
        <v>45931</v>
      </c>
      <c r="Z136" s="43" t="str">
        <f>IFERROR(TEXT(Tbl_DFR[[#This Row],[Date of filling]],"mmm"),"WIP")</f>
        <v>Oct</v>
      </c>
      <c r="AA136" s="159">
        <f>IFERROR(YEAR(Tbl_DFR[[#This Row],[Date of filling]]),"WIP")</f>
        <v>2025</v>
      </c>
      <c r="AB136" s="161" t="str">
        <f>IFERROR(TEXT(Tbl_DFR[[#This Row],[Date of filling]],"ddd"),"WIP")</f>
        <v>Tue</v>
      </c>
      <c r="AC136" s="50"/>
      <c r="AD136" s="129" t="str">
        <f>_xlfn.XLOOKUP(Tbl_DFR[[#This Row],[SAP]],Site_master[SAP ID],Site_master[ [ TECHNICIAN Name] ],"Not found")</f>
        <v>Santosh  Kumar VKSN</v>
      </c>
      <c r="AE136" s="141">
        <f>LEN(Tbl_DFR[[#This Row],[SAP]])</f>
        <v>18</v>
      </c>
      <c r="AF136" s="151" t="str">
        <f>IF(Tbl_DFR[[#This Row],[SAP LENGTH]]=18,"valid","check")</f>
        <v>valid</v>
      </c>
    </row>
    <row r="137" spans="1:32">
      <c r="A137" s="56">
        <v>68</v>
      </c>
      <c r="B137" s="28" t="s">
        <v>31</v>
      </c>
      <c r="C137" s="137" t="str">
        <f>UPPER(TRIM(Tbl_DFR[[#This Row],[CMP]]))</f>
        <v>HALDWANI</v>
      </c>
      <c r="D137" s="23" t="s">
        <v>1</v>
      </c>
      <c r="E137" s="23" t="s">
        <v>109</v>
      </c>
      <c r="F137" s="27" t="s">
        <v>110</v>
      </c>
      <c r="G137" s="27" t="s">
        <v>135</v>
      </c>
      <c r="H137" s="49" t="s">
        <v>182</v>
      </c>
      <c r="I137" s="30">
        <v>45932</v>
      </c>
      <c r="J137" s="30">
        <v>45932</v>
      </c>
      <c r="K137" s="159">
        <f>IF(OR(Tbl_DFR[[#This Row],[Date of filling]]="WIP",Tbl_DFR[[#This Row],[Date of Invoice ]]=""),"",Tbl_DFR[[#This Row],[Date of filling]]-Tbl_DFR[[#This Row],[Date of Invoice ]])</f>
        <v>0</v>
      </c>
      <c r="L137" s="160" t="str">
        <f>IF(ISNUMBER(Tbl_DFR[[#This Row],[Invoice filling gape]]),"valid","check")</f>
        <v>valid</v>
      </c>
      <c r="M137" s="49">
        <v>5330</v>
      </c>
      <c r="N137" s="49">
        <v>896</v>
      </c>
      <c r="O137" s="49">
        <v>15</v>
      </c>
      <c r="P137" s="28">
        <v>80</v>
      </c>
      <c r="Q137" s="42" t="str">
        <f>IF(Tbl_DFR[[#This Row],[Filling Qty]]&gt;=150,"high","normal")</f>
        <v>normal</v>
      </c>
      <c r="R137" s="42" t="str">
        <f>IF(AND(Tbl_DFR[[#This Row],[CMP]]="HALDWANI",Tbl_DFR[[#This Row],[Filling Qty]]&gt;=150),"yes","no")</f>
        <v>no</v>
      </c>
      <c r="S137" s="42" t="str">
        <f>IF(Tbl_DFR[[#This Row],[Filling Qty]]&gt;=150,"high",IF(Tbl_DFR[[#This Row],[Filling Qty]]&gt;=80,"medium","low"))</f>
        <v>medium</v>
      </c>
      <c r="T137" s="42">
        <f t="shared" si="2"/>
        <v>95</v>
      </c>
      <c r="U137" s="129" t="str" cm="1">
        <f t="array" ref="U137">_xlfn.IFS(Tbl_DFR[[#This Row],[Filling Qty]]&gt;=150,"HIGH",Tbl_DFR[[#This Row],[Filling Qty]]&gt;=80,"medium",TRUE,"low")</f>
        <v>medium</v>
      </c>
      <c r="V137" s="129" t="str">
        <f>IF(OR(Tbl_DFR[[#This Row],[CMP]]="HALDWANI",Tbl_DFR[[#This Row],[CMP]]="DEHRADUN"),"YES","NO")</f>
        <v>YES</v>
      </c>
      <c r="W137" s="30">
        <v>45932</v>
      </c>
      <c r="X137" s="28"/>
      <c r="Y137" s="43">
        <v>45931</v>
      </c>
      <c r="Z137" s="43" t="str">
        <f>IFERROR(TEXT(Tbl_DFR[[#This Row],[Date of filling]],"mmm"),"WIP")</f>
        <v>Oct</v>
      </c>
      <c r="AA137" s="159">
        <f>IFERROR(YEAR(Tbl_DFR[[#This Row],[Date of filling]]),"WIP")</f>
        <v>2025</v>
      </c>
      <c r="AB137" s="161" t="str">
        <f>IFERROR(TEXT(Tbl_DFR[[#This Row],[Date of filling]],"ddd"),"WIP")</f>
        <v>Thu</v>
      </c>
      <c r="AC137" s="50"/>
      <c r="AD137" s="129" t="str">
        <f>_xlfn.XLOOKUP(Tbl_DFR[[#This Row],[SAP]],Site_master[SAP ID],Site_master[ [ TECHNICIAN Name] ],"Not found")</f>
        <v>Lalit Mohan  Singh Samant</v>
      </c>
      <c r="AE137" s="133">
        <f>LEN(Tbl_DFR[[#This Row],[SAP]])</f>
        <v>18</v>
      </c>
      <c r="AF137" s="151" t="str">
        <f>IF(Tbl_DFR[[#This Row],[SAP LENGTH]]=18,"valid","check")</f>
        <v>valid</v>
      </c>
    </row>
    <row r="138" spans="1:32" hidden="1">
      <c r="A138" s="70">
        <v>69</v>
      </c>
      <c r="B138" s="34" t="s">
        <v>705</v>
      </c>
      <c r="C138" s="134" t="str">
        <f>UPPER(TRIM(Tbl_DFR[[#This Row],[CMP]]))</f>
        <v>DEHRADUN</v>
      </c>
      <c r="D138" s="23" t="s">
        <v>706</v>
      </c>
      <c r="E138" s="21" t="s">
        <v>778</v>
      </c>
      <c r="F138" s="21" t="s">
        <v>779</v>
      </c>
      <c r="G138" s="83" t="s">
        <v>801</v>
      </c>
      <c r="H138" s="34" t="s">
        <v>802</v>
      </c>
      <c r="I138" s="65">
        <v>45936</v>
      </c>
      <c r="J138" s="65">
        <v>45938</v>
      </c>
      <c r="K138" s="159">
        <f>IF(OR(Tbl_DFR[[#This Row],[Date of filling]]="WIP",Tbl_DFR[[#This Row],[Date of Invoice ]]=""),"",Tbl_DFR[[#This Row],[Date of filling]]-Tbl_DFR[[#This Row],[Date of Invoice ]])</f>
        <v>2</v>
      </c>
      <c r="L138" s="160" t="str">
        <f>IF(ISNUMBER(Tbl_DFR[[#This Row],[Invoice filling gape]]),"valid","check")</f>
        <v>valid</v>
      </c>
      <c r="M138" s="34">
        <v>9507</v>
      </c>
      <c r="N138" s="34">
        <v>2422</v>
      </c>
      <c r="O138" s="34">
        <v>30</v>
      </c>
      <c r="P138" s="34">
        <v>80</v>
      </c>
      <c r="Q138" s="46" t="str">
        <f>IF(Tbl_DFR[[#This Row],[Filling Qty]]&gt;=150,"high","normal")</f>
        <v>normal</v>
      </c>
      <c r="R138" s="46" t="str">
        <f>IF(AND(Tbl_DFR[[#This Row],[CMP]]="HALDWANI",Tbl_DFR[[#This Row],[Filling Qty]]&gt;=150),"yes","no")</f>
        <v>no</v>
      </c>
      <c r="S138" s="46" t="str">
        <f>IF(Tbl_DFR[[#This Row],[Filling Qty]]&gt;=150,"high",IF(Tbl_DFR[[#This Row],[Filling Qty]]&gt;=80,"medium","low"))</f>
        <v>medium</v>
      </c>
      <c r="T138" s="46">
        <f t="shared" si="2"/>
        <v>110</v>
      </c>
      <c r="U138" s="130" t="str" cm="1">
        <f t="array" ref="U138">_xlfn.IFS(Tbl_DFR[[#This Row],[Filling Qty]]&gt;=150,"HIGH",Tbl_DFR[[#This Row],[Filling Qty]]&gt;=80,"medium",TRUE,"low")</f>
        <v>medium</v>
      </c>
      <c r="V138" s="130" t="str">
        <f>IF(OR(Tbl_DFR[[#This Row],[CMP]]="HALDWANI",Tbl_DFR[[#This Row],[CMP]]="DEHRADUN"),"YES","NO")</f>
        <v>YES</v>
      </c>
      <c r="W138" s="65">
        <v>45936</v>
      </c>
      <c r="X138" s="35">
        <v>45931</v>
      </c>
      <c r="Y138" s="47">
        <v>45931</v>
      </c>
      <c r="Z138" s="47" t="str">
        <f>IFERROR(TEXT(Tbl_DFR[[#This Row],[Date of filling]],"mmm"),"WIP")</f>
        <v>Oct</v>
      </c>
      <c r="AA138" s="159">
        <f>IFERROR(YEAR(Tbl_DFR[[#This Row],[Date of filling]]),"WIP")</f>
        <v>2025</v>
      </c>
      <c r="AB138" s="161" t="str">
        <f>IFERROR(TEXT(Tbl_DFR[[#This Row],[Date of filling]],"ddd"),"WIP")</f>
        <v>Wed</v>
      </c>
      <c r="AC138" s="48"/>
      <c r="AD138" s="130" t="str">
        <f>_xlfn.XLOOKUP(Tbl_DFR[[#This Row],[SAP]],Site_master[SAP ID],Site_master[ [ TECHNICIAN Name] ],"Not found")</f>
        <v>Kapil  Singh</v>
      </c>
      <c r="AE138" s="144">
        <f>LEN(Tbl_DFR[[#This Row],[SAP]])</f>
        <v>18</v>
      </c>
      <c r="AF138" s="151" t="str">
        <f>IF(Tbl_DFR[[#This Row],[SAP LENGTH]]=18,"valid","check")</f>
        <v>valid</v>
      </c>
    </row>
    <row r="139" spans="1:32">
      <c r="A139" s="70">
        <v>69</v>
      </c>
      <c r="B139" s="34" t="s">
        <v>31</v>
      </c>
      <c r="C139" s="134" t="str">
        <f>UPPER(TRIM(Tbl_DFR[[#This Row],[CMP]]))</f>
        <v>HALDWANI</v>
      </c>
      <c r="D139" s="23" t="s">
        <v>1</v>
      </c>
      <c r="E139" s="23" t="s">
        <v>109</v>
      </c>
      <c r="F139" s="21" t="s">
        <v>110</v>
      </c>
      <c r="G139" s="21" t="s">
        <v>136</v>
      </c>
      <c r="H139" s="45" t="s">
        <v>182</v>
      </c>
      <c r="I139" s="24">
        <v>45932</v>
      </c>
      <c r="J139" s="24">
        <v>45932</v>
      </c>
      <c r="K139" s="159">
        <f>IF(OR(Tbl_DFR[[#This Row],[Date of filling]]="WIP",Tbl_DFR[[#This Row],[Date of Invoice ]]=""),"",Tbl_DFR[[#This Row],[Date of filling]]-Tbl_DFR[[#This Row],[Date of Invoice ]])</f>
        <v>0</v>
      </c>
      <c r="L139" s="160" t="str">
        <f>IF(ISNUMBER(Tbl_DFR[[#This Row],[Invoice filling gape]]),"valid","check")</f>
        <v>valid</v>
      </c>
      <c r="M139" s="45">
        <v>12797</v>
      </c>
      <c r="N139" s="45">
        <v>3019</v>
      </c>
      <c r="O139" s="45">
        <v>50</v>
      </c>
      <c r="P139" s="34">
        <v>60</v>
      </c>
      <c r="Q139" s="46" t="str">
        <f>IF(Tbl_DFR[[#This Row],[Filling Qty]]&gt;=150,"high","normal")</f>
        <v>normal</v>
      </c>
      <c r="R139" s="46" t="str">
        <f>IF(AND(Tbl_DFR[[#This Row],[CMP]]="HALDWANI",Tbl_DFR[[#This Row],[Filling Qty]]&gt;=150),"yes","no")</f>
        <v>no</v>
      </c>
      <c r="S139" s="46" t="str">
        <f>IF(Tbl_DFR[[#This Row],[Filling Qty]]&gt;=150,"high",IF(Tbl_DFR[[#This Row],[Filling Qty]]&gt;=80,"medium","low"))</f>
        <v>low</v>
      </c>
      <c r="T139" s="46">
        <f t="shared" si="2"/>
        <v>110</v>
      </c>
      <c r="U139" s="130" t="str" cm="1">
        <f t="array" ref="U139">_xlfn.IFS(Tbl_DFR[[#This Row],[Filling Qty]]&gt;=150,"HIGH",Tbl_DFR[[#This Row],[Filling Qty]]&gt;=80,"medium",TRUE,"low")</f>
        <v>low</v>
      </c>
      <c r="V139" s="130" t="str">
        <f>IF(OR(Tbl_DFR[[#This Row],[CMP]]="HALDWANI",Tbl_DFR[[#This Row],[CMP]]="DEHRADUN"),"YES","NO")</f>
        <v>YES</v>
      </c>
      <c r="W139" s="24">
        <v>45932</v>
      </c>
      <c r="X139" s="34"/>
      <c r="Y139" s="47">
        <v>45931</v>
      </c>
      <c r="Z139" s="47" t="str">
        <f>IFERROR(TEXT(Tbl_DFR[[#This Row],[Date of filling]],"mmm"),"WIP")</f>
        <v>Oct</v>
      </c>
      <c r="AA139" s="159">
        <f>IFERROR(YEAR(Tbl_DFR[[#This Row],[Date of filling]]),"WIP")</f>
        <v>2025</v>
      </c>
      <c r="AB139" s="161" t="str">
        <f>IFERROR(TEXT(Tbl_DFR[[#This Row],[Date of filling]],"ddd"),"WIP")</f>
        <v>Thu</v>
      </c>
      <c r="AC139" s="48"/>
      <c r="AD139" s="130" t="str">
        <f>_xlfn.XLOOKUP(Tbl_DFR[[#This Row],[SAP]],Site_master[SAP ID],Site_master[ [ TECHNICIAN Name] ],"Not found")</f>
        <v>Lalit Mohan  Singh Samant</v>
      </c>
      <c r="AE139" s="135">
        <f>LEN(Tbl_DFR[[#This Row],[SAP]])</f>
        <v>18</v>
      </c>
      <c r="AF139" s="151" t="str">
        <f>IF(Tbl_DFR[[#This Row],[SAP LENGTH]]=18,"valid","check")</f>
        <v>valid</v>
      </c>
    </row>
    <row r="140" spans="1:32" hidden="1">
      <c r="A140" s="56">
        <v>70</v>
      </c>
      <c r="B140" s="28" t="s">
        <v>705</v>
      </c>
      <c r="C140" s="137" t="str">
        <f>UPPER(TRIM(Tbl_DFR[[#This Row],[CMP]]))</f>
        <v>DEHRADUN</v>
      </c>
      <c r="D140" s="23" t="s">
        <v>706</v>
      </c>
      <c r="E140" s="27" t="s">
        <v>778</v>
      </c>
      <c r="F140" s="27" t="s">
        <v>779</v>
      </c>
      <c r="G140" s="83" t="s">
        <v>803</v>
      </c>
      <c r="H140" s="28" t="s">
        <v>802</v>
      </c>
      <c r="I140" s="67">
        <v>45936</v>
      </c>
      <c r="J140" s="67">
        <v>45938</v>
      </c>
      <c r="K140" s="159">
        <f>IF(OR(Tbl_DFR[[#This Row],[Date of filling]]="WIP",Tbl_DFR[[#This Row],[Date of Invoice ]]=""),"",Tbl_DFR[[#This Row],[Date of filling]]-Tbl_DFR[[#This Row],[Date of Invoice ]])</f>
        <v>2</v>
      </c>
      <c r="L140" s="160" t="str">
        <f>IF(ISNUMBER(Tbl_DFR[[#This Row],[Invoice filling gape]]),"valid","check")</f>
        <v>valid</v>
      </c>
      <c r="M140" s="28">
        <v>5773</v>
      </c>
      <c r="N140" s="28">
        <v>2910</v>
      </c>
      <c r="O140" s="28">
        <v>63</v>
      </c>
      <c r="P140" s="28">
        <v>80</v>
      </c>
      <c r="Q140" s="42" t="str">
        <f>IF(Tbl_DFR[[#This Row],[Filling Qty]]&gt;=150,"high","normal")</f>
        <v>normal</v>
      </c>
      <c r="R140" s="42" t="str">
        <f>IF(AND(Tbl_DFR[[#This Row],[CMP]]="HALDWANI",Tbl_DFR[[#This Row],[Filling Qty]]&gt;=150),"yes","no")</f>
        <v>no</v>
      </c>
      <c r="S140" s="42" t="str">
        <f>IF(Tbl_DFR[[#This Row],[Filling Qty]]&gt;=150,"high",IF(Tbl_DFR[[#This Row],[Filling Qty]]&gt;=80,"medium","low"))</f>
        <v>medium</v>
      </c>
      <c r="T140" s="42">
        <f t="shared" si="2"/>
        <v>143</v>
      </c>
      <c r="U140" s="129" t="str" cm="1">
        <f t="array" ref="U140">_xlfn.IFS(Tbl_DFR[[#This Row],[Filling Qty]]&gt;=150,"HIGH",Tbl_DFR[[#This Row],[Filling Qty]]&gt;=80,"medium",TRUE,"low")</f>
        <v>medium</v>
      </c>
      <c r="V140" s="129" t="str">
        <f>IF(OR(Tbl_DFR[[#This Row],[CMP]]="HALDWANI",Tbl_DFR[[#This Row],[CMP]]="DEHRADUN"),"YES","NO")</f>
        <v>YES</v>
      </c>
      <c r="W140" s="67">
        <v>45936</v>
      </c>
      <c r="X140" s="32">
        <v>45931</v>
      </c>
      <c r="Y140" s="43">
        <v>45931</v>
      </c>
      <c r="Z140" s="43" t="str">
        <f>IFERROR(TEXT(Tbl_DFR[[#This Row],[Date of filling]],"mmm"),"WIP")</f>
        <v>Oct</v>
      </c>
      <c r="AA140" s="159">
        <f>IFERROR(YEAR(Tbl_DFR[[#This Row],[Date of filling]]),"WIP")</f>
        <v>2025</v>
      </c>
      <c r="AB140" s="161" t="str">
        <f>IFERROR(TEXT(Tbl_DFR[[#This Row],[Date of filling]],"ddd"),"WIP")</f>
        <v>Wed</v>
      </c>
      <c r="AC140" s="50"/>
      <c r="AD140" s="129" t="str">
        <f>_xlfn.XLOOKUP(Tbl_DFR[[#This Row],[SAP]],Site_master[SAP ID],Site_master[ [ TECHNICIAN Name] ],"Not found")</f>
        <v>Utsav  Panwar</v>
      </c>
      <c r="AE140" s="144">
        <f>LEN(Tbl_DFR[[#This Row],[SAP]])</f>
        <v>18</v>
      </c>
      <c r="AF140" s="151" t="str">
        <f>IF(Tbl_DFR[[#This Row],[SAP LENGTH]]=18,"valid","check")</f>
        <v>valid</v>
      </c>
    </row>
    <row r="141" spans="1:32">
      <c r="A141" s="56">
        <v>70</v>
      </c>
      <c r="B141" s="28" t="s">
        <v>31</v>
      </c>
      <c r="C141" s="137" t="str">
        <f>UPPER(TRIM(Tbl_DFR[[#This Row],[CMP]]))</f>
        <v>HALDWANI</v>
      </c>
      <c r="D141" s="23" t="s">
        <v>1</v>
      </c>
      <c r="E141" s="23" t="s">
        <v>109</v>
      </c>
      <c r="F141" s="27" t="s">
        <v>110</v>
      </c>
      <c r="G141" s="27" t="s">
        <v>137</v>
      </c>
      <c r="H141" s="49" t="s">
        <v>182</v>
      </c>
      <c r="I141" s="30">
        <v>45932</v>
      </c>
      <c r="J141" s="30">
        <v>45933</v>
      </c>
      <c r="K141" s="159">
        <f>IF(OR(Tbl_DFR[[#This Row],[Date of filling]]="WIP",Tbl_DFR[[#This Row],[Date of Invoice ]]=""),"",Tbl_DFR[[#This Row],[Date of filling]]-Tbl_DFR[[#This Row],[Date of Invoice ]])</f>
        <v>1</v>
      </c>
      <c r="L141" s="160" t="str">
        <f>IF(ISNUMBER(Tbl_DFR[[#This Row],[Invoice filling gape]]),"valid","check")</f>
        <v>valid</v>
      </c>
      <c r="M141" s="49">
        <v>7501</v>
      </c>
      <c r="N141" s="49">
        <v>1802</v>
      </c>
      <c r="O141" s="49">
        <v>46</v>
      </c>
      <c r="P141" s="28">
        <v>60</v>
      </c>
      <c r="Q141" s="42" t="str">
        <f>IF(Tbl_DFR[[#This Row],[Filling Qty]]&gt;=150,"high","normal")</f>
        <v>normal</v>
      </c>
      <c r="R141" s="42" t="str">
        <f>IF(AND(Tbl_DFR[[#This Row],[CMP]]="HALDWANI",Tbl_DFR[[#This Row],[Filling Qty]]&gt;=150),"yes","no")</f>
        <v>no</v>
      </c>
      <c r="S141" s="42" t="str">
        <f>IF(Tbl_DFR[[#This Row],[Filling Qty]]&gt;=150,"high",IF(Tbl_DFR[[#This Row],[Filling Qty]]&gt;=80,"medium","low"))</f>
        <v>low</v>
      </c>
      <c r="T141" s="42">
        <f t="shared" si="2"/>
        <v>106</v>
      </c>
      <c r="U141" s="129" t="str" cm="1">
        <f t="array" ref="U141">_xlfn.IFS(Tbl_DFR[[#This Row],[Filling Qty]]&gt;=150,"HIGH",Tbl_DFR[[#This Row],[Filling Qty]]&gt;=80,"medium",TRUE,"low")</f>
        <v>low</v>
      </c>
      <c r="V141" s="129" t="str">
        <f>IF(OR(Tbl_DFR[[#This Row],[CMP]]="HALDWANI",Tbl_DFR[[#This Row],[CMP]]="DEHRADUN"),"YES","NO")</f>
        <v>YES</v>
      </c>
      <c r="W141" s="30">
        <v>45933</v>
      </c>
      <c r="X141" s="28"/>
      <c r="Y141" s="43">
        <v>45931</v>
      </c>
      <c r="Z141" s="43" t="str">
        <f>IFERROR(TEXT(Tbl_DFR[[#This Row],[Date of filling]],"mmm"),"WIP")</f>
        <v>Oct</v>
      </c>
      <c r="AA141" s="159">
        <f>IFERROR(YEAR(Tbl_DFR[[#This Row],[Date of filling]]),"WIP")</f>
        <v>2025</v>
      </c>
      <c r="AB141" s="161" t="str">
        <f>IFERROR(TEXT(Tbl_DFR[[#This Row],[Date of filling]],"ddd"),"WIP")</f>
        <v>Fri</v>
      </c>
      <c r="AC141" s="50"/>
      <c r="AD141" s="129" t="str">
        <f>_xlfn.XLOOKUP(Tbl_DFR[[#This Row],[SAP]],Site_master[SAP ID],Site_master[ [ TECHNICIAN Name] ],"Not found")</f>
        <v>Lalit Mohan  Singh Samant</v>
      </c>
      <c r="AE141" s="133">
        <f>LEN(Tbl_DFR[[#This Row],[SAP]])</f>
        <v>18</v>
      </c>
      <c r="AF141" s="151" t="str">
        <f>IF(Tbl_DFR[[#This Row],[SAP LENGTH]]=18,"valid","check")</f>
        <v>valid</v>
      </c>
    </row>
    <row r="142" spans="1:32" hidden="1">
      <c r="A142" s="70">
        <v>71</v>
      </c>
      <c r="B142" s="34" t="s">
        <v>705</v>
      </c>
      <c r="C142" s="134" t="str">
        <f>UPPER(TRIM(Tbl_DFR[[#This Row],[CMP]]))</f>
        <v>DEHRADUN</v>
      </c>
      <c r="D142" s="23" t="s">
        <v>706</v>
      </c>
      <c r="E142" s="21" t="s">
        <v>778</v>
      </c>
      <c r="F142" s="21" t="s">
        <v>779</v>
      </c>
      <c r="G142" s="83" t="s">
        <v>804</v>
      </c>
      <c r="H142" s="34" t="s">
        <v>802</v>
      </c>
      <c r="I142" s="65">
        <v>45936</v>
      </c>
      <c r="J142" s="65">
        <v>45938</v>
      </c>
      <c r="K142" s="159">
        <f>IF(OR(Tbl_DFR[[#This Row],[Date of filling]]="WIP",Tbl_DFR[[#This Row],[Date of Invoice ]]=""),"",Tbl_DFR[[#This Row],[Date of filling]]-Tbl_DFR[[#This Row],[Date of Invoice ]])</f>
        <v>2</v>
      </c>
      <c r="L142" s="160" t="str">
        <f>IF(ISNUMBER(Tbl_DFR[[#This Row],[Invoice filling gape]]),"valid","check")</f>
        <v>valid</v>
      </c>
      <c r="M142" s="34">
        <v>7071</v>
      </c>
      <c r="N142" s="46">
        <v>1528</v>
      </c>
      <c r="O142" s="46">
        <v>113</v>
      </c>
      <c r="P142" s="46">
        <v>60</v>
      </c>
      <c r="Q142" s="46" t="str">
        <f>IF(Tbl_DFR[[#This Row],[Filling Qty]]&gt;=150,"high","normal")</f>
        <v>normal</v>
      </c>
      <c r="R142" s="46" t="str">
        <f>IF(AND(Tbl_DFR[[#This Row],[CMP]]="HALDWANI",Tbl_DFR[[#This Row],[Filling Qty]]&gt;=150),"yes","no")</f>
        <v>no</v>
      </c>
      <c r="S142" s="46" t="str">
        <f>IF(Tbl_DFR[[#This Row],[Filling Qty]]&gt;=150,"high",IF(Tbl_DFR[[#This Row],[Filling Qty]]&gt;=80,"medium","low"))</f>
        <v>low</v>
      </c>
      <c r="T142" s="46">
        <f t="shared" si="2"/>
        <v>173</v>
      </c>
      <c r="U142" s="130" t="str" cm="1">
        <f t="array" ref="U142">_xlfn.IFS(Tbl_DFR[[#This Row],[Filling Qty]]&gt;=150,"HIGH",Tbl_DFR[[#This Row],[Filling Qty]]&gt;=80,"medium",TRUE,"low")</f>
        <v>low</v>
      </c>
      <c r="V142" s="130" t="str">
        <f>IF(OR(Tbl_DFR[[#This Row],[CMP]]="HALDWANI",Tbl_DFR[[#This Row],[CMP]]="DEHRADUN"),"YES","NO")</f>
        <v>YES</v>
      </c>
      <c r="W142" s="65">
        <v>45936</v>
      </c>
      <c r="X142" s="35">
        <v>45931</v>
      </c>
      <c r="Y142" s="47">
        <v>45931</v>
      </c>
      <c r="Z142" s="47" t="str">
        <f>IFERROR(TEXT(Tbl_DFR[[#This Row],[Date of filling]],"mmm"),"WIP")</f>
        <v>Oct</v>
      </c>
      <c r="AA142" s="159">
        <f>IFERROR(YEAR(Tbl_DFR[[#This Row],[Date of filling]]),"WIP")</f>
        <v>2025</v>
      </c>
      <c r="AB142" s="161" t="str">
        <f>IFERROR(TEXT(Tbl_DFR[[#This Row],[Date of filling]],"ddd"),"WIP")</f>
        <v>Wed</v>
      </c>
      <c r="AC142" s="48"/>
      <c r="AD142" s="130" t="str">
        <f>_xlfn.XLOOKUP(Tbl_DFR[[#This Row],[SAP]],Site_master[SAP ID],Site_master[ [ TECHNICIAN Name] ],"Not found")</f>
        <v>Utsav  Panwar</v>
      </c>
      <c r="AE142" s="144">
        <f>LEN(Tbl_DFR[[#This Row],[SAP]])</f>
        <v>18</v>
      </c>
      <c r="AF142" s="151" t="str">
        <f>IF(Tbl_DFR[[#This Row],[SAP LENGTH]]=18,"valid","check")</f>
        <v>valid</v>
      </c>
    </row>
    <row r="143" spans="1:32">
      <c r="A143" s="70">
        <v>71</v>
      </c>
      <c r="B143" s="34" t="s">
        <v>31</v>
      </c>
      <c r="C143" s="134" t="str">
        <f>UPPER(TRIM(Tbl_DFR[[#This Row],[CMP]]))</f>
        <v>HALDWANI</v>
      </c>
      <c r="D143" s="23" t="s">
        <v>1</v>
      </c>
      <c r="E143" s="23" t="s">
        <v>109</v>
      </c>
      <c r="F143" s="21" t="s">
        <v>110</v>
      </c>
      <c r="G143" s="21" t="s">
        <v>138</v>
      </c>
      <c r="H143" s="45" t="s">
        <v>182</v>
      </c>
      <c r="I143" s="24">
        <v>45932</v>
      </c>
      <c r="J143" s="24">
        <v>45933</v>
      </c>
      <c r="K143" s="159">
        <f>IF(OR(Tbl_DFR[[#This Row],[Date of filling]]="WIP",Tbl_DFR[[#This Row],[Date of Invoice ]]=""),"",Tbl_DFR[[#This Row],[Date of filling]]-Tbl_DFR[[#This Row],[Date of Invoice ]])</f>
        <v>1</v>
      </c>
      <c r="L143" s="160" t="str">
        <f>IF(ISNUMBER(Tbl_DFR[[#This Row],[Invoice filling gape]]),"valid","check")</f>
        <v>valid</v>
      </c>
      <c r="M143" s="45">
        <v>12797</v>
      </c>
      <c r="N143" s="52">
        <v>3019</v>
      </c>
      <c r="O143" s="52">
        <v>50</v>
      </c>
      <c r="P143" s="46">
        <v>60</v>
      </c>
      <c r="Q143" s="46" t="str">
        <f>IF(Tbl_DFR[[#This Row],[Filling Qty]]&gt;=150,"high","normal")</f>
        <v>normal</v>
      </c>
      <c r="R143" s="46" t="str">
        <f>IF(AND(Tbl_DFR[[#This Row],[CMP]]="HALDWANI",Tbl_DFR[[#This Row],[Filling Qty]]&gt;=150),"yes","no")</f>
        <v>no</v>
      </c>
      <c r="S143" s="46" t="str">
        <f>IF(Tbl_DFR[[#This Row],[Filling Qty]]&gt;=150,"high",IF(Tbl_DFR[[#This Row],[Filling Qty]]&gt;=80,"medium","low"))</f>
        <v>low</v>
      </c>
      <c r="T143" s="46">
        <f t="shared" si="2"/>
        <v>110</v>
      </c>
      <c r="U143" s="130" t="str" cm="1">
        <f t="array" ref="U143">_xlfn.IFS(Tbl_DFR[[#This Row],[Filling Qty]]&gt;=150,"HIGH",Tbl_DFR[[#This Row],[Filling Qty]]&gt;=80,"medium",TRUE,"low")</f>
        <v>low</v>
      </c>
      <c r="V143" s="130" t="str">
        <f>IF(OR(Tbl_DFR[[#This Row],[CMP]]="HALDWANI",Tbl_DFR[[#This Row],[CMP]]="DEHRADUN"),"YES","NO")</f>
        <v>YES</v>
      </c>
      <c r="W143" s="24">
        <v>45933</v>
      </c>
      <c r="X143" s="34"/>
      <c r="Y143" s="47">
        <v>45931</v>
      </c>
      <c r="Z143" s="47" t="str">
        <f>IFERROR(TEXT(Tbl_DFR[[#This Row],[Date of filling]],"mmm"),"WIP")</f>
        <v>Oct</v>
      </c>
      <c r="AA143" s="159">
        <f>IFERROR(YEAR(Tbl_DFR[[#This Row],[Date of filling]]),"WIP")</f>
        <v>2025</v>
      </c>
      <c r="AB143" s="161" t="str">
        <f>IFERROR(TEXT(Tbl_DFR[[#This Row],[Date of filling]],"ddd"),"WIP")</f>
        <v>Fri</v>
      </c>
      <c r="AC143" s="48"/>
      <c r="AD143" s="130" t="str">
        <f>_xlfn.XLOOKUP(Tbl_DFR[[#This Row],[SAP]],Site_master[SAP ID],Site_master[ [ TECHNICIAN Name] ],"Not found")</f>
        <v>Lalit Mohan  Singh Samant</v>
      </c>
      <c r="AE143" s="135">
        <f>LEN(Tbl_DFR[[#This Row],[SAP]])</f>
        <v>18</v>
      </c>
      <c r="AF143" s="151" t="str">
        <f>IF(Tbl_DFR[[#This Row],[SAP LENGTH]]=18,"valid","check")</f>
        <v>valid</v>
      </c>
    </row>
    <row r="144" spans="1:32" hidden="1">
      <c r="A144" s="56">
        <v>72</v>
      </c>
      <c r="B144" s="28" t="s">
        <v>705</v>
      </c>
      <c r="C144" s="137" t="str">
        <f>UPPER(TRIM(Tbl_DFR[[#This Row],[CMP]]))</f>
        <v>DEHRADUN</v>
      </c>
      <c r="D144" s="23" t="s">
        <v>706</v>
      </c>
      <c r="E144" s="27" t="s">
        <v>778</v>
      </c>
      <c r="F144" s="27" t="s">
        <v>779</v>
      </c>
      <c r="G144" s="83" t="s">
        <v>805</v>
      </c>
      <c r="H144" s="28" t="s">
        <v>802</v>
      </c>
      <c r="I144" s="67">
        <v>45936</v>
      </c>
      <c r="J144" s="67">
        <v>45938</v>
      </c>
      <c r="K144" s="159">
        <f>IF(OR(Tbl_DFR[[#This Row],[Date of filling]]="WIP",Tbl_DFR[[#This Row],[Date of Invoice ]]=""),"",Tbl_DFR[[#This Row],[Date of filling]]-Tbl_DFR[[#This Row],[Date of Invoice ]])</f>
        <v>2</v>
      </c>
      <c r="L144" s="160" t="str">
        <f>IF(ISNUMBER(Tbl_DFR[[#This Row],[Invoice filling gape]]),"valid","check")</f>
        <v>valid</v>
      </c>
      <c r="M144" s="28">
        <v>4266</v>
      </c>
      <c r="N144" s="42">
        <v>740</v>
      </c>
      <c r="O144" s="42">
        <v>30</v>
      </c>
      <c r="P144" s="42">
        <v>100</v>
      </c>
      <c r="Q144" s="42" t="str">
        <f>IF(Tbl_DFR[[#This Row],[Filling Qty]]&gt;=150,"high","normal")</f>
        <v>normal</v>
      </c>
      <c r="R144" s="42" t="str">
        <f>IF(AND(Tbl_DFR[[#This Row],[CMP]]="HALDWANI",Tbl_DFR[[#This Row],[Filling Qty]]&gt;=150),"yes","no")</f>
        <v>no</v>
      </c>
      <c r="S144" s="42" t="str">
        <f>IF(Tbl_DFR[[#This Row],[Filling Qty]]&gt;=150,"high",IF(Tbl_DFR[[#This Row],[Filling Qty]]&gt;=80,"medium","low"))</f>
        <v>medium</v>
      </c>
      <c r="T144" s="42">
        <f t="shared" si="2"/>
        <v>130</v>
      </c>
      <c r="U144" s="129" t="str" cm="1">
        <f t="array" ref="U144">_xlfn.IFS(Tbl_DFR[[#This Row],[Filling Qty]]&gt;=150,"HIGH",Tbl_DFR[[#This Row],[Filling Qty]]&gt;=80,"medium",TRUE,"low")</f>
        <v>medium</v>
      </c>
      <c r="V144" s="129" t="str">
        <f>IF(OR(Tbl_DFR[[#This Row],[CMP]]="HALDWANI",Tbl_DFR[[#This Row],[CMP]]="DEHRADUN"),"YES","NO")</f>
        <v>YES</v>
      </c>
      <c r="W144" s="67">
        <v>45936</v>
      </c>
      <c r="X144" s="32">
        <v>45931</v>
      </c>
      <c r="Y144" s="43">
        <v>45931</v>
      </c>
      <c r="Z144" s="43" t="str">
        <f>IFERROR(TEXT(Tbl_DFR[[#This Row],[Date of filling]],"mmm"),"WIP")</f>
        <v>Oct</v>
      </c>
      <c r="AA144" s="159">
        <f>IFERROR(YEAR(Tbl_DFR[[#This Row],[Date of filling]]),"WIP")</f>
        <v>2025</v>
      </c>
      <c r="AB144" s="161" t="str">
        <f>IFERROR(TEXT(Tbl_DFR[[#This Row],[Date of filling]],"ddd"),"WIP")</f>
        <v>Wed</v>
      </c>
      <c r="AC144" s="50"/>
      <c r="AD144" s="129" t="str">
        <f>_xlfn.XLOOKUP(Tbl_DFR[[#This Row],[SAP]],Site_master[SAP ID],Site_master[ [ TECHNICIAN Name] ],"Not found")</f>
        <v>Utsav  Panwar</v>
      </c>
      <c r="AE144" s="144">
        <f>LEN(Tbl_DFR[[#This Row],[SAP]])</f>
        <v>18</v>
      </c>
      <c r="AF144" s="151" t="str">
        <f>IF(Tbl_DFR[[#This Row],[SAP LENGTH]]=18,"valid","check")</f>
        <v>valid</v>
      </c>
    </row>
    <row r="145" spans="1:32">
      <c r="A145" s="56">
        <v>72</v>
      </c>
      <c r="B145" s="28" t="s">
        <v>31</v>
      </c>
      <c r="C145" s="137" t="str">
        <f>UPPER(TRIM(Tbl_DFR[[#This Row],[CMP]]))</f>
        <v>HALDWANI</v>
      </c>
      <c r="D145" s="23" t="s">
        <v>1</v>
      </c>
      <c r="E145" s="23" t="s">
        <v>109</v>
      </c>
      <c r="F145" s="27" t="s">
        <v>110</v>
      </c>
      <c r="G145" s="27" t="s">
        <v>139</v>
      </c>
      <c r="H145" s="49" t="s">
        <v>182</v>
      </c>
      <c r="I145" s="30">
        <v>45932</v>
      </c>
      <c r="J145" s="30">
        <v>45933</v>
      </c>
      <c r="K145" s="159">
        <f>IF(OR(Tbl_DFR[[#This Row],[Date of filling]]="WIP",Tbl_DFR[[#This Row],[Date of Invoice ]]=""),"",Tbl_DFR[[#This Row],[Date of filling]]-Tbl_DFR[[#This Row],[Date of Invoice ]])</f>
        <v>1</v>
      </c>
      <c r="L145" s="160" t="str">
        <f>IF(ISNUMBER(Tbl_DFR[[#This Row],[Invoice filling gape]]),"valid","check")</f>
        <v>valid</v>
      </c>
      <c r="M145" s="49">
        <v>4298</v>
      </c>
      <c r="N145" s="51">
        <v>967</v>
      </c>
      <c r="O145" s="51">
        <v>100</v>
      </c>
      <c r="P145" s="42">
        <v>60</v>
      </c>
      <c r="Q145" s="42" t="str">
        <f>IF(Tbl_DFR[[#This Row],[Filling Qty]]&gt;=150,"high","normal")</f>
        <v>normal</v>
      </c>
      <c r="R145" s="42" t="str">
        <f>IF(AND(Tbl_DFR[[#This Row],[CMP]]="HALDWANI",Tbl_DFR[[#This Row],[Filling Qty]]&gt;=150),"yes","no")</f>
        <v>no</v>
      </c>
      <c r="S145" s="42" t="str">
        <f>IF(Tbl_DFR[[#This Row],[Filling Qty]]&gt;=150,"high",IF(Tbl_DFR[[#This Row],[Filling Qty]]&gt;=80,"medium","low"))</f>
        <v>low</v>
      </c>
      <c r="T145" s="42">
        <f t="shared" si="2"/>
        <v>160</v>
      </c>
      <c r="U145" s="129" t="str" cm="1">
        <f t="array" ref="U145">_xlfn.IFS(Tbl_DFR[[#This Row],[Filling Qty]]&gt;=150,"HIGH",Tbl_DFR[[#This Row],[Filling Qty]]&gt;=80,"medium",TRUE,"low")</f>
        <v>low</v>
      </c>
      <c r="V145" s="129" t="str">
        <f>IF(OR(Tbl_DFR[[#This Row],[CMP]]="HALDWANI",Tbl_DFR[[#This Row],[CMP]]="DEHRADUN"),"YES","NO")</f>
        <v>YES</v>
      </c>
      <c r="W145" s="30">
        <v>45933</v>
      </c>
      <c r="X145" s="28"/>
      <c r="Y145" s="43">
        <v>45931</v>
      </c>
      <c r="Z145" s="43" t="str">
        <f>IFERROR(TEXT(Tbl_DFR[[#This Row],[Date of filling]],"mmm"),"WIP")</f>
        <v>Oct</v>
      </c>
      <c r="AA145" s="159">
        <f>IFERROR(YEAR(Tbl_DFR[[#This Row],[Date of filling]]),"WIP")</f>
        <v>2025</v>
      </c>
      <c r="AB145" s="161" t="str">
        <f>IFERROR(TEXT(Tbl_DFR[[#This Row],[Date of filling]],"ddd"),"WIP")</f>
        <v>Fri</v>
      </c>
      <c r="AC145" s="50"/>
      <c r="AD145" s="129" t="str">
        <f>_xlfn.XLOOKUP(Tbl_DFR[[#This Row],[SAP]],Site_master[SAP ID],Site_master[ [ TECHNICIAN Name] ],"Not found")</f>
        <v>Lalit Mohan  Singh Samant</v>
      </c>
      <c r="AE145" s="133">
        <f>LEN(Tbl_DFR[[#This Row],[SAP]])</f>
        <v>18</v>
      </c>
      <c r="AF145" s="151" t="str">
        <f>IF(Tbl_DFR[[#This Row],[SAP LENGTH]]=18,"valid","check")</f>
        <v>valid</v>
      </c>
    </row>
    <row r="146" spans="1:32" hidden="1">
      <c r="A146" s="70">
        <v>73</v>
      </c>
      <c r="B146" s="34" t="s">
        <v>705</v>
      </c>
      <c r="C146" s="134" t="str">
        <f>UPPER(TRIM(Tbl_DFR[[#This Row],[CMP]]))</f>
        <v>DEHRADUN</v>
      </c>
      <c r="D146" s="23" t="s">
        <v>706</v>
      </c>
      <c r="E146" s="21" t="s">
        <v>778</v>
      </c>
      <c r="F146" s="21" t="s">
        <v>779</v>
      </c>
      <c r="G146" s="83" t="s">
        <v>806</v>
      </c>
      <c r="H146" s="34" t="s">
        <v>802</v>
      </c>
      <c r="I146" s="65">
        <v>45936</v>
      </c>
      <c r="J146" s="65">
        <v>45937</v>
      </c>
      <c r="K146" s="159">
        <f>IF(OR(Tbl_DFR[[#This Row],[Date of filling]]="WIP",Tbl_DFR[[#This Row],[Date of Invoice ]]=""),"",Tbl_DFR[[#This Row],[Date of filling]]-Tbl_DFR[[#This Row],[Date of Invoice ]])</f>
        <v>1</v>
      </c>
      <c r="L146" s="160" t="str">
        <f>IF(ISNUMBER(Tbl_DFR[[#This Row],[Invoice filling gape]]),"valid","check")</f>
        <v>valid</v>
      </c>
      <c r="M146" s="34">
        <v>506</v>
      </c>
      <c r="N146" s="46">
        <v>215</v>
      </c>
      <c r="O146" s="46">
        <v>73</v>
      </c>
      <c r="P146" s="46">
        <v>80</v>
      </c>
      <c r="Q146" s="46" t="str">
        <f>IF(Tbl_DFR[[#This Row],[Filling Qty]]&gt;=150,"high","normal")</f>
        <v>normal</v>
      </c>
      <c r="R146" s="46" t="str">
        <f>IF(AND(Tbl_DFR[[#This Row],[CMP]]="HALDWANI",Tbl_DFR[[#This Row],[Filling Qty]]&gt;=150),"yes","no")</f>
        <v>no</v>
      </c>
      <c r="S146" s="46" t="str">
        <f>IF(Tbl_DFR[[#This Row],[Filling Qty]]&gt;=150,"high",IF(Tbl_DFR[[#This Row],[Filling Qty]]&gt;=80,"medium","low"))</f>
        <v>medium</v>
      </c>
      <c r="T146" s="46">
        <f t="shared" si="2"/>
        <v>153</v>
      </c>
      <c r="U146" s="130" t="str" cm="1">
        <f t="array" ref="U146">_xlfn.IFS(Tbl_DFR[[#This Row],[Filling Qty]]&gt;=150,"HIGH",Tbl_DFR[[#This Row],[Filling Qty]]&gt;=80,"medium",TRUE,"low")</f>
        <v>medium</v>
      </c>
      <c r="V146" s="130" t="str">
        <f>IF(OR(Tbl_DFR[[#This Row],[CMP]]="HALDWANI",Tbl_DFR[[#This Row],[CMP]]="DEHRADUN"),"YES","NO")</f>
        <v>YES</v>
      </c>
      <c r="W146" s="65">
        <v>45936</v>
      </c>
      <c r="X146" s="35">
        <v>45931</v>
      </c>
      <c r="Y146" s="47">
        <v>45931</v>
      </c>
      <c r="Z146" s="47" t="str">
        <f>IFERROR(TEXT(Tbl_DFR[[#This Row],[Date of filling]],"mmm"),"WIP")</f>
        <v>Oct</v>
      </c>
      <c r="AA146" s="159">
        <f>IFERROR(YEAR(Tbl_DFR[[#This Row],[Date of filling]]),"WIP")</f>
        <v>2025</v>
      </c>
      <c r="AB146" s="161" t="str">
        <f>IFERROR(TEXT(Tbl_DFR[[#This Row],[Date of filling]],"ddd"),"WIP")</f>
        <v>Tue</v>
      </c>
      <c r="AC146" s="48"/>
      <c r="AD146" s="130" t="str">
        <f>_xlfn.XLOOKUP(Tbl_DFR[[#This Row],[SAP]],Site_master[SAP ID],Site_master[ [ TECHNICIAN Name] ],"Not found")</f>
        <v>Utsav  Panwar</v>
      </c>
      <c r="AE146" s="144">
        <f>LEN(Tbl_DFR[[#This Row],[SAP]])</f>
        <v>18</v>
      </c>
      <c r="AF146" s="151" t="str">
        <f>IF(Tbl_DFR[[#This Row],[SAP LENGTH]]=18,"valid","check")</f>
        <v>valid</v>
      </c>
    </row>
    <row r="147" spans="1:32">
      <c r="A147" s="70">
        <v>73</v>
      </c>
      <c r="B147" s="34" t="s">
        <v>31</v>
      </c>
      <c r="C147" s="134" t="str">
        <f>UPPER(TRIM(Tbl_DFR[[#This Row],[CMP]]))</f>
        <v>HALDWANI</v>
      </c>
      <c r="D147" s="23" t="s">
        <v>1</v>
      </c>
      <c r="E147" s="23" t="s">
        <v>109</v>
      </c>
      <c r="F147" s="21" t="s">
        <v>110</v>
      </c>
      <c r="G147" s="21" t="s">
        <v>140</v>
      </c>
      <c r="H147" s="45" t="s">
        <v>183</v>
      </c>
      <c r="I147" s="24">
        <v>45932</v>
      </c>
      <c r="J147" s="24">
        <v>45934</v>
      </c>
      <c r="K147" s="159">
        <f>IF(OR(Tbl_DFR[[#This Row],[Date of filling]]="WIP",Tbl_DFR[[#This Row],[Date of Invoice ]]=""),"",Tbl_DFR[[#This Row],[Date of filling]]-Tbl_DFR[[#This Row],[Date of Invoice ]])</f>
        <v>2</v>
      </c>
      <c r="L147" s="160" t="str">
        <f>IF(ISNUMBER(Tbl_DFR[[#This Row],[Invoice filling gape]]),"valid","check")</f>
        <v>valid</v>
      </c>
      <c r="M147" s="45">
        <v>5559</v>
      </c>
      <c r="N147" s="52">
        <v>1000</v>
      </c>
      <c r="O147" s="52">
        <v>87</v>
      </c>
      <c r="P147" s="46">
        <v>80</v>
      </c>
      <c r="Q147" s="46" t="str">
        <f>IF(Tbl_DFR[[#This Row],[Filling Qty]]&gt;=150,"high","normal")</f>
        <v>normal</v>
      </c>
      <c r="R147" s="46" t="str">
        <f>IF(AND(Tbl_DFR[[#This Row],[CMP]]="HALDWANI",Tbl_DFR[[#This Row],[Filling Qty]]&gt;=150),"yes","no")</f>
        <v>no</v>
      </c>
      <c r="S147" s="46" t="str">
        <f>IF(Tbl_DFR[[#This Row],[Filling Qty]]&gt;=150,"high",IF(Tbl_DFR[[#This Row],[Filling Qty]]&gt;=80,"medium","low"))</f>
        <v>medium</v>
      </c>
      <c r="T147" s="46">
        <f t="shared" si="2"/>
        <v>167</v>
      </c>
      <c r="U147" s="130" t="str" cm="1">
        <f t="array" ref="U147">_xlfn.IFS(Tbl_DFR[[#This Row],[Filling Qty]]&gt;=150,"HIGH",Tbl_DFR[[#This Row],[Filling Qty]]&gt;=80,"medium",TRUE,"low")</f>
        <v>medium</v>
      </c>
      <c r="V147" s="130" t="str">
        <f>IF(OR(Tbl_DFR[[#This Row],[CMP]]="HALDWANI",Tbl_DFR[[#This Row],[CMP]]="DEHRADUN"),"YES","NO")</f>
        <v>YES</v>
      </c>
      <c r="W147" s="24">
        <v>45934</v>
      </c>
      <c r="X147" s="34"/>
      <c r="Y147" s="47">
        <v>45931</v>
      </c>
      <c r="Z147" s="47" t="str">
        <f>IFERROR(TEXT(Tbl_DFR[[#This Row],[Date of filling]],"mmm"),"WIP")</f>
        <v>Oct</v>
      </c>
      <c r="AA147" s="159">
        <f>IFERROR(YEAR(Tbl_DFR[[#This Row],[Date of filling]]),"WIP")</f>
        <v>2025</v>
      </c>
      <c r="AB147" s="161" t="str">
        <f>IFERROR(TEXT(Tbl_DFR[[#This Row],[Date of filling]],"ddd"),"WIP")</f>
        <v>Sat</v>
      </c>
      <c r="AC147" s="48"/>
      <c r="AD147" s="130" t="str">
        <f>_xlfn.XLOOKUP(Tbl_DFR[[#This Row],[SAP]],Site_master[SAP ID],Site_master[ [ TECHNICIAN Name] ],"Not found")</f>
        <v>Suresh  Chandra PTIA</v>
      </c>
      <c r="AE147" s="135">
        <f>LEN(Tbl_DFR[[#This Row],[SAP]])</f>
        <v>18</v>
      </c>
      <c r="AF147" s="151" t="str">
        <f>IF(Tbl_DFR[[#This Row],[SAP LENGTH]]=18,"valid","check")</f>
        <v>valid</v>
      </c>
    </row>
    <row r="148" spans="1:32" hidden="1">
      <c r="A148" s="56">
        <v>74</v>
      </c>
      <c r="B148" s="28" t="s">
        <v>705</v>
      </c>
      <c r="C148" s="137" t="str">
        <f>UPPER(TRIM(Tbl_DFR[[#This Row],[CMP]]))</f>
        <v>DEHRADUN</v>
      </c>
      <c r="D148" s="23" t="s">
        <v>706</v>
      </c>
      <c r="E148" s="27" t="s">
        <v>778</v>
      </c>
      <c r="F148" s="27" t="s">
        <v>779</v>
      </c>
      <c r="G148" s="83" t="s">
        <v>807</v>
      </c>
      <c r="H148" s="28" t="s">
        <v>808</v>
      </c>
      <c r="I148" s="67">
        <v>45936</v>
      </c>
      <c r="J148" s="67">
        <v>45937</v>
      </c>
      <c r="K148" s="159">
        <f>IF(OR(Tbl_DFR[[#This Row],[Date of filling]]="WIP",Tbl_DFR[[#This Row],[Date of Invoice ]]=""),"",Tbl_DFR[[#This Row],[Date of filling]]-Tbl_DFR[[#This Row],[Date of Invoice ]])</f>
        <v>1</v>
      </c>
      <c r="L148" s="160" t="str">
        <f>IF(ISNUMBER(Tbl_DFR[[#This Row],[Invoice filling gape]]),"valid","check")</f>
        <v>valid</v>
      </c>
      <c r="M148" s="28">
        <v>8351</v>
      </c>
      <c r="N148" s="42">
        <v>1762</v>
      </c>
      <c r="O148" s="42">
        <v>34</v>
      </c>
      <c r="P148" s="42">
        <v>100</v>
      </c>
      <c r="Q148" s="42" t="str">
        <f>IF(Tbl_DFR[[#This Row],[Filling Qty]]&gt;=150,"high","normal")</f>
        <v>normal</v>
      </c>
      <c r="R148" s="42" t="str">
        <f>IF(AND(Tbl_DFR[[#This Row],[CMP]]="HALDWANI",Tbl_DFR[[#This Row],[Filling Qty]]&gt;=150),"yes","no")</f>
        <v>no</v>
      </c>
      <c r="S148" s="42" t="str">
        <f>IF(Tbl_DFR[[#This Row],[Filling Qty]]&gt;=150,"high",IF(Tbl_DFR[[#This Row],[Filling Qty]]&gt;=80,"medium","low"))</f>
        <v>medium</v>
      </c>
      <c r="T148" s="42">
        <f t="shared" si="2"/>
        <v>134</v>
      </c>
      <c r="U148" s="129" t="str" cm="1">
        <f t="array" ref="U148">_xlfn.IFS(Tbl_DFR[[#This Row],[Filling Qty]]&gt;=150,"HIGH",Tbl_DFR[[#This Row],[Filling Qty]]&gt;=80,"medium",TRUE,"low")</f>
        <v>medium</v>
      </c>
      <c r="V148" s="129" t="str">
        <f>IF(OR(Tbl_DFR[[#This Row],[CMP]]="HALDWANI",Tbl_DFR[[#This Row],[CMP]]="DEHRADUN"),"YES","NO")</f>
        <v>YES</v>
      </c>
      <c r="W148" s="67">
        <v>45936</v>
      </c>
      <c r="X148" s="32">
        <v>45931</v>
      </c>
      <c r="Y148" s="43">
        <v>45931</v>
      </c>
      <c r="Z148" s="43" t="str">
        <f>IFERROR(TEXT(Tbl_DFR[[#This Row],[Date of filling]],"mmm"),"WIP")</f>
        <v>Oct</v>
      </c>
      <c r="AA148" s="159">
        <f>IFERROR(YEAR(Tbl_DFR[[#This Row],[Date of filling]]),"WIP")</f>
        <v>2025</v>
      </c>
      <c r="AB148" s="161" t="str">
        <f>IFERROR(TEXT(Tbl_DFR[[#This Row],[Date of filling]],"ddd"),"WIP")</f>
        <v>Tue</v>
      </c>
      <c r="AC148" s="50"/>
      <c r="AD148" s="129" t="str">
        <f>_xlfn.XLOOKUP(Tbl_DFR[[#This Row],[SAP]],Site_master[SAP ID],Site_master[ [ TECHNICIAN Name] ],"Not found")</f>
        <v>Vijay Singh Kaintura</v>
      </c>
      <c r="AE148" s="144">
        <f>LEN(Tbl_DFR[[#This Row],[SAP]])</f>
        <v>18</v>
      </c>
      <c r="AF148" s="151" t="str">
        <f>IF(Tbl_DFR[[#This Row],[SAP LENGTH]]=18,"valid","check")</f>
        <v>valid</v>
      </c>
    </row>
    <row r="149" spans="1:32">
      <c r="A149" s="56">
        <v>74</v>
      </c>
      <c r="B149" s="28" t="s">
        <v>31</v>
      </c>
      <c r="C149" s="137" t="str">
        <f>UPPER(TRIM(Tbl_DFR[[#This Row],[CMP]]))</f>
        <v>HALDWANI</v>
      </c>
      <c r="D149" s="23" t="s">
        <v>1</v>
      </c>
      <c r="E149" s="23" t="s">
        <v>109</v>
      </c>
      <c r="F149" s="27" t="s">
        <v>110</v>
      </c>
      <c r="G149" s="27" t="s">
        <v>141</v>
      </c>
      <c r="H149" s="49" t="s">
        <v>183</v>
      </c>
      <c r="I149" s="30">
        <v>45932</v>
      </c>
      <c r="J149" s="30">
        <v>45933</v>
      </c>
      <c r="K149" s="159">
        <f>IF(OR(Tbl_DFR[[#This Row],[Date of filling]]="WIP",Tbl_DFR[[#This Row],[Date of Invoice ]]=""),"",Tbl_DFR[[#This Row],[Date of filling]]-Tbl_DFR[[#This Row],[Date of Invoice ]])</f>
        <v>1</v>
      </c>
      <c r="L149" s="160" t="str">
        <f>IF(ISNUMBER(Tbl_DFR[[#This Row],[Invoice filling gape]]),"valid","check")</f>
        <v>valid</v>
      </c>
      <c r="M149" s="49">
        <v>3867</v>
      </c>
      <c r="N149" s="51">
        <v>5618</v>
      </c>
      <c r="O149" s="51">
        <v>20</v>
      </c>
      <c r="P149" s="42">
        <v>80</v>
      </c>
      <c r="Q149" s="42" t="str">
        <f>IF(Tbl_DFR[[#This Row],[Filling Qty]]&gt;=150,"high","normal")</f>
        <v>normal</v>
      </c>
      <c r="R149" s="42" t="str">
        <f>IF(AND(Tbl_DFR[[#This Row],[CMP]]="HALDWANI",Tbl_DFR[[#This Row],[Filling Qty]]&gt;=150),"yes","no")</f>
        <v>no</v>
      </c>
      <c r="S149" s="42" t="str">
        <f>IF(Tbl_DFR[[#This Row],[Filling Qty]]&gt;=150,"high",IF(Tbl_DFR[[#This Row],[Filling Qty]]&gt;=80,"medium","low"))</f>
        <v>medium</v>
      </c>
      <c r="T149" s="42">
        <f t="shared" si="2"/>
        <v>100</v>
      </c>
      <c r="U149" s="129" t="str" cm="1">
        <f t="array" ref="U149">_xlfn.IFS(Tbl_DFR[[#This Row],[Filling Qty]]&gt;=150,"HIGH",Tbl_DFR[[#This Row],[Filling Qty]]&gt;=80,"medium",TRUE,"low")</f>
        <v>medium</v>
      </c>
      <c r="V149" s="129" t="str">
        <f>IF(OR(Tbl_DFR[[#This Row],[CMP]]="HALDWANI",Tbl_DFR[[#This Row],[CMP]]="DEHRADUN"),"YES","NO")</f>
        <v>YES</v>
      </c>
      <c r="W149" s="30">
        <v>45933</v>
      </c>
      <c r="X149" s="28"/>
      <c r="Y149" s="43">
        <v>45931</v>
      </c>
      <c r="Z149" s="43" t="str">
        <f>IFERROR(TEXT(Tbl_DFR[[#This Row],[Date of filling]],"mmm"),"WIP")</f>
        <v>Oct</v>
      </c>
      <c r="AA149" s="159">
        <f>IFERROR(YEAR(Tbl_DFR[[#This Row],[Date of filling]]),"WIP")</f>
        <v>2025</v>
      </c>
      <c r="AB149" s="161" t="str">
        <f>IFERROR(TEXT(Tbl_DFR[[#This Row],[Date of filling]],"ddd"),"WIP")</f>
        <v>Fri</v>
      </c>
      <c r="AC149" s="50"/>
      <c r="AD149" s="129" t="str">
        <f>_xlfn.XLOOKUP(Tbl_DFR[[#This Row],[SAP]],Site_master[SAP ID],Site_master[ [ TECHNICIAN Name] ],"Not found")</f>
        <v>Suresh  Chandra PTIA</v>
      </c>
      <c r="AE149" s="133">
        <f>LEN(Tbl_DFR[[#This Row],[SAP]])</f>
        <v>18</v>
      </c>
      <c r="AF149" s="151" t="str">
        <f>IF(Tbl_DFR[[#This Row],[SAP LENGTH]]=18,"valid","check")</f>
        <v>valid</v>
      </c>
    </row>
    <row r="150" spans="1:32" hidden="1">
      <c r="A150" s="70">
        <v>75</v>
      </c>
      <c r="B150" s="34" t="s">
        <v>705</v>
      </c>
      <c r="C150" s="134" t="str">
        <f>UPPER(TRIM(Tbl_DFR[[#This Row],[CMP]]))</f>
        <v>DEHRADUN</v>
      </c>
      <c r="D150" s="23" t="s">
        <v>706</v>
      </c>
      <c r="E150" s="21" t="s">
        <v>809</v>
      </c>
      <c r="F150" s="21" t="s">
        <v>810</v>
      </c>
      <c r="G150" s="83" t="s">
        <v>811</v>
      </c>
      <c r="H150" s="34">
        <v>120044</v>
      </c>
      <c r="I150" s="65">
        <v>45936</v>
      </c>
      <c r="J150" s="65">
        <v>45936</v>
      </c>
      <c r="K150" s="159">
        <f>IF(OR(Tbl_DFR[[#This Row],[Date of filling]]="WIP",Tbl_DFR[[#This Row],[Date of Invoice ]]=""),"",Tbl_DFR[[#This Row],[Date of filling]]-Tbl_DFR[[#This Row],[Date of Invoice ]])</f>
        <v>0</v>
      </c>
      <c r="L150" s="160" t="str">
        <f>IF(ISNUMBER(Tbl_DFR[[#This Row],[Invoice filling gape]]),"valid","check")</f>
        <v>valid</v>
      </c>
      <c r="M150" s="34">
        <v>3302</v>
      </c>
      <c r="N150" s="46">
        <v>1164</v>
      </c>
      <c r="O150" s="46">
        <v>20</v>
      </c>
      <c r="P150" s="46">
        <v>80</v>
      </c>
      <c r="Q150" s="46" t="str">
        <f>IF(Tbl_DFR[[#This Row],[Filling Qty]]&gt;=150,"high","normal")</f>
        <v>normal</v>
      </c>
      <c r="R150" s="46" t="str">
        <f>IF(AND(Tbl_DFR[[#This Row],[CMP]]="HALDWANI",Tbl_DFR[[#This Row],[Filling Qty]]&gt;=150),"yes","no")</f>
        <v>no</v>
      </c>
      <c r="S150" s="46" t="str">
        <f>IF(Tbl_DFR[[#This Row],[Filling Qty]]&gt;=150,"high",IF(Tbl_DFR[[#This Row],[Filling Qty]]&gt;=80,"medium","low"))</f>
        <v>medium</v>
      </c>
      <c r="T150" s="46">
        <f t="shared" si="2"/>
        <v>100</v>
      </c>
      <c r="U150" s="130" t="str" cm="1">
        <f t="array" ref="U150">_xlfn.IFS(Tbl_DFR[[#This Row],[Filling Qty]]&gt;=150,"HIGH",Tbl_DFR[[#This Row],[Filling Qty]]&gt;=80,"medium",TRUE,"low")</f>
        <v>medium</v>
      </c>
      <c r="V150" s="130" t="str">
        <f>IF(OR(Tbl_DFR[[#This Row],[CMP]]="HALDWANI",Tbl_DFR[[#This Row],[CMP]]="DEHRADUN"),"YES","NO")</f>
        <v>YES</v>
      </c>
      <c r="W150" s="65">
        <v>45936</v>
      </c>
      <c r="X150" s="35">
        <v>45931</v>
      </c>
      <c r="Y150" s="47">
        <v>45931</v>
      </c>
      <c r="Z150" s="47" t="str">
        <f>IFERROR(TEXT(Tbl_DFR[[#This Row],[Date of filling]],"mmm"),"WIP")</f>
        <v>Oct</v>
      </c>
      <c r="AA150" s="159">
        <f>IFERROR(YEAR(Tbl_DFR[[#This Row],[Date of filling]]),"WIP")</f>
        <v>2025</v>
      </c>
      <c r="AB150" s="161" t="str">
        <f>IFERROR(TEXT(Tbl_DFR[[#This Row],[Date of filling]],"ddd"),"WIP")</f>
        <v>Mon</v>
      </c>
      <c r="AC150" s="48"/>
      <c r="AD150" s="130" t="str">
        <f>_xlfn.XLOOKUP(Tbl_DFR[[#This Row],[SAP]],Site_master[SAP ID],Site_master[ [ TECHNICIAN Name] ],"Not found")</f>
        <v>Manoj  Dabral</v>
      </c>
      <c r="AE150" s="144">
        <f>LEN(Tbl_DFR[[#This Row],[SAP]])</f>
        <v>18</v>
      </c>
      <c r="AF150" s="151" t="str">
        <f>IF(Tbl_DFR[[#This Row],[SAP LENGTH]]=18,"valid","check")</f>
        <v>valid</v>
      </c>
    </row>
    <row r="151" spans="1:32">
      <c r="A151" s="70">
        <v>75</v>
      </c>
      <c r="B151" s="34" t="s">
        <v>31</v>
      </c>
      <c r="C151" s="134" t="str">
        <f>UPPER(TRIM(Tbl_DFR[[#This Row],[CMP]]))</f>
        <v>HALDWANI</v>
      </c>
      <c r="D151" s="23" t="s">
        <v>1</v>
      </c>
      <c r="E151" s="21" t="s">
        <v>143</v>
      </c>
      <c r="F151" s="21" t="s">
        <v>111</v>
      </c>
      <c r="G151" s="21" t="s">
        <v>142</v>
      </c>
      <c r="H151" s="34">
        <v>74229</v>
      </c>
      <c r="I151" s="24">
        <v>45932</v>
      </c>
      <c r="J151" s="24">
        <v>45932</v>
      </c>
      <c r="K151" s="159">
        <f>IF(OR(Tbl_DFR[[#This Row],[Date of filling]]="WIP",Tbl_DFR[[#This Row],[Date of Invoice ]]=""),"",Tbl_DFR[[#This Row],[Date of filling]]-Tbl_DFR[[#This Row],[Date of Invoice ]])</f>
        <v>0</v>
      </c>
      <c r="L151" s="160" t="str">
        <f>IF(ISNUMBER(Tbl_DFR[[#This Row],[Invoice filling gape]]),"valid","check")</f>
        <v>valid</v>
      </c>
      <c r="M151" s="34">
        <v>16357</v>
      </c>
      <c r="N151" s="46">
        <v>3442</v>
      </c>
      <c r="O151" s="46">
        <v>13</v>
      </c>
      <c r="P151" s="46">
        <v>60</v>
      </c>
      <c r="Q151" s="46" t="str">
        <f>IF(Tbl_DFR[[#This Row],[Filling Qty]]&gt;=150,"high","normal")</f>
        <v>normal</v>
      </c>
      <c r="R151" s="46" t="str">
        <f>IF(AND(Tbl_DFR[[#This Row],[CMP]]="HALDWANI",Tbl_DFR[[#This Row],[Filling Qty]]&gt;=150),"yes","no")</f>
        <v>no</v>
      </c>
      <c r="S151" s="46" t="str">
        <f>IF(Tbl_DFR[[#This Row],[Filling Qty]]&gt;=150,"high",IF(Tbl_DFR[[#This Row],[Filling Qty]]&gt;=80,"medium","low"))</f>
        <v>low</v>
      </c>
      <c r="T151" s="46">
        <f t="shared" si="2"/>
        <v>73</v>
      </c>
      <c r="U151" s="130" t="str" cm="1">
        <f t="array" ref="U151">_xlfn.IFS(Tbl_DFR[[#This Row],[Filling Qty]]&gt;=150,"HIGH",Tbl_DFR[[#This Row],[Filling Qty]]&gt;=80,"medium",TRUE,"low")</f>
        <v>low</v>
      </c>
      <c r="V151" s="130" t="str">
        <f>IF(OR(Tbl_DFR[[#This Row],[CMP]]="HALDWANI",Tbl_DFR[[#This Row],[CMP]]="DEHRADUN"),"YES","NO")</f>
        <v>YES</v>
      </c>
      <c r="W151" s="24">
        <v>45932</v>
      </c>
      <c r="X151" s="34"/>
      <c r="Y151" s="47">
        <v>45931</v>
      </c>
      <c r="Z151" s="47" t="str">
        <f>IFERROR(TEXT(Tbl_DFR[[#This Row],[Date of filling]],"mmm"),"WIP")</f>
        <v>Oct</v>
      </c>
      <c r="AA151" s="159">
        <f>IFERROR(YEAR(Tbl_DFR[[#This Row],[Date of filling]]),"WIP")</f>
        <v>2025</v>
      </c>
      <c r="AB151" s="161" t="str">
        <f>IFERROR(TEXT(Tbl_DFR[[#This Row],[Date of filling]],"ddd"),"WIP")</f>
        <v>Thu</v>
      </c>
      <c r="AC151" s="48"/>
      <c r="AD151" s="130" t="str">
        <f>_xlfn.XLOOKUP(Tbl_DFR[[#This Row],[SAP]],Site_master[SAP ID],Site_master[ [ TECHNICIAN Name] ],"Not found")</f>
        <v>Navnish Kumar Singh</v>
      </c>
      <c r="AE151" s="135">
        <f>LEN(Tbl_DFR[[#This Row],[SAP]])</f>
        <v>18</v>
      </c>
      <c r="AF151" s="151" t="str">
        <f>IF(Tbl_DFR[[#This Row],[SAP LENGTH]]=18,"valid","check")</f>
        <v>valid</v>
      </c>
    </row>
    <row r="152" spans="1:32" hidden="1">
      <c r="A152" s="56">
        <v>76</v>
      </c>
      <c r="B152" s="28" t="s">
        <v>705</v>
      </c>
      <c r="C152" s="137" t="str">
        <f>UPPER(TRIM(Tbl_DFR[[#This Row],[CMP]]))</f>
        <v>DEHRADUN</v>
      </c>
      <c r="D152" s="23" t="s">
        <v>706</v>
      </c>
      <c r="E152" s="49" t="s">
        <v>809</v>
      </c>
      <c r="F152" s="27" t="s">
        <v>810</v>
      </c>
      <c r="G152" s="83" t="s">
        <v>812</v>
      </c>
      <c r="H152" s="28">
        <v>120044</v>
      </c>
      <c r="I152" s="67">
        <v>45936</v>
      </c>
      <c r="J152" s="67">
        <v>45937</v>
      </c>
      <c r="K152" s="159">
        <f>IF(OR(Tbl_DFR[[#This Row],[Date of filling]]="WIP",Tbl_DFR[[#This Row],[Date of Invoice ]]=""),"",Tbl_DFR[[#This Row],[Date of filling]]-Tbl_DFR[[#This Row],[Date of Invoice ]])</f>
        <v>1</v>
      </c>
      <c r="L152" s="160" t="str">
        <f>IF(ISNUMBER(Tbl_DFR[[#This Row],[Invoice filling gape]]),"valid","check")</f>
        <v>valid</v>
      </c>
      <c r="M152" s="28">
        <v>5061</v>
      </c>
      <c r="N152" s="42">
        <v>1505</v>
      </c>
      <c r="O152" s="42">
        <v>28</v>
      </c>
      <c r="P152" s="42">
        <v>80</v>
      </c>
      <c r="Q152" s="42" t="str">
        <f>IF(Tbl_DFR[[#This Row],[Filling Qty]]&gt;=150,"high","normal")</f>
        <v>normal</v>
      </c>
      <c r="R152" s="42" t="str">
        <f>IF(AND(Tbl_DFR[[#This Row],[CMP]]="HALDWANI",Tbl_DFR[[#This Row],[Filling Qty]]&gt;=150),"yes","no")</f>
        <v>no</v>
      </c>
      <c r="S152" s="42" t="str">
        <f>IF(Tbl_DFR[[#This Row],[Filling Qty]]&gt;=150,"high",IF(Tbl_DFR[[#This Row],[Filling Qty]]&gt;=80,"medium","low"))</f>
        <v>medium</v>
      </c>
      <c r="T152" s="42">
        <f t="shared" si="2"/>
        <v>108</v>
      </c>
      <c r="U152" s="129" t="str" cm="1">
        <f t="array" ref="U152">_xlfn.IFS(Tbl_DFR[[#This Row],[Filling Qty]]&gt;=150,"HIGH",Tbl_DFR[[#This Row],[Filling Qty]]&gt;=80,"medium",TRUE,"low")</f>
        <v>medium</v>
      </c>
      <c r="V152" s="129" t="str">
        <f>IF(OR(Tbl_DFR[[#This Row],[CMP]]="HALDWANI",Tbl_DFR[[#This Row],[CMP]]="DEHRADUN"),"YES","NO")</f>
        <v>YES</v>
      </c>
      <c r="W152" s="67">
        <v>45936</v>
      </c>
      <c r="X152" s="32">
        <v>45931</v>
      </c>
      <c r="Y152" s="43">
        <v>45931</v>
      </c>
      <c r="Z152" s="43" t="str">
        <f>IFERROR(TEXT(Tbl_DFR[[#This Row],[Date of filling]],"mmm"),"WIP")</f>
        <v>Oct</v>
      </c>
      <c r="AA152" s="159">
        <f>IFERROR(YEAR(Tbl_DFR[[#This Row],[Date of filling]]),"WIP")</f>
        <v>2025</v>
      </c>
      <c r="AB152" s="161" t="str">
        <f>IFERROR(TEXT(Tbl_DFR[[#This Row],[Date of filling]],"ddd"),"WIP")</f>
        <v>Tue</v>
      </c>
      <c r="AC152" s="50"/>
      <c r="AD152" s="129" t="str">
        <f>_xlfn.XLOOKUP(Tbl_DFR[[#This Row],[SAP]],Site_master[SAP ID],Site_master[ [ TECHNICIAN Name] ],"Not found")</f>
        <v>Rajesh  Kumar</v>
      </c>
      <c r="AE152" s="144">
        <f>LEN(Tbl_DFR[[#This Row],[SAP]])</f>
        <v>18</v>
      </c>
      <c r="AF152" s="151" t="str">
        <f>IF(Tbl_DFR[[#This Row],[SAP LENGTH]]=18,"valid","check")</f>
        <v>valid</v>
      </c>
    </row>
    <row r="153" spans="1:32">
      <c r="A153" s="56">
        <v>76</v>
      </c>
      <c r="B153" s="28" t="s">
        <v>31</v>
      </c>
      <c r="C153" s="137" t="str">
        <f>UPPER(TRIM(Tbl_DFR[[#This Row],[CMP]]))</f>
        <v>HALDWANI</v>
      </c>
      <c r="D153" s="23" t="s">
        <v>1</v>
      </c>
      <c r="E153" s="49" t="s">
        <v>143</v>
      </c>
      <c r="F153" s="27" t="s">
        <v>111</v>
      </c>
      <c r="G153" s="27" t="s">
        <v>144</v>
      </c>
      <c r="H153" s="28">
        <v>74229</v>
      </c>
      <c r="I153" s="30">
        <v>45932</v>
      </c>
      <c r="J153" s="30">
        <v>45932</v>
      </c>
      <c r="K153" s="159">
        <f>IF(OR(Tbl_DFR[[#This Row],[Date of filling]]="WIP",Tbl_DFR[[#This Row],[Date of Invoice ]]=""),"",Tbl_DFR[[#This Row],[Date of filling]]-Tbl_DFR[[#This Row],[Date of Invoice ]])</f>
        <v>0</v>
      </c>
      <c r="L153" s="160" t="str">
        <f>IF(ISNUMBER(Tbl_DFR[[#This Row],[Invoice filling gape]]),"valid","check")</f>
        <v>valid</v>
      </c>
      <c r="M153" s="28">
        <v>7964</v>
      </c>
      <c r="N153" s="42">
        <v>1896</v>
      </c>
      <c r="O153" s="42">
        <v>48</v>
      </c>
      <c r="P153" s="42">
        <v>60</v>
      </c>
      <c r="Q153" s="42" t="str">
        <f>IF(Tbl_DFR[[#This Row],[Filling Qty]]&gt;=150,"high","normal")</f>
        <v>normal</v>
      </c>
      <c r="R153" s="42" t="str">
        <f>IF(AND(Tbl_DFR[[#This Row],[CMP]]="HALDWANI",Tbl_DFR[[#This Row],[Filling Qty]]&gt;=150),"yes","no")</f>
        <v>no</v>
      </c>
      <c r="S153" s="42" t="str">
        <f>IF(Tbl_DFR[[#This Row],[Filling Qty]]&gt;=150,"high",IF(Tbl_DFR[[#This Row],[Filling Qty]]&gt;=80,"medium","low"))</f>
        <v>low</v>
      </c>
      <c r="T153" s="42">
        <f t="shared" si="2"/>
        <v>108</v>
      </c>
      <c r="U153" s="129" t="str" cm="1">
        <f t="array" ref="U153">_xlfn.IFS(Tbl_DFR[[#This Row],[Filling Qty]]&gt;=150,"HIGH",Tbl_DFR[[#This Row],[Filling Qty]]&gt;=80,"medium",TRUE,"low")</f>
        <v>low</v>
      </c>
      <c r="V153" s="129" t="str">
        <f>IF(OR(Tbl_DFR[[#This Row],[CMP]]="HALDWANI",Tbl_DFR[[#This Row],[CMP]]="DEHRADUN"),"YES","NO")</f>
        <v>YES</v>
      </c>
      <c r="W153" s="30">
        <v>45932</v>
      </c>
      <c r="X153" s="28"/>
      <c r="Y153" s="43">
        <v>45931</v>
      </c>
      <c r="Z153" s="43" t="str">
        <f>IFERROR(TEXT(Tbl_DFR[[#This Row],[Date of filling]],"mmm"),"WIP")</f>
        <v>Oct</v>
      </c>
      <c r="AA153" s="159">
        <f>IFERROR(YEAR(Tbl_DFR[[#This Row],[Date of filling]]),"WIP")</f>
        <v>2025</v>
      </c>
      <c r="AB153" s="161" t="str">
        <f>IFERROR(TEXT(Tbl_DFR[[#This Row],[Date of filling]],"ddd"),"WIP")</f>
        <v>Thu</v>
      </c>
      <c r="AC153" s="50"/>
      <c r="AD153" s="129" t="str">
        <f>_xlfn.XLOOKUP(Tbl_DFR[[#This Row],[SAP]],Site_master[SAP ID],Site_master[ [ TECHNICIAN Name] ],"Not found")</f>
        <v>Navnish Kumar Singh</v>
      </c>
      <c r="AE153" s="133">
        <f>LEN(Tbl_DFR[[#This Row],[SAP]])</f>
        <v>18</v>
      </c>
      <c r="AF153" s="151" t="str">
        <f>IF(Tbl_DFR[[#This Row],[SAP LENGTH]]=18,"valid","check")</f>
        <v>valid</v>
      </c>
    </row>
    <row r="154" spans="1:32" hidden="1">
      <c r="A154" s="70">
        <v>77</v>
      </c>
      <c r="B154" s="34" t="s">
        <v>705</v>
      </c>
      <c r="C154" s="134" t="str">
        <f>UPPER(TRIM(Tbl_DFR[[#This Row],[CMP]]))</f>
        <v>DEHRADUN</v>
      </c>
      <c r="D154" s="23" t="s">
        <v>706</v>
      </c>
      <c r="E154" s="45" t="s">
        <v>809</v>
      </c>
      <c r="F154" s="21" t="s">
        <v>810</v>
      </c>
      <c r="G154" s="83" t="s">
        <v>813</v>
      </c>
      <c r="H154" s="34">
        <v>120044</v>
      </c>
      <c r="I154" s="65">
        <v>45936</v>
      </c>
      <c r="J154" s="65">
        <v>45936</v>
      </c>
      <c r="K154" s="159">
        <f>IF(OR(Tbl_DFR[[#This Row],[Date of filling]]="WIP",Tbl_DFR[[#This Row],[Date of Invoice ]]=""),"",Tbl_DFR[[#This Row],[Date of filling]]-Tbl_DFR[[#This Row],[Date of Invoice ]])</f>
        <v>0</v>
      </c>
      <c r="L154" s="160" t="str">
        <f>IF(ISNUMBER(Tbl_DFR[[#This Row],[Invoice filling gape]]),"valid","check")</f>
        <v>valid</v>
      </c>
      <c r="M154" s="34">
        <v>9768</v>
      </c>
      <c r="N154" s="46">
        <v>2065</v>
      </c>
      <c r="O154" s="46">
        <v>18</v>
      </c>
      <c r="P154" s="46">
        <v>80</v>
      </c>
      <c r="Q154" s="46" t="str">
        <f>IF(Tbl_DFR[[#This Row],[Filling Qty]]&gt;=150,"high","normal")</f>
        <v>normal</v>
      </c>
      <c r="R154" s="46" t="str">
        <f>IF(AND(Tbl_DFR[[#This Row],[CMP]]="HALDWANI",Tbl_DFR[[#This Row],[Filling Qty]]&gt;=150),"yes","no")</f>
        <v>no</v>
      </c>
      <c r="S154" s="46" t="str">
        <f>IF(Tbl_DFR[[#This Row],[Filling Qty]]&gt;=150,"high",IF(Tbl_DFR[[#This Row],[Filling Qty]]&gt;=80,"medium","low"))</f>
        <v>medium</v>
      </c>
      <c r="T154" s="46">
        <f t="shared" si="2"/>
        <v>98</v>
      </c>
      <c r="U154" s="130" t="str" cm="1">
        <f t="array" ref="U154">_xlfn.IFS(Tbl_DFR[[#This Row],[Filling Qty]]&gt;=150,"HIGH",Tbl_DFR[[#This Row],[Filling Qty]]&gt;=80,"medium",TRUE,"low")</f>
        <v>medium</v>
      </c>
      <c r="V154" s="130" t="str">
        <f>IF(OR(Tbl_DFR[[#This Row],[CMP]]="HALDWANI",Tbl_DFR[[#This Row],[CMP]]="DEHRADUN"),"YES","NO")</f>
        <v>YES</v>
      </c>
      <c r="W154" s="65">
        <v>45936</v>
      </c>
      <c r="X154" s="35">
        <v>45931</v>
      </c>
      <c r="Y154" s="47">
        <v>45931</v>
      </c>
      <c r="Z154" s="47" t="str">
        <f>IFERROR(TEXT(Tbl_DFR[[#This Row],[Date of filling]],"mmm"),"WIP")</f>
        <v>Oct</v>
      </c>
      <c r="AA154" s="159">
        <f>IFERROR(YEAR(Tbl_DFR[[#This Row],[Date of filling]]),"WIP")</f>
        <v>2025</v>
      </c>
      <c r="AB154" s="161" t="str">
        <f>IFERROR(TEXT(Tbl_DFR[[#This Row],[Date of filling]],"ddd"),"WIP")</f>
        <v>Mon</v>
      </c>
      <c r="AC154" s="48"/>
      <c r="AD154" s="130" t="str">
        <f>_xlfn.XLOOKUP(Tbl_DFR[[#This Row],[SAP]],Site_master[SAP ID],Site_master[ [ TECHNICIAN Name] ],"Not found")</f>
        <v>Sandeep Pal</v>
      </c>
      <c r="AE154" s="144">
        <f>LEN(Tbl_DFR[[#This Row],[SAP]])</f>
        <v>18</v>
      </c>
      <c r="AF154" s="151" t="str">
        <f>IF(Tbl_DFR[[#This Row],[SAP LENGTH]]=18,"valid","check")</f>
        <v>valid</v>
      </c>
    </row>
    <row r="155" spans="1:32">
      <c r="A155" s="70">
        <v>77</v>
      </c>
      <c r="B155" s="34" t="s">
        <v>31</v>
      </c>
      <c r="C155" s="134" t="str">
        <f>UPPER(TRIM(Tbl_DFR[[#This Row],[CMP]]))</f>
        <v>HALDWANI</v>
      </c>
      <c r="D155" s="23" t="s">
        <v>1</v>
      </c>
      <c r="E155" s="45" t="s">
        <v>143</v>
      </c>
      <c r="F155" s="21" t="s">
        <v>111</v>
      </c>
      <c r="G155" s="21" t="s">
        <v>145</v>
      </c>
      <c r="H155" s="34">
        <v>74229</v>
      </c>
      <c r="I155" s="24">
        <v>45932</v>
      </c>
      <c r="J155" s="24">
        <v>45932</v>
      </c>
      <c r="K155" s="159">
        <f>IF(OR(Tbl_DFR[[#This Row],[Date of filling]]="WIP",Tbl_DFR[[#This Row],[Date of Invoice ]]=""),"",Tbl_DFR[[#This Row],[Date of filling]]-Tbl_DFR[[#This Row],[Date of Invoice ]])</f>
        <v>0</v>
      </c>
      <c r="L155" s="160" t="str">
        <f>IF(ISNUMBER(Tbl_DFR[[#This Row],[Invoice filling gape]]),"valid","check")</f>
        <v>valid</v>
      </c>
      <c r="M155" s="34">
        <v>8787</v>
      </c>
      <c r="N155" s="46">
        <v>1732</v>
      </c>
      <c r="O155" s="46">
        <v>30</v>
      </c>
      <c r="P155" s="46">
        <v>60</v>
      </c>
      <c r="Q155" s="46" t="str">
        <f>IF(Tbl_DFR[[#This Row],[Filling Qty]]&gt;=150,"high","normal")</f>
        <v>normal</v>
      </c>
      <c r="R155" s="46" t="str">
        <f>IF(AND(Tbl_DFR[[#This Row],[CMP]]="HALDWANI",Tbl_DFR[[#This Row],[Filling Qty]]&gt;=150),"yes","no")</f>
        <v>no</v>
      </c>
      <c r="S155" s="46" t="str">
        <f>IF(Tbl_DFR[[#This Row],[Filling Qty]]&gt;=150,"high",IF(Tbl_DFR[[#This Row],[Filling Qty]]&gt;=80,"medium","low"))</f>
        <v>low</v>
      </c>
      <c r="T155" s="46">
        <f t="shared" si="2"/>
        <v>90</v>
      </c>
      <c r="U155" s="130" t="str" cm="1">
        <f t="array" ref="U155">_xlfn.IFS(Tbl_DFR[[#This Row],[Filling Qty]]&gt;=150,"HIGH",Tbl_DFR[[#This Row],[Filling Qty]]&gt;=80,"medium",TRUE,"low")</f>
        <v>low</v>
      </c>
      <c r="V155" s="130" t="str">
        <f>IF(OR(Tbl_DFR[[#This Row],[CMP]]="HALDWANI",Tbl_DFR[[#This Row],[CMP]]="DEHRADUN"),"YES","NO")</f>
        <v>YES</v>
      </c>
      <c r="W155" s="24">
        <v>45932</v>
      </c>
      <c r="X155" s="34"/>
      <c r="Y155" s="47">
        <v>45931</v>
      </c>
      <c r="Z155" s="47" t="str">
        <f>IFERROR(TEXT(Tbl_DFR[[#This Row],[Date of filling]],"mmm"),"WIP")</f>
        <v>Oct</v>
      </c>
      <c r="AA155" s="159">
        <f>IFERROR(YEAR(Tbl_DFR[[#This Row],[Date of filling]]),"WIP")</f>
        <v>2025</v>
      </c>
      <c r="AB155" s="161" t="str">
        <f>IFERROR(TEXT(Tbl_DFR[[#This Row],[Date of filling]],"ddd"),"WIP")</f>
        <v>Thu</v>
      </c>
      <c r="AC155" s="48"/>
      <c r="AD155" s="130" t="str">
        <f>_xlfn.XLOOKUP(Tbl_DFR[[#This Row],[SAP]],Site_master[SAP ID],Site_master[ [ TECHNICIAN Name] ],"Not found")</f>
        <v>Navnish Kumar Singh</v>
      </c>
      <c r="AE155" s="135">
        <f>LEN(Tbl_DFR[[#This Row],[SAP]])</f>
        <v>18</v>
      </c>
      <c r="AF155" s="151" t="str">
        <f>IF(Tbl_DFR[[#This Row],[SAP LENGTH]]=18,"valid","check")</f>
        <v>valid</v>
      </c>
    </row>
    <row r="156" spans="1:32" hidden="1">
      <c r="A156" s="56">
        <v>78</v>
      </c>
      <c r="B156" s="28" t="s">
        <v>705</v>
      </c>
      <c r="C156" s="137" t="str">
        <f>UPPER(TRIM(Tbl_DFR[[#This Row],[CMP]]))</f>
        <v>DEHRADUN</v>
      </c>
      <c r="D156" s="23" t="s">
        <v>706</v>
      </c>
      <c r="E156" s="49" t="s">
        <v>809</v>
      </c>
      <c r="F156" s="27" t="s">
        <v>810</v>
      </c>
      <c r="G156" s="83" t="s">
        <v>814</v>
      </c>
      <c r="H156" s="28">
        <v>120044</v>
      </c>
      <c r="I156" s="67">
        <v>45936</v>
      </c>
      <c r="J156" s="67">
        <v>45937</v>
      </c>
      <c r="K156" s="159">
        <f>IF(OR(Tbl_DFR[[#This Row],[Date of filling]]="WIP",Tbl_DFR[[#This Row],[Date of Invoice ]]=""),"",Tbl_DFR[[#This Row],[Date of filling]]-Tbl_DFR[[#This Row],[Date of Invoice ]])</f>
        <v>1</v>
      </c>
      <c r="L156" s="160" t="str">
        <f>IF(ISNUMBER(Tbl_DFR[[#This Row],[Invoice filling gape]]),"valid","check")</f>
        <v>valid</v>
      </c>
      <c r="M156" s="28">
        <v>15687</v>
      </c>
      <c r="N156" s="42">
        <v>4112</v>
      </c>
      <c r="O156" s="42">
        <v>25</v>
      </c>
      <c r="P156" s="42">
        <v>60</v>
      </c>
      <c r="Q156" s="42" t="str">
        <f>IF(Tbl_DFR[[#This Row],[Filling Qty]]&gt;=150,"high","normal")</f>
        <v>normal</v>
      </c>
      <c r="R156" s="42" t="str">
        <f>IF(AND(Tbl_DFR[[#This Row],[CMP]]="HALDWANI",Tbl_DFR[[#This Row],[Filling Qty]]&gt;=150),"yes","no")</f>
        <v>no</v>
      </c>
      <c r="S156" s="42" t="str">
        <f>IF(Tbl_DFR[[#This Row],[Filling Qty]]&gt;=150,"high",IF(Tbl_DFR[[#This Row],[Filling Qty]]&gt;=80,"medium","low"))</f>
        <v>low</v>
      </c>
      <c r="T156" s="42">
        <f t="shared" si="2"/>
        <v>85</v>
      </c>
      <c r="U156" s="129" t="str" cm="1">
        <f t="array" ref="U156">_xlfn.IFS(Tbl_DFR[[#This Row],[Filling Qty]]&gt;=150,"HIGH",Tbl_DFR[[#This Row],[Filling Qty]]&gt;=80,"medium",TRUE,"low")</f>
        <v>low</v>
      </c>
      <c r="V156" s="129" t="str">
        <f>IF(OR(Tbl_DFR[[#This Row],[CMP]]="HALDWANI",Tbl_DFR[[#This Row],[CMP]]="DEHRADUN"),"YES","NO")</f>
        <v>YES</v>
      </c>
      <c r="W156" s="67">
        <v>45936</v>
      </c>
      <c r="X156" s="32">
        <v>45931</v>
      </c>
      <c r="Y156" s="43">
        <v>45931</v>
      </c>
      <c r="Z156" s="43" t="str">
        <f>IFERROR(TEXT(Tbl_DFR[[#This Row],[Date of filling]],"mmm"),"WIP")</f>
        <v>Oct</v>
      </c>
      <c r="AA156" s="159">
        <f>IFERROR(YEAR(Tbl_DFR[[#This Row],[Date of filling]]),"WIP")</f>
        <v>2025</v>
      </c>
      <c r="AB156" s="161" t="str">
        <f>IFERROR(TEXT(Tbl_DFR[[#This Row],[Date of filling]],"ddd"),"WIP")</f>
        <v>Tue</v>
      </c>
      <c r="AC156" s="50"/>
      <c r="AD156" s="129" t="str">
        <f>_xlfn.XLOOKUP(Tbl_DFR[[#This Row],[SAP]],Site_master[SAP ID],Site_master[ [ TECHNICIAN Name] ],"Not found")</f>
        <v>Sandeep Pal</v>
      </c>
      <c r="AE156" s="144">
        <f>LEN(Tbl_DFR[[#This Row],[SAP]])</f>
        <v>18</v>
      </c>
      <c r="AF156" s="151" t="str">
        <f>IF(Tbl_DFR[[#This Row],[SAP LENGTH]]=18,"valid","check")</f>
        <v>valid</v>
      </c>
    </row>
    <row r="157" spans="1:32">
      <c r="A157" s="56">
        <v>78</v>
      </c>
      <c r="B157" s="28" t="s">
        <v>31</v>
      </c>
      <c r="C157" s="137" t="str">
        <f>UPPER(TRIM(Tbl_DFR[[#This Row],[CMP]]))</f>
        <v>HALDWANI</v>
      </c>
      <c r="D157" s="23" t="s">
        <v>1</v>
      </c>
      <c r="E157" s="49" t="s">
        <v>143</v>
      </c>
      <c r="F157" s="27" t="s">
        <v>111</v>
      </c>
      <c r="G157" s="27" t="s">
        <v>146</v>
      </c>
      <c r="H157" s="28">
        <v>74229</v>
      </c>
      <c r="I157" s="30">
        <v>45932</v>
      </c>
      <c r="J157" s="30">
        <v>45932</v>
      </c>
      <c r="K157" s="159">
        <f>IF(OR(Tbl_DFR[[#This Row],[Date of filling]]="WIP",Tbl_DFR[[#This Row],[Date of Invoice ]]=""),"",Tbl_DFR[[#This Row],[Date of filling]]-Tbl_DFR[[#This Row],[Date of Invoice ]])</f>
        <v>0</v>
      </c>
      <c r="L157" s="160" t="str">
        <f>IF(ISNUMBER(Tbl_DFR[[#This Row],[Invoice filling gape]]),"valid","check")</f>
        <v>valid</v>
      </c>
      <c r="M157" s="28">
        <v>5018</v>
      </c>
      <c r="N157" s="42">
        <v>755</v>
      </c>
      <c r="O157" s="42">
        <v>32</v>
      </c>
      <c r="P157" s="42">
        <v>60</v>
      </c>
      <c r="Q157" s="42" t="str">
        <f>IF(Tbl_DFR[[#This Row],[Filling Qty]]&gt;=150,"high","normal")</f>
        <v>normal</v>
      </c>
      <c r="R157" s="42" t="str">
        <f>IF(AND(Tbl_DFR[[#This Row],[CMP]]="HALDWANI",Tbl_DFR[[#This Row],[Filling Qty]]&gt;=150),"yes","no")</f>
        <v>no</v>
      </c>
      <c r="S157" s="42" t="str">
        <f>IF(Tbl_DFR[[#This Row],[Filling Qty]]&gt;=150,"high",IF(Tbl_DFR[[#This Row],[Filling Qty]]&gt;=80,"medium","low"))</f>
        <v>low</v>
      </c>
      <c r="T157" s="42">
        <f t="shared" si="2"/>
        <v>92</v>
      </c>
      <c r="U157" s="129" t="str" cm="1">
        <f t="array" ref="U157">_xlfn.IFS(Tbl_DFR[[#This Row],[Filling Qty]]&gt;=150,"HIGH",Tbl_DFR[[#This Row],[Filling Qty]]&gt;=80,"medium",TRUE,"low")</f>
        <v>low</v>
      </c>
      <c r="V157" s="129" t="str">
        <f>IF(OR(Tbl_DFR[[#This Row],[CMP]]="HALDWANI",Tbl_DFR[[#This Row],[CMP]]="DEHRADUN"),"YES","NO")</f>
        <v>YES</v>
      </c>
      <c r="W157" s="30">
        <v>45932</v>
      </c>
      <c r="X157" s="28"/>
      <c r="Y157" s="43">
        <v>45931</v>
      </c>
      <c r="Z157" s="43" t="str">
        <f>IFERROR(TEXT(Tbl_DFR[[#This Row],[Date of filling]],"mmm"),"WIP")</f>
        <v>Oct</v>
      </c>
      <c r="AA157" s="159">
        <f>IFERROR(YEAR(Tbl_DFR[[#This Row],[Date of filling]]),"WIP")</f>
        <v>2025</v>
      </c>
      <c r="AB157" s="161" t="str">
        <f>IFERROR(TEXT(Tbl_DFR[[#This Row],[Date of filling]],"ddd"),"WIP")</f>
        <v>Thu</v>
      </c>
      <c r="AC157" s="50"/>
      <c r="AD157" s="129" t="str">
        <f>_xlfn.XLOOKUP(Tbl_DFR[[#This Row],[SAP]],Site_master[SAP ID],Site_master[ [ TECHNICIAN Name] ],"Not found")</f>
        <v>Navnish Kumar Singh</v>
      </c>
      <c r="AE157" s="133">
        <f>LEN(Tbl_DFR[[#This Row],[SAP]])</f>
        <v>18</v>
      </c>
      <c r="AF157" s="151" t="str">
        <f>IF(Tbl_DFR[[#This Row],[SAP LENGTH]]=18,"valid","check")</f>
        <v>valid</v>
      </c>
    </row>
    <row r="158" spans="1:32" hidden="1">
      <c r="A158" s="70">
        <v>79</v>
      </c>
      <c r="B158" s="34" t="s">
        <v>705</v>
      </c>
      <c r="C158" s="34" t="str">
        <f>UPPER(TRIM(Tbl_DFR[[#This Row],[CMP]]))</f>
        <v>DEHRADUN</v>
      </c>
      <c r="D158" s="40" t="s">
        <v>706</v>
      </c>
      <c r="E158" s="45" t="s">
        <v>809</v>
      </c>
      <c r="F158" s="21" t="s">
        <v>810</v>
      </c>
      <c r="G158" s="83" t="s">
        <v>815</v>
      </c>
      <c r="H158" s="34">
        <v>120044</v>
      </c>
      <c r="I158" s="65">
        <v>45936</v>
      </c>
      <c r="J158" s="65">
        <v>45936</v>
      </c>
      <c r="K158" s="159">
        <f>IF(OR(Tbl_DFR[[#This Row],[Date of filling]]="WIP",Tbl_DFR[[#This Row],[Date of Invoice ]]=""),"",Tbl_DFR[[#This Row],[Date of filling]]-Tbl_DFR[[#This Row],[Date of Invoice ]])</f>
        <v>0</v>
      </c>
      <c r="L158" s="160" t="str">
        <f>IF(ISNUMBER(Tbl_DFR[[#This Row],[Invoice filling gape]]),"valid","check")</f>
        <v>valid</v>
      </c>
      <c r="M158" s="34">
        <v>571</v>
      </c>
      <c r="N158" s="46">
        <v>162</v>
      </c>
      <c r="O158" s="46">
        <v>45</v>
      </c>
      <c r="P158" s="46">
        <v>60</v>
      </c>
      <c r="Q158" s="46" t="str">
        <f>IF(Tbl_DFR[[#This Row],[Filling Qty]]&gt;=150,"high","normal")</f>
        <v>normal</v>
      </c>
      <c r="R158" s="46" t="str">
        <f>IF(AND(Tbl_DFR[[#This Row],[CMP]]="HALDWANI",Tbl_DFR[[#This Row],[Filling Qty]]&gt;=150),"yes","no")</f>
        <v>no</v>
      </c>
      <c r="S158" s="46" t="str">
        <f>IF(Tbl_DFR[[#This Row],[Filling Qty]]&gt;=150,"high",IF(Tbl_DFR[[#This Row],[Filling Qty]]&gt;=80,"medium","low"))</f>
        <v>low</v>
      </c>
      <c r="T158" s="46">
        <f t="shared" si="2"/>
        <v>105</v>
      </c>
      <c r="U158" s="130" t="str" cm="1">
        <f t="array" ref="U158">_xlfn.IFS(Tbl_DFR[[#This Row],[Filling Qty]]&gt;=150,"HIGH",Tbl_DFR[[#This Row],[Filling Qty]]&gt;=80,"medium",TRUE,"low")</f>
        <v>low</v>
      </c>
      <c r="V158" s="130" t="str">
        <f>IF(OR(Tbl_DFR[[#This Row],[CMP]]="HALDWANI",Tbl_DFR[[#This Row],[CMP]]="DEHRADUN"),"YES","NO")</f>
        <v>YES</v>
      </c>
      <c r="W158" s="65">
        <v>45936</v>
      </c>
      <c r="X158" s="35">
        <v>45931</v>
      </c>
      <c r="Y158" s="47">
        <v>45931</v>
      </c>
      <c r="Z158" s="47" t="str">
        <f>IFERROR(TEXT(Tbl_DFR[[#This Row],[Date of filling]],"mmm"),"WIP")</f>
        <v>Oct</v>
      </c>
      <c r="AA158" s="159">
        <f>IFERROR(YEAR(Tbl_DFR[[#This Row],[Date of filling]]),"WIP")</f>
        <v>2025</v>
      </c>
      <c r="AB158" s="161" t="str">
        <f>IFERROR(TEXT(Tbl_DFR[[#This Row],[Date of filling]],"ddd"),"WIP")</f>
        <v>Mon</v>
      </c>
      <c r="AC158" s="48"/>
      <c r="AD158" s="130" t="str">
        <f>_xlfn.XLOOKUP(Tbl_DFR[[#This Row],[SAP]],Site_master[SAP ID],Site_master[ [ TECHNICIAN Name] ],"Not found")</f>
        <v>Amit  Kumar DRDN</v>
      </c>
      <c r="AE158" s="144">
        <f>LEN(Tbl_DFR[[#This Row],[SAP]])</f>
        <v>18</v>
      </c>
      <c r="AF158" s="151" t="str">
        <f>IF(Tbl_DFR[[#This Row],[SAP LENGTH]]=18,"valid","check")</f>
        <v>valid</v>
      </c>
    </row>
    <row r="159" spans="1:32">
      <c r="A159" s="70">
        <v>79</v>
      </c>
      <c r="B159" s="34" t="s">
        <v>31</v>
      </c>
      <c r="C159" s="34" t="str">
        <f>UPPER(TRIM(Tbl_DFR[[#This Row],[CMP]]))</f>
        <v>HALDWANI</v>
      </c>
      <c r="D159" s="40" t="s">
        <v>1</v>
      </c>
      <c r="E159" s="45" t="s">
        <v>143</v>
      </c>
      <c r="F159" s="21" t="s">
        <v>111</v>
      </c>
      <c r="G159" s="21" t="s">
        <v>147</v>
      </c>
      <c r="H159" s="34">
        <v>74229</v>
      </c>
      <c r="I159" s="24">
        <v>45932</v>
      </c>
      <c r="J159" s="24">
        <v>45932</v>
      </c>
      <c r="K159" s="159">
        <f>IF(OR(Tbl_DFR[[#This Row],[Date of filling]]="WIP",Tbl_DFR[[#This Row],[Date of Invoice ]]=""),"",Tbl_DFR[[#This Row],[Date of filling]]-Tbl_DFR[[#This Row],[Date of Invoice ]])</f>
        <v>0</v>
      </c>
      <c r="L159" s="160" t="str">
        <f>IF(ISNUMBER(Tbl_DFR[[#This Row],[Invoice filling gape]]),"valid","check")</f>
        <v>valid</v>
      </c>
      <c r="M159" s="34">
        <v>354</v>
      </c>
      <c r="N159" s="46">
        <v>34</v>
      </c>
      <c r="O159" s="46">
        <v>61</v>
      </c>
      <c r="P159" s="46">
        <v>60</v>
      </c>
      <c r="Q159" s="46" t="str">
        <f>IF(Tbl_DFR[[#This Row],[Filling Qty]]&gt;=150,"high","normal")</f>
        <v>normal</v>
      </c>
      <c r="R159" s="46" t="str">
        <f>IF(AND(Tbl_DFR[[#This Row],[CMP]]="HALDWANI",Tbl_DFR[[#This Row],[Filling Qty]]&gt;=150),"yes","no")</f>
        <v>no</v>
      </c>
      <c r="S159" s="46" t="str">
        <f>IF(Tbl_DFR[[#This Row],[Filling Qty]]&gt;=150,"high",IF(Tbl_DFR[[#This Row],[Filling Qty]]&gt;=80,"medium","low"))</f>
        <v>low</v>
      </c>
      <c r="T159" s="46">
        <f t="shared" si="2"/>
        <v>121</v>
      </c>
      <c r="U159" s="130" t="str" cm="1">
        <f t="array" ref="U159">_xlfn.IFS(Tbl_DFR[[#This Row],[Filling Qty]]&gt;=150,"HIGH",Tbl_DFR[[#This Row],[Filling Qty]]&gt;=80,"medium",TRUE,"low")</f>
        <v>low</v>
      </c>
      <c r="V159" s="130" t="str">
        <f>IF(OR(Tbl_DFR[[#This Row],[CMP]]="HALDWANI",Tbl_DFR[[#This Row],[CMP]]="DEHRADUN"),"YES","NO")</f>
        <v>YES</v>
      </c>
      <c r="W159" s="24">
        <v>45932</v>
      </c>
      <c r="X159" s="34"/>
      <c r="Y159" s="47">
        <v>45931</v>
      </c>
      <c r="Z159" s="47" t="str">
        <f>IFERROR(TEXT(Tbl_DFR[[#This Row],[Date of filling]],"mmm"),"WIP")</f>
        <v>Oct</v>
      </c>
      <c r="AA159" s="159">
        <f>IFERROR(YEAR(Tbl_DFR[[#This Row],[Date of filling]]),"WIP")</f>
        <v>2025</v>
      </c>
      <c r="AB159" s="161" t="str">
        <f>IFERROR(TEXT(Tbl_DFR[[#This Row],[Date of filling]],"ddd"),"WIP")</f>
        <v>Thu</v>
      </c>
      <c r="AC159" s="48"/>
      <c r="AD159" s="130" t="str">
        <f>_xlfn.XLOOKUP(Tbl_DFR[[#This Row],[SAP]],Site_master[SAP ID],Site_master[ [ TECHNICIAN Name] ],"Not found")</f>
        <v>Navnish Kumar Singh</v>
      </c>
      <c r="AE159" s="135">
        <f>LEN(Tbl_DFR[[#This Row],[SAP]])</f>
        <v>18</v>
      </c>
      <c r="AF159" s="151" t="str">
        <f>IF(Tbl_DFR[[#This Row],[SAP LENGTH]]=18,"valid","check")</f>
        <v>valid</v>
      </c>
    </row>
    <row r="160" spans="1:32" hidden="1">
      <c r="A160" s="56">
        <v>80</v>
      </c>
      <c r="B160" s="28" t="s">
        <v>705</v>
      </c>
      <c r="C160" s="28" t="str">
        <f>UPPER(TRIM(Tbl_DFR[[#This Row],[CMP]]))</f>
        <v>DEHRADUN</v>
      </c>
      <c r="D160" s="40" t="s">
        <v>706</v>
      </c>
      <c r="E160" s="49" t="s">
        <v>809</v>
      </c>
      <c r="F160" s="27" t="s">
        <v>810</v>
      </c>
      <c r="G160" s="83" t="s">
        <v>816</v>
      </c>
      <c r="H160" s="28">
        <v>120044</v>
      </c>
      <c r="I160" s="67">
        <v>45936</v>
      </c>
      <c r="J160" s="67">
        <v>45936</v>
      </c>
      <c r="K160" s="159">
        <f>IF(OR(Tbl_DFR[[#This Row],[Date of filling]]="WIP",Tbl_DFR[[#This Row],[Date of Invoice ]]=""),"",Tbl_DFR[[#This Row],[Date of filling]]-Tbl_DFR[[#This Row],[Date of Invoice ]])</f>
        <v>0</v>
      </c>
      <c r="L160" s="160" t="str">
        <f>IF(ISNUMBER(Tbl_DFR[[#This Row],[Invoice filling gape]]),"valid","check")</f>
        <v>valid</v>
      </c>
      <c r="M160" s="28">
        <v>2764</v>
      </c>
      <c r="N160" s="42">
        <v>319</v>
      </c>
      <c r="O160" s="42">
        <v>55</v>
      </c>
      <c r="P160" s="42">
        <v>80</v>
      </c>
      <c r="Q160" s="42" t="str">
        <f>IF(Tbl_DFR[[#This Row],[Filling Qty]]&gt;=150,"high","normal")</f>
        <v>normal</v>
      </c>
      <c r="R160" s="42" t="str">
        <f>IF(AND(Tbl_DFR[[#This Row],[CMP]]="HALDWANI",Tbl_DFR[[#This Row],[Filling Qty]]&gt;=150),"yes","no")</f>
        <v>no</v>
      </c>
      <c r="S160" s="42" t="str">
        <f>IF(Tbl_DFR[[#This Row],[Filling Qty]]&gt;=150,"high",IF(Tbl_DFR[[#This Row],[Filling Qty]]&gt;=80,"medium","low"))</f>
        <v>medium</v>
      </c>
      <c r="T160" s="42">
        <f t="shared" si="2"/>
        <v>135</v>
      </c>
      <c r="U160" s="129" t="str" cm="1">
        <f t="array" ref="U160">_xlfn.IFS(Tbl_DFR[[#This Row],[Filling Qty]]&gt;=150,"HIGH",Tbl_DFR[[#This Row],[Filling Qty]]&gt;=80,"medium",TRUE,"low")</f>
        <v>medium</v>
      </c>
      <c r="V160" s="129" t="str">
        <f>IF(OR(Tbl_DFR[[#This Row],[CMP]]="HALDWANI",Tbl_DFR[[#This Row],[CMP]]="DEHRADUN"),"YES","NO")</f>
        <v>YES</v>
      </c>
      <c r="W160" s="67">
        <v>45936</v>
      </c>
      <c r="X160" s="32">
        <v>45931</v>
      </c>
      <c r="Y160" s="43">
        <v>45931</v>
      </c>
      <c r="Z160" s="43" t="str">
        <f>IFERROR(TEXT(Tbl_DFR[[#This Row],[Date of filling]],"mmm"),"WIP")</f>
        <v>Oct</v>
      </c>
      <c r="AA160" s="159">
        <f>IFERROR(YEAR(Tbl_DFR[[#This Row],[Date of filling]]),"WIP")</f>
        <v>2025</v>
      </c>
      <c r="AB160" s="161" t="str">
        <f>IFERROR(TEXT(Tbl_DFR[[#This Row],[Date of filling]],"ddd"),"WIP")</f>
        <v>Mon</v>
      </c>
      <c r="AC160" s="50"/>
      <c r="AD160" s="129" t="str">
        <f>_xlfn.XLOOKUP(Tbl_DFR[[#This Row],[SAP]],Site_master[SAP ID],Site_master[ [ TECHNICIAN Name] ],"Not found")</f>
        <v>Jitendra  Negi</v>
      </c>
      <c r="AE160" s="144">
        <f>LEN(Tbl_DFR[[#This Row],[SAP]])</f>
        <v>18</v>
      </c>
      <c r="AF160" s="151" t="str">
        <f>IF(Tbl_DFR[[#This Row],[SAP LENGTH]]=18,"valid","check")</f>
        <v>valid</v>
      </c>
    </row>
    <row r="161" spans="1:32">
      <c r="A161" s="56">
        <v>80</v>
      </c>
      <c r="B161" s="28" t="s">
        <v>31</v>
      </c>
      <c r="C161" s="28" t="str">
        <f>UPPER(TRIM(Tbl_DFR[[#This Row],[CMP]]))</f>
        <v>HALDWANI</v>
      </c>
      <c r="D161" s="40" t="s">
        <v>1</v>
      </c>
      <c r="E161" s="49" t="s">
        <v>143</v>
      </c>
      <c r="F161" s="27" t="s">
        <v>111</v>
      </c>
      <c r="G161" s="27" t="s">
        <v>148</v>
      </c>
      <c r="H161" s="28">
        <v>74229</v>
      </c>
      <c r="I161" s="30">
        <v>45932</v>
      </c>
      <c r="J161" s="30">
        <v>45932</v>
      </c>
      <c r="K161" s="159">
        <f>IF(OR(Tbl_DFR[[#This Row],[Date of filling]]="WIP",Tbl_DFR[[#This Row],[Date of Invoice ]]=""),"",Tbl_DFR[[#This Row],[Date of filling]]-Tbl_DFR[[#This Row],[Date of Invoice ]])</f>
        <v>0</v>
      </c>
      <c r="L161" s="160" t="str">
        <f>IF(ISNUMBER(Tbl_DFR[[#This Row],[Invoice filling gape]]),"valid","check")</f>
        <v>valid</v>
      </c>
      <c r="M161" s="28">
        <v>3768</v>
      </c>
      <c r="N161" s="42">
        <v>679</v>
      </c>
      <c r="O161" s="42">
        <v>65</v>
      </c>
      <c r="P161" s="42">
        <v>60</v>
      </c>
      <c r="Q161" s="42" t="str">
        <f>IF(Tbl_DFR[[#This Row],[Filling Qty]]&gt;=150,"high","normal")</f>
        <v>normal</v>
      </c>
      <c r="R161" s="42" t="str">
        <f>IF(AND(Tbl_DFR[[#This Row],[CMP]]="HALDWANI",Tbl_DFR[[#This Row],[Filling Qty]]&gt;=150),"yes","no")</f>
        <v>no</v>
      </c>
      <c r="S161" s="42" t="str">
        <f>IF(Tbl_DFR[[#This Row],[Filling Qty]]&gt;=150,"high",IF(Tbl_DFR[[#This Row],[Filling Qty]]&gt;=80,"medium","low"))</f>
        <v>low</v>
      </c>
      <c r="T161" s="42">
        <f t="shared" si="2"/>
        <v>125</v>
      </c>
      <c r="U161" s="129" t="str" cm="1">
        <f t="array" ref="U161">_xlfn.IFS(Tbl_DFR[[#This Row],[Filling Qty]]&gt;=150,"HIGH",Tbl_DFR[[#This Row],[Filling Qty]]&gt;=80,"medium",TRUE,"low")</f>
        <v>low</v>
      </c>
      <c r="V161" s="129" t="str">
        <f>IF(OR(Tbl_DFR[[#This Row],[CMP]]="HALDWANI",Tbl_DFR[[#This Row],[CMP]]="DEHRADUN"),"YES","NO")</f>
        <v>YES</v>
      </c>
      <c r="W161" s="30">
        <v>45932</v>
      </c>
      <c r="X161" s="28"/>
      <c r="Y161" s="43">
        <v>45931</v>
      </c>
      <c r="Z161" s="43" t="str">
        <f>IFERROR(TEXT(Tbl_DFR[[#This Row],[Date of filling]],"mmm"),"WIP")</f>
        <v>Oct</v>
      </c>
      <c r="AA161" s="159">
        <f>IFERROR(YEAR(Tbl_DFR[[#This Row],[Date of filling]]),"WIP")</f>
        <v>2025</v>
      </c>
      <c r="AB161" s="161" t="str">
        <f>IFERROR(TEXT(Tbl_DFR[[#This Row],[Date of filling]],"ddd"),"WIP")</f>
        <v>Thu</v>
      </c>
      <c r="AC161" s="50"/>
      <c r="AD161" s="129" t="str">
        <f>_xlfn.XLOOKUP(Tbl_DFR[[#This Row],[SAP]],Site_master[SAP ID],Site_master[ [ TECHNICIAN Name] ],"Not found")</f>
        <v>Navnish Kumar Singh</v>
      </c>
      <c r="AE161" s="133">
        <f>LEN(Tbl_DFR[[#This Row],[SAP]])</f>
        <v>18</v>
      </c>
      <c r="AF161" s="151" t="str">
        <f>IF(Tbl_DFR[[#This Row],[SAP LENGTH]]=18,"valid","check")</f>
        <v>valid</v>
      </c>
    </row>
    <row r="162" spans="1:32" hidden="1">
      <c r="A162" s="70">
        <v>81</v>
      </c>
      <c r="B162" s="34" t="s">
        <v>705</v>
      </c>
      <c r="C162" s="34" t="str">
        <f>UPPER(TRIM(Tbl_DFR[[#This Row],[CMP]]))</f>
        <v>DEHRADUN</v>
      </c>
      <c r="D162" s="40" t="s">
        <v>706</v>
      </c>
      <c r="E162" s="45" t="s">
        <v>809</v>
      </c>
      <c r="F162" s="21" t="s">
        <v>810</v>
      </c>
      <c r="G162" s="83" t="s">
        <v>817</v>
      </c>
      <c r="H162" s="34">
        <v>120044</v>
      </c>
      <c r="I162" s="65">
        <v>45936</v>
      </c>
      <c r="J162" s="65">
        <v>45937</v>
      </c>
      <c r="K162" s="159">
        <f>IF(OR(Tbl_DFR[[#This Row],[Date of filling]]="WIP",Tbl_DFR[[#This Row],[Date of Invoice ]]=""),"",Tbl_DFR[[#This Row],[Date of filling]]-Tbl_DFR[[#This Row],[Date of Invoice ]])</f>
        <v>1</v>
      </c>
      <c r="L162" s="160" t="str">
        <f>IF(ISNUMBER(Tbl_DFR[[#This Row],[Invoice filling gape]]),"valid","check")</f>
        <v>valid</v>
      </c>
      <c r="M162" s="34">
        <v>2235</v>
      </c>
      <c r="N162" s="46">
        <v>0</v>
      </c>
      <c r="O162" s="46">
        <v>40</v>
      </c>
      <c r="P162" s="46">
        <v>60</v>
      </c>
      <c r="Q162" s="46" t="str">
        <f>IF(Tbl_DFR[[#This Row],[Filling Qty]]&gt;=150,"high","normal")</f>
        <v>normal</v>
      </c>
      <c r="R162" s="46" t="str">
        <f>IF(AND(Tbl_DFR[[#This Row],[CMP]]="HALDWANI",Tbl_DFR[[#This Row],[Filling Qty]]&gt;=150),"yes","no")</f>
        <v>no</v>
      </c>
      <c r="S162" s="46" t="str">
        <f>IF(Tbl_DFR[[#This Row],[Filling Qty]]&gt;=150,"high",IF(Tbl_DFR[[#This Row],[Filling Qty]]&gt;=80,"medium","low"))</f>
        <v>low</v>
      </c>
      <c r="T162" s="46">
        <f t="shared" si="2"/>
        <v>100</v>
      </c>
      <c r="U162" s="130" t="str" cm="1">
        <f t="array" ref="U162">_xlfn.IFS(Tbl_DFR[[#This Row],[Filling Qty]]&gt;=150,"HIGH",Tbl_DFR[[#This Row],[Filling Qty]]&gt;=80,"medium",TRUE,"low")</f>
        <v>low</v>
      </c>
      <c r="V162" s="130" t="str">
        <f>IF(OR(Tbl_DFR[[#This Row],[CMP]]="HALDWANI",Tbl_DFR[[#This Row],[CMP]]="DEHRADUN"),"YES","NO")</f>
        <v>YES</v>
      </c>
      <c r="W162" s="65">
        <v>45936</v>
      </c>
      <c r="X162" s="35">
        <v>45931</v>
      </c>
      <c r="Y162" s="47">
        <v>45931</v>
      </c>
      <c r="Z162" s="47" t="str">
        <f>IFERROR(TEXT(Tbl_DFR[[#This Row],[Date of filling]],"mmm"),"WIP")</f>
        <v>Oct</v>
      </c>
      <c r="AA162" s="159">
        <f>IFERROR(YEAR(Tbl_DFR[[#This Row],[Date of filling]]),"WIP")</f>
        <v>2025</v>
      </c>
      <c r="AB162" s="161" t="str">
        <f>IFERROR(TEXT(Tbl_DFR[[#This Row],[Date of filling]],"ddd"),"WIP")</f>
        <v>Tue</v>
      </c>
      <c r="AC162" s="48"/>
      <c r="AD162" s="130" t="str">
        <f>_xlfn.XLOOKUP(Tbl_DFR[[#This Row],[SAP]],Site_master[SAP ID],Site_master[ [ TECHNICIAN Name] ],"Not found")</f>
        <v>Rohit  Kedwal</v>
      </c>
      <c r="AE162" s="144">
        <f>LEN(Tbl_DFR[[#This Row],[SAP]])</f>
        <v>18</v>
      </c>
      <c r="AF162" s="151" t="str">
        <f>IF(Tbl_DFR[[#This Row],[SAP LENGTH]]=18,"valid","check")</f>
        <v>valid</v>
      </c>
    </row>
    <row r="163" spans="1:32">
      <c r="A163" s="70">
        <v>81</v>
      </c>
      <c r="B163" s="34" t="s">
        <v>31</v>
      </c>
      <c r="C163" s="34" t="str">
        <f>UPPER(TRIM(Tbl_DFR[[#This Row],[CMP]]))</f>
        <v>HALDWANI</v>
      </c>
      <c r="D163" s="40" t="s">
        <v>1</v>
      </c>
      <c r="E163" s="45" t="s">
        <v>143</v>
      </c>
      <c r="F163" s="21" t="s">
        <v>111</v>
      </c>
      <c r="G163" s="21" t="s">
        <v>149</v>
      </c>
      <c r="H163" s="34">
        <v>74513</v>
      </c>
      <c r="I163" s="24">
        <v>45932</v>
      </c>
      <c r="J163" s="24">
        <v>45932</v>
      </c>
      <c r="K163" s="159">
        <f>IF(OR(Tbl_DFR[[#This Row],[Date of filling]]="WIP",Tbl_DFR[[#This Row],[Date of Invoice ]]=""),"",Tbl_DFR[[#This Row],[Date of filling]]-Tbl_DFR[[#This Row],[Date of Invoice ]])</f>
        <v>0</v>
      </c>
      <c r="L163" s="160" t="str">
        <f>IF(ISNUMBER(Tbl_DFR[[#This Row],[Invoice filling gape]]),"valid","check")</f>
        <v>valid</v>
      </c>
      <c r="M163" s="34">
        <v>12602</v>
      </c>
      <c r="N163" s="46">
        <v>2515</v>
      </c>
      <c r="O163" s="46">
        <v>60</v>
      </c>
      <c r="P163" s="46">
        <v>40</v>
      </c>
      <c r="Q163" s="46" t="str">
        <f>IF(Tbl_DFR[[#This Row],[Filling Qty]]&gt;=150,"high","normal")</f>
        <v>normal</v>
      </c>
      <c r="R163" s="46" t="str">
        <f>IF(AND(Tbl_DFR[[#This Row],[CMP]]="HALDWANI",Tbl_DFR[[#This Row],[Filling Qty]]&gt;=150),"yes","no")</f>
        <v>no</v>
      </c>
      <c r="S163" s="46" t="str">
        <f>IF(Tbl_DFR[[#This Row],[Filling Qty]]&gt;=150,"high",IF(Tbl_DFR[[#This Row],[Filling Qty]]&gt;=80,"medium","low"))</f>
        <v>low</v>
      </c>
      <c r="T163" s="46">
        <f t="shared" si="2"/>
        <v>100</v>
      </c>
      <c r="U163" s="130" t="str" cm="1">
        <f t="array" ref="U163">_xlfn.IFS(Tbl_DFR[[#This Row],[Filling Qty]]&gt;=150,"HIGH",Tbl_DFR[[#This Row],[Filling Qty]]&gt;=80,"medium",TRUE,"low")</f>
        <v>low</v>
      </c>
      <c r="V163" s="130" t="str">
        <f>IF(OR(Tbl_DFR[[#This Row],[CMP]]="HALDWANI",Tbl_DFR[[#This Row],[CMP]]="DEHRADUN"),"YES","NO")</f>
        <v>YES</v>
      </c>
      <c r="W163" s="24">
        <v>45932</v>
      </c>
      <c r="X163" s="34"/>
      <c r="Y163" s="47">
        <v>45931</v>
      </c>
      <c r="Z163" s="47" t="str">
        <f>IFERROR(TEXT(Tbl_DFR[[#This Row],[Date of filling]],"mmm"),"WIP")</f>
        <v>Oct</v>
      </c>
      <c r="AA163" s="159">
        <f>IFERROR(YEAR(Tbl_DFR[[#This Row],[Date of filling]]),"WIP")</f>
        <v>2025</v>
      </c>
      <c r="AB163" s="161" t="str">
        <f>IFERROR(TEXT(Tbl_DFR[[#This Row],[Date of filling]],"ddd"),"WIP")</f>
        <v>Thu</v>
      </c>
      <c r="AC163" s="48"/>
      <c r="AD163" s="130" t="str">
        <f>_xlfn.XLOOKUP(Tbl_DFR[[#This Row],[SAP]],Site_master[SAP ID],Site_master[ [ TECHNICIAN Name] ],"Not found")</f>
        <v>Navnish Kumar Singh</v>
      </c>
      <c r="AE163" s="135">
        <f>LEN(Tbl_DFR[[#This Row],[SAP]])</f>
        <v>18</v>
      </c>
      <c r="AF163" s="151" t="str">
        <f>IF(Tbl_DFR[[#This Row],[SAP LENGTH]]=18,"valid","check")</f>
        <v>valid</v>
      </c>
    </row>
    <row r="164" spans="1:32" hidden="1">
      <c r="A164" s="56">
        <v>82</v>
      </c>
      <c r="B164" s="28" t="s">
        <v>705</v>
      </c>
      <c r="C164" s="137" t="str">
        <f>UPPER(TRIM(Tbl_DFR[[#This Row],[CMP]]))</f>
        <v>DEHRADUN</v>
      </c>
      <c r="D164" s="23" t="s">
        <v>706</v>
      </c>
      <c r="E164" s="27" t="s">
        <v>761</v>
      </c>
      <c r="F164" s="27" t="s">
        <v>762</v>
      </c>
      <c r="G164" s="87" t="s">
        <v>818</v>
      </c>
      <c r="H164" s="28" t="s">
        <v>819</v>
      </c>
      <c r="I164" s="67">
        <v>45937</v>
      </c>
      <c r="J164" s="67">
        <v>45938</v>
      </c>
      <c r="K164" s="159">
        <f>IF(OR(Tbl_DFR[[#This Row],[Date of filling]]="WIP",Tbl_DFR[[#This Row],[Date of Invoice ]]=""),"",Tbl_DFR[[#This Row],[Date of filling]]-Tbl_DFR[[#This Row],[Date of Invoice ]])</f>
        <v>1</v>
      </c>
      <c r="L164" s="160" t="str">
        <f>IF(ISNUMBER(Tbl_DFR[[#This Row],[Invoice filling gape]]),"valid","check")</f>
        <v>valid</v>
      </c>
      <c r="M164" s="28">
        <v>42</v>
      </c>
      <c r="N164" s="28">
        <v>3</v>
      </c>
      <c r="O164" s="28">
        <v>15</v>
      </c>
      <c r="P164" s="94">
        <v>60</v>
      </c>
      <c r="Q164" s="95" t="str">
        <f>IF(Tbl_DFR[[#This Row],[Filling Qty]]&gt;=150,"high","normal")</f>
        <v>normal</v>
      </c>
      <c r="R164" s="95" t="str">
        <f>IF(AND(Tbl_DFR[[#This Row],[CMP]]="HALDWANI",Tbl_DFR[[#This Row],[Filling Qty]]&gt;=150),"yes","no")</f>
        <v>no</v>
      </c>
      <c r="S164" s="95" t="str">
        <f>IF(Tbl_DFR[[#This Row],[Filling Qty]]&gt;=150,"high",IF(Tbl_DFR[[#This Row],[Filling Qty]]&gt;=80,"medium","low"))</f>
        <v>low</v>
      </c>
      <c r="T164" s="42">
        <f t="shared" si="2"/>
        <v>75</v>
      </c>
      <c r="U164" s="129" t="str" cm="1">
        <f t="array" ref="U164">_xlfn.IFS(Tbl_DFR[[#This Row],[Filling Qty]]&gt;=150,"HIGH",Tbl_DFR[[#This Row],[Filling Qty]]&gt;=80,"medium",TRUE,"low")</f>
        <v>low</v>
      </c>
      <c r="V164" s="129" t="str">
        <f>IF(OR(Tbl_DFR[[#This Row],[CMP]]="HALDWANI",Tbl_DFR[[#This Row],[CMP]]="DEHRADUN"),"YES","NO")</f>
        <v>YES</v>
      </c>
      <c r="W164" s="67">
        <v>45937</v>
      </c>
      <c r="X164" s="32">
        <v>45931</v>
      </c>
      <c r="Y164" s="43">
        <v>45931</v>
      </c>
      <c r="Z164" s="43" t="str">
        <f>IFERROR(TEXT(Tbl_DFR[[#This Row],[Date of filling]],"mmm"),"WIP")</f>
        <v>Oct</v>
      </c>
      <c r="AA164" s="159">
        <f>IFERROR(YEAR(Tbl_DFR[[#This Row],[Date of filling]]),"WIP")</f>
        <v>2025</v>
      </c>
      <c r="AB164" s="161" t="str">
        <f>IFERROR(TEXT(Tbl_DFR[[#This Row],[Date of filling]],"ddd"),"WIP")</f>
        <v>Wed</v>
      </c>
      <c r="AC164" s="50"/>
      <c r="AD164" s="129" t="str">
        <f>_xlfn.XLOOKUP(Tbl_DFR[[#This Row],[SAP]],Site_master[SAP ID],Site_master[ [ TECHNICIAN Name] ],"Not found")</f>
        <v>Amit Sharma VKSN</v>
      </c>
      <c r="AE164" s="141">
        <f>LEN(Tbl_DFR[[#This Row],[SAP]])</f>
        <v>18</v>
      </c>
      <c r="AF164" s="151" t="str">
        <f>IF(Tbl_DFR[[#This Row],[SAP LENGTH]]=18,"valid","check")</f>
        <v>valid</v>
      </c>
    </row>
    <row r="165" spans="1:32">
      <c r="A165" s="56">
        <v>82</v>
      </c>
      <c r="B165" s="28" t="s">
        <v>31</v>
      </c>
      <c r="C165" s="137" t="str">
        <f>UPPER(TRIM(Tbl_DFR[[#This Row],[CMP]]))</f>
        <v>HALDWANI</v>
      </c>
      <c r="D165" s="23" t="s">
        <v>1</v>
      </c>
      <c r="E165" s="27" t="s">
        <v>143</v>
      </c>
      <c r="F165" s="27" t="s">
        <v>111</v>
      </c>
      <c r="G165" s="27" t="s">
        <v>150</v>
      </c>
      <c r="H165" s="28">
        <v>74513</v>
      </c>
      <c r="I165" s="30">
        <v>45932</v>
      </c>
      <c r="J165" s="30">
        <v>45932</v>
      </c>
      <c r="K165" s="159">
        <f>IF(OR(Tbl_DFR[[#This Row],[Date of filling]]="WIP",Tbl_DFR[[#This Row],[Date of Invoice ]]=""),"",Tbl_DFR[[#This Row],[Date of filling]]-Tbl_DFR[[#This Row],[Date of Invoice ]])</f>
        <v>0</v>
      </c>
      <c r="L165" s="160" t="str">
        <f>IF(ISNUMBER(Tbl_DFR[[#This Row],[Invoice filling gape]]),"valid","check")</f>
        <v>valid</v>
      </c>
      <c r="M165" s="28">
        <v>19071</v>
      </c>
      <c r="N165" s="28">
        <v>4627</v>
      </c>
      <c r="O165" s="28">
        <v>45</v>
      </c>
      <c r="P165" s="28">
        <v>40</v>
      </c>
      <c r="Q165" s="42" t="str">
        <f>IF(Tbl_DFR[[#This Row],[Filling Qty]]&gt;=150,"high","normal")</f>
        <v>normal</v>
      </c>
      <c r="R165" s="42" t="str">
        <f>IF(AND(Tbl_DFR[[#This Row],[CMP]]="HALDWANI",Tbl_DFR[[#This Row],[Filling Qty]]&gt;=150),"yes","no")</f>
        <v>no</v>
      </c>
      <c r="S165" s="42" t="str">
        <f>IF(Tbl_DFR[[#This Row],[Filling Qty]]&gt;=150,"high",IF(Tbl_DFR[[#This Row],[Filling Qty]]&gt;=80,"medium","low"))</f>
        <v>low</v>
      </c>
      <c r="T165" s="42">
        <f t="shared" si="2"/>
        <v>85</v>
      </c>
      <c r="U165" s="129" t="str" cm="1">
        <f t="array" ref="U165">_xlfn.IFS(Tbl_DFR[[#This Row],[Filling Qty]]&gt;=150,"HIGH",Tbl_DFR[[#This Row],[Filling Qty]]&gt;=80,"medium",TRUE,"low")</f>
        <v>low</v>
      </c>
      <c r="V165" s="129" t="str">
        <f>IF(OR(Tbl_DFR[[#This Row],[CMP]]="HALDWANI",Tbl_DFR[[#This Row],[CMP]]="DEHRADUN"),"YES","NO")</f>
        <v>YES</v>
      </c>
      <c r="W165" s="30">
        <v>45932</v>
      </c>
      <c r="X165" s="28"/>
      <c r="Y165" s="43">
        <v>45931</v>
      </c>
      <c r="Z165" s="43" t="str">
        <f>IFERROR(TEXT(Tbl_DFR[[#This Row],[Date of filling]],"mmm"),"WIP")</f>
        <v>Oct</v>
      </c>
      <c r="AA165" s="159">
        <f>IFERROR(YEAR(Tbl_DFR[[#This Row],[Date of filling]]),"WIP")</f>
        <v>2025</v>
      </c>
      <c r="AB165" s="161" t="str">
        <f>IFERROR(TEXT(Tbl_DFR[[#This Row],[Date of filling]],"ddd"),"WIP")</f>
        <v>Thu</v>
      </c>
      <c r="AC165" s="50"/>
      <c r="AD165" s="129" t="str">
        <f>_xlfn.XLOOKUP(Tbl_DFR[[#This Row],[SAP]],Site_master[SAP ID],Site_master[ [ TECHNICIAN Name] ],"Not found")</f>
        <v>Navnish Kumar Singh</v>
      </c>
      <c r="AE165" s="133">
        <f>LEN(Tbl_DFR[[#This Row],[SAP]])</f>
        <v>18</v>
      </c>
      <c r="AF165" s="151" t="str">
        <f>IF(Tbl_DFR[[#This Row],[SAP LENGTH]]=18,"valid","check")</f>
        <v>valid</v>
      </c>
    </row>
    <row r="166" spans="1:32" hidden="1">
      <c r="A166" s="70">
        <v>83</v>
      </c>
      <c r="B166" s="34" t="s">
        <v>705</v>
      </c>
      <c r="C166" s="134" t="str">
        <f>UPPER(TRIM(Tbl_DFR[[#This Row],[CMP]]))</f>
        <v>DEHRADUN</v>
      </c>
      <c r="D166" s="23" t="s">
        <v>706</v>
      </c>
      <c r="E166" s="21" t="s">
        <v>761</v>
      </c>
      <c r="F166" s="21" t="s">
        <v>762</v>
      </c>
      <c r="G166" s="87" t="s">
        <v>820</v>
      </c>
      <c r="H166" s="34" t="s">
        <v>821</v>
      </c>
      <c r="I166" s="65">
        <v>45937</v>
      </c>
      <c r="J166" s="65">
        <v>45937</v>
      </c>
      <c r="K166" s="159">
        <f>IF(OR(Tbl_DFR[[#This Row],[Date of filling]]="WIP",Tbl_DFR[[#This Row],[Date of Invoice ]]=""),"",Tbl_DFR[[#This Row],[Date of filling]]-Tbl_DFR[[#This Row],[Date of Invoice ]])</f>
        <v>0</v>
      </c>
      <c r="L166" s="160" t="str">
        <f>IF(ISNUMBER(Tbl_DFR[[#This Row],[Invoice filling gape]]),"valid","check")</f>
        <v>valid</v>
      </c>
      <c r="M166" s="34">
        <v>806</v>
      </c>
      <c r="N166" s="34">
        <v>120</v>
      </c>
      <c r="O166" s="34">
        <v>45</v>
      </c>
      <c r="P166" s="94">
        <v>60</v>
      </c>
      <c r="Q166" s="95" t="str">
        <f>IF(Tbl_DFR[[#This Row],[Filling Qty]]&gt;=150,"high","normal")</f>
        <v>normal</v>
      </c>
      <c r="R166" s="95" t="str">
        <f>IF(AND(Tbl_DFR[[#This Row],[CMP]]="HALDWANI",Tbl_DFR[[#This Row],[Filling Qty]]&gt;=150),"yes","no")</f>
        <v>no</v>
      </c>
      <c r="S166" s="95" t="str">
        <f>IF(Tbl_DFR[[#This Row],[Filling Qty]]&gt;=150,"high",IF(Tbl_DFR[[#This Row],[Filling Qty]]&gt;=80,"medium","low"))</f>
        <v>low</v>
      </c>
      <c r="T166" s="46">
        <f t="shared" si="2"/>
        <v>105</v>
      </c>
      <c r="U166" s="130" t="str" cm="1">
        <f t="array" ref="U166">_xlfn.IFS(Tbl_DFR[[#This Row],[Filling Qty]]&gt;=150,"HIGH",Tbl_DFR[[#This Row],[Filling Qty]]&gt;=80,"medium",TRUE,"low")</f>
        <v>low</v>
      </c>
      <c r="V166" s="130" t="str">
        <f>IF(OR(Tbl_DFR[[#This Row],[CMP]]="HALDWANI",Tbl_DFR[[#This Row],[CMP]]="DEHRADUN"),"YES","NO")</f>
        <v>YES</v>
      </c>
      <c r="W166" s="65">
        <v>45937</v>
      </c>
      <c r="X166" s="35">
        <v>45931</v>
      </c>
      <c r="Y166" s="47">
        <v>45931</v>
      </c>
      <c r="Z166" s="47" t="str">
        <f>IFERROR(TEXT(Tbl_DFR[[#This Row],[Date of filling]],"mmm"),"WIP")</f>
        <v>Oct</v>
      </c>
      <c r="AA166" s="159">
        <f>IFERROR(YEAR(Tbl_DFR[[#This Row],[Date of filling]]),"WIP")</f>
        <v>2025</v>
      </c>
      <c r="AB166" s="161" t="str">
        <f>IFERROR(TEXT(Tbl_DFR[[#This Row],[Date of filling]],"ddd"),"WIP")</f>
        <v>Tue</v>
      </c>
      <c r="AC166" s="48"/>
      <c r="AD166" s="130" t="str">
        <f>_xlfn.XLOOKUP(Tbl_DFR[[#This Row],[SAP]],Site_master[SAP ID],Site_master[ [ TECHNICIAN Name] ],"Not found")</f>
        <v>Rohit Thakur SLQU</v>
      </c>
      <c r="AE166" s="141">
        <f>LEN(Tbl_DFR[[#This Row],[SAP]])</f>
        <v>18</v>
      </c>
      <c r="AF166" s="151" t="str">
        <f>IF(Tbl_DFR[[#This Row],[SAP LENGTH]]=18,"valid","check")</f>
        <v>valid</v>
      </c>
    </row>
    <row r="167" spans="1:32">
      <c r="A167" s="70">
        <v>83</v>
      </c>
      <c r="B167" s="34" t="s">
        <v>31</v>
      </c>
      <c r="C167" s="134" t="str">
        <f>UPPER(TRIM(Tbl_DFR[[#This Row],[CMP]]))</f>
        <v>HALDWANI</v>
      </c>
      <c r="D167" s="23" t="s">
        <v>1</v>
      </c>
      <c r="E167" s="21" t="s">
        <v>143</v>
      </c>
      <c r="F167" s="21" t="s">
        <v>111</v>
      </c>
      <c r="G167" s="21" t="s">
        <v>151</v>
      </c>
      <c r="H167" s="34">
        <v>74513</v>
      </c>
      <c r="I167" s="24">
        <v>45932</v>
      </c>
      <c r="J167" s="24">
        <v>45932</v>
      </c>
      <c r="K167" s="159">
        <f>IF(OR(Tbl_DFR[[#This Row],[Date of filling]]="WIP",Tbl_DFR[[#This Row],[Date of Invoice ]]=""),"",Tbl_DFR[[#This Row],[Date of filling]]-Tbl_DFR[[#This Row],[Date of Invoice ]])</f>
        <v>0</v>
      </c>
      <c r="L167" s="160" t="str">
        <f>IF(ISNUMBER(Tbl_DFR[[#This Row],[Invoice filling gape]]),"valid","check")</f>
        <v>valid</v>
      </c>
      <c r="M167" s="34">
        <v>9809</v>
      </c>
      <c r="N167" s="34">
        <v>2169</v>
      </c>
      <c r="O167" s="34">
        <v>50</v>
      </c>
      <c r="P167" s="34">
        <v>40</v>
      </c>
      <c r="Q167" s="46" t="str">
        <f>IF(Tbl_DFR[[#This Row],[Filling Qty]]&gt;=150,"high","normal")</f>
        <v>normal</v>
      </c>
      <c r="R167" s="46" t="str">
        <f>IF(AND(Tbl_DFR[[#This Row],[CMP]]="HALDWANI",Tbl_DFR[[#This Row],[Filling Qty]]&gt;=150),"yes","no")</f>
        <v>no</v>
      </c>
      <c r="S167" s="46" t="str">
        <f>IF(Tbl_DFR[[#This Row],[Filling Qty]]&gt;=150,"high",IF(Tbl_DFR[[#This Row],[Filling Qty]]&gt;=80,"medium","low"))</f>
        <v>low</v>
      </c>
      <c r="T167" s="46">
        <f t="shared" si="2"/>
        <v>90</v>
      </c>
      <c r="U167" s="130" t="str" cm="1">
        <f t="array" ref="U167">_xlfn.IFS(Tbl_DFR[[#This Row],[Filling Qty]]&gt;=150,"HIGH",Tbl_DFR[[#This Row],[Filling Qty]]&gt;=80,"medium",TRUE,"low")</f>
        <v>low</v>
      </c>
      <c r="V167" s="130" t="str">
        <f>IF(OR(Tbl_DFR[[#This Row],[CMP]]="HALDWANI",Tbl_DFR[[#This Row],[CMP]]="DEHRADUN"),"YES","NO")</f>
        <v>YES</v>
      </c>
      <c r="W167" s="24">
        <v>45932</v>
      </c>
      <c r="X167" s="34"/>
      <c r="Y167" s="47">
        <v>45931</v>
      </c>
      <c r="Z167" s="47" t="str">
        <f>IFERROR(TEXT(Tbl_DFR[[#This Row],[Date of filling]],"mmm"),"WIP")</f>
        <v>Oct</v>
      </c>
      <c r="AA167" s="159">
        <f>IFERROR(YEAR(Tbl_DFR[[#This Row],[Date of filling]]),"WIP")</f>
        <v>2025</v>
      </c>
      <c r="AB167" s="161" t="str">
        <f>IFERROR(TEXT(Tbl_DFR[[#This Row],[Date of filling]],"ddd"),"WIP")</f>
        <v>Thu</v>
      </c>
      <c r="AC167" s="48"/>
      <c r="AD167" s="130" t="str">
        <f>_xlfn.XLOOKUP(Tbl_DFR[[#This Row],[SAP]],Site_master[SAP ID],Site_master[ [ TECHNICIAN Name] ],"Not found")</f>
        <v>Navnish Kumar Singh</v>
      </c>
      <c r="AE167" s="135">
        <f>LEN(Tbl_DFR[[#This Row],[SAP]])</f>
        <v>18</v>
      </c>
      <c r="AF167" s="151" t="str">
        <f>IF(Tbl_DFR[[#This Row],[SAP LENGTH]]=18,"valid","check")</f>
        <v>valid</v>
      </c>
    </row>
    <row r="168" spans="1:32" hidden="1">
      <c r="A168" s="56">
        <v>84</v>
      </c>
      <c r="B168" s="28" t="s">
        <v>705</v>
      </c>
      <c r="C168" s="137" t="str">
        <f>UPPER(TRIM(Tbl_DFR[[#This Row],[CMP]]))</f>
        <v>DEHRADUN</v>
      </c>
      <c r="D168" s="23" t="s">
        <v>706</v>
      </c>
      <c r="E168" s="27" t="s">
        <v>761</v>
      </c>
      <c r="F168" s="27" t="s">
        <v>762</v>
      </c>
      <c r="G168" s="87" t="s">
        <v>822</v>
      </c>
      <c r="H168" s="28" t="s">
        <v>821</v>
      </c>
      <c r="I168" s="67">
        <v>45937</v>
      </c>
      <c r="J168" s="67">
        <v>45937</v>
      </c>
      <c r="K168" s="159">
        <f>IF(OR(Tbl_DFR[[#This Row],[Date of filling]]="WIP",Tbl_DFR[[#This Row],[Date of Invoice ]]=""),"",Tbl_DFR[[#This Row],[Date of filling]]-Tbl_DFR[[#This Row],[Date of Invoice ]])</f>
        <v>0</v>
      </c>
      <c r="L168" s="160" t="str">
        <f>IF(ISNUMBER(Tbl_DFR[[#This Row],[Invoice filling gape]]),"valid","check")</f>
        <v>valid</v>
      </c>
      <c r="M168" s="28">
        <v>12290</v>
      </c>
      <c r="N168" s="42">
        <v>2581</v>
      </c>
      <c r="O168" s="42">
        <v>40</v>
      </c>
      <c r="P168" s="95">
        <v>60</v>
      </c>
      <c r="Q168" s="95" t="str">
        <f>IF(Tbl_DFR[[#This Row],[Filling Qty]]&gt;=150,"high","normal")</f>
        <v>normal</v>
      </c>
      <c r="R168" s="95" t="str">
        <f>IF(AND(Tbl_DFR[[#This Row],[CMP]]="HALDWANI",Tbl_DFR[[#This Row],[Filling Qty]]&gt;=150),"yes","no")</f>
        <v>no</v>
      </c>
      <c r="S168" s="95" t="str">
        <f>IF(Tbl_DFR[[#This Row],[Filling Qty]]&gt;=150,"high",IF(Tbl_DFR[[#This Row],[Filling Qty]]&gt;=80,"medium","low"))</f>
        <v>low</v>
      </c>
      <c r="T168" s="42">
        <f t="shared" si="2"/>
        <v>100</v>
      </c>
      <c r="U168" s="129" t="str" cm="1">
        <f t="array" ref="U168">_xlfn.IFS(Tbl_DFR[[#This Row],[Filling Qty]]&gt;=150,"HIGH",Tbl_DFR[[#This Row],[Filling Qty]]&gt;=80,"medium",TRUE,"low")</f>
        <v>low</v>
      </c>
      <c r="V168" s="129" t="str">
        <f>IF(OR(Tbl_DFR[[#This Row],[CMP]]="HALDWANI",Tbl_DFR[[#This Row],[CMP]]="DEHRADUN"),"YES","NO")</f>
        <v>YES</v>
      </c>
      <c r="W168" s="67">
        <v>45937</v>
      </c>
      <c r="X168" s="32">
        <v>45931</v>
      </c>
      <c r="Y168" s="43">
        <v>45931</v>
      </c>
      <c r="Z168" s="43" t="str">
        <f>IFERROR(TEXT(Tbl_DFR[[#This Row],[Date of filling]],"mmm"),"WIP")</f>
        <v>Oct</v>
      </c>
      <c r="AA168" s="159">
        <f>IFERROR(YEAR(Tbl_DFR[[#This Row],[Date of filling]]),"WIP")</f>
        <v>2025</v>
      </c>
      <c r="AB168" s="161" t="str">
        <f>IFERROR(TEXT(Tbl_DFR[[#This Row],[Date of filling]],"ddd"),"WIP")</f>
        <v>Tue</v>
      </c>
      <c r="AC168" s="50"/>
      <c r="AD168" s="129" t="str">
        <f>_xlfn.XLOOKUP(Tbl_DFR[[#This Row],[SAP]],Site_master[SAP ID],Site_master[ [ TECHNICIAN Name] ],"Not found")</f>
        <v>Santosh  Kumar VKSN</v>
      </c>
      <c r="AE168" s="141">
        <f>LEN(Tbl_DFR[[#This Row],[SAP]])</f>
        <v>18</v>
      </c>
      <c r="AF168" s="151" t="str">
        <f>IF(Tbl_DFR[[#This Row],[SAP LENGTH]]=18,"valid","check")</f>
        <v>valid</v>
      </c>
    </row>
    <row r="169" spans="1:32">
      <c r="A169" s="56">
        <v>84</v>
      </c>
      <c r="B169" s="28" t="s">
        <v>31</v>
      </c>
      <c r="C169" s="137" t="str">
        <f>UPPER(TRIM(Tbl_DFR[[#This Row],[CMP]]))</f>
        <v>HALDWANI</v>
      </c>
      <c r="D169" s="23" t="s">
        <v>1</v>
      </c>
      <c r="E169" s="27" t="s">
        <v>143</v>
      </c>
      <c r="F169" s="27" t="s">
        <v>111</v>
      </c>
      <c r="G169" s="27" t="s">
        <v>152</v>
      </c>
      <c r="H169" s="28">
        <v>74513</v>
      </c>
      <c r="I169" s="30">
        <v>45932</v>
      </c>
      <c r="J169" s="30">
        <v>45932</v>
      </c>
      <c r="K169" s="159">
        <f>IF(OR(Tbl_DFR[[#This Row],[Date of filling]]="WIP",Tbl_DFR[[#This Row],[Date of Invoice ]]=""),"",Tbl_DFR[[#This Row],[Date of filling]]-Tbl_DFR[[#This Row],[Date of Invoice ]])</f>
        <v>0</v>
      </c>
      <c r="L169" s="160" t="str">
        <f>IF(ISNUMBER(Tbl_DFR[[#This Row],[Invoice filling gape]]),"valid","check")</f>
        <v>valid</v>
      </c>
      <c r="M169" s="28">
        <v>5476</v>
      </c>
      <c r="N169" s="42">
        <v>1059</v>
      </c>
      <c r="O169" s="42">
        <v>50</v>
      </c>
      <c r="P169" s="42">
        <v>40</v>
      </c>
      <c r="Q169" s="42" t="str">
        <f>IF(Tbl_DFR[[#This Row],[Filling Qty]]&gt;=150,"high","normal")</f>
        <v>normal</v>
      </c>
      <c r="R169" s="42" t="str">
        <f>IF(AND(Tbl_DFR[[#This Row],[CMP]]="HALDWANI",Tbl_DFR[[#This Row],[Filling Qty]]&gt;=150),"yes","no")</f>
        <v>no</v>
      </c>
      <c r="S169" s="42" t="str">
        <f>IF(Tbl_DFR[[#This Row],[Filling Qty]]&gt;=150,"high",IF(Tbl_DFR[[#This Row],[Filling Qty]]&gt;=80,"medium","low"))</f>
        <v>low</v>
      </c>
      <c r="T169" s="42">
        <f t="shared" si="2"/>
        <v>90</v>
      </c>
      <c r="U169" s="129" t="str" cm="1">
        <f t="array" ref="U169">_xlfn.IFS(Tbl_DFR[[#This Row],[Filling Qty]]&gt;=150,"HIGH",Tbl_DFR[[#This Row],[Filling Qty]]&gt;=80,"medium",TRUE,"low")</f>
        <v>low</v>
      </c>
      <c r="V169" s="129" t="str">
        <f>IF(OR(Tbl_DFR[[#This Row],[CMP]]="HALDWANI",Tbl_DFR[[#This Row],[CMP]]="DEHRADUN"),"YES","NO")</f>
        <v>YES</v>
      </c>
      <c r="W169" s="30">
        <v>45932</v>
      </c>
      <c r="X169" s="28"/>
      <c r="Y169" s="43">
        <v>45931</v>
      </c>
      <c r="Z169" s="43" t="str">
        <f>IFERROR(TEXT(Tbl_DFR[[#This Row],[Date of filling]],"mmm"),"WIP")</f>
        <v>Oct</v>
      </c>
      <c r="AA169" s="159">
        <f>IFERROR(YEAR(Tbl_DFR[[#This Row],[Date of filling]]),"WIP")</f>
        <v>2025</v>
      </c>
      <c r="AB169" s="161" t="str">
        <f>IFERROR(TEXT(Tbl_DFR[[#This Row],[Date of filling]],"ddd"),"WIP")</f>
        <v>Thu</v>
      </c>
      <c r="AC169" s="50"/>
      <c r="AD169" s="129" t="str">
        <f>_xlfn.XLOOKUP(Tbl_DFR[[#This Row],[SAP]],Site_master[SAP ID],Site_master[ [ TECHNICIAN Name] ],"Not found")</f>
        <v>Navnish Kumar Singh</v>
      </c>
      <c r="AE169" s="133">
        <f>LEN(Tbl_DFR[[#This Row],[SAP]])</f>
        <v>18</v>
      </c>
      <c r="AF169" s="151" t="str">
        <f>IF(Tbl_DFR[[#This Row],[SAP LENGTH]]=18,"valid","check")</f>
        <v>valid</v>
      </c>
    </row>
    <row r="170" spans="1:32" hidden="1">
      <c r="A170" s="70">
        <v>85</v>
      </c>
      <c r="B170" s="34" t="s">
        <v>705</v>
      </c>
      <c r="C170" s="134" t="str">
        <f>UPPER(TRIM(Tbl_DFR[[#This Row],[CMP]]))</f>
        <v>DEHRADUN</v>
      </c>
      <c r="D170" s="23" t="s">
        <v>706</v>
      </c>
      <c r="E170" s="21" t="s">
        <v>761</v>
      </c>
      <c r="F170" s="21" t="s">
        <v>762</v>
      </c>
      <c r="G170" s="87" t="s">
        <v>823</v>
      </c>
      <c r="H170" s="34" t="s">
        <v>821</v>
      </c>
      <c r="I170" s="65">
        <v>45937</v>
      </c>
      <c r="J170" s="65">
        <v>45937</v>
      </c>
      <c r="K170" s="159">
        <f>IF(OR(Tbl_DFR[[#This Row],[Date of filling]]="WIP",Tbl_DFR[[#This Row],[Date of Invoice ]]=""),"",Tbl_DFR[[#This Row],[Date of filling]]-Tbl_DFR[[#This Row],[Date of Invoice ]])</f>
        <v>0</v>
      </c>
      <c r="L170" s="160" t="str">
        <f>IF(ISNUMBER(Tbl_DFR[[#This Row],[Invoice filling gape]]),"valid","check")</f>
        <v>valid</v>
      </c>
      <c r="M170" s="34">
        <v>6953</v>
      </c>
      <c r="N170" s="46">
        <v>1915</v>
      </c>
      <c r="O170" s="46">
        <v>43</v>
      </c>
      <c r="P170" s="95">
        <v>60</v>
      </c>
      <c r="Q170" s="95" t="str">
        <f>IF(Tbl_DFR[[#This Row],[Filling Qty]]&gt;=150,"high","normal")</f>
        <v>normal</v>
      </c>
      <c r="R170" s="95" t="str">
        <f>IF(AND(Tbl_DFR[[#This Row],[CMP]]="HALDWANI",Tbl_DFR[[#This Row],[Filling Qty]]&gt;=150),"yes","no")</f>
        <v>no</v>
      </c>
      <c r="S170" s="95" t="str">
        <f>IF(Tbl_DFR[[#This Row],[Filling Qty]]&gt;=150,"high",IF(Tbl_DFR[[#This Row],[Filling Qty]]&gt;=80,"medium","low"))</f>
        <v>low</v>
      </c>
      <c r="T170" s="46">
        <f t="shared" si="2"/>
        <v>103</v>
      </c>
      <c r="U170" s="130" t="str" cm="1">
        <f t="array" ref="U170">_xlfn.IFS(Tbl_DFR[[#This Row],[Filling Qty]]&gt;=150,"HIGH",Tbl_DFR[[#This Row],[Filling Qty]]&gt;=80,"medium",TRUE,"low")</f>
        <v>low</v>
      </c>
      <c r="V170" s="130" t="str">
        <f>IF(OR(Tbl_DFR[[#This Row],[CMP]]="HALDWANI",Tbl_DFR[[#This Row],[CMP]]="DEHRADUN"),"YES","NO")</f>
        <v>YES</v>
      </c>
      <c r="W170" s="65">
        <v>45937</v>
      </c>
      <c r="X170" s="35">
        <v>45931</v>
      </c>
      <c r="Y170" s="47">
        <v>45931</v>
      </c>
      <c r="Z170" s="47" t="str">
        <f>IFERROR(TEXT(Tbl_DFR[[#This Row],[Date of filling]],"mmm"),"WIP")</f>
        <v>Oct</v>
      </c>
      <c r="AA170" s="159">
        <f>IFERROR(YEAR(Tbl_DFR[[#This Row],[Date of filling]]),"WIP")</f>
        <v>2025</v>
      </c>
      <c r="AB170" s="161" t="str">
        <f>IFERROR(TEXT(Tbl_DFR[[#This Row],[Date of filling]],"ddd"),"WIP")</f>
        <v>Tue</v>
      </c>
      <c r="AC170" s="48"/>
      <c r="AD170" s="130" t="str">
        <f>_xlfn.XLOOKUP(Tbl_DFR[[#This Row],[SAP]],Site_master[SAP ID],Site_master[ [ TECHNICIAN Name] ],"Not found")</f>
        <v>Rohit Thakur SLQU</v>
      </c>
      <c r="AE170" s="141">
        <f>LEN(Tbl_DFR[[#This Row],[SAP]])</f>
        <v>18</v>
      </c>
      <c r="AF170" s="151" t="str">
        <f>IF(Tbl_DFR[[#This Row],[SAP LENGTH]]=18,"valid","check")</f>
        <v>valid</v>
      </c>
    </row>
    <row r="171" spans="1:32">
      <c r="A171" s="70">
        <v>85</v>
      </c>
      <c r="B171" s="34" t="s">
        <v>31</v>
      </c>
      <c r="C171" s="134" t="str">
        <f>UPPER(TRIM(Tbl_DFR[[#This Row],[CMP]]))</f>
        <v>HALDWANI</v>
      </c>
      <c r="D171" s="23" t="s">
        <v>1</v>
      </c>
      <c r="E171" s="21" t="s">
        <v>143</v>
      </c>
      <c r="F171" s="21" t="s">
        <v>111</v>
      </c>
      <c r="G171" s="21" t="s">
        <v>153</v>
      </c>
      <c r="H171" s="34">
        <v>74513</v>
      </c>
      <c r="I171" s="24">
        <v>45932</v>
      </c>
      <c r="J171" s="24">
        <v>45932</v>
      </c>
      <c r="K171" s="159">
        <f>IF(OR(Tbl_DFR[[#This Row],[Date of filling]]="WIP",Tbl_DFR[[#This Row],[Date of Invoice ]]=""),"",Tbl_DFR[[#This Row],[Date of filling]]-Tbl_DFR[[#This Row],[Date of Invoice ]])</f>
        <v>0</v>
      </c>
      <c r="L171" s="161" t="str">
        <f>IF(ISNUMBER(Tbl_DFR[[#This Row],[Invoice filling gape]]),"valid","check")</f>
        <v>valid</v>
      </c>
      <c r="M171" s="46">
        <v>8648</v>
      </c>
      <c r="N171" s="46">
        <v>1036</v>
      </c>
      <c r="O171" s="46">
        <v>58</v>
      </c>
      <c r="P171" s="46">
        <v>40</v>
      </c>
      <c r="Q171" s="46" t="str">
        <f>IF(Tbl_DFR[[#This Row],[Filling Qty]]&gt;=150,"high","normal")</f>
        <v>normal</v>
      </c>
      <c r="R171" s="46" t="str">
        <f>IF(AND(Tbl_DFR[[#This Row],[CMP]]="HALDWANI",Tbl_DFR[[#This Row],[Filling Qty]]&gt;=150),"yes","no")</f>
        <v>no</v>
      </c>
      <c r="S171" s="46" t="str">
        <f>IF(Tbl_DFR[[#This Row],[Filling Qty]]&gt;=150,"high",IF(Tbl_DFR[[#This Row],[Filling Qty]]&gt;=80,"medium","low"))</f>
        <v>low</v>
      </c>
      <c r="T171" s="46">
        <f t="shared" si="2"/>
        <v>98</v>
      </c>
      <c r="U171" s="130" t="str" cm="1">
        <f t="array" ref="U171">_xlfn.IFS(Tbl_DFR[[#This Row],[Filling Qty]]&gt;=150,"HIGH",Tbl_DFR[[#This Row],[Filling Qty]]&gt;=80,"medium",TRUE,"low")</f>
        <v>low</v>
      </c>
      <c r="V171" s="130" t="str">
        <f>IF(OR(Tbl_DFR[[#This Row],[CMP]]="HALDWANI",Tbl_DFR[[#This Row],[CMP]]="DEHRADUN"),"YES","NO")</f>
        <v>YES</v>
      </c>
      <c r="W171" s="118">
        <v>45932</v>
      </c>
      <c r="X171" s="46"/>
      <c r="Y171" s="47">
        <v>45931</v>
      </c>
      <c r="Z171" s="47" t="str">
        <f>IFERROR(TEXT(Tbl_DFR[[#This Row],[Date of filling]],"mmm"),"WIP")</f>
        <v>Oct</v>
      </c>
      <c r="AA171" s="159">
        <f>IFERROR(YEAR(Tbl_DFR[[#This Row],[Date of filling]]),"WIP")</f>
        <v>2025</v>
      </c>
      <c r="AB171" s="161" t="str">
        <f>IFERROR(TEXT(Tbl_DFR[[#This Row],[Date of filling]],"ddd"),"WIP")</f>
        <v>Thu</v>
      </c>
      <c r="AC171" s="48"/>
      <c r="AD171" s="130" t="str">
        <f>_xlfn.XLOOKUP(Tbl_DFR[[#This Row],[SAP]],Site_master[SAP ID],Site_master[ [ TECHNICIAN Name] ],"Not found")</f>
        <v>Navnish Kumar Singh</v>
      </c>
      <c r="AE171" s="135">
        <f>LEN(Tbl_DFR[[#This Row],[SAP]])</f>
        <v>18</v>
      </c>
      <c r="AF171" s="151" t="str">
        <f>IF(Tbl_DFR[[#This Row],[SAP LENGTH]]=18,"valid","check")</f>
        <v>valid</v>
      </c>
    </row>
    <row r="172" spans="1:32" hidden="1">
      <c r="A172" s="56">
        <v>86</v>
      </c>
      <c r="B172" s="28" t="s">
        <v>705</v>
      </c>
      <c r="C172" s="28" t="str">
        <f>UPPER(TRIM(Tbl_DFR[[#This Row],[CMP]]))</f>
        <v>DEHRADUN</v>
      </c>
      <c r="D172" s="40" t="s">
        <v>706</v>
      </c>
      <c r="E172" s="27" t="s">
        <v>761</v>
      </c>
      <c r="F172" s="27" t="s">
        <v>762</v>
      </c>
      <c r="G172" s="87" t="s">
        <v>824</v>
      </c>
      <c r="H172" s="28" t="s">
        <v>821</v>
      </c>
      <c r="I172" s="67">
        <v>45937</v>
      </c>
      <c r="J172" s="67">
        <v>45937</v>
      </c>
      <c r="K172" s="159">
        <f>IF(OR(Tbl_DFR[[#This Row],[Date of filling]]="WIP",Tbl_DFR[[#This Row],[Date of Invoice ]]=""),"",Tbl_DFR[[#This Row],[Date of filling]]-Tbl_DFR[[#This Row],[Date of Invoice ]])</f>
        <v>0</v>
      </c>
      <c r="L172" s="160" t="str">
        <f>IF(ISNUMBER(Tbl_DFR[[#This Row],[Invoice filling gape]]),"valid","check")</f>
        <v>valid</v>
      </c>
      <c r="M172" s="28">
        <v>0</v>
      </c>
      <c r="N172" s="28">
        <v>0</v>
      </c>
      <c r="O172" s="28">
        <v>15</v>
      </c>
      <c r="P172" s="94">
        <v>60</v>
      </c>
      <c r="Q172" s="95" t="str">
        <f>IF(Tbl_DFR[[#This Row],[Filling Qty]]&gt;=150,"high","normal")</f>
        <v>normal</v>
      </c>
      <c r="R172" s="95" t="str">
        <f>IF(AND(Tbl_DFR[[#This Row],[CMP]]="HALDWANI",Tbl_DFR[[#This Row],[Filling Qty]]&gt;=150),"yes","no")</f>
        <v>no</v>
      </c>
      <c r="S172" s="95" t="str">
        <f>IF(Tbl_DFR[[#This Row],[Filling Qty]]&gt;=150,"high",IF(Tbl_DFR[[#This Row],[Filling Qty]]&gt;=80,"medium","low"))</f>
        <v>low</v>
      </c>
      <c r="T172" s="42">
        <f t="shared" si="2"/>
        <v>75</v>
      </c>
      <c r="U172" s="129" t="str" cm="1">
        <f t="array" ref="U172">_xlfn.IFS(Tbl_DFR[[#This Row],[Filling Qty]]&gt;=150,"HIGH",Tbl_DFR[[#This Row],[Filling Qty]]&gt;=80,"medium",TRUE,"low")</f>
        <v>low</v>
      </c>
      <c r="V172" s="129" t="str">
        <f>IF(OR(Tbl_DFR[[#This Row],[CMP]]="HALDWANI",Tbl_DFR[[#This Row],[CMP]]="DEHRADUN"),"YES","NO")</f>
        <v>YES</v>
      </c>
      <c r="W172" s="67">
        <v>45937</v>
      </c>
      <c r="X172" s="32">
        <v>45931</v>
      </c>
      <c r="Y172" s="43">
        <v>45931</v>
      </c>
      <c r="Z172" s="43" t="str">
        <f>IFERROR(TEXT(Tbl_DFR[[#This Row],[Date of filling]],"mmm"),"WIP")</f>
        <v>Oct</v>
      </c>
      <c r="AA172" s="159">
        <f>IFERROR(YEAR(Tbl_DFR[[#This Row],[Date of filling]]),"WIP")</f>
        <v>2025</v>
      </c>
      <c r="AB172" s="161" t="str">
        <f>IFERROR(TEXT(Tbl_DFR[[#This Row],[Date of filling]],"ddd"),"WIP")</f>
        <v>Tue</v>
      </c>
      <c r="AC172" s="50"/>
      <c r="AD172" s="129" t="str">
        <f>_xlfn.XLOOKUP(Tbl_DFR[[#This Row],[SAP]],Site_master[SAP ID],Site_master[ [ TECHNICIAN Name] ],"Not found")</f>
        <v>Ankur  Khatana</v>
      </c>
      <c r="AE172" s="141">
        <f>LEN(Tbl_DFR[[#This Row],[SAP]])</f>
        <v>18</v>
      </c>
      <c r="AF172" s="151" t="str">
        <f>IF(Tbl_DFR[[#This Row],[SAP LENGTH]]=18,"valid","check")</f>
        <v>valid</v>
      </c>
    </row>
    <row r="173" spans="1:32">
      <c r="A173" s="56">
        <v>86</v>
      </c>
      <c r="B173" s="28" t="s">
        <v>31</v>
      </c>
      <c r="C173" s="28" t="str">
        <f>UPPER(TRIM(Tbl_DFR[[#This Row],[CMP]]))</f>
        <v>HALDWANI</v>
      </c>
      <c r="D173" s="40" t="s">
        <v>1</v>
      </c>
      <c r="E173" s="27" t="s">
        <v>143</v>
      </c>
      <c r="F173" s="27" t="s">
        <v>111</v>
      </c>
      <c r="G173" s="27" t="s">
        <v>154</v>
      </c>
      <c r="H173" s="28">
        <v>74513</v>
      </c>
      <c r="I173" s="30">
        <v>45932</v>
      </c>
      <c r="J173" s="30">
        <v>45932</v>
      </c>
      <c r="K173" s="159">
        <f>IF(OR(Tbl_DFR[[#This Row],[Date of filling]]="WIP",Tbl_DFR[[#This Row],[Date of Invoice ]]=""),"",Tbl_DFR[[#This Row],[Date of filling]]-Tbl_DFR[[#This Row],[Date of Invoice ]])</f>
        <v>0</v>
      </c>
      <c r="L173" s="160" t="str">
        <f>IF(ISNUMBER(Tbl_DFR[[#This Row],[Invoice filling gape]]),"valid","check")</f>
        <v>valid</v>
      </c>
      <c r="M173" s="28">
        <v>5210</v>
      </c>
      <c r="N173" s="28">
        <v>983</v>
      </c>
      <c r="O173" s="28">
        <v>37</v>
      </c>
      <c r="P173" s="28">
        <v>40</v>
      </c>
      <c r="Q173" s="42" t="str">
        <f>IF(Tbl_DFR[[#This Row],[Filling Qty]]&gt;=150,"high","normal")</f>
        <v>normal</v>
      </c>
      <c r="R173" s="42" t="str">
        <f>IF(AND(Tbl_DFR[[#This Row],[CMP]]="HALDWANI",Tbl_DFR[[#This Row],[Filling Qty]]&gt;=150),"yes","no")</f>
        <v>no</v>
      </c>
      <c r="S173" s="42" t="str">
        <f>IF(Tbl_DFR[[#This Row],[Filling Qty]]&gt;=150,"high",IF(Tbl_DFR[[#This Row],[Filling Qty]]&gt;=80,"medium","low"))</f>
        <v>low</v>
      </c>
      <c r="T173" s="42">
        <f t="shared" si="2"/>
        <v>77</v>
      </c>
      <c r="U173" s="129" t="str" cm="1">
        <f t="array" ref="U173">_xlfn.IFS(Tbl_DFR[[#This Row],[Filling Qty]]&gt;=150,"HIGH",Tbl_DFR[[#This Row],[Filling Qty]]&gt;=80,"medium",TRUE,"low")</f>
        <v>low</v>
      </c>
      <c r="V173" s="129" t="str">
        <f>IF(OR(Tbl_DFR[[#This Row],[CMP]]="HALDWANI",Tbl_DFR[[#This Row],[CMP]]="DEHRADUN"),"YES","NO")</f>
        <v>YES</v>
      </c>
      <c r="W173" s="30">
        <v>45932</v>
      </c>
      <c r="X173" s="28"/>
      <c r="Y173" s="43">
        <v>45931</v>
      </c>
      <c r="Z173" s="43" t="str">
        <f>IFERROR(TEXT(Tbl_DFR[[#This Row],[Date of filling]],"mmm"),"WIP")</f>
        <v>Oct</v>
      </c>
      <c r="AA173" s="159">
        <f>IFERROR(YEAR(Tbl_DFR[[#This Row],[Date of filling]]),"WIP")</f>
        <v>2025</v>
      </c>
      <c r="AB173" s="161" t="str">
        <f>IFERROR(TEXT(Tbl_DFR[[#This Row],[Date of filling]],"ddd"),"WIP")</f>
        <v>Thu</v>
      </c>
      <c r="AC173" s="50"/>
      <c r="AD173" s="129" t="str">
        <f>_xlfn.XLOOKUP(Tbl_DFR[[#This Row],[SAP]],Site_master[SAP ID],Site_master[ [ TECHNICIAN Name] ],"Not found")</f>
        <v>Navnish Kumar Singh</v>
      </c>
      <c r="AE173" s="133">
        <f>LEN(Tbl_DFR[[#This Row],[SAP]])</f>
        <v>18</v>
      </c>
      <c r="AF173" s="151" t="str">
        <f>IF(Tbl_DFR[[#This Row],[SAP LENGTH]]=18,"valid","check")</f>
        <v>valid</v>
      </c>
    </row>
    <row r="174" spans="1:32" hidden="1">
      <c r="A174" s="70">
        <v>87</v>
      </c>
      <c r="B174" s="34" t="s">
        <v>705</v>
      </c>
      <c r="C174" s="34" t="str">
        <f>UPPER(TRIM(Tbl_DFR[[#This Row],[CMP]]))</f>
        <v>DEHRADUN</v>
      </c>
      <c r="D174" s="40" t="s">
        <v>706</v>
      </c>
      <c r="E174" s="21" t="s">
        <v>761</v>
      </c>
      <c r="F174" s="21" t="s">
        <v>762</v>
      </c>
      <c r="G174" s="87" t="s">
        <v>825</v>
      </c>
      <c r="H174" s="34" t="s">
        <v>821</v>
      </c>
      <c r="I174" s="65">
        <v>45937</v>
      </c>
      <c r="J174" s="65">
        <v>45937</v>
      </c>
      <c r="K174" s="159">
        <f>IF(OR(Tbl_DFR[[#This Row],[Date of filling]]="WIP",Tbl_DFR[[#This Row],[Date of Invoice ]]=""),"",Tbl_DFR[[#This Row],[Date of filling]]-Tbl_DFR[[#This Row],[Date of Invoice ]])</f>
        <v>0</v>
      </c>
      <c r="L174" s="160" t="str">
        <f>IF(ISNUMBER(Tbl_DFR[[#This Row],[Invoice filling gape]]),"valid","check")</f>
        <v>valid</v>
      </c>
      <c r="M174" s="34">
        <v>2798</v>
      </c>
      <c r="N174" s="34">
        <v>567</v>
      </c>
      <c r="O174" s="34">
        <v>25</v>
      </c>
      <c r="P174" s="94">
        <v>60</v>
      </c>
      <c r="Q174" s="95" t="str">
        <f>IF(Tbl_DFR[[#This Row],[Filling Qty]]&gt;=150,"high","normal")</f>
        <v>normal</v>
      </c>
      <c r="R174" s="95" t="str">
        <f>IF(AND(Tbl_DFR[[#This Row],[CMP]]="HALDWANI",Tbl_DFR[[#This Row],[Filling Qty]]&gt;=150),"yes","no")</f>
        <v>no</v>
      </c>
      <c r="S174" s="95" t="str">
        <f>IF(Tbl_DFR[[#This Row],[Filling Qty]]&gt;=150,"high",IF(Tbl_DFR[[#This Row],[Filling Qty]]&gt;=80,"medium","low"))</f>
        <v>low</v>
      </c>
      <c r="T174" s="46">
        <f t="shared" si="2"/>
        <v>85</v>
      </c>
      <c r="U174" s="130" t="str" cm="1">
        <f t="array" ref="U174">_xlfn.IFS(Tbl_DFR[[#This Row],[Filling Qty]]&gt;=150,"HIGH",Tbl_DFR[[#This Row],[Filling Qty]]&gt;=80,"medium",TRUE,"low")</f>
        <v>low</v>
      </c>
      <c r="V174" s="130" t="str">
        <f>IF(OR(Tbl_DFR[[#This Row],[CMP]]="HALDWANI",Tbl_DFR[[#This Row],[CMP]]="DEHRADUN"),"YES","NO")</f>
        <v>YES</v>
      </c>
      <c r="W174" s="65">
        <v>45937</v>
      </c>
      <c r="X174" s="35">
        <v>45931</v>
      </c>
      <c r="Y174" s="47">
        <v>45931</v>
      </c>
      <c r="Z174" s="47" t="str">
        <f>IFERROR(TEXT(Tbl_DFR[[#This Row],[Date of filling]],"mmm"),"WIP")</f>
        <v>Oct</v>
      </c>
      <c r="AA174" s="159">
        <f>IFERROR(YEAR(Tbl_DFR[[#This Row],[Date of filling]]),"WIP")</f>
        <v>2025</v>
      </c>
      <c r="AB174" s="161" t="str">
        <f>IFERROR(TEXT(Tbl_DFR[[#This Row],[Date of filling]],"ddd"),"WIP")</f>
        <v>Tue</v>
      </c>
      <c r="AC174" s="48"/>
      <c r="AD174" s="130" t="str">
        <f>_xlfn.XLOOKUP(Tbl_DFR[[#This Row],[SAP]],Site_master[SAP ID],Site_master[ [ TECHNICIAN Name] ],"Not found")</f>
        <v>Ankur  Khatana</v>
      </c>
      <c r="AE174" s="141">
        <f>LEN(Tbl_DFR[[#This Row],[SAP]])</f>
        <v>18</v>
      </c>
      <c r="AF174" s="151" t="str">
        <f>IF(Tbl_DFR[[#This Row],[SAP LENGTH]]=18,"valid","check")</f>
        <v>valid</v>
      </c>
    </row>
    <row r="175" spans="1:32" hidden="1">
      <c r="A175" s="70">
        <v>87</v>
      </c>
      <c r="B175" s="34" t="s">
        <v>31</v>
      </c>
      <c r="C175" s="34" t="str">
        <f>UPPER(TRIM(Tbl_DFR[[#This Row],[CMP]]))</f>
        <v>HALDWANI</v>
      </c>
      <c r="D175" s="40" t="s">
        <v>104</v>
      </c>
      <c r="E175" s="21" t="s">
        <v>127</v>
      </c>
      <c r="F175" s="21" t="s">
        <v>126</v>
      </c>
      <c r="G175" s="21" t="s">
        <v>155</v>
      </c>
      <c r="H175" s="34">
        <v>82155</v>
      </c>
      <c r="I175" s="24">
        <v>45932</v>
      </c>
      <c r="J175" s="24">
        <v>45932</v>
      </c>
      <c r="K175" s="159">
        <f>IF(OR(Tbl_DFR[[#This Row],[Date of filling]]="WIP",Tbl_DFR[[#This Row],[Date of Invoice ]]=""),"",Tbl_DFR[[#This Row],[Date of filling]]-Tbl_DFR[[#This Row],[Date of Invoice ]])</f>
        <v>0</v>
      </c>
      <c r="L175" s="160" t="str">
        <f>IF(ISNUMBER(Tbl_DFR[[#This Row],[Invoice filling gape]]),"valid","check")</f>
        <v>valid</v>
      </c>
      <c r="M175" s="34">
        <v>6023</v>
      </c>
      <c r="N175" s="34">
        <v>1156</v>
      </c>
      <c r="O175" s="34">
        <v>71</v>
      </c>
      <c r="P175" s="34">
        <v>60</v>
      </c>
      <c r="Q175" s="46" t="str">
        <f>IF(Tbl_DFR[[#This Row],[Filling Qty]]&gt;=150,"high","normal")</f>
        <v>normal</v>
      </c>
      <c r="R175" s="46" t="str">
        <f>IF(AND(Tbl_DFR[[#This Row],[CMP]]="HALDWANI",Tbl_DFR[[#This Row],[Filling Qty]]&gt;=150),"yes","no")</f>
        <v>no</v>
      </c>
      <c r="S175" s="46" t="str">
        <f>IF(Tbl_DFR[[#This Row],[Filling Qty]]&gt;=150,"high",IF(Tbl_DFR[[#This Row],[Filling Qty]]&gt;=80,"medium","low"))</f>
        <v>low</v>
      </c>
      <c r="T175" s="46">
        <f t="shared" si="2"/>
        <v>131</v>
      </c>
      <c r="U175" s="130" t="str" cm="1">
        <f t="array" ref="U175">_xlfn.IFS(Tbl_DFR[[#This Row],[Filling Qty]]&gt;=150,"HIGH",Tbl_DFR[[#This Row],[Filling Qty]]&gt;=80,"medium",TRUE,"low")</f>
        <v>low</v>
      </c>
      <c r="V175" s="130" t="str">
        <f>IF(OR(Tbl_DFR[[#This Row],[CMP]]="HALDWANI",Tbl_DFR[[#This Row],[CMP]]="DEHRADUN"),"YES","NO")</f>
        <v>YES</v>
      </c>
      <c r="W175" s="24">
        <v>45932</v>
      </c>
      <c r="X175" s="34"/>
      <c r="Y175" s="47">
        <v>45931</v>
      </c>
      <c r="Z175" s="47" t="str">
        <f>IFERROR(TEXT(Tbl_DFR[[#This Row],[Date of filling]],"mmm"),"WIP")</f>
        <v>Oct</v>
      </c>
      <c r="AA175" s="159">
        <f>IFERROR(YEAR(Tbl_DFR[[#This Row],[Date of filling]]),"WIP")</f>
        <v>2025</v>
      </c>
      <c r="AB175" s="161" t="str">
        <f>IFERROR(TEXT(Tbl_DFR[[#This Row],[Date of filling]],"ddd"),"WIP")</f>
        <v>Thu</v>
      </c>
      <c r="AC175" s="48"/>
      <c r="AD175" s="130" t="str">
        <f>_xlfn.XLOOKUP(Tbl_DFR[[#This Row],[SAP]],Site_master[SAP ID],Site_master[ [ TECHNICIAN Name] ],"Not found")</f>
        <v>Munendra  singh</v>
      </c>
      <c r="AE175" s="135">
        <f>LEN(Tbl_DFR[[#This Row],[SAP]])</f>
        <v>18</v>
      </c>
      <c r="AF175" s="151" t="str">
        <f>IF(Tbl_DFR[[#This Row],[SAP LENGTH]]=18,"valid","check")</f>
        <v>valid</v>
      </c>
    </row>
    <row r="176" spans="1:32" hidden="1">
      <c r="A176" s="56">
        <v>88</v>
      </c>
      <c r="B176" s="28" t="s">
        <v>705</v>
      </c>
      <c r="C176" s="28" t="str">
        <f>UPPER(TRIM(Tbl_DFR[[#This Row],[CMP]]))</f>
        <v>DEHRADUN</v>
      </c>
      <c r="D176" s="40" t="s">
        <v>706</v>
      </c>
      <c r="E176" s="27" t="s">
        <v>761</v>
      </c>
      <c r="F176" s="27" t="s">
        <v>762</v>
      </c>
      <c r="G176" s="83" t="s">
        <v>826</v>
      </c>
      <c r="H176" s="28" t="s">
        <v>819</v>
      </c>
      <c r="I176" s="67">
        <v>45937</v>
      </c>
      <c r="J176" s="67">
        <v>45938</v>
      </c>
      <c r="K176" s="159">
        <f>IF(OR(Tbl_DFR[[#This Row],[Date of filling]]="WIP",Tbl_DFR[[#This Row],[Date of Invoice ]]=""),"",Tbl_DFR[[#This Row],[Date of filling]]-Tbl_DFR[[#This Row],[Date of Invoice ]])</f>
        <v>1</v>
      </c>
      <c r="L176" s="160" t="str">
        <f>IF(ISNUMBER(Tbl_DFR[[#This Row],[Invoice filling gape]]),"valid","check")</f>
        <v>valid</v>
      </c>
      <c r="M176" s="28">
        <v>8490</v>
      </c>
      <c r="N176" s="42">
        <v>1810</v>
      </c>
      <c r="O176" s="42">
        <v>15</v>
      </c>
      <c r="P176" s="95">
        <v>80</v>
      </c>
      <c r="Q176" s="95" t="str">
        <f>IF(Tbl_DFR[[#This Row],[Filling Qty]]&gt;=150,"high","normal")</f>
        <v>normal</v>
      </c>
      <c r="R176" s="95" t="str">
        <f>IF(AND(Tbl_DFR[[#This Row],[CMP]]="HALDWANI",Tbl_DFR[[#This Row],[Filling Qty]]&gt;=150),"yes","no")</f>
        <v>no</v>
      </c>
      <c r="S176" s="95" t="str">
        <f>IF(Tbl_DFR[[#This Row],[Filling Qty]]&gt;=150,"high",IF(Tbl_DFR[[#This Row],[Filling Qty]]&gt;=80,"medium","low"))</f>
        <v>medium</v>
      </c>
      <c r="T176" s="42">
        <f t="shared" si="2"/>
        <v>95</v>
      </c>
      <c r="U176" s="129" t="str" cm="1">
        <f t="array" ref="U176">_xlfn.IFS(Tbl_DFR[[#This Row],[Filling Qty]]&gt;=150,"HIGH",Tbl_DFR[[#This Row],[Filling Qty]]&gt;=80,"medium",TRUE,"low")</f>
        <v>medium</v>
      </c>
      <c r="V176" s="129" t="str">
        <f>IF(OR(Tbl_DFR[[#This Row],[CMP]]="HALDWANI",Tbl_DFR[[#This Row],[CMP]]="DEHRADUN"),"YES","NO")</f>
        <v>YES</v>
      </c>
      <c r="W176" s="67">
        <v>45937</v>
      </c>
      <c r="X176" s="32">
        <v>45931</v>
      </c>
      <c r="Y176" s="43">
        <v>45931</v>
      </c>
      <c r="Z176" s="43" t="str">
        <f>IFERROR(TEXT(Tbl_DFR[[#This Row],[Date of filling]],"mmm"),"WIP")</f>
        <v>Oct</v>
      </c>
      <c r="AA176" s="159">
        <f>IFERROR(YEAR(Tbl_DFR[[#This Row],[Date of filling]]),"WIP")</f>
        <v>2025</v>
      </c>
      <c r="AB176" s="161" t="str">
        <f>IFERROR(TEXT(Tbl_DFR[[#This Row],[Date of filling]],"ddd"),"WIP")</f>
        <v>Wed</v>
      </c>
      <c r="AC176" s="50"/>
      <c r="AD176" s="129" t="str">
        <f>_xlfn.XLOOKUP(Tbl_DFR[[#This Row],[SAP]],Site_master[SAP ID],Site_master[ [ TECHNICIAN Name] ],"Not found")</f>
        <v>Sandeep  Kumar  Saini</v>
      </c>
      <c r="AE176" s="144">
        <f>LEN(Tbl_DFR[[#This Row],[SAP]])</f>
        <v>18</v>
      </c>
      <c r="AF176" s="151" t="str">
        <f>IF(Tbl_DFR[[#This Row],[SAP LENGTH]]=18,"valid","check")</f>
        <v>valid</v>
      </c>
    </row>
    <row r="177" spans="1:32" hidden="1">
      <c r="A177" s="56">
        <v>88</v>
      </c>
      <c r="B177" s="28" t="s">
        <v>31</v>
      </c>
      <c r="C177" s="28" t="str">
        <f>UPPER(TRIM(Tbl_DFR[[#This Row],[CMP]]))</f>
        <v>HALDWANI</v>
      </c>
      <c r="D177" s="40" t="s">
        <v>104</v>
      </c>
      <c r="E177" s="27" t="s">
        <v>127</v>
      </c>
      <c r="F177" s="27" t="s">
        <v>126</v>
      </c>
      <c r="G177" s="27" t="s">
        <v>156</v>
      </c>
      <c r="H177" s="28">
        <v>82155</v>
      </c>
      <c r="I177" s="30">
        <v>45932</v>
      </c>
      <c r="J177" s="30">
        <v>45932</v>
      </c>
      <c r="K177" s="159">
        <f>IF(OR(Tbl_DFR[[#This Row],[Date of filling]]="WIP",Tbl_DFR[[#This Row],[Date of Invoice ]]=""),"",Tbl_DFR[[#This Row],[Date of filling]]-Tbl_DFR[[#This Row],[Date of Invoice ]])</f>
        <v>0</v>
      </c>
      <c r="L177" s="161" t="str">
        <f>IF(ISNUMBER(Tbl_DFR[[#This Row],[Invoice filling gape]]),"valid","check")</f>
        <v>valid</v>
      </c>
      <c r="M177" s="42">
        <v>10369</v>
      </c>
      <c r="N177" s="42">
        <v>2387</v>
      </c>
      <c r="O177" s="42">
        <v>28</v>
      </c>
      <c r="P177" s="42">
        <v>80</v>
      </c>
      <c r="Q177" s="42" t="str">
        <f>IF(Tbl_DFR[[#This Row],[Filling Qty]]&gt;=150,"high","normal")</f>
        <v>normal</v>
      </c>
      <c r="R177" s="42" t="str">
        <f>IF(AND(Tbl_DFR[[#This Row],[CMP]]="HALDWANI",Tbl_DFR[[#This Row],[Filling Qty]]&gt;=150),"yes","no")</f>
        <v>no</v>
      </c>
      <c r="S177" s="42" t="str">
        <f>IF(Tbl_DFR[[#This Row],[Filling Qty]]&gt;=150,"high",IF(Tbl_DFR[[#This Row],[Filling Qty]]&gt;=80,"medium","low"))</f>
        <v>medium</v>
      </c>
      <c r="T177" s="42">
        <f t="shared" si="2"/>
        <v>108</v>
      </c>
      <c r="U177" s="129" t="str" cm="1">
        <f t="array" ref="U177">_xlfn.IFS(Tbl_DFR[[#This Row],[Filling Qty]]&gt;=150,"HIGH",Tbl_DFR[[#This Row],[Filling Qty]]&gt;=80,"medium",TRUE,"low")</f>
        <v>medium</v>
      </c>
      <c r="V177" s="129" t="str">
        <f>IF(OR(Tbl_DFR[[#This Row],[CMP]]="HALDWANI",Tbl_DFR[[#This Row],[CMP]]="DEHRADUN"),"YES","NO")</f>
        <v>YES</v>
      </c>
      <c r="W177" s="119">
        <v>45932</v>
      </c>
      <c r="X177" s="42"/>
      <c r="Y177" s="43">
        <v>45931</v>
      </c>
      <c r="Z177" s="43" t="str">
        <f>IFERROR(TEXT(Tbl_DFR[[#This Row],[Date of filling]],"mmm"),"WIP")</f>
        <v>Oct</v>
      </c>
      <c r="AA177" s="159">
        <f>IFERROR(YEAR(Tbl_DFR[[#This Row],[Date of filling]]),"WIP")</f>
        <v>2025</v>
      </c>
      <c r="AB177" s="161" t="str">
        <f>IFERROR(TEXT(Tbl_DFR[[#This Row],[Date of filling]],"ddd"),"WIP")</f>
        <v>Thu</v>
      </c>
      <c r="AC177" s="50"/>
      <c r="AD177" s="129" t="str">
        <f>_xlfn.XLOOKUP(Tbl_DFR[[#This Row],[SAP]],Site_master[SAP ID],Site_master[ [ TECHNICIAN Name] ],"Not found")</f>
        <v>Munendra  singh</v>
      </c>
      <c r="AE177" s="133">
        <f>LEN(Tbl_DFR[[#This Row],[SAP]])</f>
        <v>18</v>
      </c>
      <c r="AF177" s="151" t="str">
        <f>IF(Tbl_DFR[[#This Row],[SAP LENGTH]]=18,"valid","check")</f>
        <v>valid</v>
      </c>
    </row>
    <row r="178" spans="1:32" hidden="1">
      <c r="A178" s="70">
        <v>89</v>
      </c>
      <c r="B178" s="34" t="s">
        <v>705</v>
      </c>
      <c r="C178" s="34" t="str">
        <f>UPPER(TRIM(Tbl_DFR[[#This Row],[CMP]]))</f>
        <v>DEHRADUN</v>
      </c>
      <c r="D178" s="40" t="s">
        <v>706</v>
      </c>
      <c r="E178" s="21" t="s">
        <v>761</v>
      </c>
      <c r="F178" s="21" t="s">
        <v>762</v>
      </c>
      <c r="G178" s="87" t="s">
        <v>827</v>
      </c>
      <c r="H178" s="34" t="s">
        <v>819</v>
      </c>
      <c r="I178" s="65">
        <v>45937</v>
      </c>
      <c r="J178" s="65">
        <v>45937</v>
      </c>
      <c r="K178" s="159">
        <f>IF(OR(Tbl_DFR[[#This Row],[Date of filling]]="WIP",Tbl_DFR[[#This Row],[Date of Invoice ]]=""),"",Tbl_DFR[[#This Row],[Date of filling]]-Tbl_DFR[[#This Row],[Date of Invoice ]])</f>
        <v>0</v>
      </c>
      <c r="L178" s="160" t="str">
        <f>IF(ISNUMBER(Tbl_DFR[[#This Row],[Invoice filling gape]]),"valid","check")</f>
        <v>valid</v>
      </c>
      <c r="M178" s="34">
        <v>7774</v>
      </c>
      <c r="N178" s="34">
        <v>1314</v>
      </c>
      <c r="O178" s="34">
        <v>15</v>
      </c>
      <c r="P178" s="94">
        <v>40</v>
      </c>
      <c r="Q178" s="95" t="str">
        <f>IF(Tbl_DFR[[#This Row],[Filling Qty]]&gt;=150,"high","normal")</f>
        <v>normal</v>
      </c>
      <c r="R178" s="95" t="str">
        <f>IF(AND(Tbl_DFR[[#This Row],[CMP]]="HALDWANI",Tbl_DFR[[#This Row],[Filling Qty]]&gt;=150),"yes","no")</f>
        <v>no</v>
      </c>
      <c r="S178" s="95" t="str">
        <f>IF(Tbl_DFR[[#This Row],[Filling Qty]]&gt;=150,"high",IF(Tbl_DFR[[#This Row],[Filling Qty]]&gt;=80,"medium","low"))</f>
        <v>low</v>
      </c>
      <c r="T178" s="46">
        <f t="shared" si="2"/>
        <v>55</v>
      </c>
      <c r="U178" s="130" t="str" cm="1">
        <f t="array" ref="U178">_xlfn.IFS(Tbl_DFR[[#This Row],[Filling Qty]]&gt;=150,"HIGH",Tbl_DFR[[#This Row],[Filling Qty]]&gt;=80,"medium",TRUE,"low")</f>
        <v>low</v>
      </c>
      <c r="V178" s="130" t="str">
        <f>IF(OR(Tbl_DFR[[#This Row],[CMP]]="HALDWANI",Tbl_DFR[[#This Row],[CMP]]="DEHRADUN"),"YES","NO")</f>
        <v>YES</v>
      </c>
      <c r="W178" s="65">
        <v>45937</v>
      </c>
      <c r="X178" s="35">
        <v>45931</v>
      </c>
      <c r="Y178" s="47">
        <v>45931</v>
      </c>
      <c r="Z178" s="47" t="str">
        <f>IFERROR(TEXT(Tbl_DFR[[#This Row],[Date of filling]],"mmm"),"WIP")</f>
        <v>Oct</v>
      </c>
      <c r="AA178" s="159">
        <f>IFERROR(YEAR(Tbl_DFR[[#This Row],[Date of filling]]),"WIP")</f>
        <v>2025</v>
      </c>
      <c r="AB178" s="161" t="str">
        <f>IFERROR(TEXT(Tbl_DFR[[#This Row],[Date of filling]],"ddd"),"WIP")</f>
        <v>Tue</v>
      </c>
      <c r="AC178" s="48"/>
      <c r="AD178" s="130" t="str">
        <f>_xlfn.XLOOKUP(Tbl_DFR[[#This Row],[SAP]],Site_master[SAP ID],Site_master[ [ TECHNICIAN Name] ],"Not found")</f>
        <v>Ankur  Khatana</v>
      </c>
      <c r="AE178" s="141">
        <f>LEN(Tbl_DFR[[#This Row],[SAP]])</f>
        <v>18</v>
      </c>
      <c r="AF178" s="151" t="str">
        <f>IF(Tbl_DFR[[#This Row],[SAP LENGTH]]=18,"valid","check")</f>
        <v>valid</v>
      </c>
    </row>
    <row r="179" spans="1:32" hidden="1">
      <c r="A179" s="70">
        <v>89</v>
      </c>
      <c r="B179" s="34" t="s">
        <v>31</v>
      </c>
      <c r="C179" s="34" t="str">
        <f>UPPER(TRIM(Tbl_DFR[[#This Row],[CMP]]))</f>
        <v>HALDWANI</v>
      </c>
      <c r="D179" s="40" t="s">
        <v>104</v>
      </c>
      <c r="E179" s="21" t="s">
        <v>127</v>
      </c>
      <c r="F179" s="21" t="s">
        <v>126</v>
      </c>
      <c r="G179" s="21" t="s">
        <v>157</v>
      </c>
      <c r="H179" s="34">
        <v>82155</v>
      </c>
      <c r="I179" s="24">
        <v>45932</v>
      </c>
      <c r="J179" s="24">
        <v>45932</v>
      </c>
      <c r="K179" s="159">
        <f>IF(OR(Tbl_DFR[[#This Row],[Date of filling]]="WIP",Tbl_DFR[[#This Row],[Date of Invoice ]]=""),"",Tbl_DFR[[#This Row],[Date of filling]]-Tbl_DFR[[#This Row],[Date of Invoice ]])</f>
        <v>0</v>
      </c>
      <c r="L179" s="160" t="str">
        <f>IF(ISNUMBER(Tbl_DFR[[#This Row],[Invoice filling gape]]),"valid","check")</f>
        <v>valid</v>
      </c>
      <c r="M179" s="34">
        <v>11537</v>
      </c>
      <c r="N179" s="34">
        <v>3002</v>
      </c>
      <c r="O179" s="34">
        <v>48</v>
      </c>
      <c r="P179" s="34">
        <v>80</v>
      </c>
      <c r="Q179" s="46" t="str">
        <f>IF(Tbl_DFR[[#This Row],[Filling Qty]]&gt;=150,"high","normal")</f>
        <v>normal</v>
      </c>
      <c r="R179" s="46" t="str">
        <f>IF(AND(Tbl_DFR[[#This Row],[CMP]]="HALDWANI",Tbl_DFR[[#This Row],[Filling Qty]]&gt;=150),"yes","no")</f>
        <v>no</v>
      </c>
      <c r="S179" s="46" t="str">
        <f>IF(Tbl_DFR[[#This Row],[Filling Qty]]&gt;=150,"high",IF(Tbl_DFR[[#This Row],[Filling Qty]]&gt;=80,"medium","low"))</f>
        <v>medium</v>
      </c>
      <c r="T179" s="46">
        <f t="shared" si="2"/>
        <v>128</v>
      </c>
      <c r="U179" s="130" t="str" cm="1">
        <f t="array" ref="U179">_xlfn.IFS(Tbl_DFR[[#This Row],[Filling Qty]]&gt;=150,"HIGH",Tbl_DFR[[#This Row],[Filling Qty]]&gt;=80,"medium",TRUE,"low")</f>
        <v>medium</v>
      </c>
      <c r="V179" s="130" t="str">
        <f>IF(OR(Tbl_DFR[[#This Row],[CMP]]="HALDWANI",Tbl_DFR[[#This Row],[CMP]]="DEHRADUN"),"YES","NO")</f>
        <v>YES</v>
      </c>
      <c r="W179" s="24">
        <v>45932</v>
      </c>
      <c r="X179" s="34"/>
      <c r="Y179" s="47">
        <v>45931</v>
      </c>
      <c r="Z179" s="47" t="str">
        <f>IFERROR(TEXT(Tbl_DFR[[#This Row],[Date of filling]],"mmm"),"WIP")</f>
        <v>Oct</v>
      </c>
      <c r="AA179" s="159">
        <f>IFERROR(YEAR(Tbl_DFR[[#This Row],[Date of filling]]),"WIP")</f>
        <v>2025</v>
      </c>
      <c r="AB179" s="161" t="str">
        <f>IFERROR(TEXT(Tbl_DFR[[#This Row],[Date of filling]],"ddd"),"WIP")</f>
        <v>Thu</v>
      </c>
      <c r="AC179" s="48"/>
      <c r="AD179" s="130" t="str">
        <f>_xlfn.XLOOKUP(Tbl_DFR[[#This Row],[SAP]],Site_master[SAP ID],Site_master[ [ TECHNICIAN Name] ],"Not found")</f>
        <v>Munendra  singh</v>
      </c>
      <c r="AE179" s="135">
        <f>LEN(Tbl_DFR[[#This Row],[SAP]])</f>
        <v>18</v>
      </c>
      <c r="AF179" s="151" t="str">
        <f>IF(Tbl_DFR[[#This Row],[SAP LENGTH]]=18,"valid","check")</f>
        <v>valid</v>
      </c>
    </row>
    <row r="180" spans="1:32" hidden="1">
      <c r="A180" s="56">
        <v>90</v>
      </c>
      <c r="B180" s="28" t="s">
        <v>705</v>
      </c>
      <c r="C180" s="28" t="str">
        <f>UPPER(TRIM(Tbl_DFR[[#This Row],[CMP]]))</f>
        <v>DEHRADUN</v>
      </c>
      <c r="D180" s="40" t="s">
        <v>706</v>
      </c>
      <c r="E180" s="27" t="s">
        <v>761</v>
      </c>
      <c r="F180" s="27" t="s">
        <v>762</v>
      </c>
      <c r="G180" s="87" t="s">
        <v>828</v>
      </c>
      <c r="H180" s="28" t="s">
        <v>819</v>
      </c>
      <c r="I180" s="67">
        <v>45937</v>
      </c>
      <c r="J180" s="67">
        <v>45938</v>
      </c>
      <c r="K180" s="159">
        <f>IF(OR(Tbl_DFR[[#This Row],[Date of filling]]="WIP",Tbl_DFR[[#This Row],[Date of Invoice ]]=""),"",Tbl_DFR[[#This Row],[Date of filling]]-Tbl_DFR[[#This Row],[Date of Invoice ]])</f>
        <v>1</v>
      </c>
      <c r="L180" s="161" t="str">
        <f>IF(ISNUMBER(Tbl_DFR[[#This Row],[Invoice filling gape]]),"valid","check")</f>
        <v>valid</v>
      </c>
      <c r="M180" s="42">
        <v>4882</v>
      </c>
      <c r="N180" s="42">
        <v>1036</v>
      </c>
      <c r="O180" s="42">
        <v>27</v>
      </c>
      <c r="P180" s="95">
        <v>60</v>
      </c>
      <c r="Q180" s="95" t="str">
        <f>IF(Tbl_DFR[[#This Row],[Filling Qty]]&gt;=150,"high","normal")</f>
        <v>normal</v>
      </c>
      <c r="R180" s="95" t="str">
        <f>IF(AND(Tbl_DFR[[#This Row],[CMP]]="HALDWANI",Tbl_DFR[[#This Row],[Filling Qty]]&gt;=150),"yes","no")</f>
        <v>no</v>
      </c>
      <c r="S180" s="95" t="str">
        <f>IF(Tbl_DFR[[#This Row],[Filling Qty]]&gt;=150,"high",IF(Tbl_DFR[[#This Row],[Filling Qty]]&gt;=80,"medium","low"))</f>
        <v>low</v>
      </c>
      <c r="T180" s="42">
        <f t="shared" si="2"/>
        <v>87</v>
      </c>
      <c r="U180" s="129" t="str" cm="1">
        <f t="array" ref="U180">_xlfn.IFS(Tbl_DFR[[#This Row],[Filling Qty]]&gt;=150,"HIGH",Tbl_DFR[[#This Row],[Filling Qty]]&gt;=80,"medium",TRUE,"low")</f>
        <v>low</v>
      </c>
      <c r="V180" s="129" t="str">
        <f>IF(OR(Tbl_DFR[[#This Row],[CMP]]="HALDWANI",Tbl_DFR[[#This Row],[CMP]]="DEHRADUN"),"YES","NO")</f>
        <v>YES</v>
      </c>
      <c r="W180" s="74">
        <v>45937</v>
      </c>
      <c r="X180" s="43">
        <v>45931</v>
      </c>
      <c r="Y180" s="43">
        <v>45931</v>
      </c>
      <c r="Z180" s="43" t="str">
        <f>IFERROR(TEXT(Tbl_DFR[[#This Row],[Date of filling]],"mmm"),"WIP")</f>
        <v>Oct</v>
      </c>
      <c r="AA180" s="159">
        <f>IFERROR(YEAR(Tbl_DFR[[#This Row],[Date of filling]]),"WIP")</f>
        <v>2025</v>
      </c>
      <c r="AB180" s="161" t="str">
        <f>IFERROR(TEXT(Tbl_DFR[[#This Row],[Date of filling]],"ddd"),"WIP")</f>
        <v>Wed</v>
      </c>
      <c r="AC180" s="50"/>
      <c r="AD180" s="129" t="str">
        <f>_xlfn.XLOOKUP(Tbl_DFR[[#This Row],[SAP]],Site_master[SAP ID],Site_master[ [ TECHNICIAN Name] ],"Not found")</f>
        <v>Sandeep  Kumar  Saini</v>
      </c>
      <c r="AE180" s="141">
        <f>LEN(Tbl_DFR[[#This Row],[SAP]])</f>
        <v>18</v>
      </c>
      <c r="AF180" s="151" t="str">
        <f>IF(Tbl_DFR[[#This Row],[SAP LENGTH]]=18,"valid","check")</f>
        <v>valid</v>
      </c>
    </row>
    <row r="181" spans="1:32" hidden="1">
      <c r="A181" s="56">
        <v>90</v>
      </c>
      <c r="B181" s="28" t="s">
        <v>31</v>
      </c>
      <c r="C181" s="137" t="str">
        <f>UPPER(TRIM(Tbl_DFR[[#This Row],[CMP]]))</f>
        <v>HALDWANI</v>
      </c>
      <c r="D181" s="23" t="s">
        <v>104</v>
      </c>
      <c r="E181" s="49" t="s">
        <v>127</v>
      </c>
      <c r="F181" s="27" t="s">
        <v>126</v>
      </c>
      <c r="G181" s="27" t="s">
        <v>158</v>
      </c>
      <c r="H181" s="28">
        <v>82155</v>
      </c>
      <c r="I181" s="30">
        <v>45932</v>
      </c>
      <c r="J181" s="30">
        <v>45932</v>
      </c>
      <c r="K181" s="159">
        <f>IF(OR(Tbl_DFR[[#This Row],[Date of filling]]="WIP",Tbl_DFR[[#This Row],[Date of Invoice ]]=""),"",Tbl_DFR[[#This Row],[Date of filling]]-Tbl_DFR[[#This Row],[Date of Invoice ]])</f>
        <v>0</v>
      </c>
      <c r="L181" s="160" t="str">
        <f>IF(ISNUMBER(Tbl_DFR[[#This Row],[Invoice filling gape]]),"valid","check")</f>
        <v>valid</v>
      </c>
      <c r="M181" s="28">
        <v>6665</v>
      </c>
      <c r="N181" s="42">
        <v>127</v>
      </c>
      <c r="O181" s="42">
        <v>58</v>
      </c>
      <c r="P181" s="29">
        <v>80</v>
      </c>
      <c r="Q181" s="137" t="str">
        <f>IF(Tbl_DFR[[#This Row],[Filling Qty]]&gt;=150,"high","normal")</f>
        <v>normal</v>
      </c>
      <c r="R181" s="137" t="str">
        <f>IF(AND(Tbl_DFR[[#This Row],[CMP]]="HALDWANI",Tbl_DFR[[#This Row],[Filling Qty]]&gt;=150),"yes","no")</f>
        <v>no</v>
      </c>
      <c r="S181" s="137" t="str">
        <f>IF(Tbl_DFR[[#This Row],[Filling Qty]]&gt;=150,"high",IF(Tbl_DFR[[#This Row],[Filling Qty]]&gt;=80,"medium","low"))</f>
        <v>medium</v>
      </c>
      <c r="T181" s="28">
        <f t="shared" si="2"/>
        <v>138</v>
      </c>
      <c r="U181" s="137" t="str" cm="1">
        <f t="array" ref="U181">_xlfn.IFS(Tbl_DFR[[#This Row],[Filling Qty]]&gt;=150,"HIGH",Tbl_DFR[[#This Row],[Filling Qty]]&gt;=80,"medium",TRUE,"low")</f>
        <v>medium</v>
      </c>
      <c r="V181" s="137" t="str">
        <f>IF(OR(Tbl_DFR[[#This Row],[CMP]]="HALDWANI",Tbl_DFR[[#This Row],[CMP]]="DEHRADUN"),"YES","NO")</f>
        <v>YES</v>
      </c>
      <c r="W181" s="30">
        <v>45932</v>
      </c>
      <c r="X181" s="28"/>
      <c r="Y181" s="43">
        <v>45931</v>
      </c>
      <c r="Z181" s="43" t="str">
        <f>IFERROR(TEXT(Tbl_DFR[[#This Row],[Date of filling]],"mmm"),"WIP")</f>
        <v>Oct</v>
      </c>
      <c r="AA181" s="159">
        <f>IFERROR(YEAR(Tbl_DFR[[#This Row],[Date of filling]]),"WIP")</f>
        <v>2025</v>
      </c>
      <c r="AB181" s="161" t="str">
        <f>IFERROR(TEXT(Tbl_DFR[[#This Row],[Date of filling]],"ddd"),"WIP")</f>
        <v>Thu</v>
      </c>
      <c r="AC181" s="50"/>
      <c r="AD181" s="129" t="str">
        <f>_xlfn.XLOOKUP(Tbl_DFR[[#This Row],[SAP]],Site_master[SAP ID],Site_master[ [ TECHNICIAN Name] ],"Not found")</f>
        <v>Munendra  singh</v>
      </c>
      <c r="AE181" s="133">
        <f>LEN(Tbl_DFR[[#This Row],[SAP]])</f>
        <v>18</v>
      </c>
      <c r="AF181" s="151" t="str">
        <f>IF(Tbl_DFR[[#This Row],[SAP LENGTH]]=18,"valid","check")</f>
        <v>valid</v>
      </c>
    </row>
    <row r="182" spans="1:32" hidden="1">
      <c r="A182" s="70">
        <v>91</v>
      </c>
      <c r="B182" s="34" t="s">
        <v>705</v>
      </c>
      <c r="C182" s="134" t="str">
        <f>UPPER(TRIM(Tbl_DFR[[#This Row],[CMP]]))</f>
        <v>DEHRADUN</v>
      </c>
      <c r="D182" s="23" t="s">
        <v>706</v>
      </c>
      <c r="E182" s="45" t="s">
        <v>761</v>
      </c>
      <c r="F182" s="21" t="s">
        <v>762</v>
      </c>
      <c r="G182" s="87" t="s">
        <v>829</v>
      </c>
      <c r="H182" s="34" t="s">
        <v>819</v>
      </c>
      <c r="I182" s="65">
        <v>45937</v>
      </c>
      <c r="J182" s="65">
        <v>45937</v>
      </c>
      <c r="K182" s="159">
        <f>IF(OR(Tbl_DFR[[#This Row],[Date of filling]]="WIP",Tbl_DFR[[#This Row],[Date of Invoice ]]=""),"",Tbl_DFR[[#This Row],[Date of filling]]-Tbl_DFR[[#This Row],[Date of Invoice ]])</f>
        <v>0</v>
      </c>
      <c r="L182" s="160" t="str">
        <f>IF(ISNUMBER(Tbl_DFR[[#This Row],[Invoice filling gape]]),"valid","check")</f>
        <v>valid</v>
      </c>
      <c r="M182" s="34">
        <v>5196</v>
      </c>
      <c r="N182" s="46">
        <v>1369</v>
      </c>
      <c r="O182" s="46">
        <v>63</v>
      </c>
      <c r="P182" s="85">
        <v>60</v>
      </c>
      <c r="Q182" s="138" t="str">
        <f>IF(Tbl_DFR[[#This Row],[Filling Qty]]&gt;=150,"high","normal")</f>
        <v>normal</v>
      </c>
      <c r="R182" s="138" t="str">
        <f>IF(AND(Tbl_DFR[[#This Row],[CMP]]="HALDWANI",Tbl_DFR[[#This Row],[Filling Qty]]&gt;=150),"yes","no")</f>
        <v>no</v>
      </c>
      <c r="S182" s="138" t="str">
        <f>IF(Tbl_DFR[[#This Row],[Filling Qty]]&gt;=150,"high",IF(Tbl_DFR[[#This Row],[Filling Qty]]&gt;=80,"medium","low"))</f>
        <v>low</v>
      </c>
      <c r="T182" s="34">
        <f t="shared" si="2"/>
        <v>123</v>
      </c>
      <c r="U182" s="134" t="str" cm="1">
        <f t="array" ref="U182">_xlfn.IFS(Tbl_DFR[[#This Row],[Filling Qty]]&gt;=150,"HIGH",Tbl_DFR[[#This Row],[Filling Qty]]&gt;=80,"medium",TRUE,"low")</f>
        <v>low</v>
      </c>
      <c r="V182" s="134" t="str">
        <f>IF(OR(Tbl_DFR[[#This Row],[CMP]]="HALDWANI",Tbl_DFR[[#This Row],[CMP]]="DEHRADUN"),"YES","NO")</f>
        <v>YES</v>
      </c>
      <c r="W182" s="65">
        <v>45937</v>
      </c>
      <c r="X182" s="35">
        <v>45931</v>
      </c>
      <c r="Y182" s="47">
        <v>45931</v>
      </c>
      <c r="Z182" s="47" t="str">
        <f>IFERROR(TEXT(Tbl_DFR[[#This Row],[Date of filling]],"mmm"),"WIP")</f>
        <v>Oct</v>
      </c>
      <c r="AA182" s="159">
        <f>IFERROR(YEAR(Tbl_DFR[[#This Row],[Date of filling]]),"WIP")</f>
        <v>2025</v>
      </c>
      <c r="AB182" s="161" t="str">
        <f>IFERROR(TEXT(Tbl_DFR[[#This Row],[Date of filling]],"ddd"),"WIP")</f>
        <v>Tue</v>
      </c>
      <c r="AC182" s="48"/>
      <c r="AD182" s="130" t="str">
        <f>_xlfn.XLOOKUP(Tbl_DFR[[#This Row],[SAP]],Site_master[SAP ID],Site_master[ [ TECHNICIAN Name] ],"Not found")</f>
        <v>Rohit Thakur SLQU</v>
      </c>
      <c r="AE182" s="141">
        <f>LEN(Tbl_DFR[[#This Row],[SAP]])</f>
        <v>18</v>
      </c>
      <c r="AF182" s="151" t="str">
        <f>IF(Tbl_DFR[[#This Row],[SAP LENGTH]]=18,"valid","check")</f>
        <v>valid</v>
      </c>
    </row>
    <row r="183" spans="1:32" hidden="1">
      <c r="A183" s="70">
        <v>91</v>
      </c>
      <c r="B183" s="34" t="s">
        <v>31</v>
      </c>
      <c r="C183" s="134" t="str">
        <f>UPPER(TRIM(Tbl_DFR[[#This Row],[CMP]]))</f>
        <v>HALDWANI</v>
      </c>
      <c r="D183" s="23" t="s">
        <v>104</v>
      </c>
      <c r="E183" s="45" t="s">
        <v>127</v>
      </c>
      <c r="F183" s="21" t="s">
        <v>126</v>
      </c>
      <c r="G183" s="21" t="s">
        <v>159</v>
      </c>
      <c r="H183" s="34">
        <v>82155</v>
      </c>
      <c r="I183" s="24">
        <v>45932</v>
      </c>
      <c r="J183" s="24">
        <v>45932</v>
      </c>
      <c r="K183" s="159">
        <f>IF(OR(Tbl_DFR[[#This Row],[Date of filling]]="WIP",Tbl_DFR[[#This Row],[Date of Invoice ]]=""),"",Tbl_DFR[[#This Row],[Date of filling]]-Tbl_DFR[[#This Row],[Date of Invoice ]])</f>
        <v>0</v>
      </c>
      <c r="L183" s="160" t="str">
        <f>IF(ISNUMBER(Tbl_DFR[[#This Row],[Invoice filling gape]]),"valid","check")</f>
        <v>valid</v>
      </c>
      <c r="M183" s="34">
        <v>7461</v>
      </c>
      <c r="N183" s="46">
        <v>1445</v>
      </c>
      <c r="O183" s="46">
        <v>54</v>
      </c>
      <c r="P183" s="22">
        <v>80</v>
      </c>
      <c r="Q183" s="134" t="str">
        <f>IF(Tbl_DFR[[#This Row],[Filling Qty]]&gt;=150,"high","normal")</f>
        <v>normal</v>
      </c>
      <c r="R183" s="134" t="str">
        <f>IF(AND(Tbl_DFR[[#This Row],[CMP]]="HALDWANI",Tbl_DFR[[#This Row],[Filling Qty]]&gt;=150),"yes","no")</f>
        <v>no</v>
      </c>
      <c r="S183" s="134" t="str">
        <f>IF(Tbl_DFR[[#This Row],[Filling Qty]]&gt;=150,"high",IF(Tbl_DFR[[#This Row],[Filling Qty]]&gt;=80,"medium","low"))</f>
        <v>medium</v>
      </c>
      <c r="T183" s="34">
        <f t="shared" si="2"/>
        <v>134</v>
      </c>
      <c r="U183" s="134" t="str" cm="1">
        <f t="array" ref="U183">_xlfn.IFS(Tbl_DFR[[#This Row],[Filling Qty]]&gt;=150,"HIGH",Tbl_DFR[[#This Row],[Filling Qty]]&gt;=80,"medium",TRUE,"low")</f>
        <v>medium</v>
      </c>
      <c r="V183" s="134" t="str">
        <f>IF(OR(Tbl_DFR[[#This Row],[CMP]]="HALDWANI",Tbl_DFR[[#This Row],[CMP]]="DEHRADUN"),"YES","NO")</f>
        <v>YES</v>
      </c>
      <c r="W183" s="24">
        <v>45932</v>
      </c>
      <c r="X183" s="34"/>
      <c r="Y183" s="47">
        <v>45931</v>
      </c>
      <c r="Z183" s="47" t="str">
        <f>IFERROR(TEXT(Tbl_DFR[[#This Row],[Date of filling]],"mmm"),"WIP")</f>
        <v>Oct</v>
      </c>
      <c r="AA183" s="159">
        <f>IFERROR(YEAR(Tbl_DFR[[#This Row],[Date of filling]]),"WIP")</f>
        <v>2025</v>
      </c>
      <c r="AB183" s="161" t="str">
        <f>IFERROR(TEXT(Tbl_DFR[[#This Row],[Date of filling]],"ddd"),"WIP")</f>
        <v>Thu</v>
      </c>
      <c r="AC183" s="48"/>
      <c r="AD183" s="130" t="str">
        <f>_xlfn.XLOOKUP(Tbl_DFR[[#This Row],[SAP]],Site_master[SAP ID],Site_master[ [ TECHNICIAN Name] ],"Not found")</f>
        <v>Munendra  singh</v>
      </c>
      <c r="AE183" s="135">
        <f>LEN(Tbl_DFR[[#This Row],[SAP]])</f>
        <v>18</v>
      </c>
      <c r="AF183" s="151" t="str">
        <f>IF(Tbl_DFR[[#This Row],[SAP LENGTH]]=18,"valid","check")</f>
        <v>valid</v>
      </c>
    </row>
    <row r="184" spans="1:32" hidden="1">
      <c r="A184" s="56">
        <v>92</v>
      </c>
      <c r="B184" s="28" t="s">
        <v>705</v>
      </c>
      <c r="C184" s="137" t="str">
        <f>UPPER(TRIM(Tbl_DFR[[#This Row],[CMP]]))</f>
        <v>DEHRADUN</v>
      </c>
      <c r="D184" s="23" t="s">
        <v>706</v>
      </c>
      <c r="E184" s="49" t="s">
        <v>761</v>
      </c>
      <c r="F184" s="27" t="s">
        <v>762</v>
      </c>
      <c r="G184" s="87" t="s">
        <v>830</v>
      </c>
      <c r="H184" s="28" t="s">
        <v>819</v>
      </c>
      <c r="I184" s="67">
        <v>45937</v>
      </c>
      <c r="J184" s="67">
        <v>45937</v>
      </c>
      <c r="K184" s="159">
        <f>IF(OR(Tbl_DFR[[#This Row],[Date of filling]]="WIP",Tbl_DFR[[#This Row],[Date of Invoice ]]=""),"",Tbl_DFR[[#This Row],[Date of filling]]-Tbl_DFR[[#This Row],[Date of Invoice ]])</f>
        <v>0</v>
      </c>
      <c r="L184" s="160" t="str">
        <f>IF(ISNUMBER(Tbl_DFR[[#This Row],[Invoice filling gape]]),"valid","check")</f>
        <v>valid</v>
      </c>
      <c r="M184" s="28">
        <v>3553</v>
      </c>
      <c r="N184" s="42">
        <v>727</v>
      </c>
      <c r="O184" s="42">
        <v>8</v>
      </c>
      <c r="P184" s="85">
        <v>60</v>
      </c>
      <c r="Q184" s="138" t="str">
        <f>IF(Tbl_DFR[[#This Row],[Filling Qty]]&gt;=150,"high","normal")</f>
        <v>normal</v>
      </c>
      <c r="R184" s="138" t="str">
        <f>IF(AND(Tbl_DFR[[#This Row],[CMP]]="HALDWANI",Tbl_DFR[[#This Row],[Filling Qty]]&gt;=150),"yes","no")</f>
        <v>no</v>
      </c>
      <c r="S184" s="138" t="str">
        <f>IF(Tbl_DFR[[#This Row],[Filling Qty]]&gt;=150,"high",IF(Tbl_DFR[[#This Row],[Filling Qty]]&gt;=80,"medium","low"))</f>
        <v>low</v>
      </c>
      <c r="T184" s="28">
        <f t="shared" si="2"/>
        <v>68</v>
      </c>
      <c r="U184" s="137" t="str" cm="1">
        <f t="array" ref="U184">_xlfn.IFS(Tbl_DFR[[#This Row],[Filling Qty]]&gt;=150,"HIGH",Tbl_DFR[[#This Row],[Filling Qty]]&gt;=80,"medium",TRUE,"low")</f>
        <v>low</v>
      </c>
      <c r="V184" s="137" t="str">
        <f>IF(OR(Tbl_DFR[[#This Row],[CMP]]="HALDWANI",Tbl_DFR[[#This Row],[CMP]]="DEHRADUN"),"YES","NO")</f>
        <v>YES</v>
      </c>
      <c r="W184" s="67">
        <v>45937</v>
      </c>
      <c r="X184" s="32">
        <v>45931</v>
      </c>
      <c r="Y184" s="43">
        <v>45931</v>
      </c>
      <c r="Z184" s="43" t="str">
        <f>IFERROR(TEXT(Tbl_DFR[[#This Row],[Date of filling]],"mmm"),"WIP")</f>
        <v>Oct</v>
      </c>
      <c r="AA184" s="159">
        <f>IFERROR(YEAR(Tbl_DFR[[#This Row],[Date of filling]]),"WIP")</f>
        <v>2025</v>
      </c>
      <c r="AB184" s="161" t="str">
        <f>IFERROR(TEXT(Tbl_DFR[[#This Row],[Date of filling]],"ddd"),"WIP")</f>
        <v>Tue</v>
      </c>
      <c r="AC184" s="50"/>
      <c r="AD184" s="129" t="str">
        <f>_xlfn.XLOOKUP(Tbl_DFR[[#This Row],[SAP]],Site_master[SAP ID],Site_master[ [ TECHNICIAN Name] ],"Not found")</f>
        <v>Ankur  Khatana</v>
      </c>
      <c r="AE184" s="141">
        <f>LEN(Tbl_DFR[[#This Row],[SAP]])</f>
        <v>18</v>
      </c>
      <c r="AF184" s="151" t="str">
        <f>IF(Tbl_DFR[[#This Row],[SAP LENGTH]]=18,"valid","check")</f>
        <v>valid</v>
      </c>
    </row>
    <row r="185" spans="1:32" hidden="1">
      <c r="A185" s="56">
        <v>92</v>
      </c>
      <c r="B185" s="28" t="s">
        <v>31</v>
      </c>
      <c r="C185" s="137" t="str">
        <f>UPPER(TRIM(Tbl_DFR[[#This Row],[CMP]]))</f>
        <v>HALDWANI</v>
      </c>
      <c r="D185" s="23" t="s">
        <v>104</v>
      </c>
      <c r="E185" s="49" t="s">
        <v>127</v>
      </c>
      <c r="F185" s="27" t="s">
        <v>126</v>
      </c>
      <c r="G185" s="27" t="s">
        <v>160</v>
      </c>
      <c r="H185" s="28">
        <v>82016</v>
      </c>
      <c r="I185" s="30">
        <v>45932</v>
      </c>
      <c r="J185" s="30">
        <v>45932</v>
      </c>
      <c r="K185" s="159">
        <f>IF(OR(Tbl_DFR[[#This Row],[Date of filling]]="WIP",Tbl_DFR[[#This Row],[Date of Invoice ]]=""),"",Tbl_DFR[[#This Row],[Date of filling]]-Tbl_DFR[[#This Row],[Date of Invoice ]])</f>
        <v>0</v>
      </c>
      <c r="L185" s="160" t="str">
        <f>IF(ISNUMBER(Tbl_DFR[[#This Row],[Invoice filling gape]]),"valid","check")</f>
        <v>valid</v>
      </c>
      <c r="M185" s="28">
        <v>9473</v>
      </c>
      <c r="N185" s="42">
        <v>2352</v>
      </c>
      <c r="O185" s="42">
        <v>38</v>
      </c>
      <c r="P185" s="29">
        <v>80</v>
      </c>
      <c r="Q185" s="137" t="str">
        <f>IF(Tbl_DFR[[#This Row],[Filling Qty]]&gt;=150,"high","normal")</f>
        <v>normal</v>
      </c>
      <c r="R185" s="137" t="str">
        <f>IF(AND(Tbl_DFR[[#This Row],[CMP]]="HALDWANI",Tbl_DFR[[#This Row],[Filling Qty]]&gt;=150),"yes","no")</f>
        <v>no</v>
      </c>
      <c r="S185" s="137" t="str">
        <f>IF(Tbl_DFR[[#This Row],[Filling Qty]]&gt;=150,"high",IF(Tbl_DFR[[#This Row],[Filling Qty]]&gt;=80,"medium","low"))</f>
        <v>medium</v>
      </c>
      <c r="T185" s="28">
        <f t="shared" si="2"/>
        <v>118</v>
      </c>
      <c r="U185" s="137" t="str" cm="1">
        <f t="array" ref="U185">_xlfn.IFS(Tbl_DFR[[#This Row],[Filling Qty]]&gt;=150,"HIGH",Tbl_DFR[[#This Row],[Filling Qty]]&gt;=80,"medium",TRUE,"low")</f>
        <v>medium</v>
      </c>
      <c r="V185" s="137" t="str">
        <f>IF(OR(Tbl_DFR[[#This Row],[CMP]]="HALDWANI",Tbl_DFR[[#This Row],[CMP]]="DEHRADUN"),"YES","NO")</f>
        <v>YES</v>
      </c>
      <c r="W185" s="30">
        <v>45932</v>
      </c>
      <c r="X185" s="28"/>
      <c r="Y185" s="43">
        <v>45931</v>
      </c>
      <c r="Z185" s="43" t="str">
        <f>IFERROR(TEXT(Tbl_DFR[[#This Row],[Date of filling]],"mmm"),"WIP")</f>
        <v>Oct</v>
      </c>
      <c r="AA185" s="159">
        <f>IFERROR(YEAR(Tbl_DFR[[#This Row],[Date of filling]]),"WIP")</f>
        <v>2025</v>
      </c>
      <c r="AB185" s="161" t="str">
        <f>IFERROR(TEXT(Tbl_DFR[[#This Row],[Date of filling]],"ddd"),"WIP")</f>
        <v>Thu</v>
      </c>
      <c r="AC185" s="50"/>
      <c r="AD185" s="129" t="str">
        <f>_xlfn.XLOOKUP(Tbl_DFR[[#This Row],[SAP]],Site_master[SAP ID],Site_master[ [ TECHNICIAN Name] ],"Not found")</f>
        <v>Jitendra  Kumar HKGM</v>
      </c>
      <c r="AE185" s="133">
        <f>LEN(Tbl_DFR[[#This Row],[SAP]])</f>
        <v>18</v>
      </c>
      <c r="AF185" s="151" t="str">
        <f>IF(Tbl_DFR[[#This Row],[SAP LENGTH]]=18,"valid","check")</f>
        <v>valid</v>
      </c>
    </row>
    <row r="186" spans="1:32" hidden="1">
      <c r="A186" s="70">
        <v>93</v>
      </c>
      <c r="B186" s="34" t="s">
        <v>705</v>
      </c>
      <c r="C186" s="134" t="str">
        <f>UPPER(TRIM(Tbl_DFR[[#This Row],[CMP]]))</f>
        <v>DEHRADUN</v>
      </c>
      <c r="D186" s="23" t="s">
        <v>706</v>
      </c>
      <c r="E186" s="45" t="s">
        <v>809</v>
      </c>
      <c r="F186" s="21" t="s">
        <v>810</v>
      </c>
      <c r="G186" s="87" t="s">
        <v>831</v>
      </c>
      <c r="H186" s="34">
        <v>92103</v>
      </c>
      <c r="I186" s="65">
        <v>45938</v>
      </c>
      <c r="J186" s="65">
        <v>45938</v>
      </c>
      <c r="K186" s="159">
        <f>IF(OR(Tbl_DFR[[#This Row],[Date of filling]]="WIP",Tbl_DFR[[#This Row],[Date of Invoice ]]=""),"",Tbl_DFR[[#This Row],[Date of filling]]-Tbl_DFR[[#This Row],[Date of Invoice ]])</f>
        <v>0</v>
      </c>
      <c r="L186" s="160" t="str">
        <f>IF(ISNUMBER(Tbl_DFR[[#This Row],[Invoice filling gape]]),"valid","check")</f>
        <v>valid</v>
      </c>
      <c r="M186" s="34">
        <v>15383</v>
      </c>
      <c r="N186" s="46">
        <v>3471</v>
      </c>
      <c r="O186" s="46">
        <v>28</v>
      </c>
      <c r="P186" s="22">
        <v>60</v>
      </c>
      <c r="Q186" s="134" t="str">
        <f>IF(Tbl_DFR[[#This Row],[Filling Qty]]&gt;=150,"high","normal")</f>
        <v>normal</v>
      </c>
      <c r="R186" s="134" t="str">
        <f>IF(AND(Tbl_DFR[[#This Row],[CMP]]="HALDWANI",Tbl_DFR[[#This Row],[Filling Qty]]&gt;=150),"yes","no")</f>
        <v>no</v>
      </c>
      <c r="S186" s="134" t="str">
        <f>IF(Tbl_DFR[[#This Row],[Filling Qty]]&gt;=150,"high",IF(Tbl_DFR[[#This Row],[Filling Qty]]&gt;=80,"medium","low"))</f>
        <v>low</v>
      </c>
      <c r="T186" s="34">
        <f t="shared" si="2"/>
        <v>88</v>
      </c>
      <c r="U186" s="134" t="str" cm="1">
        <f t="array" ref="U186">_xlfn.IFS(Tbl_DFR[[#This Row],[Filling Qty]]&gt;=150,"HIGH",Tbl_DFR[[#This Row],[Filling Qty]]&gt;=80,"medium",TRUE,"low")</f>
        <v>low</v>
      </c>
      <c r="V186" s="134" t="str">
        <f>IF(OR(Tbl_DFR[[#This Row],[CMP]]="HALDWANI",Tbl_DFR[[#This Row],[CMP]]="DEHRADUN"),"YES","NO")</f>
        <v>YES</v>
      </c>
      <c r="W186" s="65">
        <v>45938</v>
      </c>
      <c r="X186" s="35">
        <v>45931</v>
      </c>
      <c r="Y186" s="47">
        <v>45931</v>
      </c>
      <c r="Z186" s="47" t="str">
        <f>IFERROR(TEXT(Tbl_DFR[[#This Row],[Date of filling]],"mmm"),"WIP")</f>
        <v>Oct</v>
      </c>
      <c r="AA186" s="159">
        <f>IFERROR(YEAR(Tbl_DFR[[#This Row],[Date of filling]]),"WIP")</f>
        <v>2025</v>
      </c>
      <c r="AB186" s="161" t="str">
        <f>IFERROR(TEXT(Tbl_DFR[[#This Row],[Date of filling]],"ddd"),"WIP")</f>
        <v>Wed</v>
      </c>
      <c r="AC186" s="48"/>
      <c r="AD186" s="130" t="str">
        <f>_xlfn.XLOOKUP(Tbl_DFR[[#This Row],[SAP]],Site_master[SAP ID],Site_master[ [ TECHNICIAN Name] ],"Not found")</f>
        <v>Gaurav  Saini</v>
      </c>
      <c r="AE186" s="141">
        <f>LEN(Tbl_DFR[[#This Row],[SAP]])</f>
        <v>18</v>
      </c>
      <c r="AF186" s="151" t="str">
        <f>IF(Tbl_DFR[[#This Row],[SAP LENGTH]]=18,"valid","check")</f>
        <v>valid</v>
      </c>
    </row>
    <row r="187" spans="1:32" hidden="1">
      <c r="A187" s="70">
        <v>93</v>
      </c>
      <c r="B187" s="34" t="s">
        <v>31</v>
      </c>
      <c r="C187" s="34" t="str">
        <f>UPPER(TRIM(Tbl_DFR[[#This Row],[CMP]]))</f>
        <v>HALDWANI</v>
      </c>
      <c r="D187" s="40" t="s">
        <v>104</v>
      </c>
      <c r="E187" s="45" t="s">
        <v>127</v>
      </c>
      <c r="F187" s="21" t="s">
        <v>126</v>
      </c>
      <c r="G187" s="21" t="s">
        <v>161</v>
      </c>
      <c r="H187" s="34">
        <v>82016</v>
      </c>
      <c r="I187" s="24">
        <v>45932</v>
      </c>
      <c r="J187" s="24">
        <v>45932</v>
      </c>
      <c r="K187" s="159">
        <f>IF(OR(Tbl_DFR[[#This Row],[Date of filling]]="WIP",Tbl_DFR[[#This Row],[Date of Invoice ]]=""),"",Tbl_DFR[[#This Row],[Date of filling]]-Tbl_DFR[[#This Row],[Date of Invoice ]])</f>
        <v>0</v>
      </c>
      <c r="L187" s="160" t="str">
        <f>IF(ISNUMBER(Tbl_DFR[[#This Row],[Invoice filling gape]]),"valid","check")</f>
        <v>valid</v>
      </c>
      <c r="M187" s="34">
        <v>43999</v>
      </c>
      <c r="N187" s="46">
        <v>10845</v>
      </c>
      <c r="O187" s="46">
        <v>44</v>
      </c>
      <c r="P187" s="22">
        <v>80</v>
      </c>
      <c r="Q187" s="134" t="str">
        <f>IF(Tbl_DFR[[#This Row],[Filling Qty]]&gt;=150,"high","normal")</f>
        <v>normal</v>
      </c>
      <c r="R187" s="134" t="str">
        <f>IF(AND(Tbl_DFR[[#This Row],[CMP]]="HALDWANI",Tbl_DFR[[#This Row],[Filling Qty]]&gt;=150),"yes","no")</f>
        <v>no</v>
      </c>
      <c r="S187" s="134" t="str">
        <f>IF(Tbl_DFR[[#This Row],[Filling Qty]]&gt;=150,"high",IF(Tbl_DFR[[#This Row],[Filling Qty]]&gt;=80,"medium","low"))</f>
        <v>medium</v>
      </c>
      <c r="T187" s="34">
        <f t="shared" si="2"/>
        <v>124</v>
      </c>
      <c r="U187" s="134" t="str" cm="1">
        <f t="array" ref="U187">_xlfn.IFS(Tbl_DFR[[#This Row],[Filling Qty]]&gt;=150,"HIGH",Tbl_DFR[[#This Row],[Filling Qty]]&gt;=80,"medium",TRUE,"low")</f>
        <v>medium</v>
      </c>
      <c r="V187" s="134" t="str">
        <f>IF(OR(Tbl_DFR[[#This Row],[CMP]]="HALDWANI",Tbl_DFR[[#This Row],[CMP]]="DEHRADUN"),"YES","NO")</f>
        <v>YES</v>
      </c>
      <c r="W187" s="24">
        <v>45932</v>
      </c>
      <c r="X187" s="34"/>
      <c r="Y187" s="47">
        <v>45931</v>
      </c>
      <c r="Z187" s="47" t="str">
        <f>IFERROR(TEXT(Tbl_DFR[[#This Row],[Date of filling]],"mmm"),"WIP")</f>
        <v>Oct</v>
      </c>
      <c r="AA187" s="159">
        <f>IFERROR(YEAR(Tbl_DFR[[#This Row],[Date of filling]]),"WIP")</f>
        <v>2025</v>
      </c>
      <c r="AB187" s="161" t="str">
        <f>IFERROR(TEXT(Tbl_DFR[[#This Row],[Date of filling]],"ddd"),"WIP")</f>
        <v>Thu</v>
      </c>
      <c r="AC187" s="48"/>
      <c r="AD187" s="130" t="str">
        <f>_xlfn.XLOOKUP(Tbl_DFR[[#This Row],[SAP]],Site_master[SAP ID],Site_master[ [ TECHNICIAN Name] ],"Not found")</f>
        <v>Jitendra  Kumar HKGM</v>
      </c>
      <c r="AE187" s="135">
        <f>LEN(Tbl_DFR[[#This Row],[SAP]])</f>
        <v>18</v>
      </c>
      <c r="AF187" s="151" t="str">
        <f>IF(Tbl_DFR[[#This Row],[SAP LENGTH]]=18,"valid","check")</f>
        <v>valid</v>
      </c>
    </row>
    <row r="188" spans="1:32" hidden="1">
      <c r="A188" s="56">
        <v>94</v>
      </c>
      <c r="B188" s="28" t="s">
        <v>705</v>
      </c>
      <c r="C188" s="28" t="str">
        <f>UPPER(TRIM(Tbl_DFR[[#This Row],[CMP]]))</f>
        <v>DEHRADUN</v>
      </c>
      <c r="D188" s="40" t="s">
        <v>706</v>
      </c>
      <c r="E188" s="49" t="s">
        <v>809</v>
      </c>
      <c r="F188" s="27" t="s">
        <v>810</v>
      </c>
      <c r="G188" s="87" t="s">
        <v>832</v>
      </c>
      <c r="H188" s="28">
        <v>92103</v>
      </c>
      <c r="I188" s="67">
        <v>45938</v>
      </c>
      <c r="J188" s="67">
        <v>45938</v>
      </c>
      <c r="K188" s="159">
        <f>IF(OR(Tbl_DFR[[#This Row],[Date of filling]]="WIP",Tbl_DFR[[#This Row],[Date of Invoice ]]=""),"",Tbl_DFR[[#This Row],[Date of filling]]-Tbl_DFR[[#This Row],[Date of Invoice ]])</f>
        <v>0</v>
      </c>
      <c r="L188" s="160" t="str">
        <f>IF(ISNUMBER(Tbl_DFR[[#This Row],[Invoice filling gape]]),"valid","check")</f>
        <v>valid</v>
      </c>
      <c r="M188" s="28">
        <v>3122</v>
      </c>
      <c r="N188" s="42">
        <v>973</v>
      </c>
      <c r="O188" s="42">
        <v>45</v>
      </c>
      <c r="P188" s="29">
        <v>60</v>
      </c>
      <c r="Q188" s="137" t="str">
        <f>IF(Tbl_DFR[[#This Row],[Filling Qty]]&gt;=150,"high","normal")</f>
        <v>normal</v>
      </c>
      <c r="R188" s="137" t="str">
        <f>IF(AND(Tbl_DFR[[#This Row],[CMP]]="HALDWANI",Tbl_DFR[[#This Row],[Filling Qty]]&gt;=150),"yes","no")</f>
        <v>no</v>
      </c>
      <c r="S188" s="137" t="str">
        <f>IF(Tbl_DFR[[#This Row],[Filling Qty]]&gt;=150,"high",IF(Tbl_DFR[[#This Row],[Filling Qty]]&gt;=80,"medium","low"))</f>
        <v>low</v>
      </c>
      <c r="T188" s="28">
        <f t="shared" si="2"/>
        <v>105</v>
      </c>
      <c r="U188" s="137" t="str" cm="1">
        <f t="array" ref="U188">_xlfn.IFS(Tbl_DFR[[#This Row],[Filling Qty]]&gt;=150,"HIGH",Tbl_DFR[[#This Row],[Filling Qty]]&gt;=80,"medium",TRUE,"low")</f>
        <v>low</v>
      </c>
      <c r="V188" s="137" t="str">
        <f>IF(OR(Tbl_DFR[[#This Row],[CMP]]="HALDWANI",Tbl_DFR[[#This Row],[CMP]]="DEHRADUN"),"YES","NO")</f>
        <v>YES</v>
      </c>
      <c r="W188" s="67">
        <v>45938</v>
      </c>
      <c r="X188" s="32">
        <v>45931</v>
      </c>
      <c r="Y188" s="43">
        <v>45931</v>
      </c>
      <c r="Z188" s="43" t="str">
        <f>IFERROR(TEXT(Tbl_DFR[[#This Row],[Date of filling]],"mmm"),"WIP")</f>
        <v>Oct</v>
      </c>
      <c r="AA188" s="159">
        <f>IFERROR(YEAR(Tbl_DFR[[#This Row],[Date of filling]]),"WIP")</f>
        <v>2025</v>
      </c>
      <c r="AB188" s="161" t="str">
        <f>IFERROR(TEXT(Tbl_DFR[[#This Row],[Date of filling]],"ddd"),"WIP")</f>
        <v>Wed</v>
      </c>
      <c r="AC188" s="50"/>
      <c r="AD188" s="129" t="str">
        <f>_xlfn.XLOOKUP(Tbl_DFR[[#This Row],[SAP]],Site_master[SAP ID],Site_master[ [ TECHNICIAN Name] ],"Not found")</f>
        <v>Gaurav  Saini</v>
      </c>
      <c r="AE188" s="141">
        <f>LEN(Tbl_DFR[[#This Row],[SAP]])</f>
        <v>18</v>
      </c>
      <c r="AF188" s="151" t="str">
        <f>IF(Tbl_DFR[[#This Row],[SAP LENGTH]]=18,"valid","check")</f>
        <v>valid</v>
      </c>
    </row>
    <row r="189" spans="1:32" hidden="1">
      <c r="A189" s="56">
        <v>94</v>
      </c>
      <c r="B189" s="28" t="s">
        <v>31</v>
      </c>
      <c r="C189" s="28" t="str">
        <f>UPPER(TRIM(Tbl_DFR[[#This Row],[CMP]]))</f>
        <v>HALDWANI</v>
      </c>
      <c r="D189" s="40" t="s">
        <v>104</v>
      </c>
      <c r="E189" s="49" t="s">
        <v>127</v>
      </c>
      <c r="F189" s="27" t="s">
        <v>126</v>
      </c>
      <c r="G189" s="27" t="s">
        <v>162</v>
      </c>
      <c r="H189" s="28">
        <v>82016</v>
      </c>
      <c r="I189" s="30">
        <v>45932</v>
      </c>
      <c r="J189" s="30">
        <v>45932</v>
      </c>
      <c r="K189" s="159">
        <f>IF(OR(Tbl_DFR[[#This Row],[Date of filling]]="WIP",Tbl_DFR[[#This Row],[Date of Invoice ]]=""),"",Tbl_DFR[[#This Row],[Date of filling]]-Tbl_DFR[[#This Row],[Date of Invoice ]])</f>
        <v>0</v>
      </c>
      <c r="L189" s="160" t="str">
        <f>IF(ISNUMBER(Tbl_DFR[[#This Row],[Invoice filling gape]]),"valid","check")</f>
        <v>valid</v>
      </c>
      <c r="M189" s="28">
        <v>10231</v>
      </c>
      <c r="N189" s="42">
        <v>2015</v>
      </c>
      <c r="O189" s="42">
        <v>30</v>
      </c>
      <c r="P189" s="29">
        <v>80</v>
      </c>
      <c r="Q189" s="137" t="str">
        <f>IF(Tbl_DFR[[#This Row],[Filling Qty]]&gt;=150,"high","normal")</f>
        <v>normal</v>
      </c>
      <c r="R189" s="137" t="str">
        <f>IF(AND(Tbl_DFR[[#This Row],[CMP]]="HALDWANI",Tbl_DFR[[#This Row],[Filling Qty]]&gt;=150),"yes","no")</f>
        <v>no</v>
      </c>
      <c r="S189" s="137" t="str">
        <f>IF(Tbl_DFR[[#This Row],[Filling Qty]]&gt;=150,"high",IF(Tbl_DFR[[#This Row],[Filling Qty]]&gt;=80,"medium","low"))</f>
        <v>medium</v>
      </c>
      <c r="T189" s="28">
        <f t="shared" si="2"/>
        <v>110</v>
      </c>
      <c r="U189" s="137" t="str" cm="1">
        <f t="array" ref="U189">_xlfn.IFS(Tbl_DFR[[#This Row],[Filling Qty]]&gt;=150,"HIGH",Tbl_DFR[[#This Row],[Filling Qty]]&gt;=80,"medium",TRUE,"low")</f>
        <v>medium</v>
      </c>
      <c r="V189" s="137" t="str">
        <f>IF(OR(Tbl_DFR[[#This Row],[CMP]]="HALDWANI",Tbl_DFR[[#This Row],[CMP]]="DEHRADUN"),"YES","NO")</f>
        <v>YES</v>
      </c>
      <c r="W189" s="30">
        <v>45932</v>
      </c>
      <c r="X189" s="28"/>
      <c r="Y189" s="43">
        <v>45931</v>
      </c>
      <c r="Z189" s="43" t="str">
        <f>IFERROR(TEXT(Tbl_DFR[[#This Row],[Date of filling]],"mmm"),"WIP")</f>
        <v>Oct</v>
      </c>
      <c r="AA189" s="159">
        <f>IFERROR(YEAR(Tbl_DFR[[#This Row],[Date of filling]]),"WIP")</f>
        <v>2025</v>
      </c>
      <c r="AB189" s="161" t="str">
        <f>IFERROR(TEXT(Tbl_DFR[[#This Row],[Date of filling]],"ddd"),"WIP")</f>
        <v>Thu</v>
      </c>
      <c r="AC189" s="50"/>
      <c r="AD189" s="129" t="str">
        <f>_xlfn.XLOOKUP(Tbl_DFR[[#This Row],[SAP]],Site_master[SAP ID],Site_master[ [ TECHNICIAN Name] ],"Not found")</f>
        <v>Jitendra  Kumar HKGM</v>
      </c>
      <c r="AE189" s="133">
        <f>LEN(Tbl_DFR[[#This Row],[SAP]])</f>
        <v>18</v>
      </c>
      <c r="AF189" s="151" t="str">
        <f>IF(Tbl_DFR[[#This Row],[SAP LENGTH]]=18,"valid","check")</f>
        <v>valid</v>
      </c>
    </row>
    <row r="190" spans="1:32" hidden="1">
      <c r="A190" s="70">
        <v>95</v>
      </c>
      <c r="B190" s="34" t="s">
        <v>705</v>
      </c>
      <c r="C190" s="34" t="str">
        <f>UPPER(TRIM(Tbl_DFR[[#This Row],[CMP]]))</f>
        <v>DEHRADUN</v>
      </c>
      <c r="D190" s="40" t="s">
        <v>706</v>
      </c>
      <c r="E190" s="45" t="s">
        <v>809</v>
      </c>
      <c r="F190" s="21" t="s">
        <v>810</v>
      </c>
      <c r="G190" s="87" t="s">
        <v>833</v>
      </c>
      <c r="H190" s="34">
        <v>92103</v>
      </c>
      <c r="I190" s="65">
        <v>45938</v>
      </c>
      <c r="J190" s="65">
        <v>45938</v>
      </c>
      <c r="K190" s="159">
        <f>IF(OR(Tbl_DFR[[#This Row],[Date of filling]]="WIP",Tbl_DFR[[#This Row],[Date of Invoice ]]=""),"",Tbl_DFR[[#This Row],[Date of filling]]-Tbl_DFR[[#This Row],[Date of Invoice ]])</f>
        <v>0</v>
      </c>
      <c r="L190" s="160" t="str">
        <f>IF(ISNUMBER(Tbl_DFR[[#This Row],[Invoice filling gape]]),"valid","check")</f>
        <v>valid</v>
      </c>
      <c r="M190" s="34">
        <v>11934</v>
      </c>
      <c r="N190" s="46">
        <v>2234</v>
      </c>
      <c r="O190" s="46">
        <v>90</v>
      </c>
      <c r="P190" s="22">
        <v>100</v>
      </c>
      <c r="Q190" s="134" t="str">
        <f>IF(Tbl_DFR[[#This Row],[Filling Qty]]&gt;=150,"high","normal")</f>
        <v>normal</v>
      </c>
      <c r="R190" s="134" t="str">
        <f>IF(AND(Tbl_DFR[[#This Row],[CMP]]="HALDWANI",Tbl_DFR[[#This Row],[Filling Qty]]&gt;=150),"yes","no")</f>
        <v>no</v>
      </c>
      <c r="S190" s="134" t="str">
        <f>IF(Tbl_DFR[[#This Row],[Filling Qty]]&gt;=150,"high",IF(Tbl_DFR[[#This Row],[Filling Qty]]&gt;=80,"medium","low"))</f>
        <v>medium</v>
      </c>
      <c r="T190" s="34">
        <f t="shared" si="2"/>
        <v>190</v>
      </c>
      <c r="U190" s="134" t="str" cm="1">
        <f t="array" ref="U190">_xlfn.IFS(Tbl_DFR[[#This Row],[Filling Qty]]&gt;=150,"HIGH",Tbl_DFR[[#This Row],[Filling Qty]]&gt;=80,"medium",TRUE,"low")</f>
        <v>medium</v>
      </c>
      <c r="V190" s="134" t="str">
        <f>IF(OR(Tbl_DFR[[#This Row],[CMP]]="HALDWANI",Tbl_DFR[[#This Row],[CMP]]="DEHRADUN"),"YES","NO")</f>
        <v>YES</v>
      </c>
      <c r="W190" s="65">
        <v>45938</v>
      </c>
      <c r="X190" s="35">
        <v>45931</v>
      </c>
      <c r="Y190" s="47">
        <v>45931</v>
      </c>
      <c r="Z190" s="47" t="str">
        <f>IFERROR(TEXT(Tbl_DFR[[#This Row],[Date of filling]],"mmm"),"WIP")</f>
        <v>Oct</v>
      </c>
      <c r="AA190" s="159">
        <f>IFERROR(YEAR(Tbl_DFR[[#This Row],[Date of filling]]),"WIP")</f>
        <v>2025</v>
      </c>
      <c r="AB190" s="161" t="str">
        <f>IFERROR(TEXT(Tbl_DFR[[#This Row],[Date of filling]],"ddd"),"WIP")</f>
        <v>Wed</v>
      </c>
      <c r="AC190" s="48"/>
      <c r="AD190" s="130" t="str">
        <f>_xlfn.XLOOKUP(Tbl_DFR[[#This Row],[SAP]],Site_master[SAP ID],Site_master[ [ TECHNICIAN Name] ],"Not found")</f>
        <v>Rohit Thakur SLQU</v>
      </c>
      <c r="AE190" s="141">
        <f>LEN(Tbl_DFR[[#This Row],[SAP]])</f>
        <v>18</v>
      </c>
      <c r="AF190" s="151" t="str">
        <f>IF(Tbl_DFR[[#This Row],[SAP LENGTH]]=18,"valid","check")</f>
        <v>valid</v>
      </c>
    </row>
    <row r="191" spans="1:32" hidden="1">
      <c r="A191" s="70">
        <v>95</v>
      </c>
      <c r="B191" s="34" t="s">
        <v>31</v>
      </c>
      <c r="C191" s="34" t="str">
        <f>UPPER(TRIM(Tbl_DFR[[#This Row],[CMP]]))</f>
        <v>HALDWANI</v>
      </c>
      <c r="D191" s="40" t="s">
        <v>104</v>
      </c>
      <c r="E191" s="45" t="s">
        <v>127</v>
      </c>
      <c r="F191" s="21" t="s">
        <v>126</v>
      </c>
      <c r="G191" s="21" t="s">
        <v>163</v>
      </c>
      <c r="H191" s="34">
        <v>82016</v>
      </c>
      <c r="I191" s="24">
        <v>45932</v>
      </c>
      <c r="J191" s="24">
        <v>45932</v>
      </c>
      <c r="K191" s="159">
        <f>IF(OR(Tbl_DFR[[#This Row],[Date of filling]]="WIP",Tbl_DFR[[#This Row],[Date of Invoice ]]=""),"",Tbl_DFR[[#This Row],[Date of filling]]-Tbl_DFR[[#This Row],[Date of Invoice ]])</f>
        <v>0</v>
      </c>
      <c r="L191" s="160" t="str">
        <f>IF(ISNUMBER(Tbl_DFR[[#This Row],[Invoice filling gape]]),"valid","check")</f>
        <v>valid</v>
      </c>
      <c r="M191" s="34">
        <v>6876</v>
      </c>
      <c r="N191" s="46">
        <v>1226</v>
      </c>
      <c r="O191" s="46">
        <v>53</v>
      </c>
      <c r="P191" s="22">
        <v>60</v>
      </c>
      <c r="Q191" s="134" t="str">
        <f>IF(Tbl_DFR[[#This Row],[Filling Qty]]&gt;=150,"high","normal")</f>
        <v>normal</v>
      </c>
      <c r="R191" s="134" t="str">
        <f>IF(AND(Tbl_DFR[[#This Row],[CMP]]="HALDWANI",Tbl_DFR[[#This Row],[Filling Qty]]&gt;=150),"yes","no")</f>
        <v>no</v>
      </c>
      <c r="S191" s="134" t="str">
        <f>IF(Tbl_DFR[[#This Row],[Filling Qty]]&gt;=150,"high",IF(Tbl_DFR[[#This Row],[Filling Qty]]&gt;=80,"medium","low"))</f>
        <v>low</v>
      </c>
      <c r="T191" s="34">
        <f t="shared" si="2"/>
        <v>113</v>
      </c>
      <c r="U191" s="134" t="str" cm="1">
        <f t="array" ref="U191">_xlfn.IFS(Tbl_DFR[[#This Row],[Filling Qty]]&gt;=150,"HIGH",Tbl_DFR[[#This Row],[Filling Qty]]&gt;=80,"medium",TRUE,"low")</f>
        <v>low</v>
      </c>
      <c r="V191" s="134" t="str">
        <f>IF(OR(Tbl_DFR[[#This Row],[CMP]]="HALDWANI",Tbl_DFR[[#This Row],[CMP]]="DEHRADUN"),"YES","NO")</f>
        <v>YES</v>
      </c>
      <c r="W191" s="24">
        <v>45932</v>
      </c>
      <c r="X191" s="34"/>
      <c r="Y191" s="47">
        <v>45931</v>
      </c>
      <c r="Z191" s="47" t="str">
        <f>IFERROR(TEXT(Tbl_DFR[[#This Row],[Date of filling]],"mmm"),"WIP")</f>
        <v>Oct</v>
      </c>
      <c r="AA191" s="159">
        <f>IFERROR(YEAR(Tbl_DFR[[#This Row],[Date of filling]]),"WIP")</f>
        <v>2025</v>
      </c>
      <c r="AB191" s="161" t="str">
        <f>IFERROR(TEXT(Tbl_DFR[[#This Row],[Date of filling]],"ddd"),"WIP")</f>
        <v>Thu</v>
      </c>
      <c r="AC191" s="48"/>
      <c r="AD191" s="130" t="str">
        <f>_xlfn.XLOOKUP(Tbl_DFR[[#This Row],[SAP]],Site_master[SAP ID],Site_master[ [ TECHNICIAN Name] ],"Not found")</f>
        <v>Jitendra  Kumar HKGM</v>
      </c>
      <c r="AE191" s="135">
        <f>LEN(Tbl_DFR[[#This Row],[SAP]])</f>
        <v>18</v>
      </c>
      <c r="AF191" s="151" t="str">
        <f>IF(Tbl_DFR[[#This Row],[SAP LENGTH]]=18,"valid","check")</f>
        <v>valid</v>
      </c>
    </row>
    <row r="192" spans="1:32" hidden="1">
      <c r="A192" s="56">
        <v>96</v>
      </c>
      <c r="B192" s="28" t="s">
        <v>705</v>
      </c>
      <c r="C192" s="28" t="str">
        <f>UPPER(TRIM(Tbl_DFR[[#This Row],[CMP]]))</f>
        <v>DEHRADUN</v>
      </c>
      <c r="D192" s="40" t="s">
        <v>706</v>
      </c>
      <c r="E192" s="49" t="s">
        <v>809</v>
      </c>
      <c r="F192" s="27" t="s">
        <v>810</v>
      </c>
      <c r="G192" s="87" t="s">
        <v>834</v>
      </c>
      <c r="H192" s="28">
        <v>92103</v>
      </c>
      <c r="I192" s="67">
        <v>45938</v>
      </c>
      <c r="J192" s="67">
        <v>45938</v>
      </c>
      <c r="K192" s="159">
        <f>IF(OR(Tbl_DFR[[#This Row],[Date of filling]]="WIP",Tbl_DFR[[#This Row],[Date of Invoice ]]=""),"",Tbl_DFR[[#This Row],[Date of filling]]-Tbl_DFR[[#This Row],[Date of Invoice ]])</f>
        <v>0</v>
      </c>
      <c r="L192" s="160" t="str">
        <f>IF(ISNUMBER(Tbl_DFR[[#This Row],[Invoice filling gape]]),"valid","check")</f>
        <v>valid</v>
      </c>
      <c r="M192" s="28">
        <v>1083</v>
      </c>
      <c r="N192" s="42">
        <v>5</v>
      </c>
      <c r="O192" s="42">
        <v>23</v>
      </c>
      <c r="P192" s="29">
        <v>60</v>
      </c>
      <c r="Q192" s="137" t="str">
        <f>IF(Tbl_DFR[[#This Row],[Filling Qty]]&gt;=150,"high","normal")</f>
        <v>normal</v>
      </c>
      <c r="R192" s="137" t="str">
        <f>IF(AND(Tbl_DFR[[#This Row],[CMP]]="HALDWANI",Tbl_DFR[[#This Row],[Filling Qty]]&gt;=150),"yes","no")</f>
        <v>no</v>
      </c>
      <c r="S192" s="137" t="str">
        <f>IF(Tbl_DFR[[#This Row],[Filling Qty]]&gt;=150,"high",IF(Tbl_DFR[[#This Row],[Filling Qty]]&gt;=80,"medium","low"))</f>
        <v>low</v>
      </c>
      <c r="T192" s="28">
        <f t="shared" si="2"/>
        <v>83</v>
      </c>
      <c r="U192" s="137" t="str" cm="1">
        <f t="array" ref="U192">_xlfn.IFS(Tbl_DFR[[#This Row],[Filling Qty]]&gt;=150,"HIGH",Tbl_DFR[[#This Row],[Filling Qty]]&gt;=80,"medium",TRUE,"low")</f>
        <v>low</v>
      </c>
      <c r="V192" s="137" t="str">
        <f>IF(OR(Tbl_DFR[[#This Row],[CMP]]="HALDWANI",Tbl_DFR[[#This Row],[CMP]]="DEHRADUN"),"YES","NO")</f>
        <v>YES</v>
      </c>
      <c r="W192" s="67">
        <v>45938</v>
      </c>
      <c r="X192" s="32">
        <v>45931</v>
      </c>
      <c r="Y192" s="43">
        <v>45931</v>
      </c>
      <c r="Z192" s="43" t="str">
        <f>IFERROR(TEXT(Tbl_DFR[[#This Row],[Date of filling]],"mmm"),"WIP")</f>
        <v>Oct</v>
      </c>
      <c r="AA192" s="159">
        <f>IFERROR(YEAR(Tbl_DFR[[#This Row],[Date of filling]]),"WIP")</f>
        <v>2025</v>
      </c>
      <c r="AB192" s="161" t="str">
        <f>IFERROR(TEXT(Tbl_DFR[[#This Row],[Date of filling]],"ddd"),"WIP")</f>
        <v>Wed</v>
      </c>
      <c r="AC192" s="50"/>
      <c r="AD192" s="129" t="str">
        <f>_xlfn.XLOOKUP(Tbl_DFR[[#This Row],[SAP]],Site_master[SAP ID],Site_master[ [ TECHNICIAN Name] ],"Not found")</f>
        <v>Amit Sharma VKSN</v>
      </c>
      <c r="AE192" s="141">
        <f>LEN(Tbl_DFR[[#This Row],[SAP]])</f>
        <v>18</v>
      </c>
      <c r="AF192" s="151" t="str">
        <f>IF(Tbl_DFR[[#This Row],[SAP LENGTH]]=18,"valid","check")</f>
        <v>valid</v>
      </c>
    </row>
    <row r="193" spans="1:32" hidden="1">
      <c r="A193" s="56">
        <v>96</v>
      </c>
      <c r="B193" s="28" t="s">
        <v>31</v>
      </c>
      <c r="C193" s="28" t="str">
        <f>UPPER(TRIM(Tbl_DFR[[#This Row],[CMP]]))</f>
        <v>HALDWANI</v>
      </c>
      <c r="D193" s="40" t="s">
        <v>104</v>
      </c>
      <c r="E193" s="49" t="s">
        <v>127</v>
      </c>
      <c r="F193" s="27" t="s">
        <v>126</v>
      </c>
      <c r="G193" s="27" t="s">
        <v>164</v>
      </c>
      <c r="H193" s="28">
        <v>82016</v>
      </c>
      <c r="I193" s="30">
        <v>45932</v>
      </c>
      <c r="J193" s="30">
        <v>45932</v>
      </c>
      <c r="K193" s="159">
        <f>IF(OR(Tbl_DFR[[#This Row],[Date of filling]]="WIP",Tbl_DFR[[#This Row],[Date of Invoice ]]=""),"",Tbl_DFR[[#This Row],[Date of filling]]-Tbl_DFR[[#This Row],[Date of Invoice ]])</f>
        <v>0</v>
      </c>
      <c r="L193" s="160" t="str">
        <f>IF(ISNUMBER(Tbl_DFR[[#This Row],[Invoice filling gape]]),"valid","check")</f>
        <v>valid</v>
      </c>
      <c r="M193" s="28">
        <v>3872</v>
      </c>
      <c r="N193" s="42">
        <v>786</v>
      </c>
      <c r="O193" s="42">
        <v>57</v>
      </c>
      <c r="P193" s="29">
        <v>60</v>
      </c>
      <c r="Q193" s="137" t="str">
        <f>IF(Tbl_DFR[[#This Row],[Filling Qty]]&gt;=150,"high","normal")</f>
        <v>normal</v>
      </c>
      <c r="R193" s="137" t="str">
        <f>IF(AND(Tbl_DFR[[#This Row],[CMP]]="HALDWANI",Tbl_DFR[[#This Row],[Filling Qty]]&gt;=150),"yes","no")</f>
        <v>no</v>
      </c>
      <c r="S193" s="137" t="str">
        <f>IF(Tbl_DFR[[#This Row],[Filling Qty]]&gt;=150,"high",IF(Tbl_DFR[[#This Row],[Filling Qty]]&gt;=80,"medium","low"))</f>
        <v>low</v>
      </c>
      <c r="T193" s="28">
        <f t="shared" si="2"/>
        <v>117</v>
      </c>
      <c r="U193" s="137" t="str" cm="1">
        <f t="array" ref="U193">_xlfn.IFS(Tbl_DFR[[#This Row],[Filling Qty]]&gt;=150,"HIGH",Tbl_DFR[[#This Row],[Filling Qty]]&gt;=80,"medium",TRUE,"low")</f>
        <v>low</v>
      </c>
      <c r="V193" s="137" t="str">
        <f>IF(OR(Tbl_DFR[[#This Row],[CMP]]="HALDWANI",Tbl_DFR[[#This Row],[CMP]]="DEHRADUN"),"YES","NO")</f>
        <v>YES</v>
      </c>
      <c r="W193" s="30">
        <v>45932</v>
      </c>
      <c r="X193" s="28"/>
      <c r="Y193" s="43">
        <v>45931</v>
      </c>
      <c r="Z193" s="43" t="str">
        <f>IFERROR(TEXT(Tbl_DFR[[#This Row],[Date of filling]],"mmm"),"WIP")</f>
        <v>Oct</v>
      </c>
      <c r="AA193" s="159">
        <f>IFERROR(YEAR(Tbl_DFR[[#This Row],[Date of filling]]),"WIP")</f>
        <v>2025</v>
      </c>
      <c r="AB193" s="161" t="str">
        <f>IFERROR(TEXT(Tbl_DFR[[#This Row],[Date of filling]],"ddd"),"WIP")</f>
        <v>Thu</v>
      </c>
      <c r="AC193" s="50"/>
      <c r="AD193" s="129" t="str">
        <f>_xlfn.XLOOKUP(Tbl_DFR[[#This Row],[SAP]],Site_master[SAP ID],Site_master[ [ TECHNICIAN Name] ],"Not found")</f>
        <v>Jitendra  Kumar HKGM</v>
      </c>
      <c r="AE193" s="133">
        <f>LEN(Tbl_DFR[[#This Row],[SAP]])</f>
        <v>18</v>
      </c>
      <c r="AF193" s="151" t="str">
        <f>IF(Tbl_DFR[[#This Row],[SAP LENGTH]]=18,"valid","check")</f>
        <v>valid</v>
      </c>
    </row>
    <row r="194" spans="1:32" hidden="1">
      <c r="A194" s="70">
        <v>97</v>
      </c>
      <c r="B194" s="34" t="s">
        <v>705</v>
      </c>
      <c r="C194" s="34" t="str">
        <f>UPPER(TRIM(Tbl_DFR[[#This Row],[CMP]]))</f>
        <v>DEHRADUN</v>
      </c>
      <c r="D194" s="40" t="s">
        <v>706</v>
      </c>
      <c r="E194" s="45" t="s">
        <v>809</v>
      </c>
      <c r="F194" s="21" t="s">
        <v>810</v>
      </c>
      <c r="G194" s="87" t="s">
        <v>835</v>
      </c>
      <c r="H194" s="34">
        <v>92103</v>
      </c>
      <c r="I194" s="65">
        <v>45938</v>
      </c>
      <c r="J194" s="65">
        <v>45938</v>
      </c>
      <c r="K194" s="159">
        <f>IF(OR(Tbl_DFR[[#This Row],[Date of filling]]="WIP",Tbl_DFR[[#This Row],[Date of Invoice ]]=""),"",Tbl_DFR[[#This Row],[Date of filling]]-Tbl_DFR[[#This Row],[Date of Invoice ]])</f>
        <v>0</v>
      </c>
      <c r="L194" s="160" t="str">
        <f>IF(ISNUMBER(Tbl_DFR[[#This Row],[Invoice filling gape]]),"valid","check")</f>
        <v>valid</v>
      </c>
      <c r="M194" s="34">
        <v>1308</v>
      </c>
      <c r="N194" s="46">
        <v>250</v>
      </c>
      <c r="O194" s="46">
        <v>18</v>
      </c>
      <c r="P194" s="22">
        <v>60</v>
      </c>
      <c r="Q194" s="134" t="str">
        <f>IF(Tbl_DFR[[#This Row],[Filling Qty]]&gt;=150,"high","normal")</f>
        <v>normal</v>
      </c>
      <c r="R194" s="134" t="str">
        <f>IF(AND(Tbl_DFR[[#This Row],[CMP]]="HALDWANI",Tbl_DFR[[#This Row],[Filling Qty]]&gt;=150),"yes","no")</f>
        <v>no</v>
      </c>
      <c r="S194" s="134" t="str">
        <f>IF(Tbl_DFR[[#This Row],[Filling Qty]]&gt;=150,"high",IF(Tbl_DFR[[#This Row],[Filling Qty]]&gt;=80,"medium","low"))</f>
        <v>low</v>
      </c>
      <c r="T194" s="34">
        <f t="shared" ref="T194:T257" si="3">P194+O194</f>
        <v>78</v>
      </c>
      <c r="U194" s="134" t="str" cm="1">
        <f t="array" ref="U194">_xlfn.IFS(Tbl_DFR[[#This Row],[Filling Qty]]&gt;=150,"HIGH",Tbl_DFR[[#This Row],[Filling Qty]]&gt;=80,"medium",TRUE,"low")</f>
        <v>low</v>
      </c>
      <c r="V194" s="134" t="str">
        <f>IF(OR(Tbl_DFR[[#This Row],[CMP]]="HALDWANI",Tbl_DFR[[#This Row],[CMP]]="DEHRADUN"),"YES","NO")</f>
        <v>YES</v>
      </c>
      <c r="W194" s="65">
        <v>45938</v>
      </c>
      <c r="X194" s="35">
        <v>45931</v>
      </c>
      <c r="Y194" s="47">
        <v>45931</v>
      </c>
      <c r="Z194" s="47" t="str">
        <f>IFERROR(TEXT(Tbl_DFR[[#This Row],[Date of filling]],"mmm"),"WIP")</f>
        <v>Oct</v>
      </c>
      <c r="AA194" s="159">
        <f>IFERROR(YEAR(Tbl_DFR[[#This Row],[Date of filling]]),"WIP")</f>
        <v>2025</v>
      </c>
      <c r="AB194" s="161" t="str">
        <f>IFERROR(TEXT(Tbl_DFR[[#This Row],[Date of filling]],"ddd"),"WIP")</f>
        <v>Wed</v>
      </c>
      <c r="AC194" s="48"/>
      <c r="AD194" s="130" t="str">
        <f>_xlfn.XLOOKUP(Tbl_DFR[[#This Row],[SAP]],Site_master[SAP ID],Site_master[ [ TECHNICIAN Name] ],"Not found")</f>
        <v>Sandeep  Kumar  Saini</v>
      </c>
      <c r="AE194" s="141">
        <f>LEN(Tbl_DFR[[#This Row],[SAP]])</f>
        <v>18</v>
      </c>
      <c r="AF194" s="151" t="str">
        <f>IF(Tbl_DFR[[#This Row],[SAP LENGTH]]=18,"valid","check")</f>
        <v>valid</v>
      </c>
    </row>
    <row r="195" spans="1:32" hidden="1">
      <c r="A195" s="70">
        <v>97</v>
      </c>
      <c r="B195" s="34" t="s">
        <v>31</v>
      </c>
      <c r="C195" s="34" t="str">
        <f>UPPER(TRIM(Tbl_DFR[[#This Row],[CMP]]))</f>
        <v>HALDWANI</v>
      </c>
      <c r="D195" s="40" t="s">
        <v>104</v>
      </c>
      <c r="E195" s="45" t="s">
        <v>127</v>
      </c>
      <c r="F195" s="21" t="s">
        <v>126</v>
      </c>
      <c r="G195" s="21" t="s">
        <v>165</v>
      </c>
      <c r="H195" s="34">
        <v>82016</v>
      </c>
      <c r="I195" s="24">
        <v>45932</v>
      </c>
      <c r="J195" s="24">
        <v>45932</v>
      </c>
      <c r="K195" s="159">
        <f>IF(OR(Tbl_DFR[[#This Row],[Date of filling]]="WIP",Tbl_DFR[[#This Row],[Date of Invoice ]]=""),"",Tbl_DFR[[#This Row],[Date of filling]]-Tbl_DFR[[#This Row],[Date of Invoice ]])</f>
        <v>0</v>
      </c>
      <c r="L195" s="160" t="str">
        <f>IF(ISNUMBER(Tbl_DFR[[#This Row],[Invoice filling gape]]),"valid","check")</f>
        <v>valid</v>
      </c>
      <c r="M195" s="34">
        <v>13183</v>
      </c>
      <c r="N195" s="46">
        <v>2798</v>
      </c>
      <c r="O195" s="46">
        <v>45</v>
      </c>
      <c r="P195" s="22">
        <v>80</v>
      </c>
      <c r="Q195" s="134" t="str">
        <f>IF(Tbl_DFR[[#This Row],[Filling Qty]]&gt;=150,"high","normal")</f>
        <v>normal</v>
      </c>
      <c r="R195" s="134" t="str">
        <f>IF(AND(Tbl_DFR[[#This Row],[CMP]]="HALDWANI",Tbl_DFR[[#This Row],[Filling Qty]]&gt;=150),"yes","no")</f>
        <v>no</v>
      </c>
      <c r="S195" s="134" t="str">
        <f>IF(Tbl_DFR[[#This Row],[Filling Qty]]&gt;=150,"high",IF(Tbl_DFR[[#This Row],[Filling Qty]]&gt;=80,"medium","low"))</f>
        <v>medium</v>
      </c>
      <c r="T195" s="34">
        <f t="shared" si="3"/>
        <v>125</v>
      </c>
      <c r="U195" s="134" t="str" cm="1">
        <f t="array" ref="U195">_xlfn.IFS(Tbl_DFR[[#This Row],[Filling Qty]]&gt;=150,"HIGH",Tbl_DFR[[#This Row],[Filling Qty]]&gt;=80,"medium",TRUE,"low")</f>
        <v>medium</v>
      </c>
      <c r="V195" s="134" t="str">
        <f>IF(OR(Tbl_DFR[[#This Row],[CMP]]="HALDWANI",Tbl_DFR[[#This Row],[CMP]]="DEHRADUN"),"YES","NO")</f>
        <v>YES</v>
      </c>
      <c r="W195" s="24">
        <v>45932</v>
      </c>
      <c r="X195" s="34"/>
      <c r="Y195" s="47">
        <v>45931</v>
      </c>
      <c r="Z195" s="47" t="str">
        <f>IFERROR(TEXT(Tbl_DFR[[#This Row],[Date of filling]],"mmm"),"WIP")</f>
        <v>Oct</v>
      </c>
      <c r="AA195" s="159">
        <f>IFERROR(YEAR(Tbl_DFR[[#This Row],[Date of filling]]),"WIP")</f>
        <v>2025</v>
      </c>
      <c r="AB195" s="161" t="str">
        <f>IFERROR(TEXT(Tbl_DFR[[#This Row],[Date of filling]],"ddd"),"WIP")</f>
        <v>Thu</v>
      </c>
      <c r="AC195" s="48"/>
      <c r="AD195" s="130" t="str">
        <f>_xlfn.XLOOKUP(Tbl_DFR[[#This Row],[SAP]],Site_master[SAP ID],Site_master[ [ TECHNICIAN Name] ],"Not found")</f>
        <v>Jitendra  Kumar HKGM</v>
      </c>
      <c r="AE195" s="135">
        <f>LEN(Tbl_DFR[[#This Row],[SAP]])</f>
        <v>18</v>
      </c>
      <c r="AF195" s="151" t="str">
        <f>IF(Tbl_DFR[[#This Row],[SAP LENGTH]]=18,"valid","check")</f>
        <v>valid</v>
      </c>
    </row>
    <row r="196" spans="1:32" hidden="1">
      <c r="A196" s="56">
        <v>98</v>
      </c>
      <c r="B196" s="28" t="s">
        <v>31</v>
      </c>
      <c r="C196" s="28" t="str">
        <f>UPPER(TRIM(Tbl_DFR[[#This Row],[CMP]]))</f>
        <v>HALDWANI</v>
      </c>
      <c r="D196" s="40" t="s">
        <v>104</v>
      </c>
      <c r="E196" s="49" t="s">
        <v>127</v>
      </c>
      <c r="F196" s="27" t="s">
        <v>126</v>
      </c>
      <c r="G196" s="27" t="s">
        <v>185</v>
      </c>
      <c r="H196" s="28">
        <v>124313</v>
      </c>
      <c r="I196" s="30">
        <v>45932</v>
      </c>
      <c r="J196" s="30">
        <v>45932</v>
      </c>
      <c r="K196" s="159">
        <f>IF(OR(Tbl_DFR[[#This Row],[Date of filling]]="WIP",Tbl_DFR[[#This Row],[Date of Invoice ]]=""),"",Tbl_DFR[[#This Row],[Date of filling]]-Tbl_DFR[[#This Row],[Date of Invoice ]])</f>
        <v>0</v>
      </c>
      <c r="L196" s="160" t="str">
        <f>IF(ISNUMBER(Tbl_DFR[[#This Row],[Invoice filling gape]]),"valid","check")</f>
        <v>valid</v>
      </c>
      <c r="M196" s="28">
        <v>2707</v>
      </c>
      <c r="N196" s="42">
        <v>475</v>
      </c>
      <c r="O196" s="42">
        <v>38</v>
      </c>
      <c r="P196" s="29">
        <v>100</v>
      </c>
      <c r="Q196" s="137" t="str">
        <f>IF(Tbl_DFR[[#This Row],[Filling Qty]]&gt;=150,"high","normal")</f>
        <v>normal</v>
      </c>
      <c r="R196" s="137" t="str">
        <f>IF(AND(Tbl_DFR[[#This Row],[CMP]]="HALDWANI",Tbl_DFR[[#This Row],[Filling Qty]]&gt;=150),"yes","no")</f>
        <v>no</v>
      </c>
      <c r="S196" s="137" t="str">
        <f>IF(Tbl_DFR[[#This Row],[Filling Qty]]&gt;=150,"high",IF(Tbl_DFR[[#This Row],[Filling Qty]]&gt;=80,"medium","low"))</f>
        <v>medium</v>
      </c>
      <c r="T196" s="28">
        <f t="shared" si="3"/>
        <v>138</v>
      </c>
      <c r="U196" s="137" t="str" cm="1">
        <f t="array" ref="U196">_xlfn.IFS(Tbl_DFR[[#This Row],[Filling Qty]]&gt;=150,"HIGH",Tbl_DFR[[#This Row],[Filling Qty]]&gt;=80,"medium",TRUE,"low")</f>
        <v>medium</v>
      </c>
      <c r="V196" s="137" t="str">
        <f>IF(OR(Tbl_DFR[[#This Row],[CMP]]="HALDWANI",Tbl_DFR[[#This Row],[CMP]]="DEHRADUN"),"YES","NO")</f>
        <v>YES</v>
      </c>
      <c r="W196" s="30">
        <v>45932</v>
      </c>
      <c r="X196" s="28"/>
      <c r="Y196" s="43">
        <v>45931</v>
      </c>
      <c r="Z196" s="43" t="str">
        <f>IFERROR(TEXT(Tbl_DFR[[#This Row],[Date of filling]],"mmm"),"WIP")</f>
        <v>Oct</v>
      </c>
      <c r="AA196" s="159">
        <f>IFERROR(YEAR(Tbl_DFR[[#This Row],[Date of filling]]),"WIP")</f>
        <v>2025</v>
      </c>
      <c r="AB196" s="161" t="str">
        <f>IFERROR(TEXT(Tbl_DFR[[#This Row],[Date of filling]],"ddd"),"WIP")</f>
        <v>Thu</v>
      </c>
      <c r="AC196" s="50"/>
      <c r="AD196" s="129" t="str">
        <f>_xlfn.XLOOKUP(Tbl_DFR[[#This Row],[SAP]],Site_master[SAP ID],Site_master[ [ TECHNICIAN Name] ],"Not found")</f>
        <v>Munendra  singh</v>
      </c>
      <c r="AE196" s="133">
        <f>LEN(Tbl_DFR[[#This Row],[SAP]])</f>
        <v>18</v>
      </c>
      <c r="AF196" s="151" t="str">
        <f>IF(Tbl_DFR[[#This Row],[SAP LENGTH]]=18,"valid","check")</f>
        <v>valid</v>
      </c>
    </row>
    <row r="197" spans="1:32" hidden="1">
      <c r="A197" s="56">
        <v>98</v>
      </c>
      <c r="B197" s="28" t="s">
        <v>705</v>
      </c>
      <c r="C197" s="28" t="str">
        <f>UPPER(TRIM(Tbl_DFR[[#This Row],[CMP]]))</f>
        <v>DEHRADUN</v>
      </c>
      <c r="D197" s="40" t="s">
        <v>706</v>
      </c>
      <c r="E197" s="27" t="s">
        <v>809</v>
      </c>
      <c r="F197" s="27" t="s">
        <v>810</v>
      </c>
      <c r="G197" s="90" t="s">
        <v>711</v>
      </c>
      <c r="H197" s="28">
        <v>92103</v>
      </c>
      <c r="I197" s="67">
        <v>45938</v>
      </c>
      <c r="J197" s="67">
        <v>45938</v>
      </c>
      <c r="K197" s="159">
        <f>IF(OR(Tbl_DFR[[#This Row],[Date of filling]]="WIP",Tbl_DFR[[#This Row],[Date of Invoice ]]=""),"",Tbl_DFR[[#This Row],[Date of filling]]-Tbl_DFR[[#This Row],[Date of Invoice ]])</f>
        <v>0</v>
      </c>
      <c r="L197" s="160" t="str">
        <f>IF(ISNUMBER(Tbl_DFR[[#This Row],[Invoice filling gape]]),"valid","check")</f>
        <v>valid</v>
      </c>
      <c r="M197" s="28">
        <v>10831</v>
      </c>
      <c r="N197" s="28">
        <v>2856</v>
      </c>
      <c r="O197" s="28">
        <v>53</v>
      </c>
      <c r="P197" s="29">
        <v>60</v>
      </c>
      <c r="Q197" s="137" t="str">
        <f>IF(Tbl_DFR[[#This Row],[Filling Qty]]&gt;=150,"high","normal")</f>
        <v>normal</v>
      </c>
      <c r="R197" s="137" t="str">
        <f>IF(AND(Tbl_DFR[[#This Row],[CMP]]="HALDWANI",Tbl_DFR[[#This Row],[Filling Qty]]&gt;=150),"yes","no")</f>
        <v>no</v>
      </c>
      <c r="S197" s="137" t="str">
        <f>IF(Tbl_DFR[[#This Row],[Filling Qty]]&gt;=150,"high",IF(Tbl_DFR[[#This Row],[Filling Qty]]&gt;=80,"medium","low"))</f>
        <v>low</v>
      </c>
      <c r="T197" s="28">
        <f t="shared" si="3"/>
        <v>113</v>
      </c>
      <c r="U197" s="137" t="str" cm="1">
        <f t="array" ref="U197">_xlfn.IFS(Tbl_DFR[[#This Row],[Filling Qty]]&gt;=150,"HIGH",Tbl_DFR[[#This Row],[Filling Qty]]&gt;=80,"medium",TRUE,"low")</f>
        <v>low</v>
      </c>
      <c r="V197" s="137" t="str">
        <f>IF(OR(Tbl_DFR[[#This Row],[CMP]]="HALDWANI",Tbl_DFR[[#This Row],[CMP]]="DEHRADUN"),"YES","NO")</f>
        <v>YES</v>
      </c>
      <c r="W197" s="67">
        <v>45938</v>
      </c>
      <c r="X197" s="32">
        <v>45931</v>
      </c>
      <c r="Y197" s="43">
        <v>45931</v>
      </c>
      <c r="Z197" s="43" t="str">
        <f>IFERROR(TEXT(Tbl_DFR[[#This Row],[Date of filling]],"mmm"),"WIP")</f>
        <v>Oct</v>
      </c>
      <c r="AA197" s="159">
        <f>IFERROR(YEAR(Tbl_DFR[[#This Row],[Date of filling]]),"WIP")</f>
        <v>2025</v>
      </c>
      <c r="AB197" s="161" t="str">
        <f>IFERROR(TEXT(Tbl_DFR[[#This Row],[Date of filling]],"ddd"),"WIP")</f>
        <v>Wed</v>
      </c>
      <c r="AC197" s="50"/>
      <c r="AD197" s="129" t="str">
        <f>_xlfn.XLOOKUP(Tbl_DFR[[#This Row],[SAP]],Site_master[SAP ID],Site_master[ [ TECHNICIAN Name] ],"Not found")</f>
        <v>Ankur  Khatana</v>
      </c>
      <c r="AE197" s="145">
        <f>LEN(Tbl_DFR[[#This Row],[SAP]])</f>
        <v>18</v>
      </c>
      <c r="AF197" s="151" t="str">
        <f>IF(Tbl_DFR[[#This Row],[SAP LENGTH]]=18,"valid","check")</f>
        <v>valid</v>
      </c>
    </row>
    <row r="198" spans="1:32" hidden="1">
      <c r="A198" s="70">
        <v>99</v>
      </c>
      <c r="B198" s="34" t="s">
        <v>705</v>
      </c>
      <c r="C198" s="34" t="str">
        <f>UPPER(TRIM(Tbl_DFR[[#This Row],[CMP]]))</f>
        <v>DEHRADUN</v>
      </c>
      <c r="D198" s="40" t="s">
        <v>706</v>
      </c>
      <c r="E198" s="21" t="s">
        <v>836</v>
      </c>
      <c r="F198" s="21" t="s">
        <v>836</v>
      </c>
      <c r="G198" s="90" t="s">
        <v>837</v>
      </c>
      <c r="H198" s="34" t="s">
        <v>838</v>
      </c>
      <c r="I198" s="65">
        <v>45938</v>
      </c>
      <c r="J198" s="65">
        <v>45939</v>
      </c>
      <c r="K198" s="159">
        <f>IF(OR(Tbl_DFR[[#This Row],[Date of filling]]="WIP",Tbl_DFR[[#This Row],[Date of Invoice ]]=""),"",Tbl_DFR[[#This Row],[Date of filling]]-Tbl_DFR[[#This Row],[Date of Invoice ]])</f>
        <v>1</v>
      </c>
      <c r="L198" s="160" t="str">
        <f>IF(ISNUMBER(Tbl_DFR[[#This Row],[Invoice filling gape]]),"valid","check")</f>
        <v>valid</v>
      </c>
      <c r="M198" s="34">
        <v>0</v>
      </c>
      <c r="N198" s="34">
        <v>2481</v>
      </c>
      <c r="O198" s="34">
        <v>27</v>
      </c>
      <c r="P198" s="22">
        <v>78</v>
      </c>
      <c r="Q198" s="134" t="str">
        <f>IF(Tbl_DFR[[#This Row],[Filling Qty]]&gt;=150,"high","normal")</f>
        <v>normal</v>
      </c>
      <c r="R198" s="134" t="str">
        <f>IF(AND(Tbl_DFR[[#This Row],[CMP]]="HALDWANI",Tbl_DFR[[#This Row],[Filling Qty]]&gt;=150),"yes","no")</f>
        <v>no</v>
      </c>
      <c r="S198" s="134" t="str">
        <f>IF(Tbl_DFR[[#This Row],[Filling Qty]]&gt;=150,"high",IF(Tbl_DFR[[#This Row],[Filling Qty]]&gt;=80,"medium","low"))</f>
        <v>low</v>
      </c>
      <c r="T198" s="34">
        <f t="shared" si="3"/>
        <v>105</v>
      </c>
      <c r="U198" s="134" t="str" cm="1">
        <f t="array" ref="U198">_xlfn.IFS(Tbl_DFR[[#This Row],[Filling Qty]]&gt;=150,"HIGH",Tbl_DFR[[#This Row],[Filling Qty]]&gt;=80,"medium",TRUE,"low")</f>
        <v>low</v>
      </c>
      <c r="V198" s="134" t="str">
        <f>IF(OR(Tbl_DFR[[#This Row],[CMP]]="HALDWANI",Tbl_DFR[[#This Row],[CMP]]="DEHRADUN"),"YES","NO")</f>
        <v>YES</v>
      </c>
      <c r="W198" s="65">
        <v>45938</v>
      </c>
      <c r="X198" s="35">
        <v>45931</v>
      </c>
      <c r="Y198" s="47">
        <v>45931</v>
      </c>
      <c r="Z198" s="47" t="str">
        <f>IFERROR(TEXT(Tbl_DFR[[#This Row],[Date of filling]],"mmm"),"WIP")</f>
        <v>Oct</v>
      </c>
      <c r="AA198" s="159">
        <f>IFERROR(YEAR(Tbl_DFR[[#This Row],[Date of filling]]),"WIP")</f>
        <v>2025</v>
      </c>
      <c r="AB198" s="161" t="str">
        <f>IFERROR(TEXT(Tbl_DFR[[#This Row],[Date of filling]],"ddd"),"WIP")</f>
        <v>Thu</v>
      </c>
      <c r="AC198" s="48"/>
      <c r="AD198" s="130" t="str">
        <f>_xlfn.XLOOKUP(Tbl_DFR[[#This Row],[SAP]],Site_master[SAP ID],Site_master[ [ TECHNICIAN Name] ],"Not found")</f>
        <v>Gaurav  Kamboj</v>
      </c>
      <c r="AE198" s="145">
        <f>LEN(Tbl_DFR[[#This Row],[SAP]])</f>
        <v>18</v>
      </c>
      <c r="AF198" s="151" t="str">
        <f>IF(Tbl_DFR[[#This Row],[SAP LENGTH]]=18,"valid","check")</f>
        <v>valid</v>
      </c>
    </row>
    <row r="199" spans="1:32" hidden="1">
      <c r="A199" s="70">
        <v>99</v>
      </c>
      <c r="B199" s="34" t="s">
        <v>31</v>
      </c>
      <c r="C199" s="34" t="str">
        <f>UPPER(TRIM(Tbl_DFR[[#This Row],[CMP]]))</f>
        <v>HALDWANI</v>
      </c>
      <c r="D199" s="40" t="s">
        <v>104</v>
      </c>
      <c r="E199" s="21" t="s">
        <v>127</v>
      </c>
      <c r="F199" s="21" t="s">
        <v>126</v>
      </c>
      <c r="G199" s="21" t="s">
        <v>186</v>
      </c>
      <c r="H199" s="34">
        <v>124313</v>
      </c>
      <c r="I199" s="24">
        <v>45932</v>
      </c>
      <c r="J199" s="24">
        <v>45932</v>
      </c>
      <c r="K199" s="159">
        <f>IF(OR(Tbl_DFR[[#This Row],[Date of filling]]="WIP",Tbl_DFR[[#This Row],[Date of Invoice ]]=""),"",Tbl_DFR[[#This Row],[Date of filling]]-Tbl_DFR[[#This Row],[Date of Invoice ]])</f>
        <v>0</v>
      </c>
      <c r="L199" s="160" t="str">
        <f>IF(ISNUMBER(Tbl_DFR[[#This Row],[Invoice filling gape]]),"valid","check")</f>
        <v>valid</v>
      </c>
      <c r="M199" s="34">
        <v>4887</v>
      </c>
      <c r="N199" s="34">
        <v>760</v>
      </c>
      <c r="O199" s="34">
        <v>34</v>
      </c>
      <c r="P199" s="22">
        <v>80</v>
      </c>
      <c r="Q199" s="134" t="str">
        <f>IF(Tbl_DFR[[#This Row],[Filling Qty]]&gt;=150,"high","normal")</f>
        <v>normal</v>
      </c>
      <c r="R199" s="134" t="str">
        <f>IF(AND(Tbl_DFR[[#This Row],[CMP]]="HALDWANI",Tbl_DFR[[#This Row],[Filling Qty]]&gt;=150),"yes","no")</f>
        <v>no</v>
      </c>
      <c r="S199" s="134" t="str">
        <f>IF(Tbl_DFR[[#This Row],[Filling Qty]]&gt;=150,"high",IF(Tbl_DFR[[#This Row],[Filling Qty]]&gt;=80,"medium","low"))</f>
        <v>medium</v>
      </c>
      <c r="T199" s="34">
        <f t="shared" si="3"/>
        <v>114</v>
      </c>
      <c r="U199" s="134" t="str" cm="1">
        <f t="array" ref="U199">_xlfn.IFS(Tbl_DFR[[#This Row],[Filling Qty]]&gt;=150,"HIGH",Tbl_DFR[[#This Row],[Filling Qty]]&gt;=80,"medium",TRUE,"low")</f>
        <v>medium</v>
      </c>
      <c r="V199" s="134" t="str">
        <f>IF(OR(Tbl_DFR[[#This Row],[CMP]]="HALDWANI",Tbl_DFR[[#This Row],[CMP]]="DEHRADUN"),"YES","NO")</f>
        <v>YES</v>
      </c>
      <c r="W199" s="24">
        <v>45932</v>
      </c>
      <c r="X199" s="34"/>
      <c r="Y199" s="47">
        <v>45931</v>
      </c>
      <c r="Z199" s="47" t="str">
        <f>IFERROR(TEXT(Tbl_DFR[[#This Row],[Date of filling]],"mmm"),"WIP")</f>
        <v>Oct</v>
      </c>
      <c r="AA199" s="159">
        <f>IFERROR(YEAR(Tbl_DFR[[#This Row],[Date of filling]]),"WIP")</f>
        <v>2025</v>
      </c>
      <c r="AB199" s="161" t="str">
        <f>IFERROR(TEXT(Tbl_DFR[[#This Row],[Date of filling]],"ddd"),"WIP")</f>
        <v>Thu</v>
      </c>
      <c r="AC199" s="48"/>
      <c r="AD199" s="130" t="str">
        <f>_xlfn.XLOOKUP(Tbl_DFR[[#This Row],[SAP]],Site_master[SAP ID],Site_master[ [ TECHNICIAN Name] ],"Not found")</f>
        <v>Jitendra  Kumar HKGM</v>
      </c>
      <c r="AE199" s="135">
        <f>LEN(Tbl_DFR[[#This Row],[SAP]])</f>
        <v>18</v>
      </c>
      <c r="AF199" s="151" t="str">
        <f>IF(Tbl_DFR[[#This Row],[SAP LENGTH]]=18,"valid","check")</f>
        <v>valid</v>
      </c>
    </row>
    <row r="200" spans="1:32" hidden="1">
      <c r="A200" s="56">
        <v>100</v>
      </c>
      <c r="B200" s="28" t="s">
        <v>705</v>
      </c>
      <c r="C200" s="28" t="str">
        <f>UPPER(TRIM(Tbl_DFR[[#This Row],[CMP]]))</f>
        <v>DEHRADUN</v>
      </c>
      <c r="D200" s="40" t="s">
        <v>706</v>
      </c>
      <c r="E200" s="27" t="s">
        <v>836</v>
      </c>
      <c r="F200" s="27" t="s">
        <v>836</v>
      </c>
      <c r="G200" s="90" t="s">
        <v>837</v>
      </c>
      <c r="H200" s="28" t="s">
        <v>839</v>
      </c>
      <c r="I200" s="67">
        <v>45938</v>
      </c>
      <c r="J200" s="67">
        <v>45939</v>
      </c>
      <c r="K200" s="159">
        <f>IF(OR(Tbl_DFR[[#This Row],[Date of filling]]="WIP",Tbl_DFR[[#This Row],[Date of Invoice ]]=""),"",Tbl_DFR[[#This Row],[Date of filling]]-Tbl_DFR[[#This Row],[Date of Invoice ]])</f>
        <v>1</v>
      </c>
      <c r="L200" s="160" t="str">
        <f>IF(ISNUMBER(Tbl_DFR[[#This Row],[Invoice filling gape]]),"valid","check")</f>
        <v>valid</v>
      </c>
      <c r="M200" s="28">
        <v>0</v>
      </c>
      <c r="N200" s="42">
        <v>2481</v>
      </c>
      <c r="O200" s="42">
        <v>105</v>
      </c>
      <c r="P200" s="29">
        <v>2</v>
      </c>
      <c r="Q200" s="137" t="str">
        <f>IF(Tbl_DFR[[#This Row],[Filling Qty]]&gt;=150,"high","normal")</f>
        <v>normal</v>
      </c>
      <c r="R200" s="137" t="str">
        <f>IF(AND(Tbl_DFR[[#This Row],[CMP]]="HALDWANI",Tbl_DFR[[#This Row],[Filling Qty]]&gt;=150),"yes","no")</f>
        <v>no</v>
      </c>
      <c r="S200" s="137" t="str">
        <f>IF(Tbl_DFR[[#This Row],[Filling Qty]]&gt;=150,"high",IF(Tbl_DFR[[#This Row],[Filling Qty]]&gt;=80,"medium","low"))</f>
        <v>low</v>
      </c>
      <c r="T200" s="28">
        <f t="shared" si="3"/>
        <v>107</v>
      </c>
      <c r="U200" s="137" t="str" cm="1">
        <f t="array" ref="U200">_xlfn.IFS(Tbl_DFR[[#This Row],[Filling Qty]]&gt;=150,"HIGH",Tbl_DFR[[#This Row],[Filling Qty]]&gt;=80,"medium",TRUE,"low")</f>
        <v>low</v>
      </c>
      <c r="V200" s="137" t="str">
        <f>IF(OR(Tbl_DFR[[#This Row],[CMP]]="HALDWANI",Tbl_DFR[[#This Row],[CMP]]="DEHRADUN"),"YES","NO")</f>
        <v>YES</v>
      </c>
      <c r="W200" s="67">
        <v>45938</v>
      </c>
      <c r="X200" s="32">
        <v>45931</v>
      </c>
      <c r="Y200" s="43">
        <v>45931</v>
      </c>
      <c r="Z200" s="43" t="str">
        <f>IFERROR(TEXT(Tbl_DFR[[#This Row],[Date of filling]],"mmm"),"WIP")</f>
        <v>Oct</v>
      </c>
      <c r="AA200" s="159">
        <f>IFERROR(YEAR(Tbl_DFR[[#This Row],[Date of filling]]),"WIP")</f>
        <v>2025</v>
      </c>
      <c r="AB200" s="161" t="str">
        <f>IFERROR(TEXT(Tbl_DFR[[#This Row],[Date of filling]],"ddd"),"WIP")</f>
        <v>Thu</v>
      </c>
      <c r="AC200" s="50"/>
      <c r="AD200" s="129" t="str">
        <f>_xlfn.XLOOKUP(Tbl_DFR[[#This Row],[SAP]],Site_master[SAP ID],Site_master[ [ TECHNICIAN Name] ],"Not found")</f>
        <v>Gaurav  Kamboj</v>
      </c>
      <c r="AE200" s="145">
        <f>LEN(Tbl_DFR[[#This Row],[SAP]])</f>
        <v>18</v>
      </c>
      <c r="AF200" s="151" t="str">
        <f>IF(Tbl_DFR[[#This Row],[SAP LENGTH]]=18,"valid","check")</f>
        <v>valid</v>
      </c>
    </row>
    <row r="201" spans="1:32">
      <c r="A201" s="56">
        <v>100</v>
      </c>
      <c r="B201" s="28" t="s">
        <v>31</v>
      </c>
      <c r="C201" s="28" t="str">
        <f>UPPER(TRIM(Tbl_DFR[[#This Row],[CMP]]))</f>
        <v>HALDWANI</v>
      </c>
      <c r="D201" s="40" t="s">
        <v>1</v>
      </c>
      <c r="E201" s="27" t="s">
        <v>107</v>
      </c>
      <c r="F201" s="27" t="s">
        <v>108</v>
      </c>
      <c r="G201" s="27" t="s">
        <v>166</v>
      </c>
      <c r="H201" s="28">
        <v>81528</v>
      </c>
      <c r="I201" s="30">
        <v>45932</v>
      </c>
      <c r="J201" s="30">
        <v>45932</v>
      </c>
      <c r="K201" s="159">
        <f>IF(OR(Tbl_DFR[[#This Row],[Date of filling]]="WIP",Tbl_DFR[[#This Row],[Date of Invoice ]]=""),"",Tbl_DFR[[#This Row],[Date of filling]]-Tbl_DFR[[#This Row],[Date of Invoice ]])</f>
        <v>0</v>
      </c>
      <c r="L201" s="160" t="str">
        <f>IF(ISNUMBER(Tbl_DFR[[#This Row],[Invoice filling gape]]),"valid","check")</f>
        <v>valid</v>
      </c>
      <c r="M201" s="28">
        <v>2858</v>
      </c>
      <c r="N201" s="42">
        <v>517</v>
      </c>
      <c r="O201" s="42">
        <v>32</v>
      </c>
      <c r="P201" s="29">
        <v>80</v>
      </c>
      <c r="Q201" s="137" t="str">
        <f>IF(Tbl_DFR[[#This Row],[Filling Qty]]&gt;=150,"high","normal")</f>
        <v>normal</v>
      </c>
      <c r="R201" s="137" t="str">
        <f>IF(AND(Tbl_DFR[[#This Row],[CMP]]="HALDWANI",Tbl_DFR[[#This Row],[Filling Qty]]&gt;=150),"yes","no")</f>
        <v>no</v>
      </c>
      <c r="S201" s="137" t="str">
        <f>IF(Tbl_DFR[[#This Row],[Filling Qty]]&gt;=150,"high",IF(Tbl_DFR[[#This Row],[Filling Qty]]&gt;=80,"medium","low"))</f>
        <v>medium</v>
      </c>
      <c r="T201" s="28">
        <f t="shared" si="3"/>
        <v>112</v>
      </c>
      <c r="U201" s="137" t="str" cm="1">
        <f t="array" ref="U201">_xlfn.IFS(Tbl_DFR[[#This Row],[Filling Qty]]&gt;=150,"HIGH",Tbl_DFR[[#This Row],[Filling Qty]]&gt;=80,"medium",TRUE,"low")</f>
        <v>medium</v>
      </c>
      <c r="V201" s="137" t="str">
        <f>IF(OR(Tbl_DFR[[#This Row],[CMP]]="HALDWANI",Tbl_DFR[[#This Row],[CMP]]="DEHRADUN"),"YES","NO")</f>
        <v>YES</v>
      </c>
      <c r="W201" s="30">
        <v>45932</v>
      </c>
      <c r="X201" s="28"/>
      <c r="Y201" s="43">
        <v>45931</v>
      </c>
      <c r="Z201" s="43" t="str">
        <f>IFERROR(TEXT(Tbl_DFR[[#This Row],[Date of filling]],"mmm"),"WIP")</f>
        <v>Oct</v>
      </c>
      <c r="AA201" s="159">
        <f>IFERROR(YEAR(Tbl_DFR[[#This Row],[Date of filling]]),"WIP")</f>
        <v>2025</v>
      </c>
      <c r="AB201" s="161" t="str">
        <f>IFERROR(TEXT(Tbl_DFR[[#This Row],[Date of filling]],"ddd"),"WIP")</f>
        <v>Thu</v>
      </c>
      <c r="AC201" s="50"/>
      <c r="AD201" s="129" t="str">
        <f>_xlfn.XLOOKUP(Tbl_DFR[[#This Row],[SAP]],Site_master[SAP ID],Site_master[ [ TECHNICIAN Name] ],"Not found")</f>
        <v>Kuldeep  Singh</v>
      </c>
      <c r="AE201" s="133">
        <f>LEN(Tbl_DFR[[#This Row],[SAP]])</f>
        <v>18</v>
      </c>
      <c r="AF201" s="151" t="str">
        <f>IF(Tbl_DFR[[#This Row],[SAP LENGTH]]=18,"valid","check")</f>
        <v>valid</v>
      </c>
    </row>
    <row r="202" spans="1:32" ht="15.6" hidden="1">
      <c r="A202" s="70">
        <v>101</v>
      </c>
      <c r="B202" s="34" t="s">
        <v>705</v>
      </c>
      <c r="C202" s="34" t="str">
        <f>UPPER(TRIM(Tbl_DFR[[#This Row],[CMP]]))</f>
        <v>DEHRADUN</v>
      </c>
      <c r="D202" s="40" t="s">
        <v>706</v>
      </c>
      <c r="E202" s="21" t="s">
        <v>809</v>
      </c>
      <c r="F202" s="21" t="s">
        <v>810</v>
      </c>
      <c r="G202" s="83" t="s">
        <v>840</v>
      </c>
      <c r="H202" s="34">
        <v>94335</v>
      </c>
      <c r="I202" s="65">
        <v>45939</v>
      </c>
      <c r="J202" s="65">
        <v>45934</v>
      </c>
      <c r="K202" s="159">
        <f>IF(OR(Tbl_DFR[[#This Row],[Date of filling]]="WIP",Tbl_DFR[[#This Row],[Date of Invoice ]]=""),"",Tbl_DFR[[#This Row],[Date of filling]]-Tbl_DFR[[#This Row],[Date of Invoice ]])</f>
        <v>-5</v>
      </c>
      <c r="L202" s="160" t="str">
        <f>IF(ISNUMBER(Tbl_DFR[[#This Row],[Invoice filling gape]]),"valid","check")</f>
        <v>valid</v>
      </c>
      <c r="M202" s="34">
        <v>0</v>
      </c>
      <c r="N202" s="46">
        <v>0</v>
      </c>
      <c r="O202" s="46">
        <v>0</v>
      </c>
      <c r="P202" s="82">
        <v>60</v>
      </c>
      <c r="Q202" s="136" t="str">
        <f>IF(Tbl_DFR[[#This Row],[Filling Qty]]&gt;=150,"high","normal")</f>
        <v>normal</v>
      </c>
      <c r="R202" s="136" t="str">
        <f>IF(AND(Tbl_DFR[[#This Row],[CMP]]="HALDWANI",Tbl_DFR[[#This Row],[Filling Qty]]&gt;=150),"yes","no")</f>
        <v>no</v>
      </c>
      <c r="S202" s="136" t="str">
        <f>IF(Tbl_DFR[[#This Row],[Filling Qty]]&gt;=150,"high",IF(Tbl_DFR[[#This Row],[Filling Qty]]&gt;=80,"medium","low"))</f>
        <v>low</v>
      </c>
      <c r="T202" s="34">
        <f t="shared" si="3"/>
        <v>60</v>
      </c>
      <c r="U202" s="134" t="str" cm="1">
        <f t="array" ref="U202">_xlfn.IFS(Tbl_DFR[[#This Row],[Filling Qty]]&gt;=150,"HIGH",Tbl_DFR[[#This Row],[Filling Qty]]&gt;=80,"medium",TRUE,"low")</f>
        <v>low</v>
      </c>
      <c r="V202" s="134" t="str">
        <f>IF(OR(Tbl_DFR[[#This Row],[CMP]]="HALDWANI",Tbl_DFR[[#This Row],[CMP]]="DEHRADUN"),"YES","NO")</f>
        <v>YES</v>
      </c>
      <c r="W202" s="65">
        <v>45939</v>
      </c>
      <c r="X202" s="35">
        <v>45931</v>
      </c>
      <c r="Y202" s="47">
        <v>45931</v>
      </c>
      <c r="Z202" s="47" t="str">
        <f>IFERROR(TEXT(Tbl_DFR[[#This Row],[Date of filling]],"mmm"),"WIP")</f>
        <v>Oct</v>
      </c>
      <c r="AA202" s="159">
        <f>IFERROR(YEAR(Tbl_DFR[[#This Row],[Date of filling]]),"WIP")</f>
        <v>2025</v>
      </c>
      <c r="AB202" s="161" t="str">
        <f>IFERROR(TEXT(Tbl_DFR[[#This Row],[Date of filling]],"ddd"),"WIP")</f>
        <v>Sat</v>
      </c>
      <c r="AC202" s="48"/>
      <c r="AD202" s="130" t="str">
        <f>_xlfn.XLOOKUP(Tbl_DFR[[#This Row],[SAP]],Site_master[SAP ID],Site_master[ [ TECHNICIAN Name] ],"Not found")</f>
        <v>Nitin  Singh</v>
      </c>
      <c r="AE202" s="144">
        <f>LEN(Tbl_DFR[[#This Row],[SAP]])</f>
        <v>18</v>
      </c>
      <c r="AF202" s="151" t="str">
        <f>IF(Tbl_DFR[[#This Row],[SAP LENGTH]]=18,"valid","check")</f>
        <v>valid</v>
      </c>
    </row>
    <row r="203" spans="1:32">
      <c r="A203" s="70">
        <v>101</v>
      </c>
      <c r="B203" s="34" t="s">
        <v>31</v>
      </c>
      <c r="C203" s="134" t="str">
        <f>UPPER(TRIM(Tbl_DFR[[#This Row],[CMP]]))</f>
        <v>HALDWANI</v>
      </c>
      <c r="D203" s="23" t="s">
        <v>1</v>
      </c>
      <c r="E203" s="21" t="s">
        <v>107</v>
      </c>
      <c r="F203" s="21" t="s">
        <v>108</v>
      </c>
      <c r="G203" s="21" t="s">
        <v>167</v>
      </c>
      <c r="H203" s="34">
        <v>81528</v>
      </c>
      <c r="I203" s="24">
        <v>45932</v>
      </c>
      <c r="J203" s="24">
        <v>45932</v>
      </c>
      <c r="K203" s="159">
        <f>IF(OR(Tbl_DFR[[#This Row],[Date of filling]]="WIP",Tbl_DFR[[#This Row],[Date of Invoice ]]=""),"",Tbl_DFR[[#This Row],[Date of filling]]-Tbl_DFR[[#This Row],[Date of Invoice ]])</f>
        <v>0</v>
      </c>
      <c r="L203" s="160" t="str">
        <f>IF(ISNUMBER(Tbl_DFR[[#This Row],[Invoice filling gape]]),"valid","check")</f>
        <v>valid</v>
      </c>
      <c r="M203" s="34">
        <v>8977</v>
      </c>
      <c r="N203" s="46">
        <v>1664</v>
      </c>
      <c r="O203" s="46">
        <v>20</v>
      </c>
      <c r="P203" s="22">
        <v>60</v>
      </c>
      <c r="Q203" s="134" t="str">
        <f>IF(Tbl_DFR[[#This Row],[Filling Qty]]&gt;=150,"high","normal")</f>
        <v>normal</v>
      </c>
      <c r="R203" s="134" t="str">
        <f>IF(AND(Tbl_DFR[[#This Row],[CMP]]="HALDWANI",Tbl_DFR[[#This Row],[Filling Qty]]&gt;=150),"yes","no")</f>
        <v>no</v>
      </c>
      <c r="S203" s="134" t="str">
        <f>IF(Tbl_DFR[[#This Row],[Filling Qty]]&gt;=150,"high",IF(Tbl_DFR[[#This Row],[Filling Qty]]&gt;=80,"medium","low"))</f>
        <v>low</v>
      </c>
      <c r="T203" s="34">
        <f t="shared" si="3"/>
        <v>80</v>
      </c>
      <c r="U203" s="134" t="str" cm="1">
        <f t="array" ref="U203">_xlfn.IFS(Tbl_DFR[[#This Row],[Filling Qty]]&gt;=150,"HIGH",Tbl_DFR[[#This Row],[Filling Qty]]&gt;=80,"medium",TRUE,"low")</f>
        <v>low</v>
      </c>
      <c r="V203" s="134" t="str">
        <f>IF(OR(Tbl_DFR[[#This Row],[CMP]]="HALDWANI",Tbl_DFR[[#This Row],[CMP]]="DEHRADUN"),"YES","NO")</f>
        <v>YES</v>
      </c>
      <c r="W203" s="24">
        <v>45932</v>
      </c>
      <c r="X203" s="34"/>
      <c r="Y203" s="47">
        <v>45931</v>
      </c>
      <c r="Z203" s="47" t="str">
        <f>IFERROR(TEXT(Tbl_DFR[[#This Row],[Date of filling]],"mmm"),"WIP")</f>
        <v>Oct</v>
      </c>
      <c r="AA203" s="159">
        <f>IFERROR(YEAR(Tbl_DFR[[#This Row],[Date of filling]]),"WIP")</f>
        <v>2025</v>
      </c>
      <c r="AB203" s="161" t="str">
        <f>IFERROR(TEXT(Tbl_DFR[[#This Row],[Date of filling]],"ddd"),"WIP")</f>
        <v>Thu</v>
      </c>
      <c r="AC203" s="48"/>
      <c r="AD203" s="130" t="str">
        <f>_xlfn.XLOOKUP(Tbl_DFR[[#This Row],[SAP]],Site_master[SAP ID],Site_master[ [ TECHNICIAN Name] ],"Not found")</f>
        <v>Kuldeep  Singh</v>
      </c>
      <c r="AE203" s="135">
        <f>LEN(Tbl_DFR[[#This Row],[SAP]])</f>
        <v>18</v>
      </c>
      <c r="AF203" s="151" t="str">
        <f>IF(Tbl_DFR[[#This Row],[SAP LENGTH]]=18,"valid","check")</f>
        <v>valid</v>
      </c>
    </row>
    <row r="204" spans="1:32" ht="15.6" hidden="1">
      <c r="A204" s="56">
        <v>102</v>
      </c>
      <c r="B204" s="28" t="s">
        <v>705</v>
      </c>
      <c r="C204" s="137" t="str">
        <f>UPPER(TRIM(Tbl_DFR[[#This Row],[CMP]]))</f>
        <v>DEHRADUN</v>
      </c>
      <c r="D204" s="23" t="s">
        <v>706</v>
      </c>
      <c r="E204" s="27" t="s">
        <v>809</v>
      </c>
      <c r="F204" s="27" t="s">
        <v>810</v>
      </c>
      <c r="G204" s="90" t="s">
        <v>841</v>
      </c>
      <c r="H204" s="28">
        <v>94335</v>
      </c>
      <c r="I204" s="67">
        <v>45939</v>
      </c>
      <c r="J204" s="67">
        <v>45939</v>
      </c>
      <c r="K204" s="159">
        <f>IF(OR(Tbl_DFR[[#This Row],[Date of filling]]="WIP",Tbl_DFR[[#This Row],[Date of Invoice ]]=""),"",Tbl_DFR[[#This Row],[Date of filling]]-Tbl_DFR[[#This Row],[Date of Invoice ]])</f>
        <v>0</v>
      </c>
      <c r="L204" s="160" t="str">
        <f>IF(ISNUMBER(Tbl_DFR[[#This Row],[Invoice filling gape]]),"valid","check")</f>
        <v>valid</v>
      </c>
      <c r="M204" s="28">
        <v>0</v>
      </c>
      <c r="N204" s="42">
        <v>10120</v>
      </c>
      <c r="O204" s="42">
        <v>23</v>
      </c>
      <c r="P204" s="82">
        <v>80</v>
      </c>
      <c r="Q204" s="136" t="str">
        <f>IF(Tbl_DFR[[#This Row],[Filling Qty]]&gt;=150,"high","normal")</f>
        <v>normal</v>
      </c>
      <c r="R204" s="136" t="str">
        <f>IF(AND(Tbl_DFR[[#This Row],[CMP]]="HALDWANI",Tbl_DFR[[#This Row],[Filling Qty]]&gt;=150),"yes","no")</f>
        <v>no</v>
      </c>
      <c r="S204" s="136" t="str">
        <f>IF(Tbl_DFR[[#This Row],[Filling Qty]]&gt;=150,"high",IF(Tbl_DFR[[#This Row],[Filling Qty]]&gt;=80,"medium","low"))</f>
        <v>medium</v>
      </c>
      <c r="T204" s="28">
        <f t="shared" si="3"/>
        <v>103</v>
      </c>
      <c r="U204" s="137" t="str" cm="1">
        <f t="array" ref="U204">_xlfn.IFS(Tbl_DFR[[#This Row],[Filling Qty]]&gt;=150,"HIGH",Tbl_DFR[[#This Row],[Filling Qty]]&gt;=80,"medium",TRUE,"low")</f>
        <v>medium</v>
      </c>
      <c r="V204" s="137" t="str">
        <f>IF(OR(Tbl_DFR[[#This Row],[CMP]]="HALDWANI",Tbl_DFR[[#This Row],[CMP]]="DEHRADUN"),"YES","NO")</f>
        <v>YES</v>
      </c>
      <c r="W204" s="67">
        <v>45939</v>
      </c>
      <c r="X204" s="32">
        <v>45931</v>
      </c>
      <c r="Y204" s="43">
        <v>45931</v>
      </c>
      <c r="Z204" s="43" t="str">
        <f>IFERROR(TEXT(Tbl_DFR[[#This Row],[Date of filling]],"mmm"),"WIP")</f>
        <v>Oct</v>
      </c>
      <c r="AA204" s="159">
        <f>IFERROR(YEAR(Tbl_DFR[[#This Row],[Date of filling]]),"WIP")</f>
        <v>2025</v>
      </c>
      <c r="AB204" s="161" t="str">
        <f>IFERROR(TEXT(Tbl_DFR[[#This Row],[Date of filling]],"ddd"),"WIP")</f>
        <v>Thu</v>
      </c>
      <c r="AC204" s="50"/>
      <c r="AD204" s="129" t="str">
        <f>_xlfn.XLOOKUP(Tbl_DFR[[#This Row],[SAP]],Site_master[SAP ID],Site_master[ [ TECHNICIAN Name] ],"Not found")</f>
        <v>Avinav  Singh</v>
      </c>
      <c r="AE204" s="145">
        <f>LEN(Tbl_DFR[[#This Row],[SAP]])</f>
        <v>18</v>
      </c>
      <c r="AF204" s="151" t="str">
        <f>IF(Tbl_DFR[[#This Row],[SAP LENGTH]]=18,"valid","check")</f>
        <v>valid</v>
      </c>
    </row>
    <row r="205" spans="1:32">
      <c r="A205" s="56">
        <v>102</v>
      </c>
      <c r="B205" s="28" t="s">
        <v>31</v>
      </c>
      <c r="C205" s="137" t="str">
        <f>UPPER(TRIM(Tbl_DFR[[#This Row],[CMP]]))</f>
        <v>HALDWANI</v>
      </c>
      <c r="D205" s="23" t="s">
        <v>1</v>
      </c>
      <c r="E205" s="27" t="s">
        <v>107</v>
      </c>
      <c r="F205" s="27" t="s">
        <v>108</v>
      </c>
      <c r="G205" s="27" t="s">
        <v>184</v>
      </c>
      <c r="H205" s="28">
        <v>81528</v>
      </c>
      <c r="I205" s="30">
        <v>45932</v>
      </c>
      <c r="J205" s="30">
        <v>45932</v>
      </c>
      <c r="K205" s="159">
        <f>IF(OR(Tbl_DFR[[#This Row],[Date of filling]]="WIP",Tbl_DFR[[#This Row],[Date of Invoice ]]=""),"",Tbl_DFR[[#This Row],[Date of filling]]-Tbl_DFR[[#This Row],[Date of Invoice ]])</f>
        <v>0</v>
      </c>
      <c r="L205" s="160" t="str">
        <f>IF(ISNUMBER(Tbl_DFR[[#This Row],[Invoice filling gape]]),"valid","check")</f>
        <v>valid</v>
      </c>
      <c r="M205" s="28">
        <v>20604</v>
      </c>
      <c r="N205" s="42">
        <v>4954</v>
      </c>
      <c r="O205" s="42">
        <v>15</v>
      </c>
      <c r="P205" s="73">
        <v>60</v>
      </c>
      <c r="Q205" s="129" t="str">
        <f>IF(Tbl_DFR[[#This Row],[Filling Qty]]&gt;=150,"high","normal")</f>
        <v>normal</v>
      </c>
      <c r="R205" s="129" t="str">
        <f>IF(AND(Tbl_DFR[[#This Row],[CMP]]="HALDWANI",Tbl_DFR[[#This Row],[Filling Qty]]&gt;=150),"yes","no")</f>
        <v>no</v>
      </c>
      <c r="S205" s="129" t="str">
        <f>IF(Tbl_DFR[[#This Row],[Filling Qty]]&gt;=150,"high",IF(Tbl_DFR[[#This Row],[Filling Qty]]&gt;=80,"medium","low"))</f>
        <v>low</v>
      </c>
      <c r="T205" s="42">
        <f t="shared" si="3"/>
        <v>75</v>
      </c>
      <c r="U205" s="129" t="str" cm="1">
        <f t="array" ref="U205">_xlfn.IFS(Tbl_DFR[[#This Row],[Filling Qty]]&gt;=150,"HIGH",Tbl_DFR[[#This Row],[Filling Qty]]&gt;=80,"medium",TRUE,"low")</f>
        <v>low</v>
      </c>
      <c r="V205" s="129" t="str">
        <f>IF(OR(Tbl_DFR[[#This Row],[CMP]]="HALDWANI",Tbl_DFR[[#This Row],[CMP]]="DEHRADUN"),"YES","NO")</f>
        <v>YES</v>
      </c>
      <c r="W205" s="30">
        <v>45932</v>
      </c>
      <c r="X205" s="28"/>
      <c r="Y205" s="43">
        <v>45931</v>
      </c>
      <c r="Z205" s="43" t="str">
        <f>IFERROR(TEXT(Tbl_DFR[[#This Row],[Date of filling]],"mmm"),"WIP")</f>
        <v>Oct</v>
      </c>
      <c r="AA205" s="159">
        <f>IFERROR(YEAR(Tbl_DFR[[#This Row],[Date of filling]]),"WIP")</f>
        <v>2025</v>
      </c>
      <c r="AB205" s="161" t="str">
        <f>IFERROR(TEXT(Tbl_DFR[[#This Row],[Date of filling]],"ddd"),"WIP")</f>
        <v>Thu</v>
      </c>
      <c r="AC205" s="50"/>
      <c r="AD205" s="129" t="str">
        <f>_xlfn.XLOOKUP(Tbl_DFR[[#This Row],[SAP]],Site_master[SAP ID],Site_master[ [ TECHNICIAN Name] ],"Not found")</f>
        <v>Kuldeep  Singh</v>
      </c>
      <c r="AE205" s="133">
        <f>LEN(Tbl_DFR[[#This Row],[SAP]])</f>
        <v>18</v>
      </c>
      <c r="AF205" s="151" t="str">
        <f>IF(Tbl_DFR[[#This Row],[SAP LENGTH]]=18,"valid","check")</f>
        <v>valid</v>
      </c>
    </row>
    <row r="206" spans="1:32" ht="15.6" hidden="1">
      <c r="A206" s="70">
        <v>103</v>
      </c>
      <c r="B206" s="34" t="s">
        <v>705</v>
      </c>
      <c r="C206" s="134" t="str">
        <f>UPPER(TRIM(Tbl_DFR[[#This Row],[CMP]]))</f>
        <v>DEHRADUN</v>
      </c>
      <c r="D206" s="23" t="s">
        <v>706</v>
      </c>
      <c r="E206" s="21" t="s">
        <v>809</v>
      </c>
      <c r="F206" s="21" t="s">
        <v>810</v>
      </c>
      <c r="G206" s="90" t="s">
        <v>842</v>
      </c>
      <c r="H206" s="34">
        <v>94335</v>
      </c>
      <c r="I206" s="65">
        <v>45939</v>
      </c>
      <c r="J206" s="65">
        <v>45939</v>
      </c>
      <c r="K206" s="159">
        <f>IF(OR(Tbl_DFR[[#This Row],[Date of filling]]="WIP",Tbl_DFR[[#This Row],[Date of Invoice ]]=""),"",Tbl_DFR[[#This Row],[Date of filling]]-Tbl_DFR[[#This Row],[Date of Invoice ]])</f>
        <v>0</v>
      </c>
      <c r="L206" s="160" t="str">
        <f>IF(ISNUMBER(Tbl_DFR[[#This Row],[Invoice filling gape]]),"valid","check")</f>
        <v>valid</v>
      </c>
      <c r="M206" s="34">
        <v>4982</v>
      </c>
      <c r="N206" s="46">
        <v>1360</v>
      </c>
      <c r="O206" s="46">
        <v>30</v>
      </c>
      <c r="P206" s="122">
        <v>80</v>
      </c>
      <c r="Q206" s="122" t="str">
        <f>IF(Tbl_DFR[[#This Row],[Filling Qty]]&gt;=150,"high","normal")</f>
        <v>normal</v>
      </c>
      <c r="R206" s="122" t="str">
        <f>IF(AND(Tbl_DFR[[#This Row],[CMP]]="HALDWANI",Tbl_DFR[[#This Row],[Filling Qty]]&gt;=150),"yes","no")</f>
        <v>no</v>
      </c>
      <c r="S206" s="122" t="str">
        <f>IF(Tbl_DFR[[#This Row],[Filling Qty]]&gt;=150,"high",IF(Tbl_DFR[[#This Row],[Filling Qty]]&gt;=80,"medium","low"))</f>
        <v>medium</v>
      </c>
      <c r="T206" s="46">
        <f t="shared" si="3"/>
        <v>110</v>
      </c>
      <c r="U206" s="130" t="str" cm="1">
        <f t="array" ref="U206">_xlfn.IFS(Tbl_DFR[[#This Row],[Filling Qty]]&gt;=150,"HIGH",Tbl_DFR[[#This Row],[Filling Qty]]&gt;=80,"medium",TRUE,"low")</f>
        <v>medium</v>
      </c>
      <c r="V206" s="130" t="str">
        <f>IF(OR(Tbl_DFR[[#This Row],[CMP]]="HALDWANI",Tbl_DFR[[#This Row],[CMP]]="DEHRADUN"),"YES","NO")</f>
        <v>YES</v>
      </c>
      <c r="W206" s="65">
        <v>45939</v>
      </c>
      <c r="X206" s="35">
        <v>45931</v>
      </c>
      <c r="Y206" s="47">
        <v>45931</v>
      </c>
      <c r="Z206" s="47" t="str">
        <f>IFERROR(TEXT(Tbl_DFR[[#This Row],[Date of filling]],"mmm"),"WIP")</f>
        <v>Oct</v>
      </c>
      <c r="AA206" s="159">
        <f>IFERROR(YEAR(Tbl_DFR[[#This Row],[Date of filling]]),"WIP")</f>
        <v>2025</v>
      </c>
      <c r="AB206" s="161" t="str">
        <f>IFERROR(TEXT(Tbl_DFR[[#This Row],[Date of filling]],"ddd"),"WIP")</f>
        <v>Thu</v>
      </c>
      <c r="AC206" s="48"/>
      <c r="AD206" s="130" t="str">
        <f>_xlfn.XLOOKUP(Tbl_DFR[[#This Row],[SAP]],Site_master[SAP ID],Site_master[ [ TECHNICIAN Name] ],"Not found")</f>
        <v>VINAY PANDEY</v>
      </c>
      <c r="AE206" s="145">
        <f>LEN(Tbl_DFR[[#This Row],[SAP]])</f>
        <v>18</v>
      </c>
      <c r="AF206" s="151" t="str">
        <f>IF(Tbl_DFR[[#This Row],[SAP LENGTH]]=18,"valid","check")</f>
        <v>valid</v>
      </c>
    </row>
    <row r="207" spans="1:32">
      <c r="A207" s="70">
        <v>103</v>
      </c>
      <c r="B207" s="34" t="s">
        <v>31</v>
      </c>
      <c r="C207" s="134" t="str">
        <f>UPPER(TRIM(Tbl_DFR[[#This Row],[CMP]]))</f>
        <v>HALDWANI</v>
      </c>
      <c r="D207" s="23" t="s">
        <v>1</v>
      </c>
      <c r="E207" s="45" t="s">
        <v>107</v>
      </c>
      <c r="F207" s="21" t="s">
        <v>108</v>
      </c>
      <c r="G207" s="21" t="s">
        <v>168</v>
      </c>
      <c r="H207" s="34">
        <v>81528</v>
      </c>
      <c r="I207" s="24">
        <v>45932</v>
      </c>
      <c r="J207" s="24">
        <v>45932</v>
      </c>
      <c r="K207" s="159">
        <f>IF(OR(Tbl_DFR[[#This Row],[Date of filling]]="WIP",Tbl_DFR[[#This Row],[Date of Invoice ]]=""),"",Tbl_DFR[[#This Row],[Date of filling]]-Tbl_DFR[[#This Row],[Date of Invoice ]])</f>
        <v>0</v>
      </c>
      <c r="L207" s="160" t="str">
        <f>IF(ISNUMBER(Tbl_DFR[[#This Row],[Invoice filling gape]]),"valid","check")</f>
        <v>valid</v>
      </c>
      <c r="M207" s="34">
        <v>7913</v>
      </c>
      <c r="N207" s="46">
        <v>1441</v>
      </c>
      <c r="O207" s="46">
        <v>13</v>
      </c>
      <c r="P207" s="46">
        <v>60</v>
      </c>
      <c r="Q207" s="46" t="str">
        <f>IF(Tbl_DFR[[#This Row],[Filling Qty]]&gt;=150,"high","normal")</f>
        <v>normal</v>
      </c>
      <c r="R207" s="46" t="str">
        <f>IF(AND(Tbl_DFR[[#This Row],[CMP]]="HALDWANI",Tbl_DFR[[#This Row],[Filling Qty]]&gt;=150),"yes","no")</f>
        <v>no</v>
      </c>
      <c r="S207" s="46" t="str">
        <f>IF(Tbl_DFR[[#This Row],[Filling Qty]]&gt;=150,"high",IF(Tbl_DFR[[#This Row],[Filling Qty]]&gt;=80,"medium","low"))</f>
        <v>low</v>
      </c>
      <c r="T207" s="46">
        <f t="shared" si="3"/>
        <v>73</v>
      </c>
      <c r="U207" s="130" t="str" cm="1">
        <f t="array" ref="U207">_xlfn.IFS(Tbl_DFR[[#This Row],[Filling Qty]]&gt;=150,"HIGH",Tbl_DFR[[#This Row],[Filling Qty]]&gt;=80,"medium",TRUE,"low")</f>
        <v>low</v>
      </c>
      <c r="V207" s="130" t="str">
        <f>IF(OR(Tbl_DFR[[#This Row],[CMP]]="HALDWANI",Tbl_DFR[[#This Row],[CMP]]="DEHRADUN"),"YES","NO")</f>
        <v>YES</v>
      </c>
      <c r="W207" s="24">
        <v>45932</v>
      </c>
      <c r="X207" s="34"/>
      <c r="Y207" s="47">
        <v>45931</v>
      </c>
      <c r="Z207" s="47" t="str">
        <f>IFERROR(TEXT(Tbl_DFR[[#This Row],[Date of filling]],"mmm"),"WIP")</f>
        <v>Oct</v>
      </c>
      <c r="AA207" s="159">
        <f>IFERROR(YEAR(Tbl_DFR[[#This Row],[Date of filling]]),"WIP")</f>
        <v>2025</v>
      </c>
      <c r="AB207" s="161" t="str">
        <f>IFERROR(TEXT(Tbl_DFR[[#This Row],[Date of filling]],"ddd"),"WIP")</f>
        <v>Thu</v>
      </c>
      <c r="AC207" s="48"/>
      <c r="AD207" s="130" t="str">
        <f>_xlfn.XLOOKUP(Tbl_DFR[[#This Row],[SAP]],Site_master[SAP ID],Site_master[ [ TECHNICIAN Name] ],"Not found")</f>
        <v>Kuldeep  Singh</v>
      </c>
      <c r="AE207" s="135">
        <f>LEN(Tbl_DFR[[#This Row],[SAP]])</f>
        <v>18</v>
      </c>
      <c r="AF207" s="151" t="str">
        <f>IF(Tbl_DFR[[#This Row],[SAP LENGTH]]=18,"valid","check")</f>
        <v>valid</v>
      </c>
    </row>
    <row r="208" spans="1:32" ht="15.6" hidden="1">
      <c r="A208" s="56">
        <v>104</v>
      </c>
      <c r="B208" s="28" t="s">
        <v>705</v>
      </c>
      <c r="C208" s="28" t="str">
        <f>UPPER(TRIM(Tbl_DFR[[#This Row],[CMP]]))</f>
        <v>DEHRADUN</v>
      </c>
      <c r="D208" s="40" t="s">
        <v>706</v>
      </c>
      <c r="E208" s="49" t="s">
        <v>809</v>
      </c>
      <c r="F208" s="27" t="s">
        <v>810</v>
      </c>
      <c r="G208" s="90" t="s">
        <v>843</v>
      </c>
      <c r="H208" s="28">
        <v>94335</v>
      </c>
      <c r="I208" s="67">
        <v>45939</v>
      </c>
      <c r="J208" s="67">
        <v>45939</v>
      </c>
      <c r="K208" s="159">
        <f>IF(OR(Tbl_DFR[[#This Row],[Date of filling]]="WIP",Tbl_DFR[[#This Row],[Date of Invoice ]]=""),"",Tbl_DFR[[#This Row],[Date of filling]]-Tbl_DFR[[#This Row],[Date of Invoice ]])</f>
        <v>0</v>
      </c>
      <c r="L208" s="160" t="str">
        <f>IF(ISNUMBER(Tbl_DFR[[#This Row],[Invoice filling gape]]),"valid","check")</f>
        <v>valid</v>
      </c>
      <c r="M208" s="28">
        <v>7918</v>
      </c>
      <c r="N208" s="42">
        <v>2404</v>
      </c>
      <c r="O208" s="42">
        <v>25</v>
      </c>
      <c r="P208" s="122">
        <v>100</v>
      </c>
      <c r="Q208" s="122" t="str">
        <f>IF(Tbl_DFR[[#This Row],[Filling Qty]]&gt;=150,"high","normal")</f>
        <v>normal</v>
      </c>
      <c r="R208" s="122" t="str">
        <f>IF(AND(Tbl_DFR[[#This Row],[CMP]]="HALDWANI",Tbl_DFR[[#This Row],[Filling Qty]]&gt;=150),"yes","no")</f>
        <v>no</v>
      </c>
      <c r="S208" s="122" t="str">
        <f>IF(Tbl_DFR[[#This Row],[Filling Qty]]&gt;=150,"high",IF(Tbl_DFR[[#This Row],[Filling Qty]]&gt;=80,"medium","low"))</f>
        <v>medium</v>
      </c>
      <c r="T208" s="42">
        <f t="shared" si="3"/>
        <v>125</v>
      </c>
      <c r="U208" s="129" t="str" cm="1">
        <f t="array" ref="U208">_xlfn.IFS(Tbl_DFR[[#This Row],[Filling Qty]]&gt;=150,"HIGH",Tbl_DFR[[#This Row],[Filling Qty]]&gt;=80,"medium",TRUE,"low")</f>
        <v>medium</v>
      </c>
      <c r="V208" s="129" t="str">
        <f>IF(OR(Tbl_DFR[[#This Row],[CMP]]="HALDWANI",Tbl_DFR[[#This Row],[CMP]]="DEHRADUN"),"YES","NO")</f>
        <v>YES</v>
      </c>
      <c r="W208" s="67">
        <v>45939</v>
      </c>
      <c r="X208" s="32">
        <v>45931</v>
      </c>
      <c r="Y208" s="43">
        <v>45931</v>
      </c>
      <c r="Z208" s="43" t="str">
        <f>IFERROR(TEXT(Tbl_DFR[[#This Row],[Date of filling]],"mmm"),"WIP")</f>
        <v>Oct</v>
      </c>
      <c r="AA208" s="159">
        <f>IFERROR(YEAR(Tbl_DFR[[#This Row],[Date of filling]]),"WIP")</f>
        <v>2025</v>
      </c>
      <c r="AB208" s="161" t="str">
        <f>IFERROR(TEXT(Tbl_DFR[[#This Row],[Date of filling]],"ddd"),"WIP")</f>
        <v>Thu</v>
      </c>
      <c r="AC208" s="50"/>
      <c r="AD208" s="129" t="str">
        <f>_xlfn.XLOOKUP(Tbl_DFR[[#This Row],[SAP]],Site_master[SAP ID],Site_master[ [ TECHNICIAN Name] ],"Not found")</f>
        <v>Not found</v>
      </c>
      <c r="AE208" s="145">
        <f>LEN(Tbl_DFR[[#This Row],[SAP]])</f>
        <v>18</v>
      </c>
      <c r="AF208" s="151" t="str">
        <f>IF(Tbl_DFR[[#This Row],[SAP LENGTH]]=18,"valid","check")</f>
        <v>valid</v>
      </c>
    </row>
    <row r="209" spans="1:32">
      <c r="A209" s="56">
        <v>104</v>
      </c>
      <c r="B209" s="28" t="s">
        <v>31</v>
      </c>
      <c r="C209" s="28" t="str">
        <f>UPPER(TRIM(Tbl_DFR[[#This Row],[CMP]]))</f>
        <v>HALDWANI</v>
      </c>
      <c r="D209" s="40" t="s">
        <v>1</v>
      </c>
      <c r="E209" s="49" t="s">
        <v>107</v>
      </c>
      <c r="F209" s="27" t="s">
        <v>108</v>
      </c>
      <c r="G209" s="27" t="s">
        <v>169</v>
      </c>
      <c r="H209" s="28">
        <v>81528</v>
      </c>
      <c r="I209" s="30">
        <v>45932</v>
      </c>
      <c r="J209" s="30">
        <v>45932</v>
      </c>
      <c r="K209" s="159">
        <f>IF(OR(Tbl_DFR[[#This Row],[Date of filling]]="WIP",Tbl_DFR[[#This Row],[Date of Invoice ]]=""),"",Tbl_DFR[[#This Row],[Date of filling]]-Tbl_DFR[[#This Row],[Date of Invoice ]])</f>
        <v>0</v>
      </c>
      <c r="L209" s="160" t="str">
        <f>IF(ISNUMBER(Tbl_DFR[[#This Row],[Invoice filling gape]]),"valid","check")</f>
        <v>valid</v>
      </c>
      <c r="M209" s="28">
        <v>13720</v>
      </c>
      <c r="N209" s="42">
        <v>4412</v>
      </c>
      <c r="O209" s="42">
        <v>15</v>
      </c>
      <c r="P209" s="42">
        <v>60</v>
      </c>
      <c r="Q209" s="42" t="str">
        <f>IF(Tbl_DFR[[#This Row],[Filling Qty]]&gt;=150,"high","normal")</f>
        <v>normal</v>
      </c>
      <c r="R209" s="42" t="str">
        <f>IF(AND(Tbl_DFR[[#This Row],[CMP]]="HALDWANI",Tbl_DFR[[#This Row],[Filling Qty]]&gt;=150),"yes","no")</f>
        <v>no</v>
      </c>
      <c r="S209" s="42" t="str">
        <f>IF(Tbl_DFR[[#This Row],[Filling Qty]]&gt;=150,"high",IF(Tbl_DFR[[#This Row],[Filling Qty]]&gt;=80,"medium","low"))</f>
        <v>low</v>
      </c>
      <c r="T209" s="42">
        <f t="shared" si="3"/>
        <v>75</v>
      </c>
      <c r="U209" s="129" t="str" cm="1">
        <f t="array" ref="U209">_xlfn.IFS(Tbl_DFR[[#This Row],[Filling Qty]]&gt;=150,"HIGH",Tbl_DFR[[#This Row],[Filling Qty]]&gt;=80,"medium",TRUE,"low")</f>
        <v>low</v>
      </c>
      <c r="V209" s="129" t="str">
        <f>IF(OR(Tbl_DFR[[#This Row],[CMP]]="HALDWANI",Tbl_DFR[[#This Row],[CMP]]="DEHRADUN"),"YES","NO")</f>
        <v>YES</v>
      </c>
      <c r="W209" s="30">
        <v>45932</v>
      </c>
      <c r="X209" s="28"/>
      <c r="Y209" s="43">
        <v>45931</v>
      </c>
      <c r="Z209" s="43" t="str">
        <f>IFERROR(TEXT(Tbl_DFR[[#This Row],[Date of filling]],"mmm"),"WIP")</f>
        <v>Oct</v>
      </c>
      <c r="AA209" s="159">
        <f>IFERROR(YEAR(Tbl_DFR[[#This Row],[Date of filling]]),"WIP")</f>
        <v>2025</v>
      </c>
      <c r="AB209" s="161" t="str">
        <f>IFERROR(TEXT(Tbl_DFR[[#This Row],[Date of filling]],"ddd"),"WIP")</f>
        <v>Thu</v>
      </c>
      <c r="AC209" s="50"/>
      <c r="AD209" s="129" t="str">
        <f>_xlfn.XLOOKUP(Tbl_DFR[[#This Row],[SAP]],Site_master[SAP ID],Site_master[ [ TECHNICIAN Name] ],"Not found")</f>
        <v>Kuldeep  Singh</v>
      </c>
      <c r="AE209" s="133">
        <f>LEN(Tbl_DFR[[#This Row],[SAP]])</f>
        <v>18</v>
      </c>
      <c r="AF209" s="151" t="str">
        <f>IF(Tbl_DFR[[#This Row],[SAP LENGTH]]=18,"valid","check")</f>
        <v>valid</v>
      </c>
    </row>
    <row r="210" spans="1:32" ht="15.6" hidden="1">
      <c r="A210" s="70">
        <v>105</v>
      </c>
      <c r="B210" s="34" t="s">
        <v>705</v>
      </c>
      <c r="C210" s="34" t="str">
        <f>UPPER(TRIM(Tbl_DFR[[#This Row],[CMP]]))</f>
        <v>DEHRADUN</v>
      </c>
      <c r="D210" s="40" t="s">
        <v>706</v>
      </c>
      <c r="E210" s="45" t="s">
        <v>809</v>
      </c>
      <c r="F210" s="21" t="s">
        <v>810</v>
      </c>
      <c r="G210" s="90" t="s">
        <v>844</v>
      </c>
      <c r="H210" s="34">
        <v>94335</v>
      </c>
      <c r="I210" s="65">
        <v>45939</v>
      </c>
      <c r="J210" s="65">
        <v>45939</v>
      </c>
      <c r="K210" s="159">
        <f>IF(OR(Tbl_DFR[[#This Row],[Date of filling]]="WIP",Tbl_DFR[[#This Row],[Date of Invoice ]]=""),"",Tbl_DFR[[#This Row],[Date of filling]]-Tbl_DFR[[#This Row],[Date of Invoice ]])</f>
        <v>0</v>
      </c>
      <c r="L210" s="160" t="str">
        <f>IF(ISNUMBER(Tbl_DFR[[#This Row],[Invoice filling gape]]),"valid","check")</f>
        <v>valid</v>
      </c>
      <c r="M210" s="34">
        <v>7135</v>
      </c>
      <c r="N210" s="46">
        <v>2495</v>
      </c>
      <c r="O210" s="46">
        <v>21</v>
      </c>
      <c r="P210" s="122">
        <v>80</v>
      </c>
      <c r="Q210" s="122" t="str">
        <f>IF(Tbl_DFR[[#This Row],[Filling Qty]]&gt;=150,"high","normal")</f>
        <v>normal</v>
      </c>
      <c r="R210" s="122" t="str">
        <f>IF(AND(Tbl_DFR[[#This Row],[CMP]]="HALDWANI",Tbl_DFR[[#This Row],[Filling Qty]]&gt;=150),"yes","no")</f>
        <v>no</v>
      </c>
      <c r="S210" s="122" t="str">
        <f>IF(Tbl_DFR[[#This Row],[Filling Qty]]&gt;=150,"high",IF(Tbl_DFR[[#This Row],[Filling Qty]]&gt;=80,"medium","low"))</f>
        <v>medium</v>
      </c>
      <c r="T210" s="46">
        <f t="shared" si="3"/>
        <v>101</v>
      </c>
      <c r="U210" s="130" t="str" cm="1">
        <f t="array" ref="U210">_xlfn.IFS(Tbl_DFR[[#This Row],[Filling Qty]]&gt;=150,"HIGH",Tbl_DFR[[#This Row],[Filling Qty]]&gt;=80,"medium",TRUE,"low")</f>
        <v>medium</v>
      </c>
      <c r="V210" s="130" t="str">
        <f>IF(OR(Tbl_DFR[[#This Row],[CMP]]="HALDWANI",Tbl_DFR[[#This Row],[CMP]]="DEHRADUN"),"YES","NO")</f>
        <v>YES</v>
      </c>
      <c r="W210" s="65">
        <v>45939</v>
      </c>
      <c r="X210" s="35">
        <v>45931</v>
      </c>
      <c r="Y210" s="47">
        <v>45931</v>
      </c>
      <c r="Z210" s="47" t="str">
        <f>IFERROR(TEXT(Tbl_DFR[[#This Row],[Date of filling]],"mmm"),"WIP")</f>
        <v>Oct</v>
      </c>
      <c r="AA210" s="159">
        <f>IFERROR(YEAR(Tbl_DFR[[#This Row],[Date of filling]]),"WIP")</f>
        <v>2025</v>
      </c>
      <c r="AB210" s="161" t="str">
        <f>IFERROR(TEXT(Tbl_DFR[[#This Row],[Date of filling]],"ddd"),"WIP")</f>
        <v>Thu</v>
      </c>
      <c r="AC210" s="48"/>
      <c r="AD210" s="130" t="str">
        <f>_xlfn.XLOOKUP(Tbl_DFR[[#This Row],[SAP]],Site_master[SAP ID],Site_master[ [ TECHNICIAN Name] ],"Not found")</f>
        <v>SUBHASH KUMAR</v>
      </c>
      <c r="AE210" s="145">
        <f>LEN(Tbl_DFR[[#This Row],[SAP]])</f>
        <v>18</v>
      </c>
      <c r="AF210" s="151" t="str">
        <f>IF(Tbl_DFR[[#This Row],[SAP LENGTH]]=18,"valid","check")</f>
        <v>valid</v>
      </c>
    </row>
    <row r="211" spans="1:32">
      <c r="A211" s="70">
        <v>105</v>
      </c>
      <c r="B211" s="34" t="s">
        <v>31</v>
      </c>
      <c r="C211" s="34" t="str">
        <f>UPPER(TRIM(Tbl_DFR[[#This Row],[CMP]]))</f>
        <v>HALDWANI</v>
      </c>
      <c r="D211" s="40" t="s">
        <v>1</v>
      </c>
      <c r="E211" s="45" t="s">
        <v>107</v>
      </c>
      <c r="F211" s="21" t="s">
        <v>108</v>
      </c>
      <c r="G211" s="21" t="s">
        <v>170</v>
      </c>
      <c r="H211" s="34">
        <v>81528</v>
      </c>
      <c r="I211" s="24">
        <v>45932</v>
      </c>
      <c r="J211" s="24">
        <v>45932</v>
      </c>
      <c r="K211" s="159">
        <f>IF(OR(Tbl_DFR[[#This Row],[Date of filling]]="WIP",Tbl_DFR[[#This Row],[Date of Invoice ]]=""),"",Tbl_DFR[[#This Row],[Date of filling]]-Tbl_DFR[[#This Row],[Date of Invoice ]])</f>
        <v>0</v>
      </c>
      <c r="L211" s="160" t="str">
        <f>IF(ISNUMBER(Tbl_DFR[[#This Row],[Invoice filling gape]]),"valid","check")</f>
        <v>valid</v>
      </c>
      <c r="M211" s="34">
        <v>10481</v>
      </c>
      <c r="N211" s="46">
        <v>2533</v>
      </c>
      <c r="O211" s="46">
        <v>15</v>
      </c>
      <c r="P211" s="46">
        <v>60</v>
      </c>
      <c r="Q211" s="46" t="str">
        <f>IF(Tbl_DFR[[#This Row],[Filling Qty]]&gt;=150,"high","normal")</f>
        <v>normal</v>
      </c>
      <c r="R211" s="46" t="str">
        <f>IF(AND(Tbl_DFR[[#This Row],[CMP]]="HALDWANI",Tbl_DFR[[#This Row],[Filling Qty]]&gt;=150),"yes","no")</f>
        <v>no</v>
      </c>
      <c r="S211" s="46" t="str">
        <f>IF(Tbl_DFR[[#This Row],[Filling Qty]]&gt;=150,"high",IF(Tbl_DFR[[#This Row],[Filling Qty]]&gt;=80,"medium","low"))</f>
        <v>low</v>
      </c>
      <c r="T211" s="46">
        <f t="shared" si="3"/>
        <v>75</v>
      </c>
      <c r="U211" s="130" t="str" cm="1">
        <f t="array" ref="U211">_xlfn.IFS(Tbl_DFR[[#This Row],[Filling Qty]]&gt;=150,"HIGH",Tbl_DFR[[#This Row],[Filling Qty]]&gt;=80,"medium",TRUE,"low")</f>
        <v>low</v>
      </c>
      <c r="V211" s="130" t="str">
        <f>IF(OR(Tbl_DFR[[#This Row],[CMP]]="HALDWANI",Tbl_DFR[[#This Row],[CMP]]="DEHRADUN"),"YES","NO")</f>
        <v>YES</v>
      </c>
      <c r="W211" s="24">
        <v>45932</v>
      </c>
      <c r="X211" s="34"/>
      <c r="Y211" s="47">
        <v>45931</v>
      </c>
      <c r="Z211" s="47" t="str">
        <f>IFERROR(TEXT(Tbl_DFR[[#This Row],[Date of filling]],"mmm"),"WIP")</f>
        <v>Oct</v>
      </c>
      <c r="AA211" s="159">
        <f>IFERROR(YEAR(Tbl_DFR[[#This Row],[Date of filling]]),"WIP")</f>
        <v>2025</v>
      </c>
      <c r="AB211" s="161" t="str">
        <f>IFERROR(TEXT(Tbl_DFR[[#This Row],[Date of filling]],"ddd"),"WIP")</f>
        <v>Thu</v>
      </c>
      <c r="AC211" s="48"/>
      <c r="AD211" s="130" t="str">
        <f>_xlfn.XLOOKUP(Tbl_DFR[[#This Row],[SAP]],Site_master[SAP ID],Site_master[ [ TECHNICIAN Name] ],"Not found")</f>
        <v>Kuldeep  Singh</v>
      </c>
      <c r="AE211" s="135">
        <f>LEN(Tbl_DFR[[#This Row],[SAP]])</f>
        <v>18</v>
      </c>
      <c r="AF211" s="151" t="str">
        <f>IF(Tbl_DFR[[#This Row],[SAP LENGTH]]=18,"valid","check")</f>
        <v>valid</v>
      </c>
    </row>
    <row r="212" spans="1:32" ht="15.6" hidden="1">
      <c r="A212" s="56">
        <v>106</v>
      </c>
      <c r="B212" s="28" t="s">
        <v>705</v>
      </c>
      <c r="C212" s="28" t="str">
        <f>UPPER(TRIM(Tbl_DFR[[#This Row],[CMP]]))</f>
        <v>DEHRADUN</v>
      </c>
      <c r="D212" s="40" t="s">
        <v>706</v>
      </c>
      <c r="E212" s="49" t="s">
        <v>809</v>
      </c>
      <c r="F212" s="27" t="s">
        <v>810</v>
      </c>
      <c r="G212" s="83" t="s">
        <v>845</v>
      </c>
      <c r="H212" s="28">
        <v>94335</v>
      </c>
      <c r="I212" s="67">
        <v>45939</v>
      </c>
      <c r="J212" s="67">
        <v>45939</v>
      </c>
      <c r="K212" s="159">
        <f>IF(OR(Tbl_DFR[[#This Row],[Date of filling]]="WIP",Tbl_DFR[[#This Row],[Date of Invoice ]]=""),"",Tbl_DFR[[#This Row],[Date of filling]]-Tbl_DFR[[#This Row],[Date of Invoice ]])</f>
        <v>0</v>
      </c>
      <c r="L212" s="160" t="str">
        <f>IF(ISNUMBER(Tbl_DFR[[#This Row],[Invoice filling gape]]),"valid","check")</f>
        <v>valid</v>
      </c>
      <c r="M212" s="28">
        <v>7893</v>
      </c>
      <c r="N212" s="42">
        <v>2439</v>
      </c>
      <c r="O212" s="42">
        <v>27</v>
      </c>
      <c r="P212" s="122">
        <v>80</v>
      </c>
      <c r="Q212" s="122" t="str">
        <f>IF(Tbl_DFR[[#This Row],[Filling Qty]]&gt;=150,"high","normal")</f>
        <v>normal</v>
      </c>
      <c r="R212" s="122" t="str">
        <f>IF(AND(Tbl_DFR[[#This Row],[CMP]]="HALDWANI",Tbl_DFR[[#This Row],[Filling Qty]]&gt;=150),"yes","no")</f>
        <v>no</v>
      </c>
      <c r="S212" s="122" t="str">
        <f>IF(Tbl_DFR[[#This Row],[Filling Qty]]&gt;=150,"high",IF(Tbl_DFR[[#This Row],[Filling Qty]]&gt;=80,"medium","low"))</f>
        <v>medium</v>
      </c>
      <c r="T212" s="42">
        <f t="shared" si="3"/>
        <v>107</v>
      </c>
      <c r="U212" s="129" t="str" cm="1">
        <f t="array" ref="U212">_xlfn.IFS(Tbl_DFR[[#This Row],[Filling Qty]]&gt;=150,"HIGH",Tbl_DFR[[#This Row],[Filling Qty]]&gt;=80,"medium",TRUE,"low")</f>
        <v>medium</v>
      </c>
      <c r="V212" s="129" t="str">
        <f>IF(OR(Tbl_DFR[[#This Row],[CMP]]="HALDWANI",Tbl_DFR[[#This Row],[CMP]]="DEHRADUN"),"YES","NO")</f>
        <v>YES</v>
      </c>
      <c r="W212" s="67">
        <v>45939</v>
      </c>
      <c r="X212" s="32">
        <v>45931</v>
      </c>
      <c r="Y212" s="43">
        <v>45931</v>
      </c>
      <c r="Z212" s="43" t="str">
        <f>IFERROR(TEXT(Tbl_DFR[[#This Row],[Date of filling]],"mmm"),"WIP")</f>
        <v>Oct</v>
      </c>
      <c r="AA212" s="159">
        <f>IFERROR(YEAR(Tbl_DFR[[#This Row],[Date of filling]]),"WIP")</f>
        <v>2025</v>
      </c>
      <c r="AB212" s="161" t="str">
        <f>IFERROR(TEXT(Tbl_DFR[[#This Row],[Date of filling]],"ddd"),"WIP")</f>
        <v>Thu</v>
      </c>
      <c r="AC212" s="50"/>
      <c r="AD212" s="129" t="str">
        <f>_xlfn.XLOOKUP(Tbl_DFR[[#This Row],[SAP]],Site_master[SAP ID],Site_master[ [ TECHNICIAN Name] ],"Not found")</f>
        <v>SUBHASH KUMAR</v>
      </c>
      <c r="AE212" s="144">
        <f>LEN(Tbl_DFR[[#This Row],[SAP]])</f>
        <v>18</v>
      </c>
      <c r="AF212" s="151" t="str">
        <f>IF(Tbl_DFR[[#This Row],[SAP LENGTH]]=18,"valid","check")</f>
        <v>valid</v>
      </c>
    </row>
    <row r="213" spans="1:32">
      <c r="A213" s="56">
        <v>106</v>
      </c>
      <c r="B213" s="28" t="s">
        <v>31</v>
      </c>
      <c r="C213" s="28" t="str">
        <f>UPPER(TRIM(Tbl_DFR[[#This Row],[CMP]]))</f>
        <v>HALDWANI</v>
      </c>
      <c r="D213" s="40" t="s">
        <v>1</v>
      </c>
      <c r="E213" s="49" t="s">
        <v>107</v>
      </c>
      <c r="F213" s="27" t="s">
        <v>108</v>
      </c>
      <c r="G213" s="27" t="s">
        <v>171</v>
      </c>
      <c r="H213" s="28">
        <v>81430</v>
      </c>
      <c r="I213" s="30">
        <v>45932</v>
      </c>
      <c r="J213" s="30">
        <v>45932</v>
      </c>
      <c r="K213" s="159">
        <f>IF(OR(Tbl_DFR[[#This Row],[Date of filling]]="WIP",Tbl_DFR[[#This Row],[Date of Invoice ]]=""),"",Tbl_DFR[[#This Row],[Date of filling]]-Tbl_DFR[[#This Row],[Date of Invoice ]])</f>
        <v>0</v>
      </c>
      <c r="L213" s="160" t="str">
        <f>IF(ISNUMBER(Tbl_DFR[[#This Row],[Invoice filling gape]]),"valid","check")</f>
        <v>valid</v>
      </c>
      <c r="M213" s="28">
        <v>12740</v>
      </c>
      <c r="N213" s="42">
        <v>3107</v>
      </c>
      <c r="O213" s="42">
        <v>32</v>
      </c>
      <c r="P213" s="42">
        <v>40</v>
      </c>
      <c r="Q213" s="42" t="str">
        <f>IF(Tbl_DFR[[#This Row],[Filling Qty]]&gt;=150,"high","normal")</f>
        <v>normal</v>
      </c>
      <c r="R213" s="42" t="str">
        <f>IF(AND(Tbl_DFR[[#This Row],[CMP]]="HALDWANI",Tbl_DFR[[#This Row],[Filling Qty]]&gt;=150),"yes","no")</f>
        <v>no</v>
      </c>
      <c r="S213" s="42" t="str">
        <f>IF(Tbl_DFR[[#This Row],[Filling Qty]]&gt;=150,"high",IF(Tbl_DFR[[#This Row],[Filling Qty]]&gt;=80,"medium","low"))</f>
        <v>low</v>
      </c>
      <c r="T213" s="42">
        <f t="shared" si="3"/>
        <v>72</v>
      </c>
      <c r="U213" s="129" t="str" cm="1">
        <f t="array" ref="U213">_xlfn.IFS(Tbl_DFR[[#This Row],[Filling Qty]]&gt;=150,"HIGH",Tbl_DFR[[#This Row],[Filling Qty]]&gt;=80,"medium",TRUE,"low")</f>
        <v>low</v>
      </c>
      <c r="V213" s="129" t="str">
        <f>IF(OR(Tbl_DFR[[#This Row],[CMP]]="HALDWANI",Tbl_DFR[[#This Row],[CMP]]="DEHRADUN"),"YES","NO")</f>
        <v>YES</v>
      </c>
      <c r="W213" s="30">
        <v>45932</v>
      </c>
      <c r="X213" s="28"/>
      <c r="Y213" s="43">
        <v>45931</v>
      </c>
      <c r="Z213" s="43" t="str">
        <f>IFERROR(TEXT(Tbl_DFR[[#This Row],[Date of filling]],"mmm"),"WIP")</f>
        <v>Oct</v>
      </c>
      <c r="AA213" s="159">
        <f>IFERROR(YEAR(Tbl_DFR[[#This Row],[Date of filling]]),"WIP")</f>
        <v>2025</v>
      </c>
      <c r="AB213" s="161" t="str">
        <f>IFERROR(TEXT(Tbl_DFR[[#This Row],[Date of filling]],"ddd"),"WIP")</f>
        <v>Thu</v>
      </c>
      <c r="AC213" s="50"/>
      <c r="AD213" s="129" t="str">
        <f>_xlfn.XLOOKUP(Tbl_DFR[[#This Row],[SAP]],Site_master[SAP ID],Site_master[ [ TECHNICIAN Name] ],"Not found")</f>
        <v>Kuldeep  Singh</v>
      </c>
      <c r="AE213" s="133">
        <f>LEN(Tbl_DFR[[#This Row],[SAP]])</f>
        <v>18</v>
      </c>
      <c r="AF213" s="151" t="str">
        <f>IF(Tbl_DFR[[#This Row],[SAP LENGTH]]=18,"valid","check")</f>
        <v>valid</v>
      </c>
    </row>
    <row r="214" spans="1:32" hidden="1">
      <c r="A214" s="70">
        <v>107</v>
      </c>
      <c r="B214" s="34" t="s">
        <v>705</v>
      </c>
      <c r="C214" s="134" t="str">
        <f>UPPER(TRIM(Tbl_DFR[[#This Row],[CMP]]))</f>
        <v>DEHRADUN</v>
      </c>
      <c r="D214" s="23" t="s">
        <v>706</v>
      </c>
      <c r="E214" s="21" t="s">
        <v>809</v>
      </c>
      <c r="F214" s="21" t="s">
        <v>810</v>
      </c>
      <c r="G214" s="83" t="s">
        <v>846</v>
      </c>
      <c r="H214" s="34">
        <v>94335</v>
      </c>
      <c r="I214" s="65">
        <v>45939</v>
      </c>
      <c r="J214" s="65">
        <v>45939</v>
      </c>
      <c r="K214" s="159">
        <f>IF(OR(Tbl_DFR[[#This Row],[Date of filling]]="WIP",Tbl_DFR[[#This Row],[Date of Invoice ]]=""),"",Tbl_DFR[[#This Row],[Date of filling]]-Tbl_DFR[[#This Row],[Date of Invoice ]])</f>
        <v>0</v>
      </c>
      <c r="L214" s="160" t="str">
        <f>IF(ISNUMBER(Tbl_DFR[[#This Row],[Invoice filling gape]]),"valid","check")</f>
        <v>valid</v>
      </c>
      <c r="M214" s="34">
        <v>4247</v>
      </c>
      <c r="N214" s="46">
        <v>1070</v>
      </c>
      <c r="O214" s="46">
        <v>20</v>
      </c>
      <c r="P214" s="95">
        <v>80</v>
      </c>
      <c r="Q214" s="95" t="str">
        <f>IF(Tbl_DFR[[#This Row],[Filling Qty]]&gt;=150,"high","normal")</f>
        <v>normal</v>
      </c>
      <c r="R214" s="95" t="str">
        <f>IF(AND(Tbl_DFR[[#This Row],[CMP]]="HALDWANI",Tbl_DFR[[#This Row],[Filling Qty]]&gt;=150),"yes","no")</f>
        <v>no</v>
      </c>
      <c r="S214" s="95" t="str">
        <f>IF(Tbl_DFR[[#This Row],[Filling Qty]]&gt;=150,"high",IF(Tbl_DFR[[#This Row],[Filling Qty]]&gt;=80,"medium","low"))</f>
        <v>medium</v>
      </c>
      <c r="T214" s="46">
        <f t="shared" si="3"/>
        <v>100</v>
      </c>
      <c r="U214" s="130" t="str" cm="1">
        <f t="array" ref="U214">_xlfn.IFS(Tbl_DFR[[#This Row],[Filling Qty]]&gt;=150,"HIGH",Tbl_DFR[[#This Row],[Filling Qty]]&gt;=80,"medium",TRUE,"low")</f>
        <v>medium</v>
      </c>
      <c r="V214" s="130" t="str">
        <f>IF(OR(Tbl_DFR[[#This Row],[CMP]]="HALDWANI",Tbl_DFR[[#This Row],[CMP]]="DEHRADUN"),"YES","NO")</f>
        <v>YES</v>
      </c>
      <c r="W214" s="65">
        <v>45939</v>
      </c>
      <c r="X214" s="35">
        <v>45931</v>
      </c>
      <c r="Y214" s="47">
        <v>45931</v>
      </c>
      <c r="Z214" s="47" t="str">
        <f>IFERROR(TEXT(Tbl_DFR[[#This Row],[Date of filling]],"mmm"),"WIP")</f>
        <v>Oct</v>
      </c>
      <c r="AA214" s="159">
        <f>IFERROR(YEAR(Tbl_DFR[[#This Row],[Date of filling]]),"WIP")</f>
        <v>2025</v>
      </c>
      <c r="AB214" s="161" t="str">
        <f>IFERROR(TEXT(Tbl_DFR[[#This Row],[Date of filling]],"ddd"),"WIP")</f>
        <v>Thu</v>
      </c>
      <c r="AC214" s="48"/>
      <c r="AD214" s="130" t="str">
        <f>_xlfn.XLOOKUP(Tbl_DFR[[#This Row],[SAP]],Site_master[SAP ID],Site_master[ [ TECHNICIAN Name] ],"Not found")</f>
        <v>SUBHASH KUMAR</v>
      </c>
      <c r="AE214" s="144">
        <f>LEN(Tbl_DFR[[#This Row],[SAP]])</f>
        <v>18</v>
      </c>
      <c r="AF214" s="151" t="str">
        <f>IF(Tbl_DFR[[#This Row],[SAP LENGTH]]=18,"valid","check")</f>
        <v>valid</v>
      </c>
    </row>
    <row r="215" spans="1:32">
      <c r="A215" s="70">
        <v>107</v>
      </c>
      <c r="B215" s="34" t="s">
        <v>31</v>
      </c>
      <c r="C215" s="134" t="str">
        <f>UPPER(TRIM(Tbl_DFR[[#This Row],[CMP]]))</f>
        <v>HALDWANI</v>
      </c>
      <c r="D215" s="23" t="s">
        <v>1</v>
      </c>
      <c r="E215" s="21" t="s">
        <v>107</v>
      </c>
      <c r="F215" s="21" t="s">
        <v>108</v>
      </c>
      <c r="G215" s="21" t="s">
        <v>172</v>
      </c>
      <c r="H215" s="34">
        <v>81430</v>
      </c>
      <c r="I215" s="24">
        <v>45932</v>
      </c>
      <c r="J215" s="24">
        <v>45932</v>
      </c>
      <c r="K215" s="159">
        <f>IF(OR(Tbl_DFR[[#This Row],[Date of filling]]="WIP",Tbl_DFR[[#This Row],[Date of Invoice ]]=""),"",Tbl_DFR[[#This Row],[Date of filling]]-Tbl_DFR[[#This Row],[Date of Invoice ]])</f>
        <v>0</v>
      </c>
      <c r="L215" s="160" t="str">
        <f>IF(ISNUMBER(Tbl_DFR[[#This Row],[Invoice filling gape]]),"valid","check")</f>
        <v>valid</v>
      </c>
      <c r="M215" s="34">
        <v>9240</v>
      </c>
      <c r="N215" s="46">
        <v>1765</v>
      </c>
      <c r="O215" s="46">
        <v>30</v>
      </c>
      <c r="P215" s="46">
        <v>40</v>
      </c>
      <c r="Q215" s="46" t="str">
        <f>IF(Tbl_DFR[[#This Row],[Filling Qty]]&gt;=150,"high","normal")</f>
        <v>normal</v>
      </c>
      <c r="R215" s="46" t="str">
        <f>IF(AND(Tbl_DFR[[#This Row],[CMP]]="HALDWANI",Tbl_DFR[[#This Row],[Filling Qty]]&gt;=150),"yes","no")</f>
        <v>no</v>
      </c>
      <c r="S215" s="46" t="str">
        <f>IF(Tbl_DFR[[#This Row],[Filling Qty]]&gt;=150,"high",IF(Tbl_DFR[[#This Row],[Filling Qty]]&gt;=80,"medium","low"))</f>
        <v>low</v>
      </c>
      <c r="T215" s="46">
        <f t="shared" si="3"/>
        <v>70</v>
      </c>
      <c r="U215" s="130" t="str" cm="1">
        <f t="array" ref="U215">_xlfn.IFS(Tbl_DFR[[#This Row],[Filling Qty]]&gt;=150,"HIGH",Tbl_DFR[[#This Row],[Filling Qty]]&gt;=80,"medium",TRUE,"low")</f>
        <v>low</v>
      </c>
      <c r="V215" s="130" t="str">
        <f>IF(OR(Tbl_DFR[[#This Row],[CMP]]="HALDWANI",Tbl_DFR[[#This Row],[CMP]]="DEHRADUN"),"YES","NO")</f>
        <v>YES</v>
      </c>
      <c r="W215" s="24">
        <v>45932</v>
      </c>
      <c r="X215" s="34"/>
      <c r="Y215" s="47">
        <v>45931</v>
      </c>
      <c r="Z215" s="47" t="str">
        <f>IFERROR(TEXT(Tbl_DFR[[#This Row],[Date of filling]],"mmm"),"WIP")</f>
        <v>Oct</v>
      </c>
      <c r="AA215" s="159">
        <f>IFERROR(YEAR(Tbl_DFR[[#This Row],[Date of filling]]),"WIP")</f>
        <v>2025</v>
      </c>
      <c r="AB215" s="161" t="str">
        <f>IFERROR(TEXT(Tbl_DFR[[#This Row],[Date of filling]],"ddd"),"WIP")</f>
        <v>Thu</v>
      </c>
      <c r="AC215" s="48"/>
      <c r="AD215" s="130" t="str">
        <f>_xlfn.XLOOKUP(Tbl_DFR[[#This Row],[SAP]],Site_master[SAP ID],Site_master[ [ TECHNICIAN Name] ],"Not found")</f>
        <v>Kuldeep  Singh</v>
      </c>
      <c r="AE215" s="135">
        <f>LEN(Tbl_DFR[[#This Row],[SAP]])</f>
        <v>18</v>
      </c>
      <c r="AF215" s="151" t="str">
        <f>IF(Tbl_DFR[[#This Row],[SAP LENGTH]]=18,"valid","check")</f>
        <v>valid</v>
      </c>
    </row>
    <row r="216" spans="1:32" hidden="1">
      <c r="A216" s="56">
        <v>108</v>
      </c>
      <c r="B216" s="28" t="s">
        <v>705</v>
      </c>
      <c r="C216" s="137" t="str">
        <f>UPPER(TRIM(Tbl_DFR[[#This Row],[CMP]]))</f>
        <v>DEHRADUN</v>
      </c>
      <c r="D216" s="23" t="s">
        <v>706</v>
      </c>
      <c r="E216" s="27" t="s">
        <v>716</v>
      </c>
      <c r="F216" s="27" t="s">
        <v>725</v>
      </c>
      <c r="G216" s="83" t="s">
        <v>847</v>
      </c>
      <c r="H216" s="28" t="s">
        <v>848</v>
      </c>
      <c r="I216" s="67">
        <v>45939</v>
      </c>
      <c r="J216" s="67">
        <v>45939</v>
      </c>
      <c r="K216" s="159">
        <f>IF(OR(Tbl_DFR[[#This Row],[Date of filling]]="WIP",Tbl_DFR[[#This Row],[Date of Invoice ]]=""),"",Tbl_DFR[[#This Row],[Date of filling]]-Tbl_DFR[[#This Row],[Date of Invoice ]])</f>
        <v>0</v>
      </c>
      <c r="L216" s="160" t="str">
        <f>IF(ISNUMBER(Tbl_DFR[[#This Row],[Invoice filling gape]]),"valid","check")</f>
        <v>valid</v>
      </c>
      <c r="M216" s="28">
        <v>1993</v>
      </c>
      <c r="N216" s="42">
        <v>649</v>
      </c>
      <c r="O216" s="42">
        <v>8</v>
      </c>
      <c r="P216" s="95">
        <v>80</v>
      </c>
      <c r="Q216" s="95" t="str">
        <f>IF(Tbl_DFR[[#This Row],[Filling Qty]]&gt;=150,"high","normal")</f>
        <v>normal</v>
      </c>
      <c r="R216" s="95" t="str">
        <f>IF(AND(Tbl_DFR[[#This Row],[CMP]]="HALDWANI",Tbl_DFR[[#This Row],[Filling Qty]]&gt;=150),"yes","no")</f>
        <v>no</v>
      </c>
      <c r="S216" s="95" t="str">
        <f>IF(Tbl_DFR[[#This Row],[Filling Qty]]&gt;=150,"high",IF(Tbl_DFR[[#This Row],[Filling Qty]]&gt;=80,"medium","low"))</f>
        <v>medium</v>
      </c>
      <c r="T216" s="42">
        <f t="shared" si="3"/>
        <v>88</v>
      </c>
      <c r="U216" s="129" t="str" cm="1">
        <f t="array" ref="U216">_xlfn.IFS(Tbl_DFR[[#This Row],[Filling Qty]]&gt;=150,"HIGH",Tbl_DFR[[#This Row],[Filling Qty]]&gt;=80,"medium",TRUE,"low")</f>
        <v>medium</v>
      </c>
      <c r="V216" s="129" t="str">
        <f>IF(OR(Tbl_DFR[[#This Row],[CMP]]="HALDWANI",Tbl_DFR[[#This Row],[CMP]]="DEHRADUN"),"YES","NO")</f>
        <v>YES</v>
      </c>
      <c r="W216" s="67">
        <v>45939</v>
      </c>
      <c r="X216" s="32">
        <v>45931</v>
      </c>
      <c r="Y216" s="43">
        <v>45931</v>
      </c>
      <c r="Z216" s="43" t="str">
        <f>IFERROR(TEXT(Tbl_DFR[[#This Row],[Date of filling]],"mmm"),"WIP")</f>
        <v>Oct</v>
      </c>
      <c r="AA216" s="159">
        <f>IFERROR(YEAR(Tbl_DFR[[#This Row],[Date of filling]]),"WIP")</f>
        <v>2025</v>
      </c>
      <c r="AB216" s="161" t="str">
        <f>IFERROR(TEXT(Tbl_DFR[[#This Row],[Date of filling]],"ddd"),"WIP")</f>
        <v>Thu</v>
      </c>
      <c r="AC216" s="50"/>
      <c r="AD216" s="129" t="str">
        <f>_xlfn.XLOOKUP(Tbl_DFR[[#This Row],[SAP]],Site_master[SAP ID],Site_master[ [ TECHNICIAN Name] ],"Not found")</f>
        <v>Kishan Singh Rawat</v>
      </c>
      <c r="AE216" s="144">
        <f>LEN(Tbl_DFR[[#This Row],[SAP]])</f>
        <v>18</v>
      </c>
      <c r="AF216" s="151" t="str">
        <f>IF(Tbl_DFR[[#This Row],[SAP LENGTH]]=18,"valid","check")</f>
        <v>valid</v>
      </c>
    </row>
    <row r="217" spans="1:32">
      <c r="A217" s="56">
        <v>108</v>
      </c>
      <c r="B217" s="28" t="s">
        <v>31</v>
      </c>
      <c r="C217" s="137" t="str">
        <f>UPPER(TRIM(Tbl_DFR[[#This Row],[CMP]]))</f>
        <v>HALDWANI</v>
      </c>
      <c r="D217" s="23" t="s">
        <v>1</v>
      </c>
      <c r="E217" s="27" t="s">
        <v>107</v>
      </c>
      <c r="F217" s="27" t="s">
        <v>108</v>
      </c>
      <c r="G217" s="27" t="s">
        <v>130</v>
      </c>
      <c r="H217" s="28">
        <v>81430</v>
      </c>
      <c r="I217" s="30">
        <v>45932</v>
      </c>
      <c r="J217" s="30">
        <v>45932</v>
      </c>
      <c r="K217" s="159">
        <f>IF(OR(Tbl_DFR[[#This Row],[Date of filling]]="WIP",Tbl_DFR[[#This Row],[Date of Invoice ]]=""),"",Tbl_DFR[[#This Row],[Date of filling]]-Tbl_DFR[[#This Row],[Date of Invoice ]])</f>
        <v>0</v>
      </c>
      <c r="L217" s="160" t="str">
        <f>IF(ISNUMBER(Tbl_DFR[[#This Row],[Invoice filling gape]]),"valid","check")</f>
        <v>valid</v>
      </c>
      <c r="M217" s="28">
        <v>22737</v>
      </c>
      <c r="N217" s="42">
        <v>5465</v>
      </c>
      <c r="O217" s="42">
        <v>25</v>
      </c>
      <c r="P217" s="42">
        <v>40</v>
      </c>
      <c r="Q217" s="42" t="str">
        <f>IF(Tbl_DFR[[#This Row],[Filling Qty]]&gt;=150,"high","normal")</f>
        <v>normal</v>
      </c>
      <c r="R217" s="42" t="str">
        <f>IF(AND(Tbl_DFR[[#This Row],[CMP]]="HALDWANI",Tbl_DFR[[#This Row],[Filling Qty]]&gt;=150),"yes","no")</f>
        <v>no</v>
      </c>
      <c r="S217" s="42" t="str">
        <f>IF(Tbl_DFR[[#This Row],[Filling Qty]]&gt;=150,"high",IF(Tbl_DFR[[#This Row],[Filling Qty]]&gt;=80,"medium","low"))</f>
        <v>low</v>
      </c>
      <c r="T217" s="42">
        <f t="shared" si="3"/>
        <v>65</v>
      </c>
      <c r="U217" s="129" t="str" cm="1">
        <f t="array" ref="U217">_xlfn.IFS(Tbl_DFR[[#This Row],[Filling Qty]]&gt;=150,"HIGH",Tbl_DFR[[#This Row],[Filling Qty]]&gt;=80,"medium",TRUE,"low")</f>
        <v>low</v>
      </c>
      <c r="V217" s="129" t="str">
        <f>IF(OR(Tbl_DFR[[#This Row],[CMP]]="HALDWANI",Tbl_DFR[[#This Row],[CMP]]="DEHRADUN"),"YES","NO")</f>
        <v>YES</v>
      </c>
      <c r="W217" s="30">
        <v>45932</v>
      </c>
      <c r="X217" s="28"/>
      <c r="Y217" s="43">
        <v>45931</v>
      </c>
      <c r="Z217" s="43" t="str">
        <f>IFERROR(TEXT(Tbl_DFR[[#This Row],[Date of filling]],"mmm"),"WIP")</f>
        <v>Oct</v>
      </c>
      <c r="AA217" s="159">
        <f>IFERROR(YEAR(Tbl_DFR[[#This Row],[Date of filling]]),"WIP")</f>
        <v>2025</v>
      </c>
      <c r="AB217" s="161" t="str">
        <f>IFERROR(TEXT(Tbl_DFR[[#This Row],[Date of filling]],"ddd"),"WIP")</f>
        <v>Thu</v>
      </c>
      <c r="AC217" s="50"/>
      <c r="AD217" s="129" t="str">
        <f>_xlfn.XLOOKUP(Tbl_DFR[[#This Row],[SAP]],Site_master[SAP ID],Site_master[ [ TECHNICIAN Name] ],"Not found")</f>
        <v>Kuldeep  Singh</v>
      </c>
      <c r="AE217" s="133">
        <f>LEN(Tbl_DFR[[#This Row],[SAP]])</f>
        <v>18</v>
      </c>
      <c r="AF217" s="151" t="str">
        <f>IF(Tbl_DFR[[#This Row],[SAP LENGTH]]=18,"valid","check")</f>
        <v>valid</v>
      </c>
    </row>
    <row r="218" spans="1:32" hidden="1">
      <c r="A218" s="70">
        <v>109</v>
      </c>
      <c r="B218" s="34" t="s">
        <v>705</v>
      </c>
      <c r="C218" s="134" t="str">
        <f>UPPER(TRIM(Tbl_DFR[[#This Row],[CMP]]))</f>
        <v>DEHRADUN</v>
      </c>
      <c r="D218" s="23" t="s">
        <v>706</v>
      </c>
      <c r="E218" s="21" t="s">
        <v>716</v>
      </c>
      <c r="F218" s="21" t="s">
        <v>725</v>
      </c>
      <c r="G218" s="83" t="s">
        <v>849</v>
      </c>
      <c r="H218" s="34" t="s">
        <v>848</v>
      </c>
      <c r="I218" s="65">
        <v>45939</v>
      </c>
      <c r="J218" s="65">
        <v>45941</v>
      </c>
      <c r="K218" s="159">
        <f>IF(OR(Tbl_DFR[[#This Row],[Date of filling]]="WIP",Tbl_DFR[[#This Row],[Date of Invoice ]]=""),"",Tbl_DFR[[#This Row],[Date of filling]]-Tbl_DFR[[#This Row],[Date of Invoice ]])</f>
        <v>2</v>
      </c>
      <c r="L218" s="160" t="str">
        <f>IF(ISNUMBER(Tbl_DFR[[#This Row],[Invoice filling gape]]),"valid","check")</f>
        <v>valid</v>
      </c>
      <c r="M218" s="34">
        <v>4180</v>
      </c>
      <c r="N218" s="46">
        <v>775</v>
      </c>
      <c r="O218" s="46">
        <v>44</v>
      </c>
      <c r="P218" s="95">
        <v>60</v>
      </c>
      <c r="Q218" s="95" t="str">
        <f>IF(Tbl_DFR[[#This Row],[Filling Qty]]&gt;=150,"high","normal")</f>
        <v>normal</v>
      </c>
      <c r="R218" s="95" t="str">
        <f>IF(AND(Tbl_DFR[[#This Row],[CMP]]="HALDWANI",Tbl_DFR[[#This Row],[Filling Qty]]&gt;=150),"yes","no")</f>
        <v>no</v>
      </c>
      <c r="S218" s="95" t="str">
        <f>IF(Tbl_DFR[[#This Row],[Filling Qty]]&gt;=150,"high",IF(Tbl_DFR[[#This Row],[Filling Qty]]&gt;=80,"medium","low"))</f>
        <v>low</v>
      </c>
      <c r="T218" s="46">
        <f t="shared" si="3"/>
        <v>104</v>
      </c>
      <c r="U218" s="130" t="str" cm="1">
        <f t="array" ref="U218">_xlfn.IFS(Tbl_DFR[[#This Row],[Filling Qty]]&gt;=150,"HIGH",Tbl_DFR[[#This Row],[Filling Qty]]&gt;=80,"medium",TRUE,"low")</f>
        <v>low</v>
      </c>
      <c r="V218" s="130" t="str">
        <f>IF(OR(Tbl_DFR[[#This Row],[CMP]]="HALDWANI",Tbl_DFR[[#This Row],[CMP]]="DEHRADUN"),"YES","NO")</f>
        <v>YES</v>
      </c>
      <c r="W218" s="65">
        <v>45939</v>
      </c>
      <c r="X218" s="35">
        <v>45931</v>
      </c>
      <c r="Y218" s="47">
        <v>45931</v>
      </c>
      <c r="Z218" s="47" t="str">
        <f>IFERROR(TEXT(Tbl_DFR[[#This Row],[Date of filling]],"mmm"),"WIP")</f>
        <v>Oct</v>
      </c>
      <c r="AA218" s="159">
        <f>IFERROR(YEAR(Tbl_DFR[[#This Row],[Date of filling]]),"WIP")</f>
        <v>2025</v>
      </c>
      <c r="AB218" s="161" t="str">
        <f>IFERROR(TEXT(Tbl_DFR[[#This Row],[Date of filling]],"ddd"),"WIP")</f>
        <v>Sat</v>
      </c>
      <c r="AC218" s="48"/>
      <c r="AD218" s="130" t="str">
        <f>_xlfn.XLOOKUP(Tbl_DFR[[#This Row],[SAP]],Site_master[SAP ID],Site_master[ [ TECHNICIAN Name] ],"Not found")</f>
        <v>Kishan Singh Rawat</v>
      </c>
      <c r="AE218" s="144">
        <f>LEN(Tbl_DFR[[#This Row],[SAP]])</f>
        <v>18</v>
      </c>
      <c r="AF218" s="151" t="str">
        <f>IF(Tbl_DFR[[#This Row],[SAP LENGTH]]=18,"valid","check")</f>
        <v>valid</v>
      </c>
    </row>
    <row r="219" spans="1:32">
      <c r="A219" s="70">
        <v>109</v>
      </c>
      <c r="B219" s="34" t="s">
        <v>31</v>
      </c>
      <c r="C219" s="134" t="str">
        <f>UPPER(TRIM(Tbl_DFR[[#This Row],[CMP]]))</f>
        <v>HALDWANI</v>
      </c>
      <c r="D219" s="23" t="s">
        <v>1</v>
      </c>
      <c r="E219" s="21" t="s">
        <v>107</v>
      </c>
      <c r="F219" s="21" t="s">
        <v>108</v>
      </c>
      <c r="G219" s="21" t="s">
        <v>173</v>
      </c>
      <c r="H219" s="34">
        <v>81430</v>
      </c>
      <c r="I219" s="24">
        <v>45932</v>
      </c>
      <c r="J219" s="24">
        <v>45932</v>
      </c>
      <c r="K219" s="159">
        <f>IF(OR(Tbl_DFR[[#This Row],[Date of filling]]="WIP",Tbl_DFR[[#This Row],[Date of Invoice ]]=""),"",Tbl_DFR[[#This Row],[Date of filling]]-Tbl_DFR[[#This Row],[Date of Invoice ]])</f>
        <v>0</v>
      </c>
      <c r="L219" s="160" t="str">
        <f>IF(ISNUMBER(Tbl_DFR[[#This Row],[Invoice filling gape]]),"valid","check")</f>
        <v>valid</v>
      </c>
      <c r="M219" s="34">
        <v>9026</v>
      </c>
      <c r="N219" s="46">
        <v>2233</v>
      </c>
      <c r="O219" s="46">
        <v>35</v>
      </c>
      <c r="P219" s="46">
        <v>40</v>
      </c>
      <c r="Q219" s="46" t="str">
        <f>IF(Tbl_DFR[[#This Row],[Filling Qty]]&gt;=150,"high","normal")</f>
        <v>normal</v>
      </c>
      <c r="R219" s="46" t="str">
        <f>IF(AND(Tbl_DFR[[#This Row],[CMP]]="HALDWANI",Tbl_DFR[[#This Row],[Filling Qty]]&gt;=150),"yes","no")</f>
        <v>no</v>
      </c>
      <c r="S219" s="46" t="str">
        <f>IF(Tbl_DFR[[#This Row],[Filling Qty]]&gt;=150,"high",IF(Tbl_DFR[[#This Row],[Filling Qty]]&gt;=80,"medium","low"))</f>
        <v>low</v>
      </c>
      <c r="T219" s="46">
        <f t="shared" si="3"/>
        <v>75</v>
      </c>
      <c r="U219" s="130" t="str" cm="1">
        <f t="array" ref="U219">_xlfn.IFS(Tbl_DFR[[#This Row],[Filling Qty]]&gt;=150,"HIGH",Tbl_DFR[[#This Row],[Filling Qty]]&gt;=80,"medium",TRUE,"low")</f>
        <v>low</v>
      </c>
      <c r="V219" s="130" t="str">
        <f>IF(OR(Tbl_DFR[[#This Row],[CMP]]="HALDWANI",Tbl_DFR[[#This Row],[CMP]]="DEHRADUN"),"YES","NO")</f>
        <v>YES</v>
      </c>
      <c r="W219" s="24">
        <v>45932</v>
      </c>
      <c r="X219" s="34"/>
      <c r="Y219" s="47">
        <v>45931</v>
      </c>
      <c r="Z219" s="47" t="str">
        <f>IFERROR(TEXT(Tbl_DFR[[#This Row],[Date of filling]],"mmm"),"WIP")</f>
        <v>Oct</v>
      </c>
      <c r="AA219" s="159">
        <f>IFERROR(YEAR(Tbl_DFR[[#This Row],[Date of filling]]),"WIP")</f>
        <v>2025</v>
      </c>
      <c r="AB219" s="161" t="str">
        <f>IFERROR(TEXT(Tbl_DFR[[#This Row],[Date of filling]],"ddd"),"WIP")</f>
        <v>Thu</v>
      </c>
      <c r="AC219" s="48"/>
      <c r="AD219" s="130" t="str">
        <f>_xlfn.XLOOKUP(Tbl_DFR[[#This Row],[SAP]],Site_master[SAP ID],Site_master[ [ TECHNICIAN Name] ],"Not found")</f>
        <v>Kuldeep  Singh</v>
      </c>
      <c r="AE219" s="135">
        <f>LEN(Tbl_DFR[[#This Row],[SAP]])</f>
        <v>18</v>
      </c>
      <c r="AF219" s="151" t="str">
        <f>IF(Tbl_DFR[[#This Row],[SAP LENGTH]]=18,"valid","check")</f>
        <v>valid</v>
      </c>
    </row>
    <row r="220" spans="1:32" hidden="1">
      <c r="A220" s="56">
        <v>110</v>
      </c>
      <c r="B220" s="28" t="s">
        <v>705</v>
      </c>
      <c r="C220" s="137" t="str">
        <f>UPPER(TRIM(Tbl_DFR[[#This Row],[CMP]]))</f>
        <v>DEHRADUN</v>
      </c>
      <c r="D220" s="23" t="s">
        <v>706</v>
      </c>
      <c r="E220" s="27" t="s">
        <v>716</v>
      </c>
      <c r="F220" s="27" t="s">
        <v>725</v>
      </c>
      <c r="G220" s="83" t="s">
        <v>850</v>
      </c>
      <c r="H220" s="28" t="s">
        <v>848</v>
      </c>
      <c r="I220" s="67">
        <v>45939</v>
      </c>
      <c r="J220" s="67">
        <v>45941</v>
      </c>
      <c r="K220" s="159">
        <f>IF(OR(Tbl_DFR[[#This Row],[Date of filling]]="WIP",Tbl_DFR[[#This Row],[Date of Invoice ]]=""),"",Tbl_DFR[[#This Row],[Date of filling]]-Tbl_DFR[[#This Row],[Date of Invoice ]])</f>
        <v>2</v>
      </c>
      <c r="L220" s="160" t="str">
        <f>IF(ISNUMBER(Tbl_DFR[[#This Row],[Invoice filling gape]]),"valid","check")</f>
        <v>valid</v>
      </c>
      <c r="M220" s="28">
        <v>3181</v>
      </c>
      <c r="N220" s="42">
        <v>994</v>
      </c>
      <c r="O220" s="42">
        <v>58</v>
      </c>
      <c r="P220" s="95">
        <v>60</v>
      </c>
      <c r="Q220" s="95" t="str">
        <f>IF(Tbl_DFR[[#This Row],[Filling Qty]]&gt;=150,"high","normal")</f>
        <v>normal</v>
      </c>
      <c r="R220" s="95" t="str">
        <f>IF(AND(Tbl_DFR[[#This Row],[CMP]]="HALDWANI",Tbl_DFR[[#This Row],[Filling Qty]]&gt;=150),"yes","no")</f>
        <v>no</v>
      </c>
      <c r="S220" s="95" t="str">
        <f>IF(Tbl_DFR[[#This Row],[Filling Qty]]&gt;=150,"high",IF(Tbl_DFR[[#This Row],[Filling Qty]]&gt;=80,"medium","low"))</f>
        <v>low</v>
      </c>
      <c r="T220" s="42">
        <f t="shared" si="3"/>
        <v>118</v>
      </c>
      <c r="U220" s="129" t="str" cm="1">
        <f t="array" ref="U220">_xlfn.IFS(Tbl_DFR[[#This Row],[Filling Qty]]&gt;=150,"HIGH",Tbl_DFR[[#This Row],[Filling Qty]]&gt;=80,"medium",TRUE,"low")</f>
        <v>low</v>
      </c>
      <c r="V220" s="129" t="str">
        <f>IF(OR(Tbl_DFR[[#This Row],[CMP]]="HALDWANI",Tbl_DFR[[#This Row],[CMP]]="DEHRADUN"),"YES","NO")</f>
        <v>YES</v>
      </c>
      <c r="W220" s="67">
        <v>45939</v>
      </c>
      <c r="X220" s="32">
        <v>45931</v>
      </c>
      <c r="Y220" s="43">
        <v>45931</v>
      </c>
      <c r="Z220" s="43" t="str">
        <f>IFERROR(TEXT(Tbl_DFR[[#This Row],[Date of filling]],"mmm"),"WIP")</f>
        <v>Oct</v>
      </c>
      <c r="AA220" s="159">
        <f>IFERROR(YEAR(Tbl_DFR[[#This Row],[Date of filling]]),"WIP")</f>
        <v>2025</v>
      </c>
      <c r="AB220" s="161" t="str">
        <f>IFERROR(TEXT(Tbl_DFR[[#This Row],[Date of filling]],"ddd"),"WIP")</f>
        <v>Sat</v>
      </c>
      <c r="AC220" s="50"/>
      <c r="AD220" s="129" t="str">
        <f>_xlfn.XLOOKUP(Tbl_DFR[[#This Row],[SAP]],Site_master[SAP ID],Site_master[ [ TECHNICIAN Name] ],"Not found")</f>
        <v>Ashok Singh Ramola</v>
      </c>
      <c r="AE220" s="144">
        <f>LEN(Tbl_DFR[[#This Row],[SAP]])</f>
        <v>18</v>
      </c>
      <c r="AF220" s="151" t="str">
        <f>IF(Tbl_DFR[[#This Row],[SAP LENGTH]]=18,"valid","check")</f>
        <v>valid</v>
      </c>
    </row>
    <row r="221" spans="1:32">
      <c r="A221" s="56">
        <v>110</v>
      </c>
      <c r="B221" s="28" t="s">
        <v>31</v>
      </c>
      <c r="C221" s="137" t="str">
        <f>UPPER(TRIM(Tbl_DFR[[#This Row],[CMP]]))</f>
        <v>HALDWANI</v>
      </c>
      <c r="D221" s="23" t="s">
        <v>1</v>
      </c>
      <c r="E221" s="27" t="s">
        <v>107</v>
      </c>
      <c r="F221" s="27" t="s">
        <v>108</v>
      </c>
      <c r="G221" s="27" t="s">
        <v>174</v>
      </c>
      <c r="H221" s="28">
        <v>81430</v>
      </c>
      <c r="I221" s="30">
        <v>45932</v>
      </c>
      <c r="J221" s="30">
        <v>45932</v>
      </c>
      <c r="K221" s="159">
        <f>IF(OR(Tbl_DFR[[#This Row],[Date of filling]]="WIP",Tbl_DFR[[#This Row],[Date of Invoice ]]=""),"",Tbl_DFR[[#This Row],[Date of filling]]-Tbl_DFR[[#This Row],[Date of Invoice ]])</f>
        <v>0</v>
      </c>
      <c r="L221" s="160" t="str">
        <f>IF(ISNUMBER(Tbl_DFR[[#This Row],[Invoice filling gape]]),"valid","check")</f>
        <v>valid</v>
      </c>
      <c r="M221" s="28">
        <v>12757</v>
      </c>
      <c r="N221" s="42">
        <v>2471</v>
      </c>
      <c r="O221" s="42">
        <v>43</v>
      </c>
      <c r="P221" s="42">
        <v>40</v>
      </c>
      <c r="Q221" s="42" t="str">
        <f>IF(Tbl_DFR[[#This Row],[Filling Qty]]&gt;=150,"high","normal")</f>
        <v>normal</v>
      </c>
      <c r="R221" s="42" t="str">
        <f>IF(AND(Tbl_DFR[[#This Row],[CMP]]="HALDWANI",Tbl_DFR[[#This Row],[Filling Qty]]&gt;=150),"yes","no")</f>
        <v>no</v>
      </c>
      <c r="S221" s="42" t="str">
        <f>IF(Tbl_DFR[[#This Row],[Filling Qty]]&gt;=150,"high",IF(Tbl_DFR[[#This Row],[Filling Qty]]&gt;=80,"medium","low"))</f>
        <v>low</v>
      </c>
      <c r="T221" s="42">
        <f t="shared" si="3"/>
        <v>83</v>
      </c>
      <c r="U221" s="129" t="str" cm="1">
        <f t="array" ref="U221">_xlfn.IFS(Tbl_DFR[[#This Row],[Filling Qty]]&gt;=150,"HIGH",Tbl_DFR[[#This Row],[Filling Qty]]&gt;=80,"medium",TRUE,"low")</f>
        <v>low</v>
      </c>
      <c r="V221" s="129" t="str">
        <f>IF(OR(Tbl_DFR[[#This Row],[CMP]]="HALDWANI",Tbl_DFR[[#This Row],[CMP]]="DEHRADUN"),"YES","NO")</f>
        <v>YES</v>
      </c>
      <c r="W221" s="30">
        <v>45932</v>
      </c>
      <c r="X221" s="28"/>
      <c r="Y221" s="43">
        <v>45931</v>
      </c>
      <c r="Z221" s="43" t="str">
        <f>IFERROR(TEXT(Tbl_DFR[[#This Row],[Date of filling]],"mmm"),"WIP")</f>
        <v>Oct</v>
      </c>
      <c r="AA221" s="159">
        <f>IFERROR(YEAR(Tbl_DFR[[#This Row],[Date of filling]]),"WIP")</f>
        <v>2025</v>
      </c>
      <c r="AB221" s="161" t="str">
        <f>IFERROR(TEXT(Tbl_DFR[[#This Row],[Date of filling]],"ddd"),"WIP")</f>
        <v>Thu</v>
      </c>
      <c r="AC221" s="50"/>
      <c r="AD221" s="129" t="str">
        <f>_xlfn.XLOOKUP(Tbl_DFR[[#This Row],[SAP]],Site_master[SAP ID],Site_master[ [ TECHNICIAN Name] ],"Not found")</f>
        <v>Kuldeep  Singh</v>
      </c>
      <c r="AE221" s="133">
        <f>LEN(Tbl_DFR[[#This Row],[SAP]])</f>
        <v>18</v>
      </c>
      <c r="AF221" s="151" t="str">
        <f>IF(Tbl_DFR[[#This Row],[SAP LENGTH]]=18,"valid","check")</f>
        <v>valid</v>
      </c>
    </row>
    <row r="222" spans="1:32" hidden="1">
      <c r="A222" s="70">
        <v>111</v>
      </c>
      <c r="B222" s="34" t="s">
        <v>705</v>
      </c>
      <c r="C222" s="134" t="str">
        <f>UPPER(TRIM(Tbl_DFR[[#This Row],[CMP]]))</f>
        <v>DEHRADUN</v>
      </c>
      <c r="D222" s="23" t="s">
        <v>706</v>
      </c>
      <c r="E222" s="21" t="s">
        <v>716</v>
      </c>
      <c r="F222" s="21" t="s">
        <v>725</v>
      </c>
      <c r="G222" s="83" t="s">
        <v>851</v>
      </c>
      <c r="H222" s="34" t="s">
        <v>852</v>
      </c>
      <c r="I222" s="65">
        <v>45939</v>
      </c>
      <c r="J222" s="65">
        <v>45940</v>
      </c>
      <c r="K222" s="159">
        <f>IF(OR(Tbl_DFR[[#This Row],[Date of filling]]="WIP",Tbl_DFR[[#This Row],[Date of Invoice ]]=""),"",Tbl_DFR[[#This Row],[Date of filling]]-Tbl_DFR[[#This Row],[Date of Invoice ]])</f>
        <v>1</v>
      </c>
      <c r="L222" s="160" t="str">
        <f>IF(ISNUMBER(Tbl_DFR[[#This Row],[Invoice filling gape]]),"valid","check")</f>
        <v>valid</v>
      </c>
      <c r="M222" s="34">
        <v>3876</v>
      </c>
      <c r="N222" s="46">
        <v>1020</v>
      </c>
      <c r="O222" s="46">
        <v>60</v>
      </c>
      <c r="P222" s="95">
        <v>80</v>
      </c>
      <c r="Q222" s="95" t="str">
        <f>IF(Tbl_DFR[[#This Row],[Filling Qty]]&gt;=150,"high","normal")</f>
        <v>normal</v>
      </c>
      <c r="R222" s="95" t="str">
        <f>IF(AND(Tbl_DFR[[#This Row],[CMP]]="HALDWANI",Tbl_DFR[[#This Row],[Filling Qty]]&gt;=150),"yes","no")</f>
        <v>no</v>
      </c>
      <c r="S222" s="95" t="str">
        <f>IF(Tbl_DFR[[#This Row],[Filling Qty]]&gt;=150,"high",IF(Tbl_DFR[[#This Row],[Filling Qty]]&gt;=80,"medium","low"))</f>
        <v>medium</v>
      </c>
      <c r="T222" s="46">
        <f t="shared" si="3"/>
        <v>140</v>
      </c>
      <c r="U222" s="130" t="str" cm="1">
        <f t="array" ref="U222">_xlfn.IFS(Tbl_DFR[[#This Row],[Filling Qty]]&gt;=150,"HIGH",Tbl_DFR[[#This Row],[Filling Qty]]&gt;=80,"medium",TRUE,"low")</f>
        <v>medium</v>
      </c>
      <c r="V222" s="130" t="str">
        <f>IF(OR(Tbl_DFR[[#This Row],[CMP]]="HALDWANI",Tbl_DFR[[#This Row],[CMP]]="DEHRADUN"),"YES","NO")</f>
        <v>YES</v>
      </c>
      <c r="W222" s="65">
        <v>45939</v>
      </c>
      <c r="X222" s="35">
        <v>45931</v>
      </c>
      <c r="Y222" s="47">
        <v>45931</v>
      </c>
      <c r="Z222" s="47" t="str">
        <f>IFERROR(TEXT(Tbl_DFR[[#This Row],[Date of filling]],"mmm"),"WIP")</f>
        <v>Oct</v>
      </c>
      <c r="AA222" s="159">
        <f>IFERROR(YEAR(Tbl_DFR[[#This Row],[Date of filling]]),"WIP")</f>
        <v>2025</v>
      </c>
      <c r="AB222" s="161" t="str">
        <f>IFERROR(TEXT(Tbl_DFR[[#This Row],[Date of filling]],"ddd"),"WIP")</f>
        <v>Fri</v>
      </c>
      <c r="AC222" s="48"/>
      <c r="AD222" s="130" t="str">
        <f>_xlfn.XLOOKUP(Tbl_DFR[[#This Row],[SAP]],Site_master[SAP ID],Site_master[ [ TECHNICIAN Name] ],"Not found")</f>
        <v>Deepak   Singh</v>
      </c>
      <c r="AE222" s="144">
        <f>LEN(Tbl_DFR[[#This Row],[SAP]])</f>
        <v>18</v>
      </c>
      <c r="AF222" s="151" t="str">
        <f>IF(Tbl_DFR[[#This Row],[SAP LENGTH]]=18,"valid","check")</f>
        <v>valid</v>
      </c>
    </row>
    <row r="223" spans="1:32">
      <c r="A223" s="70">
        <v>111</v>
      </c>
      <c r="B223" s="34" t="s">
        <v>31</v>
      </c>
      <c r="C223" s="134" t="str">
        <f>UPPER(TRIM(Tbl_DFR[[#This Row],[CMP]]))</f>
        <v>HALDWANI</v>
      </c>
      <c r="D223" s="23" t="s">
        <v>1</v>
      </c>
      <c r="E223" s="21" t="s">
        <v>107</v>
      </c>
      <c r="F223" s="21" t="s">
        <v>108</v>
      </c>
      <c r="G223" s="21" t="s">
        <v>175</v>
      </c>
      <c r="H223" s="34">
        <v>81430</v>
      </c>
      <c r="I223" s="24">
        <v>45932</v>
      </c>
      <c r="J223" s="24">
        <v>45932</v>
      </c>
      <c r="K223" s="159">
        <f>IF(OR(Tbl_DFR[[#This Row],[Date of filling]]="WIP",Tbl_DFR[[#This Row],[Date of Invoice ]]=""),"",Tbl_DFR[[#This Row],[Date of filling]]-Tbl_DFR[[#This Row],[Date of Invoice ]])</f>
        <v>0</v>
      </c>
      <c r="L223" s="160" t="str">
        <f>IF(ISNUMBER(Tbl_DFR[[#This Row],[Invoice filling gape]]),"valid","check")</f>
        <v>valid</v>
      </c>
      <c r="M223" s="34">
        <v>12658</v>
      </c>
      <c r="N223" s="46">
        <v>3449</v>
      </c>
      <c r="O223" s="46">
        <v>50</v>
      </c>
      <c r="P223" s="46">
        <v>40</v>
      </c>
      <c r="Q223" s="46" t="str">
        <f>IF(Tbl_DFR[[#This Row],[Filling Qty]]&gt;=150,"high","normal")</f>
        <v>normal</v>
      </c>
      <c r="R223" s="46" t="str">
        <f>IF(AND(Tbl_DFR[[#This Row],[CMP]]="HALDWANI",Tbl_DFR[[#This Row],[Filling Qty]]&gt;=150),"yes","no")</f>
        <v>no</v>
      </c>
      <c r="S223" s="46" t="str">
        <f>IF(Tbl_DFR[[#This Row],[Filling Qty]]&gt;=150,"high",IF(Tbl_DFR[[#This Row],[Filling Qty]]&gt;=80,"medium","low"))</f>
        <v>low</v>
      </c>
      <c r="T223" s="46">
        <f t="shared" si="3"/>
        <v>90</v>
      </c>
      <c r="U223" s="130" t="str" cm="1">
        <f t="array" ref="U223">_xlfn.IFS(Tbl_DFR[[#This Row],[Filling Qty]]&gt;=150,"HIGH",Tbl_DFR[[#This Row],[Filling Qty]]&gt;=80,"medium",TRUE,"low")</f>
        <v>low</v>
      </c>
      <c r="V223" s="130" t="str">
        <f>IF(OR(Tbl_DFR[[#This Row],[CMP]]="HALDWANI",Tbl_DFR[[#This Row],[CMP]]="DEHRADUN"),"YES","NO")</f>
        <v>YES</v>
      </c>
      <c r="W223" s="24">
        <v>45932</v>
      </c>
      <c r="X223" s="34"/>
      <c r="Y223" s="47">
        <v>45931</v>
      </c>
      <c r="Z223" s="47" t="str">
        <f>IFERROR(TEXT(Tbl_DFR[[#This Row],[Date of filling]],"mmm"),"WIP")</f>
        <v>Oct</v>
      </c>
      <c r="AA223" s="159">
        <f>IFERROR(YEAR(Tbl_DFR[[#This Row],[Date of filling]]),"WIP")</f>
        <v>2025</v>
      </c>
      <c r="AB223" s="161" t="str">
        <f>IFERROR(TEXT(Tbl_DFR[[#This Row],[Date of filling]],"ddd"),"WIP")</f>
        <v>Thu</v>
      </c>
      <c r="AC223" s="48"/>
      <c r="AD223" s="130" t="str">
        <f>_xlfn.XLOOKUP(Tbl_DFR[[#This Row],[SAP]],Site_master[SAP ID],Site_master[ [ TECHNICIAN Name] ],"Not found")</f>
        <v>Kuldeep  Singh</v>
      </c>
      <c r="AE223" s="135">
        <f>LEN(Tbl_DFR[[#This Row],[SAP]])</f>
        <v>18</v>
      </c>
      <c r="AF223" s="151" t="str">
        <f>IF(Tbl_DFR[[#This Row],[SAP LENGTH]]=18,"valid","check")</f>
        <v>valid</v>
      </c>
    </row>
    <row r="224" spans="1:32" hidden="1">
      <c r="A224" s="56">
        <v>112</v>
      </c>
      <c r="B224" s="28" t="s">
        <v>705</v>
      </c>
      <c r="C224" s="137" t="str">
        <f>UPPER(TRIM(Tbl_DFR[[#This Row],[CMP]]))</f>
        <v>DEHRADUN</v>
      </c>
      <c r="D224" s="23" t="s">
        <v>706</v>
      </c>
      <c r="E224" s="27" t="s">
        <v>716</v>
      </c>
      <c r="F224" s="27" t="s">
        <v>725</v>
      </c>
      <c r="G224" s="83" t="s">
        <v>853</v>
      </c>
      <c r="H224" s="28" t="s">
        <v>852</v>
      </c>
      <c r="I224" s="67">
        <v>45939</v>
      </c>
      <c r="J224" s="67">
        <v>45941</v>
      </c>
      <c r="K224" s="159">
        <f>IF(OR(Tbl_DFR[[#This Row],[Date of filling]]="WIP",Tbl_DFR[[#This Row],[Date of Invoice ]]=""),"",Tbl_DFR[[#This Row],[Date of filling]]-Tbl_DFR[[#This Row],[Date of Invoice ]])</f>
        <v>2</v>
      </c>
      <c r="L224" s="160" t="str">
        <f>IF(ISNUMBER(Tbl_DFR[[#This Row],[Invoice filling gape]]),"valid","check")</f>
        <v>valid</v>
      </c>
      <c r="M224" s="28">
        <v>5409</v>
      </c>
      <c r="N224" s="42">
        <v>1124</v>
      </c>
      <c r="O224" s="42">
        <v>75</v>
      </c>
      <c r="P224" s="95">
        <v>60</v>
      </c>
      <c r="Q224" s="95" t="str">
        <f>IF(Tbl_DFR[[#This Row],[Filling Qty]]&gt;=150,"high","normal")</f>
        <v>normal</v>
      </c>
      <c r="R224" s="95" t="str">
        <f>IF(AND(Tbl_DFR[[#This Row],[CMP]]="HALDWANI",Tbl_DFR[[#This Row],[Filling Qty]]&gt;=150),"yes","no")</f>
        <v>no</v>
      </c>
      <c r="S224" s="95" t="str">
        <f>IF(Tbl_DFR[[#This Row],[Filling Qty]]&gt;=150,"high",IF(Tbl_DFR[[#This Row],[Filling Qty]]&gt;=80,"medium","low"))</f>
        <v>low</v>
      </c>
      <c r="T224" s="42">
        <f t="shared" si="3"/>
        <v>135</v>
      </c>
      <c r="U224" s="129" t="str" cm="1">
        <f t="array" ref="U224">_xlfn.IFS(Tbl_DFR[[#This Row],[Filling Qty]]&gt;=150,"HIGH",Tbl_DFR[[#This Row],[Filling Qty]]&gt;=80,"medium",TRUE,"low")</f>
        <v>low</v>
      </c>
      <c r="V224" s="129" t="str">
        <f>IF(OR(Tbl_DFR[[#This Row],[CMP]]="HALDWANI",Tbl_DFR[[#This Row],[CMP]]="DEHRADUN"),"YES","NO")</f>
        <v>YES</v>
      </c>
      <c r="W224" s="67">
        <v>45939</v>
      </c>
      <c r="X224" s="32">
        <v>45931</v>
      </c>
      <c r="Y224" s="43">
        <v>45931</v>
      </c>
      <c r="Z224" s="43" t="str">
        <f>IFERROR(TEXT(Tbl_DFR[[#This Row],[Date of filling]],"mmm"),"WIP")</f>
        <v>Oct</v>
      </c>
      <c r="AA224" s="159">
        <f>IFERROR(YEAR(Tbl_DFR[[#This Row],[Date of filling]]),"WIP")</f>
        <v>2025</v>
      </c>
      <c r="AB224" s="161" t="str">
        <f>IFERROR(TEXT(Tbl_DFR[[#This Row],[Date of filling]],"ddd"),"WIP")</f>
        <v>Sat</v>
      </c>
      <c r="AC224" s="50"/>
      <c r="AD224" s="129" t="str">
        <f>_xlfn.XLOOKUP(Tbl_DFR[[#This Row],[SAP]],Site_master[SAP ID],Site_master[ [ TECHNICIAN Name] ],"Not found")</f>
        <v>Naresh  Prasad</v>
      </c>
      <c r="AE224" s="144">
        <f>LEN(Tbl_DFR[[#This Row],[SAP]])</f>
        <v>18</v>
      </c>
      <c r="AF224" s="151" t="str">
        <f>IF(Tbl_DFR[[#This Row],[SAP LENGTH]]=18,"valid","check")</f>
        <v>valid</v>
      </c>
    </row>
    <row r="225" spans="1:32" hidden="1">
      <c r="A225" s="56">
        <v>112</v>
      </c>
      <c r="B225" s="28" t="s">
        <v>31</v>
      </c>
      <c r="C225" s="137" t="str">
        <f>UPPER(TRIM(Tbl_DFR[[#This Row],[CMP]]))</f>
        <v>HALDWANI</v>
      </c>
      <c r="D225" s="23" t="s">
        <v>104</v>
      </c>
      <c r="E225" s="27" t="s">
        <v>129</v>
      </c>
      <c r="F225" s="23" t="s">
        <v>128</v>
      </c>
      <c r="G225" s="27" t="s">
        <v>176</v>
      </c>
      <c r="H225" s="28">
        <v>71939</v>
      </c>
      <c r="I225" s="30">
        <v>45932</v>
      </c>
      <c r="J225" s="30">
        <v>45932</v>
      </c>
      <c r="K225" s="159">
        <f>IF(OR(Tbl_DFR[[#This Row],[Date of filling]]="WIP",Tbl_DFR[[#This Row],[Date of Invoice ]]=""),"",Tbl_DFR[[#This Row],[Date of filling]]-Tbl_DFR[[#This Row],[Date of Invoice ]])</f>
        <v>0</v>
      </c>
      <c r="L225" s="160" t="str">
        <f>IF(ISNUMBER(Tbl_DFR[[#This Row],[Invoice filling gape]]),"valid","check")</f>
        <v>valid</v>
      </c>
      <c r="M225" s="28">
        <v>10336</v>
      </c>
      <c r="N225" s="42">
        <v>1191</v>
      </c>
      <c r="O225" s="42">
        <v>40</v>
      </c>
      <c r="P225" s="42">
        <v>80</v>
      </c>
      <c r="Q225" s="42" t="str">
        <f>IF(Tbl_DFR[[#This Row],[Filling Qty]]&gt;=150,"high","normal")</f>
        <v>normal</v>
      </c>
      <c r="R225" s="42" t="str">
        <f>IF(AND(Tbl_DFR[[#This Row],[CMP]]="HALDWANI",Tbl_DFR[[#This Row],[Filling Qty]]&gt;=150),"yes","no")</f>
        <v>no</v>
      </c>
      <c r="S225" s="42" t="str">
        <f>IF(Tbl_DFR[[#This Row],[Filling Qty]]&gt;=150,"high",IF(Tbl_DFR[[#This Row],[Filling Qty]]&gt;=80,"medium","low"))</f>
        <v>medium</v>
      </c>
      <c r="T225" s="42">
        <f t="shared" si="3"/>
        <v>120</v>
      </c>
      <c r="U225" s="129" t="str" cm="1">
        <f t="array" ref="U225">_xlfn.IFS(Tbl_DFR[[#This Row],[Filling Qty]]&gt;=150,"HIGH",Tbl_DFR[[#This Row],[Filling Qty]]&gt;=80,"medium",TRUE,"low")</f>
        <v>medium</v>
      </c>
      <c r="V225" s="129" t="str">
        <f>IF(OR(Tbl_DFR[[#This Row],[CMP]]="HALDWANI",Tbl_DFR[[#This Row],[CMP]]="DEHRADUN"),"YES","NO")</f>
        <v>YES</v>
      </c>
      <c r="W225" s="30">
        <v>45932</v>
      </c>
      <c r="X225" s="28"/>
      <c r="Y225" s="43">
        <v>45931</v>
      </c>
      <c r="Z225" s="43" t="str">
        <f>IFERROR(TEXT(Tbl_DFR[[#This Row],[Date of filling]],"mmm"),"WIP")</f>
        <v>Oct</v>
      </c>
      <c r="AA225" s="159">
        <f>IFERROR(YEAR(Tbl_DFR[[#This Row],[Date of filling]]),"WIP")</f>
        <v>2025</v>
      </c>
      <c r="AB225" s="161" t="str">
        <f>IFERROR(TEXT(Tbl_DFR[[#This Row],[Date of filling]],"ddd"),"WIP")</f>
        <v>Thu</v>
      </c>
      <c r="AC225" s="50"/>
      <c r="AD225" s="129" t="str">
        <f>_xlfn.XLOOKUP(Tbl_DFR[[#This Row],[SAP]],Site_master[SAP ID],Site_master[ [ TECHNICIAN Name] ],"Not found")</f>
        <v>Mohit  Kumar</v>
      </c>
      <c r="AE225" s="133">
        <f>LEN(Tbl_DFR[[#This Row],[SAP]])</f>
        <v>18</v>
      </c>
      <c r="AF225" s="151" t="str">
        <f>IF(Tbl_DFR[[#This Row],[SAP LENGTH]]=18,"valid","check")</f>
        <v>valid</v>
      </c>
    </row>
    <row r="226" spans="1:32" hidden="1">
      <c r="A226" s="70">
        <v>113</v>
      </c>
      <c r="B226" s="34" t="s">
        <v>705</v>
      </c>
      <c r="C226" s="134" t="str">
        <f>UPPER(TRIM(Tbl_DFR[[#This Row],[CMP]]))</f>
        <v>DEHRADUN</v>
      </c>
      <c r="D226" s="23" t="s">
        <v>706</v>
      </c>
      <c r="E226" s="21" t="s">
        <v>716</v>
      </c>
      <c r="F226" s="21" t="s">
        <v>725</v>
      </c>
      <c r="G226" s="83" t="s">
        <v>854</v>
      </c>
      <c r="H226" s="34" t="s">
        <v>852</v>
      </c>
      <c r="I226" s="65">
        <v>45939</v>
      </c>
      <c r="J226" s="65">
        <v>45942</v>
      </c>
      <c r="K226" s="159">
        <f>IF(OR(Tbl_DFR[[#This Row],[Date of filling]]="WIP",Tbl_DFR[[#This Row],[Date of Invoice ]]=""),"",Tbl_DFR[[#This Row],[Date of filling]]-Tbl_DFR[[#This Row],[Date of Invoice ]])</f>
        <v>3</v>
      </c>
      <c r="L226" s="160" t="str">
        <f>IF(ISNUMBER(Tbl_DFR[[#This Row],[Invoice filling gape]]),"valid","check")</f>
        <v>valid</v>
      </c>
      <c r="M226" s="34">
        <v>5076</v>
      </c>
      <c r="N226" s="46">
        <v>1094</v>
      </c>
      <c r="O226" s="46">
        <v>60</v>
      </c>
      <c r="P226" s="95">
        <v>80</v>
      </c>
      <c r="Q226" s="95" t="str">
        <f>IF(Tbl_DFR[[#This Row],[Filling Qty]]&gt;=150,"high","normal")</f>
        <v>normal</v>
      </c>
      <c r="R226" s="95" t="str">
        <f>IF(AND(Tbl_DFR[[#This Row],[CMP]]="HALDWANI",Tbl_DFR[[#This Row],[Filling Qty]]&gt;=150),"yes","no")</f>
        <v>no</v>
      </c>
      <c r="S226" s="95" t="str">
        <f>IF(Tbl_DFR[[#This Row],[Filling Qty]]&gt;=150,"high",IF(Tbl_DFR[[#This Row],[Filling Qty]]&gt;=80,"medium","low"))</f>
        <v>medium</v>
      </c>
      <c r="T226" s="46">
        <f t="shared" si="3"/>
        <v>140</v>
      </c>
      <c r="U226" s="130" t="str" cm="1">
        <f t="array" ref="U226">_xlfn.IFS(Tbl_DFR[[#This Row],[Filling Qty]]&gt;=150,"HIGH",Tbl_DFR[[#This Row],[Filling Qty]]&gt;=80,"medium",TRUE,"low")</f>
        <v>medium</v>
      </c>
      <c r="V226" s="130" t="str">
        <f>IF(OR(Tbl_DFR[[#This Row],[CMP]]="HALDWANI",Tbl_DFR[[#This Row],[CMP]]="DEHRADUN"),"YES","NO")</f>
        <v>YES</v>
      </c>
      <c r="W226" s="65">
        <v>45939</v>
      </c>
      <c r="X226" s="35">
        <v>45931</v>
      </c>
      <c r="Y226" s="47">
        <v>45931</v>
      </c>
      <c r="Z226" s="47" t="str">
        <f>IFERROR(TEXT(Tbl_DFR[[#This Row],[Date of filling]],"mmm"),"WIP")</f>
        <v>Oct</v>
      </c>
      <c r="AA226" s="159">
        <f>IFERROR(YEAR(Tbl_DFR[[#This Row],[Date of filling]]),"WIP")</f>
        <v>2025</v>
      </c>
      <c r="AB226" s="161" t="str">
        <f>IFERROR(TEXT(Tbl_DFR[[#This Row],[Date of filling]],"ddd"),"WIP")</f>
        <v>Sun</v>
      </c>
      <c r="AC226" s="48"/>
      <c r="AD226" s="130" t="str">
        <f>_xlfn.XLOOKUP(Tbl_DFR[[#This Row],[SAP]],Site_master[SAP ID],Site_master[ [ TECHNICIAN Name] ],"Not found")</f>
        <v>Kishan Singh Rawat</v>
      </c>
      <c r="AE226" s="144">
        <f>LEN(Tbl_DFR[[#This Row],[SAP]])</f>
        <v>18</v>
      </c>
      <c r="AF226" s="151" t="str">
        <f>IF(Tbl_DFR[[#This Row],[SAP LENGTH]]=18,"valid","check")</f>
        <v>valid</v>
      </c>
    </row>
    <row r="227" spans="1:32" hidden="1">
      <c r="A227" s="70">
        <v>113</v>
      </c>
      <c r="B227" s="34" t="s">
        <v>31</v>
      </c>
      <c r="C227" s="134" t="str">
        <f>UPPER(TRIM(Tbl_DFR[[#This Row],[CMP]]))</f>
        <v>HALDWANI</v>
      </c>
      <c r="D227" s="23" t="s">
        <v>104</v>
      </c>
      <c r="E227" s="21" t="s">
        <v>129</v>
      </c>
      <c r="F227" s="23" t="s">
        <v>128</v>
      </c>
      <c r="G227" s="21" t="s">
        <v>177</v>
      </c>
      <c r="H227" s="34">
        <v>71939</v>
      </c>
      <c r="I227" s="24">
        <v>45932</v>
      </c>
      <c r="J227" s="24">
        <v>45932</v>
      </c>
      <c r="K227" s="159">
        <f>IF(OR(Tbl_DFR[[#This Row],[Date of filling]]="WIP",Tbl_DFR[[#This Row],[Date of Invoice ]]=""),"",Tbl_DFR[[#This Row],[Date of filling]]-Tbl_DFR[[#This Row],[Date of Invoice ]])</f>
        <v>0</v>
      </c>
      <c r="L227" s="160" t="str">
        <f>IF(ISNUMBER(Tbl_DFR[[#This Row],[Invoice filling gape]]),"valid","check")</f>
        <v>valid</v>
      </c>
      <c r="M227" s="34">
        <v>15158</v>
      </c>
      <c r="N227" s="46">
        <v>4441</v>
      </c>
      <c r="O227" s="46">
        <v>20</v>
      </c>
      <c r="P227" s="46">
        <v>80</v>
      </c>
      <c r="Q227" s="46" t="str">
        <f>IF(Tbl_DFR[[#This Row],[Filling Qty]]&gt;=150,"high","normal")</f>
        <v>normal</v>
      </c>
      <c r="R227" s="46" t="str">
        <f>IF(AND(Tbl_DFR[[#This Row],[CMP]]="HALDWANI",Tbl_DFR[[#This Row],[Filling Qty]]&gt;=150),"yes","no")</f>
        <v>no</v>
      </c>
      <c r="S227" s="46" t="str">
        <f>IF(Tbl_DFR[[#This Row],[Filling Qty]]&gt;=150,"high",IF(Tbl_DFR[[#This Row],[Filling Qty]]&gt;=80,"medium","low"))</f>
        <v>medium</v>
      </c>
      <c r="T227" s="46">
        <f t="shared" si="3"/>
        <v>100</v>
      </c>
      <c r="U227" s="130" t="str" cm="1">
        <f t="array" ref="U227">_xlfn.IFS(Tbl_DFR[[#This Row],[Filling Qty]]&gt;=150,"HIGH",Tbl_DFR[[#This Row],[Filling Qty]]&gt;=80,"medium",TRUE,"low")</f>
        <v>medium</v>
      </c>
      <c r="V227" s="130" t="str">
        <f>IF(OR(Tbl_DFR[[#This Row],[CMP]]="HALDWANI",Tbl_DFR[[#This Row],[CMP]]="DEHRADUN"),"YES","NO")</f>
        <v>YES</v>
      </c>
      <c r="W227" s="24">
        <v>45932</v>
      </c>
      <c r="X227" s="34"/>
      <c r="Y227" s="47">
        <v>45931</v>
      </c>
      <c r="Z227" s="47" t="str">
        <f>IFERROR(TEXT(Tbl_DFR[[#This Row],[Date of filling]],"mmm"),"WIP")</f>
        <v>Oct</v>
      </c>
      <c r="AA227" s="159">
        <f>IFERROR(YEAR(Tbl_DFR[[#This Row],[Date of filling]]),"WIP")</f>
        <v>2025</v>
      </c>
      <c r="AB227" s="161" t="str">
        <f>IFERROR(TEXT(Tbl_DFR[[#This Row],[Date of filling]],"ddd"),"WIP")</f>
        <v>Thu</v>
      </c>
      <c r="AC227" s="48"/>
      <c r="AD227" s="130" t="str">
        <f>_xlfn.XLOOKUP(Tbl_DFR[[#This Row],[SAP]],Site_master[SAP ID],Site_master[ [ TECHNICIAN Name] ],"Not found")</f>
        <v>Mohit  Kumar</v>
      </c>
      <c r="AE227" s="135">
        <f>LEN(Tbl_DFR[[#This Row],[SAP]])</f>
        <v>18</v>
      </c>
      <c r="AF227" s="151" t="str">
        <f>IF(Tbl_DFR[[#This Row],[SAP LENGTH]]=18,"valid","check")</f>
        <v>valid</v>
      </c>
    </row>
    <row r="228" spans="1:32" hidden="1">
      <c r="A228" s="56">
        <v>114</v>
      </c>
      <c r="B228" s="28" t="s">
        <v>705</v>
      </c>
      <c r="C228" s="137" t="str">
        <f>UPPER(TRIM(Tbl_DFR[[#This Row],[CMP]]))</f>
        <v>DEHRADUN</v>
      </c>
      <c r="D228" s="23" t="s">
        <v>706</v>
      </c>
      <c r="E228" s="27" t="s">
        <v>716</v>
      </c>
      <c r="F228" s="27" t="s">
        <v>725</v>
      </c>
      <c r="G228" s="83" t="s">
        <v>855</v>
      </c>
      <c r="H228" s="28" t="s">
        <v>856</v>
      </c>
      <c r="I228" s="74">
        <v>45939</v>
      </c>
      <c r="J228" s="74">
        <v>45942</v>
      </c>
      <c r="K228" s="159">
        <f>IF(OR(Tbl_DFR[[#This Row],[Date of filling]]="WIP",Tbl_DFR[[#This Row],[Date of Invoice ]]=""),"",Tbl_DFR[[#This Row],[Date of filling]]-Tbl_DFR[[#This Row],[Date of Invoice ]])</f>
        <v>3</v>
      </c>
      <c r="L228" s="161" t="str">
        <f>IF(ISNUMBER(Tbl_DFR[[#This Row],[Invoice filling gape]]),"valid","check")</f>
        <v>valid</v>
      </c>
      <c r="M228" s="42">
        <v>317</v>
      </c>
      <c r="N228" s="42">
        <v>155</v>
      </c>
      <c r="O228" s="42">
        <v>42</v>
      </c>
      <c r="P228" s="95">
        <v>100</v>
      </c>
      <c r="Q228" s="95" t="str">
        <f>IF(Tbl_DFR[[#This Row],[Filling Qty]]&gt;=150,"high","normal")</f>
        <v>normal</v>
      </c>
      <c r="R228" s="95" t="str">
        <f>IF(AND(Tbl_DFR[[#This Row],[CMP]]="HALDWANI",Tbl_DFR[[#This Row],[Filling Qty]]&gt;=150),"yes","no")</f>
        <v>no</v>
      </c>
      <c r="S228" s="95" t="str">
        <f>IF(Tbl_DFR[[#This Row],[Filling Qty]]&gt;=150,"high",IF(Tbl_DFR[[#This Row],[Filling Qty]]&gt;=80,"medium","low"))</f>
        <v>medium</v>
      </c>
      <c r="T228" s="42">
        <f t="shared" si="3"/>
        <v>142</v>
      </c>
      <c r="U228" s="129" t="str" cm="1">
        <f t="array" ref="U228">_xlfn.IFS(Tbl_DFR[[#This Row],[Filling Qty]]&gt;=150,"HIGH",Tbl_DFR[[#This Row],[Filling Qty]]&gt;=80,"medium",TRUE,"low")</f>
        <v>medium</v>
      </c>
      <c r="V228" s="129" t="str">
        <f>IF(OR(Tbl_DFR[[#This Row],[CMP]]="HALDWANI",Tbl_DFR[[#This Row],[CMP]]="DEHRADUN"),"YES","NO")</f>
        <v>YES</v>
      </c>
      <c r="W228" s="74">
        <v>45939</v>
      </c>
      <c r="X228" s="43">
        <v>45931</v>
      </c>
      <c r="Y228" s="43">
        <v>45931</v>
      </c>
      <c r="Z228" s="43" t="str">
        <f>IFERROR(TEXT(Tbl_DFR[[#This Row],[Date of filling]],"mmm"),"WIP")</f>
        <v>Oct</v>
      </c>
      <c r="AA228" s="159">
        <f>IFERROR(YEAR(Tbl_DFR[[#This Row],[Date of filling]]),"WIP")</f>
        <v>2025</v>
      </c>
      <c r="AB228" s="161" t="str">
        <f>IFERROR(TEXT(Tbl_DFR[[#This Row],[Date of filling]],"ddd"),"WIP")</f>
        <v>Sun</v>
      </c>
      <c r="AC228" s="50"/>
      <c r="AD228" s="129" t="str">
        <f>_xlfn.XLOOKUP(Tbl_DFR[[#This Row],[SAP]],Site_master[SAP ID],Site_master[ [ TECHNICIAN Name] ],"Not found")</f>
        <v>Kishan Singh Rawat</v>
      </c>
      <c r="AE228" s="144">
        <f>LEN(Tbl_DFR[[#This Row],[SAP]])</f>
        <v>18</v>
      </c>
      <c r="AF228" s="151" t="str">
        <f>IF(Tbl_DFR[[#This Row],[SAP LENGTH]]=18,"valid","check")</f>
        <v>valid</v>
      </c>
    </row>
    <row r="229" spans="1:32" hidden="1">
      <c r="A229" s="56">
        <v>114</v>
      </c>
      <c r="B229" s="28" t="s">
        <v>31</v>
      </c>
      <c r="C229" s="28" t="str">
        <f>UPPER(TRIM(Tbl_DFR[[#This Row],[CMP]]))</f>
        <v>HALDWANI</v>
      </c>
      <c r="D229" s="40" t="s">
        <v>104</v>
      </c>
      <c r="E229" s="49" t="s">
        <v>129</v>
      </c>
      <c r="F229" s="23" t="s">
        <v>128</v>
      </c>
      <c r="G229" s="27" t="s">
        <v>178</v>
      </c>
      <c r="H229" s="28">
        <v>71939</v>
      </c>
      <c r="I229" s="113">
        <v>45932</v>
      </c>
      <c r="J229" s="113">
        <v>45932</v>
      </c>
      <c r="K229" s="159">
        <f>IF(OR(Tbl_DFR[[#This Row],[Date of filling]]="WIP",Tbl_DFR[[#This Row],[Date of Invoice ]]=""),"",Tbl_DFR[[#This Row],[Date of filling]]-Tbl_DFR[[#This Row],[Date of Invoice ]])</f>
        <v>0</v>
      </c>
      <c r="L229" s="161" t="str">
        <f>IF(ISNUMBER(Tbl_DFR[[#This Row],[Invoice filling gape]]),"valid","check")</f>
        <v>valid</v>
      </c>
      <c r="M229" s="42">
        <v>4382</v>
      </c>
      <c r="N229" s="42">
        <v>1165</v>
      </c>
      <c r="O229" s="42">
        <v>20</v>
      </c>
      <c r="P229" s="42">
        <v>80</v>
      </c>
      <c r="Q229" s="42" t="str">
        <f>IF(Tbl_DFR[[#This Row],[Filling Qty]]&gt;=150,"high","normal")</f>
        <v>normal</v>
      </c>
      <c r="R229" s="42" t="str">
        <f>IF(AND(Tbl_DFR[[#This Row],[CMP]]="HALDWANI",Tbl_DFR[[#This Row],[Filling Qty]]&gt;=150),"yes","no")</f>
        <v>no</v>
      </c>
      <c r="S229" s="42" t="str">
        <f>IF(Tbl_DFR[[#This Row],[Filling Qty]]&gt;=150,"high",IF(Tbl_DFR[[#This Row],[Filling Qty]]&gt;=80,"medium","low"))</f>
        <v>medium</v>
      </c>
      <c r="T229" s="42">
        <f t="shared" si="3"/>
        <v>100</v>
      </c>
      <c r="U229" s="42" t="str" cm="1">
        <f t="array" ref="U229">_xlfn.IFS(Tbl_DFR[[#This Row],[Filling Qty]]&gt;=150,"HIGH",Tbl_DFR[[#This Row],[Filling Qty]]&gt;=80,"medium",TRUE,"low")</f>
        <v>medium</v>
      </c>
      <c r="V229" s="42" t="str">
        <f>IF(OR(Tbl_DFR[[#This Row],[CMP]]="HALDWANI",Tbl_DFR[[#This Row],[CMP]]="DEHRADUN"),"YES","NO")</f>
        <v>YES</v>
      </c>
      <c r="W229" s="113">
        <v>45932</v>
      </c>
      <c r="X229" s="42"/>
      <c r="Y229" s="43">
        <v>45931</v>
      </c>
      <c r="Z229" s="43" t="str">
        <f>IFERROR(TEXT(Tbl_DFR[[#This Row],[Date of filling]],"mmm"),"WIP")</f>
        <v>Oct</v>
      </c>
      <c r="AA229" s="159">
        <f>IFERROR(YEAR(Tbl_DFR[[#This Row],[Date of filling]]),"WIP")</f>
        <v>2025</v>
      </c>
      <c r="AB229" s="161" t="str">
        <f>IFERROR(TEXT(Tbl_DFR[[#This Row],[Date of filling]],"ddd"),"WIP")</f>
        <v>Thu</v>
      </c>
      <c r="AC229" s="50"/>
      <c r="AD229" s="129" t="str">
        <f>_xlfn.XLOOKUP(Tbl_DFR[[#This Row],[SAP]],Site_master[SAP ID],Site_master[ [ TECHNICIAN Name] ],"Not found")</f>
        <v>Mohit  Kumar</v>
      </c>
      <c r="AE229" s="133">
        <f>LEN(Tbl_DFR[[#This Row],[SAP]])</f>
        <v>18</v>
      </c>
      <c r="AF229" s="151" t="str">
        <f>IF(Tbl_DFR[[#This Row],[SAP LENGTH]]=18,"valid","check")</f>
        <v>valid</v>
      </c>
    </row>
    <row r="230" spans="1:32" hidden="1">
      <c r="A230" s="70">
        <v>115</v>
      </c>
      <c r="B230" s="34" t="s">
        <v>31</v>
      </c>
      <c r="C230" s="34" t="str">
        <f>UPPER(TRIM(Tbl_DFR[[#This Row],[CMP]]))</f>
        <v>HALDWANI</v>
      </c>
      <c r="D230" s="40" t="s">
        <v>104</v>
      </c>
      <c r="E230" s="21" t="s">
        <v>129</v>
      </c>
      <c r="F230" s="23" t="s">
        <v>128</v>
      </c>
      <c r="G230" s="21" t="s">
        <v>179</v>
      </c>
      <c r="H230" s="34">
        <v>71939</v>
      </c>
      <c r="I230" s="112">
        <v>45932</v>
      </c>
      <c r="J230" s="112">
        <v>45932</v>
      </c>
      <c r="K230" s="159">
        <f>IF(OR(Tbl_DFR[[#This Row],[Date of filling]]="WIP",Tbl_DFR[[#This Row],[Date of Invoice ]]=""),"",Tbl_DFR[[#This Row],[Date of filling]]-Tbl_DFR[[#This Row],[Date of Invoice ]])</f>
        <v>0</v>
      </c>
      <c r="L230" s="161" t="str">
        <f>IF(ISNUMBER(Tbl_DFR[[#This Row],[Invoice filling gape]]),"valid","check")</f>
        <v>valid</v>
      </c>
      <c r="M230" s="46">
        <v>16092</v>
      </c>
      <c r="N230" s="46">
        <v>2635</v>
      </c>
      <c r="O230" s="46">
        <v>12</v>
      </c>
      <c r="P230" s="46">
        <v>100</v>
      </c>
      <c r="Q230" s="46" t="str">
        <f>IF(Tbl_DFR[[#This Row],[Filling Qty]]&gt;=150,"high","normal")</f>
        <v>normal</v>
      </c>
      <c r="R230" s="46" t="str">
        <f>IF(AND(Tbl_DFR[[#This Row],[CMP]]="HALDWANI",Tbl_DFR[[#This Row],[Filling Qty]]&gt;=150),"yes","no")</f>
        <v>no</v>
      </c>
      <c r="S230" s="46" t="str">
        <f>IF(Tbl_DFR[[#This Row],[Filling Qty]]&gt;=150,"high",IF(Tbl_DFR[[#This Row],[Filling Qty]]&gt;=80,"medium","low"))</f>
        <v>medium</v>
      </c>
      <c r="T230" s="46">
        <f t="shared" si="3"/>
        <v>112</v>
      </c>
      <c r="U230" s="46" t="str" cm="1">
        <f t="array" ref="U230">_xlfn.IFS(Tbl_DFR[[#This Row],[Filling Qty]]&gt;=150,"HIGH",Tbl_DFR[[#This Row],[Filling Qty]]&gt;=80,"medium",TRUE,"low")</f>
        <v>medium</v>
      </c>
      <c r="V230" s="46" t="str">
        <f>IF(OR(Tbl_DFR[[#This Row],[CMP]]="HALDWANI",Tbl_DFR[[#This Row],[CMP]]="DEHRADUN"),"YES","NO")</f>
        <v>YES</v>
      </c>
      <c r="W230" s="112">
        <v>45932</v>
      </c>
      <c r="X230" s="46"/>
      <c r="Y230" s="47">
        <v>45931</v>
      </c>
      <c r="Z230" s="47" t="str">
        <f>IFERROR(TEXT(Tbl_DFR[[#This Row],[Date of filling]],"mmm"),"WIP")</f>
        <v>Oct</v>
      </c>
      <c r="AA230" s="159">
        <f>IFERROR(YEAR(Tbl_DFR[[#This Row],[Date of filling]]),"WIP")</f>
        <v>2025</v>
      </c>
      <c r="AB230" s="161" t="str">
        <f>IFERROR(TEXT(Tbl_DFR[[#This Row],[Date of filling]],"ddd"),"WIP")</f>
        <v>Thu</v>
      </c>
      <c r="AC230" s="48"/>
      <c r="AD230" s="130" t="str">
        <f>_xlfn.XLOOKUP(Tbl_DFR[[#This Row],[SAP]],Site_master[SAP ID],Site_master[ [ TECHNICIAN Name] ],"Not found")</f>
        <v>Deepak  Kumar RMNA</v>
      </c>
      <c r="AE230" s="135">
        <f>LEN(Tbl_DFR[[#This Row],[SAP]])</f>
        <v>18</v>
      </c>
      <c r="AF230" s="151" t="str">
        <f>IF(Tbl_DFR[[#This Row],[SAP LENGTH]]=18,"valid","check")</f>
        <v>valid</v>
      </c>
    </row>
    <row r="231" spans="1:32" hidden="1">
      <c r="A231" s="70">
        <v>115</v>
      </c>
      <c r="B231" s="34" t="s">
        <v>705</v>
      </c>
      <c r="C231" s="34" t="str">
        <f>UPPER(TRIM(Tbl_DFR[[#This Row],[CMP]]))</f>
        <v>DEHRADUN</v>
      </c>
      <c r="D231" s="40" t="s">
        <v>706</v>
      </c>
      <c r="E231" s="21" t="s">
        <v>716</v>
      </c>
      <c r="F231" s="21" t="s">
        <v>725</v>
      </c>
      <c r="G231" s="83" t="s">
        <v>857</v>
      </c>
      <c r="H231" s="34" t="s">
        <v>856</v>
      </c>
      <c r="I231" s="59">
        <v>45939</v>
      </c>
      <c r="J231" s="59">
        <v>45940</v>
      </c>
      <c r="K231" s="159">
        <f>IF(OR(Tbl_DFR[[#This Row],[Date of filling]]="WIP",Tbl_DFR[[#This Row],[Date of Invoice ]]=""),"",Tbl_DFR[[#This Row],[Date of filling]]-Tbl_DFR[[#This Row],[Date of Invoice ]])</f>
        <v>1</v>
      </c>
      <c r="L231" s="161" t="str">
        <f>IF(ISNUMBER(Tbl_DFR[[#This Row],[Invoice filling gape]]),"valid","check")</f>
        <v>valid</v>
      </c>
      <c r="M231" s="46">
        <v>17</v>
      </c>
      <c r="N231" s="46">
        <v>41</v>
      </c>
      <c r="O231" s="46">
        <v>30</v>
      </c>
      <c r="P231" s="95">
        <v>100</v>
      </c>
      <c r="Q231" s="95" t="str">
        <f>IF(Tbl_DFR[[#This Row],[Filling Qty]]&gt;=150,"high","normal")</f>
        <v>normal</v>
      </c>
      <c r="R231" s="95" t="str">
        <f>IF(AND(Tbl_DFR[[#This Row],[CMP]]="HALDWANI",Tbl_DFR[[#This Row],[Filling Qty]]&gt;=150),"yes","no")</f>
        <v>no</v>
      </c>
      <c r="S231" s="95" t="str">
        <f>IF(Tbl_DFR[[#This Row],[Filling Qty]]&gt;=150,"high",IF(Tbl_DFR[[#This Row],[Filling Qty]]&gt;=80,"medium","low"))</f>
        <v>medium</v>
      </c>
      <c r="T231" s="46">
        <f t="shared" si="3"/>
        <v>130</v>
      </c>
      <c r="U231" s="46" t="str" cm="1">
        <f t="array" ref="U231">_xlfn.IFS(Tbl_DFR[[#This Row],[Filling Qty]]&gt;=150,"HIGH",Tbl_DFR[[#This Row],[Filling Qty]]&gt;=80,"medium",TRUE,"low")</f>
        <v>medium</v>
      </c>
      <c r="V231" s="46" t="str">
        <f>IF(OR(Tbl_DFR[[#This Row],[CMP]]="HALDWANI",Tbl_DFR[[#This Row],[CMP]]="DEHRADUN"),"YES","NO")</f>
        <v>YES</v>
      </c>
      <c r="W231" s="59">
        <v>45939</v>
      </c>
      <c r="X231" s="47">
        <v>45931</v>
      </c>
      <c r="Y231" s="47">
        <v>45931</v>
      </c>
      <c r="Z231" s="47" t="str">
        <f>IFERROR(TEXT(Tbl_DFR[[#This Row],[Date of filling]],"mmm"),"WIP")</f>
        <v>Oct</v>
      </c>
      <c r="AA231" s="159">
        <f>IFERROR(YEAR(Tbl_DFR[[#This Row],[Date of filling]]),"WIP")</f>
        <v>2025</v>
      </c>
      <c r="AB231" s="161" t="str">
        <f>IFERROR(TEXT(Tbl_DFR[[#This Row],[Date of filling]],"ddd"),"WIP")</f>
        <v>Fri</v>
      </c>
      <c r="AC231" s="48"/>
      <c r="AD231" s="130" t="str">
        <f>_xlfn.XLOOKUP(Tbl_DFR[[#This Row],[SAP]],Site_master[SAP ID],Site_master[ [ TECHNICIAN Name] ],"Not found")</f>
        <v>Ankit  Sajwan</v>
      </c>
      <c r="AE231" s="144">
        <f>LEN(Tbl_DFR[[#This Row],[SAP]])</f>
        <v>18</v>
      </c>
      <c r="AF231" s="151" t="str">
        <f>IF(Tbl_DFR[[#This Row],[SAP LENGTH]]=18,"valid","check")</f>
        <v>valid</v>
      </c>
    </row>
    <row r="232" spans="1:32" hidden="1">
      <c r="A232" s="56">
        <v>116</v>
      </c>
      <c r="B232" s="28" t="s">
        <v>705</v>
      </c>
      <c r="C232" s="28" t="str">
        <f>UPPER(TRIM(Tbl_DFR[[#This Row],[CMP]]))</f>
        <v>DEHRADUN</v>
      </c>
      <c r="D232" s="40" t="s">
        <v>706</v>
      </c>
      <c r="E232" s="27" t="s">
        <v>809</v>
      </c>
      <c r="F232" s="27" t="s">
        <v>810</v>
      </c>
      <c r="G232" s="90" t="s">
        <v>858</v>
      </c>
      <c r="H232" s="28">
        <v>122022</v>
      </c>
      <c r="I232" s="58">
        <v>45940</v>
      </c>
      <c r="J232" s="58">
        <v>45940</v>
      </c>
      <c r="K232" s="159">
        <f>IF(OR(Tbl_DFR[[#This Row],[Date of filling]]="WIP",Tbl_DFR[[#This Row],[Date of Invoice ]]=""),"",Tbl_DFR[[#This Row],[Date of filling]]-Tbl_DFR[[#This Row],[Date of Invoice ]])</f>
        <v>0</v>
      </c>
      <c r="L232" s="161" t="str">
        <f>IF(ISNUMBER(Tbl_DFR[[#This Row],[Invoice filling gape]]),"valid","check")</f>
        <v>valid</v>
      </c>
      <c r="M232" s="42">
        <v>2356</v>
      </c>
      <c r="N232" s="42">
        <v>604</v>
      </c>
      <c r="O232" s="42">
        <v>48</v>
      </c>
      <c r="P232" s="95">
        <v>60</v>
      </c>
      <c r="Q232" s="95" t="str">
        <f>IF(Tbl_DFR[[#This Row],[Filling Qty]]&gt;=150,"high","normal")</f>
        <v>normal</v>
      </c>
      <c r="R232" s="95" t="str">
        <f>IF(AND(Tbl_DFR[[#This Row],[CMP]]="HALDWANI",Tbl_DFR[[#This Row],[Filling Qty]]&gt;=150),"yes","no")</f>
        <v>no</v>
      </c>
      <c r="S232" s="95" t="str">
        <f>IF(Tbl_DFR[[#This Row],[Filling Qty]]&gt;=150,"high",IF(Tbl_DFR[[#This Row],[Filling Qty]]&gt;=80,"medium","low"))</f>
        <v>low</v>
      </c>
      <c r="T232" s="42">
        <f t="shared" si="3"/>
        <v>108</v>
      </c>
      <c r="U232" s="42" t="str" cm="1">
        <f t="array" ref="U232">_xlfn.IFS(Tbl_DFR[[#This Row],[Filling Qty]]&gt;=150,"HIGH",Tbl_DFR[[#This Row],[Filling Qty]]&gt;=80,"medium",TRUE,"low")</f>
        <v>low</v>
      </c>
      <c r="V232" s="42" t="str">
        <f>IF(OR(Tbl_DFR[[#This Row],[CMP]]="HALDWANI",Tbl_DFR[[#This Row],[CMP]]="DEHRADUN"),"YES","NO")</f>
        <v>YES</v>
      </c>
      <c r="W232" s="58">
        <v>45940</v>
      </c>
      <c r="X232" s="43">
        <v>45931</v>
      </c>
      <c r="Y232" s="43">
        <v>45931</v>
      </c>
      <c r="Z232" s="43" t="str">
        <f>IFERROR(TEXT(Tbl_DFR[[#This Row],[Date of filling]],"mmm"),"WIP")</f>
        <v>Oct</v>
      </c>
      <c r="AA232" s="159">
        <f>IFERROR(YEAR(Tbl_DFR[[#This Row],[Date of filling]]),"WIP")</f>
        <v>2025</v>
      </c>
      <c r="AB232" s="161" t="str">
        <f>IFERROR(TEXT(Tbl_DFR[[#This Row],[Date of filling]],"ddd"),"WIP")</f>
        <v>Fri</v>
      </c>
      <c r="AC232" s="50"/>
      <c r="AD232" s="129" t="str">
        <f>_xlfn.XLOOKUP(Tbl_DFR[[#This Row],[SAP]],Site_master[SAP ID],Site_master[ [ TECHNICIAN Name] ],"Not found")</f>
        <v>Rajesh  Kumar</v>
      </c>
      <c r="AE232" s="145">
        <f>LEN(Tbl_DFR[[#This Row],[SAP]])</f>
        <v>18</v>
      </c>
      <c r="AF232" s="151" t="str">
        <f>IF(Tbl_DFR[[#This Row],[SAP LENGTH]]=18,"valid","check")</f>
        <v>valid</v>
      </c>
    </row>
    <row r="233" spans="1:32" hidden="1">
      <c r="A233" s="56">
        <v>116</v>
      </c>
      <c r="B233" s="28" t="s">
        <v>31</v>
      </c>
      <c r="C233" s="28" t="str">
        <f>UPPER(TRIM(Tbl_DFR[[#This Row],[CMP]]))</f>
        <v>HALDWANI</v>
      </c>
      <c r="D233" s="40" t="s">
        <v>104</v>
      </c>
      <c r="E233" s="27" t="s">
        <v>129</v>
      </c>
      <c r="F233" s="23" t="s">
        <v>128</v>
      </c>
      <c r="G233" s="27" t="s">
        <v>98</v>
      </c>
      <c r="H233" s="28">
        <v>72140</v>
      </c>
      <c r="I233" s="113">
        <v>45932</v>
      </c>
      <c r="J233" s="113">
        <v>45932</v>
      </c>
      <c r="K233" s="159">
        <f>IF(OR(Tbl_DFR[[#This Row],[Date of filling]]="WIP",Tbl_DFR[[#This Row],[Date of Invoice ]]=""),"",Tbl_DFR[[#This Row],[Date of filling]]-Tbl_DFR[[#This Row],[Date of Invoice ]])</f>
        <v>0</v>
      </c>
      <c r="L233" s="161" t="str">
        <f>IF(ISNUMBER(Tbl_DFR[[#This Row],[Invoice filling gape]]),"valid","check")</f>
        <v>valid</v>
      </c>
      <c r="M233" s="42">
        <v>1664</v>
      </c>
      <c r="N233" s="42">
        <v>350</v>
      </c>
      <c r="O233" s="42">
        <v>15</v>
      </c>
      <c r="P233" s="42">
        <v>80</v>
      </c>
      <c r="Q233" s="42" t="str">
        <f>IF(Tbl_DFR[[#This Row],[Filling Qty]]&gt;=150,"high","normal")</f>
        <v>normal</v>
      </c>
      <c r="R233" s="42" t="str">
        <f>IF(AND(Tbl_DFR[[#This Row],[CMP]]="HALDWANI",Tbl_DFR[[#This Row],[Filling Qty]]&gt;=150),"yes","no")</f>
        <v>no</v>
      </c>
      <c r="S233" s="42" t="str">
        <f>IF(Tbl_DFR[[#This Row],[Filling Qty]]&gt;=150,"high",IF(Tbl_DFR[[#This Row],[Filling Qty]]&gt;=80,"medium","low"))</f>
        <v>medium</v>
      </c>
      <c r="T233" s="42">
        <f t="shared" si="3"/>
        <v>95</v>
      </c>
      <c r="U233" s="42" t="str" cm="1">
        <f t="array" ref="U233">_xlfn.IFS(Tbl_DFR[[#This Row],[Filling Qty]]&gt;=150,"HIGH",Tbl_DFR[[#This Row],[Filling Qty]]&gt;=80,"medium",TRUE,"low")</f>
        <v>medium</v>
      </c>
      <c r="V233" s="42" t="str">
        <f>IF(OR(Tbl_DFR[[#This Row],[CMP]]="HALDWANI",Tbl_DFR[[#This Row],[CMP]]="DEHRADUN"),"YES","NO")</f>
        <v>YES</v>
      </c>
      <c r="W233" s="113">
        <v>45932</v>
      </c>
      <c r="X233" s="42"/>
      <c r="Y233" s="43">
        <v>45931</v>
      </c>
      <c r="Z233" s="43" t="str">
        <f>IFERROR(TEXT(Tbl_DFR[[#This Row],[Date of filling]],"mmm"),"WIP")</f>
        <v>Oct</v>
      </c>
      <c r="AA233" s="159">
        <f>IFERROR(YEAR(Tbl_DFR[[#This Row],[Date of filling]]),"WIP")</f>
        <v>2025</v>
      </c>
      <c r="AB233" s="161" t="str">
        <f>IFERROR(TEXT(Tbl_DFR[[#This Row],[Date of filling]],"ddd"),"WIP")</f>
        <v>Thu</v>
      </c>
      <c r="AC233" s="50"/>
      <c r="AD233" s="129" t="str">
        <f>_xlfn.XLOOKUP(Tbl_DFR[[#This Row],[SAP]],Site_master[SAP ID],Site_master[ [ TECHNICIAN Name] ],"Not found")</f>
        <v>Mohit  Kumar</v>
      </c>
      <c r="AE233" s="133">
        <f>LEN(Tbl_DFR[[#This Row],[SAP]])</f>
        <v>18</v>
      </c>
      <c r="AF233" s="151" t="str">
        <f>IF(Tbl_DFR[[#This Row],[SAP LENGTH]]=18,"valid","check")</f>
        <v>valid</v>
      </c>
    </row>
    <row r="234" spans="1:32" hidden="1">
      <c r="A234" s="70">
        <v>117</v>
      </c>
      <c r="B234" s="34" t="s">
        <v>705</v>
      </c>
      <c r="C234" s="34" t="str">
        <f>UPPER(TRIM(Tbl_DFR[[#This Row],[CMP]]))</f>
        <v>DEHRADUN</v>
      </c>
      <c r="D234" s="40" t="s">
        <v>706</v>
      </c>
      <c r="E234" s="21" t="s">
        <v>809</v>
      </c>
      <c r="F234" s="21" t="s">
        <v>810</v>
      </c>
      <c r="G234" s="90" t="s">
        <v>859</v>
      </c>
      <c r="H234" s="34">
        <v>122022</v>
      </c>
      <c r="I234" s="59">
        <v>45940</v>
      </c>
      <c r="J234" s="59">
        <v>45941</v>
      </c>
      <c r="K234" s="159">
        <f>IF(OR(Tbl_DFR[[#This Row],[Date of filling]]="WIP",Tbl_DFR[[#This Row],[Date of Invoice ]]=""),"",Tbl_DFR[[#This Row],[Date of filling]]-Tbl_DFR[[#This Row],[Date of Invoice ]])</f>
        <v>1</v>
      </c>
      <c r="L234" s="161" t="str">
        <f>IF(ISNUMBER(Tbl_DFR[[#This Row],[Invoice filling gape]]),"valid","check")</f>
        <v>valid</v>
      </c>
      <c r="M234" s="46">
        <v>2277</v>
      </c>
      <c r="N234" s="46">
        <v>487</v>
      </c>
      <c r="O234" s="46">
        <v>12</v>
      </c>
      <c r="P234" s="95">
        <v>60</v>
      </c>
      <c r="Q234" s="95" t="str">
        <f>IF(Tbl_DFR[[#This Row],[Filling Qty]]&gt;=150,"high","normal")</f>
        <v>normal</v>
      </c>
      <c r="R234" s="95" t="str">
        <f>IF(AND(Tbl_DFR[[#This Row],[CMP]]="HALDWANI",Tbl_DFR[[#This Row],[Filling Qty]]&gt;=150),"yes","no")</f>
        <v>no</v>
      </c>
      <c r="S234" s="95" t="str">
        <f>IF(Tbl_DFR[[#This Row],[Filling Qty]]&gt;=150,"high",IF(Tbl_DFR[[#This Row],[Filling Qty]]&gt;=80,"medium","low"))</f>
        <v>low</v>
      </c>
      <c r="T234" s="46">
        <f t="shared" si="3"/>
        <v>72</v>
      </c>
      <c r="U234" s="46" t="str" cm="1">
        <f t="array" ref="U234">_xlfn.IFS(Tbl_DFR[[#This Row],[Filling Qty]]&gt;=150,"HIGH",Tbl_DFR[[#This Row],[Filling Qty]]&gt;=80,"medium",TRUE,"low")</f>
        <v>low</v>
      </c>
      <c r="V234" s="46" t="str">
        <f>IF(OR(Tbl_DFR[[#This Row],[CMP]]="HALDWANI",Tbl_DFR[[#This Row],[CMP]]="DEHRADUN"),"YES","NO")</f>
        <v>YES</v>
      </c>
      <c r="W234" s="59">
        <v>45940</v>
      </c>
      <c r="X234" s="47">
        <v>45931</v>
      </c>
      <c r="Y234" s="47">
        <v>45931</v>
      </c>
      <c r="Z234" s="47" t="str">
        <f>IFERROR(TEXT(Tbl_DFR[[#This Row],[Date of filling]],"mmm"),"WIP")</f>
        <v>Oct</v>
      </c>
      <c r="AA234" s="159">
        <f>IFERROR(YEAR(Tbl_DFR[[#This Row],[Date of filling]]),"WIP")</f>
        <v>2025</v>
      </c>
      <c r="AB234" s="161" t="str">
        <f>IFERROR(TEXT(Tbl_DFR[[#This Row],[Date of filling]],"ddd"),"WIP")</f>
        <v>Sat</v>
      </c>
      <c r="AC234" s="48"/>
      <c r="AD234" s="130" t="str">
        <f>_xlfn.XLOOKUP(Tbl_DFR[[#This Row],[SAP]],Site_master[SAP ID],Site_master[ [ TECHNICIAN Name] ],"Not found")</f>
        <v>Sandeep Pal</v>
      </c>
      <c r="AE234" s="145">
        <f>LEN(Tbl_DFR[[#This Row],[SAP]])</f>
        <v>18</v>
      </c>
      <c r="AF234" s="151" t="str">
        <f>IF(Tbl_DFR[[#This Row],[SAP LENGTH]]=18,"valid","check")</f>
        <v>valid</v>
      </c>
    </row>
    <row r="235" spans="1:32" hidden="1">
      <c r="A235" s="70">
        <v>117</v>
      </c>
      <c r="B235" s="34" t="s">
        <v>31</v>
      </c>
      <c r="C235" s="34" t="str">
        <f>UPPER(TRIM(Tbl_DFR[[#This Row],[CMP]]))</f>
        <v>HALDWANI</v>
      </c>
      <c r="D235" s="40" t="s">
        <v>104</v>
      </c>
      <c r="E235" s="21" t="s">
        <v>129</v>
      </c>
      <c r="F235" s="23" t="s">
        <v>128</v>
      </c>
      <c r="G235" s="21" t="s">
        <v>101</v>
      </c>
      <c r="H235" s="34">
        <v>72140</v>
      </c>
      <c r="I235" s="112">
        <v>45932</v>
      </c>
      <c r="J235" s="112">
        <v>45932</v>
      </c>
      <c r="K235" s="159">
        <f>IF(OR(Tbl_DFR[[#This Row],[Date of filling]]="WIP",Tbl_DFR[[#This Row],[Date of Invoice ]]=""),"",Tbl_DFR[[#This Row],[Date of filling]]-Tbl_DFR[[#This Row],[Date of Invoice ]])</f>
        <v>0</v>
      </c>
      <c r="L235" s="161" t="str">
        <f>IF(ISNUMBER(Tbl_DFR[[#This Row],[Invoice filling gape]]),"valid","check")</f>
        <v>valid</v>
      </c>
      <c r="M235" s="46">
        <v>103002</v>
      </c>
      <c r="N235" s="46">
        <v>12900</v>
      </c>
      <c r="O235" s="46">
        <v>12</v>
      </c>
      <c r="P235" s="46">
        <v>80</v>
      </c>
      <c r="Q235" s="46" t="str">
        <f>IF(Tbl_DFR[[#This Row],[Filling Qty]]&gt;=150,"high","normal")</f>
        <v>normal</v>
      </c>
      <c r="R235" s="46" t="str">
        <f>IF(AND(Tbl_DFR[[#This Row],[CMP]]="HALDWANI",Tbl_DFR[[#This Row],[Filling Qty]]&gt;=150),"yes","no")</f>
        <v>no</v>
      </c>
      <c r="S235" s="46" t="str">
        <f>IF(Tbl_DFR[[#This Row],[Filling Qty]]&gt;=150,"high",IF(Tbl_DFR[[#This Row],[Filling Qty]]&gt;=80,"medium","low"))</f>
        <v>medium</v>
      </c>
      <c r="T235" s="46">
        <f t="shared" si="3"/>
        <v>92</v>
      </c>
      <c r="U235" s="46" t="str" cm="1">
        <f t="array" ref="U235">_xlfn.IFS(Tbl_DFR[[#This Row],[Filling Qty]]&gt;=150,"HIGH",Tbl_DFR[[#This Row],[Filling Qty]]&gt;=80,"medium",TRUE,"low")</f>
        <v>medium</v>
      </c>
      <c r="V235" s="46" t="str">
        <f>IF(OR(Tbl_DFR[[#This Row],[CMP]]="HALDWANI",Tbl_DFR[[#This Row],[CMP]]="DEHRADUN"),"YES","NO")</f>
        <v>YES</v>
      </c>
      <c r="W235" s="112">
        <v>45932</v>
      </c>
      <c r="X235" s="46"/>
      <c r="Y235" s="47">
        <v>45931</v>
      </c>
      <c r="Z235" s="47" t="str">
        <f>IFERROR(TEXT(Tbl_DFR[[#This Row],[Date of filling]],"mmm"),"WIP")</f>
        <v>Oct</v>
      </c>
      <c r="AA235" s="159">
        <f>IFERROR(YEAR(Tbl_DFR[[#This Row],[Date of filling]]),"WIP")</f>
        <v>2025</v>
      </c>
      <c r="AB235" s="161" t="str">
        <f>IFERROR(TEXT(Tbl_DFR[[#This Row],[Date of filling]],"ddd"),"WIP")</f>
        <v>Thu</v>
      </c>
      <c r="AC235" s="48"/>
      <c r="AD235" s="130" t="str">
        <f>_xlfn.XLOOKUP(Tbl_DFR[[#This Row],[SAP]],Site_master[SAP ID],Site_master[ [ TECHNICIAN Name] ],"Not found")</f>
        <v>Mohit  Kumar</v>
      </c>
      <c r="AE235" s="135">
        <f>LEN(Tbl_DFR[[#This Row],[SAP]])</f>
        <v>18</v>
      </c>
      <c r="AF235" s="151" t="str">
        <f>IF(Tbl_DFR[[#This Row],[SAP LENGTH]]=18,"valid","check")</f>
        <v>valid</v>
      </c>
    </row>
    <row r="236" spans="1:32" hidden="1">
      <c r="A236" s="56">
        <v>118</v>
      </c>
      <c r="B236" s="28" t="s">
        <v>705</v>
      </c>
      <c r="C236" s="28" t="str">
        <f>UPPER(TRIM(Tbl_DFR[[#This Row],[CMP]]))</f>
        <v>DEHRADUN</v>
      </c>
      <c r="D236" s="40" t="s">
        <v>706</v>
      </c>
      <c r="E236" s="27" t="s">
        <v>809</v>
      </c>
      <c r="F236" s="27" t="s">
        <v>810</v>
      </c>
      <c r="G236" s="90" t="s">
        <v>860</v>
      </c>
      <c r="H236" s="28">
        <v>122022</v>
      </c>
      <c r="I236" s="58">
        <v>45940</v>
      </c>
      <c r="J236" s="58">
        <v>45940</v>
      </c>
      <c r="K236" s="159">
        <f>IF(OR(Tbl_DFR[[#This Row],[Date of filling]]="WIP",Tbl_DFR[[#This Row],[Date of Invoice ]]=""),"",Tbl_DFR[[#This Row],[Date of filling]]-Tbl_DFR[[#This Row],[Date of Invoice ]])</f>
        <v>0</v>
      </c>
      <c r="L236" s="161" t="str">
        <f>IF(ISNUMBER(Tbl_DFR[[#This Row],[Invoice filling gape]]),"valid","check")</f>
        <v>valid</v>
      </c>
      <c r="M236" s="42">
        <v>1061</v>
      </c>
      <c r="N236" s="42">
        <v>570</v>
      </c>
      <c r="O236" s="42">
        <v>62</v>
      </c>
      <c r="P236" s="95">
        <v>60</v>
      </c>
      <c r="Q236" s="95" t="str">
        <f>IF(Tbl_DFR[[#This Row],[Filling Qty]]&gt;=150,"high","normal")</f>
        <v>normal</v>
      </c>
      <c r="R236" s="95" t="str">
        <f>IF(AND(Tbl_DFR[[#This Row],[CMP]]="HALDWANI",Tbl_DFR[[#This Row],[Filling Qty]]&gt;=150),"yes","no")</f>
        <v>no</v>
      </c>
      <c r="S236" s="95" t="str">
        <f>IF(Tbl_DFR[[#This Row],[Filling Qty]]&gt;=150,"high",IF(Tbl_DFR[[#This Row],[Filling Qty]]&gt;=80,"medium","low"))</f>
        <v>low</v>
      </c>
      <c r="T236" s="42">
        <f t="shared" si="3"/>
        <v>122</v>
      </c>
      <c r="U236" s="42" t="str" cm="1">
        <f t="array" ref="U236">_xlfn.IFS(Tbl_DFR[[#This Row],[Filling Qty]]&gt;=150,"HIGH",Tbl_DFR[[#This Row],[Filling Qty]]&gt;=80,"medium",TRUE,"low")</f>
        <v>low</v>
      </c>
      <c r="V236" s="42" t="str">
        <f>IF(OR(Tbl_DFR[[#This Row],[CMP]]="HALDWANI",Tbl_DFR[[#This Row],[CMP]]="DEHRADUN"),"YES","NO")</f>
        <v>YES</v>
      </c>
      <c r="W236" s="58">
        <v>45940</v>
      </c>
      <c r="X236" s="43">
        <v>45931</v>
      </c>
      <c r="Y236" s="43">
        <v>45931</v>
      </c>
      <c r="Z236" s="43" t="str">
        <f>IFERROR(TEXT(Tbl_DFR[[#This Row],[Date of filling]],"mmm"),"WIP")</f>
        <v>Oct</v>
      </c>
      <c r="AA236" s="159">
        <f>IFERROR(YEAR(Tbl_DFR[[#This Row],[Date of filling]]),"WIP")</f>
        <v>2025</v>
      </c>
      <c r="AB236" s="161" t="str">
        <f>IFERROR(TEXT(Tbl_DFR[[#This Row],[Date of filling]],"ddd"),"WIP")</f>
        <v>Fri</v>
      </c>
      <c r="AC236" s="50"/>
      <c r="AD236" s="129" t="str">
        <f>_xlfn.XLOOKUP(Tbl_DFR[[#This Row],[SAP]],Site_master[SAP ID],Site_master[ [ TECHNICIAN Name] ],"Not found")</f>
        <v>Rajesh  Kumar</v>
      </c>
      <c r="AE236" s="145">
        <f>LEN(Tbl_DFR[[#This Row],[SAP]])</f>
        <v>18</v>
      </c>
      <c r="AF236" s="151" t="str">
        <f>IF(Tbl_DFR[[#This Row],[SAP LENGTH]]=18,"valid","check")</f>
        <v>valid</v>
      </c>
    </row>
    <row r="237" spans="1:32" hidden="1">
      <c r="A237" s="56">
        <v>118</v>
      </c>
      <c r="B237" s="28" t="s">
        <v>31</v>
      </c>
      <c r="C237" s="28" t="str">
        <f>UPPER(TRIM(Tbl_DFR[[#This Row],[CMP]]))</f>
        <v>HALDWANI</v>
      </c>
      <c r="D237" s="40" t="s">
        <v>104</v>
      </c>
      <c r="E237" s="27" t="s">
        <v>129</v>
      </c>
      <c r="F237" s="23" t="s">
        <v>128</v>
      </c>
      <c r="G237" s="27" t="s">
        <v>180</v>
      </c>
      <c r="H237" s="28">
        <v>72140</v>
      </c>
      <c r="I237" s="113">
        <v>45932</v>
      </c>
      <c r="J237" s="113">
        <v>45932</v>
      </c>
      <c r="K237" s="159">
        <f>IF(OR(Tbl_DFR[[#This Row],[Date of filling]]="WIP",Tbl_DFR[[#This Row],[Date of Invoice ]]=""),"",Tbl_DFR[[#This Row],[Date of filling]]-Tbl_DFR[[#This Row],[Date of Invoice ]])</f>
        <v>0</v>
      </c>
      <c r="L237" s="161" t="str">
        <f>IF(ISNUMBER(Tbl_DFR[[#This Row],[Invoice filling gape]]),"valid","check")</f>
        <v>valid</v>
      </c>
      <c r="M237" s="42">
        <v>2602</v>
      </c>
      <c r="N237" s="42">
        <v>505</v>
      </c>
      <c r="O237" s="42">
        <v>40</v>
      </c>
      <c r="P237" s="42">
        <v>80</v>
      </c>
      <c r="Q237" s="42" t="str">
        <f>IF(Tbl_DFR[[#This Row],[Filling Qty]]&gt;=150,"high","normal")</f>
        <v>normal</v>
      </c>
      <c r="R237" s="42" t="str">
        <f>IF(AND(Tbl_DFR[[#This Row],[CMP]]="HALDWANI",Tbl_DFR[[#This Row],[Filling Qty]]&gt;=150),"yes","no")</f>
        <v>no</v>
      </c>
      <c r="S237" s="42" t="str">
        <f>IF(Tbl_DFR[[#This Row],[Filling Qty]]&gt;=150,"high",IF(Tbl_DFR[[#This Row],[Filling Qty]]&gt;=80,"medium","low"))</f>
        <v>medium</v>
      </c>
      <c r="T237" s="42">
        <f t="shared" si="3"/>
        <v>120</v>
      </c>
      <c r="U237" s="42" t="str" cm="1">
        <f t="array" ref="U237">_xlfn.IFS(Tbl_DFR[[#This Row],[Filling Qty]]&gt;=150,"HIGH",Tbl_DFR[[#This Row],[Filling Qty]]&gt;=80,"medium",TRUE,"low")</f>
        <v>medium</v>
      </c>
      <c r="V237" s="42" t="str">
        <f>IF(OR(Tbl_DFR[[#This Row],[CMP]]="HALDWANI",Tbl_DFR[[#This Row],[CMP]]="DEHRADUN"),"YES","NO")</f>
        <v>YES</v>
      </c>
      <c r="W237" s="113">
        <v>45932</v>
      </c>
      <c r="X237" s="42"/>
      <c r="Y237" s="43">
        <v>45931</v>
      </c>
      <c r="Z237" s="43" t="str">
        <f>IFERROR(TEXT(Tbl_DFR[[#This Row],[Date of filling]],"mmm"),"WIP")</f>
        <v>Oct</v>
      </c>
      <c r="AA237" s="159">
        <f>IFERROR(YEAR(Tbl_DFR[[#This Row],[Date of filling]]),"WIP")</f>
        <v>2025</v>
      </c>
      <c r="AB237" s="161" t="str">
        <f>IFERROR(TEXT(Tbl_DFR[[#This Row],[Date of filling]],"ddd"),"WIP")</f>
        <v>Thu</v>
      </c>
      <c r="AC237" s="50"/>
      <c r="AD237" s="129" t="str">
        <f>_xlfn.XLOOKUP(Tbl_DFR[[#This Row],[SAP]],Site_master[SAP ID],Site_master[ [ TECHNICIAN Name] ],"Not found")</f>
        <v>Mohit  Kumar</v>
      </c>
      <c r="AE237" s="133">
        <f>LEN(Tbl_DFR[[#This Row],[SAP]])</f>
        <v>18</v>
      </c>
      <c r="AF237" s="151" t="str">
        <f>IF(Tbl_DFR[[#This Row],[SAP LENGTH]]=18,"valid","check")</f>
        <v>valid</v>
      </c>
    </row>
    <row r="238" spans="1:32" hidden="1">
      <c r="A238" s="70">
        <v>119</v>
      </c>
      <c r="B238" s="34" t="s">
        <v>705</v>
      </c>
      <c r="C238" s="34" t="str">
        <f>UPPER(TRIM(Tbl_DFR[[#This Row],[CMP]]))</f>
        <v>DEHRADUN</v>
      </c>
      <c r="D238" s="40" t="s">
        <v>706</v>
      </c>
      <c r="E238" s="21" t="s">
        <v>809</v>
      </c>
      <c r="F238" s="21" t="s">
        <v>810</v>
      </c>
      <c r="G238" s="90" t="s">
        <v>861</v>
      </c>
      <c r="H238" s="34">
        <v>122430</v>
      </c>
      <c r="I238" s="60">
        <v>45940</v>
      </c>
      <c r="J238" s="59">
        <v>45940</v>
      </c>
      <c r="K238" s="159">
        <f>IF(OR(Tbl_DFR[[#This Row],[Date of filling]]="WIP",Tbl_DFR[[#This Row],[Date of Invoice ]]=""),"",Tbl_DFR[[#This Row],[Date of filling]]-Tbl_DFR[[#This Row],[Date of Invoice ]])</f>
        <v>0</v>
      </c>
      <c r="L238" s="161" t="str">
        <f>IF(ISNUMBER(Tbl_DFR[[#This Row],[Invoice filling gape]]),"valid","check")</f>
        <v>valid</v>
      </c>
      <c r="M238" s="46">
        <v>0</v>
      </c>
      <c r="N238" s="46">
        <v>9256</v>
      </c>
      <c r="O238" s="46">
        <v>10</v>
      </c>
      <c r="P238" s="95">
        <v>80</v>
      </c>
      <c r="Q238" s="95" t="str">
        <f>IF(Tbl_DFR[[#This Row],[Filling Qty]]&gt;=150,"high","normal")</f>
        <v>normal</v>
      </c>
      <c r="R238" s="95" t="str">
        <f>IF(AND(Tbl_DFR[[#This Row],[CMP]]="HALDWANI",Tbl_DFR[[#This Row],[Filling Qty]]&gt;=150),"yes","no")</f>
        <v>no</v>
      </c>
      <c r="S238" s="95" t="str">
        <f>IF(Tbl_DFR[[#This Row],[Filling Qty]]&gt;=150,"high",IF(Tbl_DFR[[#This Row],[Filling Qty]]&gt;=80,"medium","low"))</f>
        <v>medium</v>
      </c>
      <c r="T238" s="46">
        <f t="shared" si="3"/>
        <v>90</v>
      </c>
      <c r="U238" s="46" t="str" cm="1">
        <f t="array" ref="U238">_xlfn.IFS(Tbl_DFR[[#This Row],[Filling Qty]]&gt;=150,"HIGH",Tbl_DFR[[#This Row],[Filling Qty]]&gt;=80,"medium",TRUE,"low")</f>
        <v>medium</v>
      </c>
      <c r="V238" s="46" t="str">
        <f>IF(OR(Tbl_DFR[[#This Row],[CMP]]="HALDWANI",Tbl_DFR[[#This Row],[CMP]]="DEHRADUN"),"YES","NO")</f>
        <v>YES</v>
      </c>
      <c r="W238" s="59">
        <v>45940</v>
      </c>
      <c r="X238" s="47">
        <v>45931</v>
      </c>
      <c r="Y238" s="47">
        <v>45931</v>
      </c>
      <c r="Z238" s="47" t="str">
        <f>IFERROR(TEXT(Tbl_DFR[[#This Row],[Date of filling]],"mmm"),"WIP")</f>
        <v>Oct</v>
      </c>
      <c r="AA238" s="159">
        <f>IFERROR(YEAR(Tbl_DFR[[#This Row],[Date of filling]]),"WIP")</f>
        <v>2025</v>
      </c>
      <c r="AB238" s="161" t="str">
        <f>IFERROR(TEXT(Tbl_DFR[[#This Row],[Date of filling]],"ddd"),"WIP")</f>
        <v>Fri</v>
      </c>
      <c r="AC238" s="48"/>
      <c r="AD238" s="130" t="str">
        <f>_xlfn.XLOOKUP(Tbl_DFR[[#This Row],[SAP]],Site_master[SAP ID],Site_master[ [ TECHNICIAN Name] ],"Not found")</f>
        <v>Banwari  Lal</v>
      </c>
      <c r="AE238" s="145">
        <f>LEN(Tbl_DFR[[#This Row],[SAP]])</f>
        <v>18</v>
      </c>
      <c r="AF238" s="151" t="str">
        <f>IF(Tbl_DFR[[#This Row],[SAP LENGTH]]=18,"valid","check")</f>
        <v>valid</v>
      </c>
    </row>
    <row r="239" spans="1:32" hidden="1">
      <c r="A239" s="70">
        <v>119</v>
      </c>
      <c r="B239" s="34" t="s">
        <v>31</v>
      </c>
      <c r="C239" s="34" t="str">
        <f>UPPER(TRIM(Tbl_DFR[[#This Row],[CMP]]))</f>
        <v>HALDWANI</v>
      </c>
      <c r="D239" s="40" t="s">
        <v>104</v>
      </c>
      <c r="E239" s="21" t="s">
        <v>129</v>
      </c>
      <c r="F239" s="23" t="s">
        <v>128</v>
      </c>
      <c r="G239" s="21" t="s">
        <v>181</v>
      </c>
      <c r="H239" s="34">
        <v>72140</v>
      </c>
      <c r="I239" s="114">
        <v>45932</v>
      </c>
      <c r="J239" s="112">
        <v>45932</v>
      </c>
      <c r="K239" s="159">
        <f>IF(OR(Tbl_DFR[[#This Row],[Date of filling]]="WIP",Tbl_DFR[[#This Row],[Date of Invoice ]]=""),"",Tbl_DFR[[#This Row],[Date of filling]]-Tbl_DFR[[#This Row],[Date of Invoice ]])</f>
        <v>0</v>
      </c>
      <c r="L239" s="161" t="str">
        <f>IF(ISNUMBER(Tbl_DFR[[#This Row],[Invoice filling gape]]),"valid","check")</f>
        <v>valid</v>
      </c>
      <c r="M239" s="46">
        <v>1409</v>
      </c>
      <c r="N239" s="46">
        <v>302</v>
      </c>
      <c r="O239" s="46">
        <v>35</v>
      </c>
      <c r="P239" s="46">
        <v>80</v>
      </c>
      <c r="Q239" s="46" t="str">
        <f>IF(Tbl_DFR[[#This Row],[Filling Qty]]&gt;=150,"high","normal")</f>
        <v>normal</v>
      </c>
      <c r="R239" s="46" t="str">
        <f>IF(AND(Tbl_DFR[[#This Row],[CMP]]="HALDWANI",Tbl_DFR[[#This Row],[Filling Qty]]&gt;=150),"yes","no")</f>
        <v>no</v>
      </c>
      <c r="S239" s="46" t="str">
        <f>IF(Tbl_DFR[[#This Row],[Filling Qty]]&gt;=150,"high",IF(Tbl_DFR[[#This Row],[Filling Qty]]&gt;=80,"medium","low"))</f>
        <v>medium</v>
      </c>
      <c r="T239" s="46">
        <f t="shared" si="3"/>
        <v>115</v>
      </c>
      <c r="U239" s="46" t="str" cm="1">
        <f t="array" ref="U239">_xlfn.IFS(Tbl_DFR[[#This Row],[Filling Qty]]&gt;=150,"HIGH",Tbl_DFR[[#This Row],[Filling Qty]]&gt;=80,"medium",TRUE,"low")</f>
        <v>medium</v>
      </c>
      <c r="V239" s="46" t="str">
        <f>IF(OR(Tbl_DFR[[#This Row],[CMP]]="HALDWANI",Tbl_DFR[[#This Row],[CMP]]="DEHRADUN"),"YES","NO")</f>
        <v>YES</v>
      </c>
      <c r="W239" s="112">
        <v>45932</v>
      </c>
      <c r="X239" s="46"/>
      <c r="Y239" s="47">
        <v>45931</v>
      </c>
      <c r="Z239" s="47" t="str">
        <f>IFERROR(TEXT(Tbl_DFR[[#This Row],[Date of filling]],"mmm"),"WIP")</f>
        <v>Oct</v>
      </c>
      <c r="AA239" s="159">
        <f>IFERROR(YEAR(Tbl_DFR[[#This Row],[Date of filling]]),"WIP")</f>
        <v>2025</v>
      </c>
      <c r="AB239" s="161" t="str">
        <f>IFERROR(TEXT(Tbl_DFR[[#This Row],[Date of filling]],"ddd"),"WIP")</f>
        <v>Thu</v>
      </c>
      <c r="AC239" s="48"/>
      <c r="AD239" s="130" t="str">
        <f>_xlfn.XLOOKUP(Tbl_DFR[[#This Row],[SAP]],Site_master[SAP ID],Site_master[ [ TECHNICIAN Name] ],"Not found")</f>
        <v>Mohit  Kumar</v>
      </c>
      <c r="AE239" s="135">
        <f>LEN(Tbl_DFR[[#This Row],[SAP]])</f>
        <v>18</v>
      </c>
      <c r="AF239" s="151" t="str">
        <f>IF(Tbl_DFR[[#This Row],[SAP LENGTH]]=18,"valid","check")</f>
        <v>valid</v>
      </c>
    </row>
    <row r="240" spans="1:32" hidden="1">
      <c r="A240" s="56">
        <v>120</v>
      </c>
      <c r="B240" s="28" t="s">
        <v>705</v>
      </c>
      <c r="C240" s="28" t="str">
        <f>UPPER(TRIM(Tbl_DFR[[#This Row],[CMP]]))</f>
        <v>DEHRADUN</v>
      </c>
      <c r="D240" s="40" t="s">
        <v>706</v>
      </c>
      <c r="E240" s="27" t="s">
        <v>809</v>
      </c>
      <c r="F240" s="27" t="s">
        <v>810</v>
      </c>
      <c r="G240" s="90" t="s">
        <v>715</v>
      </c>
      <c r="H240" s="28">
        <v>122232</v>
      </c>
      <c r="I240" s="61">
        <v>45940</v>
      </c>
      <c r="J240" s="58">
        <v>45941</v>
      </c>
      <c r="K240" s="159">
        <f>IF(OR(Tbl_DFR[[#This Row],[Date of filling]]="WIP",Tbl_DFR[[#This Row],[Date of Invoice ]]=""),"",Tbl_DFR[[#This Row],[Date of filling]]-Tbl_DFR[[#This Row],[Date of Invoice ]])</f>
        <v>1</v>
      </c>
      <c r="L240" s="161" t="str">
        <f>IF(ISNUMBER(Tbl_DFR[[#This Row],[Invoice filling gape]]),"valid","check")</f>
        <v>valid</v>
      </c>
      <c r="M240" s="42">
        <v>53783</v>
      </c>
      <c r="N240" s="42">
        <v>10928</v>
      </c>
      <c r="O240" s="42">
        <v>23</v>
      </c>
      <c r="P240" s="121">
        <v>140</v>
      </c>
      <c r="Q240" s="121" t="str">
        <f>IF(Tbl_DFR[[#This Row],[Filling Qty]]&gt;=150,"high","normal")</f>
        <v>normal</v>
      </c>
      <c r="R240" s="121" t="str">
        <f>IF(AND(Tbl_DFR[[#This Row],[CMP]]="HALDWANI",Tbl_DFR[[#This Row],[Filling Qty]]&gt;=150),"yes","no")</f>
        <v>no</v>
      </c>
      <c r="S240" s="121" t="str">
        <f>IF(Tbl_DFR[[#This Row],[Filling Qty]]&gt;=150,"high",IF(Tbl_DFR[[#This Row],[Filling Qty]]&gt;=80,"medium","low"))</f>
        <v>medium</v>
      </c>
      <c r="T240" s="42">
        <f t="shared" si="3"/>
        <v>163</v>
      </c>
      <c r="U240" s="42" t="str" cm="1">
        <f t="array" ref="U240">_xlfn.IFS(Tbl_DFR[[#This Row],[Filling Qty]]&gt;=150,"HIGH",Tbl_DFR[[#This Row],[Filling Qty]]&gt;=80,"medium",TRUE,"low")</f>
        <v>medium</v>
      </c>
      <c r="V240" s="42" t="str">
        <f>IF(OR(Tbl_DFR[[#This Row],[CMP]]="HALDWANI",Tbl_DFR[[#This Row],[CMP]]="DEHRADUN"),"YES","NO")</f>
        <v>YES</v>
      </c>
      <c r="W240" s="58">
        <v>45940</v>
      </c>
      <c r="X240" s="43">
        <v>45931</v>
      </c>
      <c r="Y240" s="43">
        <v>45931</v>
      </c>
      <c r="Z240" s="43" t="str">
        <f>IFERROR(TEXT(Tbl_DFR[[#This Row],[Date of filling]],"mmm"),"WIP")</f>
        <v>Oct</v>
      </c>
      <c r="AA240" s="159">
        <f>IFERROR(YEAR(Tbl_DFR[[#This Row],[Date of filling]]),"WIP")</f>
        <v>2025</v>
      </c>
      <c r="AB240" s="161" t="str">
        <f>IFERROR(TEXT(Tbl_DFR[[#This Row],[Date of filling]],"ddd"),"WIP")</f>
        <v>Sat</v>
      </c>
      <c r="AC240" s="50"/>
      <c r="AD240" s="129" t="str">
        <f>_xlfn.XLOOKUP(Tbl_DFR[[#This Row],[SAP]],Site_master[SAP ID],Site_master[ [ TECHNICIAN Name] ],"Not found")</f>
        <v>Jitendra  Negi</v>
      </c>
      <c r="AE240" s="145">
        <f>LEN(Tbl_DFR[[#This Row],[SAP]])</f>
        <v>18</v>
      </c>
      <c r="AF240" s="151" t="str">
        <f>IF(Tbl_DFR[[#This Row],[SAP LENGTH]]=18,"valid","check")</f>
        <v>valid</v>
      </c>
    </row>
    <row r="241" spans="1:32" hidden="1">
      <c r="A241" s="56">
        <v>120</v>
      </c>
      <c r="B241" s="28" t="s">
        <v>31</v>
      </c>
      <c r="C241" s="28" t="str">
        <f>UPPER(TRIM(Tbl_DFR[[#This Row],[CMP]]))</f>
        <v>HALDWANI</v>
      </c>
      <c r="D241" s="40" t="s">
        <v>104</v>
      </c>
      <c r="E241" s="27" t="s">
        <v>129</v>
      </c>
      <c r="F241" s="23" t="s">
        <v>128</v>
      </c>
      <c r="G241" s="27" t="s">
        <v>294</v>
      </c>
      <c r="H241" s="28">
        <v>104634</v>
      </c>
      <c r="I241" s="111">
        <v>45933</v>
      </c>
      <c r="J241" s="113">
        <v>45933</v>
      </c>
      <c r="K241" s="159">
        <f>IF(OR(Tbl_DFR[[#This Row],[Date of filling]]="WIP",Tbl_DFR[[#This Row],[Date of Invoice ]]=""),"",Tbl_DFR[[#This Row],[Date of filling]]-Tbl_DFR[[#This Row],[Date of Invoice ]])</f>
        <v>0</v>
      </c>
      <c r="L241" s="161" t="str">
        <f>IF(ISNUMBER(Tbl_DFR[[#This Row],[Invoice filling gape]]),"valid","check")</f>
        <v>valid</v>
      </c>
      <c r="M241" s="42">
        <v>16256</v>
      </c>
      <c r="N241" s="42">
        <v>3748</v>
      </c>
      <c r="O241" s="42">
        <v>33</v>
      </c>
      <c r="P241" s="42">
        <v>60</v>
      </c>
      <c r="Q241" s="42" t="str">
        <f>IF(Tbl_DFR[[#This Row],[Filling Qty]]&gt;=150,"high","normal")</f>
        <v>normal</v>
      </c>
      <c r="R241" s="42" t="str">
        <f>IF(AND(Tbl_DFR[[#This Row],[CMP]]="HALDWANI",Tbl_DFR[[#This Row],[Filling Qty]]&gt;=150),"yes","no")</f>
        <v>no</v>
      </c>
      <c r="S241" s="42" t="str">
        <f>IF(Tbl_DFR[[#This Row],[Filling Qty]]&gt;=150,"high",IF(Tbl_DFR[[#This Row],[Filling Qty]]&gt;=80,"medium","low"))</f>
        <v>low</v>
      </c>
      <c r="T241" s="42">
        <f t="shared" si="3"/>
        <v>93</v>
      </c>
      <c r="U241" s="42" t="str" cm="1">
        <f t="array" ref="U241">_xlfn.IFS(Tbl_DFR[[#This Row],[Filling Qty]]&gt;=150,"HIGH",Tbl_DFR[[#This Row],[Filling Qty]]&gt;=80,"medium",TRUE,"low")</f>
        <v>low</v>
      </c>
      <c r="V241" s="42" t="str">
        <f>IF(OR(Tbl_DFR[[#This Row],[CMP]]="HALDWANI",Tbl_DFR[[#This Row],[CMP]]="DEHRADUN"),"YES","NO")</f>
        <v>YES</v>
      </c>
      <c r="W241" s="113">
        <v>45933</v>
      </c>
      <c r="X241" s="42"/>
      <c r="Y241" s="43">
        <v>45931</v>
      </c>
      <c r="Z241" s="43" t="str">
        <f>IFERROR(TEXT(Tbl_DFR[[#This Row],[Date of filling]],"mmm"),"WIP")</f>
        <v>Oct</v>
      </c>
      <c r="AA241" s="159">
        <f>IFERROR(YEAR(Tbl_DFR[[#This Row],[Date of filling]]),"WIP")</f>
        <v>2025</v>
      </c>
      <c r="AB241" s="161" t="str">
        <f>IFERROR(TEXT(Tbl_DFR[[#This Row],[Date of filling]],"ddd"),"WIP")</f>
        <v>Fri</v>
      </c>
      <c r="AC241" s="50"/>
      <c r="AD241" s="129" t="str">
        <f>_xlfn.XLOOKUP(Tbl_DFR[[#This Row],[SAP]],Site_master[SAP ID],Site_master[ [ TECHNICIAN Name] ],"Not found")</f>
        <v>Deepak  Kumar RMNA</v>
      </c>
      <c r="AE241" s="133">
        <f>LEN(Tbl_DFR[[#This Row],[SAP]])</f>
        <v>18</v>
      </c>
      <c r="AF241" s="151" t="str">
        <f>IF(Tbl_DFR[[#This Row],[SAP LENGTH]]=18,"valid","check")</f>
        <v>valid</v>
      </c>
    </row>
    <row r="242" spans="1:32" hidden="1">
      <c r="A242" s="70">
        <v>121</v>
      </c>
      <c r="B242" s="34" t="s">
        <v>705</v>
      </c>
      <c r="C242" s="34" t="str">
        <f>UPPER(TRIM(Tbl_DFR[[#This Row],[CMP]]))</f>
        <v>DEHRADUN</v>
      </c>
      <c r="D242" s="40" t="s">
        <v>706</v>
      </c>
      <c r="E242" s="21" t="s">
        <v>809</v>
      </c>
      <c r="F242" s="21" t="s">
        <v>810</v>
      </c>
      <c r="G242" s="90" t="s">
        <v>862</v>
      </c>
      <c r="H242" s="34">
        <v>122232</v>
      </c>
      <c r="I242" s="59">
        <v>45940</v>
      </c>
      <c r="J242" s="59">
        <v>45941</v>
      </c>
      <c r="K242" s="159">
        <f>IF(OR(Tbl_DFR[[#This Row],[Date of filling]]="WIP",Tbl_DFR[[#This Row],[Date of Invoice ]]=""),"",Tbl_DFR[[#This Row],[Date of filling]]-Tbl_DFR[[#This Row],[Date of Invoice ]])</f>
        <v>1</v>
      </c>
      <c r="L242" s="161" t="str">
        <f>IF(ISNUMBER(Tbl_DFR[[#This Row],[Invoice filling gape]]),"valid","check")</f>
        <v>valid</v>
      </c>
      <c r="M242" s="46">
        <v>4495</v>
      </c>
      <c r="N242" s="46">
        <v>1243</v>
      </c>
      <c r="O242" s="46">
        <v>53</v>
      </c>
      <c r="P242" s="120">
        <v>60</v>
      </c>
      <c r="Q242" s="120" t="str">
        <f>IF(Tbl_DFR[[#This Row],[Filling Qty]]&gt;=150,"high","normal")</f>
        <v>normal</v>
      </c>
      <c r="R242" s="120" t="str">
        <f>IF(AND(Tbl_DFR[[#This Row],[CMP]]="HALDWANI",Tbl_DFR[[#This Row],[Filling Qty]]&gt;=150),"yes","no")</f>
        <v>no</v>
      </c>
      <c r="S242" s="120" t="str">
        <f>IF(Tbl_DFR[[#This Row],[Filling Qty]]&gt;=150,"high",IF(Tbl_DFR[[#This Row],[Filling Qty]]&gt;=80,"medium","low"))</f>
        <v>low</v>
      </c>
      <c r="T242" s="46">
        <f t="shared" si="3"/>
        <v>113</v>
      </c>
      <c r="U242" s="46" t="str" cm="1">
        <f t="array" ref="U242">_xlfn.IFS(Tbl_DFR[[#This Row],[Filling Qty]]&gt;=150,"HIGH",Tbl_DFR[[#This Row],[Filling Qty]]&gt;=80,"medium",TRUE,"low")</f>
        <v>low</v>
      </c>
      <c r="V242" s="46" t="str">
        <f>IF(OR(Tbl_DFR[[#This Row],[CMP]]="HALDWANI",Tbl_DFR[[#This Row],[CMP]]="DEHRADUN"),"YES","NO")</f>
        <v>YES</v>
      </c>
      <c r="W242" s="59">
        <v>45940</v>
      </c>
      <c r="X242" s="47">
        <v>45931</v>
      </c>
      <c r="Y242" s="47">
        <v>45931</v>
      </c>
      <c r="Z242" s="47" t="str">
        <f>IFERROR(TEXT(Tbl_DFR[[#This Row],[Date of filling]],"mmm"),"WIP")</f>
        <v>Oct</v>
      </c>
      <c r="AA242" s="159">
        <f>IFERROR(YEAR(Tbl_DFR[[#This Row],[Date of filling]]),"WIP")</f>
        <v>2025</v>
      </c>
      <c r="AB242" s="161" t="str">
        <f>IFERROR(TEXT(Tbl_DFR[[#This Row],[Date of filling]],"ddd"),"WIP")</f>
        <v>Sat</v>
      </c>
      <c r="AC242" s="48"/>
      <c r="AD242" s="130" t="str">
        <f>_xlfn.XLOOKUP(Tbl_DFR[[#This Row],[SAP]],Site_master[SAP ID],Site_master[ [ TECHNICIAN Name] ],"Not found")</f>
        <v>Avinav  Singh</v>
      </c>
      <c r="AE242" s="145">
        <f>LEN(Tbl_DFR[[#This Row],[SAP]])</f>
        <v>18</v>
      </c>
      <c r="AF242" s="151" t="str">
        <f>IF(Tbl_DFR[[#This Row],[SAP LENGTH]]=18,"valid","check")</f>
        <v>valid</v>
      </c>
    </row>
    <row r="243" spans="1:32" hidden="1">
      <c r="A243" s="70">
        <v>121</v>
      </c>
      <c r="B243" s="34" t="s">
        <v>31</v>
      </c>
      <c r="C243" s="34" t="str">
        <f>UPPER(TRIM(Tbl_DFR[[#This Row],[CMP]]))</f>
        <v>HALDWANI</v>
      </c>
      <c r="D243" s="40" t="s">
        <v>104</v>
      </c>
      <c r="E243" s="21" t="s">
        <v>129</v>
      </c>
      <c r="F243" s="23" t="s">
        <v>128</v>
      </c>
      <c r="G243" s="21" t="s">
        <v>295</v>
      </c>
      <c r="H243" s="34">
        <v>104634</v>
      </c>
      <c r="I243" s="112">
        <v>45933</v>
      </c>
      <c r="J243" s="112">
        <v>45933</v>
      </c>
      <c r="K243" s="159">
        <f>IF(OR(Tbl_DFR[[#This Row],[Date of filling]]="WIP",Tbl_DFR[[#This Row],[Date of Invoice ]]=""),"",Tbl_DFR[[#This Row],[Date of filling]]-Tbl_DFR[[#This Row],[Date of Invoice ]])</f>
        <v>0</v>
      </c>
      <c r="L243" s="161" t="str">
        <f>IF(ISNUMBER(Tbl_DFR[[#This Row],[Invoice filling gape]]),"valid","check")</f>
        <v>valid</v>
      </c>
      <c r="M243" s="46">
        <v>5175</v>
      </c>
      <c r="N243" s="46">
        <v>1445</v>
      </c>
      <c r="O243" s="46">
        <v>71</v>
      </c>
      <c r="P243" s="46">
        <v>60</v>
      </c>
      <c r="Q243" s="46" t="str">
        <f>IF(Tbl_DFR[[#This Row],[Filling Qty]]&gt;=150,"high","normal")</f>
        <v>normal</v>
      </c>
      <c r="R243" s="46" t="str">
        <f>IF(AND(Tbl_DFR[[#This Row],[CMP]]="HALDWANI",Tbl_DFR[[#This Row],[Filling Qty]]&gt;=150),"yes","no")</f>
        <v>no</v>
      </c>
      <c r="S243" s="46" t="str">
        <f>IF(Tbl_DFR[[#This Row],[Filling Qty]]&gt;=150,"high",IF(Tbl_DFR[[#This Row],[Filling Qty]]&gt;=80,"medium","low"))</f>
        <v>low</v>
      </c>
      <c r="T243" s="46">
        <f t="shared" si="3"/>
        <v>131</v>
      </c>
      <c r="U243" s="46" t="str" cm="1">
        <f t="array" ref="U243">_xlfn.IFS(Tbl_DFR[[#This Row],[Filling Qty]]&gt;=150,"HIGH",Tbl_DFR[[#This Row],[Filling Qty]]&gt;=80,"medium",TRUE,"low")</f>
        <v>low</v>
      </c>
      <c r="V243" s="46" t="str">
        <f>IF(OR(Tbl_DFR[[#This Row],[CMP]]="HALDWANI",Tbl_DFR[[#This Row],[CMP]]="DEHRADUN"),"YES","NO")</f>
        <v>YES</v>
      </c>
      <c r="W243" s="112">
        <v>45933</v>
      </c>
      <c r="X243" s="46"/>
      <c r="Y243" s="47">
        <v>45931</v>
      </c>
      <c r="Z243" s="47" t="str">
        <f>IFERROR(TEXT(Tbl_DFR[[#This Row],[Date of filling]],"mmm"),"WIP")</f>
        <v>Oct</v>
      </c>
      <c r="AA243" s="159">
        <f>IFERROR(YEAR(Tbl_DFR[[#This Row],[Date of filling]]),"WIP")</f>
        <v>2025</v>
      </c>
      <c r="AB243" s="161" t="str">
        <f>IFERROR(TEXT(Tbl_DFR[[#This Row],[Date of filling]],"ddd"),"WIP")</f>
        <v>Fri</v>
      </c>
      <c r="AC243" s="48"/>
      <c r="AD243" s="130" t="str">
        <f>_xlfn.XLOOKUP(Tbl_DFR[[#This Row],[SAP]],Site_master[SAP ID],Site_master[ [ TECHNICIAN Name] ],"Not found")</f>
        <v>Deepak  Kumar RMNA</v>
      </c>
      <c r="AE243" s="135">
        <f>LEN(Tbl_DFR[[#This Row],[SAP]])</f>
        <v>18</v>
      </c>
      <c r="AF243" s="151" t="str">
        <f>IF(Tbl_DFR[[#This Row],[SAP LENGTH]]=18,"valid","check")</f>
        <v>valid</v>
      </c>
    </row>
    <row r="244" spans="1:32" hidden="1">
      <c r="A244" s="56">
        <v>122</v>
      </c>
      <c r="B244" s="28" t="s">
        <v>705</v>
      </c>
      <c r="C244" s="28" t="str">
        <f>UPPER(TRIM(Tbl_DFR[[#This Row],[CMP]]))</f>
        <v>DEHRADUN</v>
      </c>
      <c r="D244" s="40" t="s">
        <v>706</v>
      </c>
      <c r="E244" s="27" t="s">
        <v>809</v>
      </c>
      <c r="F244" s="27" t="s">
        <v>810</v>
      </c>
      <c r="G244" s="91" t="s">
        <v>863</v>
      </c>
      <c r="H244" s="28">
        <v>122232</v>
      </c>
      <c r="I244" s="58">
        <v>45940</v>
      </c>
      <c r="J244" s="58">
        <v>45941</v>
      </c>
      <c r="K244" s="159">
        <f>IF(OR(Tbl_DFR[[#This Row],[Date of filling]]="WIP",Tbl_DFR[[#This Row],[Date of Invoice ]]=""),"",Tbl_DFR[[#This Row],[Date of filling]]-Tbl_DFR[[#This Row],[Date of Invoice ]])</f>
        <v>1</v>
      </c>
      <c r="L244" s="161" t="str">
        <f>IF(ISNUMBER(Tbl_DFR[[#This Row],[Invoice filling gape]]),"valid","check")</f>
        <v>valid</v>
      </c>
      <c r="M244" s="42">
        <v>6118</v>
      </c>
      <c r="N244" s="42">
        <v>1971</v>
      </c>
      <c r="O244" s="42">
        <v>20</v>
      </c>
      <c r="P244" s="121">
        <v>60</v>
      </c>
      <c r="Q244" s="121" t="str">
        <f>IF(Tbl_DFR[[#This Row],[Filling Qty]]&gt;=150,"high","normal")</f>
        <v>normal</v>
      </c>
      <c r="R244" s="121" t="str">
        <f>IF(AND(Tbl_DFR[[#This Row],[CMP]]="HALDWANI",Tbl_DFR[[#This Row],[Filling Qty]]&gt;=150),"yes","no")</f>
        <v>no</v>
      </c>
      <c r="S244" s="121" t="str">
        <f>IF(Tbl_DFR[[#This Row],[Filling Qty]]&gt;=150,"high",IF(Tbl_DFR[[#This Row],[Filling Qty]]&gt;=80,"medium","low"))</f>
        <v>low</v>
      </c>
      <c r="T244" s="42">
        <f t="shared" si="3"/>
        <v>80</v>
      </c>
      <c r="U244" s="42" t="str" cm="1">
        <f t="array" ref="U244">_xlfn.IFS(Tbl_DFR[[#This Row],[Filling Qty]]&gt;=150,"HIGH",Tbl_DFR[[#This Row],[Filling Qty]]&gt;=80,"medium",TRUE,"low")</f>
        <v>low</v>
      </c>
      <c r="V244" s="42" t="str">
        <f>IF(OR(Tbl_DFR[[#This Row],[CMP]]="HALDWANI",Tbl_DFR[[#This Row],[CMP]]="DEHRADUN"),"YES","NO")</f>
        <v>YES</v>
      </c>
      <c r="W244" s="58">
        <v>45940</v>
      </c>
      <c r="X244" s="43">
        <v>45931</v>
      </c>
      <c r="Y244" s="43">
        <v>45931</v>
      </c>
      <c r="Z244" s="43" t="str">
        <f>IFERROR(TEXT(Tbl_DFR[[#This Row],[Date of filling]],"mmm"),"WIP")</f>
        <v>Oct</v>
      </c>
      <c r="AA244" s="159">
        <f>IFERROR(YEAR(Tbl_DFR[[#This Row],[Date of filling]]),"WIP")</f>
        <v>2025</v>
      </c>
      <c r="AB244" s="161" t="str">
        <f>IFERROR(TEXT(Tbl_DFR[[#This Row],[Date of filling]],"ddd"),"WIP")</f>
        <v>Sat</v>
      </c>
      <c r="AC244" s="50"/>
      <c r="AD244" s="129" t="str">
        <f>_xlfn.XLOOKUP(Tbl_DFR[[#This Row],[SAP]],Site_master[SAP ID],Site_master[ [ TECHNICIAN Name] ],"Not found")</f>
        <v>Avinav  Singh</v>
      </c>
      <c r="AE244" s="146">
        <f>LEN(Tbl_DFR[[#This Row],[SAP]])</f>
        <v>18</v>
      </c>
      <c r="AF244" s="151" t="str">
        <f>IF(Tbl_DFR[[#This Row],[SAP LENGTH]]=18,"valid","check")</f>
        <v>valid</v>
      </c>
    </row>
    <row r="245" spans="1:32" hidden="1">
      <c r="A245" s="56">
        <v>122</v>
      </c>
      <c r="B245" s="28" t="s">
        <v>31</v>
      </c>
      <c r="C245" s="28" t="str">
        <f>UPPER(TRIM(Tbl_DFR[[#This Row],[CMP]]))</f>
        <v>HALDWANI</v>
      </c>
      <c r="D245" s="40" t="s">
        <v>104</v>
      </c>
      <c r="E245" s="27" t="s">
        <v>129</v>
      </c>
      <c r="F245" s="23" t="s">
        <v>128</v>
      </c>
      <c r="G245" s="27" t="s">
        <v>296</v>
      </c>
      <c r="H245" s="28">
        <v>104634</v>
      </c>
      <c r="I245" s="113">
        <v>45933</v>
      </c>
      <c r="J245" s="113">
        <v>45933</v>
      </c>
      <c r="K245" s="159">
        <f>IF(OR(Tbl_DFR[[#This Row],[Date of filling]]="WIP",Tbl_DFR[[#This Row],[Date of Invoice ]]=""),"",Tbl_DFR[[#This Row],[Date of filling]]-Tbl_DFR[[#This Row],[Date of Invoice ]])</f>
        <v>0</v>
      </c>
      <c r="L245" s="161" t="str">
        <f>IF(ISNUMBER(Tbl_DFR[[#This Row],[Invoice filling gape]]),"valid","check")</f>
        <v>valid</v>
      </c>
      <c r="M245" s="42">
        <v>4777</v>
      </c>
      <c r="N245" s="42">
        <v>1448</v>
      </c>
      <c r="O245" s="42">
        <v>48</v>
      </c>
      <c r="P245" s="42">
        <v>80</v>
      </c>
      <c r="Q245" s="42" t="str">
        <f>IF(Tbl_DFR[[#This Row],[Filling Qty]]&gt;=150,"high","normal")</f>
        <v>normal</v>
      </c>
      <c r="R245" s="42" t="str">
        <f>IF(AND(Tbl_DFR[[#This Row],[CMP]]="HALDWANI",Tbl_DFR[[#This Row],[Filling Qty]]&gt;=150),"yes","no")</f>
        <v>no</v>
      </c>
      <c r="S245" s="42" t="str">
        <f>IF(Tbl_DFR[[#This Row],[Filling Qty]]&gt;=150,"high",IF(Tbl_DFR[[#This Row],[Filling Qty]]&gt;=80,"medium","low"))</f>
        <v>medium</v>
      </c>
      <c r="T245" s="42">
        <f t="shared" si="3"/>
        <v>128</v>
      </c>
      <c r="U245" s="42" t="str" cm="1">
        <f t="array" ref="U245">_xlfn.IFS(Tbl_DFR[[#This Row],[Filling Qty]]&gt;=150,"HIGH",Tbl_DFR[[#This Row],[Filling Qty]]&gt;=80,"medium",TRUE,"low")</f>
        <v>medium</v>
      </c>
      <c r="V245" s="42" t="str">
        <f>IF(OR(Tbl_DFR[[#This Row],[CMP]]="HALDWANI",Tbl_DFR[[#This Row],[CMP]]="DEHRADUN"),"YES","NO")</f>
        <v>YES</v>
      </c>
      <c r="W245" s="113">
        <v>45933</v>
      </c>
      <c r="X245" s="42"/>
      <c r="Y245" s="43">
        <v>45931</v>
      </c>
      <c r="Z245" s="43" t="str">
        <f>IFERROR(TEXT(Tbl_DFR[[#This Row],[Date of filling]],"mmm"),"WIP")</f>
        <v>Oct</v>
      </c>
      <c r="AA245" s="159">
        <f>IFERROR(YEAR(Tbl_DFR[[#This Row],[Date of filling]]),"WIP")</f>
        <v>2025</v>
      </c>
      <c r="AB245" s="161" t="str">
        <f>IFERROR(TEXT(Tbl_DFR[[#This Row],[Date of filling]],"ddd"),"WIP")</f>
        <v>Fri</v>
      </c>
      <c r="AC245" s="50"/>
      <c r="AD245" s="129" t="str">
        <f>_xlfn.XLOOKUP(Tbl_DFR[[#This Row],[SAP]],Site_master[SAP ID],Site_master[ [ TECHNICIAN Name] ],"Not found")</f>
        <v>Deepak  Kumar RMNA</v>
      </c>
      <c r="AE245" s="133">
        <f>LEN(Tbl_DFR[[#This Row],[SAP]])</f>
        <v>18</v>
      </c>
      <c r="AF245" s="151" t="str">
        <f>IF(Tbl_DFR[[#This Row],[SAP LENGTH]]=18,"valid","check")</f>
        <v>valid</v>
      </c>
    </row>
    <row r="246" spans="1:32" hidden="1">
      <c r="A246" s="70">
        <v>123</v>
      </c>
      <c r="B246" s="34" t="s">
        <v>705</v>
      </c>
      <c r="C246" s="34" t="str">
        <f>UPPER(TRIM(Tbl_DFR[[#This Row],[CMP]]))</f>
        <v>DEHRADUN</v>
      </c>
      <c r="D246" s="40" t="s">
        <v>706</v>
      </c>
      <c r="E246" s="21" t="s">
        <v>809</v>
      </c>
      <c r="F246" s="21" t="s">
        <v>810</v>
      </c>
      <c r="G246" s="92" t="s">
        <v>864</v>
      </c>
      <c r="H246" s="34">
        <v>105952</v>
      </c>
      <c r="I246" s="59">
        <v>45941</v>
      </c>
      <c r="J246" s="59">
        <v>45940</v>
      </c>
      <c r="K246" s="159">
        <f>IF(OR(Tbl_DFR[[#This Row],[Date of filling]]="WIP",Tbl_DFR[[#This Row],[Date of Invoice ]]=""),"",Tbl_DFR[[#This Row],[Date of filling]]-Tbl_DFR[[#This Row],[Date of Invoice ]])</f>
        <v>-1</v>
      </c>
      <c r="L246" s="161" t="str">
        <f>IF(ISNUMBER(Tbl_DFR[[#This Row],[Invoice filling gape]]),"valid","check")</f>
        <v>valid</v>
      </c>
      <c r="M246" s="46">
        <v>6906</v>
      </c>
      <c r="N246" s="46">
        <v>878</v>
      </c>
      <c r="O246" s="46">
        <v>15</v>
      </c>
      <c r="P246" s="46">
        <v>160</v>
      </c>
      <c r="Q246" s="46" t="str">
        <f>IF(Tbl_DFR[[#This Row],[Filling Qty]]&gt;=150,"high","normal")</f>
        <v>high</v>
      </c>
      <c r="R246" s="46" t="str">
        <f>IF(AND(Tbl_DFR[[#This Row],[CMP]]="HALDWANI",Tbl_DFR[[#This Row],[Filling Qty]]&gt;=150),"yes","no")</f>
        <v>no</v>
      </c>
      <c r="S246" s="46" t="str">
        <f>IF(Tbl_DFR[[#This Row],[Filling Qty]]&gt;=150,"high",IF(Tbl_DFR[[#This Row],[Filling Qty]]&gt;=80,"medium","low"))</f>
        <v>high</v>
      </c>
      <c r="T246" s="46">
        <f t="shared" si="3"/>
        <v>175</v>
      </c>
      <c r="U246" s="46" t="str" cm="1">
        <f t="array" ref="U246">_xlfn.IFS(Tbl_DFR[[#This Row],[Filling Qty]]&gt;=150,"HIGH",Tbl_DFR[[#This Row],[Filling Qty]]&gt;=80,"medium",TRUE,"low")</f>
        <v>HIGH</v>
      </c>
      <c r="V246" s="46" t="str">
        <f>IF(OR(Tbl_DFR[[#This Row],[CMP]]="HALDWANI",Tbl_DFR[[#This Row],[CMP]]="DEHRADUN"),"YES","NO")</f>
        <v>YES</v>
      </c>
      <c r="W246" s="59">
        <v>45941</v>
      </c>
      <c r="X246" s="47">
        <v>45931</v>
      </c>
      <c r="Y246" s="47">
        <v>45931</v>
      </c>
      <c r="Z246" s="47" t="str">
        <f>IFERROR(TEXT(Tbl_DFR[[#This Row],[Date of filling]],"mmm"),"WIP")</f>
        <v>Oct</v>
      </c>
      <c r="AA246" s="159">
        <f>IFERROR(YEAR(Tbl_DFR[[#This Row],[Date of filling]]),"WIP")</f>
        <v>2025</v>
      </c>
      <c r="AB246" s="161" t="str">
        <f>IFERROR(TEXT(Tbl_DFR[[#This Row],[Date of filling]],"ddd"),"WIP")</f>
        <v>Fri</v>
      </c>
      <c r="AC246" s="48"/>
      <c r="AD246" s="130" t="str">
        <f>_xlfn.XLOOKUP(Tbl_DFR[[#This Row],[SAP]],Site_master[SAP ID],Site_master[ [ TECHNICIAN Name] ],"Not found")</f>
        <v>Not found</v>
      </c>
      <c r="AE246" s="147">
        <f>LEN(Tbl_DFR[[#This Row],[SAP]])</f>
        <v>18</v>
      </c>
      <c r="AF246" s="151" t="str">
        <f>IF(Tbl_DFR[[#This Row],[SAP LENGTH]]=18,"valid","check")</f>
        <v>valid</v>
      </c>
    </row>
    <row r="247" spans="1:32" hidden="1">
      <c r="A247" s="70">
        <v>123</v>
      </c>
      <c r="B247" s="34" t="s">
        <v>31</v>
      </c>
      <c r="C247" s="34" t="str">
        <f>UPPER(TRIM(Tbl_DFR[[#This Row],[CMP]]))</f>
        <v>HALDWANI</v>
      </c>
      <c r="D247" s="40" t="s">
        <v>104</v>
      </c>
      <c r="E247" s="21" t="s">
        <v>129</v>
      </c>
      <c r="F247" s="23" t="s">
        <v>128</v>
      </c>
      <c r="G247" s="21" t="s">
        <v>297</v>
      </c>
      <c r="H247" s="34">
        <v>104752</v>
      </c>
      <c r="I247" s="112">
        <v>45933</v>
      </c>
      <c r="J247" s="112">
        <v>45934</v>
      </c>
      <c r="K247" s="159">
        <f>IF(OR(Tbl_DFR[[#This Row],[Date of filling]]="WIP",Tbl_DFR[[#This Row],[Date of Invoice ]]=""),"",Tbl_DFR[[#This Row],[Date of filling]]-Tbl_DFR[[#This Row],[Date of Invoice ]])</f>
        <v>1</v>
      </c>
      <c r="L247" s="161" t="str">
        <f>IF(ISNUMBER(Tbl_DFR[[#This Row],[Invoice filling gape]]),"valid","check")</f>
        <v>valid</v>
      </c>
      <c r="M247" s="46">
        <v>0</v>
      </c>
      <c r="N247" s="46">
        <v>0</v>
      </c>
      <c r="O247" s="46">
        <v>20</v>
      </c>
      <c r="P247" s="46">
        <v>60</v>
      </c>
      <c r="Q247" s="46" t="str">
        <f>IF(Tbl_DFR[[#This Row],[Filling Qty]]&gt;=150,"high","normal")</f>
        <v>normal</v>
      </c>
      <c r="R247" s="46" t="str">
        <f>IF(AND(Tbl_DFR[[#This Row],[CMP]]="HALDWANI",Tbl_DFR[[#This Row],[Filling Qty]]&gt;=150),"yes","no")</f>
        <v>no</v>
      </c>
      <c r="S247" s="46" t="str">
        <f>IF(Tbl_DFR[[#This Row],[Filling Qty]]&gt;=150,"high",IF(Tbl_DFR[[#This Row],[Filling Qty]]&gt;=80,"medium","low"))</f>
        <v>low</v>
      </c>
      <c r="T247" s="46">
        <f t="shared" si="3"/>
        <v>80</v>
      </c>
      <c r="U247" s="46" t="str" cm="1">
        <f t="array" ref="U247">_xlfn.IFS(Tbl_DFR[[#This Row],[Filling Qty]]&gt;=150,"HIGH",Tbl_DFR[[#This Row],[Filling Qty]]&gt;=80,"medium",TRUE,"low")</f>
        <v>low</v>
      </c>
      <c r="V247" s="46" t="str">
        <f>IF(OR(Tbl_DFR[[#This Row],[CMP]]="HALDWANI",Tbl_DFR[[#This Row],[CMP]]="DEHRADUN"),"YES","NO")</f>
        <v>YES</v>
      </c>
      <c r="W247" s="112">
        <v>45934</v>
      </c>
      <c r="X247" s="46"/>
      <c r="Y247" s="47">
        <v>45931</v>
      </c>
      <c r="Z247" s="47" t="str">
        <f>IFERROR(TEXT(Tbl_DFR[[#This Row],[Date of filling]],"mmm"),"WIP")</f>
        <v>Oct</v>
      </c>
      <c r="AA247" s="159">
        <f>IFERROR(YEAR(Tbl_DFR[[#This Row],[Date of filling]]),"WIP")</f>
        <v>2025</v>
      </c>
      <c r="AB247" s="161" t="str">
        <f>IFERROR(TEXT(Tbl_DFR[[#This Row],[Date of filling]],"ddd"),"WIP")</f>
        <v>Sat</v>
      </c>
      <c r="AC247" s="48"/>
      <c r="AD247" s="130" t="str">
        <f>_xlfn.XLOOKUP(Tbl_DFR[[#This Row],[SAP]],Site_master[SAP ID],Site_master[ [ TECHNICIAN Name] ],"Not found")</f>
        <v>Devendra Singh Negi</v>
      </c>
      <c r="AE247" s="135">
        <f>LEN(Tbl_DFR[[#This Row],[SAP]])</f>
        <v>18</v>
      </c>
      <c r="AF247" s="151" t="str">
        <f>IF(Tbl_DFR[[#This Row],[SAP LENGTH]]=18,"valid","check")</f>
        <v>valid</v>
      </c>
    </row>
    <row r="248" spans="1:32" hidden="1">
      <c r="A248" s="56">
        <v>124</v>
      </c>
      <c r="B248" s="28" t="s">
        <v>705</v>
      </c>
      <c r="C248" s="28" t="str">
        <f>UPPER(TRIM(Tbl_DFR[[#This Row],[CMP]]))</f>
        <v>DEHRADUN</v>
      </c>
      <c r="D248" s="40" t="s">
        <v>706</v>
      </c>
      <c r="E248" s="27" t="s">
        <v>724</v>
      </c>
      <c r="F248" s="27" t="s">
        <v>865</v>
      </c>
      <c r="G248" s="93" t="s">
        <v>728</v>
      </c>
      <c r="H248" s="28" t="s">
        <v>866</v>
      </c>
      <c r="I248" s="58">
        <v>45941</v>
      </c>
      <c r="J248" s="58">
        <v>45943</v>
      </c>
      <c r="K248" s="159">
        <f>IF(OR(Tbl_DFR[[#This Row],[Date of filling]]="WIP",Tbl_DFR[[#This Row],[Date of Invoice ]]=""),"",Tbl_DFR[[#This Row],[Date of filling]]-Tbl_DFR[[#This Row],[Date of Invoice ]])</f>
        <v>2</v>
      </c>
      <c r="L248" s="161" t="str">
        <f>IF(ISNUMBER(Tbl_DFR[[#This Row],[Invoice filling gape]]),"valid","check")</f>
        <v>valid</v>
      </c>
      <c r="M248" s="42">
        <v>4464</v>
      </c>
      <c r="N248" s="42">
        <v>636</v>
      </c>
      <c r="O248" s="42">
        <v>22</v>
      </c>
      <c r="P248" s="121">
        <v>160</v>
      </c>
      <c r="Q248" s="121" t="str">
        <f>IF(Tbl_DFR[[#This Row],[Filling Qty]]&gt;=150,"high","normal")</f>
        <v>high</v>
      </c>
      <c r="R248" s="121" t="str">
        <f>IF(AND(Tbl_DFR[[#This Row],[CMP]]="HALDWANI",Tbl_DFR[[#This Row],[Filling Qty]]&gt;=150),"yes","no")</f>
        <v>no</v>
      </c>
      <c r="S248" s="121" t="str">
        <f>IF(Tbl_DFR[[#This Row],[Filling Qty]]&gt;=150,"high",IF(Tbl_DFR[[#This Row],[Filling Qty]]&gt;=80,"medium","low"))</f>
        <v>high</v>
      </c>
      <c r="T248" s="42">
        <f t="shared" si="3"/>
        <v>182</v>
      </c>
      <c r="U248" s="42" t="str" cm="1">
        <f t="array" ref="U248">_xlfn.IFS(Tbl_DFR[[#This Row],[Filling Qty]]&gt;=150,"HIGH",Tbl_DFR[[#This Row],[Filling Qty]]&gt;=80,"medium",TRUE,"low")</f>
        <v>HIGH</v>
      </c>
      <c r="V248" s="42" t="str">
        <f>IF(OR(Tbl_DFR[[#This Row],[CMP]]="HALDWANI",Tbl_DFR[[#This Row],[CMP]]="DEHRADUN"),"YES","NO")</f>
        <v>YES</v>
      </c>
      <c r="W248" s="58">
        <v>45941</v>
      </c>
      <c r="X248" s="43">
        <v>45931</v>
      </c>
      <c r="Y248" s="43">
        <v>45931</v>
      </c>
      <c r="Z248" s="43" t="str">
        <f>IFERROR(TEXT(Tbl_DFR[[#This Row],[Date of filling]],"mmm"),"WIP")</f>
        <v>Oct</v>
      </c>
      <c r="AA248" s="159">
        <f>IFERROR(YEAR(Tbl_DFR[[#This Row],[Date of filling]]),"WIP")</f>
        <v>2025</v>
      </c>
      <c r="AB248" s="161" t="str">
        <f>IFERROR(TEXT(Tbl_DFR[[#This Row],[Date of filling]],"ddd"),"WIP")</f>
        <v>Mon</v>
      </c>
      <c r="AC248" s="50"/>
      <c r="AD248" s="129" t="str">
        <f>_xlfn.XLOOKUP(Tbl_DFR[[#This Row],[SAP]],Site_master[SAP ID],Site_master[ [ TECHNICIAN Name] ],"Not found")</f>
        <v>Sandeep   Kumar MORI</v>
      </c>
      <c r="AE248" s="148">
        <f>LEN(Tbl_DFR[[#This Row],[SAP]])</f>
        <v>18</v>
      </c>
      <c r="AF248" s="151" t="str">
        <f>IF(Tbl_DFR[[#This Row],[SAP LENGTH]]=18,"valid","check")</f>
        <v>valid</v>
      </c>
    </row>
    <row r="249" spans="1:32" hidden="1">
      <c r="A249" s="56">
        <v>124</v>
      </c>
      <c r="B249" s="28" t="s">
        <v>31</v>
      </c>
      <c r="C249" s="28" t="str">
        <f>UPPER(TRIM(Tbl_DFR[[#This Row],[CMP]]))</f>
        <v>HALDWANI</v>
      </c>
      <c r="D249" s="40" t="s">
        <v>104</v>
      </c>
      <c r="E249" s="27" t="s">
        <v>129</v>
      </c>
      <c r="F249" s="23" t="s">
        <v>128</v>
      </c>
      <c r="G249" s="27" t="s">
        <v>298</v>
      </c>
      <c r="H249" s="28">
        <v>104752</v>
      </c>
      <c r="I249" s="113">
        <v>45933</v>
      </c>
      <c r="J249" s="113">
        <v>45933</v>
      </c>
      <c r="K249" s="159">
        <f>IF(OR(Tbl_DFR[[#This Row],[Date of filling]]="WIP",Tbl_DFR[[#This Row],[Date of Invoice ]]=""),"",Tbl_DFR[[#This Row],[Date of filling]]-Tbl_DFR[[#This Row],[Date of Invoice ]])</f>
        <v>0</v>
      </c>
      <c r="L249" s="161" t="str">
        <f>IF(ISNUMBER(Tbl_DFR[[#This Row],[Invoice filling gape]]),"valid","check")</f>
        <v>valid</v>
      </c>
      <c r="M249" s="42">
        <v>236</v>
      </c>
      <c r="N249" s="42">
        <v>690</v>
      </c>
      <c r="O249" s="42">
        <v>30</v>
      </c>
      <c r="P249" s="42">
        <v>60</v>
      </c>
      <c r="Q249" s="42" t="str">
        <f>IF(Tbl_DFR[[#This Row],[Filling Qty]]&gt;=150,"high","normal")</f>
        <v>normal</v>
      </c>
      <c r="R249" s="42" t="str">
        <f>IF(AND(Tbl_DFR[[#This Row],[CMP]]="HALDWANI",Tbl_DFR[[#This Row],[Filling Qty]]&gt;=150),"yes","no")</f>
        <v>no</v>
      </c>
      <c r="S249" s="42" t="str">
        <f>IF(Tbl_DFR[[#This Row],[Filling Qty]]&gt;=150,"high",IF(Tbl_DFR[[#This Row],[Filling Qty]]&gt;=80,"medium","low"))</f>
        <v>low</v>
      </c>
      <c r="T249" s="42">
        <f t="shared" si="3"/>
        <v>90</v>
      </c>
      <c r="U249" s="42" t="str" cm="1">
        <f t="array" ref="U249">_xlfn.IFS(Tbl_DFR[[#This Row],[Filling Qty]]&gt;=150,"HIGH",Tbl_DFR[[#This Row],[Filling Qty]]&gt;=80,"medium",TRUE,"low")</f>
        <v>low</v>
      </c>
      <c r="V249" s="42" t="str">
        <f>IF(OR(Tbl_DFR[[#This Row],[CMP]]="HALDWANI",Tbl_DFR[[#This Row],[CMP]]="DEHRADUN"),"YES","NO")</f>
        <v>YES</v>
      </c>
      <c r="W249" s="113">
        <v>45933</v>
      </c>
      <c r="X249" s="42"/>
      <c r="Y249" s="43">
        <v>45931</v>
      </c>
      <c r="Z249" s="43" t="str">
        <f>IFERROR(TEXT(Tbl_DFR[[#This Row],[Date of filling]],"mmm"),"WIP")</f>
        <v>Oct</v>
      </c>
      <c r="AA249" s="159">
        <f>IFERROR(YEAR(Tbl_DFR[[#This Row],[Date of filling]]),"WIP")</f>
        <v>2025</v>
      </c>
      <c r="AB249" s="161" t="str">
        <f>IFERROR(TEXT(Tbl_DFR[[#This Row],[Date of filling]],"ddd"),"WIP")</f>
        <v>Fri</v>
      </c>
      <c r="AC249" s="50"/>
      <c r="AD249" s="129" t="str">
        <f>_xlfn.XLOOKUP(Tbl_DFR[[#This Row],[SAP]],Site_master[SAP ID],Site_master[ [ TECHNICIAN Name] ],"Not found")</f>
        <v>Devendra Singh Negi</v>
      </c>
      <c r="AE249" s="133">
        <f>LEN(Tbl_DFR[[#This Row],[SAP]])</f>
        <v>18</v>
      </c>
      <c r="AF249" s="151" t="str">
        <f>IF(Tbl_DFR[[#This Row],[SAP LENGTH]]=18,"valid","check")</f>
        <v>valid</v>
      </c>
    </row>
    <row r="250" spans="1:32" hidden="1">
      <c r="A250" s="70">
        <v>125</v>
      </c>
      <c r="B250" s="34" t="s">
        <v>705</v>
      </c>
      <c r="C250" s="34" t="str">
        <f>UPPER(TRIM(Tbl_DFR[[#This Row],[CMP]]))</f>
        <v>DEHRADUN</v>
      </c>
      <c r="D250" s="40" t="s">
        <v>706</v>
      </c>
      <c r="E250" s="21" t="s">
        <v>724</v>
      </c>
      <c r="F250" s="21" t="s">
        <v>865</v>
      </c>
      <c r="G250" s="93" t="s">
        <v>730</v>
      </c>
      <c r="H250" s="34" t="s">
        <v>867</v>
      </c>
      <c r="I250" s="59">
        <v>45941</v>
      </c>
      <c r="J250" s="59">
        <v>45943</v>
      </c>
      <c r="K250" s="159">
        <f>IF(OR(Tbl_DFR[[#This Row],[Date of filling]]="WIP",Tbl_DFR[[#This Row],[Date of Invoice ]]=""),"",Tbl_DFR[[#This Row],[Date of filling]]-Tbl_DFR[[#This Row],[Date of Invoice ]])</f>
        <v>2</v>
      </c>
      <c r="L250" s="161" t="str">
        <f>IF(ISNUMBER(Tbl_DFR[[#This Row],[Invoice filling gape]]),"valid","check")</f>
        <v>valid</v>
      </c>
      <c r="M250" s="46">
        <v>28236</v>
      </c>
      <c r="N250" s="46">
        <v>5637</v>
      </c>
      <c r="O250" s="46">
        <v>38</v>
      </c>
      <c r="P250" s="120">
        <v>100</v>
      </c>
      <c r="Q250" s="120" t="str">
        <f>IF(Tbl_DFR[[#This Row],[Filling Qty]]&gt;=150,"high","normal")</f>
        <v>normal</v>
      </c>
      <c r="R250" s="120" t="str">
        <f>IF(AND(Tbl_DFR[[#This Row],[CMP]]="HALDWANI",Tbl_DFR[[#This Row],[Filling Qty]]&gt;=150),"yes","no")</f>
        <v>no</v>
      </c>
      <c r="S250" s="120" t="str">
        <f>IF(Tbl_DFR[[#This Row],[Filling Qty]]&gt;=150,"high",IF(Tbl_DFR[[#This Row],[Filling Qty]]&gt;=80,"medium","low"))</f>
        <v>medium</v>
      </c>
      <c r="T250" s="46">
        <f t="shared" si="3"/>
        <v>138</v>
      </c>
      <c r="U250" s="46" t="str" cm="1">
        <f t="array" ref="U250">_xlfn.IFS(Tbl_DFR[[#This Row],[Filling Qty]]&gt;=150,"HIGH",Tbl_DFR[[#This Row],[Filling Qty]]&gt;=80,"medium",TRUE,"low")</f>
        <v>medium</v>
      </c>
      <c r="V250" s="46" t="str">
        <f>IF(OR(Tbl_DFR[[#This Row],[CMP]]="HALDWANI",Tbl_DFR[[#This Row],[CMP]]="DEHRADUN"),"YES","NO")</f>
        <v>YES</v>
      </c>
      <c r="W250" s="59">
        <v>45941</v>
      </c>
      <c r="X250" s="47">
        <v>45931</v>
      </c>
      <c r="Y250" s="47">
        <v>45931</v>
      </c>
      <c r="Z250" s="47" t="str">
        <f>IFERROR(TEXT(Tbl_DFR[[#This Row],[Date of filling]],"mmm"),"WIP")</f>
        <v>Oct</v>
      </c>
      <c r="AA250" s="159">
        <f>IFERROR(YEAR(Tbl_DFR[[#This Row],[Date of filling]]),"WIP")</f>
        <v>2025</v>
      </c>
      <c r="AB250" s="161" t="str">
        <f>IFERROR(TEXT(Tbl_DFR[[#This Row],[Date of filling]],"ddd"),"WIP")</f>
        <v>Mon</v>
      </c>
      <c r="AC250" s="48"/>
      <c r="AD250" s="130" t="str">
        <f>_xlfn.XLOOKUP(Tbl_DFR[[#This Row],[SAP]],Site_master[SAP ID],Site_master[ [ TECHNICIAN Name] ],"Not found")</f>
        <v>Sandeep   Kumar MORI</v>
      </c>
      <c r="AE250" s="148">
        <f>LEN(Tbl_DFR[[#This Row],[SAP]])</f>
        <v>18</v>
      </c>
      <c r="AF250" s="151" t="str">
        <f>IF(Tbl_DFR[[#This Row],[SAP LENGTH]]=18,"valid","check")</f>
        <v>valid</v>
      </c>
    </row>
    <row r="251" spans="1:32" hidden="1">
      <c r="A251" s="70">
        <v>125</v>
      </c>
      <c r="B251" s="34" t="s">
        <v>31</v>
      </c>
      <c r="C251" s="34" t="str">
        <f>UPPER(TRIM(Tbl_DFR[[#This Row],[CMP]]))</f>
        <v>HALDWANI</v>
      </c>
      <c r="D251" s="40" t="s">
        <v>104</v>
      </c>
      <c r="E251" s="21" t="s">
        <v>129</v>
      </c>
      <c r="F251" s="23" t="s">
        <v>128</v>
      </c>
      <c r="G251" s="21" t="s">
        <v>299</v>
      </c>
      <c r="H251" s="34">
        <v>104423</v>
      </c>
      <c r="I251" s="112">
        <v>45933</v>
      </c>
      <c r="J251" s="112">
        <v>45933</v>
      </c>
      <c r="K251" s="159">
        <f>IF(OR(Tbl_DFR[[#This Row],[Date of filling]]="WIP",Tbl_DFR[[#This Row],[Date of Invoice ]]=""),"",Tbl_DFR[[#This Row],[Date of filling]]-Tbl_DFR[[#This Row],[Date of Invoice ]])</f>
        <v>0</v>
      </c>
      <c r="L251" s="161" t="str">
        <f>IF(ISNUMBER(Tbl_DFR[[#This Row],[Invoice filling gape]]),"valid","check")</f>
        <v>valid</v>
      </c>
      <c r="M251" s="46">
        <v>4284</v>
      </c>
      <c r="N251" s="46">
        <v>938</v>
      </c>
      <c r="O251" s="46">
        <v>51</v>
      </c>
      <c r="P251" s="46">
        <v>60</v>
      </c>
      <c r="Q251" s="46" t="str">
        <f>IF(Tbl_DFR[[#This Row],[Filling Qty]]&gt;=150,"high","normal")</f>
        <v>normal</v>
      </c>
      <c r="R251" s="46" t="str">
        <f>IF(AND(Tbl_DFR[[#This Row],[CMP]]="HALDWANI",Tbl_DFR[[#This Row],[Filling Qty]]&gt;=150),"yes","no")</f>
        <v>no</v>
      </c>
      <c r="S251" s="46" t="str">
        <f>IF(Tbl_DFR[[#This Row],[Filling Qty]]&gt;=150,"high",IF(Tbl_DFR[[#This Row],[Filling Qty]]&gt;=80,"medium","low"))</f>
        <v>low</v>
      </c>
      <c r="T251" s="46">
        <f t="shared" si="3"/>
        <v>111</v>
      </c>
      <c r="U251" s="46" t="str" cm="1">
        <f t="array" ref="U251">_xlfn.IFS(Tbl_DFR[[#This Row],[Filling Qty]]&gt;=150,"HIGH",Tbl_DFR[[#This Row],[Filling Qty]]&gt;=80,"medium",TRUE,"low")</f>
        <v>low</v>
      </c>
      <c r="V251" s="46" t="str">
        <f>IF(OR(Tbl_DFR[[#This Row],[CMP]]="HALDWANI",Tbl_DFR[[#This Row],[CMP]]="DEHRADUN"),"YES","NO")</f>
        <v>YES</v>
      </c>
      <c r="W251" s="112">
        <v>45933</v>
      </c>
      <c r="X251" s="46"/>
      <c r="Y251" s="47">
        <v>45931</v>
      </c>
      <c r="Z251" s="47" t="str">
        <f>IFERROR(TEXT(Tbl_DFR[[#This Row],[Date of filling]],"mmm"),"WIP")</f>
        <v>Oct</v>
      </c>
      <c r="AA251" s="159">
        <f>IFERROR(YEAR(Tbl_DFR[[#This Row],[Date of filling]]),"WIP")</f>
        <v>2025</v>
      </c>
      <c r="AB251" s="161" t="str">
        <f>IFERROR(TEXT(Tbl_DFR[[#This Row],[Date of filling]],"ddd"),"WIP")</f>
        <v>Fri</v>
      </c>
      <c r="AC251" s="48"/>
      <c r="AD251" s="130" t="str">
        <f>_xlfn.XLOOKUP(Tbl_DFR[[#This Row],[SAP]],Site_master[SAP ID],Site_master[ [ TECHNICIAN Name] ],"Not found")</f>
        <v>Deepak  Kumar RMNA</v>
      </c>
      <c r="AE251" s="135">
        <f>LEN(Tbl_DFR[[#This Row],[SAP]])</f>
        <v>18</v>
      </c>
      <c r="AF251" s="151" t="str">
        <f>IF(Tbl_DFR[[#This Row],[SAP LENGTH]]=18,"valid","check")</f>
        <v>valid</v>
      </c>
    </row>
    <row r="252" spans="1:32" hidden="1">
      <c r="A252" s="56">
        <v>126</v>
      </c>
      <c r="B252" s="28" t="s">
        <v>705</v>
      </c>
      <c r="C252" s="28" t="str">
        <f>UPPER(TRIM(Tbl_DFR[[#This Row],[CMP]]))</f>
        <v>DEHRADUN</v>
      </c>
      <c r="D252" s="40" t="s">
        <v>706</v>
      </c>
      <c r="E252" s="27" t="s">
        <v>724</v>
      </c>
      <c r="F252" s="27" t="s">
        <v>865</v>
      </c>
      <c r="G252" s="93" t="s">
        <v>868</v>
      </c>
      <c r="H252" s="28" t="s">
        <v>867</v>
      </c>
      <c r="I252" s="58">
        <v>45941</v>
      </c>
      <c r="J252" s="58">
        <v>45941</v>
      </c>
      <c r="K252" s="159">
        <f>IF(OR(Tbl_DFR[[#This Row],[Date of filling]]="WIP",Tbl_DFR[[#This Row],[Date of Invoice ]]=""),"",Tbl_DFR[[#This Row],[Date of filling]]-Tbl_DFR[[#This Row],[Date of Invoice ]])</f>
        <v>0</v>
      </c>
      <c r="L252" s="161" t="str">
        <f>IF(ISNUMBER(Tbl_DFR[[#This Row],[Invoice filling gape]]),"valid","check")</f>
        <v>valid</v>
      </c>
      <c r="M252" s="42">
        <v>2445</v>
      </c>
      <c r="N252" s="42">
        <v>692</v>
      </c>
      <c r="O252" s="42">
        <v>120</v>
      </c>
      <c r="P252" s="121">
        <v>60</v>
      </c>
      <c r="Q252" s="121" t="str">
        <f>IF(Tbl_DFR[[#This Row],[Filling Qty]]&gt;=150,"high","normal")</f>
        <v>normal</v>
      </c>
      <c r="R252" s="121" t="str">
        <f>IF(AND(Tbl_DFR[[#This Row],[CMP]]="HALDWANI",Tbl_DFR[[#This Row],[Filling Qty]]&gt;=150),"yes","no")</f>
        <v>no</v>
      </c>
      <c r="S252" s="121" t="str">
        <f>IF(Tbl_DFR[[#This Row],[Filling Qty]]&gt;=150,"high",IF(Tbl_DFR[[#This Row],[Filling Qty]]&gt;=80,"medium","low"))</f>
        <v>low</v>
      </c>
      <c r="T252" s="42">
        <f t="shared" si="3"/>
        <v>180</v>
      </c>
      <c r="U252" s="42" t="str" cm="1">
        <f t="array" ref="U252">_xlfn.IFS(Tbl_DFR[[#This Row],[Filling Qty]]&gt;=150,"HIGH",Tbl_DFR[[#This Row],[Filling Qty]]&gt;=80,"medium",TRUE,"low")</f>
        <v>low</v>
      </c>
      <c r="V252" s="42" t="str">
        <f>IF(OR(Tbl_DFR[[#This Row],[CMP]]="HALDWANI",Tbl_DFR[[#This Row],[CMP]]="DEHRADUN"),"YES","NO")</f>
        <v>YES</v>
      </c>
      <c r="W252" s="58">
        <v>45941</v>
      </c>
      <c r="X252" s="43">
        <v>45931</v>
      </c>
      <c r="Y252" s="43">
        <v>45931</v>
      </c>
      <c r="Z252" s="43" t="str">
        <f>IFERROR(TEXT(Tbl_DFR[[#This Row],[Date of filling]],"mmm"),"WIP")</f>
        <v>Oct</v>
      </c>
      <c r="AA252" s="159">
        <f>IFERROR(YEAR(Tbl_DFR[[#This Row],[Date of filling]]),"WIP")</f>
        <v>2025</v>
      </c>
      <c r="AB252" s="161" t="str">
        <f>IFERROR(TEXT(Tbl_DFR[[#This Row],[Date of filling]],"ddd"),"WIP")</f>
        <v>Sat</v>
      </c>
      <c r="AC252" s="50"/>
      <c r="AD252" s="129" t="str">
        <f>_xlfn.XLOOKUP(Tbl_DFR[[#This Row],[SAP]],Site_master[SAP ID],Site_master[ [ TECHNICIAN Name] ],"Not found")</f>
        <v>Vinod  Thakur</v>
      </c>
      <c r="AE252" s="148">
        <f>LEN(Tbl_DFR[[#This Row],[SAP]])</f>
        <v>18</v>
      </c>
      <c r="AF252" s="151" t="str">
        <f>IF(Tbl_DFR[[#This Row],[SAP LENGTH]]=18,"valid","check")</f>
        <v>valid</v>
      </c>
    </row>
    <row r="253" spans="1:32" hidden="1">
      <c r="A253" s="56">
        <v>126</v>
      </c>
      <c r="B253" s="28" t="s">
        <v>31</v>
      </c>
      <c r="C253" s="28" t="str">
        <f>UPPER(TRIM(Tbl_DFR[[#This Row],[CMP]]))</f>
        <v>HALDWANI</v>
      </c>
      <c r="D253" s="40" t="s">
        <v>104</v>
      </c>
      <c r="E253" s="27" t="s">
        <v>129</v>
      </c>
      <c r="F253" s="23" t="s">
        <v>128</v>
      </c>
      <c r="G253" s="27" t="s">
        <v>300</v>
      </c>
      <c r="H253" s="28">
        <v>104423</v>
      </c>
      <c r="I253" s="113">
        <v>45933</v>
      </c>
      <c r="J253" s="113">
        <v>45933</v>
      </c>
      <c r="K253" s="159">
        <f>IF(OR(Tbl_DFR[[#This Row],[Date of filling]]="WIP",Tbl_DFR[[#This Row],[Date of Invoice ]]=""),"",Tbl_DFR[[#This Row],[Date of filling]]-Tbl_DFR[[#This Row],[Date of Invoice ]])</f>
        <v>0</v>
      </c>
      <c r="L253" s="161" t="str">
        <f>IF(ISNUMBER(Tbl_DFR[[#This Row],[Invoice filling gape]]),"valid","check")</f>
        <v>valid</v>
      </c>
      <c r="M253" s="42">
        <v>4450</v>
      </c>
      <c r="N253" s="42">
        <v>766</v>
      </c>
      <c r="O253" s="42">
        <v>30</v>
      </c>
      <c r="P253" s="42">
        <v>60</v>
      </c>
      <c r="Q253" s="42" t="str">
        <f>IF(Tbl_DFR[[#This Row],[Filling Qty]]&gt;=150,"high","normal")</f>
        <v>normal</v>
      </c>
      <c r="R253" s="42" t="str">
        <f>IF(AND(Tbl_DFR[[#This Row],[CMP]]="HALDWANI",Tbl_DFR[[#This Row],[Filling Qty]]&gt;=150),"yes","no")</f>
        <v>no</v>
      </c>
      <c r="S253" s="42" t="str">
        <f>IF(Tbl_DFR[[#This Row],[Filling Qty]]&gt;=150,"high",IF(Tbl_DFR[[#This Row],[Filling Qty]]&gt;=80,"medium","low"))</f>
        <v>low</v>
      </c>
      <c r="T253" s="42">
        <f t="shared" si="3"/>
        <v>90</v>
      </c>
      <c r="U253" s="42" t="str" cm="1">
        <f t="array" ref="U253">_xlfn.IFS(Tbl_DFR[[#This Row],[Filling Qty]]&gt;=150,"HIGH",Tbl_DFR[[#This Row],[Filling Qty]]&gt;=80,"medium",TRUE,"low")</f>
        <v>low</v>
      </c>
      <c r="V253" s="42" t="str">
        <f>IF(OR(Tbl_DFR[[#This Row],[CMP]]="HALDWANI",Tbl_DFR[[#This Row],[CMP]]="DEHRADUN"),"YES","NO")</f>
        <v>YES</v>
      </c>
      <c r="W253" s="113">
        <v>45933</v>
      </c>
      <c r="X253" s="42"/>
      <c r="Y253" s="43">
        <v>45931</v>
      </c>
      <c r="Z253" s="43" t="str">
        <f>IFERROR(TEXT(Tbl_DFR[[#This Row],[Date of filling]],"mmm"),"WIP")</f>
        <v>Oct</v>
      </c>
      <c r="AA253" s="159">
        <f>IFERROR(YEAR(Tbl_DFR[[#This Row],[Date of filling]]),"WIP")</f>
        <v>2025</v>
      </c>
      <c r="AB253" s="161" t="str">
        <f>IFERROR(TEXT(Tbl_DFR[[#This Row],[Date of filling]],"ddd"),"WIP")</f>
        <v>Fri</v>
      </c>
      <c r="AC253" s="50"/>
      <c r="AD253" s="129" t="str">
        <f>_xlfn.XLOOKUP(Tbl_DFR[[#This Row],[SAP]],Site_master[SAP ID],Site_master[ [ TECHNICIAN Name] ],"Not found")</f>
        <v>Deepak  Kumar RMNA</v>
      </c>
      <c r="AE253" s="133">
        <f>LEN(Tbl_DFR[[#This Row],[SAP]])</f>
        <v>18</v>
      </c>
      <c r="AF253" s="151" t="str">
        <f>IF(Tbl_DFR[[#This Row],[SAP LENGTH]]=18,"valid","check")</f>
        <v>valid</v>
      </c>
    </row>
    <row r="254" spans="1:32" hidden="1">
      <c r="A254" s="70">
        <v>127</v>
      </c>
      <c r="B254" s="34" t="s">
        <v>705</v>
      </c>
      <c r="C254" s="34" t="str">
        <f>UPPER(TRIM(Tbl_DFR[[#This Row],[CMP]]))</f>
        <v>DEHRADUN</v>
      </c>
      <c r="D254" s="40" t="s">
        <v>706</v>
      </c>
      <c r="E254" s="21" t="s">
        <v>724</v>
      </c>
      <c r="F254" s="21" t="s">
        <v>865</v>
      </c>
      <c r="G254" s="93" t="s">
        <v>869</v>
      </c>
      <c r="H254" s="34" t="s">
        <v>867</v>
      </c>
      <c r="I254" s="59">
        <v>45941</v>
      </c>
      <c r="J254" s="59">
        <v>45942</v>
      </c>
      <c r="K254" s="159">
        <f>IF(OR(Tbl_DFR[[#This Row],[Date of filling]]="WIP",Tbl_DFR[[#This Row],[Date of Invoice ]]=""),"",Tbl_DFR[[#This Row],[Date of filling]]-Tbl_DFR[[#This Row],[Date of Invoice ]])</f>
        <v>1</v>
      </c>
      <c r="L254" s="161" t="str">
        <f>IF(ISNUMBER(Tbl_DFR[[#This Row],[Invoice filling gape]]),"valid","check")</f>
        <v>valid</v>
      </c>
      <c r="M254" s="46">
        <v>16028</v>
      </c>
      <c r="N254" s="46">
        <v>3849</v>
      </c>
      <c r="O254" s="46">
        <v>70</v>
      </c>
      <c r="P254" s="120">
        <v>60</v>
      </c>
      <c r="Q254" s="120" t="str">
        <f>IF(Tbl_DFR[[#This Row],[Filling Qty]]&gt;=150,"high","normal")</f>
        <v>normal</v>
      </c>
      <c r="R254" s="120" t="str">
        <f>IF(AND(Tbl_DFR[[#This Row],[CMP]]="HALDWANI",Tbl_DFR[[#This Row],[Filling Qty]]&gt;=150),"yes","no")</f>
        <v>no</v>
      </c>
      <c r="S254" s="120" t="str">
        <f>IF(Tbl_DFR[[#This Row],[Filling Qty]]&gt;=150,"high",IF(Tbl_DFR[[#This Row],[Filling Qty]]&gt;=80,"medium","low"))</f>
        <v>low</v>
      </c>
      <c r="T254" s="46">
        <f t="shared" si="3"/>
        <v>130</v>
      </c>
      <c r="U254" s="46" t="str" cm="1">
        <f t="array" ref="U254">_xlfn.IFS(Tbl_DFR[[#This Row],[Filling Qty]]&gt;=150,"HIGH",Tbl_DFR[[#This Row],[Filling Qty]]&gt;=80,"medium",TRUE,"low")</f>
        <v>low</v>
      </c>
      <c r="V254" s="46" t="str">
        <f>IF(OR(Tbl_DFR[[#This Row],[CMP]]="HALDWANI",Tbl_DFR[[#This Row],[CMP]]="DEHRADUN"),"YES","NO")</f>
        <v>YES</v>
      </c>
      <c r="W254" s="59">
        <v>45941</v>
      </c>
      <c r="X254" s="47">
        <v>45931</v>
      </c>
      <c r="Y254" s="47">
        <v>45931</v>
      </c>
      <c r="Z254" s="47" t="str">
        <f>IFERROR(TEXT(Tbl_DFR[[#This Row],[Date of filling]],"mmm"),"WIP")</f>
        <v>Oct</v>
      </c>
      <c r="AA254" s="159">
        <f>IFERROR(YEAR(Tbl_DFR[[#This Row],[Date of filling]]),"WIP")</f>
        <v>2025</v>
      </c>
      <c r="AB254" s="161" t="str">
        <f>IFERROR(TEXT(Tbl_DFR[[#This Row],[Date of filling]],"ddd"),"WIP")</f>
        <v>Sun</v>
      </c>
      <c r="AC254" s="48"/>
      <c r="AD254" s="130" t="str">
        <f>_xlfn.XLOOKUP(Tbl_DFR[[#This Row],[SAP]],Site_master[SAP ID],Site_master[ [ TECHNICIAN Name] ],"Not found")</f>
        <v>Yashpal  Bhandari</v>
      </c>
      <c r="AE254" s="148">
        <f>LEN(Tbl_DFR[[#This Row],[SAP]])</f>
        <v>18</v>
      </c>
      <c r="AF254" s="151" t="str">
        <f>IF(Tbl_DFR[[#This Row],[SAP LENGTH]]=18,"valid","check")</f>
        <v>valid</v>
      </c>
    </row>
    <row r="255" spans="1:32" hidden="1">
      <c r="A255" s="70">
        <v>127</v>
      </c>
      <c r="B255" s="34" t="s">
        <v>31</v>
      </c>
      <c r="C255" s="34" t="str">
        <f>UPPER(TRIM(Tbl_DFR[[#This Row],[CMP]]))</f>
        <v>HALDWANI</v>
      </c>
      <c r="D255" s="40" t="s">
        <v>104</v>
      </c>
      <c r="E255" s="45" t="s">
        <v>129</v>
      </c>
      <c r="F255" s="23" t="s">
        <v>128</v>
      </c>
      <c r="G255" s="21" t="s">
        <v>301</v>
      </c>
      <c r="H255" s="34">
        <v>104423</v>
      </c>
      <c r="I255" s="112">
        <v>45933</v>
      </c>
      <c r="J255" s="112">
        <v>45934</v>
      </c>
      <c r="K255" s="159">
        <f>IF(OR(Tbl_DFR[[#This Row],[Date of filling]]="WIP",Tbl_DFR[[#This Row],[Date of Invoice ]]=""),"",Tbl_DFR[[#This Row],[Date of filling]]-Tbl_DFR[[#This Row],[Date of Invoice ]])</f>
        <v>1</v>
      </c>
      <c r="L255" s="161" t="str">
        <f>IF(ISNUMBER(Tbl_DFR[[#This Row],[Invoice filling gape]]),"valid","check")</f>
        <v>valid</v>
      </c>
      <c r="M255" s="46">
        <v>10185</v>
      </c>
      <c r="N255" s="46">
        <v>2505</v>
      </c>
      <c r="O255" s="46">
        <v>67</v>
      </c>
      <c r="P255" s="46">
        <v>60</v>
      </c>
      <c r="Q255" s="46" t="str">
        <f>IF(Tbl_DFR[[#This Row],[Filling Qty]]&gt;=150,"high","normal")</f>
        <v>normal</v>
      </c>
      <c r="R255" s="46" t="str">
        <f>IF(AND(Tbl_DFR[[#This Row],[CMP]]="HALDWANI",Tbl_DFR[[#This Row],[Filling Qty]]&gt;=150),"yes","no")</f>
        <v>no</v>
      </c>
      <c r="S255" s="46" t="str">
        <f>IF(Tbl_DFR[[#This Row],[Filling Qty]]&gt;=150,"high",IF(Tbl_DFR[[#This Row],[Filling Qty]]&gt;=80,"medium","low"))</f>
        <v>low</v>
      </c>
      <c r="T255" s="46">
        <f t="shared" si="3"/>
        <v>127</v>
      </c>
      <c r="U255" s="46" t="str" cm="1">
        <f t="array" ref="U255">_xlfn.IFS(Tbl_DFR[[#This Row],[Filling Qty]]&gt;=150,"HIGH",Tbl_DFR[[#This Row],[Filling Qty]]&gt;=80,"medium",TRUE,"low")</f>
        <v>low</v>
      </c>
      <c r="V255" s="46" t="str">
        <f>IF(OR(Tbl_DFR[[#This Row],[CMP]]="HALDWANI",Tbl_DFR[[#This Row],[CMP]]="DEHRADUN"),"YES","NO")</f>
        <v>YES</v>
      </c>
      <c r="W255" s="112">
        <v>45934</v>
      </c>
      <c r="X255" s="46"/>
      <c r="Y255" s="47">
        <v>45931</v>
      </c>
      <c r="Z255" s="47" t="str">
        <f>IFERROR(TEXT(Tbl_DFR[[#This Row],[Date of filling]],"mmm"),"WIP")</f>
        <v>Oct</v>
      </c>
      <c r="AA255" s="159">
        <f>IFERROR(YEAR(Tbl_DFR[[#This Row],[Date of filling]]),"WIP")</f>
        <v>2025</v>
      </c>
      <c r="AB255" s="161" t="str">
        <f>IFERROR(TEXT(Tbl_DFR[[#This Row],[Date of filling]],"ddd"),"WIP")</f>
        <v>Sat</v>
      </c>
      <c r="AC255" s="48"/>
      <c r="AD255" s="130" t="str">
        <f>_xlfn.XLOOKUP(Tbl_DFR[[#This Row],[SAP]],Site_master[SAP ID],Site_master[ [ TECHNICIAN Name] ],"Not found")</f>
        <v>Deepak  Kumar RMNA</v>
      </c>
      <c r="AE255" s="135">
        <f>LEN(Tbl_DFR[[#This Row],[SAP]])</f>
        <v>18</v>
      </c>
      <c r="AF255" s="151" t="str">
        <f>IF(Tbl_DFR[[#This Row],[SAP LENGTH]]=18,"valid","check")</f>
        <v>valid</v>
      </c>
    </row>
    <row r="256" spans="1:32" hidden="1">
      <c r="A256" s="56">
        <v>128</v>
      </c>
      <c r="B256" s="28" t="s">
        <v>705</v>
      </c>
      <c r="C256" s="28" t="str">
        <f>UPPER(TRIM(Tbl_DFR[[#This Row],[CMP]]))</f>
        <v>DEHRADUN</v>
      </c>
      <c r="D256" s="40" t="s">
        <v>706</v>
      </c>
      <c r="E256" s="49" t="s">
        <v>724</v>
      </c>
      <c r="F256" s="27" t="s">
        <v>865</v>
      </c>
      <c r="G256" s="93" t="s">
        <v>870</v>
      </c>
      <c r="H256" s="28" t="s">
        <v>867</v>
      </c>
      <c r="I256" s="58">
        <v>45941</v>
      </c>
      <c r="J256" s="58">
        <v>45943</v>
      </c>
      <c r="K256" s="159">
        <f>IF(OR(Tbl_DFR[[#This Row],[Date of filling]]="WIP",Tbl_DFR[[#This Row],[Date of Invoice ]]=""),"",Tbl_DFR[[#This Row],[Date of filling]]-Tbl_DFR[[#This Row],[Date of Invoice ]])</f>
        <v>2</v>
      </c>
      <c r="L256" s="161" t="str">
        <f>IF(ISNUMBER(Tbl_DFR[[#This Row],[Invoice filling gape]]),"valid","check")</f>
        <v>valid</v>
      </c>
      <c r="M256" s="42">
        <v>1358</v>
      </c>
      <c r="N256" s="42">
        <v>223</v>
      </c>
      <c r="O256" s="42">
        <v>93</v>
      </c>
      <c r="P256" s="121">
        <v>60</v>
      </c>
      <c r="Q256" s="121" t="str">
        <f>IF(Tbl_DFR[[#This Row],[Filling Qty]]&gt;=150,"high","normal")</f>
        <v>normal</v>
      </c>
      <c r="R256" s="121" t="str">
        <f>IF(AND(Tbl_DFR[[#This Row],[CMP]]="HALDWANI",Tbl_DFR[[#This Row],[Filling Qty]]&gt;=150),"yes","no")</f>
        <v>no</v>
      </c>
      <c r="S256" s="121" t="str">
        <f>IF(Tbl_DFR[[#This Row],[Filling Qty]]&gt;=150,"high",IF(Tbl_DFR[[#This Row],[Filling Qty]]&gt;=80,"medium","low"))</f>
        <v>low</v>
      </c>
      <c r="T256" s="42">
        <f t="shared" si="3"/>
        <v>153</v>
      </c>
      <c r="U256" s="42" t="str" cm="1">
        <f t="array" ref="U256">_xlfn.IFS(Tbl_DFR[[#This Row],[Filling Qty]]&gt;=150,"HIGH",Tbl_DFR[[#This Row],[Filling Qty]]&gt;=80,"medium",TRUE,"low")</f>
        <v>low</v>
      </c>
      <c r="V256" s="42" t="str">
        <f>IF(OR(Tbl_DFR[[#This Row],[CMP]]="HALDWANI",Tbl_DFR[[#This Row],[CMP]]="DEHRADUN"),"YES","NO")</f>
        <v>YES</v>
      </c>
      <c r="W256" s="58">
        <v>45941</v>
      </c>
      <c r="X256" s="43">
        <v>45931</v>
      </c>
      <c r="Y256" s="43">
        <v>45931</v>
      </c>
      <c r="Z256" s="43" t="str">
        <f>IFERROR(TEXT(Tbl_DFR[[#This Row],[Date of filling]],"mmm"),"WIP")</f>
        <v>Oct</v>
      </c>
      <c r="AA256" s="159">
        <f>IFERROR(YEAR(Tbl_DFR[[#This Row],[Date of filling]]),"WIP")</f>
        <v>2025</v>
      </c>
      <c r="AB256" s="161" t="str">
        <f>IFERROR(TEXT(Tbl_DFR[[#This Row],[Date of filling]],"ddd"),"WIP")</f>
        <v>Mon</v>
      </c>
      <c r="AC256" s="50"/>
      <c r="AD256" s="129" t="str">
        <f>_xlfn.XLOOKUP(Tbl_DFR[[#This Row],[SAP]],Site_master[SAP ID],Site_master[ [ TECHNICIAN Name] ],"Not found")</f>
        <v>Yashpal  Bhandari</v>
      </c>
      <c r="AE256" s="148">
        <f>LEN(Tbl_DFR[[#This Row],[SAP]])</f>
        <v>18</v>
      </c>
      <c r="AF256" s="151" t="str">
        <f>IF(Tbl_DFR[[#This Row],[SAP LENGTH]]=18,"valid","check")</f>
        <v>valid</v>
      </c>
    </row>
    <row r="257" spans="1:32" hidden="1">
      <c r="A257" s="56">
        <v>128</v>
      </c>
      <c r="B257" s="28" t="s">
        <v>31</v>
      </c>
      <c r="C257" s="28" t="str">
        <f>UPPER(TRIM(Tbl_DFR[[#This Row],[CMP]]))</f>
        <v>HALDWANI</v>
      </c>
      <c r="D257" s="40" t="s">
        <v>104</v>
      </c>
      <c r="E257" s="49" t="s">
        <v>129</v>
      </c>
      <c r="F257" s="23" t="s">
        <v>128</v>
      </c>
      <c r="G257" s="27" t="s">
        <v>302</v>
      </c>
      <c r="H257" s="28">
        <v>104423</v>
      </c>
      <c r="I257" s="113">
        <v>45933</v>
      </c>
      <c r="J257" s="113">
        <v>45933</v>
      </c>
      <c r="K257" s="159">
        <f>IF(OR(Tbl_DFR[[#This Row],[Date of filling]]="WIP",Tbl_DFR[[#This Row],[Date of Invoice ]]=""),"",Tbl_DFR[[#This Row],[Date of filling]]-Tbl_DFR[[#This Row],[Date of Invoice ]])</f>
        <v>0</v>
      </c>
      <c r="L257" s="161" t="str">
        <f>IF(ISNUMBER(Tbl_DFR[[#This Row],[Invoice filling gape]]),"valid","check")</f>
        <v>valid</v>
      </c>
      <c r="M257" s="42">
        <v>6606</v>
      </c>
      <c r="N257" s="42">
        <v>1997</v>
      </c>
      <c r="O257" s="42">
        <v>36</v>
      </c>
      <c r="P257" s="42">
        <v>60</v>
      </c>
      <c r="Q257" s="42" t="str">
        <f>IF(Tbl_DFR[[#This Row],[Filling Qty]]&gt;=150,"high","normal")</f>
        <v>normal</v>
      </c>
      <c r="R257" s="42" t="str">
        <f>IF(AND(Tbl_DFR[[#This Row],[CMP]]="HALDWANI",Tbl_DFR[[#This Row],[Filling Qty]]&gt;=150),"yes","no")</f>
        <v>no</v>
      </c>
      <c r="S257" s="42" t="str">
        <f>IF(Tbl_DFR[[#This Row],[Filling Qty]]&gt;=150,"high",IF(Tbl_DFR[[#This Row],[Filling Qty]]&gt;=80,"medium","low"))</f>
        <v>low</v>
      </c>
      <c r="T257" s="42">
        <f t="shared" si="3"/>
        <v>96</v>
      </c>
      <c r="U257" s="42" t="str" cm="1">
        <f t="array" ref="U257">_xlfn.IFS(Tbl_DFR[[#This Row],[Filling Qty]]&gt;=150,"HIGH",Tbl_DFR[[#This Row],[Filling Qty]]&gt;=80,"medium",TRUE,"low")</f>
        <v>low</v>
      </c>
      <c r="V257" s="42" t="str">
        <f>IF(OR(Tbl_DFR[[#This Row],[CMP]]="HALDWANI",Tbl_DFR[[#This Row],[CMP]]="DEHRADUN"),"YES","NO")</f>
        <v>YES</v>
      </c>
      <c r="W257" s="113">
        <v>45933</v>
      </c>
      <c r="X257" s="42"/>
      <c r="Y257" s="43">
        <v>45931</v>
      </c>
      <c r="Z257" s="43" t="str">
        <f>IFERROR(TEXT(Tbl_DFR[[#This Row],[Date of filling]],"mmm"),"WIP")</f>
        <v>Oct</v>
      </c>
      <c r="AA257" s="159">
        <f>IFERROR(YEAR(Tbl_DFR[[#This Row],[Date of filling]]),"WIP")</f>
        <v>2025</v>
      </c>
      <c r="AB257" s="161" t="str">
        <f>IFERROR(TEXT(Tbl_DFR[[#This Row],[Date of filling]],"ddd"),"WIP")</f>
        <v>Fri</v>
      </c>
      <c r="AC257" s="50"/>
      <c r="AD257" s="129" t="str">
        <f>_xlfn.XLOOKUP(Tbl_DFR[[#This Row],[SAP]],Site_master[SAP ID],Site_master[ [ TECHNICIAN Name] ],"Not found")</f>
        <v>Deepak  Kumar RMNA</v>
      </c>
      <c r="AE257" s="133">
        <f>LEN(Tbl_DFR[[#This Row],[SAP]])</f>
        <v>18</v>
      </c>
      <c r="AF257" s="151" t="str">
        <f>IF(Tbl_DFR[[#This Row],[SAP LENGTH]]=18,"valid","check")</f>
        <v>valid</v>
      </c>
    </row>
    <row r="258" spans="1:32" hidden="1">
      <c r="A258" s="70">
        <v>129</v>
      </c>
      <c r="B258" s="34" t="s">
        <v>705</v>
      </c>
      <c r="C258" s="34" t="str">
        <f>UPPER(TRIM(Tbl_DFR[[#This Row],[CMP]]))</f>
        <v>DEHRADUN</v>
      </c>
      <c r="D258" s="40" t="s">
        <v>706</v>
      </c>
      <c r="E258" s="45" t="s">
        <v>724</v>
      </c>
      <c r="F258" s="21" t="s">
        <v>865</v>
      </c>
      <c r="G258" s="93" t="s">
        <v>871</v>
      </c>
      <c r="H258" s="34" t="s">
        <v>867</v>
      </c>
      <c r="I258" s="59">
        <v>45941</v>
      </c>
      <c r="J258" s="59">
        <v>45942</v>
      </c>
      <c r="K258" s="159">
        <f>IF(OR(Tbl_DFR[[#This Row],[Date of filling]]="WIP",Tbl_DFR[[#This Row],[Date of Invoice ]]=""),"",Tbl_DFR[[#This Row],[Date of filling]]-Tbl_DFR[[#This Row],[Date of Invoice ]])</f>
        <v>1</v>
      </c>
      <c r="L258" s="161" t="str">
        <f>IF(ISNUMBER(Tbl_DFR[[#This Row],[Invoice filling gape]]),"valid","check")</f>
        <v>valid</v>
      </c>
      <c r="M258" s="46">
        <v>9502</v>
      </c>
      <c r="N258" s="46">
        <v>1855</v>
      </c>
      <c r="O258" s="46">
        <v>114</v>
      </c>
      <c r="P258" s="120">
        <v>60</v>
      </c>
      <c r="Q258" s="120" t="str">
        <f>IF(Tbl_DFR[[#This Row],[Filling Qty]]&gt;=150,"high","normal")</f>
        <v>normal</v>
      </c>
      <c r="R258" s="120" t="str">
        <f>IF(AND(Tbl_DFR[[#This Row],[CMP]]="HALDWANI",Tbl_DFR[[#This Row],[Filling Qty]]&gt;=150),"yes","no")</f>
        <v>no</v>
      </c>
      <c r="S258" s="120" t="str">
        <f>IF(Tbl_DFR[[#This Row],[Filling Qty]]&gt;=150,"high",IF(Tbl_DFR[[#This Row],[Filling Qty]]&gt;=80,"medium","low"))</f>
        <v>low</v>
      </c>
      <c r="T258" s="46">
        <f t="shared" ref="T258:T321" si="4">P258+O258</f>
        <v>174</v>
      </c>
      <c r="U258" s="46" t="str" cm="1">
        <f t="array" ref="U258">_xlfn.IFS(Tbl_DFR[[#This Row],[Filling Qty]]&gt;=150,"HIGH",Tbl_DFR[[#This Row],[Filling Qty]]&gt;=80,"medium",TRUE,"low")</f>
        <v>low</v>
      </c>
      <c r="V258" s="46" t="str">
        <f>IF(OR(Tbl_DFR[[#This Row],[CMP]]="HALDWANI",Tbl_DFR[[#This Row],[CMP]]="DEHRADUN"),"YES","NO")</f>
        <v>YES</v>
      </c>
      <c r="W258" s="59">
        <v>45941</v>
      </c>
      <c r="X258" s="47">
        <v>45931</v>
      </c>
      <c r="Y258" s="47">
        <v>45931</v>
      </c>
      <c r="Z258" s="47" t="str">
        <f>IFERROR(TEXT(Tbl_DFR[[#This Row],[Date of filling]],"mmm"),"WIP")</f>
        <v>Oct</v>
      </c>
      <c r="AA258" s="159">
        <f>IFERROR(YEAR(Tbl_DFR[[#This Row],[Date of filling]]),"WIP")</f>
        <v>2025</v>
      </c>
      <c r="AB258" s="161" t="str">
        <f>IFERROR(TEXT(Tbl_DFR[[#This Row],[Date of filling]],"ddd"),"WIP")</f>
        <v>Sun</v>
      </c>
      <c r="AC258" s="48"/>
      <c r="AD258" s="130" t="str">
        <f>_xlfn.XLOOKUP(Tbl_DFR[[#This Row],[SAP]],Site_master[SAP ID],Site_master[ [ TECHNICIAN Name] ],"Not found")</f>
        <v>Bhagat  Ram</v>
      </c>
      <c r="AE258" s="148">
        <f>LEN(Tbl_DFR[[#This Row],[SAP]])</f>
        <v>18</v>
      </c>
      <c r="AF258" s="151" t="str">
        <f>IF(Tbl_DFR[[#This Row],[SAP LENGTH]]=18,"valid","check")</f>
        <v>valid</v>
      </c>
    </row>
    <row r="259" spans="1:32" hidden="1">
      <c r="A259" s="70">
        <v>129</v>
      </c>
      <c r="B259" s="34" t="s">
        <v>31</v>
      </c>
      <c r="C259" s="34" t="str">
        <f>UPPER(TRIM(Tbl_DFR[[#This Row],[CMP]]))</f>
        <v>HALDWANI</v>
      </c>
      <c r="D259" s="40" t="s">
        <v>104</v>
      </c>
      <c r="E259" s="45" t="s">
        <v>129</v>
      </c>
      <c r="F259" s="23" t="s">
        <v>128</v>
      </c>
      <c r="G259" s="21" t="s">
        <v>187</v>
      </c>
      <c r="H259" s="34">
        <v>104858</v>
      </c>
      <c r="I259" s="112">
        <v>45933</v>
      </c>
      <c r="J259" s="112">
        <v>45934</v>
      </c>
      <c r="K259" s="159">
        <f>IF(OR(Tbl_DFR[[#This Row],[Date of filling]]="WIP",Tbl_DFR[[#This Row],[Date of Invoice ]]=""),"",Tbl_DFR[[#This Row],[Date of filling]]-Tbl_DFR[[#This Row],[Date of Invoice ]])</f>
        <v>1</v>
      </c>
      <c r="L259" s="161" t="str">
        <f>IF(ISNUMBER(Tbl_DFR[[#This Row],[Invoice filling gape]]),"valid","check")</f>
        <v>valid</v>
      </c>
      <c r="M259" s="46">
        <v>71</v>
      </c>
      <c r="N259" s="46">
        <v>48</v>
      </c>
      <c r="O259" s="46">
        <v>62</v>
      </c>
      <c r="P259" s="46">
        <v>80</v>
      </c>
      <c r="Q259" s="46" t="str">
        <f>IF(Tbl_DFR[[#This Row],[Filling Qty]]&gt;=150,"high","normal")</f>
        <v>normal</v>
      </c>
      <c r="R259" s="46" t="str">
        <f>IF(AND(Tbl_DFR[[#This Row],[CMP]]="HALDWANI",Tbl_DFR[[#This Row],[Filling Qty]]&gt;=150),"yes","no")</f>
        <v>no</v>
      </c>
      <c r="S259" s="46" t="str">
        <f>IF(Tbl_DFR[[#This Row],[Filling Qty]]&gt;=150,"high",IF(Tbl_DFR[[#This Row],[Filling Qty]]&gt;=80,"medium","low"))</f>
        <v>medium</v>
      </c>
      <c r="T259" s="46">
        <f t="shared" si="4"/>
        <v>142</v>
      </c>
      <c r="U259" s="46" t="str" cm="1">
        <f t="array" ref="U259">_xlfn.IFS(Tbl_DFR[[#This Row],[Filling Qty]]&gt;=150,"HIGH",Tbl_DFR[[#This Row],[Filling Qty]]&gt;=80,"medium",TRUE,"low")</f>
        <v>medium</v>
      </c>
      <c r="V259" s="46" t="str">
        <f>IF(OR(Tbl_DFR[[#This Row],[CMP]]="HALDWANI",Tbl_DFR[[#This Row],[CMP]]="DEHRADUN"),"YES","NO")</f>
        <v>YES</v>
      </c>
      <c r="W259" s="112">
        <v>45934</v>
      </c>
      <c r="X259" s="46"/>
      <c r="Y259" s="47">
        <v>45931</v>
      </c>
      <c r="Z259" s="47" t="str">
        <f>IFERROR(TEXT(Tbl_DFR[[#This Row],[Date of filling]],"mmm"),"WIP")</f>
        <v>Oct</v>
      </c>
      <c r="AA259" s="159">
        <f>IFERROR(YEAR(Tbl_DFR[[#This Row],[Date of filling]]),"WIP")</f>
        <v>2025</v>
      </c>
      <c r="AB259" s="161" t="str">
        <f>IFERROR(TEXT(Tbl_DFR[[#This Row],[Date of filling]],"ddd"),"WIP")</f>
        <v>Sat</v>
      </c>
      <c r="AC259" s="48"/>
      <c r="AD259" s="130" t="str">
        <f>_xlfn.XLOOKUP(Tbl_DFR[[#This Row],[SAP]],Site_master[SAP ID],Site_master[ [ TECHNICIAN Name] ],"Not found")</f>
        <v>Ajay  Kumar  Singh</v>
      </c>
      <c r="AE259" s="135">
        <f>LEN(Tbl_DFR[[#This Row],[SAP]])</f>
        <v>18</v>
      </c>
      <c r="AF259" s="151" t="str">
        <f>IF(Tbl_DFR[[#This Row],[SAP LENGTH]]=18,"valid","check")</f>
        <v>valid</v>
      </c>
    </row>
    <row r="260" spans="1:32" hidden="1">
      <c r="A260" s="56">
        <v>130</v>
      </c>
      <c r="B260" s="28" t="s">
        <v>31</v>
      </c>
      <c r="C260" s="28" t="str">
        <f>UPPER(TRIM(Tbl_DFR[[#This Row],[CMP]]))</f>
        <v>HALDWANI</v>
      </c>
      <c r="D260" s="40" t="s">
        <v>104</v>
      </c>
      <c r="E260" s="40" t="s">
        <v>189</v>
      </c>
      <c r="F260" s="27" t="s">
        <v>190</v>
      </c>
      <c r="G260" s="27" t="s">
        <v>188</v>
      </c>
      <c r="H260" s="49" t="s">
        <v>241</v>
      </c>
      <c r="I260" s="113">
        <v>45933</v>
      </c>
      <c r="J260" s="117">
        <v>45933</v>
      </c>
      <c r="K260" s="159">
        <f>IF(OR(Tbl_DFR[[#This Row],[Date of filling]]="WIP",Tbl_DFR[[#This Row],[Date of Invoice ]]=""),"",Tbl_DFR[[#This Row],[Date of filling]]-Tbl_DFR[[#This Row],[Date of Invoice ]])</f>
        <v>0</v>
      </c>
      <c r="L260" s="161" t="str">
        <f>IF(ISNUMBER(Tbl_DFR[[#This Row],[Invoice filling gape]]),"valid","check")</f>
        <v>valid</v>
      </c>
      <c r="M260" s="51">
        <v>2414</v>
      </c>
      <c r="N260" s="51">
        <v>617</v>
      </c>
      <c r="O260" s="51">
        <v>25</v>
      </c>
      <c r="P260" s="51">
        <v>120</v>
      </c>
      <c r="Q260" s="51" t="str">
        <f>IF(Tbl_DFR[[#This Row],[Filling Qty]]&gt;=150,"high","normal")</f>
        <v>normal</v>
      </c>
      <c r="R260" s="51" t="str">
        <f>IF(AND(Tbl_DFR[[#This Row],[CMP]]="HALDWANI",Tbl_DFR[[#This Row],[Filling Qty]]&gt;=150),"yes","no")</f>
        <v>no</v>
      </c>
      <c r="S260" s="51" t="str">
        <f>IF(Tbl_DFR[[#This Row],[Filling Qty]]&gt;=150,"high",IF(Tbl_DFR[[#This Row],[Filling Qty]]&gt;=80,"medium","low"))</f>
        <v>medium</v>
      </c>
      <c r="T260" s="42">
        <f t="shared" si="4"/>
        <v>145</v>
      </c>
      <c r="U260" s="42" t="str" cm="1">
        <f t="array" ref="U260">_xlfn.IFS(Tbl_DFR[[#This Row],[Filling Qty]]&gt;=150,"HIGH",Tbl_DFR[[#This Row],[Filling Qty]]&gt;=80,"medium",TRUE,"low")</f>
        <v>medium</v>
      </c>
      <c r="V260" s="42" t="str">
        <f>IF(OR(Tbl_DFR[[#This Row],[CMP]]="HALDWANI",Tbl_DFR[[#This Row],[CMP]]="DEHRADUN"),"YES","NO")</f>
        <v>YES</v>
      </c>
      <c r="W260" s="117">
        <v>45933</v>
      </c>
      <c r="X260" s="42"/>
      <c r="Y260" s="43">
        <v>45931</v>
      </c>
      <c r="Z260" s="43" t="str">
        <f>IFERROR(TEXT(Tbl_DFR[[#This Row],[Date of filling]],"mmm"),"WIP")</f>
        <v>Oct</v>
      </c>
      <c r="AA260" s="159">
        <f>IFERROR(YEAR(Tbl_DFR[[#This Row],[Date of filling]]),"WIP")</f>
        <v>2025</v>
      </c>
      <c r="AB260" s="161" t="str">
        <f>IFERROR(TEXT(Tbl_DFR[[#This Row],[Date of filling]],"ddd"),"WIP")</f>
        <v>Fri</v>
      </c>
      <c r="AC260" s="50"/>
      <c r="AD260" s="129" t="str">
        <f>_xlfn.XLOOKUP(Tbl_DFR[[#This Row],[SAP]],Site_master[SAP ID],Site_master[ [ TECHNICIAN Name] ],"Not found")</f>
        <v>Dheeraj  Mishra</v>
      </c>
      <c r="AE260" s="133">
        <f>LEN(Tbl_DFR[[#This Row],[SAP]])</f>
        <v>18</v>
      </c>
      <c r="AF260" s="151" t="str">
        <f>IF(Tbl_DFR[[#This Row],[SAP LENGTH]]=18,"valid","check")</f>
        <v>valid</v>
      </c>
    </row>
    <row r="261" spans="1:32" hidden="1">
      <c r="A261" s="56">
        <v>130</v>
      </c>
      <c r="B261" s="28" t="s">
        <v>705</v>
      </c>
      <c r="C261" s="28" t="str">
        <f>UPPER(TRIM(Tbl_DFR[[#This Row],[CMP]]))</f>
        <v>DEHRADUN</v>
      </c>
      <c r="D261" s="40" t="s">
        <v>706</v>
      </c>
      <c r="E261" s="49" t="s">
        <v>724</v>
      </c>
      <c r="F261" s="27" t="s">
        <v>865</v>
      </c>
      <c r="G261" s="93" t="s">
        <v>872</v>
      </c>
      <c r="H261" s="28" t="s">
        <v>873</v>
      </c>
      <c r="I261" s="58">
        <v>45943</v>
      </c>
      <c r="J261" s="58">
        <v>45945</v>
      </c>
      <c r="K261" s="159">
        <f>IF(OR(Tbl_DFR[[#This Row],[Date of filling]]="WIP",Tbl_DFR[[#This Row],[Date of Invoice ]]=""),"",Tbl_DFR[[#This Row],[Date of filling]]-Tbl_DFR[[#This Row],[Date of Invoice ]])</f>
        <v>2</v>
      </c>
      <c r="L261" s="161" t="str">
        <f>IF(ISNUMBER(Tbl_DFR[[#This Row],[Invoice filling gape]]),"valid","check")</f>
        <v>valid</v>
      </c>
      <c r="M261" s="42">
        <v>32669</v>
      </c>
      <c r="N261" s="42">
        <v>299</v>
      </c>
      <c r="O261" s="42">
        <v>55</v>
      </c>
      <c r="P261" s="42">
        <v>60</v>
      </c>
      <c r="Q261" s="42" t="str">
        <f>IF(Tbl_DFR[[#This Row],[Filling Qty]]&gt;=150,"high","normal")</f>
        <v>normal</v>
      </c>
      <c r="R261" s="42" t="str">
        <f>IF(AND(Tbl_DFR[[#This Row],[CMP]]="HALDWANI",Tbl_DFR[[#This Row],[Filling Qty]]&gt;=150),"yes","no")</f>
        <v>no</v>
      </c>
      <c r="S261" s="42" t="str">
        <f>IF(Tbl_DFR[[#This Row],[Filling Qty]]&gt;=150,"high",IF(Tbl_DFR[[#This Row],[Filling Qty]]&gt;=80,"medium","low"))</f>
        <v>low</v>
      </c>
      <c r="T261" s="42">
        <f t="shared" si="4"/>
        <v>115</v>
      </c>
      <c r="U261" s="42" t="str" cm="1">
        <f t="array" ref="U261">_xlfn.IFS(Tbl_DFR[[#This Row],[Filling Qty]]&gt;=150,"HIGH",Tbl_DFR[[#This Row],[Filling Qty]]&gt;=80,"medium",TRUE,"low")</f>
        <v>low</v>
      </c>
      <c r="V261" s="42" t="str">
        <f>IF(OR(Tbl_DFR[[#This Row],[CMP]]="HALDWANI",Tbl_DFR[[#This Row],[CMP]]="DEHRADUN"),"YES","NO")</f>
        <v>YES</v>
      </c>
      <c r="W261" s="58">
        <v>45943</v>
      </c>
      <c r="X261" s="43">
        <v>45931</v>
      </c>
      <c r="Y261" s="43">
        <v>45931</v>
      </c>
      <c r="Z261" s="43" t="str">
        <f>IFERROR(TEXT(Tbl_DFR[[#This Row],[Date of filling]],"mmm"),"WIP")</f>
        <v>Oct</v>
      </c>
      <c r="AA261" s="159">
        <f>IFERROR(YEAR(Tbl_DFR[[#This Row],[Date of filling]]),"WIP")</f>
        <v>2025</v>
      </c>
      <c r="AB261" s="161" t="str">
        <f>IFERROR(TEXT(Tbl_DFR[[#This Row],[Date of filling]],"ddd"),"WIP")</f>
        <v>Wed</v>
      </c>
      <c r="AC261" s="50"/>
      <c r="AD261" s="129" t="str">
        <f>_xlfn.XLOOKUP(Tbl_DFR[[#This Row],[SAP]],Site_master[SAP ID],Site_master[ [ TECHNICIAN Name] ],"Not found")</f>
        <v>Utsav  Panwar</v>
      </c>
      <c r="AE261" s="148">
        <f>LEN(Tbl_DFR[[#This Row],[SAP]])</f>
        <v>18</v>
      </c>
      <c r="AF261" s="151" t="str">
        <f>IF(Tbl_DFR[[#This Row],[SAP LENGTH]]=18,"valid","check")</f>
        <v>valid</v>
      </c>
    </row>
    <row r="262" spans="1:32" hidden="1">
      <c r="A262" s="70">
        <v>131</v>
      </c>
      <c r="B262" s="34" t="s">
        <v>705</v>
      </c>
      <c r="C262" s="34" t="str">
        <f>UPPER(TRIM(Tbl_DFR[[#This Row],[CMP]]))</f>
        <v>DEHRADUN</v>
      </c>
      <c r="D262" s="40" t="s">
        <v>706</v>
      </c>
      <c r="E262" s="45" t="s">
        <v>724</v>
      </c>
      <c r="F262" s="21" t="s">
        <v>865</v>
      </c>
      <c r="G262" s="93" t="s">
        <v>874</v>
      </c>
      <c r="H262" s="34" t="s">
        <v>873</v>
      </c>
      <c r="I262" s="59">
        <v>45943</v>
      </c>
      <c r="J262" s="59">
        <v>45944</v>
      </c>
      <c r="K262" s="159">
        <f>IF(OR(Tbl_DFR[[#This Row],[Date of filling]]="WIP",Tbl_DFR[[#This Row],[Date of Invoice ]]=""),"",Tbl_DFR[[#This Row],[Date of filling]]-Tbl_DFR[[#This Row],[Date of Invoice ]])</f>
        <v>1</v>
      </c>
      <c r="L262" s="161" t="str">
        <f>IF(ISNUMBER(Tbl_DFR[[#This Row],[Invoice filling gape]]),"valid","check")</f>
        <v>valid</v>
      </c>
      <c r="M262" s="46">
        <v>3854</v>
      </c>
      <c r="N262" s="46">
        <v>1041</v>
      </c>
      <c r="O262" s="46">
        <v>68</v>
      </c>
      <c r="P262" s="46">
        <v>60</v>
      </c>
      <c r="Q262" s="46" t="str">
        <f>IF(Tbl_DFR[[#This Row],[Filling Qty]]&gt;=150,"high","normal")</f>
        <v>normal</v>
      </c>
      <c r="R262" s="46" t="str">
        <f>IF(AND(Tbl_DFR[[#This Row],[CMP]]="HALDWANI",Tbl_DFR[[#This Row],[Filling Qty]]&gt;=150),"yes","no")</f>
        <v>no</v>
      </c>
      <c r="S262" s="46" t="str">
        <f>IF(Tbl_DFR[[#This Row],[Filling Qty]]&gt;=150,"high",IF(Tbl_DFR[[#This Row],[Filling Qty]]&gt;=80,"medium","low"))</f>
        <v>low</v>
      </c>
      <c r="T262" s="46">
        <f t="shared" si="4"/>
        <v>128</v>
      </c>
      <c r="U262" s="46" t="str" cm="1">
        <f t="array" ref="U262">_xlfn.IFS(Tbl_DFR[[#This Row],[Filling Qty]]&gt;=150,"HIGH",Tbl_DFR[[#This Row],[Filling Qty]]&gt;=80,"medium",TRUE,"low")</f>
        <v>low</v>
      </c>
      <c r="V262" s="46" t="str">
        <f>IF(OR(Tbl_DFR[[#This Row],[CMP]]="HALDWANI",Tbl_DFR[[#This Row],[CMP]]="DEHRADUN"),"YES","NO")</f>
        <v>YES</v>
      </c>
      <c r="W262" s="59">
        <v>45943</v>
      </c>
      <c r="X262" s="47">
        <v>45931</v>
      </c>
      <c r="Y262" s="47">
        <v>45931</v>
      </c>
      <c r="Z262" s="47" t="str">
        <f>IFERROR(TEXT(Tbl_DFR[[#This Row],[Date of filling]],"mmm"),"WIP")</f>
        <v>Oct</v>
      </c>
      <c r="AA262" s="159">
        <f>IFERROR(YEAR(Tbl_DFR[[#This Row],[Date of filling]]),"WIP")</f>
        <v>2025</v>
      </c>
      <c r="AB262" s="161" t="str">
        <f>IFERROR(TEXT(Tbl_DFR[[#This Row],[Date of filling]],"ddd"),"WIP")</f>
        <v>Tue</v>
      </c>
      <c r="AC262" s="48"/>
      <c r="AD262" s="130" t="str">
        <f>_xlfn.XLOOKUP(Tbl_DFR[[#This Row],[SAP]],Site_master[SAP ID],Site_master[ [ TECHNICIAN Name] ],"Not found")</f>
        <v>Naman   Singh</v>
      </c>
      <c r="AE262" s="148">
        <f>LEN(Tbl_DFR[[#This Row],[SAP]])</f>
        <v>18</v>
      </c>
      <c r="AF262" s="151" t="str">
        <f>IF(Tbl_DFR[[#This Row],[SAP LENGTH]]=18,"valid","check")</f>
        <v>valid</v>
      </c>
    </row>
    <row r="263" spans="1:32" hidden="1">
      <c r="A263" s="70">
        <v>131</v>
      </c>
      <c r="B263" s="34" t="s">
        <v>31</v>
      </c>
      <c r="C263" s="34" t="str">
        <f>UPPER(TRIM(Tbl_DFR[[#This Row],[CMP]]))</f>
        <v>HALDWANI</v>
      </c>
      <c r="D263" s="40" t="s">
        <v>104</v>
      </c>
      <c r="E263" s="40" t="s">
        <v>189</v>
      </c>
      <c r="F263" s="21" t="s">
        <v>190</v>
      </c>
      <c r="G263" s="21" t="s">
        <v>191</v>
      </c>
      <c r="H263" s="45" t="s">
        <v>241</v>
      </c>
      <c r="I263" s="112">
        <v>45933</v>
      </c>
      <c r="J263" s="116">
        <v>45933</v>
      </c>
      <c r="K263" s="159">
        <f>IF(OR(Tbl_DFR[[#This Row],[Date of filling]]="WIP",Tbl_DFR[[#This Row],[Date of Invoice ]]=""),"",Tbl_DFR[[#This Row],[Date of filling]]-Tbl_DFR[[#This Row],[Date of Invoice ]])</f>
        <v>0</v>
      </c>
      <c r="L263" s="161" t="str">
        <f>IF(ISNUMBER(Tbl_DFR[[#This Row],[Invoice filling gape]]),"valid","check")</f>
        <v>valid</v>
      </c>
      <c r="M263" s="52">
        <v>4632</v>
      </c>
      <c r="N263" s="52">
        <v>1272</v>
      </c>
      <c r="O263" s="52">
        <v>100</v>
      </c>
      <c r="P263" s="52">
        <v>60</v>
      </c>
      <c r="Q263" s="52" t="str">
        <f>IF(Tbl_DFR[[#This Row],[Filling Qty]]&gt;=150,"high","normal")</f>
        <v>normal</v>
      </c>
      <c r="R263" s="52" t="str">
        <f>IF(AND(Tbl_DFR[[#This Row],[CMP]]="HALDWANI",Tbl_DFR[[#This Row],[Filling Qty]]&gt;=150),"yes","no")</f>
        <v>no</v>
      </c>
      <c r="S263" s="52" t="str">
        <f>IF(Tbl_DFR[[#This Row],[Filling Qty]]&gt;=150,"high",IF(Tbl_DFR[[#This Row],[Filling Qty]]&gt;=80,"medium","low"))</f>
        <v>low</v>
      </c>
      <c r="T263" s="46">
        <f t="shared" si="4"/>
        <v>160</v>
      </c>
      <c r="U263" s="46" t="str" cm="1">
        <f t="array" ref="U263">_xlfn.IFS(Tbl_DFR[[#This Row],[Filling Qty]]&gt;=150,"HIGH",Tbl_DFR[[#This Row],[Filling Qty]]&gt;=80,"medium",TRUE,"low")</f>
        <v>low</v>
      </c>
      <c r="V263" s="46" t="str">
        <f>IF(OR(Tbl_DFR[[#This Row],[CMP]]="HALDWANI",Tbl_DFR[[#This Row],[CMP]]="DEHRADUN"),"YES","NO")</f>
        <v>YES</v>
      </c>
      <c r="W263" s="116">
        <v>45933</v>
      </c>
      <c r="X263" s="46"/>
      <c r="Y263" s="47">
        <v>45931</v>
      </c>
      <c r="Z263" s="47" t="str">
        <f>IFERROR(TEXT(Tbl_DFR[[#This Row],[Date of filling]],"mmm"),"WIP")</f>
        <v>Oct</v>
      </c>
      <c r="AA263" s="159">
        <f>IFERROR(YEAR(Tbl_DFR[[#This Row],[Date of filling]]),"WIP")</f>
        <v>2025</v>
      </c>
      <c r="AB263" s="161" t="str">
        <f>IFERROR(TEXT(Tbl_DFR[[#This Row],[Date of filling]],"ddd"),"WIP")</f>
        <v>Fri</v>
      </c>
      <c r="AC263" s="48"/>
      <c r="AD263" s="130" t="str">
        <f>_xlfn.XLOOKUP(Tbl_DFR[[#This Row],[SAP]],Site_master[SAP ID],Site_master[ [ TECHNICIAN Name] ],"Not found")</f>
        <v>Dheeraj  Mishra</v>
      </c>
      <c r="AE263" s="135">
        <f>LEN(Tbl_DFR[[#This Row],[SAP]])</f>
        <v>18</v>
      </c>
      <c r="AF263" s="151" t="str">
        <f>IF(Tbl_DFR[[#This Row],[SAP LENGTH]]=18,"valid","check")</f>
        <v>valid</v>
      </c>
    </row>
    <row r="264" spans="1:32" hidden="1">
      <c r="A264" s="56">
        <v>132</v>
      </c>
      <c r="B264" s="28" t="s">
        <v>705</v>
      </c>
      <c r="C264" s="28" t="str">
        <f>UPPER(TRIM(Tbl_DFR[[#This Row],[CMP]]))</f>
        <v>DEHRADUN</v>
      </c>
      <c r="D264" s="40" t="s">
        <v>706</v>
      </c>
      <c r="E264" s="27" t="s">
        <v>724</v>
      </c>
      <c r="F264" s="27" t="s">
        <v>865</v>
      </c>
      <c r="G264" s="93" t="s">
        <v>875</v>
      </c>
      <c r="H264" s="28" t="s">
        <v>873</v>
      </c>
      <c r="I264" s="61">
        <v>45943</v>
      </c>
      <c r="J264" s="58">
        <v>45944</v>
      </c>
      <c r="K264" s="159">
        <f>IF(OR(Tbl_DFR[[#This Row],[Date of filling]]="WIP",Tbl_DFR[[#This Row],[Date of Invoice ]]=""),"",Tbl_DFR[[#This Row],[Date of filling]]-Tbl_DFR[[#This Row],[Date of Invoice ]])</f>
        <v>1</v>
      </c>
      <c r="L264" s="161" t="str">
        <f>IF(ISNUMBER(Tbl_DFR[[#This Row],[Invoice filling gape]]),"valid","check")</f>
        <v>valid</v>
      </c>
      <c r="M264" s="42">
        <v>2532</v>
      </c>
      <c r="N264" s="42">
        <v>704</v>
      </c>
      <c r="O264" s="42">
        <v>58</v>
      </c>
      <c r="P264" s="42">
        <v>60</v>
      </c>
      <c r="Q264" s="42" t="str">
        <f>IF(Tbl_DFR[[#This Row],[Filling Qty]]&gt;=150,"high","normal")</f>
        <v>normal</v>
      </c>
      <c r="R264" s="42" t="str">
        <f>IF(AND(Tbl_DFR[[#This Row],[CMP]]="HALDWANI",Tbl_DFR[[#This Row],[Filling Qty]]&gt;=150),"yes","no")</f>
        <v>no</v>
      </c>
      <c r="S264" s="42" t="str">
        <f>IF(Tbl_DFR[[#This Row],[Filling Qty]]&gt;=150,"high",IF(Tbl_DFR[[#This Row],[Filling Qty]]&gt;=80,"medium","low"))</f>
        <v>low</v>
      </c>
      <c r="T264" s="42">
        <f t="shared" si="4"/>
        <v>118</v>
      </c>
      <c r="U264" s="42" t="str" cm="1">
        <f t="array" ref="U264">_xlfn.IFS(Tbl_DFR[[#This Row],[Filling Qty]]&gt;=150,"HIGH",Tbl_DFR[[#This Row],[Filling Qty]]&gt;=80,"medium",TRUE,"low")</f>
        <v>low</v>
      </c>
      <c r="V264" s="42" t="str">
        <f>IF(OR(Tbl_DFR[[#This Row],[CMP]]="HALDWANI",Tbl_DFR[[#This Row],[CMP]]="DEHRADUN"),"YES","NO")</f>
        <v>YES</v>
      </c>
      <c r="W264" s="58">
        <v>45943</v>
      </c>
      <c r="X264" s="43">
        <v>45931</v>
      </c>
      <c r="Y264" s="43">
        <v>45931</v>
      </c>
      <c r="Z264" s="43" t="str">
        <f>IFERROR(TEXT(Tbl_DFR[[#This Row],[Date of filling]],"mmm"),"WIP")</f>
        <v>Oct</v>
      </c>
      <c r="AA264" s="159">
        <f>IFERROR(YEAR(Tbl_DFR[[#This Row],[Date of filling]]),"WIP")</f>
        <v>2025</v>
      </c>
      <c r="AB264" s="161" t="str">
        <f>IFERROR(TEXT(Tbl_DFR[[#This Row],[Date of filling]],"ddd"),"WIP")</f>
        <v>Tue</v>
      </c>
      <c r="AC264" s="50"/>
      <c r="AD264" s="129" t="str">
        <f>_xlfn.XLOOKUP(Tbl_DFR[[#This Row],[SAP]],Site_master[SAP ID],Site_master[ [ TECHNICIAN Name] ],"Not found")</f>
        <v>Naman   Singh</v>
      </c>
      <c r="AE264" s="148">
        <f>LEN(Tbl_DFR[[#This Row],[SAP]])</f>
        <v>18</v>
      </c>
      <c r="AF264" s="151" t="str">
        <f>IF(Tbl_DFR[[#This Row],[SAP LENGTH]]=18,"valid","check")</f>
        <v>valid</v>
      </c>
    </row>
    <row r="265" spans="1:32" hidden="1">
      <c r="A265" s="56">
        <v>132</v>
      </c>
      <c r="B265" s="28" t="s">
        <v>31</v>
      </c>
      <c r="C265" s="28" t="str">
        <f>UPPER(TRIM(Tbl_DFR[[#This Row],[CMP]]))</f>
        <v>HALDWANI</v>
      </c>
      <c r="D265" s="40" t="s">
        <v>104</v>
      </c>
      <c r="E265" s="23" t="s">
        <v>189</v>
      </c>
      <c r="F265" s="27" t="s">
        <v>190</v>
      </c>
      <c r="G265" s="27" t="s">
        <v>192</v>
      </c>
      <c r="H265" s="49" t="s">
        <v>241</v>
      </c>
      <c r="I265" s="111">
        <v>45933</v>
      </c>
      <c r="J265" s="117">
        <v>45933</v>
      </c>
      <c r="K265" s="159">
        <f>IF(OR(Tbl_DFR[[#This Row],[Date of filling]]="WIP",Tbl_DFR[[#This Row],[Date of Invoice ]]=""),"",Tbl_DFR[[#This Row],[Date of filling]]-Tbl_DFR[[#This Row],[Date of Invoice ]])</f>
        <v>0</v>
      </c>
      <c r="L265" s="161" t="str">
        <f>IF(ISNUMBER(Tbl_DFR[[#This Row],[Invoice filling gape]]),"valid","check")</f>
        <v>valid</v>
      </c>
      <c r="M265" s="51">
        <v>1507</v>
      </c>
      <c r="N265" s="51">
        <v>705</v>
      </c>
      <c r="O265" s="51">
        <v>96</v>
      </c>
      <c r="P265" s="51">
        <v>80</v>
      </c>
      <c r="Q265" s="51" t="str">
        <f>IF(Tbl_DFR[[#This Row],[Filling Qty]]&gt;=150,"high","normal")</f>
        <v>normal</v>
      </c>
      <c r="R265" s="51" t="str">
        <f>IF(AND(Tbl_DFR[[#This Row],[CMP]]="HALDWANI",Tbl_DFR[[#This Row],[Filling Qty]]&gt;=150),"yes","no")</f>
        <v>no</v>
      </c>
      <c r="S265" s="51" t="str">
        <f>IF(Tbl_DFR[[#This Row],[Filling Qty]]&gt;=150,"high",IF(Tbl_DFR[[#This Row],[Filling Qty]]&gt;=80,"medium","low"))</f>
        <v>medium</v>
      </c>
      <c r="T265" s="42">
        <f t="shared" si="4"/>
        <v>176</v>
      </c>
      <c r="U265" s="42" t="str" cm="1">
        <f t="array" ref="U265">_xlfn.IFS(Tbl_DFR[[#This Row],[Filling Qty]]&gt;=150,"HIGH",Tbl_DFR[[#This Row],[Filling Qty]]&gt;=80,"medium",TRUE,"low")</f>
        <v>medium</v>
      </c>
      <c r="V265" s="42" t="str">
        <f>IF(OR(Tbl_DFR[[#This Row],[CMP]]="HALDWANI",Tbl_DFR[[#This Row],[CMP]]="DEHRADUN"),"YES","NO")</f>
        <v>YES</v>
      </c>
      <c r="W265" s="117">
        <v>45933</v>
      </c>
      <c r="X265" s="42"/>
      <c r="Y265" s="43">
        <v>45931</v>
      </c>
      <c r="Z265" s="43" t="str">
        <f>IFERROR(TEXT(Tbl_DFR[[#This Row],[Date of filling]],"mmm"),"WIP")</f>
        <v>Oct</v>
      </c>
      <c r="AA265" s="159">
        <f>IFERROR(YEAR(Tbl_DFR[[#This Row],[Date of filling]]),"WIP")</f>
        <v>2025</v>
      </c>
      <c r="AB265" s="161" t="str">
        <f>IFERROR(TEXT(Tbl_DFR[[#This Row],[Date of filling]],"ddd"),"WIP")</f>
        <v>Fri</v>
      </c>
      <c r="AC265" s="50"/>
      <c r="AD265" s="129" t="str">
        <f>_xlfn.XLOOKUP(Tbl_DFR[[#This Row],[SAP]],Site_master[SAP ID],Site_master[ [ TECHNICIAN Name] ],"Not found")</f>
        <v>Pawan shankar Singh</v>
      </c>
      <c r="AE265" s="133">
        <f>LEN(Tbl_DFR[[#This Row],[SAP]])</f>
        <v>18</v>
      </c>
      <c r="AF265" s="151" t="str">
        <f>IF(Tbl_DFR[[#This Row],[SAP LENGTH]]=18,"valid","check")</f>
        <v>valid</v>
      </c>
    </row>
    <row r="266" spans="1:32" hidden="1">
      <c r="A266" s="70">
        <v>133</v>
      </c>
      <c r="B266" s="34" t="s">
        <v>705</v>
      </c>
      <c r="C266" s="34" t="str">
        <f>UPPER(TRIM(Tbl_DFR[[#This Row],[CMP]]))</f>
        <v>DEHRADUN</v>
      </c>
      <c r="D266" s="40" t="s">
        <v>706</v>
      </c>
      <c r="E266" s="21" t="s">
        <v>724</v>
      </c>
      <c r="F266" s="21" t="s">
        <v>865</v>
      </c>
      <c r="G266" s="92" t="s">
        <v>732</v>
      </c>
      <c r="H266" s="34" t="s">
        <v>873</v>
      </c>
      <c r="I266" s="60">
        <v>45943</v>
      </c>
      <c r="J266" s="59">
        <v>45943</v>
      </c>
      <c r="K266" s="159">
        <f>IF(OR(Tbl_DFR[[#This Row],[Date of filling]]="WIP",Tbl_DFR[[#This Row],[Date of Invoice ]]=""),"",Tbl_DFR[[#This Row],[Date of filling]]-Tbl_DFR[[#This Row],[Date of Invoice ]])</f>
        <v>0</v>
      </c>
      <c r="L266" s="161" t="str">
        <f>IF(ISNUMBER(Tbl_DFR[[#This Row],[Invoice filling gape]]),"valid","check")</f>
        <v>valid</v>
      </c>
      <c r="M266" s="46">
        <v>13242</v>
      </c>
      <c r="N266" s="46">
        <v>2065</v>
      </c>
      <c r="O266" s="46">
        <v>106</v>
      </c>
      <c r="P266" s="46">
        <v>60</v>
      </c>
      <c r="Q266" s="46" t="str">
        <f>IF(Tbl_DFR[[#This Row],[Filling Qty]]&gt;=150,"high","normal")</f>
        <v>normal</v>
      </c>
      <c r="R266" s="46" t="str">
        <f>IF(AND(Tbl_DFR[[#This Row],[CMP]]="HALDWANI",Tbl_DFR[[#This Row],[Filling Qty]]&gt;=150),"yes","no")</f>
        <v>no</v>
      </c>
      <c r="S266" s="46" t="str">
        <f>IF(Tbl_DFR[[#This Row],[Filling Qty]]&gt;=150,"high",IF(Tbl_DFR[[#This Row],[Filling Qty]]&gt;=80,"medium","low"))</f>
        <v>low</v>
      </c>
      <c r="T266" s="46">
        <f t="shared" si="4"/>
        <v>166</v>
      </c>
      <c r="U266" s="46" t="str" cm="1">
        <f t="array" ref="U266">_xlfn.IFS(Tbl_DFR[[#This Row],[Filling Qty]]&gt;=150,"HIGH",Tbl_DFR[[#This Row],[Filling Qty]]&gt;=80,"medium",TRUE,"low")</f>
        <v>low</v>
      </c>
      <c r="V266" s="46" t="str">
        <f>IF(OR(Tbl_DFR[[#This Row],[CMP]]="HALDWANI",Tbl_DFR[[#This Row],[CMP]]="DEHRADUN"),"YES","NO")</f>
        <v>YES</v>
      </c>
      <c r="W266" s="59">
        <v>45943</v>
      </c>
      <c r="X266" s="47">
        <v>45931</v>
      </c>
      <c r="Y266" s="47">
        <v>45931</v>
      </c>
      <c r="Z266" s="47" t="str">
        <f>IFERROR(TEXT(Tbl_DFR[[#This Row],[Date of filling]],"mmm"),"WIP")</f>
        <v>Oct</v>
      </c>
      <c r="AA266" s="159">
        <f>IFERROR(YEAR(Tbl_DFR[[#This Row],[Date of filling]]),"WIP")</f>
        <v>2025</v>
      </c>
      <c r="AB266" s="161" t="str">
        <f>IFERROR(TEXT(Tbl_DFR[[#This Row],[Date of filling]],"ddd"),"WIP")</f>
        <v>Mon</v>
      </c>
      <c r="AC266" s="48"/>
      <c r="AD266" s="130" t="str">
        <f>_xlfn.XLOOKUP(Tbl_DFR[[#This Row],[SAP]],Site_master[SAP ID],Site_master[ [ TECHNICIAN Name] ],"Not found")</f>
        <v>Sandeep   Kumar MORI</v>
      </c>
      <c r="AE266" s="147">
        <f>LEN(Tbl_DFR[[#This Row],[SAP]])</f>
        <v>18</v>
      </c>
      <c r="AF266" s="151" t="str">
        <f>IF(Tbl_DFR[[#This Row],[SAP LENGTH]]=18,"valid","check")</f>
        <v>valid</v>
      </c>
    </row>
    <row r="267" spans="1:32" hidden="1">
      <c r="A267" s="70">
        <v>133</v>
      </c>
      <c r="B267" s="34" t="s">
        <v>31</v>
      </c>
      <c r="C267" s="34" t="str">
        <f>UPPER(TRIM(Tbl_DFR[[#This Row],[CMP]]))</f>
        <v>HALDWANI</v>
      </c>
      <c r="D267" s="40" t="s">
        <v>104</v>
      </c>
      <c r="E267" s="23" t="s">
        <v>189</v>
      </c>
      <c r="F267" s="21" t="s">
        <v>190</v>
      </c>
      <c r="G267" s="21" t="s">
        <v>193</v>
      </c>
      <c r="H267" s="45" t="s">
        <v>241</v>
      </c>
      <c r="I267" s="114">
        <v>45933</v>
      </c>
      <c r="J267" s="116">
        <v>45933</v>
      </c>
      <c r="K267" s="159">
        <f>IF(OR(Tbl_DFR[[#This Row],[Date of filling]]="WIP",Tbl_DFR[[#This Row],[Date of Invoice ]]=""),"",Tbl_DFR[[#This Row],[Date of filling]]-Tbl_DFR[[#This Row],[Date of Invoice ]])</f>
        <v>0</v>
      </c>
      <c r="L267" s="161" t="str">
        <f>IF(ISNUMBER(Tbl_DFR[[#This Row],[Invoice filling gape]]),"valid","check")</f>
        <v>valid</v>
      </c>
      <c r="M267" s="52">
        <v>1993</v>
      </c>
      <c r="N267" s="52">
        <v>599</v>
      </c>
      <c r="O267" s="52">
        <v>100</v>
      </c>
      <c r="P267" s="52">
        <v>60</v>
      </c>
      <c r="Q267" s="52" t="str">
        <f>IF(Tbl_DFR[[#This Row],[Filling Qty]]&gt;=150,"high","normal")</f>
        <v>normal</v>
      </c>
      <c r="R267" s="52" t="str">
        <f>IF(AND(Tbl_DFR[[#This Row],[CMP]]="HALDWANI",Tbl_DFR[[#This Row],[Filling Qty]]&gt;=150),"yes","no")</f>
        <v>no</v>
      </c>
      <c r="S267" s="52" t="str">
        <f>IF(Tbl_DFR[[#This Row],[Filling Qty]]&gt;=150,"high",IF(Tbl_DFR[[#This Row],[Filling Qty]]&gt;=80,"medium","low"))</f>
        <v>low</v>
      </c>
      <c r="T267" s="46">
        <f t="shared" si="4"/>
        <v>160</v>
      </c>
      <c r="U267" s="46" t="str" cm="1">
        <f t="array" ref="U267">_xlfn.IFS(Tbl_DFR[[#This Row],[Filling Qty]]&gt;=150,"HIGH",Tbl_DFR[[#This Row],[Filling Qty]]&gt;=80,"medium",TRUE,"low")</f>
        <v>low</v>
      </c>
      <c r="V267" s="46" t="str">
        <f>IF(OR(Tbl_DFR[[#This Row],[CMP]]="HALDWANI",Tbl_DFR[[#This Row],[CMP]]="DEHRADUN"),"YES","NO")</f>
        <v>YES</v>
      </c>
      <c r="W267" s="116">
        <v>45933</v>
      </c>
      <c r="X267" s="46"/>
      <c r="Y267" s="47">
        <v>45931</v>
      </c>
      <c r="Z267" s="47" t="str">
        <f>IFERROR(TEXT(Tbl_DFR[[#This Row],[Date of filling]],"mmm"),"WIP")</f>
        <v>Oct</v>
      </c>
      <c r="AA267" s="159">
        <f>IFERROR(YEAR(Tbl_DFR[[#This Row],[Date of filling]]),"WIP")</f>
        <v>2025</v>
      </c>
      <c r="AB267" s="161" t="str">
        <f>IFERROR(TEXT(Tbl_DFR[[#This Row],[Date of filling]],"ddd"),"WIP")</f>
        <v>Fri</v>
      </c>
      <c r="AC267" s="48"/>
      <c r="AD267" s="130" t="str">
        <f>_xlfn.XLOOKUP(Tbl_DFR[[#This Row],[SAP]],Site_master[SAP ID],Site_master[ [ TECHNICIAN Name] ],"Not found")</f>
        <v>Not found</v>
      </c>
      <c r="AE267" s="135">
        <f>LEN(Tbl_DFR[[#This Row],[SAP]])</f>
        <v>18</v>
      </c>
      <c r="AF267" s="151" t="str">
        <f>IF(Tbl_DFR[[#This Row],[SAP LENGTH]]=18,"valid","check")</f>
        <v>valid</v>
      </c>
    </row>
    <row r="268" spans="1:32" hidden="1">
      <c r="A268" s="56">
        <v>134</v>
      </c>
      <c r="B268" s="28" t="s">
        <v>705</v>
      </c>
      <c r="C268" s="28" t="str">
        <f>UPPER(TRIM(Tbl_DFR[[#This Row],[CMP]]))</f>
        <v>DEHRADUN</v>
      </c>
      <c r="D268" s="40" t="s">
        <v>706</v>
      </c>
      <c r="E268" s="27" t="s">
        <v>778</v>
      </c>
      <c r="F268" s="27" t="s">
        <v>779</v>
      </c>
      <c r="G268" s="91" t="s">
        <v>876</v>
      </c>
      <c r="H268" s="28" t="s">
        <v>877</v>
      </c>
      <c r="I268" s="61">
        <v>45943</v>
      </c>
      <c r="J268" s="58">
        <v>45944</v>
      </c>
      <c r="K268" s="159">
        <f>IF(OR(Tbl_DFR[[#This Row],[Date of filling]]="WIP",Tbl_DFR[[#This Row],[Date of Invoice ]]=""),"",Tbl_DFR[[#This Row],[Date of filling]]-Tbl_DFR[[#This Row],[Date of Invoice ]])</f>
        <v>1</v>
      </c>
      <c r="L268" s="161" t="str">
        <f>IF(ISNUMBER(Tbl_DFR[[#This Row],[Invoice filling gape]]),"valid","check")</f>
        <v>valid</v>
      </c>
      <c r="M268" s="42">
        <v>2205</v>
      </c>
      <c r="N268" s="42">
        <v>434</v>
      </c>
      <c r="O268" s="42">
        <v>64</v>
      </c>
      <c r="P268" s="42">
        <v>80</v>
      </c>
      <c r="Q268" s="42" t="str">
        <f>IF(Tbl_DFR[[#This Row],[Filling Qty]]&gt;=150,"high","normal")</f>
        <v>normal</v>
      </c>
      <c r="R268" s="42" t="str">
        <f>IF(AND(Tbl_DFR[[#This Row],[CMP]]="HALDWANI",Tbl_DFR[[#This Row],[Filling Qty]]&gt;=150),"yes","no")</f>
        <v>no</v>
      </c>
      <c r="S268" s="42" t="str">
        <f>IF(Tbl_DFR[[#This Row],[Filling Qty]]&gt;=150,"high",IF(Tbl_DFR[[#This Row],[Filling Qty]]&gt;=80,"medium","low"))</f>
        <v>medium</v>
      </c>
      <c r="T268" s="42">
        <f t="shared" si="4"/>
        <v>144</v>
      </c>
      <c r="U268" s="42" t="str" cm="1">
        <f t="array" ref="U268">_xlfn.IFS(Tbl_DFR[[#This Row],[Filling Qty]]&gt;=150,"HIGH",Tbl_DFR[[#This Row],[Filling Qty]]&gt;=80,"medium",TRUE,"low")</f>
        <v>medium</v>
      </c>
      <c r="V268" s="42" t="str">
        <f>IF(OR(Tbl_DFR[[#This Row],[CMP]]="HALDWANI",Tbl_DFR[[#This Row],[CMP]]="DEHRADUN"),"YES","NO")</f>
        <v>YES</v>
      </c>
      <c r="W268" s="58">
        <v>45943</v>
      </c>
      <c r="X268" s="43">
        <v>45931</v>
      </c>
      <c r="Y268" s="43">
        <v>45931</v>
      </c>
      <c r="Z268" s="43" t="str">
        <f>IFERROR(TEXT(Tbl_DFR[[#This Row],[Date of filling]],"mmm"),"WIP")</f>
        <v>Oct</v>
      </c>
      <c r="AA268" s="159">
        <f>IFERROR(YEAR(Tbl_DFR[[#This Row],[Date of filling]]),"WIP")</f>
        <v>2025</v>
      </c>
      <c r="AB268" s="161" t="str">
        <f>IFERROR(TEXT(Tbl_DFR[[#This Row],[Date of filling]],"ddd"),"WIP")</f>
        <v>Tue</v>
      </c>
      <c r="AC268" s="50"/>
      <c r="AD268" s="129" t="str">
        <f>_xlfn.XLOOKUP(Tbl_DFR[[#This Row],[SAP]],Site_master[SAP ID],Site_master[ [ TECHNICIAN Name] ],"Not found")</f>
        <v>Ajay   Rawat</v>
      </c>
      <c r="AE268" s="146">
        <f>LEN(Tbl_DFR[[#This Row],[SAP]])</f>
        <v>18</v>
      </c>
      <c r="AF268" s="151" t="str">
        <f>IF(Tbl_DFR[[#This Row],[SAP LENGTH]]=18,"valid","check")</f>
        <v>valid</v>
      </c>
    </row>
    <row r="269" spans="1:32" hidden="1">
      <c r="A269" s="56">
        <v>134</v>
      </c>
      <c r="B269" s="28" t="s">
        <v>31</v>
      </c>
      <c r="C269" s="28" t="str">
        <f>UPPER(TRIM(Tbl_DFR[[#This Row],[CMP]]))</f>
        <v>HALDWANI</v>
      </c>
      <c r="D269" s="40" t="s">
        <v>104</v>
      </c>
      <c r="E269" s="23" t="s">
        <v>189</v>
      </c>
      <c r="F269" s="27" t="s">
        <v>190</v>
      </c>
      <c r="G269" s="27" t="s">
        <v>194</v>
      </c>
      <c r="H269" s="49" t="s">
        <v>241</v>
      </c>
      <c r="I269" s="113">
        <v>45933</v>
      </c>
      <c r="J269" s="117">
        <v>45933</v>
      </c>
      <c r="K269" s="159">
        <f>IF(OR(Tbl_DFR[[#This Row],[Date of filling]]="WIP",Tbl_DFR[[#This Row],[Date of Invoice ]]=""),"",Tbl_DFR[[#This Row],[Date of filling]]-Tbl_DFR[[#This Row],[Date of Invoice ]])</f>
        <v>0</v>
      </c>
      <c r="L269" s="161" t="str">
        <f>IF(ISNUMBER(Tbl_DFR[[#This Row],[Invoice filling gape]]),"valid","check")</f>
        <v>valid</v>
      </c>
      <c r="M269" s="51">
        <v>1779</v>
      </c>
      <c r="N269" s="51">
        <v>327</v>
      </c>
      <c r="O269" s="51">
        <v>82</v>
      </c>
      <c r="P269" s="51">
        <v>60</v>
      </c>
      <c r="Q269" s="51" t="str">
        <f>IF(Tbl_DFR[[#This Row],[Filling Qty]]&gt;=150,"high","normal")</f>
        <v>normal</v>
      </c>
      <c r="R269" s="51" t="str">
        <f>IF(AND(Tbl_DFR[[#This Row],[CMP]]="HALDWANI",Tbl_DFR[[#This Row],[Filling Qty]]&gt;=150),"yes","no")</f>
        <v>no</v>
      </c>
      <c r="S269" s="51" t="str">
        <f>IF(Tbl_DFR[[#This Row],[Filling Qty]]&gt;=150,"high",IF(Tbl_DFR[[#This Row],[Filling Qty]]&gt;=80,"medium","low"))</f>
        <v>low</v>
      </c>
      <c r="T269" s="42">
        <f t="shared" si="4"/>
        <v>142</v>
      </c>
      <c r="U269" s="42" t="str" cm="1">
        <f t="array" ref="U269">_xlfn.IFS(Tbl_DFR[[#This Row],[Filling Qty]]&gt;=150,"HIGH",Tbl_DFR[[#This Row],[Filling Qty]]&gt;=80,"medium",TRUE,"low")</f>
        <v>low</v>
      </c>
      <c r="V269" s="42" t="str">
        <f>IF(OR(Tbl_DFR[[#This Row],[CMP]]="HALDWANI",Tbl_DFR[[#This Row],[CMP]]="DEHRADUN"),"YES","NO")</f>
        <v>YES</v>
      </c>
      <c r="W269" s="117">
        <v>45933</v>
      </c>
      <c r="X269" s="42"/>
      <c r="Y269" s="43">
        <v>45931</v>
      </c>
      <c r="Z269" s="43" t="str">
        <f>IFERROR(TEXT(Tbl_DFR[[#This Row],[Date of filling]],"mmm"),"WIP")</f>
        <v>Oct</v>
      </c>
      <c r="AA269" s="159">
        <f>IFERROR(YEAR(Tbl_DFR[[#This Row],[Date of filling]]),"WIP")</f>
        <v>2025</v>
      </c>
      <c r="AB269" s="161" t="str">
        <f>IFERROR(TEXT(Tbl_DFR[[#This Row],[Date of filling]],"ddd"),"WIP")</f>
        <v>Fri</v>
      </c>
      <c r="AC269" s="50"/>
      <c r="AD269" s="129" t="str">
        <f>_xlfn.XLOOKUP(Tbl_DFR[[#This Row],[SAP]],Site_master[SAP ID],Site_master[ [ TECHNICIAN Name] ],"Not found")</f>
        <v>Ajay  singh  Bisht</v>
      </c>
      <c r="AE269" s="133">
        <f>LEN(Tbl_DFR[[#This Row],[SAP]])</f>
        <v>18</v>
      </c>
      <c r="AF269" s="151" t="str">
        <f>IF(Tbl_DFR[[#This Row],[SAP LENGTH]]=18,"valid","check")</f>
        <v>valid</v>
      </c>
    </row>
    <row r="270" spans="1:32" hidden="1">
      <c r="A270" s="70">
        <v>135</v>
      </c>
      <c r="B270" s="34" t="s">
        <v>705</v>
      </c>
      <c r="C270" s="34" t="str">
        <f>UPPER(TRIM(Tbl_DFR[[#This Row],[CMP]]))</f>
        <v>DEHRADUN</v>
      </c>
      <c r="D270" s="40" t="s">
        <v>706</v>
      </c>
      <c r="E270" s="21" t="s">
        <v>778</v>
      </c>
      <c r="F270" s="21" t="s">
        <v>779</v>
      </c>
      <c r="G270" s="92" t="s">
        <v>878</v>
      </c>
      <c r="H270" s="34" t="s">
        <v>877</v>
      </c>
      <c r="I270" s="59">
        <v>45943</v>
      </c>
      <c r="J270" s="59">
        <v>45944</v>
      </c>
      <c r="K270" s="159">
        <f>IF(OR(Tbl_DFR[[#This Row],[Date of filling]]="WIP",Tbl_DFR[[#This Row],[Date of Invoice ]]=""),"",Tbl_DFR[[#This Row],[Date of filling]]-Tbl_DFR[[#This Row],[Date of Invoice ]])</f>
        <v>1</v>
      </c>
      <c r="L270" s="161" t="str">
        <f>IF(ISNUMBER(Tbl_DFR[[#This Row],[Invoice filling gape]]),"valid","check")</f>
        <v>valid</v>
      </c>
      <c r="M270" s="46">
        <v>6360</v>
      </c>
      <c r="N270" s="46">
        <v>1528</v>
      </c>
      <c r="O270" s="46">
        <v>78</v>
      </c>
      <c r="P270" s="46">
        <v>80</v>
      </c>
      <c r="Q270" s="46" t="str">
        <f>IF(Tbl_DFR[[#This Row],[Filling Qty]]&gt;=150,"high","normal")</f>
        <v>normal</v>
      </c>
      <c r="R270" s="46" t="str">
        <f>IF(AND(Tbl_DFR[[#This Row],[CMP]]="HALDWANI",Tbl_DFR[[#This Row],[Filling Qty]]&gt;=150),"yes","no")</f>
        <v>no</v>
      </c>
      <c r="S270" s="46" t="str">
        <f>IF(Tbl_DFR[[#This Row],[Filling Qty]]&gt;=150,"high",IF(Tbl_DFR[[#This Row],[Filling Qty]]&gt;=80,"medium","low"))</f>
        <v>medium</v>
      </c>
      <c r="T270" s="46">
        <f t="shared" si="4"/>
        <v>158</v>
      </c>
      <c r="U270" s="46" t="str" cm="1">
        <f t="array" ref="U270">_xlfn.IFS(Tbl_DFR[[#This Row],[Filling Qty]]&gt;=150,"HIGH",Tbl_DFR[[#This Row],[Filling Qty]]&gt;=80,"medium",TRUE,"low")</f>
        <v>medium</v>
      </c>
      <c r="V270" s="46" t="str">
        <f>IF(OR(Tbl_DFR[[#This Row],[CMP]]="HALDWANI",Tbl_DFR[[#This Row],[CMP]]="DEHRADUN"),"YES","NO")</f>
        <v>YES</v>
      </c>
      <c r="W270" s="59">
        <v>45943</v>
      </c>
      <c r="X270" s="47">
        <v>45931</v>
      </c>
      <c r="Y270" s="47">
        <v>45931</v>
      </c>
      <c r="Z270" s="47" t="str">
        <f>IFERROR(TEXT(Tbl_DFR[[#This Row],[Date of filling]],"mmm"),"WIP")</f>
        <v>Oct</v>
      </c>
      <c r="AA270" s="159">
        <f>IFERROR(YEAR(Tbl_DFR[[#This Row],[Date of filling]]),"WIP")</f>
        <v>2025</v>
      </c>
      <c r="AB270" s="161" t="str">
        <f>IFERROR(TEXT(Tbl_DFR[[#This Row],[Date of filling]],"ddd"),"WIP")</f>
        <v>Tue</v>
      </c>
      <c r="AC270" s="48"/>
      <c r="AD270" s="130" t="str">
        <f>_xlfn.XLOOKUP(Tbl_DFR[[#This Row],[SAP]],Site_master[SAP ID],Site_master[ [ TECHNICIAN Name] ],"Not found")</f>
        <v>Ajay   Rawat</v>
      </c>
      <c r="AE270" s="147">
        <f>LEN(Tbl_DFR[[#This Row],[SAP]])</f>
        <v>18</v>
      </c>
      <c r="AF270" s="151" t="str">
        <f>IF(Tbl_DFR[[#This Row],[SAP LENGTH]]=18,"valid","check")</f>
        <v>valid</v>
      </c>
    </row>
    <row r="271" spans="1:32" hidden="1">
      <c r="A271" s="70">
        <v>135</v>
      </c>
      <c r="B271" s="34" t="s">
        <v>31</v>
      </c>
      <c r="C271" s="34" t="str">
        <f>UPPER(TRIM(Tbl_DFR[[#This Row],[CMP]]))</f>
        <v>HALDWANI</v>
      </c>
      <c r="D271" s="40" t="s">
        <v>104</v>
      </c>
      <c r="E271" s="23" t="s">
        <v>189</v>
      </c>
      <c r="F271" s="21" t="s">
        <v>190</v>
      </c>
      <c r="G271" s="21" t="s">
        <v>195</v>
      </c>
      <c r="H271" s="45" t="s">
        <v>241</v>
      </c>
      <c r="I271" s="112">
        <v>45933</v>
      </c>
      <c r="J271" s="116">
        <v>45934</v>
      </c>
      <c r="K271" s="159">
        <f>IF(OR(Tbl_DFR[[#This Row],[Date of filling]]="WIP",Tbl_DFR[[#This Row],[Date of Invoice ]]=""),"",Tbl_DFR[[#This Row],[Date of filling]]-Tbl_DFR[[#This Row],[Date of Invoice ]])</f>
        <v>1</v>
      </c>
      <c r="L271" s="161" t="str">
        <f>IF(ISNUMBER(Tbl_DFR[[#This Row],[Invoice filling gape]]),"valid","check")</f>
        <v>valid</v>
      </c>
      <c r="M271" s="52">
        <v>19173</v>
      </c>
      <c r="N271" s="52">
        <v>4054</v>
      </c>
      <c r="O271" s="52">
        <v>100</v>
      </c>
      <c r="P271" s="52">
        <v>60</v>
      </c>
      <c r="Q271" s="52" t="str">
        <f>IF(Tbl_DFR[[#This Row],[Filling Qty]]&gt;=150,"high","normal")</f>
        <v>normal</v>
      </c>
      <c r="R271" s="52" t="str">
        <f>IF(AND(Tbl_DFR[[#This Row],[CMP]]="HALDWANI",Tbl_DFR[[#This Row],[Filling Qty]]&gt;=150),"yes","no")</f>
        <v>no</v>
      </c>
      <c r="S271" s="52" t="str">
        <f>IF(Tbl_DFR[[#This Row],[Filling Qty]]&gt;=150,"high",IF(Tbl_DFR[[#This Row],[Filling Qty]]&gt;=80,"medium","low"))</f>
        <v>low</v>
      </c>
      <c r="T271" s="46">
        <f t="shared" si="4"/>
        <v>160</v>
      </c>
      <c r="U271" s="46" t="str" cm="1">
        <f t="array" ref="U271">_xlfn.IFS(Tbl_DFR[[#This Row],[Filling Qty]]&gt;=150,"HIGH",Tbl_DFR[[#This Row],[Filling Qty]]&gt;=80,"medium",TRUE,"low")</f>
        <v>low</v>
      </c>
      <c r="V271" s="46" t="str">
        <f>IF(OR(Tbl_DFR[[#This Row],[CMP]]="HALDWANI",Tbl_DFR[[#This Row],[CMP]]="DEHRADUN"),"YES","NO")</f>
        <v>YES</v>
      </c>
      <c r="W271" s="116">
        <v>45934</v>
      </c>
      <c r="X271" s="46"/>
      <c r="Y271" s="47">
        <v>45931</v>
      </c>
      <c r="Z271" s="47" t="str">
        <f>IFERROR(TEXT(Tbl_DFR[[#This Row],[Date of filling]],"mmm"),"WIP")</f>
        <v>Oct</v>
      </c>
      <c r="AA271" s="159">
        <f>IFERROR(YEAR(Tbl_DFR[[#This Row],[Date of filling]]),"WIP")</f>
        <v>2025</v>
      </c>
      <c r="AB271" s="161" t="str">
        <f>IFERROR(TEXT(Tbl_DFR[[#This Row],[Date of filling]],"ddd"),"WIP")</f>
        <v>Sat</v>
      </c>
      <c r="AC271" s="48"/>
      <c r="AD271" s="130" t="str">
        <f>_xlfn.XLOOKUP(Tbl_DFR[[#This Row],[SAP]],Site_master[SAP ID],Site_master[ [ TECHNICIAN Name] ],"Not found")</f>
        <v>Ajay  singh  Bisht</v>
      </c>
      <c r="AE271" s="135">
        <f>LEN(Tbl_DFR[[#This Row],[SAP]])</f>
        <v>18</v>
      </c>
      <c r="AF271" s="151" t="str">
        <f>IF(Tbl_DFR[[#This Row],[SAP LENGTH]]=18,"valid","check")</f>
        <v>valid</v>
      </c>
    </row>
    <row r="272" spans="1:32">
      <c r="A272" s="56">
        <v>136</v>
      </c>
      <c r="B272" s="28" t="s">
        <v>31</v>
      </c>
      <c r="C272" s="28" t="str">
        <f>UPPER(TRIM(Tbl_DFR[[#This Row],[CMP]]))</f>
        <v>HALDWANI</v>
      </c>
      <c r="D272" s="40" t="s">
        <v>1</v>
      </c>
      <c r="E272" s="27" t="s">
        <v>143</v>
      </c>
      <c r="F272" s="27" t="s">
        <v>111</v>
      </c>
      <c r="G272" s="27" t="s">
        <v>196</v>
      </c>
      <c r="H272" s="28">
        <v>74645</v>
      </c>
      <c r="I272" s="113">
        <v>45933</v>
      </c>
      <c r="J272" s="117">
        <v>45933</v>
      </c>
      <c r="K272" s="159">
        <f>IF(OR(Tbl_DFR[[#This Row],[Date of filling]]="WIP",Tbl_DFR[[#This Row],[Date of Invoice ]]=""),"",Tbl_DFR[[#This Row],[Date of filling]]-Tbl_DFR[[#This Row],[Date of Invoice ]])</f>
        <v>0</v>
      </c>
      <c r="L272" s="161" t="str">
        <f>IF(ISNUMBER(Tbl_DFR[[#This Row],[Invoice filling gape]]),"valid","check")</f>
        <v>valid</v>
      </c>
      <c r="M272" s="51">
        <v>9564</v>
      </c>
      <c r="N272" s="51">
        <v>2254</v>
      </c>
      <c r="O272" s="51">
        <v>10</v>
      </c>
      <c r="P272" s="51">
        <v>80</v>
      </c>
      <c r="Q272" s="51" t="str">
        <f>IF(Tbl_DFR[[#This Row],[Filling Qty]]&gt;=150,"high","normal")</f>
        <v>normal</v>
      </c>
      <c r="R272" s="51" t="str">
        <f>IF(AND(Tbl_DFR[[#This Row],[CMP]]="HALDWANI",Tbl_DFR[[#This Row],[Filling Qty]]&gt;=150),"yes","no")</f>
        <v>no</v>
      </c>
      <c r="S272" s="51" t="str">
        <f>IF(Tbl_DFR[[#This Row],[Filling Qty]]&gt;=150,"high",IF(Tbl_DFR[[#This Row],[Filling Qty]]&gt;=80,"medium","low"))</f>
        <v>medium</v>
      </c>
      <c r="T272" s="42">
        <f t="shared" si="4"/>
        <v>90</v>
      </c>
      <c r="U272" s="42" t="str" cm="1">
        <f t="array" ref="U272">_xlfn.IFS(Tbl_DFR[[#This Row],[Filling Qty]]&gt;=150,"HIGH",Tbl_DFR[[#This Row],[Filling Qty]]&gt;=80,"medium",TRUE,"low")</f>
        <v>medium</v>
      </c>
      <c r="V272" s="42" t="str">
        <f>IF(OR(Tbl_DFR[[#This Row],[CMP]]="HALDWANI",Tbl_DFR[[#This Row],[CMP]]="DEHRADUN"),"YES","NO")</f>
        <v>YES</v>
      </c>
      <c r="W272" s="117">
        <v>45933</v>
      </c>
      <c r="X272" s="42"/>
      <c r="Y272" s="43">
        <v>45931</v>
      </c>
      <c r="Z272" s="43" t="str">
        <f>IFERROR(TEXT(Tbl_DFR[[#This Row],[Date of filling]],"mmm"),"WIP")</f>
        <v>Oct</v>
      </c>
      <c r="AA272" s="159">
        <f>IFERROR(YEAR(Tbl_DFR[[#This Row],[Date of filling]]),"WIP")</f>
        <v>2025</v>
      </c>
      <c r="AB272" s="161" t="str">
        <f>IFERROR(TEXT(Tbl_DFR[[#This Row],[Date of filling]],"ddd"),"WIP")</f>
        <v>Fri</v>
      </c>
      <c r="AC272" s="50"/>
      <c r="AD272" s="129" t="str">
        <f>_xlfn.XLOOKUP(Tbl_DFR[[#This Row],[SAP]],Site_master[SAP ID],Site_master[ [ TECHNICIAN Name] ],"Not found")</f>
        <v>Teeka  Ram</v>
      </c>
      <c r="AE272" s="133">
        <f>LEN(Tbl_DFR[[#This Row],[SAP]])</f>
        <v>18</v>
      </c>
      <c r="AF272" s="151" t="str">
        <f>IF(Tbl_DFR[[#This Row],[SAP LENGTH]]=18,"valid","check")</f>
        <v>valid</v>
      </c>
    </row>
    <row r="273" spans="1:32" hidden="1">
      <c r="A273" s="56">
        <v>136</v>
      </c>
      <c r="B273" s="28" t="s">
        <v>705</v>
      </c>
      <c r="C273" s="28" t="str">
        <f>UPPER(TRIM(Tbl_DFR[[#This Row],[CMP]]))</f>
        <v>DEHRADUN</v>
      </c>
      <c r="D273" s="40" t="s">
        <v>706</v>
      </c>
      <c r="E273" s="27" t="s">
        <v>761</v>
      </c>
      <c r="F273" s="27" t="s">
        <v>762</v>
      </c>
      <c r="G273" s="91" t="s">
        <v>886</v>
      </c>
      <c r="H273" s="28" t="s">
        <v>887</v>
      </c>
      <c r="I273" s="58">
        <v>45947</v>
      </c>
      <c r="J273" s="58">
        <v>45942</v>
      </c>
      <c r="K273" s="159">
        <f>IF(OR(Tbl_DFR[[#This Row],[Date of filling]]="WIP",Tbl_DFR[[#This Row],[Date of Invoice ]]=""),"",Tbl_DFR[[#This Row],[Date of filling]]-Tbl_DFR[[#This Row],[Date of Invoice ]])</f>
        <v>-5</v>
      </c>
      <c r="L273" s="161" t="str">
        <f>IF(ISNUMBER(Tbl_DFR[[#This Row],[Invoice filling gape]]),"valid","check")</f>
        <v>valid</v>
      </c>
      <c r="M273" s="42">
        <v>11333</v>
      </c>
      <c r="N273" s="42">
        <v>2773</v>
      </c>
      <c r="O273" s="42">
        <v>20</v>
      </c>
      <c r="P273" s="42">
        <v>60</v>
      </c>
      <c r="Q273" s="42" t="str">
        <f>IF(Tbl_DFR[[#This Row],[Filling Qty]]&gt;=150,"high","normal")</f>
        <v>normal</v>
      </c>
      <c r="R273" s="42" t="str">
        <f>IF(AND(Tbl_DFR[[#This Row],[CMP]]="HALDWANI",Tbl_DFR[[#This Row],[Filling Qty]]&gt;=150),"yes","no")</f>
        <v>no</v>
      </c>
      <c r="S273" s="42" t="str">
        <f>IF(Tbl_DFR[[#This Row],[Filling Qty]]&gt;=150,"high",IF(Tbl_DFR[[#This Row],[Filling Qty]]&gt;=80,"medium","low"))</f>
        <v>low</v>
      </c>
      <c r="T273" s="42">
        <f t="shared" si="4"/>
        <v>80</v>
      </c>
      <c r="U273" s="42" t="str" cm="1">
        <f t="array" ref="U273">_xlfn.IFS(Tbl_DFR[[#This Row],[Filling Qty]]&gt;=150,"HIGH",Tbl_DFR[[#This Row],[Filling Qty]]&gt;=80,"medium",TRUE,"low")</f>
        <v>low</v>
      </c>
      <c r="V273" s="42" t="str">
        <f>IF(OR(Tbl_DFR[[#This Row],[CMP]]="HALDWANI",Tbl_DFR[[#This Row],[CMP]]="DEHRADUN"),"YES","NO")</f>
        <v>YES</v>
      </c>
      <c r="W273" s="58">
        <v>45947</v>
      </c>
      <c r="X273" s="43">
        <v>45931</v>
      </c>
      <c r="Y273" s="43">
        <v>45931</v>
      </c>
      <c r="Z273" s="43" t="str">
        <f>IFERROR(TEXT(Tbl_DFR[[#This Row],[Date of filling]],"mmm"),"WIP")</f>
        <v>Oct</v>
      </c>
      <c r="AA273" s="159">
        <f>IFERROR(YEAR(Tbl_DFR[[#This Row],[Date of filling]]),"WIP")</f>
        <v>2025</v>
      </c>
      <c r="AB273" s="161" t="str">
        <f>IFERROR(TEXT(Tbl_DFR[[#This Row],[Date of filling]],"ddd"),"WIP")</f>
        <v>Sun</v>
      </c>
      <c r="AC273" s="50"/>
      <c r="AD273" s="129" t="str">
        <f>_xlfn.XLOOKUP(Tbl_DFR[[#This Row],[SAP]],Site_master[SAP ID],Site_master[ [ TECHNICIAN Name] ],"Not found")</f>
        <v>Santosh  Kumar VKSN</v>
      </c>
      <c r="AE273" s="146">
        <f>LEN(Tbl_DFR[[#This Row],[SAP]])</f>
        <v>18</v>
      </c>
      <c r="AF273" s="151" t="str">
        <f>IF(Tbl_DFR[[#This Row],[SAP LENGTH]]=18,"valid","check")</f>
        <v>valid</v>
      </c>
    </row>
    <row r="274" spans="1:32">
      <c r="A274" s="70">
        <v>137</v>
      </c>
      <c r="B274" s="34" t="s">
        <v>31</v>
      </c>
      <c r="C274" s="34" t="str">
        <f>UPPER(TRIM(Tbl_DFR[[#This Row],[CMP]]))</f>
        <v>HALDWANI</v>
      </c>
      <c r="D274" s="40" t="s">
        <v>1</v>
      </c>
      <c r="E274" s="21" t="s">
        <v>143</v>
      </c>
      <c r="F274" s="21" t="s">
        <v>111</v>
      </c>
      <c r="G274" s="21" t="s">
        <v>197</v>
      </c>
      <c r="H274" s="34">
        <v>74645</v>
      </c>
      <c r="I274" s="112">
        <v>45933</v>
      </c>
      <c r="J274" s="116">
        <v>45933</v>
      </c>
      <c r="K274" s="159">
        <f>IF(OR(Tbl_DFR[[#This Row],[Date of filling]]="WIP",Tbl_DFR[[#This Row],[Date of Invoice ]]=""),"",Tbl_DFR[[#This Row],[Date of filling]]-Tbl_DFR[[#This Row],[Date of Invoice ]])</f>
        <v>0</v>
      </c>
      <c r="L274" s="161" t="str">
        <f>IF(ISNUMBER(Tbl_DFR[[#This Row],[Invoice filling gape]]),"valid","check")</f>
        <v>valid</v>
      </c>
      <c r="M274" s="52">
        <v>11174</v>
      </c>
      <c r="N274" s="52">
        <v>2616</v>
      </c>
      <c r="O274" s="52">
        <v>17</v>
      </c>
      <c r="P274" s="52">
        <v>80</v>
      </c>
      <c r="Q274" s="52" t="str">
        <f>IF(Tbl_DFR[[#This Row],[Filling Qty]]&gt;=150,"high","normal")</f>
        <v>normal</v>
      </c>
      <c r="R274" s="52" t="str">
        <f>IF(AND(Tbl_DFR[[#This Row],[CMP]]="HALDWANI",Tbl_DFR[[#This Row],[Filling Qty]]&gt;=150),"yes","no")</f>
        <v>no</v>
      </c>
      <c r="S274" s="52" t="str">
        <f>IF(Tbl_DFR[[#This Row],[Filling Qty]]&gt;=150,"high",IF(Tbl_DFR[[#This Row],[Filling Qty]]&gt;=80,"medium","low"))</f>
        <v>medium</v>
      </c>
      <c r="T274" s="46">
        <f t="shared" si="4"/>
        <v>97</v>
      </c>
      <c r="U274" s="46" t="str" cm="1">
        <f t="array" ref="U274">_xlfn.IFS(Tbl_DFR[[#This Row],[Filling Qty]]&gt;=150,"HIGH",Tbl_DFR[[#This Row],[Filling Qty]]&gt;=80,"medium",TRUE,"low")</f>
        <v>medium</v>
      </c>
      <c r="V274" s="46" t="str">
        <f>IF(OR(Tbl_DFR[[#This Row],[CMP]]="HALDWANI",Tbl_DFR[[#This Row],[CMP]]="DEHRADUN"),"YES","NO")</f>
        <v>YES</v>
      </c>
      <c r="W274" s="116">
        <v>45933</v>
      </c>
      <c r="X274" s="46"/>
      <c r="Y274" s="47">
        <v>45931</v>
      </c>
      <c r="Z274" s="47" t="str">
        <f>IFERROR(TEXT(Tbl_DFR[[#This Row],[Date of filling]],"mmm"),"WIP")</f>
        <v>Oct</v>
      </c>
      <c r="AA274" s="159">
        <f>IFERROR(YEAR(Tbl_DFR[[#This Row],[Date of filling]]),"WIP")</f>
        <v>2025</v>
      </c>
      <c r="AB274" s="161" t="str">
        <f>IFERROR(TEXT(Tbl_DFR[[#This Row],[Date of filling]],"ddd"),"WIP")</f>
        <v>Fri</v>
      </c>
      <c r="AC274" s="48"/>
      <c r="AD274" s="130" t="str">
        <f>_xlfn.XLOOKUP(Tbl_DFR[[#This Row],[SAP]],Site_master[SAP ID],Site_master[ [ TECHNICIAN Name] ],"Not found")</f>
        <v>Teeka  Ram</v>
      </c>
      <c r="AE274" s="135">
        <f>LEN(Tbl_DFR[[#This Row],[SAP]])</f>
        <v>18</v>
      </c>
      <c r="AF274" s="151" t="str">
        <f>IF(Tbl_DFR[[#This Row],[SAP LENGTH]]=18,"valid","check")</f>
        <v>valid</v>
      </c>
    </row>
    <row r="275" spans="1:32" hidden="1">
      <c r="A275" s="70">
        <v>137</v>
      </c>
      <c r="B275" s="34" t="s">
        <v>705</v>
      </c>
      <c r="C275" s="34" t="str">
        <f>UPPER(TRIM(Tbl_DFR[[#This Row],[CMP]]))</f>
        <v>DEHRADUN</v>
      </c>
      <c r="D275" s="40" t="s">
        <v>706</v>
      </c>
      <c r="E275" s="21" t="s">
        <v>761</v>
      </c>
      <c r="F275" s="21" t="s">
        <v>762</v>
      </c>
      <c r="G275" s="92" t="s">
        <v>888</v>
      </c>
      <c r="H275" s="34" t="s">
        <v>887</v>
      </c>
      <c r="I275" s="59">
        <v>45947</v>
      </c>
      <c r="J275" s="59">
        <v>45942</v>
      </c>
      <c r="K275" s="159">
        <f>IF(OR(Tbl_DFR[[#This Row],[Date of filling]]="WIP",Tbl_DFR[[#This Row],[Date of Invoice ]]=""),"",Tbl_DFR[[#This Row],[Date of filling]]-Tbl_DFR[[#This Row],[Date of Invoice ]])</f>
        <v>-5</v>
      </c>
      <c r="L275" s="161" t="str">
        <f>IF(ISNUMBER(Tbl_DFR[[#This Row],[Invoice filling gape]]),"valid","check")</f>
        <v>valid</v>
      </c>
      <c r="M275" s="46">
        <v>3620</v>
      </c>
      <c r="N275" s="46">
        <v>1039</v>
      </c>
      <c r="O275" s="46">
        <v>10</v>
      </c>
      <c r="P275" s="46">
        <v>60</v>
      </c>
      <c r="Q275" s="46" t="str">
        <f>IF(Tbl_DFR[[#This Row],[Filling Qty]]&gt;=150,"high","normal")</f>
        <v>normal</v>
      </c>
      <c r="R275" s="46" t="str">
        <f>IF(AND(Tbl_DFR[[#This Row],[CMP]]="HALDWANI",Tbl_DFR[[#This Row],[Filling Qty]]&gt;=150),"yes","no")</f>
        <v>no</v>
      </c>
      <c r="S275" s="46" t="str">
        <f>IF(Tbl_DFR[[#This Row],[Filling Qty]]&gt;=150,"high",IF(Tbl_DFR[[#This Row],[Filling Qty]]&gt;=80,"medium","low"))</f>
        <v>low</v>
      </c>
      <c r="T275" s="46">
        <f t="shared" si="4"/>
        <v>70</v>
      </c>
      <c r="U275" s="46" t="str" cm="1">
        <f t="array" ref="U275">_xlfn.IFS(Tbl_DFR[[#This Row],[Filling Qty]]&gt;=150,"HIGH",Tbl_DFR[[#This Row],[Filling Qty]]&gt;=80,"medium",TRUE,"low")</f>
        <v>low</v>
      </c>
      <c r="V275" s="46" t="str">
        <f>IF(OR(Tbl_DFR[[#This Row],[CMP]]="HALDWANI",Tbl_DFR[[#This Row],[CMP]]="DEHRADUN"),"YES","NO")</f>
        <v>YES</v>
      </c>
      <c r="W275" s="59">
        <v>45947</v>
      </c>
      <c r="X275" s="47">
        <v>45931</v>
      </c>
      <c r="Y275" s="47">
        <v>45931</v>
      </c>
      <c r="Z275" s="47" t="str">
        <f>IFERROR(TEXT(Tbl_DFR[[#This Row],[Date of filling]],"mmm"),"WIP")</f>
        <v>Oct</v>
      </c>
      <c r="AA275" s="159">
        <f>IFERROR(YEAR(Tbl_DFR[[#This Row],[Date of filling]]),"WIP")</f>
        <v>2025</v>
      </c>
      <c r="AB275" s="161" t="str">
        <f>IFERROR(TEXT(Tbl_DFR[[#This Row],[Date of filling]],"ddd"),"WIP")</f>
        <v>Sun</v>
      </c>
      <c r="AC275" s="48"/>
      <c r="AD275" s="130" t="str">
        <f>_xlfn.XLOOKUP(Tbl_DFR[[#This Row],[SAP]],Site_master[SAP ID],Site_master[ [ TECHNICIAN Name] ],"Not found")</f>
        <v>Rohit Thakur SLQU</v>
      </c>
      <c r="AE275" s="147">
        <f>LEN(Tbl_DFR[[#This Row],[SAP]])</f>
        <v>18</v>
      </c>
      <c r="AF275" s="151" t="str">
        <f>IF(Tbl_DFR[[#This Row],[SAP LENGTH]]=18,"valid","check")</f>
        <v>valid</v>
      </c>
    </row>
    <row r="276" spans="1:32" hidden="1">
      <c r="A276" s="56">
        <v>138</v>
      </c>
      <c r="B276" s="28" t="s">
        <v>705</v>
      </c>
      <c r="C276" s="28" t="str">
        <f>UPPER(TRIM(Tbl_DFR[[#This Row],[CMP]]))</f>
        <v>DEHRADUN</v>
      </c>
      <c r="D276" s="40" t="s">
        <v>706</v>
      </c>
      <c r="E276" s="27" t="s">
        <v>761</v>
      </c>
      <c r="F276" s="27" t="s">
        <v>762</v>
      </c>
      <c r="G276" s="91" t="s">
        <v>889</v>
      </c>
      <c r="H276" s="28" t="s">
        <v>887</v>
      </c>
      <c r="I276" s="58">
        <v>45947</v>
      </c>
      <c r="J276" s="58">
        <v>45942</v>
      </c>
      <c r="K276" s="159">
        <f>IF(OR(Tbl_DFR[[#This Row],[Date of filling]]="WIP",Tbl_DFR[[#This Row],[Date of Invoice ]]=""),"",Tbl_DFR[[#This Row],[Date of filling]]-Tbl_DFR[[#This Row],[Date of Invoice ]])</f>
        <v>-5</v>
      </c>
      <c r="L276" s="161" t="str">
        <f>IF(ISNUMBER(Tbl_DFR[[#This Row],[Invoice filling gape]]),"valid","check")</f>
        <v>valid</v>
      </c>
      <c r="M276" s="42">
        <v>478</v>
      </c>
      <c r="N276" s="42">
        <v>198</v>
      </c>
      <c r="O276" s="42">
        <v>15</v>
      </c>
      <c r="P276" s="42">
        <v>60</v>
      </c>
      <c r="Q276" s="42" t="str">
        <f>IF(Tbl_DFR[[#This Row],[Filling Qty]]&gt;=150,"high","normal")</f>
        <v>normal</v>
      </c>
      <c r="R276" s="42" t="str">
        <f>IF(AND(Tbl_DFR[[#This Row],[CMP]]="HALDWANI",Tbl_DFR[[#This Row],[Filling Qty]]&gt;=150),"yes","no")</f>
        <v>no</v>
      </c>
      <c r="S276" s="42" t="str">
        <f>IF(Tbl_DFR[[#This Row],[Filling Qty]]&gt;=150,"high",IF(Tbl_DFR[[#This Row],[Filling Qty]]&gt;=80,"medium","low"))</f>
        <v>low</v>
      </c>
      <c r="T276" s="42">
        <f t="shared" si="4"/>
        <v>75</v>
      </c>
      <c r="U276" s="42" t="str" cm="1">
        <f t="array" ref="U276">_xlfn.IFS(Tbl_DFR[[#This Row],[Filling Qty]]&gt;=150,"HIGH",Tbl_DFR[[#This Row],[Filling Qty]]&gt;=80,"medium",TRUE,"low")</f>
        <v>low</v>
      </c>
      <c r="V276" s="42" t="str">
        <f>IF(OR(Tbl_DFR[[#This Row],[CMP]]="HALDWANI",Tbl_DFR[[#This Row],[CMP]]="DEHRADUN"),"YES","NO")</f>
        <v>YES</v>
      </c>
      <c r="W276" s="58">
        <v>45947</v>
      </c>
      <c r="X276" s="43">
        <v>45931</v>
      </c>
      <c r="Y276" s="43">
        <v>45931</v>
      </c>
      <c r="Z276" s="43" t="str">
        <f>IFERROR(TEXT(Tbl_DFR[[#This Row],[Date of filling]],"mmm"),"WIP")</f>
        <v>Oct</v>
      </c>
      <c r="AA276" s="159">
        <f>IFERROR(YEAR(Tbl_DFR[[#This Row],[Date of filling]]),"WIP")</f>
        <v>2025</v>
      </c>
      <c r="AB276" s="161" t="str">
        <f>IFERROR(TEXT(Tbl_DFR[[#This Row],[Date of filling]],"ddd"),"WIP")</f>
        <v>Sun</v>
      </c>
      <c r="AC276" s="50"/>
      <c r="AD276" s="129" t="str">
        <f>_xlfn.XLOOKUP(Tbl_DFR[[#This Row],[SAP]],Site_master[SAP ID],Site_master[ [ TECHNICIAN Name] ],"Not found")</f>
        <v>Rohit Thakur SLQU</v>
      </c>
      <c r="AE276" s="146">
        <f>LEN(Tbl_DFR[[#This Row],[SAP]])</f>
        <v>18</v>
      </c>
      <c r="AF276" s="151" t="str">
        <f>IF(Tbl_DFR[[#This Row],[SAP LENGTH]]=18,"valid","check")</f>
        <v>valid</v>
      </c>
    </row>
    <row r="277" spans="1:32">
      <c r="A277" s="56">
        <v>138</v>
      </c>
      <c r="B277" s="28" t="s">
        <v>31</v>
      </c>
      <c r="C277" s="28" t="str">
        <f>UPPER(TRIM(Tbl_DFR[[#This Row],[CMP]]))</f>
        <v>HALDWANI</v>
      </c>
      <c r="D277" s="40" t="s">
        <v>1</v>
      </c>
      <c r="E277" s="27" t="s">
        <v>143</v>
      </c>
      <c r="F277" s="27" t="s">
        <v>111</v>
      </c>
      <c r="G277" s="27" t="s">
        <v>198</v>
      </c>
      <c r="H277" s="28">
        <v>74645</v>
      </c>
      <c r="I277" s="113">
        <v>45933</v>
      </c>
      <c r="J277" s="117">
        <v>45933</v>
      </c>
      <c r="K277" s="159">
        <f>IF(OR(Tbl_DFR[[#This Row],[Date of filling]]="WIP",Tbl_DFR[[#This Row],[Date of Invoice ]]=""),"",Tbl_DFR[[#This Row],[Date of filling]]-Tbl_DFR[[#This Row],[Date of Invoice ]])</f>
        <v>0</v>
      </c>
      <c r="L277" s="161" t="str">
        <f>IF(ISNUMBER(Tbl_DFR[[#This Row],[Invoice filling gape]]),"valid","check")</f>
        <v>valid</v>
      </c>
      <c r="M277" s="51">
        <v>10397</v>
      </c>
      <c r="N277" s="51">
        <v>2277</v>
      </c>
      <c r="O277" s="51">
        <v>22</v>
      </c>
      <c r="P277" s="27">
        <v>40</v>
      </c>
      <c r="Q277" s="133" t="str">
        <f>IF(Tbl_DFR[[#This Row],[Filling Qty]]&gt;=150,"high","normal")</f>
        <v>normal</v>
      </c>
      <c r="R277" s="133" t="str">
        <f>IF(AND(Tbl_DFR[[#This Row],[CMP]]="HALDWANI",Tbl_DFR[[#This Row],[Filling Qty]]&gt;=150),"yes","no")</f>
        <v>no</v>
      </c>
      <c r="S277" s="133" t="str">
        <f>IF(Tbl_DFR[[#This Row],[Filling Qty]]&gt;=150,"high",IF(Tbl_DFR[[#This Row],[Filling Qty]]&gt;=80,"medium","low"))</f>
        <v>low</v>
      </c>
      <c r="T277" s="28">
        <f t="shared" si="4"/>
        <v>62</v>
      </c>
      <c r="U277" s="42" t="str" cm="1">
        <f t="array" ref="U277">_xlfn.IFS(Tbl_DFR[[#This Row],[Filling Qty]]&gt;=150,"HIGH",Tbl_DFR[[#This Row],[Filling Qty]]&gt;=80,"medium",TRUE,"low")</f>
        <v>low</v>
      </c>
      <c r="V277" s="42" t="str">
        <f>IF(OR(Tbl_DFR[[#This Row],[CMP]]="HALDWANI",Tbl_DFR[[#This Row],[CMP]]="DEHRADUN"),"YES","NO")</f>
        <v>YES</v>
      </c>
      <c r="W277" s="117">
        <v>45933</v>
      </c>
      <c r="X277" s="42"/>
      <c r="Y277" s="43">
        <v>45931</v>
      </c>
      <c r="Z277" s="43" t="str">
        <f>IFERROR(TEXT(Tbl_DFR[[#This Row],[Date of filling]],"mmm"),"WIP")</f>
        <v>Oct</v>
      </c>
      <c r="AA277" s="159">
        <f>IFERROR(YEAR(Tbl_DFR[[#This Row],[Date of filling]]),"WIP")</f>
        <v>2025</v>
      </c>
      <c r="AB277" s="161" t="str">
        <f>IFERROR(TEXT(Tbl_DFR[[#This Row],[Date of filling]],"ddd"),"WIP")</f>
        <v>Fri</v>
      </c>
      <c r="AC277" s="50"/>
      <c r="AD277" s="129" t="str">
        <f>_xlfn.XLOOKUP(Tbl_DFR[[#This Row],[SAP]],Site_master[SAP ID],Site_master[ [ TECHNICIAN Name] ],"Not found")</f>
        <v>Teeka  Ram</v>
      </c>
      <c r="AE277" s="133">
        <f>LEN(Tbl_DFR[[#This Row],[SAP]])</f>
        <v>18</v>
      </c>
      <c r="AF277" s="151" t="str">
        <f>IF(Tbl_DFR[[#This Row],[SAP LENGTH]]=18,"valid","check")</f>
        <v>valid</v>
      </c>
    </row>
    <row r="278" spans="1:32" hidden="1">
      <c r="A278" s="70">
        <v>139</v>
      </c>
      <c r="B278" s="34" t="s">
        <v>705</v>
      </c>
      <c r="C278" s="34" t="str">
        <f>UPPER(TRIM(Tbl_DFR[[#This Row],[CMP]]))</f>
        <v>DEHRADUN</v>
      </c>
      <c r="D278" s="40" t="s">
        <v>706</v>
      </c>
      <c r="E278" s="21" t="s">
        <v>761</v>
      </c>
      <c r="F278" s="21" t="s">
        <v>762</v>
      </c>
      <c r="G278" s="92" t="s">
        <v>890</v>
      </c>
      <c r="H278" s="34" t="s">
        <v>887</v>
      </c>
      <c r="I278" s="59">
        <v>45947</v>
      </c>
      <c r="J278" s="59">
        <v>45942</v>
      </c>
      <c r="K278" s="159">
        <f>IF(OR(Tbl_DFR[[#This Row],[Date of filling]]="WIP",Tbl_DFR[[#This Row],[Date of Invoice ]]=""),"",Tbl_DFR[[#This Row],[Date of filling]]-Tbl_DFR[[#This Row],[Date of Invoice ]])</f>
        <v>-5</v>
      </c>
      <c r="L278" s="161" t="str">
        <f>IF(ISNUMBER(Tbl_DFR[[#This Row],[Invoice filling gape]]),"valid","check")</f>
        <v>valid</v>
      </c>
      <c r="M278" s="46">
        <v>0</v>
      </c>
      <c r="N278" s="46">
        <v>0</v>
      </c>
      <c r="O278" s="46">
        <v>35</v>
      </c>
      <c r="P278" s="22">
        <v>60</v>
      </c>
      <c r="Q278" s="134" t="str">
        <f>IF(Tbl_DFR[[#This Row],[Filling Qty]]&gt;=150,"high","normal")</f>
        <v>normal</v>
      </c>
      <c r="R278" s="134" t="str">
        <f>IF(AND(Tbl_DFR[[#This Row],[CMP]]="HALDWANI",Tbl_DFR[[#This Row],[Filling Qty]]&gt;=150),"yes","no")</f>
        <v>no</v>
      </c>
      <c r="S278" s="134" t="str">
        <f>IF(Tbl_DFR[[#This Row],[Filling Qty]]&gt;=150,"high",IF(Tbl_DFR[[#This Row],[Filling Qty]]&gt;=80,"medium","low"))</f>
        <v>low</v>
      </c>
      <c r="T278" s="34">
        <f t="shared" si="4"/>
        <v>95</v>
      </c>
      <c r="U278" s="46" t="str" cm="1">
        <f t="array" ref="U278">_xlfn.IFS(Tbl_DFR[[#This Row],[Filling Qty]]&gt;=150,"HIGH",Tbl_DFR[[#This Row],[Filling Qty]]&gt;=80,"medium",TRUE,"low")</f>
        <v>low</v>
      </c>
      <c r="V278" s="46" t="str">
        <f>IF(OR(Tbl_DFR[[#This Row],[CMP]]="HALDWANI",Tbl_DFR[[#This Row],[CMP]]="DEHRADUN"),"YES","NO")</f>
        <v>YES</v>
      </c>
      <c r="W278" s="59">
        <v>45947</v>
      </c>
      <c r="X278" s="47">
        <v>45931</v>
      </c>
      <c r="Y278" s="47">
        <v>45931</v>
      </c>
      <c r="Z278" s="47" t="str">
        <f>IFERROR(TEXT(Tbl_DFR[[#This Row],[Date of filling]],"mmm"),"WIP")</f>
        <v>Oct</v>
      </c>
      <c r="AA278" s="159">
        <f>IFERROR(YEAR(Tbl_DFR[[#This Row],[Date of filling]]),"WIP")</f>
        <v>2025</v>
      </c>
      <c r="AB278" s="161" t="str">
        <f>IFERROR(TEXT(Tbl_DFR[[#This Row],[Date of filling]],"ddd"),"WIP")</f>
        <v>Sun</v>
      </c>
      <c r="AC278" s="48"/>
      <c r="AD278" s="130" t="str">
        <f>_xlfn.XLOOKUP(Tbl_DFR[[#This Row],[SAP]],Site_master[SAP ID],Site_master[ [ TECHNICIAN Name] ],"Not found")</f>
        <v>Rohit Thakur SLQU</v>
      </c>
      <c r="AE278" s="147">
        <f>LEN(Tbl_DFR[[#This Row],[SAP]])</f>
        <v>18</v>
      </c>
      <c r="AF278" s="151" t="str">
        <f>IF(Tbl_DFR[[#This Row],[SAP LENGTH]]=18,"valid","check")</f>
        <v>valid</v>
      </c>
    </row>
    <row r="279" spans="1:32">
      <c r="A279" s="70">
        <v>139</v>
      </c>
      <c r="B279" s="34" t="s">
        <v>31</v>
      </c>
      <c r="C279" s="34" t="str">
        <f>UPPER(TRIM(Tbl_DFR[[#This Row],[CMP]]))</f>
        <v>HALDWANI</v>
      </c>
      <c r="D279" s="40" t="s">
        <v>1</v>
      </c>
      <c r="E279" s="21" t="s">
        <v>143</v>
      </c>
      <c r="F279" s="21" t="s">
        <v>111</v>
      </c>
      <c r="G279" s="21" t="s">
        <v>199</v>
      </c>
      <c r="H279" s="34">
        <v>74645</v>
      </c>
      <c r="I279" s="112">
        <v>45933</v>
      </c>
      <c r="J279" s="116">
        <v>45934</v>
      </c>
      <c r="K279" s="159">
        <f>IF(OR(Tbl_DFR[[#This Row],[Date of filling]]="WIP",Tbl_DFR[[#This Row],[Date of Invoice ]]=""),"",Tbl_DFR[[#This Row],[Date of filling]]-Tbl_DFR[[#This Row],[Date of Invoice ]])</f>
        <v>1</v>
      </c>
      <c r="L279" s="161" t="str">
        <f>IF(ISNUMBER(Tbl_DFR[[#This Row],[Invoice filling gape]]),"valid","check")</f>
        <v>valid</v>
      </c>
      <c r="M279" s="52">
        <v>29590</v>
      </c>
      <c r="N279" s="52">
        <v>6919</v>
      </c>
      <c r="O279" s="52">
        <v>33</v>
      </c>
      <c r="P279" s="21">
        <v>60</v>
      </c>
      <c r="Q279" s="135" t="str">
        <f>IF(Tbl_DFR[[#This Row],[Filling Qty]]&gt;=150,"high","normal")</f>
        <v>normal</v>
      </c>
      <c r="R279" s="135" t="str">
        <f>IF(AND(Tbl_DFR[[#This Row],[CMP]]="HALDWANI",Tbl_DFR[[#This Row],[Filling Qty]]&gt;=150),"yes","no")</f>
        <v>no</v>
      </c>
      <c r="S279" s="135" t="str">
        <f>IF(Tbl_DFR[[#This Row],[Filling Qty]]&gt;=150,"high",IF(Tbl_DFR[[#This Row],[Filling Qty]]&gt;=80,"medium","low"))</f>
        <v>low</v>
      </c>
      <c r="T279" s="34">
        <f t="shared" si="4"/>
        <v>93</v>
      </c>
      <c r="U279" s="46" t="str" cm="1">
        <f t="array" ref="U279">_xlfn.IFS(Tbl_DFR[[#This Row],[Filling Qty]]&gt;=150,"HIGH",Tbl_DFR[[#This Row],[Filling Qty]]&gt;=80,"medium",TRUE,"low")</f>
        <v>low</v>
      </c>
      <c r="V279" s="46" t="str">
        <f>IF(OR(Tbl_DFR[[#This Row],[CMP]]="HALDWANI",Tbl_DFR[[#This Row],[CMP]]="DEHRADUN"),"YES","NO")</f>
        <v>YES</v>
      </c>
      <c r="W279" s="116">
        <v>45934</v>
      </c>
      <c r="X279" s="46"/>
      <c r="Y279" s="47">
        <v>45931</v>
      </c>
      <c r="Z279" s="47" t="str">
        <f>IFERROR(TEXT(Tbl_DFR[[#This Row],[Date of filling]],"mmm"),"WIP")</f>
        <v>Oct</v>
      </c>
      <c r="AA279" s="159">
        <f>IFERROR(YEAR(Tbl_DFR[[#This Row],[Date of filling]]),"WIP")</f>
        <v>2025</v>
      </c>
      <c r="AB279" s="161" t="str">
        <f>IFERROR(TEXT(Tbl_DFR[[#This Row],[Date of filling]],"ddd"),"WIP")</f>
        <v>Sat</v>
      </c>
      <c r="AC279" s="48"/>
      <c r="AD279" s="130" t="str">
        <f>_xlfn.XLOOKUP(Tbl_DFR[[#This Row],[SAP]],Site_master[SAP ID],Site_master[ [ TECHNICIAN Name] ],"Not found")</f>
        <v>Ayush  Dubey</v>
      </c>
      <c r="AE279" s="135">
        <f>LEN(Tbl_DFR[[#This Row],[SAP]])</f>
        <v>18</v>
      </c>
      <c r="AF279" s="151" t="str">
        <f>IF(Tbl_DFR[[#This Row],[SAP LENGTH]]=18,"valid","check")</f>
        <v>valid</v>
      </c>
    </row>
    <row r="280" spans="1:32" hidden="1">
      <c r="A280" s="56">
        <v>140</v>
      </c>
      <c r="B280" s="28" t="s">
        <v>705</v>
      </c>
      <c r="C280" s="28" t="str">
        <f>UPPER(TRIM(Tbl_DFR[[#This Row],[CMP]]))</f>
        <v>DEHRADUN</v>
      </c>
      <c r="D280" s="40" t="s">
        <v>706</v>
      </c>
      <c r="E280" s="27" t="s">
        <v>761</v>
      </c>
      <c r="F280" s="27" t="s">
        <v>762</v>
      </c>
      <c r="G280" s="91" t="s">
        <v>891</v>
      </c>
      <c r="H280" s="28" t="s">
        <v>887</v>
      </c>
      <c r="I280" s="58">
        <v>45947</v>
      </c>
      <c r="J280" s="58">
        <v>45942</v>
      </c>
      <c r="K280" s="159">
        <f>IF(OR(Tbl_DFR[[#This Row],[Date of filling]]="WIP",Tbl_DFR[[#This Row],[Date of Invoice ]]=""),"",Tbl_DFR[[#This Row],[Date of filling]]-Tbl_DFR[[#This Row],[Date of Invoice ]])</f>
        <v>-5</v>
      </c>
      <c r="L280" s="161" t="str">
        <f>IF(ISNUMBER(Tbl_DFR[[#This Row],[Invoice filling gape]]),"valid","check")</f>
        <v>valid</v>
      </c>
      <c r="M280" s="42">
        <v>6678</v>
      </c>
      <c r="N280" s="42">
        <v>1798</v>
      </c>
      <c r="O280" s="42">
        <v>30</v>
      </c>
      <c r="P280" s="29">
        <v>80</v>
      </c>
      <c r="Q280" s="137" t="str">
        <f>IF(Tbl_DFR[[#This Row],[Filling Qty]]&gt;=150,"high","normal")</f>
        <v>normal</v>
      </c>
      <c r="R280" s="137" t="str">
        <f>IF(AND(Tbl_DFR[[#This Row],[CMP]]="HALDWANI",Tbl_DFR[[#This Row],[Filling Qty]]&gt;=150),"yes","no")</f>
        <v>no</v>
      </c>
      <c r="S280" s="137" t="str">
        <f>IF(Tbl_DFR[[#This Row],[Filling Qty]]&gt;=150,"high",IF(Tbl_DFR[[#This Row],[Filling Qty]]&gt;=80,"medium","low"))</f>
        <v>medium</v>
      </c>
      <c r="T280" s="28">
        <f t="shared" si="4"/>
        <v>110</v>
      </c>
      <c r="U280" s="42" t="str" cm="1">
        <f t="array" ref="U280">_xlfn.IFS(Tbl_DFR[[#This Row],[Filling Qty]]&gt;=150,"HIGH",Tbl_DFR[[#This Row],[Filling Qty]]&gt;=80,"medium",TRUE,"low")</f>
        <v>medium</v>
      </c>
      <c r="V280" s="42" t="str">
        <f>IF(OR(Tbl_DFR[[#This Row],[CMP]]="HALDWANI",Tbl_DFR[[#This Row],[CMP]]="DEHRADUN"),"YES","NO")</f>
        <v>YES</v>
      </c>
      <c r="W280" s="58">
        <v>45947</v>
      </c>
      <c r="X280" s="43">
        <v>45931</v>
      </c>
      <c r="Y280" s="43">
        <v>45931</v>
      </c>
      <c r="Z280" s="43" t="str">
        <f>IFERROR(TEXT(Tbl_DFR[[#This Row],[Date of filling]],"mmm"),"WIP")</f>
        <v>Oct</v>
      </c>
      <c r="AA280" s="159">
        <f>IFERROR(YEAR(Tbl_DFR[[#This Row],[Date of filling]]),"WIP")</f>
        <v>2025</v>
      </c>
      <c r="AB280" s="161" t="str">
        <f>IFERROR(TEXT(Tbl_DFR[[#This Row],[Date of filling]],"ddd"),"WIP")</f>
        <v>Sun</v>
      </c>
      <c r="AC280" s="50"/>
      <c r="AD280" s="129" t="str">
        <f>_xlfn.XLOOKUP(Tbl_DFR[[#This Row],[SAP]],Site_master[SAP ID],Site_master[ [ TECHNICIAN Name] ],"Not found")</f>
        <v>Santosh  Kumar VKSN</v>
      </c>
      <c r="AE280" s="146">
        <f>LEN(Tbl_DFR[[#This Row],[SAP]])</f>
        <v>18</v>
      </c>
      <c r="AF280" s="151" t="str">
        <f>IF(Tbl_DFR[[#This Row],[SAP LENGTH]]=18,"valid","check")</f>
        <v>valid</v>
      </c>
    </row>
    <row r="281" spans="1:32">
      <c r="A281" s="56">
        <v>140</v>
      </c>
      <c r="B281" s="28" t="s">
        <v>31</v>
      </c>
      <c r="C281" s="28" t="str">
        <f>UPPER(TRIM(Tbl_DFR[[#This Row],[CMP]]))</f>
        <v>HALDWANI</v>
      </c>
      <c r="D281" s="40" t="s">
        <v>1</v>
      </c>
      <c r="E281" s="27" t="s">
        <v>143</v>
      </c>
      <c r="F281" s="27" t="s">
        <v>111</v>
      </c>
      <c r="G281" s="27" t="s">
        <v>200</v>
      </c>
      <c r="H281" s="28">
        <v>74645</v>
      </c>
      <c r="I281" s="113">
        <v>45933</v>
      </c>
      <c r="J281" s="117">
        <v>45934</v>
      </c>
      <c r="K281" s="159">
        <f>IF(OR(Tbl_DFR[[#This Row],[Date of filling]]="WIP",Tbl_DFR[[#This Row],[Date of Invoice ]]=""),"",Tbl_DFR[[#This Row],[Date of filling]]-Tbl_DFR[[#This Row],[Date of Invoice ]])</f>
        <v>1</v>
      </c>
      <c r="L281" s="161" t="str">
        <f>IF(ISNUMBER(Tbl_DFR[[#This Row],[Invoice filling gape]]),"valid","check")</f>
        <v>valid</v>
      </c>
      <c r="M281" s="51">
        <v>62260</v>
      </c>
      <c r="N281" s="51">
        <v>11098</v>
      </c>
      <c r="O281" s="51">
        <v>105</v>
      </c>
      <c r="P281" s="27">
        <v>60</v>
      </c>
      <c r="Q281" s="133" t="str">
        <f>IF(Tbl_DFR[[#This Row],[Filling Qty]]&gt;=150,"high","normal")</f>
        <v>normal</v>
      </c>
      <c r="R281" s="133" t="str">
        <f>IF(AND(Tbl_DFR[[#This Row],[CMP]]="HALDWANI",Tbl_DFR[[#This Row],[Filling Qty]]&gt;=150),"yes","no")</f>
        <v>no</v>
      </c>
      <c r="S281" s="133" t="str">
        <f>IF(Tbl_DFR[[#This Row],[Filling Qty]]&gt;=150,"high",IF(Tbl_DFR[[#This Row],[Filling Qty]]&gt;=80,"medium","low"))</f>
        <v>low</v>
      </c>
      <c r="T281" s="28">
        <f t="shared" si="4"/>
        <v>165</v>
      </c>
      <c r="U281" s="42" t="str" cm="1">
        <f t="array" ref="U281">_xlfn.IFS(Tbl_DFR[[#This Row],[Filling Qty]]&gt;=150,"HIGH",Tbl_DFR[[#This Row],[Filling Qty]]&gt;=80,"medium",TRUE,"low")</f>
        <v>low</v>
      </c>
      <c r="V281" s="42" t="str">
        <f>IF(OR(Tbl_DFR[[#This Row],[CMP]]="HALDWANI",Tbl_DFR[[#This Row],[CMP]]="DEHRADUN"),"YES","NO")</f>
        <v>YES</v>
      </c>
      <c r="W281" s="117">
        <v>45934</v>
      </c>
      <c r="X281" s="42"/>
      <c r="Y281" s="43">
        <v>45931</v>
      </c>
      <c r="Z281" s="43" t="str">
        <f>IFERROR(TEXT(Tbl_DFR[[#This Row],[Date of filling]],"mmm"),"WIP")</f>
        <v>Oct</v>
      </c>
      <c r="AA281" s="159">
        <f>IFERROR(YEAR(Tbl_DFR[[#This Row],[Date of filling]]),"WIP")</f>
        <v>2025</v>
      </c>
      <c r="AB281" s="161" t="str">
        <f>IFERROR(TEXT(Tbl_DFR[[#This Row],[Date of filling]],"ddd"),"WIP")</f>
        <v>Sat</v>
      </c>
      <c r="AC281" s="50"/>
      <c r="AD281" s="129" t="str">
        <f>_xlfn.XLOOKUP(Tbl_DFR[[#This Row],[SAP]],Site_master[SAP ID],Site_master[ [ TECHNICIAN Name] ],"Not found")</f>
        <v>Ayush  Dubey</v>
      </c>
      <c r="AE281" s="133">
        <f>LEN(Tbl_DFR[[#This Row],[SAP]])</f>
        <v>18</v>
      </c>
      <c r="AF281" s="151" t="str">
        <f>IF(Tbl_DFR[[#This Row],[SAP LENGTH]]=18,"valid","check")</f>
        <v>valid</v>
      </c>
    </row>
    <row r="282" spans="1:32" hidden="1">
      <c r="A282" s="70">
        <v>141</v>
      </c>
      <c r="B282" s="34" t="s">
        <v>705</v>
      </c>
      <c r="C282" s="34" t="str">
        <f>UPPER(TRIM(Tbl_DFR[[#This Row],[CMP]]))</f>
        <v>DEHRADUN</v>
      </c>
      <c r="D282" s="40" t="s">
        <v>706</v>
      </c>
      <c r="E282" s="21" t="s">
        <v>761</v>
      </c>
      <c r="F282" s="21" t="s">
        <v>762</v>
      </c>
      <c r="G282" s="92" t="s">
        <v>774</v>
      </c>
      <c r="H282" s="34" t="s">
        <v>887</v>
      </c>
      <c r="I282" s="59">
        <v>45947</v>
      </c>
      <c r="J282" s="59">
        <v>45944</v>
      </c>
      <c r="K282" s="159">
        <f>IF(OR(Tbl_DFR[[#This Row],[Date of filling]]="WIP",Tbl_DFR[[#This Row],[Date of Invoice ]]=""),"",Tbl_DFR[[#This Row],[Date of filling]]-Tbl_DFR[[#This Row],[Date of Invoice ]])</f>
        <v>-3</v>
      </c>
      <c r="L282" s="161" t="str">
        <f>IF(ISNUMBER(Tbl_DFR[[#This Row],[Invoice filling gape]]),"valid","check")</f>
        <v>valid</v>
      </c>
      <c r="M282" s="46">
        <v>10752</v>
      </c>
      <c r="N282" s="46">
        <v>2733</v>
      </c>
      <c r="O282" s="46">
        <v>15</v>
      </c>
      <c r="P282" s="22">
        <v>100</v>
      </c>
      <c r="Q282" s="134" t="str">
        <f>IF(Tbl_DFR[[#This Row],[Filling Qty]]&gt;=150,"high","normal")</f>
        <v>normal</v>
      </c>
      <c r="R282" s="134" t="str">
        <f>IF(AND(Tbl_DFR[[#This Row],[CMP]]="HALDWANI",Tbl_DFR[[#This Row],[Filling Qty]]&gt;=150),"yes","no")</f>
        <v>no</v>
      </c>
      <c r="S282" s="134" t="str">
        <f>IF(Tbl_DFR[[#This Row],[Filling Qty]]&gt;=150,"high",IF(Tbl_DFR[[#This Row],[Filling Qty]]&gt;=80,"medium","low"))</f>
        <v>medium</v>
      </c>
      <c r="T282" s="34">
        <f t="shared" si="4"/>
        <v>115</v>
      </c>
      <c r="U282" s="46" t="str" cm="1">
        <f t="array" ref="U282">_xlfn.IFS(Tbl_DFR[[#This Row],[Filling Qty]]&gt;=150,"HIGH",Tbl_DFR[[#This Row],[Filling Qty]]&gt;=80,"medium",TRUE,"low")</f>
        <v>medium</v>
      </c>
      <c r="V282" s="46" t="str">
        <f>IF(OR(Tbl_DFR[[#This Row],[CMP]]="HALDWANI",Tbl_DFR[[#This Row],[CMP]]="DEHRADUN"),"YES","NO")</f>
        <v>YES</v>
      </c>
      <c r="W282" s="59">
        <v>45947</v>
      </c>
      <c r="X282" s="47">
        <v>45931</v>
      </c>
      <c r="Y282" s="47">
        <v>45931</v>
      </c>
      <c r="Z282" s="47" t="str">
        <f>IFERROR(TEXT(Tbl_DFR[[#This Row],[Date of filling]],"mmm"),"WIP")</f>
        <v>Oct</v>
      </c>
      <c r="AA282" s="159">
        <f>IFERROR(YEAR(Tbl_DFR[[#This Row],[Date of filling]]),"WIP")</f>
        <v>2025</v>
      </c>
      <c r="AB282" s="161" t="str">
        <f>IFERROR(TEXT(Tbl_DFR[[#This Row],[Date of filling]],"ddd"),"WIP")</f>
        <v>Tue</v>
      </c>
      <c r="AC282" s="48"/>
      <c r="AD282" s="130" t="str">
        <f>_xlfn.XLOOKUP(Tbl_DFR[[#This Row],[SAP]],Site_master[SAP ID],Site_master[ [ TECHNICIAN Name] ],"Not found")</f>
        <v>Sandeep Pal</v>
      </c>
      <c r="AE282" s="147">
        <f>LEN(Tbl_DFR[[#This Row],[SAP]])</f>
        <v>18</v>
      </c>
      <c r="AF282" s="151" t="str">
        <f>IF(Tbl_DFR[[#This Row],[SAP LENGTH]]=18,"valid","check")</f>
        <v>valid</v>
      </c>
    </row>
    <row r="283" spans="1:32">
      <c r="A283" s="70">
        <v>141</v>
      </c>
      <c r="B283" s="34" t="s">
        <v>31</v>
      </c>
      <c r="C283" s="34" t="str">
        <f>UPPER(TRIM(Tbl_DFR[[#This Row],[CMP]]))</f>
        <v>HALDWANI</v>
      </c>
      <c r="D283" s="40" t="s">
        <v>1</v>
      </c>
      <c r="E283" s="21" t="s">
        <v>143</v>
      </c>
      <c r="F283" s="21" t="s">
        <v>111</v>
      </c>
      <c r="G283" s="21" t="s">
        <v>201</v>
      </c>
      <c r="H283" s="34">
        <v>74645</v>
      </c>
      <c r="I283" s="112">
        <v>45933</v>
      </c>
      <c r="J283" s="116">
        <v>45934</v>
      </c>
      <c r="K283" s="159">
        <f>IF(OR(Tbl_DFR[[#This Row],[Date of filling]]="WIP",Tbl_DFR[[#This Row],[Date of Invoice ]]=""),"",Tbl_DFR[[#This Row],[Date of filling]]-Tbl_DFR[[#This Row],[Date of Invoice ]])</f>
        <v>1</v>
      </c>
      <c r="L283" s="161" t="str">
        <f>IF(ISNUMBER(Tbl_DFR[[#This Row],[Invoice filling gape]]),"valid","check")</f>
        <v>valid</v>
      </c>
      <c r="M283" s="52">
        <v>50479</v>
      </c>
      <c r="N283" s="52">
        <v>11330</v>
      </c>
      <c r="O283" s="52">
        <v>25</v>
      </c>
      <c r="P283" s="21">
        <v>40</v>
      </c>
      <c r="Q283" s="135" t="str">
        <f>IF(Tbl_DFR[[#This Row],[Filling Qty]]&gt;=150,"high","normal")</f>
        <v>normal</v>
      </c>
      <c r="R283" s="135" t="str">
        <f>IF(AND(Tbl_DFR[[#This Row],[CMP]]="HALDWANI",Tbl_DFR[[#This Row],[Filling Qty]]&gt;=150),"yes","no")</f>
        <v>no</v>
      </c>
      <c r="S283" s="135" t="str">
        <f>IF(Tbl_DFR[[#This Row],[Filling Qty]]&gt;=150,"high",IF(Tbl_DFR[[#This Row],[Filling Qty]]&gt;=80,"medium","low"))</f>
        <v>low</v>
      </c>
      <c r="T283" s="34">
        <f t="shared" si="4"/>
        <v>65</v>
      </c>
      <c r="U283" s="46" t="str" cm="1">
        <f t="array" ref="U283">_xlfn.IFS(Tbl_DFR[[#This Row],[Filling Qty]]&gt;=150,"HIGH",Tbl_DFR[[#This Row],[Filling Qty]]&gt;=80,"medium",TRUE,"low")</f>
        <v>low</v>
      </c>
      <c r="V283" s="46" t="str">
        <f>IF(OR(Tbl_DFR[[#This Row],[CMP]]="HALDWANI",Tbl_DFR[[#This Row],[CMP]]="DEHRADUN"),"YES","NO")</f>
        <v>YES</v>
      </c>
      <c r="W283" s="116">
        <v>45934</v>
      </c>
      <c r="X283" s="46"/>
      <c r="Y283" s="47">
        <v>45931</v>
      </c>
      <c r="Z283" s="47" t="str">
        <f>IFERROR(TEXT(Tbl_DFR[[#This Row],[Date of filling]],"mmm"),"WIP")</f>
        <v>Oct</v>
      </c>
      <c r="AA283" s="159">
        <f>IFERROR(YEAR(Tbl_DFR[[#This Row],[Date of filling]]),"WIP")</f>
        <v>2025</v>
      </c>
      <c r="AB283" s="161" t="str">
        <f>IFERROR(TEXT(Tbl_DFR[[#This Row],[Date of filling]],"ddd"),"WIP")</f>
        <v>Sat</v>
      </c>
      <c r="AC283" s="48"/>
      <c r="AD283" s="130" t="str">
        <f>_xlfn.XLOOKUP(Tbl_DFR[[#This Row],[SAP]],Site_master[SAP ID],Site_master[ [ TECHNICIAN Name] ],"Not found")</f>
        <v>Ayush  Dubey</v>
      </c>
      <c r="AE283" s="135">
        <f>LEN(Tbl_DFR[[#This Row],[SAP]])</f>
        <v>18</v>
      </c>
      <c r="AF283" s="151" t="str">
        <f>IF(Tbl_DFR[[#This Row],[SAP LENGTH]]=18,"valid","check")</f>
        <v>valid</v>
      </c>
    </row>
    <row r="284" spans="1:32" hidden="1">
      <c r="A284" s="56">
        <v>142</v>
      </c>
      <c r="B284" s="28" t="s">
        <v>705</v>
      </c>
      <c r="C284" s="28" t="str">
        <f>UPPER(TRIM(Tbl_DFR[[#This Row],[CMP]]))</f>
        <v>DEHRADUN</v>
      </c>
      <c r="D284" s="40" t="s">
        <v>706</v>
      </c>
      <c r="E284" s="27" t="s">
        <v>761</v>
      </c>
      <c r="F284" s="27" t="s">
        <v>762</v>
      </c>
      <c r="G284" s="91" t="s">
        <v>892</v>
      </c>
      <c r="H284" s="28" t="s">
        <v>887</v>
      </c>
      <c r="I284" s="58">
        <v>45947</v>
      </c>
      <c r="J284" s="58">
        <v>45944</v>
      </c>
      <c r="K284" s="159">
        <f>IF(OR(Tbl_DFR[[#This Row],[Date of filling]]="WIP",Tbl_DFR[[#This Row],[Date of Invoice ]]=""),"",Tbl_DFR[[#This Row],[Date of filling]]-Tbl_DFR[[#This Row],[Date of Invoice ]])</f>
        <v>-3</v>
      </c>
      <c r="L284" s="161" t="str">
        <f>IF(ISNUMBER(Tbl_DFR[[#This Row],[Invoice filling gape]]),"valid","check")</f>
        <v>valid</v>
      </c>
      <c r="M284" s="42">
        <v>658</v>
      </c>
      <c r="N284" s="42">
        <v>252</v>
      </c>
      <c r="O284" s="42">
        <v>38</v>
      </c>
      <c r="P284" s="29">
        <v>60</v>
      </c>
      <c r="Q284" s="137" t="str">
        <f>IF(Tbl_DFR[[#This Row],[Filling Qty]]&gt;=150,"high","normal")</f>
        <v>normal</v>
      </c>
      <c r="R284" s="137" t="str">
        <f>IF(AND(Tbl_DFR[[#This Row],[CMP]]="HALDWANI",Tbl_DFR[[#This Row],[Filling Qty]]&gt;=150),"yes","no")</f>
        <v>no</v>
      </c>
      <c r="S284" s="137" t="str">
        <f>IF(Tbl_DFR[[#This Row],[Filling Qty]]&gt;=150,"high",IF(Tbl_DFR[[#This Row],[Filling Qty]]&gt;=80,"medium","low"))</f>
        <v>low</v>
      </c>
      <c r="T284" s="28">
        <f t="shared" si="4"/>
        <v>98</v>
      </c>
      <c r="U284" s="42" t="str" cm="1">
        <f t="array" ref="U284">_xlfn.IFS(Tbl_DFR[[#This Row],[Filling Qty]]&gt;=150,"HIGH",Tbl_DFR[[#This Row],[Filling Qty]]&gt;=80,"medium",TRUE,"low")</f>
        <v>low</v>
      </c>
      <c r="V284" s="42" t="str">
        <f>IF(OR(Tbl_DFR[[#This Row],[CMP]]="HALDWANI",Tbl_DFR[[#This Row],[CMP]]="DEHRADUN"),"YES","NO")</f>
        <v>YES</v>
      </c>
      <c r="W284" s="58">
        <v>45947</v>
      </c>
      <c r="X284" s="43">
        <v>45931</v>
      </c>
      <c r="Y284" s="43">
        <v>45931</v>
      </c>
      <c r="Z284" s="43" t="str">
        <f>IFERROR(TEXT(Tbl_DFR[[#This Row],[Date of filling]],"mmm"),"WIP")</f>
        <v>Oct</v>
      </c>
      <c r="AA284" s="159">
        <f>IFERROR(YEAR(Tbl_DFR[[#This Row],[Date of filling]]),"WIP")</f>
        <v>2025</v>
      </c>
      <c r="AB284" s="161" t="str">
        <f>IFERROR(TEXT(Tbl_DFR[[#This Row],[Date of filling]],"ddd"),"WIP")</f>
        <v>Tue</v>
      </c>
      <c r="AC284" s="50"/>
      <c r="AD284" s="129" t="str">
        <f>_xlfn.XLOOKUP(Tbl_DFR[[#This Row],[SAP]],Site_master[SAP ID],Site_master[ [ TECHNICIAN Name] ],"Not found")</f>
        <v>Sandeep Pal</v>
      </c>
      <c r="AE284" s="146">
        <f>LEN(Tbl_DFR[[#This Row],[SAP]])</f>
        <v>18</v>
      </c>
      <c r="AF284" s="151" t="str">
        <f>IF(Tbl_DFR[[#This Row],[SAP LENGTH]]=18,"valid","check")</f>
        <v>valid</v>
      </c>
    </row>
    <row r="285" spans="1:32">
      <c r="A285" s="56">
        <v>142</v>
      </c>
      <c r="B285" s="28" t="s">
        <v>31</v>
      </c>
      <c r="C285" s="28" t="str">
        <f>UPPER(TRIM(Tbl_DFR[[#This Row],[CMP]]))</f>
        <v>HALDWANI</v>
      </c>
      <c r="D285" s="40" t="s">
        <v>1</v>
      </c>
      <c r="E285" s="27" t="s">
        <v>143</v>
      </c>
      <c r="F285" s="27" t="s">
        <v>111</v>
      </c>
      <c r="G285" s="27" t="s">
        <v>202</v>
      </c>
      <c r="H285" s="28">
        <v>74645</v>
      </c>
      <c r="I285" s="113">
        <v>45933</v>
      </c>
      <c r="J285" s="117">
        <v>45934</v>
      </c>
      <c r="K285" s="159">
        <f>IF(OR(Tbl_DFR[[#This Row],[Date of filling]]="WIP",Tbl_DFR[[#This Row],[Date of Invoice ]]=""),"",Tbl_DFR[[#This Row],[Date of filling]]-Tbl_DFR[[#This Row],[Date of Invoice ]])</f>
        <v>1</v>
      </c>
      <c r="L285" s="161" t="str">
        <f>IF(ISNUMBER(Tbl_DFR[[#This Row],[Invoice filling gape]]),"valid","check")</f>
        <v>valid</v>
      </c>
      <c r="M285" s="51">
        <v>9339</v>
      </c>
      <c r="N285" s="51">
        <v>2044</v>
      </c>
      <c r="O285" s="51">
        <v>51</v>
      </c>
      <c r="P285" s="27">
        <v>40</v>
      </c>
      <c r="Q285" s="133" t="str">
        <f>IF(Tbl_DFR[[#This Row],[Filling Qty]]&gt;=150,"high","normal")</f>
        <v>normal</v>
      </c>
      <c r="R285" s="133" t="str">
        <f>IF(AND(Tbl_DFR[[#This Row],[CMP]]="HALDWANI",Tbl_DFR[[#This Row],[Filling Qty]]&gt;=150),"yes","no")</f>
        <v>no</v>
      </c>
      <c r="S285" s="133" t="str">
        <f>IF(Tbl_DFR[[#This Row],[Filling Qty]]&gt;=150,"high",IF(Tbl_DFR[[#This Row],[Filling Qty]]&gt;=80,"medium","low"))</f>
        <v>low</v>
      </c>
      <c r="T285" s="28">
        <f t="shared" si="4"/>
        <v>91</v>
      </c>
      <c r="U285" s="42" t="str" cm="1">
        <f t="array" ref="U285">_xlfn.IFS(Tbl_DFR[[#This Row],[Filling Qty]]&gt;=150,"HIGH",Tbl_DFR[[#This Row],[Filling Qty]]&gt;=80,"medium",TRUE,"low")</f>
        <v>low</v>
      </c>
      <c r="V285" s="42" t="str">
        <f>IF(OR(Tbl_DFR[[#This Row],[CMP]]="HALDWANI",Tbl_DFR[[#This Row],[CMP]]="DEHRADUN"),"YES","NO")</f>
        <v>YES</v>
      </c>
      <c r="W285" s="117">
        <v>45934</v>
      </c>
      <c r="X285" s="42"/>
      <c r="Y285" s="43">
        <v>45931</v>
      </c>
      <c r="Z285" s="43" t="str">
        <f>IFERROR(TEXT(Tbl_DFR[[#This Row],[Date of filling]],"mmm"),"WIP")</f>
        <v>Oct</v>
      </c>
      <c r="AA285" s="159">
        <f>IFERROR(YEAR(Tbl_DFR[[#This Row],[Date of filling]]),"WIP")</f>
        <v>2025</v>
      </c>
      <c r="AB285" s="161" t="str">
        <f>IFERROR(TEXT(Tbl_DFR[[#This Row],[Date of filling]],"ddd"),"WIP")</f>
        <v>Sat</v>
      </c>
      <c r="AC285" s="50"/>
      <c r="AD285" s="129" t="str">
        <f>_xlfn.XLOOKUP(Tbl_DFR[[#This Row],[SAP]],Site_master[SAP ID],Site_master[ [ TECHNICIAN Name] ],"Not found")</f>
        <v>Ayush  Dubey</v>
      </c>
      <c r="AE285" s="133">
        <f>LEN(Tbl_DFR[[#This Row],[SAP]])</f>
        <v>18</v>
      </c>
      <c r="AF285" s="151" t="str">
        <f>IF(Tbl_DFR[[#This Row],[SAP LENGTH]]=18,"valid","check")</f>
        <v>valid</v>
      </c>
    </row>
    <row r="286" spans="1:32">
      <c r="A286" s="70">
        <v>143</v>
      </c>
      <c r="B286" s="34" t="s">
        <v>31</v>
      </c>
      <c r="C286" s="34" t="str">
        <f>UPPER(TRIM(Tbl_DFR[[#This Row],[CMP]]))</f>
        <v>HALDWANI</v>
      </c>
      <c r="D286" s="40" t="s">
        <v>1</v>
      </c>
      <c r="E286" s="21" t="s">
        <v>143</v>
      </c>
      <c r="F286" s="21" t="s">
        <v>111</v>
      </c>
      <c r="G286" s="21" t="s">
        <v>203</v>
      </c>
      <c r="H286" s="34">
        <v>74645</v>
      </c>
      <c r="I286" s="112">
        <v>45933</v>
      </c>
      <c r="J286" s="116">
        <v>45933</v>
      </c>
      <c r="K286" s="159">
        <f>IF(OR(Tbl_DFR[[#This Row],[Date of filling]]="WIP",Tbl_DFR[[#This Row],[Date of Invoice ]]=""),"",Tbl_DFR[[#This Row],[Date of filling]]-Tbl_DFR[[#This Row],[Date of Invoice ]])</f>
        <v>0</v>
      </c>
      <c r="L286" s="161" t="str">
        <f>IF(ISNUMBER(Tbl_DFR[[#This Row],[Invoice filling gape]]),"valid","check")</f>
        <v>valid</v>
      </c>
      <c r="M286" s="52">
        <v>8669</v>
      </c>
      <c r="N286" s="52">
        <v>1766</v>
      </c>
      <c r="O286" s="52">
        <v>12</v>
      </c>
      <c r="P286" s="21">
        <v>80</v>
      </c>
      <c r="Q286" s="135" t="str">
        <f>IF(Tbl_DFR[[#This Row],[Filling Qty]]&gt;=150,"high","normal")</f>
        <v>normal</v>
      </c>
      <c r="R286" s="135" t="str">
        <f>IF(AND(Tbl_DFR[[#This Row],[CMP]]="HALDWANI",Tbl_DFR[[#This Row],[Filling Qty]]&gt;=150),"yes","no")</f>
        <v>no</v>
      </c>
      <c r="S286" s="135" t="str">
        <f>IF(Tbl_DFR[[#This Row],[Filling Qty]]&gt;=150,"high",IF(Tbl_DFR[[#This Row],[Filling Qty]]&gt;=80,"medium","low"))</f>
        <v>medium</v>
      </c>
      <c r="T286" s="34">
        <f t="shared" si="4"/>
        <v>92</v>
      </c>
      <c r="U286" s="46" t="str" cm="1">
        <f t="array" ref="U286">_xlfn.IFS(Tbl_DFR[[#This Row],[Filling Qty]]&gt;=150,"HIGH",Tbl_DFR[[#This Row],[Filling Qty]]&gt;=80,"medium",TRUE,"low")</f>
        <v>medium</v>
      </c>
      <c r="V286" s="46" t="str">
        <f>IF(OR(Tbl_DFR[[#This Row],[CMP]]="HALDWANI",Tbl_DFR[[#This Row],[CMP]]="DEHRADUN"),"YES","NO")</f>
        <v>YES</v>
      </c>
      <c r="W286" s="116">
        <v>45933</v>
      </c>
      <c r="X286" s="46"/>
      <c r="Y286" s="47">
        <v>45931</v>
      </c>
      <c r="Z286" s="47" t="str">
        <f>IFERROR(TEXT(Tbl_DFR[[#This Row],[Date of filling]],"mmm"),"WIP")</f>
        <v>Oct</v>
      </c>
      <c r="AA286" s="159">
        <f>IFERROR(YEAR(Tbl_DFR[[#This Row],[Date of filling]]),"WIP")</f>
        <v>2025</v>
      </c>
      <c r="AB286" s="161" t="str">
        <f>IFERROR(TEXT(Tbl_DFR[[#This Row],[Date of filling]],"ddd"),"WIP")</f>
        <v>Fri</v>
      </c>
      <c r="AC286" s="48"/>
      <c r="AD286" s="130" t="str">
        <f>_xlfn.XLOOKUP(Tbl_DFR[[#This Row],[SAP]],Site_master[SAP ID],Site_master[ [ TECHNICIAN Name] ],"Not found")</f>
        <v>Teeka  Ram</v>
      </c>
      <c r="AE286" s="135">
        <f>LEN(Tbl_DFR[[#This Row],[SAP]])</f>
        <v>18</v>
      </c>
      <c r="AF286" s="151" t="str">
        <f>IF(Tbl_DFR[[#This Row],[SAP LENGTH]]=18,"valid","check")</f>
        <v>valid</v>
      </c>
    </row>
    <row r="287" spans="1:32" hidden="1">
      <c r="A287" s="70">
        <v>143</v>
      </c>
      <c r="B287" s="34" t="s">
        <v>705</v>
      </c>
      <c r="C287" s="34" t="str">
        <f>UPPER(TRIM(Tbl_DFR[[#This Row],[CMP]]))</f>
        <v>DEHRADUN</v>
      </c>
      <c r="D287" s="40" t="s">
        <v>706</v>
      </c>
      <c r="E287" s="21" t="s">
        <v>761</v>
      </c>
      <c r="F287" s="21" t="s">
        <v>762</v>
      </c>
      <c r="G287" s="92" t="s">
        <v>893</v>
      </c>
      <c r="H287" s="34" t="s">
        <v>887</v>
      </c>
      <c r="I287" s="59">
        <v>45947</v>
      </c>
      <c r="J287" s="59">
        <v>45945</v>
      </c>
      <c r="K287" s="159">
        <f>IF(OR(Tbl_DFR[[#This Row],[Date of filling]]="WIP",Tbl_DFR[[#This Row],[Date of Invoice ]]=""),"",Tbl_DFR[[#This Row],[Date of filling]]-Tbl_DFR[[#This Row],[Date of Invoice ]])</f>
        <v>-2</v>
      </c>
      <c r="L287" s="161" t="str">
        <f>IF(ISNUMBER(Tbl_DFR[[#This Row],[Invoice filling gape]]),"valid","check")</f>
        <v>valid</v>
      </c>
      <c r="M287" s="46">
        <v>3846</v>
      </c>
      <c r="N287" s="46">
        <v>618</v>
      </c>
      <c r="O287" s="46">
        <v>44</v>
      </c>
      <c r="P287" s="22">
        <v>60</v>
      </c>
      <c r="Q287" s="134" t="str">
        <f>IF(Tbl_DFR[[#This Row],[Filling Qty]]&gt;=150,"high","normal")</f>
        <v>normal</v>
      </c>
      <c r="R287" s="134" t="str">
        <f>IF(AND(Tbl_DFR[[#This Row],[CMP]]="HALDWANI",Tbl_DFR[[#This Row],[Filling Qty]]&gt;=150),"yes","no")</f>
        <v>no</v>
      </c>
      <c r="S287" s="134" t="str">
        <f>IF(Tbl_DFR[[#This Row],[Filling Qty]]&gt;=150,"high",IF(Tbl_DFR[[#This Row],[Filling Qty]]&gt;=80,"medium","low"))</f>
        <v>low</v>
      </c>
      <c r="T287" s="34">
        <f t="shared" si="4"/>
        <v>104</v>
      </c>
      <c r="U287" s="46" t="str" cm="1">
        <f t="array" ref="U287">_xlfn.IFS(Tbl_DFR[[#This Row],[Filling Qty]]&gt;=150,"HIGH",Tbl_DFR[[#This Row],[Filling Qty]]&gt;=80,"medium",TRUE,"low")</f>
        <v>low</v>
      </c>
      <c r="V287" s="46" t="str">
        <f>IF(OR(Tbl_DFR[[#This Row],[CMP]]="HALDWANI",Tbl_DFR[[#This Row],[CMP]]="DEHRADUN"),"YES","NO")</f>
        <v>YES</v>
      </c>
      <c r="W287" s="59">
        <v>45947</v>
      </c>
      <c r="X287" s="47">
        <v>45931</v>
      </c>
      <c r="Y287" s="47">
        <v>45931</v>
      </c>
      <c r="Z287" s="47" t="str">
        <f>IFERROR(TEXT(Tbl_DFR[[#This Row],[Date of filling]],"mmm"),"WIP")</f>
        <v>Oct</v>
      </c>
      <c r="AA287" s="159">
        <f>IFERROR(YEAR(Tbl_DFR[[#This Row],[Date of filling]]),"WIP")</f>
        <v>2025</v>
      </c>
      <c r="AB287" s="161" t="str">
        <f>IFERROR(TEXT(Tbl_DFR[[#This Row],[Date of filling]],"ddd"),"WIP")</f>
        <v>Wed</v>
      </c>
      <c r="AC287" s="48"/>
      <c r="AD287" s="130" t="str">
        <f>_xlfn.XLOOKUP(Tbl_DFR[[#This Row],[SAP]],Site_master[SAP ID],Site_master[ [ TECHNICIAN Name] ],"Not found")</f>
        <v>Amit  Kumar DRDN</v>
      </c>
      <c r="AE287" s="147">
        <f>LEN(Tbl_DFR[[#This Row],[SAP]])</f>
        <v>18</v>
      </c>
      <c r="AF287" s="151" t="str">
        <f>IF(Tbl_DFR[[#This Row],[SAP LENGTH]]=18,"valid","check")</f>
        <v>valid</v>
      </c>
    </row>
    <row r="288" spans="1:32" hidden="1">
      <c r="A288" s="56">
        <v>144</v>
      </c>
      <c r="B288" s="28" t="s">
        <v>705</v>
      </c>
      <c r="C288" s="28" t="str">
        <f>UPPER(TRIM(Tbl_DFR[[#This Row],[CMP]]))</f>
        <v>DEHRADUN</v>
      </c>
      <c r="D288" s="40" t="s">
        <v>706</v>
      </c>
      <c r="E288" s="27" t="s">
        <v>761</v>
      </c>
      <c r="F288" s="27" t="s">
        <v>762</v>
      </c>
      <c r="G288" s="91" t="s">
        <v>894</v>
      </c>
      <c r="H288" s="28" t="s">
        <v>887</v>
      </c>
      <c r="I288" s="58">
        <v>45947</v>
      </c>
      <c r="J288" s="58">
        <v>45945</v>
      </c>
      <c r="K288" s="159">
        <f>IF(OR(Tbl_DFR[[#This Row],[Date of filling]]="WIP",Tbl_DFR[[#This Row],[Date of Invoice ]]=""),"",Tbl_DFR[[#This Row],[Date of filling]]-Tbl_DFR[[#This Row],[Date of Invoice ]])</f>
        <v>-2</v>
      </c>
      <c r="L288" s="161" t="str">
        <f>IF(ISNUMBER(Tbl_DFR[[#This Row],[Invoice filling gape]]),"valid","check")</f>
        <v>valid</v>
      </c>
      <c r="M288" s="42">
        <v>6850</v>
      </c>
      <c r="N288" s="42">
        <v>1689</v>
      </c>
      <c r="O288" s="42">
        <v>5</v>
      </c>
      <c r="P288" s="29">
        <v>60</v>
      </c>
      <c r="Q288" s="137" t="str">
        <f>IF(Tbl_DFR[[#This Row],[Filling Qty]]&gt;=150,"high","normal")</f>
        <v>normal</v>
      </c>
      <c r="R288" s="137" t="str">
        <f>IF(AND(Tbl_DFR[[#This Row],[CMP]]="HALDWANI",Tbl_DFR[[#This Row],[Filling Qty]]&gt;=150),"yes","no")</f>
        <v>no</v>
      </c>
      <c r="S288" s="137" t="str">
        <f>IF(Tbl_DFR[[#This Row],[Filling Qty]]&gt;=150,"high",IF(Tbl_DFR[[#This Row],[Filling Qty]]&gt;=80,"medium","low"))</f>
        <v>low</v>
      </c>
      <c r="T288" s="28">
        <f t="shared" si="4"/>
        <v>65</v>
      </c>
      <c r="U288" s="42" t="str" cm="1">
        <f t="array" ref="U288">_xlfn.IFS(Tbl_DFR[[#This Row],[Filling Qty]]&gt;=150,"HIGH",Tbl_DFR[[#This Row],[Filling Qty]]&gt;=80,"medium",TRUE,"low")</f>
        <v>low</v>
      </c>
      <c r="V288" s="42" t="str">
        <f>IF(OR(Tbl_DFR[[#This Row],[CMP]]="HALDWANI",Tbl_DFR[[#This Row],[CMP]]="DEHRADUN"),"YES","NO")</f>
        <v>YES</v>
      </c>
      <c r="W288" s="58">
        <v>45947</v>
      </c>
      <c r="X288" s="43">
        <v>45931</v>
      </c>
      <c r="Y288" s="43">
        <v>45931</v>
      </c>
      <c r="Z288" s="43" t="str">
        <f>IFERROR(TEXT(Tbl_DFR[[#This Row],[Date of filling]],"mmm"),"WIP")</f>
        <v>Oct</v>
      </c>
      <c r="AA288" s="159">
        <f>IFERROR(YEAR(Tbl_DFR[[#This Row],[Date of filling]]),"WIP")</f>
        <v>2025</v>
      </c>
      <c r="AB288" s="161" t="str">
        <f>IFERROR(TEXT(Tbl_DFR[[#This Row],[Date of filling]],"ddd"),"WIP")</f>
        <v>Wed</v>
      </c>
      <c r="AC288" s="50"/>
      <c r="AD288" s="129" t="str">
        <f>_xlfn.XLOOKUP(Tbl_DFR[[#This Row],[SAP]],Site_master[SAP ID],Site_master[ [ TECHNICIAN Name] ],"Not found")</f>
        <v>Amit  Kumar DRDN</v>
      </c>
      <c r="AE288" s="146">
        <f>LEN(Tbl_DFR[[#This Row],[SAP]])</f>
        <v>18</v>
      </c>
      <c r="AF288" s="151" t="str">
        <f>IF(Tbl_DFR[[#This Row],[SAP LENGTH]]=18,"valid","check")</f>
        <v>valid</v>
      </c>
    </row>
    <row r="289" spans="1:32">
      <c r="A289" s="56">
        <v>144</v>
      </c>
      <c r="B289" s="28" t="s">
        <v>31</v>
      </c>
      <c r="C289" s="28" t="str">
        <f>UPPER(TRIM(Tbl_DFR[[#This Row],[CMP]]))</f>
        <v>HALDWANI</v>
      </c>
      <c r="D289" s="40" t="s">
        <v>1</v>
      </c>
      <c r="E289" s="27" t="s">
        <v>143</v>
      </c>
      <c r="F289" s="27" t="s">
        <v>111</v>
      </c>
      <c r="G289" s="27" t="s">
        <v>204</v>
      </c>
      <c r="H289" s="28">
        <v>74645</v>
      </c>
      <c r="I289" s="113">
        <v>45933</v>
      </c>
      <c r="J289" s="117">
        <v>45933</v>
      </c>
      <c r="K289" s="159">
        <f>IF(OR(Tbl_DFR[[#This Row],[Date of filling]]="WIP",Tbl_DFR[[#This Row],[Date of Invoice ]]=""),"",Tbl_DFR[[#This Row],[Date of filling]]-Tbl_DFR[[#This Row],[Date of Invoice ]])</f>
        <v>0</v>
      </c>
      <c r="L289" s="161" t="str">
        <f>IF(ISNUMBER(Tbl_DFR[[#This Row],[Invoice filling gape]]),"valid","check")</f>
        <v>valid</v>
      </c>
      <c r="M289" s="51">
        <v>2563</v>
      </c>
      <c r="N289" s="51">
        <v>412</v>
      </c>
      <c r="O289" s="51">
        <v>21</v>
      </c>
      <c r="P289" s="27">
        <v>60</v>
      </c>
      <c r="Q289" s="133" t="str">
        <f>IF(Tbl_DFR[[#This Row],[Filling Qty]]&gt;=150,"high","normal")</f>
        <v>normal</v>
      </c>
      <c r="R289" s="133" t="str">
        <f>IF(AND(Tbl_DFR[[#This Row],[CMP]]="HALDWANI",Tbl_DFR[[#This Row],[Filling Qty]]&gt;=150),"yes","no")</f>
        <v>no</v>
      </c>
      <c r="S289" s="133" t="str">
        <f>IF(Tbl_DFR[[#This Row],[Filling Qty]]&gt;=150,"high",IF(Tbl_DFR[[#This Row],[Filling Qty]]&gt;=80,"medium","low"))</f>
        <v>low</v>
      </c>
      <c r="T289" s="28">
        <f t="shared" si="4"/>
        <v>81</v>
      </c>
      <c r="U289" s="42" t="str" cm="1">
        <f t="array" ref="U289">_xlfn.IFS(Tbl_DFR[[#This Row],[Filling Qty]]&gt;=150,"HIGH",Tbl_DFR[[#This Row],[Filling Qty]]&gt;=80,"medium",TRUE,"low")</f>
        <v>low</v>
      </c>
      <c r="V289" s="42" t="str">
        <f>IF(OR(Tbl_DFR[[#This Row],[CMP]]="HALDWANI",Tbl_DFR[[#This Row],[CMP]]="DEHRADUN"),"YES","NO")</f>
        <v>YES</v>
      </c>
      <c r="W289" s="117">
        <v>45933</v>
      </c>
      <c r="X289" s="42"/>
      <c r="Y289" s="43">
        <v>45931</v>
      </c>
      <c r="Z289" s="43" t="str">
        <f>IFERROR(TEXT(Tbl_DFR[[#This Row],[Date of filling]],"mmm"),"WIP")</f>
        <v>Oct</v>
      </c>
      <c r="AA289" s="159">
        <f>IFERROR(YEAR(Tbl_DFR[[#This Row],[Date of filling]]),"WIP")</f>
        <v>2025</v>
      </c>
      <c r="AB289" s="161" t="str">
        <f>IFERROR(TEXT(Tbl_DFR[[#This Row],[Date of filling]],"ddd"),"WIP")</f>
        <v>Fri</v>
      </c>
      <c r="AC289" s="50"/>
      <c r="AD289" s="129" t="str">
        <f>_xlfn.XLOOKUP(Tbl_DFR[[#This Row],[SAP]],Site_master[SAP ID],Site_master[ [ TECHNICIAN Name] ],"Not found")</f>
        <v>Teeka  Ram</v>
      </c>
      <c r="AE289" s="133">
        <f>LEN(Tbl_DFR[[#This Row],[SAP]])</f>
        <v>18</v>
      </c>
      <c r="AF289" s="151" t="str">
        <f>IF(Tbl_DFR[[#This Row],[SAP LENGTH]]=18,"valid","check")</f>
        <v>valid</v>
      </c>
    </row>
    <row r="290" spans="1:32" hidden="1">
      <c r="A290" s="70">
        <v>145</v>
      </c>
      <c r="B290" s="34" t="s">
        <v>705</v>
      </c>
      <c r="C290" s="34" t="str">
        <f>UPPER(TRIM(Tbl_DFR[[#This Row],[CMP]]))</f>
        <v>DEHRADUN</v>
      </c>
      <c r="D290" s="40" t="s">
        <v>706</v>
      </c>
      <c r="E290" s="45" t="s">
        <v>761</v>
      </c>
      <c r="F290" s="21" t="s">
        <v>762</v>
      </c>
      <c r="G290" s="92" t="s">
        <v>895</v>
      </c>
      <c r="H290" s="34" t="s">
        <v>887</v>
      </c>
      <c r="I290" s="59">
        <v>45947</v>
      </c>
      <c r="J290" s="59">
        <v>45945</v>
      </c>
      <c r="K290" s="159">
        <f>IF(OR(Tbl_DFR[[#This Row],[Date of filling]]="WIP",Tbl_DFR[[#This Row],[Date of Invoice ]]=""),"",Tbl_DFR[[#This Row],[Date of filling]]-Tbl_DFR[[#This Row],[Date of Invoice ]])</f>
        <v>-2</v>
      </c>
      <c r="L290" s="161" t="str">
        <f>IF(ISNUMBER(Tbl_DFR[[#This Row],[Invoice filling gape]]),"valid","check")</f>
        <v>valid</v>
      </c>
      <c r="M290" s="46">
        <v>9525</v>
      </c>
      <c r="N290" s="46">
        <v>2405</v>
      </c>
      <c r="O290" s="46">
        <v>20</v>
      </c>
      <c r="P290" s="22">
        <v>40</v>
      </c>
      <c r="Q290" s="134" t="str">
        <f>IF(Tbl_DFR[[#This Row],[Filling Qty]]&gt;=150,"high","normal")</f>
        <v>normal</v>
      </c>
      <c r="R290" s="134" t="str">
        <f>IF(AND(Tbl_DFR[[#This Row],[CMP]]="HALDWANI",Tbl_DFR[[#This Row],[Filling Qty]]&gt;=150),"yes","no")</f>
        <v>no</v>
      </c>
      <c r="S290" s="134" t="str">
        <f>IF(Tbl_DFR[[#This Row],[Filling Qty]]&gt;=150,"high",IF(Tbl_DFR[[#This Row],[Filling Qty]]&gt;=80,"medium","low"))</f>
        <v>low</v>
      </c>
      <c r="T290" s="34">
        <f t="shared" si="4"/>
        <v>60</v>
      </c>
      <c r="U290" s="46" t="str" cm="1">
        <f t="array" ref="U290">_xlfn.IFS(Tbl_DFR[[#This Row],[Filling Qty]]&gt;=150,"HIGH",Tbl_DFR[[#This Row],[Filling Qty]]&gt;=80,"medium",TRUE,"low")</f>
        <v>low</v>
      </c>
      <c r="V290" s="46" t="str">
        <f>IF(OR(Tbl_DFR[[#This Row],[CMP]]="HALDWANI",Tbl_DFR[[#This Row],[CMP]]="DEHRADUN"),"YES","NO")</f>
        <v>YES</v>
      </c>
      <c r="W290" s="59">
        <v>45947</v>
      </c>
      <c r="X290" s="47">
        <v>45931</v>
      </c>
      <c r="Y290" s="47">
        <v>45931</v>
      </c>
      <c r="Z290" s="47" t="str">
        <f>IFERROR(TEXT(Tbl_DFR[[#This Row],[Date of filling]],"mmm"),"WIP")</f>
        <v>Oct</v>
      </c>
      <c r="AA290" s="159">
        <f>IFERROR(YEAR(Tbl_DFR[[#This Row],[Date of filling]]),"WIP")</f>
        <v>2025</v>
      </c>
      <c r="AB290" s="161" t="str">
        <f>IFERROR(TEXT(Tbl_DFR[[#This Row],[Date of filling]],"ddd"),"WIP")</f>
        <v>Wed</v>
      </c>
      <c r="AC290" s="48"/>
      <c r="AD290" s="130" t="str">
        <f>_xlfn.XLOOKUP(Tbl_DFR[[#This Row],[SAP]],Site_master[SAP ID],Site_master[ [ TECHNICIAN Name] ],"Not found")</f>
        <v>Amit  Kumar DRDN</v>
      </c>
      <c r="AE290" s="147">
        <f>LEN(Tbl_DFR[[#This Row],[SAP]])</f>
        <v>18</v>
      </c>
      <c r="AF290" s="151" t="str">
        <f>IF(Tbl_DFR[[#This Row],[SAP LENGTH]]=18,"valid","check")</f>
        <v>valid</v>
      </c>
    </row>
    <row r="291" spans="1:32">
      <c r="A291" s="70">
        <v>145</v>
      </c>
      <c r="B291" s="34" t="s">
        <v>31</v>
      </c>
      <c r="C291" s="34" t="str">
        <f>UPPER(TRIM(Tbl_DFR[[#This Row],[CMP]]))</f>
        <v>HALDWANI</v>
      </c>
      <c r="D291" s="40" t="s">
        <v>1</v>
      </c>
      <c r="E291" s="45" t="s">
        <v>143</v>
      </c>
      <c r="F291" s="21" t="s">
        <v>111</v>
      </c>
      <c r="G291" s="21" t="s">
        <v>205</v>
      </c>
      <c r="H291" s="34">
        <v>74645</v>
      </c>
      <c r="I291" s="112">
        <v>45933</v>
      </c>
      <c r="J291" s="116">
        <v>45933</v>
      </c>
      <c r="K291" s="159">
        <f>IF(OR(Tbl_DFR[[#This Row],[Date of filling]]="WIP",Tbl_DFR[[#This Row],[Date of Invoice ]]=""),"",Tbl_DFR[[#This Row],[Date of filling]]-Tbl_DFR[[#This Row],[Date of Invoice ]])</f>
        <v>0</v>
      </c>
      <c r="L291" s="161" t="str">
        <f>IF(ISNUMBER(Tbl_DFR[[#This Row],[Invoice filling gape]]),"valid","check")</f>
        <v>valid</v>
      </c>
      <c r="M291" s="52">
        <v>6996</v>
      </c>
      <c r="N291" s="52">
        <v>1575</v>
      </c>
      <c r="O291" s="52">
        <v>26</v>
      </c>
      <c r="P291" s="21">
        <v>60</v>
      </c>
      <c r="Q291" s="135" t="str">
        <f>IF(Tbl_DFR[[#This Row],[Filling Qty]]&gt;=150,"high","normal")</f>
        <v>normal</v>
      </c>
      <c r="R291" s="135" t="str">
        <f>IF(AND(Tbl_DFR[[#This Row],[CMP]]="HALDWANI",Tbl_DFR[[#This Row],[Filling Qty]]&gt;=150),"yes","no")</f>
        <v>no</v>
      </c>
      <c r="S291" s="135" t="str">
        <f>IF(Tbl_DFR[[#This Row],[Filling Qty]]&gt;=150,"high",IF(Tbl_DFR[[#This Row],[Filling Qty]]&gt;=80,"medium","low"))</f>
        <v>low</v>
      </c>
      <c r="T291" s="34">
        <f t="shared" si="4"/>
        <v>86</v>
      </c>
      <c r="U291" s="46" t="str" cm="1">
        <f t="array" ref="U291">_xlfn.IFS(Tbl_DFR[[#This Row],[Filling Qty]]&gt;=150,"HIGH",Tbl_DFR[[#This Row],[Filling Qty]]&gt;=80,"medium",TRUE,"low")</f>
        <v>low</v>
      </c>
      <c r="V291" s="46" t="str">
        <f>IF(OR(Tbl_DFR[[#This Row],[CMP]]="HALDWANI",Tbl_DFR[[#This Row],[CMP]]="DEHRADUN"),"YES","NO")</f>
        <v>YES</v>
      </c>
      <c r="W291" s="116">
        <v>45933</v>
      </c>
      <c r="X291" s="46"/>
      <c r="Y291" s="47">
        <v>45931</v>
      </c>
      <c r="Z291" s="47" t="str">
        <f>IFERROR(TEXT(Tbl_DFR[[#This Row],[Date of filling]],"mmm"),"WIP")</f>
        <v>Oct</v>
      </c>
      <c r="AA291" s="159">
        <f>IFERROR(YEAR(Tbl_DFR[[#This Row],[Date of filling]]),"WIP")</f>
        <v>2025</v>
      </c>
      <c r="AB291" s="161" t="str">
        <f>IFERROR(TEXT(Tbl_DFR[[#This Row],[Date of filling]],"ddd"),"WIP")</f>
        <v>Fri</v>
      </c>
      <c r="AC291" s="48"/>
      <c r="AD291" s="130" t="str">
        <f>_xlfn.XLOOKUP(Tbl_DFR[[#This Row],[SAP]],Site_master[SAP ID],Site_master[ [ TECHNICIAN Name] ],"Not found")</f>
        <v>Teeka  Ram</v>
      </c>
      <c r="AE291" s="135">
        <f>LEN(Tbl_DFR[[#This Row],[SAP]])</f>
        <v>18</v>
      </c>
      <c r="AF291" s="151" t="str">
        <f>IF(Tbl_DFR[[#This Row],[SAP LENGTH]]=18,"valid","check")</f>
        <v>valid</v>
      </c>
    </row>
    <row r="292" spans="1:32" hidden="1">
      <c r="A292" s="56">
        <v>146</v>
      </c>
      <c r="B292" s="28" t="s">
        <v>705</v>
      </c>
      <c r="C292" s="28" t="str">
        <f>UPPER(TRIM(Tbl_DFR[[#This Row],[CMP]]))</f>
        <v>DEHRADUN</v>
      </c>
      <c r="D292" s="40" t="s">
        <v>706</v>
      </c>
      <c r="E292" s="49" t="s">
        <v>761</v>
      </c>
      <c r="F292" s="27" t="s">
        <v>762</v>
      </c>
      <c r="G292" s="91" t="s">
        <v>879</v>
      </c>
      <c r="H292" s="28">
        <v>121640</v>
      </c>
      <c r="I292" s="58">
        <v>45944</v>
      </c>
      <c r="J292" s="58">
        <v>45945</v>
      </c>
      <c r="K292" s="159">
        <f>IF(OR(Tbl_DFR[[#This Row],[Date of filling]]="WIP",Tbl_DFR[[#This Row],[Date of Invoice ]]=""),"",Tbl_DFR[[#This Row],[Date of filling]]-Tbl_DFR[[#This Row],[Date of Invoice ]])</f>
        <v>1</v>
      </c>
      <c r="L292" s="161" t="str">
        <f>IF(ISNUMBER(Tbl_DFR[[#This Row],[Invoice filling gape]]),"valid","check")</f>
        <v>valid</v>
      </c>
      <c r="M292" s="42">
        <v>6574</v>
      </c>
      <c r="N292" s="42">
        <v>2077</v>
      </c>
      <c r="O292" s="42">
        <v>10</v>
      </c>
      <c r="P292" s="29">
        <v>80</v>
      </c>
      <c r="Q292" s="137" t="str">
        <f>IF(Tbl_DFR[[#This Row],[Filling Qty]]&gt;=150,"high","normal")</f>
        <v>normal</v>
      </c>
      <c r="R292" s="137" t="str">
        <f>IF(AND(Tbl_DFR[[#This Row],[CMP]]="HALDWANI",Tbl_DFR[[#This Row],[Filling Qty]]&gt;=150),"yes","no")</f>
        <v>no</v>
      </c>
      <c r="S292" s="137" t="str">
        <f>IF(Tbl_DFR[[#This Row],[Filling Qty]]&gt;=150,"high",IF(Tbl_DFR[[#This Row],[Filling Qty]]&gt;=80,"medium","low"))</f>
        <v>medium</v>
      </c>
      <c r="T292" s="28">
        <f t="shared" si="4"/>
        <v>90</v>
      </c>
      <c r="U292" s="42" t="str" cm="1">
        <f t="array" ref="U292">_xlfn.IFS(Tbl_DFR[[#This Row],[Filling Qty]]&gt;=150,"HIGH",Tbl_DFR[[#This Row],[Filling Qty]]&gt;=80,"medium",TRUE,"low")</f>
        <v>medium</v>
      </c>
      <c r="V292" s="42" t="str">
        <f>IF(OR(Tbl_DFR[[#This Row],[CMP]]="HALDWANI",Tbl_DFR[[#This Row],[CMP]]="DEHRADUN"),"YES","NO")</f>
        <v>YES</v>
      </c>
      <c r="W292" s="58">
        <v>45944</v>
      </c>
      <c r="X292" s="43">
        <v>45931</v>
      </c>
      <c r="Y292" s="43">
        <v>45931</v>
      </c>
      <c r="Z292" s="43" t="str">
        <f>IFERROR(TEXT(Tbl_DFR[[#This Row],[Date of filling]],"mmm"),"WIP")</f>
        <v>Oct</v>
      </c>
      <c r="AA292" s="159">
        <f>IFERROR(YEAR(Tbl_DFR[[#This Row],[Date of filling]]),"WIP")</f>
        <v>2025</v>
      </c>
      <c r="AB292" s="161" t="str">
        <f>IFERROR(TEXT(Tbl_DFR[[#This Row],[Date of filling]],"ddd"),"WIP")</f>
        <v>Wed</v>
      </c>
      <c r="AC292" s="50"/>
      <c r="AD292" s="129" t="str">
        <f>_xlfn.XLOOKUP(Tbl_DFR[[#This Row],[SAP]],Site_master[SAP ID],Site_master[ [ TECHNICIAN Name] ],"Not found")</f>
        <v>Rahul  Kumar DRDN</v>
      </c>
      <c r="AE292" s="146">
        <f>LEN(Tbl_DFR[[#This Row],[SAP]])</f>
        <v>18</v>
      </c>
      <c r="AF292" s="151" t="str">
        <f>IF(Tbl_DFR[[#This Row],[SAP LENGTH]]=18,"valid","check")</f>
        <v>valid</v>
      </c>
    </row>
    <row r="293" spans="1:32">
      <c r="A293" s="56">
        <v>146</v>
      </c>
      <c r="B293" s="28" t="s">
        <v>31</v>
      </c>
      <c r="C293" s="28" t="str">
        <f>UPPER(TRIM(Tbl_DFR[[#This Row],[CMP]]))</f>
        <v>HALDWANI</v>
      </c>
      <c r="D293" s="40" t="s">
        <v>1</v>
      </c>
      <c r="E293" s="49" t="s">
        <v>143</v>
      </c>
      <c r="F293" s="27" t="s">
        <v>111</v>
      </c>
      <c r="G293" s="27" t="s">
        <v>206</v>
      </c>
      <c r="H293" s="28">
        <v>74645</v>
      </c>
      <c r="I293" s="113">
        <v>45933</v>
      </c>
      <c r="J293" s="117">
        <v>45934</v>
      </c>
      <c r="K293" s="159">
        <f>IF(OR(Tbl_DFR[[#This Row],[Date of filling]]="WIP",Tbl_DFR[[#This Row],[Date of Invoice ]]=""),"",Tbl_DFR[[#This Row],[Date of filling]]-Tbl_DFR[[#This Row],[Date of Invoice ]])</f>
        <v>1</v>
      </c>
      <c r="L293" s="161" t="str">
        <f>IF(ISNUMBER(Tbl_DFR[[#This Row],[Invoice filling gape]]),"valid","check")</f>
        <v>valid</v>
      </c>
      <c r="M293" s="51">
        <v>6449</v>
      </c>
      <c r="N293" s="51">
        <v>587</v>
      </c>
      <c r="O293" s="51">
        <v>33</v>
      </c>
      <c r="P293" s="27">
        <v>60</v>
      </c>
      <c r="Q293" s="133" t="str">
        <f>IF(Tbl_DFR[[#This Row],[Filling Qty]]&gt;=150,"high","normal")</f>
        <v>normal</v>
      </c>
      <c r="R293" s="133" t="str">
        <f>IF(AND(Tbl_DFR[[#This Row],[CMP]]="HALDWANI",Tbl_DFR[[#This Row],[Filling Qty]]&gt;=150),"yes","no")</f>
        <v>no</v>
      </c>
      <c r="S293" s="133" t="str">
        <f>IF(Tbl_DFR[[#This Row],[Filling Qty]]&gt;=150,"high",IF(Tbl_DFR[[#This Row],[Filling Qty]]&gt;=80,"medium","low"))</f>
        <v>low</v>
      </c>
      <c r="T293" s="28">
        <f t="shared" si="4"/>
        <v>93</v>
      </c>
      <c r="U293" s="42" t="str" cm="1">
        <f t="array" ref="U293">_xlfn.IFS(Tbl_DFR[[#This Row],[Filling Qty]]&gt;=150,"HIGH",Tbl_DFR[[#This Row],[Filling Qty]]&gt;=80,"medium",TRUE,"low")</f>
        <v>low</v>
      </c>
      <c r="V293" s="42" t="str">
        <f>IF(OR(Tbl_DFR[[#This Row],[CMP]]="HALDWANI",Tbl_DFR[[#This Row],[CMP]]="DEHRADUN"),"YES","NO")</f>
        <v>YES</v>
      </c>
      <c r="W293" s="117">
        <v>45934</v>
      </c>
      <c r="X293" s="42"/>
      <c r="Y293" s="43">
        <v>45931</v>
      </c>
      <c r="Z293" s="43" t="str">
        <f>IFERROR(TEXT(Tbl_DFR[[#This Row],[Date of filling]],"mmm"),"WIP")</f>
        <v>Oct</v>
      </c>
      <c r="AA293" s="159">
        <f>IFERROR(YEAR(Tbl_DFR[[#This Row],[Date of filling]]),"WIP")</f>
        <v>2025</v>
      </c>
      <c r="AB293" s="161" t="str">
        <f>IFERROR(TEXT(Tbl_DFR[[#This Row],[Date of filling]],"ddd"),"WIP")</f>
        <v>Sat</v>
      </c>
      <c r="AC293" s="50"/>
      <c r="AD293" s="129" t="str">
        <f>_xlfn.XLOOKUP(Tbl_DFR[[#This Row],[SAP]],Site_master[SAP ID],Site_master[ [ TECHNICIAN Name] ],"Not found")</f>
        <v>Ayush  Dubey</v>
      </c>
      <c r="AE293" s="133">
        <f>LEN(Tbl_DFR[[#This Row],[SAP]])</f>
        <v>18</v>
      </c>
      <c r="AF293" s="151" t="str">
        <f>IF(Tbl_DFR[[#This Row],[SAP LENGTH]]=18,"valid","check")</f>
        <v>valid</v>
      </c>
    </row>
    <row r="294" spans="1:32" hidden="1">
      <c r="A294" s="70">
        <v>147</v>
      </c>
      <c r="B294" s="34" t="s">
        <v>705</v>
      </c>
      <c r="C294" s="34" t="str">
        <f>UPPER(TRIM(Tbl_DFR[[#This Row],[CMP]]))</f>
        <v>DEHRADUN</v>
      </c>
      <c r="D294" s="40" t="s">
        <v>706</v>
      </c>
      <c r="E294" s="45" t="s">
        <v>761</v>
      </c>
      <c r="F294" s="21" t="s">
        <v>762</v>
      </c>
      <c r="G294" s="92" t="s">
        <v>880</v>
      </c>
      <c r="H294" s="34">
        <v>121640</v>
      </c>
      <c r="I294" s="59">
        <v>45944</v>
      </c>
      <c r="J294" s="59">
        <v>45945</v>
      </c>
      <c r="K294" s="159">
        <f>IF(OR(Tbl_DFR[[#This Row],[Date of filling]]="WIP",Tbl_DFR[[#This Row],[Date of Invoice ]]=""),"",Tbl_DFR[[#This Row],[Date of filling]]-Tbl_DFR[[#This Row],[Date of Invoice ]])</f>
        <v>1</v>
      </c>
      <c r="L294" s="161" t="str">
        <f>IF(ISNUMBER(Tbl_DFR[[#This Row],[Invoice filling gape]]),"valid","check")</f>
        <v>valid</v>
      </c>
      <c r="M294" s="46">
        <v>1865</v>
      </c>
      <c r="N294" s="46">
        <v>518</v>
      </c>
      <c r="O294" s="46">
        <v>28</v>
      </c>
      <c r="P294" s="22">
        <v>80</v>
      </c>
      <c r="Q294" s="134" t="str">
        <f>IF(Tbl_DFR[[#This Row],[Filling Qty]]&gt;=150,"high","normal")</f>
        <v>normal</v>
      </c>
      <c r="R294" s="134" t="str">
        <f>IF(AND(Tbl_DFR[[#This Row],[CMP]]="HALDWANI",Tbl_DFR[[#This Row],[Filling Qty]]&gt;=150),"yes","no")</f>
        <v>no</v>
      </c>
      <c r="S294" s="134" t="str">
        <f>IF(Tbl_DFR[[#This Row],[Filling Qty]]&gt;=150,"high",IF(Tbl_DFR[[#This Row],[Filling Qty]]&gt;=80,"medium","low"))</f>
        <v>medium</v>
      </c>
      <c r="T294" s="34">
        <f t="shared" si="4"/>
        <v>108</v>
      </c>
      <c r="U294" s="46" t="str" cm="1">
        <f t="array" ref="U294">_xlfn.IFS(Tbl_DFR[[#This Row],[Filling Qty]]&gt;=150,"HIGH",Tbl_DFR[[#This Row],[Filling Qty]]&gt;=80,"medium",TRUE,"low")</f>
        <v>medium</v>
      </c>
      <c r="V294" s="46" t="str">
        <f>IF(OR(Tbl_DFR[[#This Row],[CMP]]="HALDWANI",Tbl_DFR[[#This Row],[CMP]]="DEHRADUN"),"YES","NO")</f>
        <v>YES</v>
      </c>
      <c r="W294" s="59">
        <v>45944</v>
      </c>
      <c r="X294" s="47">
        <v>45931</v>
      </c>
      <c r="Y294" s="47">
        <v>45931</v>
      </c>
      <c r="Z294" s="47" t="str">
        <f>IFERROR(TEXT(Tbl_DFR[[#This Row],[Date of filling]],"mmm"),"WIP")</f>
        <v>Oct</v>
      </c>
      <c r="AA294" s="159">
        <f>IFERROR(YEAR(Tbl_DFR[[#This Row],[Date of filling]]),"WIP")</f>
        <v>2025</v>
      </c>
      <c r="AB294" s="161" t="str">
        <f>IFERROR(TEXT(Tbl_DFR[[#This Row],[Date of filling]],"ddd"),"WIP")</f>
        <v>Wed</v>
      </c>
      <c r="AC294" s="48"/>
      <c r="AD294" s="130" t="str">
        <f>_xlfn.XLOOKUP(Tbl_DFR[[#This Row],[SAP]],Site_master[SAP ID],Site_master[ [ TECHNICIAN Name] ],"Not found")</f>
        <v>Rajiv  Kumar</v>
      </c>
      <c r="AE294" s="147">
        <f>LEN(Tbl_DFR[[#This Row],[SAP]])</f>
        <v>18</v>
      </c>
      <c r="AF294" s="151" t="str">
        <f>IF(Tbl_DFR[[#This Row],[SAP LENGTH]]=18,"valid","check")</f>
        <v>valid</v>
      </c>
    </row>
    <row r="295" spans="1:32">
      <c r="A295" s="70">
        <v>147</v>
      </c>
      <c r="B295" s="34" t="s">
        <v>31</v>
      </c>
      <c r="C295" s="34" t="str">
        <f>UPPER(TRIM(Tbl_DFR[[#This Row],[CMP]]))</f>
        <v>HALDWANI</v>
      </c>
      <c r="D295" s="40" t="s">
        <v>1</v>
      </c>
      <c r="E295" s="45" t="s">
        <v>143</v>
      </c>
      <c r="F295" s="21" t="s">
        <v>111</v>
      </c>
      <c r="G295" s="21" t="s">
        <v>293</v>
      </c>
      <c r="H295" s="34">
        <v>74645</v>
      </c>
      <c r="I295" s="112">
        <v>45933</v>
      </c>
      <c r="J295" s="116">
        <v>45933</v>
      </c>
      <c r="K295" s="159">
        <f>IF(OR(Tbl_DFR[[#This Row],[Date of filling]]="WIP",Tbl_DFR[[#This Row],[Date of Invoice ]]=""),"",Tbl_DFR[[#This Row],[Date of filling]]-Tbl_DFR[[#This Row],[Date of Invoice ]])</f>
        <v>0</v>
      </c>
      <c r="L295" s="161" t="str">
        <f>IF(ISNUMBER(Tbl_DFR[[#This Row],[Invoice filling gape]]),"valid","check")</f>
        <v>valid</v>
      </c>
      <c r="M295" s="52">
        <v>8034</v>
      </c>
      <c r="N295" s="52">
        <v>1702</v>
      </c>
      <c r="O295" s="52">
        <v>17</v>
      </c>
      <c r="P295" s="21">
        <v>60</v>
      </c>
      <c r="Q295" s="135" t="str">
        <f>IF(Tbl_DFR[[#This Row],[Filling Qty]]&gt;=150,"high","normal")</f>
        <v>normal</v>
      </c>
      <c r="R295" s="135" t="str">
        <f>IF(AND(Tbl_DFR[[#This Row],[CMP]]="HALDWANI",Tbl_DFR[[#This Row],[Filling Qty]]&gt;=150),"yes","no")</f>
        <v>no</v>
      </c>
      <c r="S295" s="135" t="str">
        <f>IF(Tbl_DFR[[#This Row],[Filling Qty]]&gt;=150,"high",IF(Tbl_DFR[[#This Row],[Filling Qty]]&gt;=80,"medium","low"))</f>
        <v>low</v>
      </c>
      <c r="T295" s="34">
        <f t="shared" si="4"/>
        <v>77</v>
      </c>
      <c r="U295" s="46" t="str" cm="1">
        <f t="array" ref="U295">_xlfn.IFS(Tbl_DFR[[#This Row],[Filling Qty]]&gt;=150,"HIGH",Tbl_DFR[[#This Row],[Filling Qty]]&gt;=80,"medium",TRUE,"low")</f>
        <v>low</v>
      </c>
      <c r="V295" s="46" t="str">
        <f>IF(OR(Tbl_DFR[[#This Row],[CMP]]="HALDWANI",Tbl_DFR[[#This Row],[CMP]]="DEHRADUN"),"YES","NO")</f>
        <v>YES</v>
      </c>
      <c r="W295" s="116">
        <v>45933</v>
      </c>
      <c r="X295" s="46"/>
      <c r="Y295" s="47">
        <v>45931</v>
      </c>
      <c r="Z295" s="47" t="str">
        <f>IFERROR(TEXT(Tbl_DFR[[#This Row],[Date of filling]],"mmm"),"WIP")</f>
        <v>Oct</v>
      </c>
      <c r="AA295" s="159">
        <f>IFERROR(YEAR(Tbl_DFR[[#This Row],[Date of filling]]),"WIP")</f>
        <v>2025</v>
      </c>
      <c r="AB295" s="161" t="str">
        <f>IFERROR(TEXT(Tbl_DFR[[#This Row],[Date of filling]],"ddd"),"WIP")</f>
        <v>Fri</v>
      </c>
      <c r="AC295" s="48"/>
      <c r="AD295" s="130" t="str">
        <f>_xlfn.XLOOKUP(Tbl_DFR[[#This Row],[SAP]],Site_master[SAP ID],Site_master[ [ TECHNICIAN Name] ],"Not found")</f>
        <v>Teeka  Ram</v>
      </c>
      <c r="AE295" s="135">
        <f>LEN(Tbl_DFR[[#This Row],[SAP]])</f>
        <v>18</v>
      </c>
      <c r="AF295" s="151" t="str">
        <f>IF(Tbl_DFR[[#This Row],[SAP LENGTH]]=18,"valid","check")</f>
        <v>valid</v>
      </c>
    </row>
    <row r="296" spans="1:32">
      <c r="A296" s="56">
        <v>148</v>
      </c>
      <c r="B296" s="29" t="s">
        <v>31</v>
      </c>
      <c r="C296" s="29" t="str">
        <f>UPPER(TRIM(Tbl_DFR[[#This Row],[CMP]]))</f>
        <v>HALDWANI</v>
      </c>
      <c r="D296" s="23" t="s">
        <v>1</v>
      </c>
      <c r="E296" s="27" t="s">
        <v>143</v>
      </c>
      <c r="F296" s="27" t="s">
        <v>111</v>
      </c>
      <c r="G296" s="27" t="s">
        <v>207</v>
      </c>
      <c r="H296" s="29">
        <v>74645</v>
      </c>
      <c r="I296" s="30">
        <v>45933</v>
      </c>
      <c r="J296" s="53">
        <v>45933</v>
      </c>
      <c r="K296" s="159">
        <f>IF(OR(Tbl_DFR[[#This Row],[Date of filling]]="WIP",Tbl_DFR[[#This Row],[Date of Invoice ]]=""),"",Tbl_DFR[[#This Row],[Date of filling]]-Tbl_DFR[[#This Row],[Date of Invoice ]])</f>
        <v>0</v>
      </c>
      <c r="L296" s="159" t="str">
        <f>IF(ISNUMBER(Tbl_DFR[[#This Row],[Invoice filling gape]]),"valid","check")</f>
        <v>valid</v>
      </c>
      <c r="M296" s="27">
        <v>15445</v>
      </c>
      <c r="N296" s="27">
        <v>4154</v>
      </c>
      <c r="O296" s="27">
        <v>10</v>
      </c>
      <c r="P296" s="27">
        <v>80</v>
      </c>
      <c r="Q296" s="27" t="str">
        <f>IF(Tbl_DFR[[#This Row],[Filling Qty]]&gt;=150,"high","normal")</f>
        <v>normal</v>
      </c>
      <c r="R296" s="27" t="str">
        <f>IF(AND(Tbl_DFR[[#This Row],[CMP]]="HALDWANI",Tbl_DFR[[#This Row],[Filling Qty]]&gt;=150),"yes","no")</f>
        <v>no</v>
      </c>
      <c r="S296" s="27" t="str">
        <f>IF(Tbl_DFR[[#This Row],[Filling Qty]]&gt;=150,"high",IF(Tbl_DFR[[#This Row],[Filling Qty]]&gt;=80,"medium","low"))</f>
        <v>medium</v>
      </c>
      <c r="T296" s="29">
        <f t="shared" si="4"/>
        <v>90</v>
      </c>
      <c r="U296" s="29" t="str" cm="1">
        <f t="array" ref="U296">_xlfn.IFS(Tbl_DFR[[#This Row],[Filling Qty]]&gt;=150,"HIGH",Tbl_DFR[[#This Row],[Filling Qty]]&gt;=80,"medium",TRUE,"low")</f>
        <v>medium</v>
      </c>
      <c r="V296" s="29" t="str">
        <f>IF(OR(Tbl_DFR[[#This Row],[CMP]]="HALDWANI",Tbl_DFR[[#This Row],[CMP]]="DEHRADUN"),"YES","NO")</f>
        <v>YES</v>
      </c>
      <c r="W296" s="53">
        <v>45933</v>
      </c>
      <c r="X296" s="28"/>
      <c r="Y296" s="68">
        <v>45931</v>
      </c>
      <c r="Z296" s="155" t="str">
        <f>IFERROR(TEXT(Tbl_DFR[[#This Row],[Date of filling]],"mmm"),"WIP")</f>
        <v>Oct</v>
      </c>
      <c r="AA296" s="159">
        <f>IFERROR(YEAR(Tbl_DFR[[#This Row],[Date of filling]]),"WIP")</f>
        <v>2025</v>
      </c>
      <c r="AB296" s="160" t="str">
        <f>IFERROR(TEXT(Tbl_DFR[[#This Row],[Date of filling]],"ddd"),"WIP")</f>
        <v>Fri</v>
      </c>
      <c r="AC296" s="69"/>
      <c r="AD296" s="137" t="str">
        <f>_xlfn.XLOOKUP(Tbl_DFR[[#This Row],[SAP]],Site_master[SAP ID],Site_master[ [ TECHNICIAN Name] ],"Not found")</f>
        <v>Teeka  Ram</v>
      </c>
      <c r="AE296" s="27">
        <f>LEN(Tbl_DFR[[#This Row],[SAP]])</f>
        <v>18</v>
      </c>
      <c r="AF296" s="151" t="str">
        <f>IF(Tbl_DFR[[#This Row],[SAP LENGTH]]=18,"valid","check")</f>
        <v>valid</v>
      </c>
    </row>
    <row r="297" spans="1:32" hidden="1">
      <c r="A297" s="56">
        <v>148</v>
      </c>
      <c r="B297" s="29" t="s">
        <v>705</v>
      </c>
      <c r="C297" s="29" t="str">
        <f>UPPER(TRIM(Tbl_DFR[[#This Row],[CMP]]))</f>
        <v>DEHRADUN</v>
      </c>
      <c r="D297" s="23" t="s">
        <v>706</v>
      </c>
      <c r="E297" s="27" t="s">
        <v>761</v>
      </c>
      <c r="F297" s="27" t="s">
        <v>762</v>
      </c>
      <c r="G297" s="91" t="s">
        <v>881</v>
      </c>
      <c r="H297" s="29">
        <v>121640</v>
      </c>
      <c r="I297" s="67">
        <v>45944</v>
      </c>
      <c r="J297" s="67">
        <v>45945</v>
      </c>
      <c r="K297" s="159">
        <f>IF(OR(Tbl_DFR[[#This Row],[Date of filling]]="WIP",Tbl_DFR[[#This Row],[Date of Invoice ]]=""),"",Tbl_DFR[[#This Row],[Date of filling]]-Tbl_DFR[[#This Row],[Date of Invoice ]])</f>
        <v>1</v>
      </c>
      <c r="L297" s="159" t="str">
        <f>IF(ISNUMBER(Tbl_DFR[[#This Row],[Invoice filling gape]]),"valid","check")</f>
        <v>valid</v>
      </c>
      <c r="M297" s="29">
        <v>5033</v>
      </c>
      <c r="N297" s="29">
        <v>1798</v>
      </c>
      <c r="O297" s="29">
        <v>25</v>
      </c>
      <c r="P297" s="29">
        <v>80</v>
      </c>
      <c r="Q297" s="29" t="str">
        <f>IF(Tbl_DFR[[#This Row],[Filling Qty]]&gt;=150,"high","normal")</f>
        <v>normal</v>
      </c>
      <c r="R297" s="29" t="str">
        <f>IF(AND(Tbl_DFR[[#This Row],[CMP]]="HALDWANI",Tbl_DFR[[#This Row],[Filling Qty]]&gt;=150),"yes","no")</f>
        <v>no</v>
      </c>
      <c r="S297" s="29" t="str">
        <f>IF(Tbl_DFR[[#This Row],[Filling Qty]]&gt;=150,"high",IF(Tbl_DFR[[#This Row],[Filling Qty]]&gt;=80,"medium","low"))</f>
        <v>medium</v>
      </c>
      <c r="T297" s="29">
        <f t="shared" si="4"/>
        <v>105</v>
      </c>
      <c r="U297" s="29" t="str" cm="1">
        <f t="array" ref="U297">_xlfn.IFS(Tbl_DFR[[#This Row],[Filling Qty]]&gt;=150,"HIGH",Tbl_DFR[[#This Row],[Filling Qty]]&gt;=80,"medium",TRUE,"low")</f>
        <v>medium</v>
      </c>
      <c r="V297" s="29" t="str">
        <f>IF(OR(Tbl_DFR[[#This Row],[CMP]]="HALDWANI",Tbl_DFR[[#This Row],[CMP]]="DEHRADUN"),"YES","NO")</f>
        <v>YES</v>
      </c>
      <c r="W297" s="67">
        <v>45944</v>
      </c>
      <c r="X297" s="32">
        <v>45931</v>
      </c>
      <c r="Y297" s="68">
        <v>45931</v>
      </c>
      <c r="Z297" s="155" t="str">
        <f>IFERROR(TEXT(Tbl_DFR[[#This Row],[Date of filling]],"mmm"),"WIP")</f>
        <v>Oct</v>
      </c>
      <c r="AA297" s="159">
        <f>IFERROR(YEAR(Tbl_DFR[[#This Row],[Date of filling]]),"WIP")</f>
        <v>2025</v>
      </c>
      <c r="AB297" s="160" t="str">
        <f>IFERROR(TEXT(Tbl_DFR[[#This Row],[Date of filling]],"ddd"),"WIP")</f>
        <v>Wed</v>
      </c>
      <c r="AC297" s="69"/>
      <c r="AD297" s="137" t="str">
        <f>_xlfn.XLOOKUP(Tbl_DFR[[#This Row],[SAP]],Site_master[SAP ID],Site_master[ [ TECHNICIAN Name] ],"Not found")</f>
        <v>Rajiv  Kumar</v>
      </c>
      <c r="AE297" s="91">
        <f>LEN(Tbl_DFR[[#This Row],[SAP]])</f>
        <v>18</v>
      </c>
      <c r="AF297" s="151" t="str">
        <f>IF(Tbl_DFR[[#This Row],[SAP LENGTH]]=18,"valid","check")</f>
        <v>valid</v>
      </c>
    </row>
    <row r="298" spans="1:32" hidden="1">
      <c r="A298" s="70">
        <v>149</v>
      </c>
      <c r="B298" s="22" t="s">
        <v>705</v>
      </c>
      <c r="C298" s="22" t="str">
        <f>UPPER(TRIM(Tbl_DFR[[#This Row],[CMP]]))</f>
        <v>DEHRADUN</v>
      </c>
      <c r="D298" s="23" t="s">
        <v>706</v>
      </c>
      <c r="E298" s="21" t="s">
        <v>761</v>
      </c>
      <c r="F298" s="21" t="s">
        <v>762</v>
      </c>
      <c r="G298" s="92" t="s">
        <v>882</v>
      </c>
      <c r="H298" s="22">
        <v>121425</v>
      </c>
      <c r="I298" s="65">
        <v>45944</v>
      </c>
      <c r="J298" s="65">
        <v>45942</v>
      </c>
      <c r="K298" s="159">
        <f>IF(OR(Tbl_DFR[[#This Row],[Date of filling]]="WIP",Tbl_DFR[[#This Row],[Date of Invoice ]]=""),"",Tbl_DFR[[#This Row],[Date of filling]]-Tbl_DFR[[#This Row],[Date of Invoice ]])</f>
        <v>-2</v>
      </c>
      <c r="L298" s="159" t="str">
        <f>IF(ISNUMBER(Tbl_DFR[[#This Row],[Invoice filling gape]]),"valid","check")</f>
        <v>valid</v>
      </c>
      <c r="M298" s="22">
        <v>0</v>
      </c>
      <c r="N298" s="22">
        <v>0</v>
      </c>
      <c r="O298" s="22">
        <v>10</v>
      </c>
      <c r="P298" s="22">
        <v>80</v>
      </c>
      <c r="Q298" s="22" t="str">
        <f>IF(Tbl_DFR[[#This Row],[Filling Qty]]&gt;=150,"high","normal")</f>
        <v>normal</v>
      </c>
      <c r="R298" s="22" t="str">
        <f>IF(AND(Tbl_DFR[[#This Row],[CMP]]="HALDWANI",Tbl_DFR[[#This Row],[Filling Qty]]&gt;=150),"yes","no")</f>
        <v>no</v>
      </c>
      <c r="S298" s="22" t="str">
        <f>IF(Tbl_DFR[[#This Row],[Filling Qty]]&gt;=150,"high",IF(Tbl_DFR[[#This Row],[Filling Qty]]&gt;=80,"medium","low"))</f>
        <v>medium</v>
      </c>
      <c r="T298" s="22">
        <f t="shared" si="4"/>
        <v>90</v>
      </c>
      <c r="U298" s="22" t="str" cm="1">
        <f t="array" ref="U298">_xlfn.IFS(Tbl_DFR[[#This Row],[Filling Qty]]&gt;=150,"HIGH",Tbl_DFR[[#This Row],[Filling Qty]]&gt;=80,"medium",TRUE,"low")</f>
        <v>medium</v>
      </c>
      <c r="V298" s="22" t="str">
        <f>IF(OR(Tbl_DFR[[#This Row],[CMP]]="HALDWANI",Tbl_DFR[[#This Row],[CMP]]="DEHRADUN"),"YES","NO")</f>
        <v>YES</v>
      </c>
      <c r="W298" s="65">
        <v>45944</v>
      </c>
      <c r="X298" s="35">
        <v>45931</v>
      </c>
      <c r="Y298" s="25">
        <v>45931</v>
      </c>
      <c r="Z298" s="156" t="str">
        <f>IFERROR(TEXT(Tbl_DFR[[#This Row],[Date of filling]],"mmm"),"WIP")</f>
        <v>Oct</v>
      </c>
      <c r="AA298" s="159">
        <f>IFERROR(YEAR(Tbl_DFR[[#This Row],[Date of filling]]),"WIP")</f>
        <v>2025</v>
      </c>
      <c r="AB298" s="160" t="str">
        <f>IFERROR(TEXT(Tbl_DFR[[#This Row],[Date of filling]],"ddd"),"WIP")</f>
        <v>Sun</v>
      </c>
      <c r="AC298" s="66"/>
      <c r="AD298" s="134" t="str">
        <f>_xlfn.XLOOKUP(Tbl_DFR[[#This Row],[SAP]],Site_master[SAP ID],Site_master[ [ TECHNICIAN Name] ],"Not found")</f>
        <v>Not found</v>
      </c>
      <c r="AE298" s="92">
        <f>LEN(Tbl_DFR[[#This Row],[SAP]])</f>
        <v>18</v>
      </c>
      <c r="AF298" s="151" t="str">
        <f>IF(Tbl_DFR[[#This Row],[SAP LENGTH]]=18,"valid","check")</f>
        <v>valid</v>
      </c>
    </row>
    <row r="299" spans="1:32">
      <c r="A299" s="70">
        <v>149</v>
      </c>
      <c r="B299" s="22" t="s">
        <v>31</v>
      </c>
      <c r="C299" s="22" t="str">
        <f>UPPER(TRIM(Tbl_DFR[[#This Row],[CMP]]))</f>
        <v>HALDWANI</v>
      </c>
      <c r="D299" s="23" t="s">
        <v>1</v>
      </c>
      <c r="E299" s="21" t="s">
        <v>143</v>
      </c>
      <c r="F299" s="21" t="s">
        <v>111</v>
      </c>
      <c r="G299" s="21" t="s">
        <v>208</v>
      </c>
      <c r="H299" s="22">
        <v>74645</v>
      </c>
      <c r="I299" s="24">
        <v>45933</v>
      </c>
      <c r="J299" s="54">
        <v>45934</v>
      </c>
      <c r="K299" s="159">
        <f>IF(OR(Tbl_DFR[[#This Row],[Date of filling]]="WIP",Tbl_DFR[[#This Row],[Date of Invoice ]]=""),"",Tbl_DFR[[#This Row],[Date of filling]]-Tbl_DFR[[#This Row],[Date of Invoice ]])</f>
        <v>1</v>
      </c>
      <c r="L299" s="159" t="str">
        <f>IF(ISNUMBER(Tbl_DFR[[#This Row],[Invoice filling gape]]),"valid","check")</f>
        <v>valid</v>
      </c>
      <c r="M299" s="21">
        <v>2735</v>
      </c>
      <c r="N299" s="21">
        <v>458</v>
      </c>
      <c r="O299" s="21">
        <v>50</v>
      </c>
      <c r="P299" s="21">
        <v>40</v>
      </c>
      <c r="Q299" s="21" t="str">
        <f>IF(Tbl_DFR[[#This Row],[Filling Qty]]&gt;=150,"high","normal")</f>
        <v>normal</v>
      </c>
      <c r="R299" s="21" t="str">
        <f>IF(AND(Tbl_DFR[[#This Row],[CMP]]="HALDWANI",Tbl_DFR[[#This Row],[Filling Qty]]&gt;=150),"yes","no")</f>
        <v>no</v>
      </c>
      <c r="S299" s="21" t="str">
        <f>IF(Tbl_DFR[[#This Row],[Filling Qty]]&gt;=150,"high",IF(Tbl_DFR[[#This Row],[Filling Qty]]&gt;=80,"medium","low"))</f>
        <v>low</v>
      </c>
      <c r="T299" s="22">
        <f t="shared" si="4"/>
        <v>90</v>
      </c>
      <c r="U299" s="22" t="str" cm="1">
        <f t="array" ref="U299">_xlfn.IFS(Tbl_DFR[[#This Row],[Filling Qty]]&gt;=150,"HIGH",Tbl_DFR[[#This Row],[Filling Qty]]&gt;=80,"medium",TRUE,"low")</f>
        <v>low</v>
      </c>
      <c r="V299" s="22" t="str">
        <f>IF(OR(Tbl_DFR[[#This Row],[CMP]]="HALDWANI",Tbl_DFR[[#This Row],[CMP]]="DEHRADUN"),"YES","NO")</f>
        <v>YES</v>
      </c>
      <c r="W299" s="54">
        <v>45934</v>
      </c>
      <c r="X299" s="34"/>
      <c r="Y299" s="25">
        <v>45931</v>
      </c>
      <c r="Z299" s="156" t="str">
        <f>IFERROR(TEXT(Tbl_DFR[[#This Row],[Date of filling]],"mmm"),"WIP")</f>
        <v>Oct</v>
      </c>
      <c r="AA299" s="159">
        <f>IFERROR(YEAR(Tbl_DFR[[#This Row],[Date of filling]]),"WIP")</f>
        <v>2025</v>
      </c>
      <c r="AB299" s="160" t="str">
        <f>IFERROR(TEXT(Tbl_DFR[[#This Row],[Date of filling]],"ddd"),"WIP")</f>
        <v>Sat</v>
      </c>
      <c r="AC299" s="66"/>
      <c r="AD299" s="134" t="str">
        <f>_xlfn.XLOOKUP(Tbl_DFR[[#This Row],[SAP]],Site_master[SAP ID],Site_master[ [ TECHNICIAN Name] ],"Not found")</f>
        <v>Ayush  Dubey</v>
      </c>
      <c r="AE299" s="21">
        <f>LEN(Tbl_DFR[[#This Row],[SAP]])</f>
        <v>18</v>
      </c>
      <c r="AF299" s="151" t="str">
        <f>IF(Tbl_DFR[[#This Row],[SAP LENGTH]]=18,"valid","check")</f>
        <v>valid</v>
      </c>
    </row>
    <row r="300" spans="1:32" hidden="1">
      <c r="A300" s="56">
        <v>150</v>
      </c>
      <c r="B300" s="29" t="s">
        <v>705</v>
      </c>
      <c r="C300" s="29" t="str">
        <f>UPPER(TRIM(Tbl_DFR[[#This Row],[CMP]]))</f>
        <v>DEHRADUN</v>
      </c>
      <c r="D300" s="23" t="s">
        <v>706</v>
      </c>
      <c r="E300" s="27" t="s">
        <v>761</v>
      </c>
      <c r="F300" s="27" t="s">
        <v>762</v>
      </c>
      <c r="G300" s="91" t="s">
        <v>883</v>
      </c>
      <c r="H300" s="29">
        <v>121425</v>
      </c>
      <c r="I300" s="67">
        <v>45944</v>
      </c>
      <c r="J300" s="74">
        <v>45942</v>
      </c>
      <c r="K300" s="159">
        <f>IF(OR(Tbl_DFR[[#This Row],[Date of filling]]="WIP",Tbl_DFR[[#This Row],[Date of Invoice ]]=""),"",Tbl_DFR[[#This Row],[Date of filling]]-Tbl_DFR[[#This Row],[Date of Invoice ]])</f>
        <v>-2</v>
      </c>
      <c r="L300" s="162" t="str">
        <f>IF(ISNUMBER(Tbl_DFR[[#This Row],[Invoice filling gape]]),"valid","check")</f>
        <v>valid</v>
      </c>
      <c r="M300" s="73">
        <v>0</v>
      </c>
      <c r="N300" s="73">
        <v>0</v>
      </c>
      <c r="O300" s="73">
        <v>10</v>
      </c>
      <c r="P300" s="29">
        <v>80</v>
      </c>
      <c r="Q300" s="29" t="str">
        <f>IF(Tbl_DFR[[#This Row],[Filling Qty]]&gt;=150,"high","normal")</f>
        <v>normal</v>
      </c>
      <c r="R300" s="29" t="str">
        <f>IF(AND(Tbl_DFR[[#This Row],[CMP]]="HALDWANI",Tbl_DFR[[#This Row],[Filling Qty]]&gt;=150),"yes","no")</f>
        <v>no</v>
      </c>
      <c r="S300" s="29" t="str">
        <f>IF(Tbl_DFR[[#This Row],[Filling Qty]]&gt;=150,"high",IF(Tbl_DFR[[#This Row],[Filling Qty]]&gt;=80,"medium","low"))</f>
        <v>medium</v>
      </c>
      <c r="T300" s="29">
        <f t="shared" si="4"/>
        <v>90</v>
      </c>
      <c r="U300" s="73" t="str" cm="1">
        <f t="array" ref="U300">_xlfn.IFS(Tbl_DFR[[#This Row],[Filling Qty]]&gt;=150,"HIGH",Tbl_DFR[[#This Row],[Filling Qty]]&gt;=80,"medium",TRUE,"low")</f>
        <v>medium</v>
      </c>
      <c r="V300" s="73" t="str">
        <f>IF(OR(Tbl_DFR[[#This Row],[CMP]]="HALDWANI",Tbl_DFR[[#This Row],[CMP]]="DEHRADUN"),"YES","NO")</f>
        <v>YES</v>
      </c>
      <c r="W300" s="74">
        <v>45944</v>
      </c>
      <c r="X300" s="43">
        <v>45931</v>
      </c>
      <c r="Y300" s="75">
        <v>45931</v>
      </c>
      <c r="Z300" s="157" t="str">
        <f>IFERROR(TEXT(Tbl_DFR[[#This Row],[Date of filling]],"mmm"),"WIP")</f>
        <v>Oct</v>
      </c>
      <c r="AA300" s="159">
        <f>IFERROR(YEAR(Tbl_DFR[[#This Row],[Date of filling]]),"WIP")</f>
        <v>2025</v>
      </c>
      <c r="AB300" s="161" t="str">
        <f>IFERROR(TEXT(Tbl_DFR[[#This Row],[Date of filling]],"ddd"),"WIP")</f>
        <v>Sun</v>
      </c>
      <c r="AC300" s="50"/>
      <c r="AD300" s="129" t="str">
        <f>_xlfn.XLOOKUP(Tbl_DFR[[#This Row],[SAP]],Site_master[SAP ID],Site_master[ [ TECHNICIAN Name] ],"Not found")</f>
        <v>Rohit Thakur SLQU</v>
      </c>
      <c r="AE300" s="91">
        <f>LEN(Tbl_DFR[[#This Row],[SAP]])</f>
        <v>18</v>
      </c>
      <c r="AF300" s="151" t="str">
        <f>IF(Tbl_DFR[[#This Row],[SAP LENGTH]]=18,"valid","check")</f>
        <v>valid</v>
      </c>
    </row>
    <row r="301" spans="1:32">
      <c r="A301" s="56">
        <v>150</v>
      </c>
      <c r="B301" s="28" t="s">
        <v>31</v>
      </c>
      <c r="C301" s="28" t="str">
        <f>UPPER(TRIM(Tbl_DFR[[#This Row],[CMP]]))</f>
        <v>HALDWANI</v>
      </c>
      <c r="D301" s="40" t="s">
        <v>1</v>
      </c>
      <c r="E301" s="27" t="s">
        <v>107</v>
      </c>
      <c r="F301" s="27" t="s">
        <v>108</v>
      </c>
      <c r="G301" s="27" t="s">
        <v>209</v>
      </c>
      <c r="H301" s="28">
        <v>85236</v>
      </c>
      <c r="I301" s="111">
        <v>45933</v>
      </c>
      <c r="J301" s="117">
        <v>45933</v>
      </c>
      <c r="K301" s="159">
        <f>IF(OR(Tbl_DFR[[#This Row],[Date of filling]]="WIP",Tbl_DFR[[#This Row],[Date of Invoice ]]=""),"",Tbl_DFR[[#This Row],[Date of filling]]-Tbl_DFR[[#This Row],[Date of Invoice ]])</f>
        <v>0</v>
      </c>
      <c r="L301" s="161" t="str">
        <f>IF(ISNUMBER(Tbl_DFR[[#This Row],[Invoice filling gape]]),"valid","check")</f>
        <v>valid</v>
      </c>
      <c r="M301" s="51">
        <v>55840</v>
      </c>
      <c r="N301" s="51">
        <v>12772</v>
      </c>
      <c r="O301" s="51">
        <v>41</v>
      </c>
      <c r="P301" s="27">
        <v>60</v>
      </c>
      <c r="Q301" s="133" t="str">
        <f>IF(Tbl_DFR[[#This Row],[Filling Qty]]&gt;=150,"high","normal")</f>
        <v>normal</v>
      </c>
      <c r="R301" s="133" t="str">
        <f>IF(AND(Tbl_DFR[[#This Row],[CMP]]="HALDWANI",Tbl_DFR[[#This Row],[Filling Qty]]&gt;=150),"yes","no")</f>
        <v>no</v>
      </c>
      <c r="S301" s="133" t="str">
        <f>IF(Tbl_DFR[[#This Row],[Filling Qty]]&gt;=150,"high",IF(Tbl_DFR[[#This Row],[Filling Qty]]&gt;=80,"medium","low"))</f>
        <v>low</v>
      </c>
      <c r="T301" s="28">
        <f t="shared" si="4"/>
        <v>101</v>
      </c>
      <c r="U301" s="42" t="str" cm="1">
        <f t="array" ref="U301">_xlfn.IFS(Tbl_DFR[[#This Row],[Filling Qty]]&gt;=150,"HIGH",Tbl_DFR[[#This Row],[Filling Qty]]&gt;=80,"medium",TRUE,"low")</f>
        <v>low</v>
      </c>
      <c r="V301" s="42" t="str">
        <f>IF(OR(Tbl_DFR[[#This Row],[CMP]]="HALDWANI",Tbl_DFR[[#This Row],[CMP]]="DEHRADUN"),"YES","NO")</f>
        <v>YES</v>
      </c>
      <c r="W301" s="117">
        <v>45933</v>
      </c>
      <c r="X301" s="42"/>
      <c r="Y301" s="43">
        <v>45931</v>
      </c>
      <c r="Z301" s="43" t="str">
        <f>IFERROR(TEXT(Tbl_DFR[[#This Row],[Date of filling]],"mmm"),"WIP")</f>
        <v>Oct</v>
      </c>
      <c r="AA301" s="159">
        <f>IFERROR(YEAR(Tbl_DFR[[#This Row],[Date of filling]]),"WIP")</f>
        <v>2025</v>
      </c>
      <c r="AB301" s="161" t="str">
        <f>IFERROR(TEXT(Tbl_DFR[[#This Row],[Date of filling]],"ddd"),"WIP")</f>
        <v>Fri</v>
      </c>
      <c r="AC301" s="50"/>
      <c r="AD301" s="129" t="str">
        <f>_xlfn.XLOOKUP(Tbl_DFR[[#This Row],[SAP]],Site_master[SAP ID],Site_master[ [ TECHNICIAN Name] ],"Not found")</f>
        <v>Rajveer  Singh</v>
      </c>
      <c r="AE301" s="133">
        <f>LEN(Tbl_DFR[[#This Row],[SAP]])</f>
        <v>18</v>
      </c>
      <c r="AF301" s="151" t="str">
        <f>IF(Tbl_DFR[[#This Row],[SAP LENGTH]]=18,"valid","check")</f>
        <v>valid</v>
      </c>
    </row>
    <row r="302" spans="1:32" hidden="1">
      <c r="A302" s="70">
        <v>151</v>
      </c>
      <c r="B302" s="34" t="s">
        <v>705</v>
      </c>
      <c r="C302" s="34" t="str">
        <f>UPPER(TRIM(Tbl_DFR[[#This Row],[CMP]]))</f>
        <v>DEHRADUN</v>
      </c>
      <c r="D302" s="40" t="s">
        <v>706</v>
      </c>
      <c r="E302" s="21" t="s">
        <v>761</v>
      </c>
      <c r="F302" s="21" t="s">
        <v>762</v>
      </c>
      <c r="G302" s="92" t="s">
        <v>884</v>
      </c>
      <c r="H302" s="34">
        <v>121425</v>
      </c>
      <c r="I302" s="60">
        <v>45944</v>
      </c>
      <c r="J302" s="59">
        <v>45942</v>
      </c>
      <c r="K302" s="159">
        <f>IF(OR(Tbl_DFR[[#This Row],[Date of filling]]="WIP",Tbl_DFR[[#This Row],[Date of Invoice ]]=""),"",Tbl_DFR[[#This Row],[Date of filling]]-Tbl_DFR[[#This Row],[Date of Invoice ]])</f>
        <v>-2</v>
      </c>
      <c r="L302" s="161" t="str">
        <f>IF(ISNUMBER(Tbl_DFR[[#This Row],[Invoice filling gape]]),"valid","check")</f>
        <v>valid</v>
      </c>
      <c r="M302" s="46">
        <v>6678</v>
      </c>
      <c r="N302" s="46">
        <v>1798</v>
      </c>
      <c r="O302" s="46">
        <v>30</v>
      </c>
      <c r="P302" s="22">
        <v>80</v>
      </c>
      <c r="Q302" s="134" t="str">
        <f>IF(Tbl_DFR[[#This Row],[Filling Qty]]&gt;=150,"high","normal")</f>
        <v>normal</v>
      </c>
      <c r="R302" s="134" t="str">
        <f>IF(AND(Tbl_DFR[[#This Row],[CMP]]="HALDWANI",Tbl_DFR[[#This Row],[Filling Qty]]&gt;=150),"yes","no")</f>
        <v>no</v>
      </c>
      <c r="S302" s="134" t="str">
        <f>IF(Tbl_DFR[[#This Row],[Filling Qty]]&gt;=150,"high",IF(Tbl_DFR[[#This Row],[Filling Qty]]&gt;=80,"medium","low"))</f>
        <v>medium</v>
      </c>
      <c r="T302" s="34">
        <f t="shared" si="4"/>
        <v>110</v>
      </c>
      <c r="U302" s="46" t="str" cm="1">
        <f t="array" ref="U302">_xlfn.IFS(Tbl_DFR[[#This Row],[Filling Qty]]&gt;=150,"HIGH",Tbl_DFR[[#This Row],[Filling Qty]]&gt;=80,"medium",TRUE,"low")</f>
        <v>medium</v>
      </c>
      <c r="V302" s="46" t="str">
        <f>IF(OR(Tbl_DFR[[#This Row],[CMP]]="HALDWANI",Tbl_DFR[[#This Row],[CMP]]="DEHRADUN"),"YES","NO")</f>
        <v>YES</v>
      </c>
      <c r="W302" s="59">
        <v>45944</v>
      </c>
      <c r="X302" s="47">
        <v>45931</v>
      </c>
      <c r="Y302" s="47">
        <v>45931</v>
      </c>
      <c r="Z302" s="47" t="str">
        <f>IFERROR(TEXT(Tbl_DFR[[#This Row],[Date of filling]],"mmm"),"WIP")</f>
        <v>Oct</v>
      </c>
      <c r="AA302" s="159">
        <f>IFERROR(YEAR(Tbl_DFR[[#This Row],[Date of filling]]),"WIP")</f>
        <v>2025</v>
      </c>
      <c r="AB302" s="161" t="str">
        <f>IFERROR(TEXT(Tbl_DFR[[#This Row],[Date of filling]],"ddd"),"WIP")</f>
        <v>Sun</v>
      </c>
      <c r="AC302" s="48"/>
      <c r="AD302" s="130" t="str">
        <f>_xlfn.XLOOKUP(Tbl_DFR[[#This Row],[SAP]],Site_master[SAP ID],Site_master[ [ TECHNICIAN Name] ],"Not found")</f>
        <v>Sandeep  Kumar  Saini</v>
      </c>
      <c r="AE302" s="147">
        <f>LEN(Tbl_DFR[[#This Row],[SAP]])</f>
        <v>18</v>
      </c>
      <c r="AF302" s="151" t="str">
        <f>IF(Tbl_DFR[[#This Row],[SAP LENGTH]]=18,"valid","check")</f>
        <v>valid</v>
      </c>
    </row>
    <row r="303" spans="1:32">
      <c r="A303" s="70">
        <v>151</v>
      </c>
      <c r="B303" s="34" t="s">
        <v>31</v>
      </c>
      <c r="C303" s="34" t="str">
        <f>UPPER(TRIM(Tbl_DFR[[#This Row],[CMP]]))</f>
        <v>HALDWANI</v>
      </c>
      <c r="D303" s="40" t="s">
        <v>1</v>
      </c>
      <c r="E303" s="21" t="s">
        <v>107</v>
      </c>
      <c r="F303" s="21" t="s">
        <v>108</v>
      </c>
      <c r="G303" s="21" t="s">
        <v>210</v>
      </c>
      <c r="H303" s="34">
        <v>85236</v>
      </c>
      <c r="I303" s="114">
        <v>45933</v>
      </c>
      <c r="J303" s="116">
        <v>45933</v>
      </c>
      <c r="K303" s="159">
        <f>IF(OR(Tbl_DFR[[#This Row],[Date of filling]]="WIP",Tbl_DFR[[#This Row],[Date of Invoice ]]=""),"",Tbl_DFR[[#This Row],[Date of filling]]-Tbl_DFR[[#This Row],[Date of Invoice ]])</f>
        <v>0</v>
      </c>
      <c r="L303" s="161" t="str">
        <f>IF(ISNUMBER(Tbl_DFR[[#This Row],[Invoice filling gape]]),"valid","check")</f>
        <v>valid</v>
      </c>
      <c r="M303" s="52">
        <v>4936</v>
      </c>
      <c r="N303" s="52">
        <v>735</v>
      </c>
      <c r="O303" s="52">
        <v>40</v>
      </c>
      <c r="P303" s="21">
        <v>40</v>
      </c>
      <c r="Q303" s="135" t="str">
        <f>IF(Tbl_DFR[[#This Row],[Filling Qty]]&gt;=150,"high","normal")</f>
        <v>normal</v>
      </c>
      <c r="R303" s="135" t="str">
        <f>IF(AND(Tbl_DFR[[#This Row],[CMP]]="HALDWANI",Tbl_DFR[[#This Row],[Filling Qty]]&gt;=150),"yes","no")</f>
        <v>no</v>
      </c>
      <c r="S303" s="135" t="str">
        <f>IF(Tbl_DFR[[#This Row],[Filling Qty]]&gt;=150,"high",IF(Tbl_DFR[[#This Row],[Filling Qty]]&gt;=80,"medium","low"))</f>
        <v>low</v>
      </c>
      <c r="T303" s="34">
        <f t="shared" si="4"/>
        <v>80</v>
      </c>
      <c r="U303" s="46" t="str" cm="1">
        <f t="array" ref="U303">_xlfn.IFS(Tbl_DFR[[#This Row],[Filling Qty]]&gt;=150,"HIGH",Tbl_DFR[[#This Row],[Filling Qty]]&gt;=80,"medium",TRUE,"low")</f>
        <v>low</v>
      </c>
      <c r="V303" s="46" t="str">
        <f>IF(OR(Tbl_DFR[[#This Row],[CMP]]="HALDWANI",Tbl_DFR[[#This Row],[CMP]]="DEHRADUN"),"YES","NO")</f>
        <v>YES</v>
      </c>
      <c r="W303" s="116">
        <v>45933</v>
      </c>
      <c r="X303" s="46"/>
      <c r="Y303" s="47">
        <v>45931</v>
      </c>
      <c r="Z303" s="47" t="str">
        <f>IFERROR(TEXT(Tbl_DFR[[#This Row],[Date of filling]],"mmm"),"WIP")</f>
        <v>Oct</v>
      </c>
      <c r="AA303" s="159">
        <f>IFERROR(YEAR(Tbl_DFR[[#This Row],[Date of filling]]),"WIP")</f>
        <v>2025</v>
      </c>
      <c r="AB303" s="161" t="str">
        <f>IFERROR(TEXT(Tbl_DFR[[#This Row],[Date of filling]],"ddd"),"WIP")</f>
        <v>Fri</v>
      </c>
      <c r="AC303" s="48"/>
      <c r="AD303" s="130" t="str">
        <f>_xlfn.XLOOKUP(Tbl_DFR[[#This Row],[SAP]],Site_master[SAP ID],Site_master[ [ TECHNICIAN Name] ],"Not found")</f>
        <v>Rajveer  Singh</v>
      </c>
      <c r="AE303" s="135">
        <f>LEN(Tbl_DFR[[#This Row],[SAP]])</f>
        <v>18</v>
      </c>
      <c r="AF303" s="151" t="str">
        <f>IF(Tbl_DFR[[#This Row],[SAP LENGTH]]=18,"valid","check")</f>
        <v>valid</v>
      </c>
    </row>
    <row r="304" spans="1:32" hidden="1">
      <c r="A304" s="56">
        <v>152</v>
      </c>
      <c r="B304" s="28" t="s">
        <v>705</v>
      </c>
      <c r="C304" s="28" t="str">
        <f>UPPER(TRIM(Tbl_DFR[[#This Row],[CMP]]))</f>
        <v>DEHRADUN</v>
      </c>
      <c r="D304" s="40" t="s">
        <v>706</v>
      </c>
      <c r="E304" s="27" t="s">
        <v>761</v>
      </c>
      <c r="F304" s="27" t="s">
        <v>762</v>
      </c>
      <c r="G304" s="91" t="s">
        <v>885</v>
      </c>
      <c r="H304" s="28">
        <v>121425</v>
      </c>
      <c r="I304" s="58">
        <v>45944</v>
      </c>
      <c r="J304" s="58">
        <v>45942</v>
      </c>
      <c r="K304" s="159">
        <f>IF(OR(Tbl_DFR[[#This Row],[Date of filling]]="WIP",Tbl_DFR[[#This Row],[Date of Invoice ]]=""),"",Tbl_DFR[[#This Row],[Date of filling]]-Tbl_DFR[[#This Row],[Date of Invoice ]])</f>
        <v>-2</v>
      </c>
      <c r="L304" s="161" t="str">
        <f>IF(ISNUMBER(Tbl_DFR[[#This Row],[Invoice filling gape]]),"valid","check")</f>
        <v>valid</v>
      </c>
      <c r="M304" s="42">
        <v>685</v>
      </c>
      <c r="N304" s="42">
        <v>51</v>
      </c>
      <c r="O304" s="42">
        <v>20</v>
      </c>
      <c r="P304" s="29">
        <v>80</v>
      </c>
      <c r="Q304" s="137" t="str">
        <f>IF(Tbl_DFR[[#This Row],[Filling Qty]]&gt;=150,"high","normal")</f>
        <v>normal</v>
      </c>
      <c r="R304" s="137" t="str">
        <f>IF(AND(Tbl_DFR[[#This Row],[CMP]]="HALDWANI",Tbl_DFR[[#This Row],[Filling Qty]]&gt;=150),"yes","no")</f>
        <v>no</v>
      </c>
      <c r="S304" s="137" t="str">
        <f>IF(Tbl_DFR[[#This Row],[Filling Qty]]&gt;=150,"high",IF(Tbl_DFR[[#This Row],[Filling Qty]]&gt;=80,"medium","low"))</f>
        <v>medium</v>
      </c>
      <c r="T304" s="28">
        <f t="shared" si="4"/>
        <v>100</v>
      </c>
      <c r="U304" s="42" t="str" cm="1">
        <f t="array" ref="U304">_xlfn.IFS(Tbl_DFR[[#This Row],[Filling Qty]]&gt;=150,"HIGH",Tbl_DFR[[#This Row],[Filling Qty]]&gt;=80,"medium",TRUE,"low")</f>
        <v>medium</v>
      </c>
      <c r="V304" s="42" t="str">
        <f>IF(OR(Tbl_DFR[[#This Row],[CMP]]="HALDWANI",Tbl_DFR[[#This Row],[CMP]]="DEHRADUN"),"YES","NO")</f>
        <v>YES</v>
      </c>
      <c r="W304" s="58">
        <v>45944</v>
      </c>
      <c r="X304" s="43">
        <v>45931</v>
      </c>
      <c r="Y304" s="43">
        <v>45931</v>
      </c>
      <c r="Z304" s="43" t="str">
        <f>IFERROR(TEXT(Tbl_DFR[[#This Row],[Date of filling]],"mmm"),"WIP")</f>
        <v>Oct</v>
      </c>
      <c r="AA304" s="159">
        <f>IFERROR(YEAR(Tbl_DFR[[#This Row],[Date of filling]]),"WIP")</f>
        <v>2025</v>
      </c>
      <c r="AB304" s="161" t="str">
        <f>IFERROR(TEXT(Tbl_DFR[[#This Row],[Date of filling]],"ddd"),"WIP")</f>
        <v>Sun</v>
      </c>
      <c r="AC304" s="50"/>
      <c r="AD304" s="129" t="str">
        <f>_xlfn.XLOOKUP(Tbl_DFR[[#This Row],[SAP]],Site_master[SAP ID],Site_master[ [ TECHNICIAN Name] ],"Not found")</f>
        <v>Amit Sharma VKSN</v>
      </c>
      <c r="AE304" s="146">
        <f>LEN(Tbl_DFR[[#This Row],[SAP]])</f>
        <v>18</v>
      </c>
      <c r="AF304" s="151" t="str">
        <f>IF(Tbl_DFR[[#This Row],[SAP LENGTH]]=18,"valid","check")</f>
        <v>valid</v>
      </c>
    </row>
    <row r="305" spans="1:32">
      <c r="A305" s="56">
        <v>152</v>
      </c>
      <c r="B305" s="28" t="s">
        <v>31</v>
      </c>
      <c r="C305" s="28" t="str">
        <f>UPPER(TRIM(Tbl_DFR[[#This Row],[CMP]]))</f>
        <v>HALDWANI</v>
      </c>
      <c r="D305" s="40" t="s">
        <v>1</v>
      </c>
      <c r="E305" s="49" t="s">
        <v>107</v>
      </c>
      <c r="F305" s="27" t="s">
        <v>108</v>
      </c>
      <c r="G305" s="27" t="s">
        <v>211</v>
      </c>
      <c r="H305" s="28">
        <v>85236</v>
      </c>
      <c r="I305" s="113">
        <v>45933</v>
      </c>
      <c r="J305" s="117">
        <v>45933</v>
      </c>
      <c r="K305" s="159">
        <f>IF(OR(Tbl_DFR[[#This Row],[Date of filling]]="WIP",Tbl_DFR[[#This Row],[Date of Invoice ]]=""),"",Tbl_DFR[[#This Row],[Date of filling]]-Tbl_DFR[[#This Row],[Date of Invoice ]])</f>
        <v>0</v>
      </c>
      <c r="L305" s="161" t="str">
        <f>IF(ISNUMBER(Tbl_DFR[[#This Row],[Invoice filling gape]]),"valid","check")</f>
        <v>valid</v>
      </c>
      <c r="M305" s="51">
        <v>15645</v>
      </c>
      <c r="N305" s="51">
        <v>4104</v>
      </c>
      <c r="O305" s="51">
        <v>20</v>
      </c>
      <c r="P305" s="27">
        <v>60</v>
      </c>
      <c r="Q305" s="133" t="str">
        <f>IF(Tbl_DFR[[#This Row],[Filling Qty]]&gt;=150,"high","normal")</f>
        <v>normal</v>
      </c>
      <c r="R305" s="133" t="str">
        <f>IF(AND(Tbl_DFR[[#This Row],[CMP]]="HALDWANI",Tbl_DFR[[#This Row],[Filling Qty]]&gt;=150),"yes","no")</f>
        <v>no</v>
      </c>
      <c r="S305" s="133" t="str">
        <f>IF(Tbl_DFR[[#This Row],[Filling Qty]]&gt;=150,"high",IF(Tbl_DFR[[#This Row],[Filling Qty]]&gt;=80,"medium","low"))</f>
        <v>low</v>
      </c>
      <c r="T305" s="28">
        <f t="shared" si="4"/>
        <v>80</v>
      </c>
      <c r="U305" s="42" t="str" cm="1">
        <f t="array" ref="U305">_xlfn.IFS(Tbl_DFR[[#This Row],[Filling Qty]]&gt;=150,"HIGH",Tbl_DFR[[#This Row],[Filling Qty]]&gt;=80,"medium",TRUE,"low")</f>
        <v>low</v>
      </c>
      <c r="V305" s="42" t="str">
        <f>IF(OR(Tbl_DFR[[#This Row],[CMP]]="HALDWANI",Tbl_DFR[[#This Row],[CMP]]="DEHRADUN"),"YES","NO")</f>
        <v>YES</v>
      </c>
      <c r="W305" s="117">
        <v>45933</v>
      </c>
      <c r="X305" s="42"/>
      <c r="Y305" s="43">
        <v>45931</v>
      </c>
      <c r="Z305" s="43" t="str">
        <f>IFERROR(TEXT(Tbl_DFR[[#This Row],[Date of filling]],"mmm"),"WIP")</f>
        <v>Oct</v>
      </c>
      <c r="AA305" s="159">
        <f>IFERROR(YEAR(Tbl_DFR[[#This Row],[Date of filling]]),"WIP")</f>
        <v>2025</v>
      </c>
      <c r="AB305" s="161" t="str">
        <f>IFERROR(TEXT(Tbl_DFR[[#This Row],[Date of filling]],"ddd"),"WIP")</f>
        <v>Fri</v>
      </c>
      <c r="AC305" s="50"/>
      <c r="AD305" s="129" t="str">
        <f>_xlfn.XLOOKUP(Tbl_DFR[[#This Row],[SAP]],Site_master[SAP ID],Site_master[ [ TECHNICIAN Name] ],"Not found")</f>
        <v>Rajveer  Singh</v>
      </c>
      <c r="AE305" s="133">
        <f>LEN(Tbl_DFR[[#This Row],[SAP]])</f>
        <v>18</v>
      </c>
      <c r="AF305" s="151" t="str">
        <f>IF(Tbl_DFR[[#This Row],[SAP LENGTH]]=18,"valid","check")</f>
        <v>valid</v>
      </c>
    </row>
    <row r="306" spans="1:32" hidden="1">
      <c r="A306" s="70">
        <v>153</v>
      </c>
      <c r="B306" s="34" t="s">
        <v>705</v>
      </c>
      <c r="C306" s="34" t="str">
        <f>UPPER(TRIM(Tbl_DFR[[#This Row],[CMP]]))</f>
        <v>DEHRADUN</v>
      </c>
      <c r="D306" s="40" t="s">
        <v>706</v>
      </c>
      <c r="E306" s="45" t="s">
        <v>761</v>
      </c>
      <c r="F306" s="21" t="s">
        <v>762</v>
      </c>
      <c r="G306" s="92" t="s">
        <v>861</v>
      </c>
      <c r="H306" s="34">
        <v>121425</v>
      </c>
      <c r="I306" s="59">
        <v>45944</v>
      </c>
      <c r="J306" s="59">
        <v>45945</v>
      </c>
      <c r="K306" s="159">
        <f>IF(OR(Tbl_DFR[[#This Row],[Date of filling]]="WIP",Tbl_DFR[[#This Row],[Date of Invoice ]]=""),"",Tbl_DFR[[#This Row],[Date of filling]]-Tbl_DFR[[#This Row],[Date of Invoice ]])</f>
        <v>1</v>
      </c>
      <c r="L306" s="161" t="str">
        <f>IF(ISNUMBER(Tbl_DFR[[#This Row],[Invoice filling gape]]),"valid","check")</f>
        <v>valid</v>
      </c>
      <c r="M306" s="46">
        <v>4386</v>
      </c>
      <c r="N306" s="46">
        <v>1230</v>
      </c>
      <c r="O306" s="46">
        <v>5</v>
      </c>
      <c r="P306" s="22">
        <v>80</v>
      </c>
      <c r="Q306" s="134" t="str">
        <f>IF(Tbl_DFR[[#This Row],[Filling Qty]]&gt;=150,"high","normal")</f>
        <v>normal</v>
      </c>
      <c r="R306" s="134" t="str">
        <f>IF(AND(Tbl_DFR[[#This Row],[CMP]]="HALDWANI",Tbl_DFR[[#This Row],[Filling Qty]]&gt;=150),"yes","no")</f>
        <v>no</v>
      </c>
      <c r="S306" s="134" t="str">
        <f>IF(Tbl_DFR[[#This Row],[Filling Qty]]&gt;=150,"high",IF(Tbl_DFR[[#This Row],[Filling Qty]]&gt;=80,"medium","low"))</f>
        <v>medium</v>
      </c>
      <c r="T306" s="34">
        <f t="shared" si="4"/>
        <v>85</v>
      </c>
      <c r="U306" s="46" t="str" cm="1">
        <f t="array" ref="U306">_xlfn.IFS(Tbl_DFR[[#This Row],[Filling Qty]]&gt;=150,"HIGH",Tbl_DFR[[#This Row],[Filling Qty]]&gt;=80,"medium",TRUE,"low")</f>
        <v>medium</v>
      </c>
      <c r="V306" s="46" t="str">
        <f>IF(OR(Tbl_DFR[[#This Row],[CMP]]="HALDWANI",Tbl_DFR[[#This Row],[CMP]]="DEHRADUN"),"YES","NO")</f>
        <v>YES</v>
      </c>
      <c r="W306" s="59">
        <v>45944</v>
      </c>
      <c r="X306" s="47">
        <v>45931</v>
      </c>
      <c r="Y306" s="47">
        <v>45931</v>
      </c>
      <c r="Z306" s="47" t="str">
        <f>IFERROR(TEXT(Tbl_DFR[[#This Row],[Date of filling]],"mmm"),"WIP")</f>
        <v>Oct</v>
      </c>
      <c r="AA306" s="159">
        <f>IFERROR(YEAR(Tbl_DFR[[#This Row],[Date of filling]]),"WIP")</f>
        <v>2025</v>
      </c>
      <c r="AB306" s="161" t="str">
        <f>IFERROR(TEXT(Tbl_DFR[[#This Row],[Date of filling]],"ddd"),"WIP")</f>
        <v>Wed</v>
      </c>
      <c r="AC306" s="48"/>
      <c r="AD306" s="130" t="str">
        <f>_xlfn.XLOOKUP(Tbl_DFR[[#This Row],[SAP]],Site_master[SAP ID],Site_master[ [ TECHNICIAN Name] ],"Not found")</f>
        <v>Banwari  Lal</v>
      </c>
      <c r="AE306" s="147">
        <f>LEN(Tbl_DFR[[#This Row],[SAP]])</f>
        <v>18</v>
      </c>
      <c r="AF306" s="151" t="str">
        <f>IF(Tbl_DFR[[#This Row],[SAP LENGTH]]=18,"valid","check")</f>
        <v>valid</v>
      </c>
    </row>
    <row r="307" spans="1:32">
      <c r="A307" s="70">
        <v>153</v>
      </c>
      <c r="B307" s="34" t="s">
        <v>31</v>
      </c>
      <c r="C307" s="34" t="str">
        <f>UPPER(TRIM(Tbl_DFR[[#This Row],[CMP]]))</f>
        <v>HALDWANI</v>
      </c>
      <c r="D307" s="40" t="s">
        <v>1</v>
      </c>
      <c r="E307" s="45" t="s">
        <v>107</v>
      </c>
      <c r="F307" s="21" t="s">
        <v>108</v>
      </c>
      <c r="G307" s="21" t="s">
        <v>212</v>
      </c>
      <c r="H307" s="34">
        <v>85236</v>
      </c>
      <c r="I307" s="112">
        <v>45933</v>
      </c>
      <c r="J307" s="116">
        <v>45933</v>
      </c>
      <c r="K307" s="159">
        <f>IF(OR(Tbl_DFR[[#This Row],[Date of filling]]="WIP",Tbl_DFR[[#This Row],[Date of Invoice ]]=""),"",Tbl_DFR[[#This Row],[Date of filling]]-Tbl_DFR[[#This Row],[Date of Invoice ]])</f>
        <v>0</v>
      </c>
      <c r="L307" s="161" t="str">
        <f>IF(ISNUMBER(Tbl_DFR[[#This Row],[Invoice filling gape]]),"valid","check")</f>
        <v>valid</v>
      </c>
      <c r="M307" s="52">
        <v>2754</v>
      </c>
      <c r="N307" s="52">
        <v>521</v>
      </c>
      <c r="O307" s="52">
        <v>17</v>
      </c>
      <c r="P307" s="21">
        <v>60</v>
      </c>
      <c r="Q307" s="135" t="str">
        <f>IF(Tbl_DFR[[#This Row],[Filling Qty]]&gt;=150,"high","normal")</f>
        <v>normal</v>
      </c>
      <c r="R307" s="135" t="str">
        <f>IF(AND(Tbl_DFR[[#This Row],[CMP]]="HALDWANI",Tbl_DFR[[#This Row],[Filling Qty]]&gt;=150),"yes","no")</f>
        <v>no</v>
      </c>
      <c r="S307" s="135" t="str">
        <f>IF(Tbl_DFR[[#This Row],[Filling Qty]]&gt;=150,"high",IF(Tbl_DFR[[#This Row],[Filling Qty]]&gt;=80,"medium","low"))</f>
        <v>low</v>
      </c>
      <c r="T307" s="34">
        <f t="shared" si="4"/>
        <v>77</v>
      </c>
      <c r="U307" s="46" t="str" cm="1">
        <f t="array" ref="U307">_xlfn.IFS(Tbl_DFR[[#This Row],[Filling Qty]]&gt;=150,"HIGH",Tbl_DFR[[#This Row],[Filling Qty]]&gt;=80,"medium",TRUE,"low")</f>
        <v>low</v>
      </c>
      <c r="V307" s="46" t="str">
        <f>IF(OR(Tbl_DFR[[#This Row],[CMP]]="HALDWANI",Tbl_DFR[[#This Row],[CMP]]="DEHRADUN"),"YES","NO")</f>
        <v>YES</v>
      </c>
      <c r="W307" s="116">
        <v>45933</v>
      </c>
      <c r="X307" s="46"/>
      <c r="Y307" s="47">
        <v>45931</v>
      </c>
      <c r="Z307" s="47" t="str">
        <f>IFERROR(TEXT(Tbl_DFR[[#This Row],[Date of filling]],"mmm"),"WIP")</f>
        <v>Oct</v>
      </c>
      <c r="AA307" s="159">
        <f>IFERROR(YEAR(Tbl_DFR[[#This Row],[Date of filling]]),"WIP")</f>
        <v>2025</v>
      </c>
      <c r="AB307" s="161" t="str">
        <f>IFERROR(TEXT(Tbl_DFR[[#This Row],[Date of filling]],"ddd"),"WIP")</f>
        <v>Fri</v>
      </c>
      <c r="AC307" s="48"/>
      <c r="AD307" s="130" t="str">
        <f>_xlfn.XLOOKUP(Tbl_DFR[[#This Row],[SAP]],Site_master[SAP ID],Site_master[ [ TECHNICIAN Name] ],"Not found")</f>
        <v>Rajveer  Singh</v>
      </c>
      <c r="AE307" s="135">
        <f>LEN(Tbl_DFR[[#This Row],[SAP]])</f>
        <v>18</v>
      </c>
      <c r="AF307" s="151" t="str">
        <f>IF(Tbl_DFR[[#This Row],[SAP LENGTH]]=18,"valid","check")</f>
        <v>valid</v>
      </c>
    </row>
    <row r="308" spans="1:32" hidden="1">
      <c r="A308" s="56">
        <v>154</v>
      </c>
      <c r="B308" s="28" t="s">
        <v>705</v>
      </c>
      <c r="C308" s="28" t="str">
        <f>UPPER(TRIM(Tbl_DFR[[#This Row],[CMP]]))</f>
        <v>DEHRADUN</v>
      </c>
      <c r="D308" s="40" t="s">
        <v>706</v>
      </c>
      <c r="E308" s="49" t="s">
        <v>761</v>
      </c>
      <c r="F308" s="27" t="s">
        <v>762</v>
      </c>
      <c r="G308" s="93" t="s">
        <v>896</v>
      </c>
      <c r="H308" s="28" t="s">
        <v>897</v>
      </c>
      <c r="I308" s="58">
        <v>45947</v>
      </c>
      <c r="J308" s="58">
        <v>45947</v>
      </c>
      <c r="K308" s="159">
        <f>IF(OR(Tbl_DFR[[#This Row],[Date of filling]]="WIP",Tbl_DFR[[#This Row],[Date of Invoice ]]=""),"",Tbl_DFR[[#This Row],[Date of filling]]-Tbl_DFR[[#This Row],[Date of Invoice ]])</f>
        <v>0</v>
      </c>
      <c r="L308" s="161" t="str">
        <f>IF(ISNUMBER(Tbl_DFR[[#This Row],[Invoice filling gape]]),"valid","check")</f>
        <v>valid</v>
      </c>
      <c r="M308" s="42">
        <v>8453</v>
      </c>
      <c r="N308" s="42">
        <v>1725</v>
      </c>
      <c r="O308" s="42">
        <v>35</v>
      </c>
      <c r="P308" s="29">
        <v>60</v>
      </c>
      <c r="Q308" s="137" t="str">
        <f>IF(Tbl_DFR[[#This Row],[Filling Qty]]&gt;=150,"high","normal")</f>
        <v>normal</v>
      </c>
      <c r="R308" s="137" t="str">
        <f>IF(AND(Tbl_DFR[[#This Row],[CMP]]="HALDWANI",Tbl_DFR[[#This Row],[Filling Qty]]&gt;=150),"yes","no")</f>
        <v>no</v>
      </c>
      <c r="S308" s="137" t="str">
        <f>IF(Tbl_DFR[[#This Row],[Filling Qty]]&gt;=150,"high",IF(Tbl_DFR[[#This Row],[Filling Qty]]&gt;=80,"medium","low"))</f>
        <v>low</v>
      </c>
      <c r="T308" s="28">
        <f t="shared" si="4"/>
        <v>95</v>
      </c>
      <c r="U308" s="42" t="str" cm="1">
        <f t="array" ref="U308">_xlfn.IFS(Tbl_DFR[[#This Row],[Filling Qty]]&gt;=150,"HIGH",Tbl_DFR[[#This Row],[Filling Qty]]&gt;=80,"medium",TRUE,"low")</f>
        <v>low</v>
      </c>
      <c r="V308" s="42" t="str">
        <f>IF(OR(Tbl_DFR[[#This Row],[CMP]]="HALDWANI",Tbl_DFR[[#This Row],[CMP]]="DEHRADUN"),"YES","NO")</f>
        <v>YES</v>
      </c>
      <c r="W308" s="58">
        <v>45947</v>
      </c>
      <c r="X308" s="43">
        <v>45931</v>
      </c>
      <c r="Y308" s="43">
        <v>45931</v>
      </c>
      <c r="Z308" s="43" t="str">
        <f>IFERROR(TEXT(Tbl_DFR[[#This Row],[Date of filling]],"mmm"),"WIP")</f>
        <v>Oct</v>
      </c>
      <c r="AA308" s="159">
        <f>IFERROR(YEAR(Tbl_DFR[[#This Row],[Date of filling]]),"WIP")</f>
        <v>2025</v>
      </c>
      <c r="AB308" s="161" t="str">
        <f>IFERROR(TEXT(Tbl_DFR[[#This Row],[Date of filling]],"ddd"),"WIP")</f>
        <v>Fri</v>
      </c>
      <c r="AC308" s="50"/>
      <c r="AD308" s="129" t="str">
        <f>_xlfn.XLOOKUP(Tbl_DFR[[#This Row],[SAP]],Site_master[SAP ID],Site_master[ [ TECHNICIAN Name] ],"Not found")</f>
        <v>Amit Sharma VKSN</v>
      </c>
      <c r="AE308" s="148">
        <f>LEN(Tbl_DFR[[#This Row],[SAP]])</f>
        <v>18</v>
      </c>
      <c r="AF308" s="151" t="str">
        <f>IF(Tbl_DFR[[#This Row],[SAP LENGTH]]=18,"valid","check")</f>
        <v>valid</v>
      </c>
    </row>
    <row r="309" spans="1:32">
      <c r="A309" s="56">
        <v>154</v>
      </c>
      <c r="B309" s="28" t="s">
        <v>31</v>
      </c>
      <c r="C309" s="28" t="str">
        <f>UPPER(TRIM(Tbl_DFR[[#This Row],[CMP]]))</f>
        <v>HALDWANI</v>
      </c>
      <c r="D309" s="40" t="s">
        <v>1</v>
      </c>
      <c r="E309" s="49" t="s">
        <v>107</v>
      </c>
      <c r="F309" s="27" t="s">
        <v>108</v>
      </c>
      <c r="G309" s="27" t="s">
        <v>213</v>
      </c>
      <c r="H309" s="28">
        <v>85236</v>
      </c>
      <c r="I309" s="113">
        <v>45933</v>
      </c>
      <c r="J309" s="117">
        <v>45933</v>
      </c>
      <c r="K309" s="159">
        <f>IF(OR(Tbl_DFR[[#This Row],[Date of filling]]="WIP",Tbl_DFR[[#This Row],[Date of Invoice ]]=""),"",Tbl_DFR[[#This Row],[Date of filling]]-Tbl_DFR[[#This Row],[Date of Invoice ]])</f>
        <v>0</v>
      </c>
      <c r="L309" s="161" t="str">
        <f>IF(ISNUMBER(Tbl_DFR[[#This Row],[Invoice filling gape]]),"valid","check")</f>
        <v>valid</v>
      </c>
      <c r="M309" s="51">
        <v>5814</v>
      </c>
      <c r="N309" s="51">
        <v>592</v>
      </c>
      <c r="O309" s="51">
        <v>27</v>
      </c>
      <c r="P309" s="27">
        <v>60</v>
      </c>
      <c r="Q309" s="133" t="str">
        <f>IF(Tbl_DFR[[#This Row],[Filling Qty]]&gt;=150,"high","normal")</f>
        <v>normal</v>
      </c>
      <c r="R309" s="133" t="str">
        <f>IF(AND(Tbl_DFR[[#This Row],[CMP]]="HALDWANI",Tbl_DFR[[#This Row],[Filling Qty]]&gt;=150),"yes","no")</f>
        <v>no</v>
      </c>
      <c r="S309" s="133" t="str">
        <f>IF(Tbl_DFR[[#This Row],[Filling Qty]]&gt;=150,"high",IF(Tbl_DFR[[#This Row],[Filling Qty]]&gt;=80,"medium","low"))</f>
        <v>low</v>
      </c>
      <c r="T309" s="28">
        <f t="shared" si="4"/>
        <v>87</v>
      </c>
      <c r="U309" s="42" t="str" cm="1">
        <f t="array" ref="U309">_xlfn.IFS(Tbl_DFR[[#This Row],[Filling Qty]]&gt;=150,"HIGH",Tbl_DFR[[#This Row],[Filling Qty]]&gt;=80,"medium",TRUE,"low")</f>
        <v>low</v>
      </c>
      <c r="V309" s="42" t="str">
        <f>IF(OR(Tbl_DFR[[#This Row],[CMP]]="HALDWANI",Tbl_DFR[[#This Row],[CMP]]="DEHRADUN"),"YES","NO")</f>
        <v>YES</v>
      </c>
      <c r="W309" s="117">
        <v>45933</v>
      </c>
      <c r="X309" s="42"/>
      <c r="Y309" s="43">
        <v>45931</v>
      </c>
      <c r="Z309" s="43" t="str">
        <f>IFERROR(TEXT(Tbl_DFR[[#This Row],[Date of filling]],"mmm"),"WIP")</f>
        <v>Oct</v>
      </c>
      <c r="AA309" s="159">
        <f>IFERROR(YEAR(Tbl_DFR[[#This Row],[Date of filling]]),"WIP")</f>
        <v>2025</v>
      </c>
      <c r="AB309" s="161" t="str">
        <f>IFERROR(TEXT(Tbl_DFR[[#This Row],[Date of filling]],"ddd"),"WIP")</f>
        <v>Fri</v>
      </c>
      <c r="AC309" s="50"/>
      <c r="AD309" s="129" t="str">
        <f>_xlfn.XLOOKUP(Tbl_DFR[[#This Row],[SAP]],Site_master[SAP ID],Site_master[ [ TECHNICIAN Name] ],"Not found")</f>
        <v>Mithun  Kumar</v>
      </c>
      <c r="AE309" s="133">
        <f>LEN(Tbl_DFR[[#This Row],[SAP]])</f>
        <v>18</v>
      </c>
      <c r="AF309" s="151" t="str">
        <f>IF(Tbl_DFR[[#This Row],[SAP LENGTH]]=18,"valid","check")</f>
        <v>valid</v>
      </c>
    </row>
    <row r="310" spans="1:32">
      <c r="A310" s="70">
        <v>155</v>
      </c>
      <c r="B310" s="34" t="s">
        <v>31</v>
      </c>
      <c r="C310" s="34" t="str">
        <f>UPPER(TRIM(Tbl_DFR[[#This Row],[CMP]]))</f>
        <v>HALDWANI</v>
      </c>
      <c r="D310" s="40" t="s">
        <v>1</v>
      </c>
      <c r="E310" s="45" t="s">
        <v>107</v>
      </c>
      <c r="F310" s="21" t="s">
        <v>108</v>
      </c>
      <c r="G310" s="21" t="s">
        <v>214</v>
      </c>
      <c r="H310" s="34">
        <v>85236</v>
      </c>
      <c r="I310" s="112">
        <v>45933</v>
      </c>
      <c r="J310" s="116">
        <v>45933</v>
      </c>
      <c r="K310" s="159">
        <f>IF(OR(Tbl_DFR[[#This Row],[Date of filling]]="WIP",Tbl_DFR[[#This Row],[Date of Invoice ]]=""),"",Tbl_DFR[[#This Row],[Date of filling]]-Tbl_DFR[[#This Row],[Date of Invoice ]])</f>
        <v>0</v>
      </c>
      <c r="L310" s="161" t="str">
        <f>IF(ISNUMBER(Tbl_DFR[[#This Row],[Invoice filling gape]]),"valid","check")</f>
        <v>valid</v>
      </c>
      <c r="M310" s="52">
        <v>41</v>
      </c>
      <c r="N310" s="52">
        <v>7</v>
      </c>
      <c r="O310" s="52">
        <v>12</v>
      </c>
      <c r="P310" s="21">
        <v>80</v>
      </c>
      <c r="Q310" s="135" t="str">
        <f>IF(Tbl_DFR[[#This Row],[Filling Qty]]&gt;=150,"high","normal")</f>
        <v>normal</v>
      </c>
      <c r="R310" s="135" t="str">
        <f>IF(AND(Tbl_DFR[[#This Row],[CMP]]="HALDWANI",Tbl_DFR[[#This Row],[Filling Qty]]&gt;=150),"yes","no")</f>
        <v>no</v>
      </c>
      <c r="S310" s="135" t="str">
        <f>IF(Tbl_DFR[[#This Row],[Filling Qty]]&gt;=150,"high",IF(Tbl_DFR[[#This Row],[Filling Qty]]&gt;=80,"medium","low"))</f>
        <v>medium</v>
      </c>
      <c r="T310" s="34">
        <f t="shared" si="4"/>
        <v>92</v>
      </c>
      <c r="U310" s="46" t="str" cm="1">
        <f t="array" ref="U310">_xlfn.IFS(Tbl_DFR[[#This Row],[Filling Qty]]&gt;=150,"HIGH",Tbl_DFR[[#This Row],[Filling Qty]]&gt;=80,"medium",TRUE,"low")</f>
        <v>medium</v>
      </c>
      <c r="V310" s="46" t="str">
        <f>IF(OR(Tbl_DFR[[#This Row],[CMP]]="HALDWANI",Tbl_DFR[[#This Row],[CMP]]="DEHRADUN"),"YES","NO")</f>
        <v>YES</v>
      </c>
      <c r="W310" s="116">
        <v>45933</v>
      </c>
      <c r="X310" s="46"/>
      <c r="Y310" s="47">
        <v>45931</v>
      </c>
      <c r="Z310" s="47" t="str">
        <f>IFERROR(TEXT(Tbl_DFR[[#This Row],[Date of filling]],"mmm"),"WIP")</f>
        <v>Oct</v>
      </c>
      <c r="AA310" s="159">
        <f>IFERROR(YEAR(Tbl_DFR[[#This Row],[Date of filling]]),"WIP")</f>
        <v>2025</v>
      </c>
      <c r="AB310" s="161" t="str">
        <f>IFERROR(TEXT(Tbl_DFR[[#This Row],[Date of filling]],"ddd"),"WIP")</f>
        <v>Fri</v>
      </c>
      <c r="AC310" s="48"/>
      <c r="AD310" s="130" t="str">
        <f>_xlfn.XLOOKUP(Tbl_DFR[[#This Row],[SAP]],Site_master[SAP ID],Site_master[ [ TECHNICIAN Name] ],"Not found")</f>
        <v>Rajveer  Singh</v>
      </c>
      <c r="AE310" s="135">
        <f>LEN(Tbl_DFR[[#This Row],[SAP]])</f>
        <v>18</v>
      </c>
      <c r="AF310" s="151" t="str">
        <f>IF(Tbl_DFR[[#This Row],[SAP LENGTH]]=18,"valid","check")</f>
        <v>valid</v>
      </c>
    </row>
    <row r="311" spans="1:32" hidden="1">
      <c r="A311" s="70">
        <v>155</v>
      </c>
      <c r="B311" s="34" t="s">
        <v>705</v>
      </c>
      <c r="C311" s="34" t="str">
        <f>UPPER(TRIM(Tbl_DFR[[#This Row],[CMP]]))</f>
        <v>DEHRADUN</v>
      </c>
      <c r="D311" s="40" t="s">
        <v>706</v>
      </c>
      <c r="E311" s="45" t="s">
        <v>761</v>
      </c>
      <c r="F311" s="21" t="s">
        <v>762</v>
      </c>
      <c r="G311" s="93" t="s">
        <v>898</v>
      </c>
      <c r="H311" s="34" t="s">
        <v>897</v>
      </c>
      <c r="I311" s="59">
        <v>45947</v>
      </c>
      <c r="J311" s="59">
        <v>45947</v>
      </c>
      <c r="K311" s="159">
        <f>IF(OR(Tbl_DFR[[#This Row],[Date of filling]]="WIP",Tbl_DFR[[#This Row],[Date of Invoice ]]=""),"",Tbl_DFR[[#This Row],[Date of filling]]-Tbl_DFR[[#This Row],[Date of Invoice ]])</f>
        <v>0</v>
      </c>
      <c r="L311" s="161" t="str">
        <f>IF(ISNUMBER(Tbl_DFR[[#This Row],[Invoice filling gape]]),"valid","check")</f>
        <v>valid</v>
      </c>
      <c r="M311" s="46">
        <v>38510</v>
      </c>
      <c r="N311" s="46">
        <v>9118</v>
      </c>
      <c r="O311" s="46">
        <v>40</v>
      </c>
      <c r="P311" s="22">
        <v>60</v>
      </c>
      <c r="Q311" s="134" t="str">
        <f>IF(Tbl_DFR[[#This Row],[Filling Qty]]&gt;=150,"high","normal")</f>
        <v>normal</v>
      </c>
      <c r="R311" s="134" t="str">
        <f>IF(AND(Tbl_DFR[[#This Row],[CMP]]="HALDWANI",Tbl_DFR[[#This Row],[Filling Qty]]&gt;=150),"yes","no")</f>
        <v>no</v>
      </c>
      <c r="S311" s="134" t="str">
        <f>IF(Tbl_DFR[[#This Row],[Filling Qty]]&gt;=150,"high",IF(Tbl_DFR[[#This Row],[Filling Qty]]&gt;=80,"medium","low"))</f>
        <v>low</v>
      </c>
      <c r="T311" s="34">
        <f t="shared" si="4"/>
        <v>100</v>
      </c>
      <c r="U311" s="46" t="str" cm="1">
        <f t="array" ref="U311">_xlfn.IFS(Tbl_DFR[[#This Row],[Filling Qty]]&gt;=150,"HIGH",Tbl_DFR[[#This Row],[Filling Qty]]&gt;=80,"medium",TRUE,"low")</f>
        <v>low</v>
      </c>
      <c r="V311" s="46" t="str">
        <f>IF(OR(Tbl_DFR[[#This Row],[CMP]]="HALDWANI",Tbl_DFR[[#This Row],[CMP]]="DEHRADUN"),"YES","NO")</f>
        <v>YES</v>
      </c>
      <c r="W311" s="59">
        <v>45947</v>
      </c>
      <c r="X311" s="47">
        <v>45931</v>
      </c>
      <c r="Y311" s="47">
        <v>45931</v>
      </c>
      <c r="Z311" s="47" t="str">
        <f>IFERROR(TEXT(Tbl_DFR[[#This Row],[Date of filling]],"mmm"),"WIP")</f>
        <v>Oct</v>
      </c>
      <c r="AA311" s="159">
        <f>IFERROR(YEAR(Tbl_DFR[[#This Row],[Date of filling]]),"WIP")</f>
        <v>2025</v>
      </c>
      <c r="AB311" s="161" t="str">
        <f>IFERROR(TEXT(Tbl_DFR[[#This Row],[Date of filling]],"ddd"),"WIP")</f>
        <v>Fri</v>
      </c>
      <c r="AC311" s="48"/>
      <c r="AD311" s="130" t="str">
        <f>_xlfn.XLOOKUP(Tbl_DFR[[#This Row],[SAP]],Site_master[SAP ID],Site_master[ [ TECHNICIAN Name] ],"Not found")</f>
        <v>Amit Sharma VKSN</v>
      </c>
      <c r="AE311" s="148">
        <f>LEN(Tbl_DFR[[#This Row],[SAP]])</f>
        <v>18</v>
      </c>
      <c r="AF311" s="151" t="str">
        <f>IF(Tbl_DFR[[#This Row],[SAP LENGTH]]=18,"valid","check")</f>
        <v>valid</v>
      </c>
    </row>
    <row r="312" spans="1:32" hidden="1">
      <c r="A312" s="56">
        <v>156</v>
      </c>
      <c r="B312" s="29" t="s">
        <v>705</v>
      </c>
      <c r="C312" s="29" t="str">
        <f>UPPER(TRIM(Tbl_DFR[[#This Row],[CMP]]))</f>
        <v>DEHRADUN</v>
      </c>
      <c r="D312" s="23" t="s">
        <v>706</v>
      </c>
      <c r="E312" s="27" t="s">
        <v>761</v>
      </c>
      <c r="F312" s="27" t="s">
        <v>762</v>
      </c>
      <c r="G312" s="93" t="s">
        <v>771</v>
      </c>
      <c r="H312" s="29" t="s">
        <v>897</v>
      </c>
      <c r="I312" s="67">
        <v>45947</v>
      </c>
      <c r="J312" s="67">
        <v>45947</v>
      </c>
      <c r="K312" s="159">
        <f>IF(OR(Tbl_DFR[[#This Row],[Date of filling]]="WIP",Tbl_DFR[[#This Row],[Date of Invoice ]]=""),"",Tbl_DFR[[#This Row],[Date of filling]]-Tbl_DFR[[#This Row],[Date of Invoice ]])</f>
        <v>0</v>
      </c>
      <c r="L312" s="159" t="str">
        <f>IF(ISNUMBER(Tbl_DFR[[#This Row],[Invoice filling gape]]),"valid","check")</f>
        <v>valid</v>
      </c>
      <c r="M312" s="29">
        <v>13060</v>
      </c>
      <c r="N312" s="29">
        <v>3147</v>
      </c>
      <c r="O312" s="29">
        <v>22</v>
      </c>
      <c r="P312" s="29">
        <v>60</v>
      </c>
      <c r="Q312" s="29" t="str">
        <f>IF(Tbl_DFR[[#This Row],[Filling Qty]]&gt;=150,"high","normal")</f>
        <v>normal</v>
      </c>
      <c r="R312" s="29" t="str">
        <f>IF(AND(Tbl_DFR[[#This Row],[CMP]]="HALDWANI",Tbl_DFR[[#This Row],[Filling Qty]]&gt;=150),"yes","no")</f>
        <v>no</v>
      </c>
      <c r="S312" s="29" t="str">
        <f>IF(Tbl_DFR[[#This Row],[Filling Qty]]&gt;=150,"high",IF(Tbl_DFR[[#This Row],[Filling Qty]]&gt;=80,"medium","low"))</f>
        <v>low</v>
      </c>
      <c r="T312" s="29">
        <f t="shared" si="4"/>
        <v>82</v>
      </c>
      <c r="U312" s="29" t="str" cm="1">
        <f t="array" ref="U312">_xlfn.IFS(Tbl_DFR[[#This Row],[Filling Qty]]&gt;=150,"HIGH",Tbl_DFR[[#This Row],[Filling Qty]]&gt;=80,"medium",TRUE,"low")</f>
        <v>low</v>
      </c>
      <c r="V312" s="29" t="str">
        <f>IF(OR(Tbl_DFR[[#This Row],[CMP]]="HALDWANI",Tbl_DFR[[#This Row],[CMP]]="DEHRADUN"),"YES","NO")</f>
        <v>YES</v>
      </c>
      <c r="W312" s="67">
        <v>45947</v>
      </c>
      <c r="X312" s="32">
        <v>45931</v>
      </c>
      <c r="Y312" s="68">
        <v>45931</v>
      </c>
      <c r="Z312" s="155" t="str">
        <f>IFERROR(TEXT(Tbl_DFR[[#This Row],[Date of filling]],"mmm"),"WIP")</f>
        <v>Oct</v>
      </c>
      <c r="AA312" s="159">
        <f>IFERROR(YEAR(Tbl_DFR[[#This Row],[Date of filling]]),"WIP")</f>
        <v>2025</v>
      </c>
      <c r="AB312" s="160" t="str">
        <f>IFERROR(TEXT(Tbl_DFR[[#This Row],[Date of filling]],"ddd"),"WIP")</f>
        <v>Fri</v>
      </c>
      <c r="AC312" s="69"/>
      <c r="AD312" s="137" t="str">
        <f>_xlfn.XLOOKUP(Tbl_DFR[[#This Row],[SAP]],Site_master[SAP ID],Site_master[ [ TECHNICIAN Name] ],"Not found")</f>
        <v>Santosh  Kumar VKSN</v>
      </c>
      <c r="AE312" s="93">
        <f>LEN(Tbl_DFR[[#This Row],[SAP]])</f>
        <v>18</v>
      </c>
      <c r="AF312" s="151" t="str">
        <f>IF(Tbl_DFR[[#This Row],[SAP LENGTH]]=18,"valid","check")</f>
        <v>valid</v>
      </c>
    </row>
    <row r="313" spans="1:32" hidden="1">
      <c r="A313" s="56">
        <v>156</v>
      </c>
      <c r="B313" s="29" t="s">
        <v>31</v>
      </c>
      <c r="C313" s="29" t="str">
        <f>UPPER(TRIM(Tbl_DFR[[#This Row],[CMP]]))</f>
        <v>HALDWANI</v>
      </c>
      <c r="D313" s="23" t="s">
        <v>104</v>
      </c>
      <c r="E313" s="27" t="s">
        <v>127</v>
      </c>
      <c r="F313" s="27" t="s">
        <v>126</v>
      </c>
      <c r="G313" s="27" t="s">
        <v>215</v>
      </c>
      <c r="H313" s="29">
        <v>75458</v>
      </c>
      <c r="I313" s="30">
        <v>45933</v>
      </c>
      <c r="J313" s="53">
        <v>45933</v>
      </c>
      <c r="K313" s="159">
        <f>IF(OR(Tbl_DFR[[#This Row],[Date of filling]]="WIP",Tbl_DFR[[#This Row],[Date of Invoice ]]=""),"",Tbl_DFR[[#This Row],[Date of filling]]-Tbl_DFR[[#This Row],[Date of Invoice ]])</f>
        <v>0</v>
      </c>
      <c r="L313" s="159" t="str">
        <f>IF(ISNUMBER(Tbl_DFR[[#This Row],[Invoice filling gape]]),"valid","check")</f>
        <v>valid</v>
      </c>
      <c r="M313" s="27">
        <v>5616</v>
      </c>
      <c r="N313" s="27">
        <v>1079</v>
      </c>
      <c r="O313" s="27">
        <v>75</v>
      </c>
      <c r="P313" s="27">
        <v>40</v>
      </c>
      <c r="Q313" s="27" t="str">
        <f>IF(Tbl_DFR[[#This Row],[Filling Qty]]&gt;=150,"high","normal")</f>
        <v>normal</v>
      </c>
      <c r="R313" s="27" t="str">
        <f>IF(AND(Tbl_DFR[[#This Row],[CMP]]="HALDWANI",Tbl_DFR[[#This Row],[Filling Qty]]&gt;=150),"yes","no")</f>
        <v>no</v>
      </c>
      <c r="S313" s="27" t="str">
        <f>IF(Tbl_DFR[[#This Row],[Filling Qty]]&gt;=150,"high",IF(Tbl_DFR[[#This Row],[Filling Qty]]&gt;=80,"medium","low"))</f>
        <v>low</v>
      </c>
      <c r="T313" s="29">
        <f t="shared" si="4"/>
        <v>115</v>
      </c>
      <c r="U313" s="29" t="str" cm="1">
        <f t="array" ref="U313">_xlfn.IFS(Tbl_DFR[[#This Row],[Filling Qty]]&gt;=150,"HIGH",Tbl_DFR[[#This Row],[Filling Qty]]&gt;=80,"medium",TRUE,"low")</f>
        <v>low</v>
      </c>
      <c r="V313" s="29" t="str">
        <f>IF(OR(Tbl_DFR[[#This Row],[CMP]]="HALDWANI",Tbl_DFR[[#This Row],[CMP]]="DEHRADUN"),"YES","NO")</f>
        <v>YES</v>
      </c>
      <c r="W313" s="53">
        <v>45933</v>
      </c>
      <c r="X313" s="28"/>
      <c r="Y313" s="68">
        <v>45931</v>
      </c>
      <c r="Z313" s="155" t="str">
        <f>IFERROR(TEXT(Tbl_DFR[[#This Row],[Date of filling]],"mmm"),"WIP")</f>
        <v>Oct</v>
      </c>
      <c r="AA313" s="159">
        <f>IFERROR(YEAR(Tbl_DFR[[#This Row],[Date of filling]]),"WIP")</f>
        <v>2025</v>
      </c>
      <c r="AB313" s="160" t="str">
        <f>IFERROR(TEXT(Tbl_DFR[[#This Row],[Date of filling]],"ddd"),"WIP")</f>
        <v>Fri</v>
      </c>
      <c r="AC313" s="69"/>
      <c r="AD313" s="137" t="str">
        <f>_xlfn.XLOOKUP(Tbl_DFR[[#This Row],[SAP]],Site_master[SAP ID],Site_master[ [ TECHNICIAN Name] ],"Not found")</f>
        <v>Munendra  singh</v>
      </c>
      <c r="AE313" s="27">
        <f>LEN(Tbl_DFR[[#This Row],[SAP]])</f>
        <v>18</v>
      </c>
      <c r="AF313" s="151" t="str">
        <f>IF(Tbl_DFR[[#This Row],[SAP LENGTH]]=18,"valid","check")</f>
        <v>valid</v>
      </c>
    </row>
    <row r="314" spans="1:32" hidden="1">
      <c r="A314" s="70">
        <v>157</v>
      </c>
      <c r="B314" s="22" t="s">
        <v>705</v>
      </c>
      <c r="C314" s="22" t="str">
        <f>UPPER(TRIM(Tbl_DFR[[#This Row],[CMP]]))</f>
        <v>DEHRADUN</v>
      </c>
      <c r="D314" s="23" t="s">
        <v>706</v>
      </c>
      <c r="E314" s="21" t="s">
        <v>761</v>
      </c>
      <c r="F314" s="21" t="s">
        <v>762</v>
      </c>
      <c r="G314" s="93" t="s">
        <v>787</v>
      </c>
      <c r="H314" s="22" t="s">
        <v>897</v>
      </c>
      <c r="I314" s="57">
        <v>45947</v>
      </c>
      <c r="J314" s="57">
        <v>45946</v>
      </c>
      <c r="K314" s="159">
        <f>IF(OR(Tbl_DFR[[#This Row],[Date of filling]]="WIP",Tbl_DFR[[#This Row],[Date of Invoice ]]=""),"",Tbl_DFR[[#This Row],[Date of filling]]-Tbl_DFR[[#This Row],[Date of Invoice ]])</f>
        <v>-1</v>
      </c>
      <c r="L314" s="162" t="str">
        <f>IF(ISNUMBER(Tbl_DFR[[#This Row],[Invoice filling gape]]),"valid","check")</f>
        <v>valid</v>
      </c>
      <c r="M314" s="72">
        <v>7948</v>
      </c>
      <c r="N314" s="72">
        <v>1158</v>
      </c>
      <c r="O314" s="72">
        <v>52</v>
      </c>
      <c r="P314" s="22">
        <v>60</v>
      </c>
      <c r="Q314" s="22" t="str">
        <f>IF(Tbl_DFR[[#This Row],[Filling Qty]]&gt;=150,"high","normal")</f>
        <v>normal</v>
      </c>
      <c r="R314" s="22" t="str">
        <f>IF(AND(Tbl_DFR[[#This Row],[CMP]]="HALDWANI",Tbl_DFR[[#This Row],[Filling Qty]]&gt;=150),"yes","no")</f>
        <v>no</v>
      </c>
      <c r="S314" s="22" t="str">
        <f>IF(Tbl_DFR[[#This Row],[Filling Qty]]&gt;=150,"high",IF(Tbl_DFR[[#This Row],[Filling Qty]]&gt;=80,"medium","low"))</f>
        <v>low</v>
      </c>
      <c r="T314" s="22">
        <f t="shared" si="4"/>
        <v>112</v>
      </c>
      <c r="U314" s="72" t="str" cm="1">
        <f t="array" ref="U314">_xlfn.IFS(Tbl_DFR[[#This Row],[Filling Qty]]&gt;=150,"HIGH",Tbl_DFR[[#This Row],[Filling Qty]]&gt;=80,"medium",TRUE,"low")</f>
        <v>low</v>
      </c>
      <c r="V314" s="72" t="str">
        <f>IF(OR(Tbl_DFR[[#This Row],[CMP]]="HALDWANI",Tbl_DFR[[#This Row],[CMP]]="DEHRADUN"),"YES","NO")</f>
        <v>YES</v>
      </c>
      <c r="W314" s="57">
        <v>45947</v>
      </c>
      <c r="X314" s="47">
        <v>45931</v>
      </c>
      <c r="Y314" s="71">
        <v>45931</v>
      </c>
      <c r="Z314" s="158" t="str">
        <f>IFERROR(TEXT(Tbl_DFR[[#This Row],[Date of filling]],"mmm"),"WIP")</f>
        <v>Oct</v>
      </c>
      <c r="AA314" s="159">
        <f>IFERROR(YEAR(Tbl_DFR[[#This Row],[Date of filling]]),"WIP")</f>
        <v>2025</v>
      </c>
      <c r="AB314" s="161" t="str">
        <f>IFERROR(TEXT(Tbl_DFR[[#This Row],[Date of filling]],"ddd"),"WIP")</f>
        <v>Thu</v>
      </c>
      <c r="AC314" s="48"/>
      <c r="AD314" s="130" t="str">
        <f>_xlfn.XLOOKUP(Tbl_DFR[[#This Row],[SAP]],Site_master[SAP ID],Site_master[ [ TECHNICIAN Name] ],"Not found")</f>
        <v>Banwari  Lal</v>
      </c>
      <c r="AE314" s="93">
        <f>LEN(Tbl_DFR[[#This Row],[SAP]])</f>
        <v>18</v>
      </c>
      <c r="AF314" s="151" t="str">
        <f>IF(Tbl_DFR[[#This Row],[SAP LENGTH]]=18,"valid","check")</f>
        <v>valid</v>
      </c>
    </row>
    <row r="315" spans="1:32" hidden="1">
      <c r="A315" s="70">
        <v>157</v>
      </c>
      <c r="B315" s="34" t="s">
        <v>31</v>
      </c>
      <c r="C315" s="34" t="str">
        <f>UPPER(TRIM(Tbl_DFR[[#This Row],[CMP]]))</f>
        <v>HALDWANI</v>
      </c>
      <c r="D315" s="40" t="s">
        <v>104</v>
      </c>
      <c r="E315" s="21" t="s">
        <v>127</v>
      </c>
      <c r="F315" s="21" t="s">
        <v>126</v>
      </c>
      <c r="G315" s="21" t="s">
        <v>216</v>
      </c>
      <c r="H315" s="34">
        <v>75458</v>
      </c>
      <c r="I315" s="114">
        <v>45933</v>
      </c>
      <c r="J315" s="116">
        <v>45933</v>
      </c>
      <c r="K315" s="159">
        <f>IF(OR(Tbl_DFR[[#This Row],[Date of filling]]="WIP",Tbl_DFR[[#This Row],[Date of Invoice ]]=""),"",Tbl_DFR[[#This Row],[Date of filling]]-Tbl_DFR[[#This Row],[Date of Invoice ]])</f>
        <v>0</v>
      </c>
      <c r="L315" s="161" t="str">
        <f>IF(ISNUMBER(Tbl_DFR[[#This Row],[Invoice filling gape]]),"valid","check")</f>
        <v>valid</v>
      </c>
      <c r="M315" s="52">
        <v>1105</v>
      </c>
      <c r="N315" s="52">
        <v>227</v>
      </c>
      <c r="O315" s="52">
        <v>75</v>
      </c>
      <c r="P315" s="21">
        <v>40</v>
      </c>
      <c r="Q315" s="135" t="str">
        <f>IF(Tbl_DFR[[#This Row],[Filling Qty]]&gt;=150,"high","normal")</f>
        <v>normal</v>
      </c>
      <c r="R315" s="135" t="str">
        <f>IF(AND(Tbl_DFR[[#This Row],[CMP]]="HALDWANI",Tbl_DFR[[#This Row],[Filling Qty]]&gt;=150),"yes","no")</f>
        <v>no</v>
      </c>
      <c r="S315" s="135" t="str">
        <f>IF(Tbl_DFR[[#This Row],[Filling Qty]]&gt;=150,"high",IF(Tbl_DFR[[#This Row],[Filling Qty]]&gt;=80,"medium","low"))</f>
        <v>low</v>
      </c>
      <c r="T315" s="34">
        <f t="shared" si="4"/>
        <v>115</v>
      </c>
      <c r="U315" s="46" t="str" cm="1">
        <f t="array" ref="U315">_xlfn.IFS(Tbl_DFR[[#This Row],[Filling Qty]]&gt;=150,"HIGH",Tbl_DFR[[#This Row],[Filling Qty]]&gt;=80,"medium",TRUE,"low")</f>
        <v>low</v>
      </c>
      <c r="V315" s="46" t="str">
        <f>IF(OR(Tbl_DFR[[#This Row],[CMP]]="HALDWANI",Tbl_DFR[[#This Row],[CMP]]="DEHRADUN"),"YES","NO")</f>
        <v>YES</v>
      </c>
      <c r="W315" s="116">
        <v>45933</v>
      </c>
      <c r="X315" s="46"/>
      <c r="Y315" s="47">
        <v>45931</v>
      </c>
      <c r="Z315" s="47" t="str">
        <f>IFERROR(TEXT(Tbl_DFR[[#This Row],[Date of filling]],"mmm"),"WIP")</f>
        <v>Oct</v>
      </c>
      <c r="AA315" s="159">
        <f>IFERROR(YEAR(Tbl_DFR[[#This Row],[Date of filling]]),"WIP")</f>
        <v>2025</v>
      </c>
      <c r="AB315" s="161" t="str">
        <f>IFERROR(TEXT(Tbl_DFR[[#This Row],[Date of filling]],"ddd"),"WIP")</f>
        <v>Fri</v>
      </c>
      <c r="AC315" s="48"/>
      <c r="AD315" s="130" t="str">
        <f>_xlfn.XLOOKUP(Tbl_DFR[[#This Row],[SAP]],Site_master[SAP ID],Site_master[ [ TECHNICIAN Name] ],"Not found")</f>
        <v>Bhupendra  Singh</v>
      </c>
      <c r="AE315" s="135">
        <f>LEN(Tbl_DFR[[#This Row],[SAP]])</f>
        <v>18</v>
      </c>
      <c r="AF315" s="151" t="str">
        <f>IF(Tbl_DFR[[#This Row],[SAP LENGTH]]=18,"valid","check")</f>
        <v>valid</v>
      </c>
    </row>
    <row r="316" spans="1:32" hidden="1">
      <c r="A316" s="56">
        <v>158</v>
      </c>
      <c r="B316" s="28" t="s">
        <v>705</v>
      </c>
      <c r="C316" s="28" t="str">
        <f>UPPER(TRIM(Tbl_DFR[[#This Row],[CMP]]))</f>
        <v>DEHRADUN</v>
      </c>
      <c r="D316" s="40" t="s">
        <v>706</v>
      </c>
      <c r="E316" s="27" t="s">
        <v>761</v>
      </c>
      <c r="F316" s="27" t="s">
        <v>762</v>
      </c>
      <c r="G316" s="93" t="s">
        <v>899</v>
      </c>
      <c r="H316" s="28" t="s">
        <v>897</v>
      </c>
      <c r="I316" s="61">
        <v>45947</v>
      </c>
      <c r="J316" s="58">
        <v>45946</v>
      </c>
      <c r="K316" s="159">
        <f>IF(OR(Tbl_DFR[[#This Row],[Date of filling]]="WIP",Tbl_DFR[[#This Row],[Date of Invoice ]]=""),"",Tbl_DFR[[#This Row],[Date of filling]]-Tbl_DFR[[#This Row],[Date of Invoice ]])</f>
        <v>-1</v>
      </c>
      <c r="L316" s="161" t="str">
        <f>IF(ISNUMBER(Tbl_DFR[[#This Row],[Invoice filling gape]]),"valid","check")</f>
        <v>valid</v>
      </c>
      <c r="M316" s="42">
        <v>2004</v>
      </c>
      <c r="N316" s="42">
        <v>383</v>
      </c>
      <c r="O316" s="42">
        <v>23</v>
      </c>
      <c r="P316" s="29">
        <v>60</v>
      </c>
      <c r="Q316" s="137" t="str">
        <f>IF(Tbl_DFR[[#This Row],[Filling Qty]]&gt;=150,"high","normal")</f>
        <v>normal</v>
      </c>
      <c r="R316" s="137" t="str">
        <f>IF(AND(Tbl_DFR[[#This Row],[CMP]]="HALDWANI",Tbl_DFR[[#This Row],[Filling Qty]]&gt;=150),"yes","no")</f>
        <v>no</v>
      </c>
      <c r="S316" s="137" t="str">
        <f>IF(Tbl_DFR[[#This Row],[Filling Qty]]&gt;=150,"high",IF(Tbl_DFR[[#This Row],[Filling Qty]]&gt;=80,"medium","low"))</f>
        <v>low</v>
      </c>
      <c r="T316" s="28">
        <f t="shared" si="4"/>
        <v>83</v>
      </c>
      <c r="U316" s="42" t="str" cm="1">
        <f t="array" ref="U316">_xlfn.IFS(Tbl_DFR[[#This Row],[Filling Qty]]&gt;=150,"HIGH",Tbl_DFR[[#This Row],[Filling Qty]]&gt;=80,"medium",TRUE,"low")</f>
        <v>low</v>
      </c>
      <c r="V316" s="42" t="str">
        <f>IF(OR(Tbl_DFR[[#This Row],[CMP]]="HALDWANI",Tbl_DFR[[#This Row],[CMP]]="DEHRADUN"),"YES","NO")</f>
        <v>YES</v>
      </c>
      <c r="W316" s="58">
        <v>45947</v>
      </c>
      <c r="X316" s="43">
        <v>45931</v>
      </c>
      <c r="Y316" s="43">
        <v>45931</v>
      </c>
      <c r="Z316" s="43" t="str">
        <f>IFERROR(TEXT(Tbl_DFR[[#This Row],[Date of filling]],"mmm"),"WIP")</f>
        <v>Oct</v>
      </c>
      <c r="AA316" s="159">
        <f>IFERROR(YEAR(Tbl_DFR[[#This Row],[Date of filling]]),"WIP")</f>
        <v>2025</v>
      </c>
      <c r="AB316" s="161" t="str">
        <f>IFERROR(TEXT(Tbl_DFR[[#This Row],[Date of filling]],"ddd"),"WIP")</f>
        <v>Thu</v>
      </c>
      <c r="AC316" s="50"/>
      <c r="AD316" s="129" t="str">
        <f>_xlfn.XLOOKUP(Tbl_DFR[[#This Row],[SAP]],Site_master[SAP ID],Site_master[ [ TECHNICIAN Name] ],"Not found")</f>
        <v>Gaurav  Saini</v>
      </c>
      <c r="AE316" s="148">
        <f>LEN(Tbl_DFR[[#This Row],[SAP]])</f>
        <v>18</v>
      </c>
      <c r="AF316" s="151" t="str">
        <f>IF(Tbl_DFR[[#This Row],[SAP LENGTH]]=18,"valid","check")</f>
        <v>valid</v>
      </c>
    </row>
    <row r="317" spans="1:32" hidden="1">
      <c r="A317" s="56">
        <v>158</v>
      </c>
      <c r="B317" s="28" t="s">
        <v>31</v>
      </c>
      <c r="C317" s="28" t="str">
        <f>UPPER(TRIM(Tbl_DFR[[#This Row],[CMP]]))</f>
        <v>HALDWANI</v>
      </c>
      <c r="D317" s="40" t="s">
        <v>104</v>
      </c>
      <c r="E317" s="27" t="s">
        <v>127</v>
      </c>
      <c r="F317" s="27" t="s">
        <v>126</v>
      </c>
      <c r="G317" s="27" t="s">
        <v>217</v>
      </c>
      <c r="H317" s="28">
        <v>75458</v>
      </c>
      <c r="I317" s="111">
        <v>45933</v>
      </c>
      <c r="J317" s="117">
        <v>45933</v>
      </c>
      <c r="K317" s="159">
        <f>IF(OR(Tbl_DFR[[#This Row],[Date of filling]]="WIP",Tbl_DFR[[#This Row],[Date of Invoice ]]=""),"",Tbl_DFR[[#This Row],[Date of filling]]-Tbl_DFR[[#This Row],[Date of Invoice ]])</f>
        <v>0</v>
      </c>
      <c r="L317" s="161" t="str">
        <f>IF(ISNUMBER(Tbl_DFR[[#This Row],[Invoice filling gape]]),"valid","check")</f>
        <v>valid</v>
      </c>
      <c r="M317" s="51">
        <v>16385</v>
      </c>
      <c r="N317" s="51">
        <v>3492</v>
      </c>
      <c r="O317" s="51">
        <v>38</v>
      </c>
      <c r="P317" s="27">
        <v>60</v>
      </c>
      <c r="Q317" s="133" t="str">
        <f>IF(Tbl_DFR[[#This Row],[Filling Qty]]&gt;=150,"high","normal")</f>
        <v>normal</v>
      </c>
      <c r="R317" s="133" t="str">
        <f>IF(AND(Tbl_DFR[[#This Row],[CMP]]="HALDWANI",Tbl_DFR[[#This Row],[Filling Qty]]&gt;=150),"yes","no")</f>
        <v>no</v>
      </c>
      <c r="S317" s="133" t="str">
        <f>IF(Tbl_DFR[[#This Row],[Filling Qty]]&gt;=150,"high",IF(Tbl_DFR[[#This Row],[Filling Qty]]&gt;=80,"medium","low"))</f>
        <v>low</v>
      </c>
      <c r="T317" s="28">
        <f t="shared" si="4"/>
        <v>98</v>
      </c>
      <c r="U317" s="42" t="str" cm="1">
        <f t="array" ref="U317">_xlfn.IFS(Tbl_DFR[[#This Row],[Filling Qty]]&gt;=150,"HIGH",Tbl_DFR[[#This Row],[Filling Qty]]&gt;=80,"medium",TRUE,"low")</f>
        <v>low</v>
      </c>
      <c r="V317" s="42" t="str">
        <f>IF(OR(Tbl_DFR[[#This Row],[CMP]]="HALDWANI",Tbl_DFR[[#This Row],[CMP]]="DEHRADUN"),"YES","NO")</f>
        <v>YES</v>
      </c>
      <c r="W317" s="117">
        <v>45933</v>
      </c>
      <c r="X317" s="42"/>
      <c r="Y317" s="43">
        <v>45931</v>
      </c>
      <c r="Z317" s="43" t="str">
        <f>IFERROR(TEXT(Tbl_DFR[[#This Row],[Date of filling]],"mmm"),"WIP")</f>
        <v>Oct</v>
      </c>
      <c r="AA317" s="159">
        <f>IFERROR(YEAR(Tbl_DFR[[#This Row],[Date of filling]]),"WIP")</f>
        <v>2025</v>
      </c>
      <c r="AB317" s="161" t="str">
        <f>IFERROR(TEXT(Tbl_DFR[[#This Row],[Date of filling]],"ddd"),"WIP")</f>
        <v>Fri</v>
      </c>
      <c r="AC317" s="50"/>
      <c r="AD317" s="129" t="str">
        <f>_xlfn.XLOOKUP(Tbl_DFR[[#This Row],[SAP]],Site_master[SAP ID],Site_master[ [ TECHNICIAN Name] ],"Not found")</f>
        <v>Veer  Pal</v>
      </c>
      <c r="AE317" s="133">
        <f>LEN(Tbl_DFR[[#This Row],[SAP]])</f>
        <v>18</v>
      </c>
      <c r="AF317" s="151" t="str">
        <f>IF(Tbl_DFR[[#This Row],[SAP LENGTH]]=18,"valid","check")</f>
        <v>valid</v>
      </c>
    </row>
    <row r="318" spans="1:32" hidden="1">
      <c r="A318" s="70">
        <v>159</v>
      </c>
      <c r="B318" s="34" t="s">
        <v>31</v>
      </c>
      <c r="C318" s="34" t="str">
        <f>UPPER(TRIM(Tbl_DFR[[#This Row],[CMP]]))</f>
        <v>HALDWANI</v>
      </c>
      <c r="D318" s="40" t="s">
        <v>104</v>
      </c>
      <c r="E318" s="21" t="s">
        <v>127</v>
      </c>
      <c r="F318" s="21" t="s">
        <v>126</v>
      </c>
      <c r="G318" s="21" t="s">
        <v>218</v>
      </c>
      <c r="H318" s="34">
        <v>75329</v>
      </c>
      <c r="I318" s="112">
        <v>45933</v>
      </c>
      <c r="J318" s="116">
        <v>45933</v>
      </c>
      <c r="K318" s="159">
        <f>IF(OR(Tbl_DFR[[#This Row],[Date of filling]]="WIP",Tbl_DFR[[#This Row],[Date of Invoice ]]=""),"",Tbl_DFR[[#This Row],[Date of filling]]-Tbl_DFR[[#This Row],[Date of Invoice ]])</f>
        <v>0</v>
      </c>
      <c r="L318" s="161" t="str">
        <f>IF(ISNUMBER(Tbl_DFR[[#This Row],[Invoice filling gape]]),"valid","check")</f>
        <v>valid</v>
      </c>
      <c r="M318" s="52">
        <v>12025</v>
      </c>
      <c r="N318" s="52">
        <v>3173</v>
      </c>
      <c r="O318" s="52">
        <v>48</v>
      </c>
      <c r="P318" s="21">
        <v>100</v>
      </c>
      <c r="Q318" s="135" t="str">
        <f>IF(Tbl_DFR[[#This Row],[Filling Qty]]&gt;=150,"high","normal")</f>
        <v>normal</v>
      </c>
      <c r="R318" s="135" t="str">
        <f>IF(AND(Tbl_DFR[[#This Row],[CMP]]="HALDWANI",Tbl_DFR[[#This Row],[Filling Qty]]&gt;=150),"yes","no")</f>
        <v>no</v>
      </c>
      <c r="S318" s="135" t="str">
        <f>IF(Tbl_DFR[[#This Row],[Filling Qty]]&gt;=150,"high",IF(Tbl_DFR[[#This Row],[Filling Qty]]&gt;=80,"medium","low"))</f>
        <v>medium</v>
      </c>
      <c r="T318" s="34">
        <f t="shared" si="4"/>
        <v>148</v>
      </c>
      <c r="U318" s="46" t="str" cm="1">
        <f t="array" ref="U318">_xlfn.IFS(Tbl_DFR[[#This Row],[Filling Qty]]&gt;=150,"HIGH",Tbl_DFR[[#This Row],[Filling Qty]]&gt;=80,"medium",TRUE,"low")</f>
        <v>medium</v>
      </c>
      <c r="V318" s="46" t="str">
        <f>IF(OR(Tbl_DFR[[#This Row],[CMP]]="HALDWANI",Tbl_DFR[[#This Row],[CMP]]="DEHRADUN"),"YES","NO")</f>
        <v>YES</v>
      </c>
      <c r="W318" s="116">
        <v>45933</v>
      </c>
      <c r="X318" s="46"/>
      <c r="Y318" s="47">
        <v>45931</v>
      </c>
      <c r="Z318" s="47" t="str">
        <f>IFERROR(TEXT(Tbl_DFR[[#This Row],[Date of filling]],"mmm"),"WIP")</f>
        <v>Oct</v>
      </c>
      <c r="AA318" s="159">
        <f>IFERROR(YEAR(Tbl_DFR[[#This Row],[Date of filling]]),"WIP")</f>
        <v>2025</v>
      </c>
      <c r="AB318" s="161" t="str">
        <f>IFERROR(TEXT(Tbl_DFR[[#This Row],[Date of filling]],"ddd"),"WIP")</f>
        <v>Fri</v>
      </c>
      <c r="AC318" s="48"/>
      <c r="AD318" s="130" t="str">
        <f>_xlfn.XLOOKUP(Tbl_DFR[[#This Row],[SAP]],Site_master[SAP ID],Site_master[ [ TECHNICIAN Name] ],"Not found")</f>
        <v>Rakesh  Kumar</v>
      </c>
      <c r="AE318" s="135">
        <f>LEN(Tbl_DFR[[#This Row],[SAP]])</f>
        <v>18</v>
      </c>
      <c r="AF318" s="151" t="str">
        <f>IF(Tbl_DFR[[#This Row],[SAP LENGTH]]=18,"valid","check")</f>
        <v>valid</v>
      </c>
    </row>
    <row r="319" spans="1:32" hidden="1">
      <c r="A319" s="70">
        <v>159</v>
      </c>
      <c r="B319" s="34" t="s">
        <v>705</v>
      </c>
      <c r="C319" s="34" t="str">
        <f>UPPER(TRIM(Tbl_DFR[[#This Row],[CMP]]))</f>
        <v>DEHRADUN</v>
      </c>
      <c r="D319" s="40" t="s">
        <v>706</v>
      </c>
      <c r="E319" s="21" t="s">
        <v>761</v>
      </c>
      <c r="F319" s="21" t="s">
        <v>762</v>
      </c>
      <c r="G319" s="93" t="s">
        <v>900</v>
      </c>
      <c r="H319" s="34" t="s">
        <v>901</v>
      </c>
      <c r="I319" s="59">
        <v>45947</v>
      </c>
      <c r="J319" s="59">
        <v>45946</v>
      </c>
      <c r="K319" s="159">
        <f>IF(OR(Tbl_DFR[[#This Row],[Date of filling]]="WIP",Tbl_DFR[[#This Row],[Date of Invoice ]]=""),"",Tbl_DFR[[#This Row],[Date of filling]]-Tbl_DFR[[#This Row],[Date of Invoice ]])</f>
        <v>-1</v>
      </c>
      <c r="L319" s="161" t="str">
        <f>IF(ISNUMBER(Tbl_DFR[[#This Row],[Invoice filling gape]]),"valid","check")</f>
        <v>valid</v>
      </c>
      <c r="M319" s="46">
        <v>478</v>
      </c>
      <c r="N319" s="46">
        <v>141</v>
      </c>
      <c r="O319" s="46">
        <v>47</v>
      </c>
      <c r="P319" s="22">
        <v>60</v>
      </c>
      <c r="Q319" s="134" t="str">
        <f>IF(Tbl_DFR[[#This Row],[Filling Qty]]&gt;=150,"high","normal")</f>
        <v>normal</v>
      </c>
      <c r="R319" s="134" t="str">
        <f>IF(AND(Tbl_DFR[[#This Row],[CMP]]="HALDWANI",Tbl_DFR[[#This Row],[Filling Qty]]&gt;=150),"yes","no")</f>
        <v>no</v>
      </c>
      <c r="S319" s="134" t="str">
        <f>IF(Tbl_DFR[[#This Row],[Filling Qty]]&gt;=150,"high",IF(Tbl_DFR[[#This Row],[Filling Qty]]&gt;=80,"medium","low"))</f>
        <v>low</v>
      </c>
      <c r="T319" s="34">
        <f t="shared" si="4"/>
        <v>107</v>
      </c>
      <c r="U319" s="46" t="str" cm="1">
        <f t="array" ref="U319">_xlfn.IFS(Tbl_DFR[[#This Row],[Filling Qty]]&gt;=150,"HIGH",Tbl_DFR[[#This Row],[Filling Qty]]&gt;=80,"medium",TRUE,"low")</f>
        <v>low</v>
      </c>
      <c r="V319" s="46" t="str">
        <f>IF(OR(Tbl_DFR[[#This Row],[CMP]]="HALDWANI",Tbl_DFR[[#This Row],[CMP]]="DEHRADUN"),"YES","NO")</f>
        <v>YES</v>
      </c>
      <c r="W319" s="59">
        <v>45947</v>
      </c>
      <c r="X319" s="47">
        <v>45931</v>
      </c>
      <c r="Y319" s="47">
        <v>45931</v>
      </c>
      <c r="Z319" s="47" t="str">
        <f>IFERROR(TEXT(Tbl_DFR[[#This Row],[Date of filling]],"mmm"),"WIP")</f>
        <v>Oct</v>
      </c>
      <c r="AA319" s="159">
        <f>IFERROR(YEAR(Tbl_DFR[[#This Row],[Date of filling]]),"WIP")</f>
        <v>2025</v>
      </c>
      <c r="AB319" s="161" t="str">
        <f>IFERROR(TEXT(Tbl_DFR[[#This Row],[Date of filling]],"ddd"),"WIP")</f>
        <v>Thu</v>
      </c>
      <c r="AC319" s="48"/>
      <c r="AD319" s="130" t="str">
        <f>_xlfn.XLOOKUP(Tbl_DFR[[#This Row],[SAP]],Site_master[SAP ID],Site_master[ [ TECHNICIAN Name] ],"Not found")</f>
        <v>Gaurav  Saini</v>
      </c>
      <c r="AE319" s="148">
        <f>LEN(Tbl_DFR[[#This Row],[SAP]])</f>
        <v>18</v>
      </c>
      <c r="AF319" s="151" t="str">
        <f>IF(Tbl_DFR[[#This Row],[SAP LENGTH]]=18,"valid","check")</f>
        <v>valid</v>
      </c>
    </row>
    <row r="320" spans="1:32" hidden="1">
      <c r="A320" s="56">
        <v>160</v>
      </c>
      <c r="B320" s="28" t="s">
        <v>705</v>
      </c>
      <c r="C320" s="28" t="str">
        <f>UPPER(TRIM(Tbl_DFR[[#This Row],[CMP]]))</f>
        <v>DEHRADUN</v>
      </c>
      <c r="D320" s="40" t="s">
        <v>706</v>
      </c>
      <c r="E320" s="27" t="s">
        <v>761</v>
      </c>
      <c r="F320" s="27" t="s">
        <v>762</v>
      </c>
      <c r="G320" s="93" t="s">
        <v>902</v>
      </c>
      <c r="H320" s="28" t="s">
        <v>901</v>
      </c>
      <c r="I320" s="58">
        <v>45947</v>
      </c>
      <c r="J320" s="58">
        <v>45946</v>
      </c>
      <c r="K320" s="159">
        <f>IF(OR(Tbl_DFR[[#This Row],[Date of filling]]="WIP",Tbl_DFR[[#This Row],[Date of Invoice ]]=""),"",Tbl_DFR[[#This Row],[Date of filling]]-Tbl_DFR[[#This Row],[Date of Invoice ]])</f>
        <v>-1</v>
      </c>
      <c r="L320" s="161" t="str">
        <f>IF(ISNUMBER(Tbl_DFR[[#This Row],[Invoice filling gape]]),"valid","check")</f>
        <v>valid</v>
      </c>
      <c r="M320" s="42">
        <v>15026</v>
      </c>
      <c r="N320" s="42">
        <v>3768</v>
      </c>
      <c r="O320" s="42">
        <v>43</v>
      </c>
      <c r="P320" s="73">
        <v>60</v>
      </c>
      <c r="Q320" s="129" t="str">
        <f>IF(Tbl_DFR[[#This Row],[Filling Qty]]&gt;=150,"high","normal")</f>
        <v>normal</v>
      </c>
      <c r="R320" s="129" t="str">
        <f>IF(AND(Tbl_DFR[[#This Row],[CMP]]="HALDWANI",Tbl_DFR[[#This Row],[Filling Qty]]&gt;=150),"yes","no")</f>
        <v>no</v>
      </c>
      <c r="S320" s="129" t="str">
        <f>IF(Tbl_DFR[[#This Row],[Filling Qty]]&gt;=150,"high",IF(Tbl_DFR[[#This Row],[Filling Qty]]&gt;=80,"medium","low"))</f>
        <v>low</v>
      </c>
      <c r="T320" s="42">
        <f t="shared" si="4"/>
        <v>103</v>
      </c>
      <c r="U320" s="42" t="str" cm="1">
        <f t="array" ref="U320">_xlfn.IFS(Tbl_DFR[[#This Row],[Filling Qty]]&gt;=150,"HIGH",Tbl_DFR[[#This Row],[Filling Qty]]&gt;=80,"medium",TRUE,"low")</f>
        <v>low</v>
      </c>
      <c r="V320" s="42" t="str">
        <f>IF(OR(Tbl_DFR[[#This Row],[CMP]]="HALDWANI",Tbl_DFR[[#This Row],[CMP]]="DEHRADUN"),"YES","NO")</f>
        <v>YES</v>
      </c>
      <c r="W320" s="58">
        <v>45947</v>
      </c>
      <c r="X320" s="43">
        <v>45931</v>
      </c>
      <c r="Y320" s="43">
        <v>45931</v>
      </c>
      <c r="Z320" s="43" t="str">
        <f>IFERROR(TEXT(Tbl_DFR[[#This Row],[Date of filling]],"mmm"),"WIP")</f>
        <v>Oct</v>
      </c>
      <c r="AA320" s="159">
        <f>IFERROR(YEAR(Tbl_DFR[[#This Row],[Date of filling]]),"WIP")</f>
        <v>2025</v>
      </c>
      <c r="AB320" s="161" t="str">
        <f>IFERROR(TEXT(Tbl_DFR[[#This Row],[Date of filling]],"ddd"),"WIP")</f>
        <v>Thu</v>
      </c>
      <c r="AC320" s="50"/>
      <c r="AD320" s="129" t="str">
        <f>_xlfn.XLOOKUP(Tbl_DFR[[#This Row],[SAP]],Site_master[SAP ID],Site_master[ [ TECHNICIAN Name] ],"Not found")</f>
        <v>Gaurav  Saini</v>
      </c>
      <c r="AE320" s="148">
        <f>LEN(Tbl_DFR[[#This Row],[SAP]])</f>
        <v>18</v>
      </c>
      <c r="AF320" s="151" t="str">
        <f>IF(Tbl_DFR[[#This Row],[SAP LENGTH]]=18,"valid","check")</f>
        <v>valid</v>
      </c>
    </row>
    <row r="321" spans="1:32" hidden="1">
      <c r="A321" s="56">
        <v>160</v>
      </c>
      <c r="B321" s="28" t="s">
        <v>31</v>
      </c>
      <c r="C321" s="28" t="str">
        <f>UPPER(TRIM(Tbl_DFR[[#This Row],[CMP]]))</f>
        <v>HALDWANI</v>
      </c>
      <c r="D321" s="40" t="s">
        <v>104</v>
      </c>
      <c r="E321" s="27" t="s">
        <v>127</v>
      </c>
      <c r="F321" s="27" t="s">
        <v>126</v>
      </c>
      <c r="G321" s="27" t="s">
        <v>219</v>
      </c>
      <c r="H321" s="28">
        <v>75329</v>
      </c>
      <c r="I321" s="113">
        <v>45933</v>
      </c>
      <c r="J321" s="117">
        <v>45933</v>
      </c>
      <c r="K321" s="159">
        <f>IF(OR(Tbl_DFR[[#This Row],[Date of filling]]="WIP",Tbl_DFR[[#This Row],[Date of Invoice ]]=""),"",Tbl_DFR[[#This Row],[Date of filling]]-Tbl_DFR[[#This Row],[Date of Invoice ]])</f>
        <v>0</v>
      </c>
      <c r="L321" s="161" t="str">
        <f>IF(ISNUMBER(Tbl_DFR[[#This Row],[Invoice filling gape]]),"valid","check")</f>
        <v>valid</v>
      </c>
      <c r="M321" s="51">
        <v>9270</v>
      </c>
      <c r="N321" s="51">
        <v>2751</v>
      </c>
      <c r="O321" s="51">
        <v>54</v>
      </c>
      <c r="P321" s="51">
        <v>60</v>
      </c>
      <c r="Q321" s="51" t="str">
        <f>IF(Tbl_DFR[[#This Row],[Filling Qty]]&gt;=150,"high","normal")</f>
        <v>normal</v>
      </c>
      <c r="R321" s="51" t="str">
        <f>IF(AND(Tbl_DFR[[#This Row],[CMP]]="HALDWANI",Tbl_DFR[[#This Row],[Filling Qty]]&gt;=150),"yes","no")</f>
        <v>no</v>
      </c>
      <c r="S321" s="51" t="str">
        <f>IF(Tbl_DFR[[#This Row],[Filling Qty]]&gt;=150,"high",IF(Tbl_DFR[[#This Row],[Filling Qty]]&gt;=80,"medium","low"))</f>
        <v>low</v>
      </c>
      <c r="T321" s="42">
        <f t="shared" si="4"/>
        <v>114</v>
      </c>
      <c r="U321" s="42" t="str" cm="1">
        <f t="array" ref="U321">_xlfn.IFS(Tbl_DFR[[#This Row],[Filling Qty]]&gt;=150,"HIGH",Tbl_DFR[[#This Row],[Filling Qty]]&gt;=80,"medium",TRUE,"low")</f>
        <v>low</v>
      </c>
      <c r="V321" s="42" t="str">
        <f>IF(OR(Tbl_DFR[[#This Row],[CMP]]="HALDWANI",Tbl_DFR[[#This Row],[CMP]]="DEHRADUN"),"YES","NO")</f>
        <v>YES</v>
      </c>
      <c r="W321" s="117">
        <v>45933</v>
      </c>
      <c r="X321" s="42"/>
      <c r="Y321" s="43">
        <v>45931</v>
      </c>
      <c r="Z321" s="43" t="str">
        <f>IFERROR(TEXT(Tbl_DFR[[#This Row],[Date of filling]],"mmm"),"WIP")</f>
        <v>Oct</v>
      </c>
      <c r="AA321" s="159">
        <f>IFERROR(YEAR(Tbl_DFR[[#This Row],[Date of filling]]),"WIP")</f>
        <v>2025</v>
      </c>
      <c r="AB321" s="161" t="str">
        <f>IFERROR(TEXT(Tbl_DFR[[#This Row],[Date of filling]],"ddd"),"WIP")</f>
        <v>Fri</v>
      </c>
      <c r="AC321" s="50"/>
      <c r="AD321" s="129" t="str">
        <f>_xlfn.XLOOKUP(Tbl_DFR[[#This Row],[SAP]],Site_master[SAP ID],Site_master[ [ TECHNICIAN Name] ],"Not found")</f>
        <v>Rakesh  Kumar</v>
      </c>
      <c r="AE321" s="133">
        <f>LEN(Tbl_DFR[[#This Row],[SAP]])</f>
        <v>18</v>
      </c>
      <c r="AF321" s="151" t="str">
        <f>IF(Tbl_DFR[[#This Row],[SAP LENGTH]]=18,"valid","check")</f>
        <v>valid</v>
      </c>
    </row>
    <row r="322" spans="1:32" hidden="1">
      <c r="A322" s="70">
        <v>161</v>
      </c>
      <c r="B322" s="34" t="s">
        <v>31</v>
      </c>
      <c r="C322" s="34" t="str">
        <f>UPPER(TRIM(Tbl_DFR[[#This Row],[CMP]]))</f>
        <v>HALDWANI</v>
      </c>
      <c r="D322" s="40" t="s">
        <v>104</v>
      </c>
      <c r="E322" s="21" t="s">
        <v>127</v>
      </c>
      <c r="F322" s="21" t="s">
        <v>126</v>
      </c>
      <c r="G322" s="21" t="s">
        <v>220</v>
      </c>
      <c r="H322" s="34">
        <v>75329</v>
      </c>
      <c r="I322" s="112">
        <v>45933</v>
      </c>
      <c r="J322" s="116">
        <v>45933</v>
      </c>
      <c r="K322" s="159">
        <f>IF(OR(Tbl_DFR[[#This Row],[Date of filling]]="WIP",Tbl_DFR[[#This Row],[Date of Invoice ]]=""),"",Tbl_DFR[[#This Row],[Date of filling]]-Tbl_DFR[[#This Row],[Date of Invoice ]])</f>
        <v>0</v>
      </c>
      <c r="L322" s="161" t="str">
        <f>IF(ISNUMBER(Tbl_DFR[[#This Row],[Invoice filling gape]]),"valid","check")</f>
        <v>valid</v>
      </c>
      <c r="M322" s="52">
        <v>8769</v>
      </c>
      <c r="N322" s="52">
        <v>1936</v>
      </c>
      <c r="O322" s="52">
        <v>45</v>
      </c>
      <c r="P322" s="52">
        <v>80</v>
      </c>
      <c r="Q322" s="52" t="str">
        <f>IF(Tbl_DFR[[#This Row],[Filling Qty]]&gt;=150,"high","normal")</f>
        <v>normal</v>
      </c>
      <c r="R322" s="52" t="str">
        <f>IF(AND(Tbl_DFR[[#This Row],[CMP]]="HALDWANI",Tbl_DFR[[#This Row],[Filling Qty]]&gt;=150),"yes","no")</f>
        <v>no</v>
      </c>
      <c r="S322" s="52" t="str">
        <f>IF(Tbl_DFR[[#This Row],[Filling Qty]]&gt;=150,"high",IF(Tbl_DFR[[#This Row],[Filling Qty]]&gt;=80,"medium","low"))</f>
        <v>medium</v>
      </c>
      <c r="T322" s="46">
        <f t="shared" ref="T322:T376" si="5">P322+O322</f>
        <v>125</v>
      </c>
      <c r="U322" s="46" t="str" cm="1">
        <f t="array" ref="U322">_xlfn.IFS(Tbl_DFR[[#This Row],[Filling Qty]]&gt;=150,"HIGH",Tbl_DFR[[#This Row],[Filling Qty]]&gt;=80,"medium",TRUE,"low")</f>
        <v>medium</v>
      </c>
      <c r="V322" s="46" t="str">
        <f>IF(OR(Tbl_DFR[[#This Row],[CMP]]="HALDWANI",Tbl_DFR[[#This Row],[CMP]]="DEHRADUN"),"YES","NO")</f>
        <v>YES</v>
      </c>
      <c r="W322" s="116">
        <v>45933</v>
      </c>
      <c r="X322" s="46"/>
      <c r="Y322" s="47">
        <v>45931</v>
      </c>
      <c r="Z322" s="47" t="str">
        <f>IFERROR(TEXT(Tbl_DFR[[#This Row],[Date of filling]],"mmm"),"WIP")</f>
        <v>Oct</v>
      </c>
      <c r="AA322" s="159">
        <f>IFERROR(YEAR(Tbl_DFR[[#This Row],[Date of filling]]),"WIP")</f>
        <v>2025</v>
      </c>
      <c r="AB322" s="161" t="str">
        <f>IFERROR(TEXT(Tbl_DFR[[#This Row],[Date of filling]],"ddd"),"WIP")</f>
        <v>Fri</v>
      </c>
      <c r="AC322" s="48"/>
      <c r="AD322" s="130" t="str">
        <f>_xlfn.XLOOKUP(Tbl_DFR[[#This Row],[SAP]],Site_master[SAP ID],Site_master[ [ TECHNICIAN Name] ],"Not found")</f>
        <v>Rakesh  Kumar</v>
      </c>
      <c r="AE322" s="135">
        <f>LEN(Tbl_DFR[[#This Row],[SAP]])</f>
        <v>18</v>
      </c>
      <c r="AF322" s="151" t="str">
        <f>IF(Tbl_DFR[[#This Row],[SAP LENGTH]]=18,"valid","check")</f>
        <v>valid</v>
      </c>
    </row>
    <row r="323" spans="1:32" hidden="1">
      <c r="A323" s="70">
        <v>161</v>
      </c>
      <c r="B323" s="34" t="s">
        <v>705</v>
      </c>
      <c r="C323" s="34" t="str">
        <f>UPPER(TRIM(Tbl_DFR[[#This Row],[CMP]]))</f>
        <v>DEHRADUN</v>
      </c>
      <c r="D323" s="40" t="s">
        <v>706</v>
      </c>
      <c r="E323" s="21" t="s">
        <v>761</v>
      </c>
      <c r="F323" s="21" t="s">
        <v>762</v>
      </c>
      <c r="G323" s="93" t="s">
        <v>903</v>
      </c>
      <c r="H323" s="34" t="s">
        <v>901</v>
      </c>
      <c r="I323" s="59">
        <v>45947</v>
      </c>
      <c r="J323" s="59">
        <v>45946</v>
      </c>
      <c r="K323" s="159">
        <f>IF(OR(Tbl_DFR[[#This Row],[Date of filling]]="WIP",Tbl_DFR[[#This Row],[Date of Invoice ]]=""),"",Tbl_DFR[[#This Row],[Date of filling]]-Tbl_DFR[[#This Row],[Date of Invoice ]])</f>
        <v>-1</v>
      </c>
      <c r="L323" s="161" t="str">
        <f>IF(ISNUMBER(Tbl_DFR[[#This Row],[Invoice filling gape]]),"valid","check")</f>
        <v>valid</v>
      </c>
      <c r="M323" s="46">
        <v>15997</v>
      </c>
      <c r="N323" s="46">
        <v>3801</v>
      </c>
      <c r="O323" s="46">
        <v>23</v>
      </c>
      <c r="P323" s="46">
        <v>60</v>
      </c>
      <c r="Q323" s="46" t="str">
        <f>IF(Tbl_DFR[[#This Row],[Filling Qty]]&gt;=150,"high","normal")</f>
        <v>normal</v>
      </c>
      <c r="R323" s="46" t="str">
        <f>IF(AND(Tbl_DFR[[#This Row],[CMP]]="HALDWANI",Tbl_DFR[[#This Row],[Filling Qty]]&gt;=150),"yes","no")</f>
        <v>no</v>
      </c>
      <c r="S323" s="46" t="str">
        <f>IF(Tbl_DFR[[#This Row],[Filling Qty]]&gt;=150,"high",IF(Tbl_DFR[[#This Row],[Filling Qty]]&gt;=80,"medium","low"))</f>
        <v>low</v>
      </c>
      <c r="T323" s="46">
        <f t="shared" si="5"/>
        <v>83</v>
      </c>
      <c r="U323" s="46" t="str" cm="1">
        <f t="array" ref="U323">_xlfn.IFS(Tbl_DFR[[#This Row],[Filling Qty]]&gt;=150,"HIGH",Tbl_DFR[[#This Row],[Filling Qty]]&gt;=80,"medium",TRUE,"low")</f>
        <v>low</v>
      </c>
      <c r="V323" s="46" t="str">
        <f>IF(OR(Tbl_DFR[[#This Row],[CMP]]="HALDWANI",Tbl_DFR[[#This Row],[CMP]]="DEHRADUN"),"YES","NO")</f>
        <v>YES</v>
      </c>
      <c r="W323" s="59">
        <v>45947</v>
      </c>
      <c r="X323" s="47">
        <v>45931</v>
      </c>
      <c r="Y323" s="47">
        <v>45931</v>
      </c>
      <c r="Z323" s="47" t="str">
        <f>IFERROR(TEXT(Tbl_DFR[[#This Row],[Date of filling]],"mmm"),"WIP")</f>
        <v>Oct</v>
      </c>
      <c r="AA323" s="159">
        <f>IFERROR(YEAR(Tbl_DFR[[#This Row],[Date of filling]]),"WIP")</f>
        <v>2025</v>
      </c>
      <c r="AB323" s="161" t="str">
        <f>IFERROR(TEXT(Tbl_DFR[[#This Row],[Date of filling]],"ddd"),"WIP")</f>
        <v>Thu</v>
      </c>
      <c r="AC323" s="48"/>
      <c r="AD323" s="130" t="str">
        <f>_xlfn.XLOOKUP(Tbl_DFR[[#This Row],[SAP]],Site_master[SAP ID],Site_master[ [ TECHNICIAN Name] ],"Not found")</f>
        <v>Gaurav  Saini</v>
      </c>
      <c r="AE323" s="148">
        <f>LEN(Tbl_DFR[[#This Row],[SAP]])</f>
        <v>18</v>
      </c>
      <c r="AF323" s="151" t="str">
        <f>IF(Tbl_DFR[[#This Row],[SAP LENGTH]]=18,"valid","check")</f>
        <v>valid</v>
      </c>
    </row>
    <row r="324" spans="1:32" hidden="1">
      <c r="A324" s="56">
        <v>162</v>
      </c>
      <c r="B324" s="28" t="s">
        <v>705</v>
      </c>
      <c r="C324" s="28" t="str">
        <f>UPPER(TRIM(Tbl_DFR[[#This Row],[CMP]]))</f>
        <v>DEHRADUN</v>
      </c>
      <c r="D324" s="40" t="s">
        <v>706</v>
      </c>
      <c r="E324" s="27" t="s">
        <v>761</v>
      </c>
      <c r="F324" s="27" t="s">
        <v>762</v>
      </c>
      <c r="G324" s="93" t="s">
        <v>904</v>
      </c>
      <c r="H324" s="28" t="s">
        <v>901</v>
      </c>
      <c r="I324" s="58">
        <v>45947</v>
      </c>
      <c r="J324" s="58">
        <v>45946</v>
      </c>
      <c r="K324" s="159">
        <f>IF(OR(Tbl_DFR[[#This Row],[Date of filling]]="WIP",Tbl_DFR[[#This Row],[Date of Invoice ]]=""),"",Tbl_DFR[[#This Row],[Date of filling]]-Tbl_DFR[[#This Row],[Date of Invoice ]])</f>
        <v>-1</v>
      </c>
      <c r="L324" s="161" t="str">
        <f>IF(ISNUMBER(Tbl_DFR[[#This Row],[Invoice filling gape]]),"valid","check")</f>
        <v>valid</v>
      </c>
      <c r="M324" s="42">
        <v>9531</v>
      </c>
      <c r="N324" s="42">
        <v>2005</v>
      </c>
      <c r="O324" s="42">
        <v>20</v>
      </c>
      <c r="P324" s="42">
        <v>60</v>
      </c>
      <c r="Q324" s="42" t="str">
        <f>IF(Tbl_DFR[[#This Row],[Filling Qty]]&gt;=150,"high","normal")</f>
        <v>normal</v>
      </c>
      <c r="R324" s="42" t="str">
        <f>IF(AND(Tbl_DFR[[#This Row],[CMP]]="HALDWANI",Tbl_DFR[[#This Row],[Filling Qty]]&gt;=150),"yes","no")</f>
        <v>no</v>
      </c>
      <c r="S324" s="42" t="str">
        <f>IF(Tbl_DFR[[#This Row],[Filling Qty]]&gt;=150,"high",IF(Tbl_DFR[[#This Row],[Filling Qty]]&gt;=80,"medium","low"))</f>
        <v>low</v>
      </c>
      <c r="T324" s="42">
        <f t="shared" si="5"/>
        <v>80</v>
      </c>
      <c r="U324" s="42" t="str" cm="1">
        <f t="array" ref="U324">_xlfn.IFS(Tbl_DFR[[#This Row],[Filling Qty]]&gt;=150,"HIGH",Tbl_DFR[[#This Row],[Filling Qty]]&gt;=80,"medium",TRUE,"low")</f>
        <v>low</v>
      </c>
      <c r="V324" s="42" t="str">
        <f>IF(OR(Tbl_DFR[[#This Row],[CMP]]="HALDWANI",Tbl_DFR[[#This Row],[CMP]]="DEHRADUN"),"YES","NO")</f>
        <v>YES</v>
      </c>
      <c r="W324" s="58">
        <v>45947</v>
      </c>
      <c r="X324" s="43">
        <v>45931</v>
      </c>
      <c r="Y324" s="43">
        <v>45931</v>
      </c>
      <c r="Z324" s="43" t="str">
        <f>IFERROR(TEXT(Tbl_DFR[[#This Row],[Date of filling]],"mmm"),"WIP")</f>
        <v>Oct</v>
      </c>
      <c r="AA324" s="159">
        <f>IFERROR(YEAR(Tbl_DFR[[#This Row],[Date of filling]]),"WIP")</f>
        <v>2025</v>
      </c>
      <c r="AB324" s="161" t="str">
        <f>IFERROR(TEXT(Tbl_DFR[[#This Row],[Date of filling]],"ddd"),"WIP")</f>
        <v>Thu</v>
      </c>
      <c r="AC324" s="50"/>
      <c r="AD324" s="129" t="str">
        <f>_xlfn.XLOOKUP(Tbl_DFR[[#This Row],[SAP]],Site_master[SAP ID],Site_master[ [ TECHNICIAN Name] ],"Not found")</f>
        <v>Gaurav  Saini</v>
      </c>
      <c r="AE324" s="148">
        <f>LEN(Tbl_DFR[[#This Row],[SAP]])</f>
        <v>18</v>
      </c>
      <c r="AF324" s="151" t="str">
        <f>IF(Tbl_DFR[[#This Row],[SAP LENGTH]]=18,"valid","check")</f>
        <v>valid</v>
      </c>
    </row>
    <row r="325" spans="1:32" hidden="1">
      <c r="A325" s="56">
        <v>162</v>
      </c>
      <c r="B325" s="28" t="s">
        <v>31</v>
      </c>
      <c r="C325" s="28" t="str">
        <f>UPPER(TRIM(Tbl_DFR[[#This Row],[CMP]]))</f>
        <v>HALDWANI</v>
      </c>
      <c r="D325" s="40" t="s">
        <v>104</v>
      </c>
      <c r="E325" s="27" t="s">
        <v>127</v>
      </c>
      <c r="F325" s="27" t="s">
        <v>126</v>
      </c>
      <c r="G325" s="27" t="s">
        <v>221</v>
      </c>
      <c r="H325" s="28">
        <v>75329</v>
      </c>
      <c r="I325" s="113">
        <v>45933</v>
      </c>
      <c r="J325" s="117">
        <v>45933</v>
      </c>
      <c r="K325" s="159">
        <f>IF(OR(Tbl_DFR[[#This Row],[Date of filling]]="WIP",Tbl_DFR[[#This Row],[Date of Invoice ]]=""),"",Tbl_DFR[[#This Row],[Date of filling]]-Tbl_DFR[[#This Row],[Date of Invoice ]])</f>
        <v>0</v>
      </c>
      <c r="L325" s="161" t="str">
        <f>IF(ISNUMBER(Tbl_DFR[[#This Row],[Invoice filling gape]]),"valid","check")</f>
        <v>valid</v>
      </c>
      <c r="M325" s="51">
        <v>9940</v>
      </c>
      <c r="N325" s="51">
        <v>2030</v>
      </c>
      <c r="O325" s="51">
        <v>57</v>
      </c>
      <c r="P325" s="51">
        <v>60</v>
      </c>
      <c r="Q325" s="51" t="str">
        <f>IF(Tbl_DFR[[#This Row],[Filling Qty]]&gt;=150,"high","normal")</f>
        <v>normal</v>
      </c>
      <c r="R325" s="51" t="str">
        <f>IF(AND(Tbl_DFR[[#This Row],[CMP]]="HALDWANI",Tbl_DFR[[#This Row],[Filling Qty]]&gt;=150),"yes","no")</f>
        <v>no</v>
      </c>
      <c r="S325" s="51" t="str">
        <f>IF(Tbl_DFR[[#This Row],[Filling Qty]]&gt;=150,"high",IF(Tbl_DFR[[#This Row],[Filling Qty]]&gt;=80,"medium","low"))</f>
        <v>low</v>
      </c>
      <c r="T325" s="42">
        <f t="shared" si="5"/>
        <v>117</v>
      </c>
      <c r="U325" s="42" t="str" cm="1">
        <f t="array" ref="U325">_xlfn.IFS(Tbl_DFR[[#This Row],[Filling Qty]]&gt;=150,"HIGH",Tbl_DFR[[#This Row],[Filling Qty]]&gt;=80,"medium",TRUE,"low")</f>
        <v>low</v>
      </c>
      <c r="V325" s="42" t="str">
        <f>IF(OR(Tbl_DFR[[#This Row],[CMP]]="HALDWANI",Tbl_DFR[[#This Row],[CMP]]="DEHRADUN"),"YES","NO")</f>
        <v>YES</v>
      </c>
      <c r="W325" s="117">
        <v>45933</v>
      </c>
      <c r="X325" s="42"/>
      <c r="Y325" s="43">
        <v>45931</v>
      </c>
      <c r="Z325" s="43" t="str">
        <f>IFERROR(TEXT(Tbl_DFR[[#This Row],[Date of filling]],"mmm"),"WIP")</f>
        <v>Oct</v>
      </c>
      <c r="AA325" s="159">
        <f>IFERROR(YEAR(Tbl_DFR[[#This Row],[Date of filling]]),"WIP")</f>
        <v>2025</v>
      </c>
      <c r="AB325" s="161" t="str">
        <f>IFERROR(TEXT(Tbl_DFR[[#This Row],[Date of filling]],"ddd"),"WIP")</f>
        <v>Fri</v>
      </c>
      <c r="AC325" s="50"/>
      <c r="AD325" s="129" t="str">
        <f>_xlfn.XLOOKUP(Tbl_DFR[[#This Row],[SAP]],Site_master[SAP ID],Site_master[ [ TECHNICIAN Name] ],"Not found")</f>
        <v>Rakesh  Kumar</v>
      </c>
      <c r="AE325" s="133">
        <f>LEN(Tbl_DFR[[#This Row],[SAP]])</f>
        <v>18</v>
      </c>
      <c r="AF325" s="151" t="str">
        <f>IF(Tbl_DFR[[#This Row],[SAP LENGTH]]=18,"valid","check")</f>
        <v>valid</v>
      </c>
    </row>
    <row r="326" spans="1:32">
      <c r="A326" s="70">
        <v>163</v>
      </c>
      <c r="B326" s="34" t="s">
        <v>31</v>
      </c>
      <c r="C326" s="34" t="str">
        <f>UPPER(TRIM(Tbl_DFR[[#This Row],[CMP]]))</f>
        <v>HALDWANI</v>
      </c>
      <c r="D326" s="40" t="s">
        <v>1</v>
      </c>
      <c r="E326" s="23" t="s">
        <v>109</v>
      </c>
      <c r="F326" s="21" t="s">
        <v>110</v>
      </c>
      <c r="G326" s="21" t="s">
        <v>222</v>
      </c>
      <c r="H326" s="45" t="s">
        <v>242</v>
      </c>
      <c r="I326" s="112">
        <v>45933</v>
      </c>
      <c r="J326" s="116">
        <v>45934</v>
      </c>
      <c r="K326" s="159">
        <f>IF(OR(Tbl_DFR[[#This Row],[Date of filling]]="WIP",Tbl_DFR[[#This Row],[Date of Invoice ]]=""),"",Tbl_DFR[[#This Row],[Date of filling]]-Tbl_DFR[[#This Row],[Date of Invoice ]])</f>
        <v>1</v>
      </c>
      <c r="L326" s="161" t="str">
        <f>IF(ISNUMBER(Tbl_DFR[[#This Row],[Invoice filling gape]]),"valid","check")</f>
        <v>valid</v>
      </c>
      <c r="M326" s="52">
        <v>4893</v>
      </c>
      <c r="N326" s="52">
        <v>4299</v>
      </c>
      <c r="O326" s="52">
        <v>101</v>
      </c>
      <c r="P326" s="52">
        <v>140</v>
      </c>
      <c r="Q326" s="52" t="str">
        <f>IF(Tbl_DFR[[#This Row],[Filling Qty]]&gt;=150,"high","normal")</f>
        <v>normal</v>
      </c>
      <c r="R326" s="52" t="str">
        <f>IF(AND(Tbl_DFR[[#This Row],[CMP]]="HALDWANI",Tbl_DFR[[#This Row],[Filling Qty]]&gt;=150),"yes","no")</f>
        <v>no</v>
      </c>
      <c r="S326" s="52" t="str">
        <f>IF(Tbl_DFR[[#This Row],[Filling Qty]]&gt;=150,"high",IF(Tbl_DFR[[#This Row],[Filling Qty]]&gt;=80,"medium","low"))</f>
        <v>medium</v>
      </c>
      <c r="T326" s="46">
        <f t="shared" si="5"/>
        <v>241</v>
      </c>
      <c r="U326" s="46" t="str" cm="1">
        <f t="array" ref="U326">_xlfn.IFS(Tbl_DFR[[#This Row],[Filling Qty]]&gt;=150,"HIGH",Tbl_DFR[[#This Row],[Filling Qty]]&gt;=80,"medium",TRUE,"low")</f>
        <v>medium</v>
      </c>
      <c r="V326" s="46" t="str">
        <f>IF(OR(Tbl_DFR[[#This Row],[CMP]]="HALDWANI",Tbl_DFR[[#This Row],[CMP]]="DEHRADUN"),"YES","NO")</f>
        <v>YES</v>
      </c>
      <c r="W326" s="116">
        <v>45934</v>
      </c>
      <c r="X326" s="46"/>
      <c r="Y326" s="47">
        <v>45931</v>
      </c>
      <c r="Z326" s="47" t="str">
        <f>IFERROR(TEXT(Tbl_DFR[[#This Row],[Date of filling]],"mmm"),"WIP")</f>
        <v>Oct</v>
      </c>
      <c r="AA326" s="159">
        <f>IFERROR(YEAR(Tbl_DFR[[#This Row],[Date of filling]]),"WIP")</f>
        <v>2025</v>
      </c>
      <c r="AB326" s="161" t="str">
        <f>IFERROR(TEXT(Tbl_DFR[[#This Row],[Date of filling]],"ddd"),"WIP")</f>
        <v>Sat</v>
      </c>
      <c r="AC326" s="48"/>
      <c r="AD326" s="130" t="str">
        <f>_xlfn.XLOOKUP(Tbl_DFR[[#This Row],[SAP]],Site_master[SAP ID],Site_master[ [ TECHNICIAN Name] ],"Not found")</f>
        <v>Diwan   Singh</v>
      </c>
      <c r="AE326" s="135">
        <f>LEN(Tbl_DFR[[#This Row],[SAP]])</f>
        <v>18</v>
      </c>
      <c r="AF326" s="151" t="str">
        <f>IF(Tbl_DFR[[#This Row],[SAP LENGTH]]=18,"valid","check")</f>
        <v>valid</v>
      </c>
    </row>
    <row r="327" spans="1:32" hidden="1">
      <c r="A327" s="70">
        <v>163</v>
      </c>
      <c r="B327" s="34" t="s">
        <v>705</v>
      </c>
      <c r="C327" s="34" t="str">
        <f>UPPER(TRIM(Tbl_DFR[[#This Row],[CMP]]))</f>
        <v>DEHRADUN</v>
      </c>
      <c r="D327" s="40" t="s">
        <v>706</v>
      </c>
      <c r="E327" s="21" t="s">
        <v>761</v>
      </c>
      <c r="F327" s="21" t="s">
        <v>762</v>
      </c>
      <c r="G327" s="93" t="s">
        <v>905</v>
      </c>
      <c r="H327" s="34" t="s">
        <v>901</v>
      </c>
      <c r="I327" s="59">
        <v>45947</v>
      </c>
      <c r="J327" s="59">
        <v>45946</v>
      </c>
      <c r="K327" s="159">
        <f>IF(OR(Tbl_DFR[[#This Row],[Date of filling]]="WIP",Tbl_DFR[[#This Row],[Date of Invoice ]]=""),"",Tbl_DFR[[#This Row],[Date of filling]]-Tbl_DFR[[#This Row],[Date of Invoice ]])</f>
        <v>-1</v>
      </c>
      <c r="L327" s="161" t="str">
        <f>IF(ISNUMBER(Tbl_DFR[[#This Row],[Invoice filling gape]]),"valid","check")</f>
        <v>valid</v>
      </c>
      <c r="M327" s="46">
        <v>0</v>
      </c>
      <c r="N327" s="46">
        <v>0</v>
      </c>
      <c r="O327" s="46">
        <v>15</v>
      </c>
      <c r="P327" s="46">
        <v>60</v>
      </c>
      <c r="Q327" s="46" t="str">
        <f>IF(Tbl_DFR[[#This Row],[Filling Qty]]&gt;=150,"high","normal")</f>
        <v>normal</v>
      </c>
      <c r="R327" s="46" t="str">
        <f>IF(AND(Tbl_DFR[[#This Row],[CMP]]="HALDWANI",Tbl_DFR[[#This Row],[Filling Qty]]&gt;=150),"yes","no")</f>
        <v>no</v>
      </c>
      <c r="S327" s="46" t="str">
        <f>IF(Tbl_DFR[[#This Row],[Filling Qty]]&gt;=150,"high",IF(Tbl_DFR[[#This Row],[Filling Qty]]&gt;=80,"medium","low"))</f>
        <v>low</v>
      </c>
      <c r="T327" s="46">
        <f t="shared" si="5"/>
        <v>75</v>
      </c>
      <c r="U327" s="46" t="str" cm="1">
        <f t="array" ref="U327">_xlfn.IFS(Tbl_DFR[[#This Row],[Filling Qty]]&gt;=150,"HIGH",Tbl_DFR[[#This Row],[Filling Qty]]&gt;=80,"medium",TRUE,"low")</f>
        <v>low</v>
      </c>
      <c r="V327" s="46" t="str">
        <f>IF(OR(Tbl_DFR[[#This Row],[CMP]]="HALDWANI",Tbl_DFR[[#This Row],[CMP]]="DEHRADUN"),"YES","NO")</f>
        <v>YES</v>
      </c>
      <c r="W327" s="59">
        <v>45947</v>
      </c>
      <c r="X327" s="47">
        <v>45931</v>
      </c>
      <c r="Y327" s="47">
        <v>45931</v>
      </c>
      <c r="Z327" s="47" t="str">
        <f>IFERROR(TEXT(Tbl_DFR[[#This Row],[Date of filling]],"mmm"),"WIP")</f>
        <v>Oct</v>
      </c>
      <c r="AA327" s="159">
        <f>IFERROR(YEAR(Tbl_DFR[[#This Row],[Date of filling]]),"WIP")</f>
        <v>2025</v>
      </c>
      <c r="AB327" s="161" t="str">
        <f>IFERROR(TEXT(Tbl_DFR[[#This Row],[Date of filling]],"ddd"),"WIP")</f>
        <v>Thu</v>
      </c>
      <c r="AC327" s="48"/>
      <c r="AD327" s="130" t="str">
        <f>_xlfn.XLOOKUP(Tbl_DFR[[#This Row],[SAP]],Site_master[SAP ID],Site_master[ [ TECHNICIAN Name] ],"Not found")</f>
        <v>Rohit Thakur SLQU</v>
      </c>
      <c r="AE327" s="148">
        <f>LEN(Tbl_DFR[[#This Row],[SAP]])</f>
        <v>18</v>
      </c>
      <c r="AF327" s="151" t="str">
        <f>IF(Tbl_DFR[[#This Row],[SAP LENGTH]]=18,"valid","check")</f>
        <v>valid</v>
      </c>
    </row>
    <row r="328" spans="1:32">
      <c r="A328" s="56">
        <v>164</v>
      </c>
      <c r="B328" s="28" t="s">
        <v>31</v>
      </c>
      <c r="C328" s="28" t="str">
        <f>UPPER(TRIM(Tbl_DFR[[#This Row],[CMP]]))</f>
        <v>HALDWANI</v>
      </c>
      <c r="D328" s="40" t="s">
        <v>1</v>
      </c>
      <c r="E328" s="23" t="s">
        <v>109</v>
      </c>
      <c r="F328" s="27" t="s">
        <v>110</v>
      </c>
      <c r="G328" s="27" t="s">
        <v>223</v>
      </c>
      <c r="H328" s="49" t="s">
        <v>243</v>
      </c>
      <c r="I328" s="113">
        <v>45933</v>
      </c>
      <c r="J328" s="117">
        <v>45933</v>
      </c>
      <c r="K328" s="159">
        <f>IF(OR(Tbl_DFR[[#This Row],[Date of filling]]="WIP",Tbl_DFR[[#This Row],[Date of Invoice ]]=""),"",Tbl_DFR[[#This Row],[Date of filling]]-Tbl_DFR[[#This Row],[Date of Invoice ]])</f>
        <v>0</v>
      </c>
      <c r="L328" s="161" t="str">
        <f>IF(ISNUMBER(Tbl_DFR[[#This Row],[Invoice filling gape]]),"valid","check")</f>
        <v>valid</v>
      </c>
      <c r="M328" s="51">
        <v>14180</v>
      </c>
      <c r="N328" s="51">
        <v>3661</v>
      </c>
      <c r="O328" s="51">
        <v>50</v>
      </c>
      <c r="P328" s="51">
        <v>80</v>
      </c>
      <c r="Q328" s="51" t="str">
        <f>IF(Tbl_DFR[[#This Row],[Filling Qty]]&gt;=150,"high","normal")</f>
        <v>normal</v>
      </c>
      <c r="R328" s="51" t="str">
        <f>IF(AND(Tbl_DFR[[#This Row],[CMP]]="HALDWANI",Tbl_DFR[[#This Row],[Filling Qty]]&gt;=150),"yes","no")</f>
        <v>no</v>
      </c>
      <c r="S328" s="51" t="str">
        <f>IF(Tbl_DFR[[#This Row],[Filling Qty]]&gt;=150,"high",IF(Tbl_DFR[[#This Row],[Filling Qty]]&gt;=80,"medium","low"))</f>
        <v>medium</v>
      </c>
      <c r="T328" s="42">
        <f t="shared" si="5"/>
        <v>130</v>
      </c>
      <c r="U328" s="42" t="str" cm="1">
        <f t="array" ref="U328">_xlfn.IFS(Tbl_DFR[[#This Row],[Filling Qty]]&gt;=150,"HIGH",Tbl_DFR[[#This Row],[Filling Qty]]&gt;=80,"medium",TRUE,"low")</f>
        <v>medium</v>
      </c>
      <c r="V328" s="42" t="str">
        <f>IF(OR(Tbl_DFR[[#This Row],[CMP]]="HALDWANI",Tbl_DFR[[#This Row],[CMP]]="DEHRADUN"),"YES","NO")</f>
        <v>YES</v>
      </c>
      <c r="W328" s="117">
        <v>45933</v>
      </c>
      <c r="X328" s="42"/>
      <c r="Y328" s="43">
        <v>45931</v>
      </c>
      <c r="Z328" s="43" t="str">
        <f>IFERROR(TEXT(Tbl_DFR[[#This Row],[Date of filling]],"mmm"),"WIP")</f>
        <v>Oct</v>
      </c>
      <c r="AA328" s="159">
        <f>IFERROR(YEAR(Tbl_DFR[[#This Row],[Date of filling]]),"WIP")</f>
        <v>2025</v>
      </c>
      <c r="AB328" s="161" t="str">
        <f>IFERROR(TEXT(Tbl_DFR[[#This Row],[Date of filling]],"ddd"),"WIP")</f>
        <v>Fri</v>
      </c>
      <c r="AC328" s="50"/>
      <c r="AD328" s="129" t="str">
        <f>_xlfn.XLOOKUP(Tbl_DFR[[#This Row],[SAP]],Site_master[SAP ID],Site_master[ [ TECHNICIAN Name] ],"Not found")</f>
        <v>Diwan   Singh</v>
      </c>
      <c r="AE328" s="133">
        <f>LEN(Tbl_DFR[[#This Row],[SAP]])</f>
        <v>18</v>
      </c>
      <c r="AF328" s="151" t="str">
        <f>IF(Tbl_DFR[[#This Row],[SAP LENGTH]]=18,"valid","check")</f>
        <v>valid</v>
      </c>
    </row>
    <row r="329" spans="1:32" hidden="1">
      <c r="A329" s="56">
        <v>164</v>
      </c>
      <c r="B329" s="28" t="s">
        <v>705</v>
      </c>
      <c r="C329" s="28" t="str">
        <f>UPPER(TRIM(Tbl_DFR[[#This Row],[CMP]]))</f>
        <v>DEHRADUN</v>
      </c>
      <c r="D329" s="40" t="s">
        <v>706</v>
      </c>
      <c r="E329" s="27" t="s">
        <v>761</v>
      </c>
      <c r="F329" s="27" t="s">
        <v>762</v>
      </c>
      <c r="G329" s="84" t="s">
        <v>906</v>
      </c>
      <c r="H329" s="28" t="s">
        <v>901</v>
      </c>
      <c r="I329" s="58">
        <v>45947</v>
      </c>
      <c r="J329" s="58">
        <v>45947</v>
      </c>
      <c r="K329" s="159">
        <f>IF(OR(Tbl_DFR[[#This Row],[Date of filling]]="WIP",Tbl_DFR[[#This Row],[Date of Invoice ]]=""),"",Tbl_DFR[[#This Row],[Date of filling]]-Tbl_DFR[[#This Row],[Date of Invoice ]])</f>
        <v>0</v>
      </c>
      <c r="L329" s="161" t="str">
        <f>IF(ISNUMBER(Tbl_DFR[[#This Row],[Invoice filling gape]]),"valid","check")</f>
        <v>valid</v>
      </c>
      <c r="M329" s="42">
        <v>659</v>
      </c>
      <c r="N329" s="42">
        <v>125</v>
      </c>
      <c r="O329" s="42">
        <v>28</v>
      </c>
      <c r="P329" s="29">
        <v>60</v>
      </c>
      <c r="Q329" s="137" t="str">
        <f>IF(Tbl_DFR[[#This Row],[Filling Qty]]&gt;=150,"high","normal")</f>
        <v>normal</v>
      </c>
      <c r="R329" s="137" t="str">
        <f>IF(AND(Tbl_DFR[[#This Row],[CMP]]="HALDWANI",Tbl_DFR[[#This Row],[Filling Qty]]&gt;=150),"yes","no")</f>
        <v>no</v>
      </c>
      <c r="S329" s="137" t="str">
        <f>IF(Tbl_DFR[[#This Row],[Filling Qty]]&gt;=150,"high",IF(Tbl_DFR[[#This Row],[Filling Qty]]&gt;=80,"medium","low"))</f>
        <v>low</v>
      </c>
      <c r="T329" s="28">
        <f t="shared" si="5"/>
        <v>88</v>
      </c>
      <c r="U329" s="42" t="str" cm="1">
        <f t="array" ref="U329">_xlfn.IFS(Tbl_DFR[[#This Row],[Filling Qty]]&gt;=150,"HIGH",Tbl_DFR[[#This Row],[Filling Qty]]&gt;=80,"medium",TRUE,"low")</f>
        <v>low</v>
      </c>
      <c r="V329" s="42" t="str">
        <f>IF(OR(Tbl_DFR[[#This Row],[CMP]]="HALDWANI",Tbl_DFR[[#This Row],[CMP]]="DEHRADUN"),"YES","NO")</f>
        <v>YES</v>
      </c>
      <c r="W329" s="58">
        <v>45947</v>
      </c>
      <c r="X329" s="43">
        <v>45931</v>
      </c>
      <c r="Y329" s="43">
        <v>45931</v>
      </c>
      <c r="Z329" s="43" t="str">
        <f>IFERROR(TEXT(Tbl_DFR[[#This Row],[Date of filling]],"mmm"),"WIP")</f>
        <v>Oct</v>
      </c>
      <c r="AA329" s="159">
        <f>IFERROR(YEAR(Tbl_DFR[[#This Row],[Date of filling]]),"WIP")</f>
        <v>2025</v>
      </c>
      <c r="AB329" s="161" t="str">
        <f>IFERROR(TEXT(Tbl_DFR[[#This Row],[Date of filling]],"ddd"),"WIP")</f>
        <v>Fri</v>
      </c>
      <c r="AC329" s="50"/>
      <c r="AD329" s="129" t="str">
        <f>_xlfn.XLOOKUP(Tbl_DFR[[#This Row],[SAP]],Site_master[SAP ID],Site_master[ [ TECHNICIAN Name] ],"Not found")</f>
        <v>Sandeep  Kumar  Saini</v>
      </c>
      <c r="AE329" s="143">
        <f>LEN(Tbl_DFR[[#This Row],[SAP]])</f>
        <v>18</v>
      </c>
      <c r="AF329" s="151" t="str">
        <f>IF(Tbl_DFR[[#This Row],[SAP LENGTH]]=18,"valid","check")</f>
        <v>valid</v>
      </c>
    </row>
    <row r="330" spans="1:32" hidden="1">
      <c r="A330" s="70">
        <v>165</v>
      </c>
      <c r="B330" s="34" t="s">
        <v>705</v>
      </c>
      <c r="C330" s="34" t="str">
        <f>UPPER(TRIM(Tbl_DFR[[#This Row],[CMP]]))</f>
        <v>DEHRADUN</v>
      </c>
      <c r="D330" s="40" t="s">
        <v>706</v>
      </c>
      <c r="E330" s="45" t="s">
        <v>907</v>
      </c>
      <c r="F330" s="23" t="s">
        <v>717</v>
      </c>
      <c r="G330" s="84" t="s">
        <v>908</v>
      </c>
      <c r="H330" s="34" t="s">
        <v>909</v>
      </c>
      <c r="I330" s="59">
        <v>45948</v>
      </c>
      <c r="J330" s="59">
        <v>45948</v>
      </c>
      <c r="K330" s="159">
        <f>IF(OR(Tbl_DFR[[#This Row],[Date of filling]]="WIP",Tbl_DFR[[#This Row],[Date of Invoice ]]=""),"",Tbl_DFR[[#This Row],[Date of filling]]-Tbl_DFR[[#This Row],[Date of Invoice ]])</f>
        <v>0</v>
      </c>
      <c r="L330" s="161" t="str">
        <f>IF(ISNUMBER(Tbl_DFR[[#This Row],[Invoice filling gape]]),"valid","check")</f>
        <v>valid</v>
      </c>
      <c r="M330" s="46">
        <v>4908</v>
      </c>
      <c r="N330" s="46">
        <v>1123</v>
      </c>
      <c r="O330" s="46">
        <v>25</v>
      </c>
      <c r="P330" s="85">
        <v>80</v>
      </c>
      <c r="Q330" s="138" t="str">
        <f>IF(Tbl_DFR[[#This Row],[Filling Qty]]&gt;=150,"high","normal")</f>
        <v>normal</v>
      </c>
      <c r="R330" s="138" t="str">
        <f>IF(AND(Tbl_DFR[[#This Row],[CMP]]="HALDWANI",Tbl_DFR[[#This Row],[Filling Qty]]&gt;=150),"yes","no")</f>
        <v>no</v>
      </c>
      <c r="S330" s="138" t="str">
        <f>IF(Tbl_DFR[[#This Row],[Filling Qty]]&gt;=150,"high",IF(Tbl_DFR[[#This Row],[Filling Qty]]&gt;=80,"medium","low"))</f>
        <v>medium</v>
      </c>
      <c r="T330" s="34">
        <f t="shared" si="5"/>
        <v>105</v>
      </c>
      <c r="U330" s="46" t="str" cm="1">
        <f t="array" ref="U330">_xlfn.IFS(Tbl_DFR[[#This Row],[Filling Qty]]&gt;=150,"HIGH",Tbl_DFR[[#This Row],[Filling Qty]]&gt;=80,"medium",TRUE,"low")</f>
        <v>medium</v>
      </c>
      <c r="V330" s="46" t="str">
        <f>IF(OR(Tbl_DFR[[#This Row],[CMP]]="HALDWANI",Tbl_DFR[[#This Row],[CMP]]="DEHRADUN"),"YES","NO")</f>
        <v>YES</v>
      </c>
      <c r="W330" s="59">
        <v>45948</v>
      </c>
      <c r="X330" s="47">
        <v>45931</v>
      </c>
      <c r="Y330" s="47">
        <v>45931</v>
      </c>
      <c r="Z330" s="47" t="str">
        <f>IFERROR(TEXT(Tbl_DFR[[#This Row],[Date of filling]],"mmm"),"WIP")</f>
        <v>Oct</v>
      </c>
      <c r="AA330" s="159">
        <f>IFERROR(YEAR(Tbl_DFR[[#This Row],[Date of filling]]),"WIP")</f>
        <v>2025</v>
      </c>
      <c r="AB330" s="161" t="str">
        <f>IFERROR(TEXT(Tbl_DFR[[#This Row],[Date of filling]],"ddd"),"WIP")</f>
        <v>Sat</v>
      </c>
      <c r="AC330" s="48"/>
      <c r="AD330" s="130" t="str">
        <f>_xlfn.XLOOKUP(Tbl_DFR[[#This Row],[SAP]],Site_master[SAP ID],Site_master[ [ TECHNICIAN Name] ],"Not found")</f>
        <v>Kishan Singh Rawat</v>
      </c>
      <c r="AE330" s="143">
        <f>LEN(Tbl_DFR[[#This Row],[SAP]])</f>
        <v>18</v>
      </c>
      <c r="AF330" s="151" t="str">
        <f>IF(Tbl_DFR[[#This Row],[SAP LENGTH]]=18,"valid","check")</f>
        <v>valid</v>
      </c>
    </row>
    <row r="331" spans="1:32">
      <c r="A331" s="70">
        <v>165</v>
      </c>
      <c r="B331" s="34" t="s">
        <v>31</v>
      </c>
      <c r="C331" s="34" t="str">
        <f>UPPER(TRIM(Tbl_DFR[[#This Row],[CMP]]))</f>
        <v>HALDWANI</v>
      </c>
      <c r="D331" s="40" t="s">
        <v>1</v>
      </c>
      <c r="E331" s="40" t="s">
        <v>109</v>
      </c>
      <c r="F331" s="21" t="s">
        <v>110</v>
      </c>
      <c r="G331" s="21" t="s">
        <v>224</v>
      </c>
      <c r="H331" s="45" t="s">
        <v>243</v>
      </c>
      <c r="I331" s="112">
        <v>45933</v>
      </c>
      <c r="J331" s="116">
        <v>45934</v>
      </c>
      <c r="K331" s="159">
        <f>IF(OR(Tbl_DFR[[#This Row],[Date of filling]]="WIP",Tbl_DFR[[#This Row],[Date of Invoice ]]=""),"",Tbl_DFR[[#This Row],[Date of filling]]-Tbl_DFR[[#This Row],[Date of Invoice ]])</f>
        <v>1</v>
      </c>
      <c r="L331" s="161" t="str">
        <f>IF(ISNUMBER(Tbl_DFR[[#This Row],[Invoice filling gape]]),"valid","check")</f>
        <v>valid</v>
      </c>
      <c r="M331" s="52">
        <v>12021</v>
      </c>
      <c r="N331" s="52">
        <v>2999</v>
      </c>
      <c r="O331" s="52">
        <v>75</v>
      </c>
      <c r="P331" s="21">
        <v>60</v>
      </c>
      <c r="Q331" s="135" t="str">
        <f>IF(Tbl_DFR[[#This Row],[Filling Qty]]&gt;=150,"high","normal")</f>
        <v>normal</v>
      </c>
      <c r="R331" s="135" t="str">
        <f>IF(AND(Tbl_DFR[[#This Row],[CMP]]="HALDWANI",Tbl_DFR[[#This Row],[Filling Qty]]&gt;=150),"yes","no")</f>
        <v>no</v>
      </c>
      <c r="S331" s="135" t="str">
        <f>IF(Tbl_DFR[[#This Row],[Filling Qty]]&gt;=150,"high",IF(Tbl_DFR[[#This Row],[Filling Qty]]&gt;=80,"medium","low"))</f>
        <v>low</v>
      </c>
      <c r="T331" s="34">
        <f t="shared" si="5"/>
        <v>135</v>
      </c>
      <c r="U331" s="46" t="str" cm="1">
        <f t="array" ref="U331">_xlfn.IFS(Tbl_DFR[[#This Row],[Filling Qty]]&gt;=150,"HIGH",Tbl_DFR[[#This Row],[Filling Qty]]&gt;=80,"medium",TRUE,"low")</f>
        <v>low</v>
      </c>
      <c r="V331" s="46" t="str">
        <f>IF(OR(Tbl_DFR[[#This Row],[CMP]]="HALDWANI",Tbl_DFR[[#This Row],[CMP]]="DEHRADUN"),"YES","NO")</f>
        <v>YES</v>
      </c>
      <c r="W331" s="116">
        <v>45934</v>
      </c>
      <c r="X331" s="46"/>
      <c r="Y331" s="47">
        <v>45931</v>
      </c>
      <c r="Z331" s="47" t="str">
        <f>IFERROR(TEXT(Tbl_DFR[[#This Row],[Date of filling]],"mmm"),"WIP")</f>
        <v>Oct</v>
      </c>
      <c r="AA331" s="159">
        <f>IFERROR(YEAR(Tbl_DFR[[#This Row],[Date of filling]]),"WIP")</f>
        <v>2025</v>
      </c>
      <c r="AB331" s="161" t="str">
        <f>IFERROR(TEXT(Tbl_DFR[[#This Row],[Date of filling]],"ddd"),"WIP")</f>
        <v>Sat</v>
      </c>
      <c r="AC331" s="48"/>
      <c r="AD331" s="130" t="str">
        <f>_xlfn.XLOOKUP(Tbl_DFR[[#This Row],[SAP]],Site_master[SAP ID],Site_master[ [ TECHNICIAN Name] ],"Not found")</f>
        <v>Diwan   Singh</v>
      </c>
      <c r="AE331" s="135">
        <f>LEN(Tbl_DFR[[#This Row],[SAP]])</f>
        <v>18</v>
      </c>
      <c r="AF331" s="151" t="str">
        <f>IF(Tbl_DFR[[#This Row],[SAP LENGTH]]=18,"valid","check")</f>
        <v>valid</v>
      </c>
    </row>
    <row r="332" spans="1:32" hidden="1">
      <c r="A332" s="56">
        <v>166</v>
      </c>
      <c r="B332" s="28" t="s">
        <v>705</v>
      </c>
      <c r="C332" s="28" t="str">
        <f>UPPER(TRIM(Tbl_DFR[[#This Row],[CMP]]))</f>
        <v>DEHRADUN</v>
      </c>
      <c r="D332" s="40" t="s">
        <v>706</v>
      </c>
      <c r="E332" s="49" t="s">
        <v>907</v>
      </c>
      <c r="F332" s="23" t="s">
        <v>717</v>
      </c>
      <c r="G332" s="84" t="s">
        <v>847</v>
      </c>
      <c r="H332" s="28" t="s">
        <v>910</v>
      </c>
      <c r="I332" s="58">
        <v>45947</v>
      </c>
      <c r="J332" s="58">
        <v>45948</v>
      </c>
      <c r="K332" s="159">
        <f>IF(OR(Tbl_DFR[[#This Row],[Date of filling]]="WIP",Tbl_DFR[[#This Row],[Date of Invoice ]]=""),"",Tbl_DFR[[#This Row],[Date of filling]]-Tbl_DFR[[#This Row],[Date of Invoice ]])</f>
        <v>1</v>
      </c>
      <c r="L332" s="161" t="str">
        <f>IF(ISNUMBER(Tbl_DFR[[#This Row],[Invoice filling gape]]),"valid","check")</f>
        <v>valid</v>
      </c>
      <c r="M332" s="42">
        <v>2035</v>
      </c>
      <c r="N332" s="42">
        <v>664</v>
      </c>
      <c r="O332" s="42">
        <v>68</v>
      </c>
      <c r="P332" s="85">
        <v>80</v>
      </c>
      <c r="Q332" s="138" t="str">
        <f>IF(Tbl_DFR[[#This Row],[Filling Qty]]&gt;=150,"high","normal")</f>
        <v>normal</v>
      </c>
      <c r="R332" s="138" t="str">
        <f>IF(AND(Tbl_DFR[[#This Row],[CMP]]="HALDWANI",Tbl_DFR[[#This Row],[Filling Qty]]&gt;=150),"yes","no")</f>
        <v>no</v>
      </c>
      <c r="S332" s="138" t="str">
        <f>IF(Tbl_DFR[[#This Row],[Filling Qty]]&gt;=150,"high",IF(Tbl_DFR[[#This Row],[Filling Qty]]&gt;=80,"medium","low"))</f>
        <v>medium</v>
      </c>
      <c r="T332" s="28">
        <f t="shared" si="5"/>
        <v>148</v>
      </c>
      <c r="U332" s="42" t="str" cm="1">
        <f t="array" ref="U332">_xlfn.IFS(Tbl_DFR[[#This Row],[Filling Qty]]&gt;=150,"HIGH",Tbl_DFR[[#This Row],[Filling Qty]]&gt;=80,"medium",TRUE,"low")</f>
        <v>medium</v>
      </c>
      <c r="V332" s="42" t="str">
        <f>IF(OR(Tbl_DFR[[#This Row],[CMP]]="HALDWANI",Tbl_DFR[[#This Row],[CMP]]="DEHRADUN"),"YES","NO")</f>
        <v>YES</v>
      </c>
      <c r="W332" s="58">
        <v>45947</v>
      </c>
      <c r="X332" s="43">
        <v>45931</v>
      </c>
      <c r="Y332" s="43">
        <v>45931</v>
      </c>
      <c r="Z332" s="43" t="str">
        <f>IFERROR(TEXT(Tbl_DFR[[#This Row],[Date of filling]],"mmm"),"WIP")</f>
        <v>Oct</v>
      </c>
      <c r="AA332" s="159">
        <f>IFERROR(YEAR(Tbl_DFR[[#This Row],[Date of filling]]),"WIP")</f>
        <v>2025</v>
      </c>
      <c r="AB332" s="161" t="str">
        <f>IFERROR(TEXT(Tbl_DFR[[#This Row],[Date of filling]],"ddd"),"WIP")</f>
        <v>Sat</v>
      </c>
      <c r="AC332" s="50"/>
      <c r="AD332" s="129" t="str">
        <f>_xlfn.XLOOKUP(Tbl_DFR[[#This Row],[SAP]],Site_master[SAP ID],Site_master[ [ TECHNICIAN Name] ],"Not found")</f>
        <v>Kishan Singh Rawat</v>
      </c>
      <c r="AE332" s="143">
        <f>LEN(Tbl_DFR[[#This Row],[SAP]])</f>
        <v>18</v>
      </c>
      <c r="AF332" s="151" t="str">
        <f>IF(Tbl_DFR[[#This Row],[SAP LENGTH]]=18,"valid","check")</f>
        <v>valid</v>
      </c>
    </row>
    <row r="333" spans="1:32">
      <c r="A333" s="56">
        <v>166</v>
      </c>
      <c r="B333" s="28" t="s">
        <v>31</v>
      </c>
      <c r="C333" s="28" t="str">
        <f>UPPER(TRIM(Tbl_DFR[[#This Row],[CMP]]))</f>
        <v>HALDWANI</v>
      </c>
      <c r="D333" s="40" t="s">
        <v>1</v>
      </c>
      <c r="E333" s="40" t="s">
        <v>109</v>
      </c>
      <c r="F333" s="27" t="s">
        <v>110</v>
      </c>
      <c r="G333" s="27" t="s">
        <v>225</v>
      </c>
      <c r="H333" s="49" t="s">
        <v>243</v>
      </c>
      <c r="I333" s="113">
        <v>45933</v>
      </c>
      <c r="J333" s="117">
        <v>45934</v>
      </c>
      <c r="K333" s="159">
        <f>IF(OR(Tbl_DFR[[#This Row],[Date of filling]]="WIP",Tbl_DFR[[#This Row],[Date of Invoice ]]=""),"",Tbl_DFR[[#This Row],[Date of filling]]-Tbl_DFR[[#This Row],[Date of Invoice ]])</f>
        <v>1</v>
      </c>
      <c r="L333" s="161" t="str">
        <f>IF(ISNUMBER(Tbl_DFR[[#This Row],[Invoice filling gape]]),"valid","check")</f>
        <v>valid</v>
      </c>
      <c r="M333" s="51">
        <v>4213</v>
      </c>
      <c r="N333" s="51">
        <v>627</v>
      </c>
      <c r="O333" s="51">
        <v>75</v>
      </c>
      <c r="P333" s="27">
        <v>60</v>
      </c>
      <c r="Q333" s="133" t="str">
        <f>IF(Tbl_DFR[[#This Row],[Filling Qty]]&gt;=150,"high","normal")</f>
        <v>normal</v>
      </c>
      <c r="R333" s="133" t="str">
        <f>IF(AND(Tbl_DFR[[#This Row],[CMP]]="HALDWANI",Tbl_DFR[[#This Row],[Filling Qty]]&gt;=150),"yes","no")</f>
        <v>no</v>
      </c>
      <c r="S333" s="133" t="str">
        <f>IF(Tbl_DFR[[#This Row],[Filling Qty]]&gt;=150,"high",IF(Tbl_DFR[[#This Row],[Filling Qty]]&gt;=80,"medium","low"))</f>
        <v>low</v>
      </c>
      <c r="T333" s="28">
        <f t="shared" si="5"/>
        <v>135</v>
      </c>
      <c r="U333" s="42" t="str" cm="1">
        <f t="array" ref="U333">_xlfn.IFS(Tbl_DFR[[#This Row],[Filling Qty]]&gt;=150,"HIGH",Tbl_DFR[[#This Row],[Filling Qty]]&gt;=80,"medium",TRUE,"low")</f>
        <v>low</v>
      </c>
      <c r="V333" s="42" t="str">
        <f>IF(OR(Tbl_DFR[[#This Row],[CMP]]="HALDWANI",Tbl_DFR[[#This Row],[CMP]]="DEHRADUN"),"YES","NO")</f>
        <v>YES</v>
      </c>
      <c r="W333" s="117">
        <v>45934</v>
      </c>
      <c r="X333" s="42"/>
      <c r="Y333" s="43">
        <v>45931</v>
      </c>
      <c r="Z333" s="43" t="str">
        <f>IFERROR(TEXT(Tbl_DFR[[#This Row],[Date of filling]],"mmm"),"WIP")</f>
        <v>Oct</v>
      </c>
      <c r="AA333" s="159">
        <f>IFERROR(YEAR(Tbl_DFR[[#This Row],[Date of filling]]),"WIP")</f>
        <v>2025</v>
      </c>
      <c r="AB333" s="161" t="str">
        <f>IFERROR(TEXT(Tbl_DFR[[#This Row],[Date of filling]],"ddd"),"WIP")</f>
        <v>Sat</v>
      </c>
      <c r="AC333" s="50"/>
      <c r="AD333" s="129" t="str">
        <f>_xlfn.XLOOKUP(Tbl_DFR[[#This Row],[SAP]],Site_master[SAP ID],Site_master[ [ TECHNICIAN Name] ],"Not found")</f>
        <v>Diwan   Singh</v>
      </c>
      <c r="AE333" s="133">
        <f>LEN(Tbl_DFR[[#This Row],[SAP]])</f>
        <v>18</v>
      </c>
      <c r="AF333" s="151" t="str">
        <f>IF(Tbl_DFR[[#This Row],[SAP LENGTH]]=18,"valid","check")</f>
        <v>valid</v>
      </c>
    </row>
    <row r="334" spans="1:32" hidden="1">
      <c r="A334" s="70">
        <v>167</v>
      </c>
      <c r="B334" s="34" t="s">
        <v>705</v>
      </c>
      <c r="C334" s="34" t="str">
        <f>UPPER(TRIM(Tbl_DFR[[#This Row],[CMP]]))</f>
        <v>DEHRADUN</v>
      </c>
      <c r="D334" s="40" t="s">
        <v>706</v>
      </c>
      <c r="E334" s="45" t="s">
        <v>907</v>
      </c>
      <c r="F334" s="23" t="s">
        <v>717</v>
      </c>
      <c r="G334" s="84" t="s">
        <v>911</v>
      </c>
      <c r="H334" s="34" t="s">
        <v>909</v>
      </c>
      <c r="I334" s="59">
        <v>45948</v>
      </c>
      <c r="J334" s="59">
        <v>45948</v>
      </c>
      <c r="K334" s="159">
        <f>IF(OR(Tbl_DFR[[#This Row],[Date of filling]]="WIP",Tbl_DFR[[#This Row],[Date of Invoice ]]=""),"",Tbl_DFR[[#This Row],[Date of filling]]-Tbl_DFR[[#This Row],[Date of Invoice ]])</f>
        <v>0</v>
      </c>
      <c r="L334" s="161" t="str">
        <f>IF(ISNUMBER(Tbl_DFR[[#This Row],[Invoice filling gape]]),"valid","check")</f>
        <v>valid</v>
      </c>
      <c r="M334" s="46">
        <v>5773</v>
      </c>
      <c r="N334" s="46">
        <v>1698</v>
      </c>
      <c r="O334" s="46">
        <v>36</v>
      </c>
      <c r="P334" s="85">
        <v>80</v>
      </c>
      <c r="Q334" s="138" t="str">
        <f>IF(Tbl_DFR[[#This Row],[Filling Qty]]&gt;=150,"high","normal")</f>
        <v>normal</v>
      </c>
      <c r="R334" s="138" t="str">
        <f>IF(AND(Tbl_DFR[[#This Row],[CMP]]="HALDWANI",Tbl_DFR[[#This Row],[Filling Qty]]&gt;=150),"yes","no")</f>
        <v>no</v>
      </c>
      <c r="S334" s="138" t="str">
        <f>IF(Tbl_DFR[[#This Row],[Filling Qty]]&gt;=150,"high",IF(Tbl_DFR[[#This Row],[Filling Qty]]&gt;=80,"medium","low"))</f>
        <v>medium</v>
      </c>
      <c r="T334" s="34">
        <f t="shared" si="5"/>
        <v>116</v>
      </c>
      <c r="U334" s="46" t="str" cm="1">
        <f t="array" ref="U334">_xlfn.IFS(Tbl_DFR[[#This Row],[Filling Qty]]&gt;=150,"HIGH",Tbl_DFR[[#This Row],[Filling Qty]]&gt;=80,"medium",TRUE,"low")</f>
        <v>medium</v>
      </c>
      <c r="V334" s="46" t="str">
        <f>IF(OR(Tbl_DFR[[#This Row],[CMP]]="HALDWANI",Tbl_DFR[[#This Row],[CMP]]="DEHRADUN"),"YES","NO")</f>
        <v>YES</v>
      </c>
      <c r="W334" s="59">
        <v>45948</v>
      </c>
      <c r="X334" s="47">
        <v>45931</v>
      </c>
      <c r="Y334" s="47">
        <v>45931</v>
      </c>
      <c r="Z334" s="47" t="str">
        <f>IFERROR(TEXT(Tbl_DFR[[#This Row],[Date of filling]],"mmm"),"WIP")</f>
        <v>Oct</v>
      </c>
      <c r="AA334" s="159">
        <f>IFERROR(YEAR(Tbl_DFR[[#This Row],[Date of filling]]),"WIP")</f>
        <v>2025</v>
      </c>
      <c r="AB334" s="161" t="str">
        <f>IFERROR(TEXT(Tbl_DFR[[#This Row],[Date of filling]],"ddd"),"WIP")</f>
        <v>Sat</v>
      </c>
      <c r="AC334" s="48"/>
      <c r="AD334" s="130" t="str">
        <f>_xlfn.XLOOKUP(Tbl_DFR[[#This Row],[SAP]],Site_master[SAP ID],Site_master[ [ TECHNICIAN Name] ],"Not found")</f>
        <v>Ashok Singh Ramola</v>
      </c>
      <c r="AE334" s="143">
        <f>LEN(Tbl_DFR[[#This Row],[SAP]])</f>
        <v>18</v>
      </c>
      <c r="AF334" s="151" t="str">
        <f>IF(Tbl_DFR[[#This Row],[SAP LENGTH]]=18,"valid","check")</f>
        <v>valid</v>
      </c>
    </row>
    <row r="335" spans="1:32">
      <c r="A335" s="70">
        <v>167</v>
      </c>
      <c r="B335" s="34" t="s">
        <v>31</v>
      </c>
      <c r="C335" s="34" t="str">
        <f>UPPER(TRIM(Tbl_DFR[[#This Row],[CMP]]))</f>
        <v>HALDWANI</v>
      </c>
      <c r="D335" s="40" t="s">
        <v>1</v>
      </c>
      <c r="E335" s="40" t="s">
        <v>109</v>
      </c>
      <c r="F335" s="21" t="s">
        <v>110</v>
      </c>
      <c r="G335" s="21" t="s">
        <v>226</v>
      </c>
      <c r="H335" s="45" t="s">
        <v>243</v>
      </c>
      <c r="I335" s="112">
        <v>45933</v>
      </c>
      <c r="J335" s="116">
        <v>45934</v>
      </c>
      <c r="K335" s="159">
        <f>IF(OR(Tbl_DFR[[#This Row],[Date of filling]]="WIP",Tbl_DFR[[#This Row],[Date of Invoice ]]=""),"",Tbl_DFR[[#This Row],[Date of filling]]-Tbl_DFR[[#This Row],[Date of Invoice ]])</f>
        <v>1</v>
      </c>
      <c r="L335" s="161" t="str">
        <f>IF(ISNUMBER(Tbl_DFR[[#This Row],[Invoice filling gape]]),"valid","check")</f>
        <v>valid</v>
      </c>
      <c r="M335" s="52">
        <v>8607</v>
      </c>
      <c r="N335" s="52">
        <v>2157</v>
      </c>
      <c r="O335" s="52">
        <v>109</v>
      </c>
      <c r="P335" s="21">
        <v>60</v>
      </c>
      <c r="Q335" s="135" t="str">
        <f>IF(Tbl_DFR[[#This Row],[Filling Qty]]&gt;=150,"high","normal")</f>
        <v>normal</v>
      </c>
      <c r="R335" s="135" t="str">
        <f>IF(AND(Tbl_DFR[[#This Row],[CMP]]="HALDWANI",Tbl_DFR[[#This Row],[Filling Qty]]&gt;=150),"yes","no")</f>
        <v>no</v>
      </c>
      <c r="S335" s="135" t="str">
        <f>IF(Tbl_DFR[[#This Row],[Filling Qty]]&gt;=150,"high",IF(Tbl_DFR[[#This Row],[Filling Qty]]&gt;=80,"medium","low"))</f>
        <v>low</v>
      </c>
      <c r="T335" s="34">
        <f t="shared" si="5"/>
        <v>169</v>
      </c>
      <c r="U335" s="46" t="str" cm="1">
        <f t="array" ref="U335">_xlfn.IFS(Tbl_DFR[[#This Row],[Filling Qty]]&gt;=150,"HIGH",Tbl_DFR[[#This Row],[Filling Qty]]&gt;=80,"medium",TRUE,"low")</f>
        <v>low</v>
      </c>
      <c r="V335" s="46" t="str">
        <f>IF(OR(Tbl_DFR[[#This Row],[CMP]]="HALDWANI",Tbl_DFR[[#This Row],[CMP]]="DEHRADUN"),"YES","NO")</f>
        <v>YES</v>
      </c>
      <c r="W335" s="116">
        <v>45934</v>
      </c>
      <c r="X335" s="46"/>
      <c r="Y335" s="47">
        <v>45931</v>
      </c>
      <c r="Z335" s="47" t="str">
        <f>IFERROR(TEXT(Tbl_DFR[[#This Row],[Date of filling]],"mmm"),"WIP")</f>
        <v>Oct</v>
      </c>
      <c r="AA335" s="159">
        <f>IFERROR(YEAR(Tbl_DFR[[#This Row],[Date of filling]]),"WIP")</f>
        <v>2025</v>
      </c>
      <c r="AB335" s="161" t="str">
        <f>IFERROR(TEXT(Tbl_DFR[[#This Row],[Date of filling]],"ddd"),"WIP")</f>
        <v>Sat</v>
      </c>
      <c r="AC335" s="48"/>
      <c r="AD335" s="130" t="str">
        <f>_xlfn.XLOOKUP(Tbl_DFR[[#This Row],[SAP]],Site_master[SAP ID],Site_master[ [ TECHNICIAN Name] ],"Not found")</f>
        <v>Diwan   Singh</v>
      </c>
      <c r="AE335" s="135">
        <f>LEN(Tbl_DFR[[#This Row],[SAP]])</f>
        <v>18</v>
      </c>
      <c r="AF335" s="151" t="str">
        <f>IF(Tbl_DFR[[#This Row],[SAP LENGTH]]=18,"valid","check")</f>
        <v>valid</v>
      </c>
    </row>
    <row r="336" spans="1:32" hidden="1">
      <c r="A336" s="56">
        <v>168</v>
      </c>
      <c r="B336" s="28" t="s">
        <v>705</v>
      </c>
      <c r="C336" s="28" t="str">
        <f>UPPER(TRIM(Tbl_DFR[[#This Row],[CMP]]))</f>
        <v>DEHRADUN</v>
      </c>
      <c r="D336" s="40" t="s">
        <v>706</v>
      </c>
      <c r="E336" s="49" t="s">
        <v>907</v>
      </c>
      <c r="F336" s="23" t="s">
        <v>717</v>
      </c>
      <c r="G336" s="84" t="s">
        <v>912</v>
      </c>
      <c r="H336" s="28" t="s">
        <v>910</v>
      </c>
      <c r="I336" s="58">
        <v>45947</v>
      </c>
      <c r="J336" s="58">
        <v>45947</v>
      </c>
      <c r="K336" s="159">
        <f>IF(OR(Tbl_DFR[[#This Row],[Date of filling]]="WIP",Tbl_DFR[[#This Row],[Date of Invoice ]]=""),"",Tbl_DFR[[#This Row],[Date of filling]]-Tbl_DFR[[#This Row],[Date of Invoice ]])</f>
        <v>0</v>
      </c>
      <c r="L336" s="161" t="str">
        <f>IF(ISNUMBER(Tbl_DFR[[#This Row],[Invoice filling gape]]),"valid","check")</f>
        <v>valid</v>
      </c>
      <c r="M336" s="42">
        <v>6039</v>
      </c>
      <c r="N336" s="42">
        <v>1426</v>
      </c>
      <c r="O336" s="42">
        <v>55</v>
      </c>
      <c r="P336" s="85">
        <v>80</v>
      </c>
      <c r="Q336" s="138" t="str">
        <f>IF(Tbl_DFR[[#This Row],[Filling Qty]]&gt;=150,"high","normal")</f>
        <v>normal</v>
      </c>
      <c r="R336" s="138" t="str">
        <f>IF(AND(Tbl_DFR[[#This Row],[CMP]]="HALDWANI",Tbl_DFR[[#This Row],[Filling Qty]]&gt;=150),"yes","no")</f>
        <v>no</v>
      </c>
      <c r="S336" s="138" t="str">
        <f>IF(Tbl_DFR[[#This Row],[Filling Qty]]&gt;=150,"high",IF(Tbl_DFR[[#This Row],[Filling Qty]]&gt;=80,"medium","low"))</f>
        <v>medium</v>
      </c>
      <c r="T336" s="28">
        <f t="shared" si="5"/>
        <v>135</v>
      </c>
      <c r="U336" s="42" t="str" cm="1">
        <f t="array" ref="U336">_xlfn.IFS(Tbl_DFR[[#This Row],[Filling Qty]]&gt;=150,"HIGH",Tbl_DFR[[#This Row],[Filling Qty]]&gt;=80,"medium",TRUE,"low")</f>
        <v>medium</v>
      </c>
      <c r="V336" s="42" t="str">
        <f>IF(OR(Tbl_DFR[[#This Row],[CMP]]="HALDWANI",Tbl_DFR[[#This Row],[CMP]]="DEHRADUN"),"YES","NO")</f>
        <v>YES</v>
      </c>
      <c r="W336" s="58">
        <v>45947</v>
      </c>
      <c r="X336" s="43">
        <v>45931</v>
      </c>
      <c r="Y336" s="43">
        <v>45931</v>
      </c>
      <c r="Z336" s="43" t="str">
        <f>IFERROR(TEXT(Tbl_DFR[[#This Row],[Date of filling]],"mmm"),"WIP")</f>
        <v>Oct</v>
      </c>
      <c r="AA336" s="159">
        <f>IFERROR(YEAR(Tbl_DFR[[#This Row],[Date of filling]]),"WIP")</f>
        <v>2025</v>
      </c>
      <c r="AB336" s="161" t="str">
        <f>IFERROR(TEXT(Tbl_DFR[[#This Row],[Date of filling]],"ddd"),"WIP")</f>
        <v>Fri</v>
      </c>
      <c r="AC336" s="50"/>
      <c r="AD336" s="129" t="str">
        <f>_xlfn.XLOOKUP(Tbl_DFR[[#This Row],[SAP]],Site_master[SAP ID],Site_master[ [ TECHNICIAN Name] ],"Not found")</f>
        <v>Pawan  Kumar</v>
      </c>
      <c r="AE336" s="143">
        <f>LEN(Tbl_DFR[[#This Row],[SAP]])</f>
        <v>18</v>
      </c>
      <c r="AF336" s="151" t="str">
        <f>IF(Tbl_DFR[[#This Row],[SAP LENGTH]]=18,"valid","check")</f>
        <v>valid</v>
      </c>
    </row>
    <row r="337" spans="1:32">
      <c r="A337" s="56">
        <v>168</v>
      </c>
      <c r="B337" s="28" t="s">
        <v>31</v>
      </c>
      <c r="C337" s="28" t="str">
        <f>UPPER(TRIM(Tbl_DFR[[#This Row],[CMP]]))</f>
        <v>HALDWANI</v>
      </c>
      <c r="D337" s="40" t="s">
        <v>1</v>
      </c>
      <c r="E337" s="40" t="s">
        <v>109</v>
      </c>
      <c r="F337" s="27" t="s">
        <v>110</v>
      </c>
      <c r="G337" s="27" t="s">
        <v>227</v>
      </c>
      <c r="H337" s="49" t="s">
        <v>243</v>
      </c>
      <c r="I337" s="113">
        <v>45933</v>
      </c>
      <c r="J337" s="117">
        <v>45933</v>
      </c>
      <c r="K337" s="159">
        <f>IF(OR(Tbl_DFR[[#This Row],[Date of filling]]="WIP",Tbl_DFR[[#This Row],[Date of Invoice ]]=""),"",Tbl_DFR[[#This Row],[Date of filling]]-Tbl_DFR[[#This Row],[Date of Invoice ]])</f>
        <v>0</v>
      </c>
      <c r="L337" s="161" t="str">
        <f>IF(ISNUMBER(Tbl_DFR[[#This Row],[Invoice filling gape]]),"valid","check")</f>
        <v>valid</v>
      </c>
      <c r="M337" s="51">
        <v>2488</v>
      </c>
      <c r="N337" s="51">
        <v>579</v>
      </c>
      <c r="O337" s="51">
        <v>33</v>
      </c>
      <c r="P337" s="27">
        <v>60</v>
      </c>
      <c r="Q337" s="133" t="str">
        <f>IF(Tbl_DFR[[#This Row],[Filling Qty]]&gt;=150,"high","normal")</f>
        <v>normal</v>
      </c>
      <c r="R337" s="133" t="str">
        <f>IF(AND(Tbl_DFR[[#This Row],[CMP]]="HALDWANI",Tbl_DFR[[#This Row],[Filling Qty]]&gt;=150),"yes","no")</f>
        <v>no</v>
      </c>
      <c r="S337" s="133" t="str">
        <f>IF(Tbl_DFR[[#This Row],[Filling Qty]]&gt;=150,"high",IF(Tbl_DFR[[#This Row],[Filling Qty]]&gt;=80,"medium","low"))</f>
        <v>low</v>
      </c>
      <c r="T337" s="28">
        <f t="shared" si="5"/>
        <v>93</v>
      </c>
      <c r="U337" s="42" t="str" cm="1">
        <f t="array" ref="U337">_xlfn.IFS(Tbl_DFR[[#This Row],[Filling Qty]]&gt;=150,"HIGH",Tbl_DFR[[#This Row],[Filling Qty]]&gt;=80,"medium",TRUE,"low")</f>
        <v>low</v>
      </c>
      <c r="V337" s="42" t="str">
        <f>IF(OR(Tbl_DFR[[#This Row],[CMP]]="HALDWANI",Tbl_DFR[[#This Row],[CMP]]="DEHRADUN"),"YES","NO")</f>
        <v>YES</v>
      </c>
      <c r="W337" s="117">
        <v>45933</v>
      </c>
      <c r="X337" s="42"/>
      <c r="Y337" s="43">
        <v>45931</v>
      </c>
      <c r="Z337" s="43" t="str">
        <f>IFERROR(TEXT(Tbl_DFR[[#This Row],[Date of filling]],"mmm"),"WIP")</f>
        <v>Oct</v>
      </c>
      <c r="AA337" s="159">
        <f>IFERROR(YEAR(Tbl_DFR[[#This Row],[Date of filling]]),"WIP")</f>
        <v>2025</v>
      </c>
      <c r="AB337" s="161" t="str">
        <f>IFERROR(TEXT(Tbl_DFR[[#This Row],[Date of filling]],"ddd"),"WIP")</f>
        <v>Fri</v>
      </c>
      <c r="AC337" s="50"/>
      <c r="AD337" s="129" t="str">
        <f>_xlfn.XLOOKUP(Tbl_DFR[[#This Row],[SAP]],Site_master[SAP ID],Site_master[ [ TECHNICIAN Name] ],"Not found")</f>
        <v>Diwan   Singh</v>
      </c>
      <c r="AE337" s="133">
        <f>LEN(Tbl_DFR[[#This Row],[SAP]])</f>
        <v>18</v>
      </c>
      <c r="AF337" s="151" t="str">
        <f>IF(Tbl_DFR[[#This Row],[SAP LENGTH]]=18,"valid","check")</f>
        <v>valid</v>
      </c>
    </row>
    <row r="338" spans="1:32" hidden="1">
      <c r="A338" s="70">
        <v>169</v>
      </c>
      <c r="B338" s="34" t="s">
        <v>705</v>
      </c>
      <c r="C338" s="34" t="str">
        <f>UPPER(TRIM(Tbl_DFR[[#This Row],[CMP]]))</f>
        <v>DEHRADUN</v>
      </c>
      <c r="D338" s="40" t="s">
        <v>706</v>
      </c>
      <c r="E338" s="45" t="s">
        <v>907</v>
      </c>
      <c r="F338" s="23" t="s">
        <v>717</v>
      </c>
      <c r="G338" s="84" t="s">
        <v>913</v>
      </c>
      <c r="H338" s="34" t="s">
        <v>910</v>
      </c>
      <c r="I338" s="59">
        <v>45947</v>
      </c>
      <c r="J338" s="59">
        <v>45947</v>
      </c>
      <c r="K338" s="159">
        <f>IF(OR(Tbl_DFR[[#This Row],[Date of filling]]="WIP",Tbl_DFR[[#This Row],[Date of Invoice ]]=""),"",Tbl_DFR[[#This Row],[Date of filling]]-Tbl_DFR[[#This Row],[Date of Invoice ]])</f>
        <v>0</v>
      </c>
      <c r="L338" s="161" t="str">
        <f>IF(ISNUMBER(Tbl_DFR[[#This Row],[Invoice filling gape]]),"valid","check")</f>
        <v>valid</v>
      </c>
      <c r="M338" s="46">
        <v>3965</v>
      </c>
      <c r="N338" s="46">
        <v>979</v>
      </c>
      <c r="O338" s="46">
        <v>27</v>
      </c>
      <c r="P338" s="85">
        <v>80</v>
      </c>
      <c r="Q338" s="138" t="str">
        <f>IF(Tbl_DFR[[#This Row],[Filling Qty]]&gt;=150,"high","normal")</f>
        <v>normal</v>
      </c>
      <c r="R338" s="138" t="str">
        <f>IF(AND(Tbl_DFR[[#This Row],[CMP]]="HALDWANI",Tbl_DFR[[#This Row],[Filling Qty]]&gt;=150),"yes","no")</f>
        <v>no</v>
      </c>
      <c r="S338" s="138" t="str">
        <f>IF(Tbl_DFR[[#This Row],[Filling Qty]]&gt;=150,"high",IF(Tbl_DFR[[#This Row],[Filling Qty]]&gt;=80,"medium","low"))</f>
        <v>medium</v>
      </c>
      <c r="T338" s="34">
        <f t="shared" si="5"/>
        <v>107</v>
      </c>
      <c r="U338" s="46" t="str" cm="1">
        <f t="array" ref="U338">_xlfn.IFS(Tbl_DFR[[#This Row],[Filling Qty]]&gt;=150,"HIGH",Tbl_DFR[[#This Row],[Filling Qty]]&gt;=80,"medium",TRUE,"low")</f>
        <v>medium</v>
      </c>
      <c r="V338" s="46" t="str">
        <f>IF(OR(Tbl_DFR[[#This Row],[CMP]]="HALDWANI",Tbl_DFR[[#This Row],[CMP]]="DEHRADUN"),"YES","NO")</f>
        <v>YES</v>
      </c>
      <c r="W338" s="59">
        <v>45947</v>
      </c>
      <c r="X338" s="47">
        <v>45931</v>
      </c>
      <c r="Y338" s="47">
        <v>45931</v>
      </c>
      <c r="Z338" s="47" t="str">
        <f>IFERROR(TEXT(Tbl_DFR[[#This Row],[Date of filling]],"mmm"),"WIP")</f>
        <v>Oct</v>
      </c>
      <c r="AA338" s="159">
        <f>IFERROR(YEAR(Tbl_DFR[[#This Row],[Date of filling]]),"WIP")</f>
        <v>2025</v>
      </c>
      <c r="AB338" s="161" t="str">
        <f>IFERROR(TEXT(Tbl_DFR[[#This Row],[Date of filling]],"ddd"),"WIP")</f>
        <v>Fri</v>
      </c>
      <c r="AC338" s="48"/>
      <c r="AD338" s="130" t="str">
        <f>_xlfn.XLOOKUP(Tbl_DFR[[#This Row],[SAP]],Site_master[SAP ID],Site_master[ [ TECHNICIAN Name] ],"Not found")</f>
        <v>Ankit  Lasiyal</v>
      </c>
      <c r="AE338" s="143">
        <f>LEN(Tbl_DFR[[#This Row],[SAP]])</f>
        <v>18</v>
      </c>
      <c r="AF338" s="151" t="str">
        <f>IF(Tbl_DFR[[#This Row],[SAP LENGTH]]=18,"valid","check")</f>
        <v>valid</v>
      </c>
    </row>
    <row r="339" spans="1:32">
      <c r="A339" s="70">
        <v>169</v>
      </c>
      <c r="B339" s="34" t="s">
        <v>31</v>
      </c>
      <c r="C339" s="34" t="str">
        <f>UPPER(TRIM(Tbl_DFR[[#This Row],[CMP]]))</f>
        <v>HALDWANI</v>
      </c>
      <c r="D339" s="40" t="s">
        <v>1</v>
      </c>
      <c r="E339" s="40" t="s">
        <v>109</v>
      </c>
      <c r="F339" s="21" t="s">
        <v>110</v>
      </c>
      <c r="G339" s="21" t="s">
        <v>228</v>
      </c>
      <c r="H339" s="45" t="s">
        <v>243</v>
      </c>
      <c r="I339" s="112">
        <v>45933</v>
      </c>
      <c r="J339" s="116">
        <v>45933</v>
      </c>
      <c r="K339" s="159">
        <f>IF(OR(Tbl_DFR[[#This Row],[Date of filling]]="WIP",Tbl_DFR[[#This Row],[Date of Invoice ]]=""),"",Tbl_DFR[[#This Row],[Date of filling]]-Tbl_DFR[[#This Row],[Date of Invoice ]])</f>
        <v>0</v>
      </c>
      <c r="L339" s="161" t="str">
        <f>IF(ISNUMBER(Tbl_DFR[[#This Row],[Invoice filling gape]]),"valid","check")</f>
        <v>valid</v>
      </c>
      <c r="M339" s="52">
        <v>7154</v>
      </c>
      <c r="N339" s="52">
        <v>1721</v>
      </c>
      <c r="O339" s="52">
        <v>160</v>
      </c>
      <c r="P339" s="21">
        <v>40</v>
      </c>
      <c r="Q339" s="135" t="str">
        <f>IF(Tbl_DFR[[#This Row],[Filling Qty]]&gt;=150,"high","normal")</f>
        <v>normal</v>
      </c>
      <c r="R339" s="135" t="str">
        <f>IF(AND(Tbl_DFR[[#This Row],[CMP]]="HALDWANI",Tbl_DFR[[#This Row],[Filling Qty]]&gt;=150),"yes","no")</f>
        <v>no</v>
      </c>
      <c r="S339" s="135" t="str">
        <f>IF(Tbl_DFR[[#This Row],[Filling Qty]]&gt;=150,"high",IF(Tbl_DFR[[#This Row],[Filling Qty]]&gt;=80,"medium","low"))</f>
        <v>low</v>
      </c>
      <c r="T339" s="34">
        <f t="shared" si="5"/>
        <v>200</v>
      </c>
      <c r="U339" s="46" t="str" cm="1">
        <f t="array" ref="U339">_xlfn.IFS(Tbl_DFR[[#This Row],[Filling Qty]]&gt;=150,"HIGH",Tbl_DFR[[#This Row],[Filling Qty]]&gt;=80,"medium",TRUE,"low")</f>
        <v>low</v>
      </c>
      <c r="V339" s="46" t="str">
        <f>IF(OR(Tbl_DFR[[#This Row],[CMP]]="HALDWANI",Tbl_DFR[[#This Row],[CMP]]="DEHRADUN"),"YES","NO")</f>
        <v>YES</v>
      </c>
      <c r="W339" s="116">
        <v>45933</v>
      </c>
      <c r="X339" s="46"/>
      <c r="Y339" s="47">
        <v>45931</v>
      </c>
      <c r="Z339" s="47" t="str">
        <f>IFERROR(TEXT(Tbl_DFR[[#This Row],[Date of filling]],"mmm"),"WIP")</f>
        <v>Oct</v>
      </c>
      <c r="AA339" s="159">
        <f>IFERROR(YEAR(Tbl_DFR[[#This Row],[Date of filling]]),"WIP")</f>
        <v>2025</v>
      </c>
      <c r="AB339" s="161" t="str">
        <f>IFERROR(TEXT(Tbl_DFR[[#This Row],[Date of filling]],"ddd"),"WIP")</f>
        <v>Fri</v>
      </c>
      <c r="AC339" s="48"/>
      <c r="AD339" s="130" t="str">
        <f>_xlfn.XLOOKUP(Tbl_DFR[[#This Row],[SAP]],Site_master[SAP ID],Site_master[ [ TECHNICIAN Name] ],"Not found")</f>
        <v>Diwan   Singh</v>
      </c>
      <c r="AE339" s="135">
        <f>LEN(Tbl_DFR[[#This Row],[SAP]])</f>
        <v>18</v>
      </c>
      <c r="AF339" s="151" t="str">
        <f>IF(Tbl_DFR[[#This Row],[SAP LENGTH]]=18,"valid","check")</f>
        <v>valid</v>
      </c>
    </row>
    <row r="340" spans="1:32" hidden="1">
      <c r="A340" s="56">
        <v>170</v>
      </c>
      <c r="B340" s="28" t="s">
        <v>31</v>
      </c>
      <c r="C340" s="28" t="str">
        <f>UPPER(TRIM(Tbl_DFR[[#This Row],[CMP]]))</f>
        <v>HALDWANI</v>
      </c>
      <c r="D340" s="40" t="s">
        <v>104</v>
      </c>
      <c r="E340" s="23" t="s">
        <v>230</v>
      </c>
      <c r="F340" s="27" t="s">
        <v>231</v>
      </c>
      <c r="G340" s="27" t="s">
        <v>229</v>
      </c>
      <c r="H340" s="49" t="s">
        <v>245</v>
      </c>
      <c r="I340" s="111">
        <v>45933</v>
      </c>
      <c r="J340" s="62">
        <v>45935</v>
      </c>
      <c r="K340" s="159">
        <f>IF(OR(Tbl_DFR[[#This Row],[Date of filling]]="WIP",Tbl_DFR[[#This Row],[Date of Invoice ]]=""),"",Tbl_DFR[[#This Row],[Date of filling]]-Tbl_DFR[[#This Row],[Date of Invoice ]])</f>
        <v>2</v>
      </c>
      <c r="L340" s="161" t="str">
        <f>IF(ISNUMBER(Tbl_DFR[[#This Row],[Invoice filling gape]]),"valid","check")</f>
        <v>valid</v>
      </c>
      <c r="M340" s="51">
        <v>4030</v>
      </c>
      <c r="N340" s="51">
        <v>1192</v>
      </c>
      <c r="O340" s="51">
        <v>55</v>
      </c>
      <c r="P340" s="27">
        <v>120</v>
      </c>
      <c r="Q340" s="133" t="str">
        <f>IF(Tbl_DFR[[#This Row],[Filling Qty]]&gt;=150,"high","normal")</f>
        <v>normal</v>
      </c>
      <c r="R340" s="133" t="str">
        <f>IF(AND(Tbl_DFR[[#This Row],[CMP]]="HALDWANI",Tbl_DFR[[#This Row],[Filling Qty]]&gt;=150),"yes","no")</f>
        <v>no</v>
      </c>
      <c r="S340" s="133" t="str">
        <f>IF(Tbl_DFR[[#This Row],[Filling Qty]]&gt;=150,"high",IF(Tbl_DFR[[#This Row],[Filling Qty]]&gt;=80,"medium","low"))</f>
        <v>medium</v>
      </c>
      <c r="T340" s="28">
        <f t="shared" si="5"/>
        <v>175</v>
      </c>
      <c r="U340" s="42" t="str" cm="1">
        <f t="array" ref="U340">_xlfn.IFS(Tbl_DFR[[#This Row],[Filling Qty]]&gt;=150,"HIGH",Tbl_DFR[[#This Row],[Filling Qty]]&gt;=80,"medium",TRUE,"low")</f>
        <v>medium</v>
      </c>
      <c r="V340" s="42" t="str">
        <f>IF(OR(Tbl_DFR[[#This Row],[CMP]]="HALDWANI",Tbl_DFR[[#This Row],[CMP]]="DEHRADUN"),"YES","NO")</f>
        <v>YES</v>
      </c>
      <c r="W340" s="62">
        <v>45935</v>
      </c>
      <c r="X340" s="42"/>
      <c r="Y340" s="43">
        <v>45931</v>
      </c>
      <c r="Z340" s="43" t="str">
        <f>IFERROR(TEXT(Tbl_DFR[[#This Row],[Date of filling]],"mmm"),"WIP")</f>
        <v>Oct</v>
      </c>
      <c r="AA340" s="159">
        <f>IFERROR(YEAR(Tbl_DFR[[#This Row],[Date of filling]]),"WIP")</f>
        <v>2025</v>
      </c>
      <c r="AB340" s="161" t="str">
        <f>IFERROR(TEXT(Tbl_DFR[[#This Row],[Date of filling]],"ddd"),"WIP")</f>
        <v>Sun</v>
      </c>
      <c r="AC340" s="50"/>
      <c r="AD340" s="129" t="str">
        <f>_xlfn.XLOOKUP(Tbl_DFR[[#This Row],[SAP]],Site_master[SAP ID],Site_master[ [ TECHNICIAN Name] ],"Not found")</f>
        <v>Harsharan  Pandey</v>
      </c>
      <c r="AE340" s="133">
        <f>LEN(Tbl_DFR[[#This Row],[SAP]])</f>
        <v>18</v>
      </c>
      <c r="AF340" s="151" t="str">
        <f>IF(Tbl_DFR[[#This Row],[SAP LENGTH]]=18,"valid","check")</f>
        <v>valid</v>
      </c>
    </row>
    <row r="341" spans="1:32" hidden="1">
      <c r="A341" s="56">
        <v>170</v>
      </c>
      <c r="B341" s="28" t="s">
        <v>705</v>
      </c>
      <c r="C341" s="28" t="str">
        <f>UPPER(TRIM(Tbl_DFR[[#This Row],[CMP]]))</f>
        <v>DEHRADUN</v>
      </c>
      <c r="D341" s="40" t="s">
        <v>706</v>
      </c>
      <c r="E341" s="27" t="s">
        <v>907</v>
      </c>
      <c r="F341" s="23" t="s">
        <v>717</v>
      </c>
      <c r="G341" s="84" t="s">
        <v>914</v>
      </c>
      <c r="H341" s="28" t="s">
        <v>910</v>
      </c>
      <c r="I341" s="61">
        <v>45947</v>
      </c>
      <c r="J341" s="58">
        <v>45947</v>
      </c>
      <c r="K341" s="159">
        <f>IF(OR(Tbl_DFR[[#This Row],[Date of filling]]="WIP",Tbl_DFR[[#This Row],[Date of Invoice ]]=""),"",Tbl_DFR[[#This Row],[Date of filling]]-Tbl_DFR[[#This Row],[Date of Invoice ]])</f>
        <v>0</v>
      </c>
      <c r="L341" s="161" t="str">
        <f>IF(ISNUMBER(Tbl_DFR[[#This Row],[Invoice filling gape]]),"valid","check")</f>
        <v>valid</v>
      </c>
      <c r="M341" s="42">
        <v>15182</v>
      </c>
      <c r="N341" s="42">
        <v>3558</v>
      </c>
      <c r="O341" s="42">
        <v>78</v>
      </c>
      <c r="P341" s="85">
        <v>80</v>
      </c>
      <c r="Q341" s="138" t="str">
        <f>IF(Tbl_DFR[[#This Row],[Filling Qty]]&gt;=150,"high","normal")</f>
        <v>normal</v>
      </c>
      <c r="R341" s="138" t="str">
        <f>IF(AND(Tbl_DFR[[#This Row],[CMP]]="HALDWANI",Tbl_DFR[[#This Row],[Filling Qty]]&gt;=150),"yes","no")</f>
        <v>no</v>
      </c>
      <c r="S341" s="138" t="str">
        <f>IF(Tbl_DFR[[#This Row],[Filling Qty]]&gt;=150,"high",IF(Tbl_DFR[[#This Row],[Filling Qty]]&gt;=80,"medium","low"))</f>
        <v>medium</v>
      </c>
      <c r="T341" s="28">
        <f t="shared" si="5"/>
        <v>158</v>
      </c>
      <c r="U341" s="42" t="str" cm="1">
        <f t="array" ref="U341">_xlfn.IFS(Tbl_DFR[[#This Row],[Filling Qty]]&gt;=150,"HIGH",Tbl_DFR[[#This Row],[Filling Qty]]&gt;=80,"medium",TRUE,"low")</f>
        <v>medium</v>
      </c>
      <c r="V341" s="42" t="str">
        <f>IF(OR(Tbl_DFR[[#This Row],[CMP]]="HALDWANI",Tbl_DFR[[#This Row],[CMP]]="DEHRADUN"),"YES","NO")</f>
        <v>YES</v>
      </c>
      <c r="W341" s="58">
        <v>45947</v>
      </c>
      <c r="X341" s="43">
        <v>45931</v>
      </c>
      <c r="Y341" s="43">
        <v>45931</v>
      </c>
      <c r="Z341" s="43" t="str">
        <f>IFERROR(TEXT(Tbl_DFR[[#This Row],[Date of filling]],"mmm"),"WIP")</f>
        <v>Oct</v>
      </c>
      <c r="AA341" s="159">
        <f>IFERROR(YEAR(Tbl_DFR[[#This Row],[Date of filling]]),"WIP")</f>
        <v>2025</v>
      </c>
      <c r="AB341" s="161" t="str">
        <f>IFERROR(TEXT(Tbl_DFR[[#This Row],[Date of filling]],"ddd"),"WIP")</f>
        <v>Fri</v>
      </c>
      <c r="AC341" s="50"/>
      <c r="AD341" s="129" t="str">
        <f>_xlfn.XLOOKUP(Tbl_DFR[[#This Row],[SAP]],Site_master[SAP ID],Site_master[ [ TECHNICIAN Name] ],"Not found")</f>
        <v>Not found</v>
      </c>
      <c r="AE341" s="143">
        <f>LEN(Tbl_DFR[[#This Row],[SAP]])</f>
        <v>18</v>
      </c>
      <c r="AF341" s="151" t="str">
        <f>IF(Tbl_DFR[[#This Row],[SAP LENGTH]]=18,"valid","check")</f>
        <v>valid</v>
      </c>
    </row>
    <row r="342" spans="1:32" hidden="1">
      <c r="A342" s="70">
        <v>171</v>
      </c>
      <c r="B342" s="34" t="s">
        <v>31</v>
      </c>
      <c r="C342" s="34" t="str">
        <f>UPPER(TRIM(Tbl_DFR[[#This Row],[CMP]]))</f>
        <v>HALDWANI</v>
      </c>
      <c r="D342" s="40" t="s">
        <v>104</v>
      </c>
      <c r="E342" s="23" t="s">
        <v>230</v>
      </c>
      <c r="F342" s="21" t="s">
        <v>231</v>
      </c>
      <c r="G342" s="21" t="s">
        <v>232</v>
      </c>
      <c r="H342" s="45" t="s">
        <v>245</v>
      </c>
      <c r="I342" s="114">
        <v>45933</v>
      </c>
      <c r="J342" s="116">
        <v>45934</v>
      </c>
      <c r="K342" s="159">
        <f>IF(OR(Tbl_DFR[[#This Row],[Date of filling]]="WIP",Tbl_DFR[[#This Row],[Date of Invoice ]]=""),"",Tbl_DFR[[#This Row],[Date of filling]]-Tbl_DFR[[#This Row],[Date of Invoice ]])</f>
        <v>1</v>
      </c>
      <c r="L342" s="161" t="str">
        <f>IF(ISNUMBER(Tbl_DFR[[#This Row],[Invoice filling gape]]),"valid","check")</f>
        <v>valid</v>
      </c>
      <c r="M342" s="52">
        <v>3280</v>
      </c>
      <c r="N342" s="52">
        <v>1151</v>
      </c>
      <c r="O342" s="52">
        <v>78</v>
      </c>
      <c r="P342" s="21">
        <v>80</v>
      </c>
      <c r="Q342" s="135" t="str">
        <f>IF(Tbl_DFR[[#This Row],[Filling Qty]]&gt;=150,"high","normal")</f>
        <v>normal</v>
      </c>
      <c r="R342" s="135" t="str">
        <f>IF(AND(Tbl_DFR[[#This Row],[CMP]]="HALDWANI",Tbl_DFR[[#This Row],[Filling Qty]]&gt;=150),"yes","no")</f>
        <v>no</v>
      </c>
      <c r="S342" s="135" t="str">
        <f>IF(Tbl_DFR[[#This Row],[Filling Qty]]&gt;=150,"high",IF(Tbl_DFR[[#This Row],[Filling Qty]]&gt;=80,"medium","low"))</f>
        <v>medium</v>
      </c>
      <c r="T342" s="34">
        <f t="shared" si="5"/>
        <v>158</v>
      </c>
      <c r="U342" s="46" t="str" cm="1">
        <f t="array" ref="U342">_xlfn.IFS(Tbl_DFR[[#This Row],[Filling Qty]]&gt;=150,"HIGH",Tbl_DFR[[#This Row],[Filling Qty]]&gt;=80,"medium",TRUE,"low")</f>
        <v>medium</v>
      </c>
      <c r="V342" s="46" t="str">
        <f>IF(OR(Tbl_DFR[[#This Row],[CMP]]="HALDWANI",Tbl_DFR[[#This Row],[CMP]]="DEHRADUN"),"YES","NO")</f>
        <v>YES</v>
      </c>
      <c r="W342" s="116">
        <v>45934</v>
      </c>
      <c r="X342" s="46"/>
      <c r="Y342" s="47">
        <v>45931</v>
      </c>
      <c r="Z342" s="47" t="str">
        <f>IFERROR(TEXT(Tbl_DFR[[#This Row],[Date of filling]],"mmm"),"WIP")</f>
        <v>Oct</v>
      </c>
      <c r="AA342" s="159">
        <f>IFERROR(YEAR(Tbl_DFR[[#This Row],[Date of filling]]),"WIP")</f>
        <v>2025</v>
      </c>
      <c r="AB342" s="161" t="str">
        <f>IFERROR(TEXT(Tbl_DFR[[#This Row],[Date of filling]],"ddd"),"WIP")</f>
        <v>Sat</v>
      </c>
      <c r="AC342" s="48"/>
      <c r="AD342" s="130" t="str">
        <f>_xlfn.XLOOKUP(Tbl_DFR[[#This Row],[SAP]],Site_master[SAP ID],Site_master[ [ TECHNICIAN Name] ],"Not found")</f>
        <v>Kripal  Bajetha</v>
      </c>
      <c r="AE342" s="135">
        <f>LEN(Tbl_DFR[[#This Row],[SAP]])</f>
        <v>18</v>
      </c>
      <c r="AF342" s="151" t="str">
        <f>IF(Tbl_DFR[[#This Row],[SAP LENGTH]]=18,"valid","check")</f>
        <v>valid</v>
      </c>
    </row>
    <row r="343" spans="1:32" hidden="1">
      <c r="A343" s="70">
        <v>171</v>
      </c>
      <c r="B343" s="34" t="s">
        <v>705</v>
      </c>
      <c r="C343" s="34" t="str">
        <f>UPPER(TRIM(Tbl_DFR[[#This Row],[CMP]]))</f>
        <v>DEHRADUN</v>
      </c>
      <c r="D343" s="40" t="s">
        <v>706</v>
      </c>
      <c r="E343" s="21" t="s">
        <v>907</v>
      </c>
      <c r="F343" s="23" t="s">
        <v>717</v>
      </c>
      <c r="G343" s="84" t="s">
        <v>915</v>
      </c>
      <c r="H343" s="34" t="s">
        <v>916</v>
      </c>
      <c r="I343" s="60">
        <v>45947</v>
      </c>
      <c r="J343" s="59">
        <v>45947</v>
      </c>
      <c r="K343" s="159">
        <f>IF(OR(Tbl_DFR[[#This Row],[Date of filling]]="WIP",Tbl_DFR[[#This Row],[Date of Invoice ]]=""),"",Tbl_DFR[[#This Row],[Date of filling]]-Tbl_DFR[[#This Row],[Date of Invoice ]])</f>
        <v>0</v>
      </c>
      <c r="L343" s="161" t="str">
        <f>IF(ISNUMBER(Tbl_DFR[[#This Row],[Invoice filling gape]]),"valid","check")</f>
        <v>valid</v>
      </c>
      <c r="M343" s="46">
        <v>1266</v>
      </c>
      <c r="N343" s="46">
        <v>1192</v>
      </c>
      <c r="O343" s="46">
        <v>45</v>
      </c>
      <c r="P343" s="85">
        <v>100</v>
      </c>
      <c r="Q343" s="138" t="str">
        <f>IF(Tbl_DFR[[#This Row],[Filling Qty]]&gt;=150,"high","normal")</f>
        <v>normal</v>
      </c>
      <c r="R343" s="138" t="str">
        <f>IF(AND(Tbl_DFR[[#This Row],[CMP]]="HALDWANI",Tbl_DFR[[#This Row],[Filling Qty]]&gt;=150),"yes","no")</f>
        <v>no</v>
      </c>
      <c r="S343" s="138" t="str">
        <f>IF(Tbl_DFR[[#This Row],[Filling Qty]]&gt;=150,"high",IF(Tbl_DFR[[#This Row],[Filling Qty]]&gt;=80,"medium","low"))</f>
        <v>medium</v>
      </c>
      <c r="T343" s="34">
        <f t="shared" si="5"/>
        <v>145</v>
      </c>
      <c r="U343" s="46" t="str" cm="1">
        <f t="array" ref="U343">_xlfn.IFS(Tbl_DFR[[#This Row],[Filling Qty]]&gt;=150,"HIGH",Tbl_DFR[[#This Row],[Filling Qty]]&gt;=80,"medium",TRUE,"low")</f>
        <v>medium</v>
      </c>
      <c r="V343" s="46" t="str">
        <f>IF(OR(Tbl_DFR[[#This Row],[CMP]]="HALDWANI",Tbl_DFR[[#This Row],[CMP]]="DEHRADUN"),"YES","NO")</f>
        <v>YES</v>
      </c>
      <c r="W343" s="59">
        <v>45947</v>
      </c>
      <c r="X343" s="47">
        <v>45931</v>
      </c>
      <c r="Y343" s="47">
        <v>45931</v>
      </c>
      <c r="Z343" s="47" t="str">
        <f>IFERROR(TEXT(Tbl_DFR[[#This Row],[Date of filling]],"mmm"),"WIP")</f>
        <v>Oct</v>
      </c>
      <c r="AA343" s="159">
        <f>IFERROR(YEAR(Tbl_DFR[[#This Row],[Date of filling]]),"WIP")</f>
        <v>2025</v>
      </c>
      <c r="AB343" s="161" t="str">
        <f>IFERROR(TEXT(Tbl_DFR[[#This Row],[Date of filling]],"ddd"),"WIP")</f>
        <v>Fri</v>
      </c>
      <c r="AC343" s="48"/>
      <c r="AD343" s="130" t="str">
        <f>_xlfn.XLOOKUP(Tbl_DFR[[#This Row],[SAP]],Site_master[SAP ID],Site_master[ [ TECHNICIAN Name] ],"Not found")</f>
        <v>Pawan  Kumar</v>
      </c>
      <c r="AE343" s="143">
        <f>LEN(Tbl_DFR[[#This Row],[SAP]])</f>
        <v>18</v>
      </c>
      <c r="AF343" s="151" t="str">
        <f>IF(Tbl_DFR[[#This Row],[SAP LENGTH]]=18,"valid","check")</f>
        <v>valid</v>
      </c>
    </row>
    <row r="344" spans="1:32" hidden="1">
      <c r="A344" s="56">
        <v>172</v>
      </c>
      <c r="B344" s="28" t="s">
        <v>31</v>
      </c>
      <c r="C344" s="28" t="str">
        <f>UPPER(TRIM(Tbl_DFR[[#This Row],[CMP]]))</f>
        <v>HALDWANI</v>
      </c>
      <c r="D344" s="40" t="s">
        <v>104</v>
      </c>
      <c r="E344" s="23" t="s">
        <v>230</v>
      </c>
      <c r="F344" s="27" t="s">
        <v>231</v>
      </c>
      <c r="G344" s="27" t="s">
        <v>233</v>
      </c>
      <c r="H344" s="49" t="s">
        <v>245</v>
      </c>
      <c r="I344" s="111">
        <v>45933</v>
      </c>
      <c r="J344" s="117">
        <v>45934</v>
      </c>
      <c r="K344" s="159">
        <f>IF(OR(Tbl_DFR[[#This Row],[Date of filling]]="WIP",Tbl_DFR[[#This Row],[Date of Invoice ]]=""),"",Tbl_DFR[[#This Row],[Date of filling]]-Tbl_DFR[[#This Row],[Date of Invoice ]])</f>
        <v>1</v>
      </c>
      <c r="L344" s="161" t="str">
        <f>IF(ISNUMBER(Tbl_DFR[[#This Row],[Invoice filling gape]]),"valid","check")</f>
        <v>valid</v>
      </c>
      <c r="M344" s="51">
        <v>10123</v>
      </c>
      <c r="N344" s="51">
        <v>2026</v>
      </c>
      <c r="O344" s="51">
        <v>85</v>
      </c>
      <c r="P344" s="56">
        <v>100</v>
      </c>
      <c r="Q344" s="131" t="str">
        <f>IF(Tbl_DFR[[#This Row],[Filling Qty]]&gt;=150,"high","normal")</f>
        <v>normal</v>
      </c>
      <c r="R344" s="131" t="str">
        <f>IF(AND(Tbl_DFR[[#This Row],[CMP]]="HALDWANI",Tbl_DFR[[#This Row],[Filling Qty]]&gt;=150),"yes","no")</f>
        <v>no</v>
      </c>
      <c r="S344" s="131" t="str">
        <f>IF(Tbl_DFR[[#This Row],[Filling Qty]]&gt;=150,"high",IF(Tbl_DFR[[#This Row],[Filling Qty]]&gt;=80,"medium","low"))</f>
        <v>medium</v>
      </c>
      <c r="T344" s="42">
        <f t="shared" si="5"/>
        <v>185</v>
      </c>
      <c r="U344" s="42" t="str" cm="1">
        <f t="array" ref="U344">_xlfn.IFS(Tbl_DFR[[#This Row],[Filling Qty]]&gt;=150,"HIGH",Tbl_DFR[[#This Row],[Filling Qty]]&gt;=80,"medium",TRUE,"low")</f>
        <v>medium</v>
      </c>
      <c r="V344" s="42" t="str">
        <f>IF(OR(Tbl_DFR[[#This Row],[CMP]]="HALDWANI",Tbl_DFR[[#This Row],[CMP]]="DEHRADUN"),"YES","NO")</f>
        <v>YES</v>
      </c>
      <c r="W344" s="117">
        <v>45934</v>
      </c>
      <c r="X344" s="42"/>
      <c r="Y344" s="43">
        <v>45931</v>
      </c>
      <c r="Z344" s="43" t="str">
        <f>IFERROR(TEXT(Tbl_DFR[[#This Row],[Date of filling]],"mmm"),"WIP")</f>
        <v>Oct</v>
      </c>
      <c r="AA344" s="159">
        <f>IFERROR(YEAR(Tbl_DFR[[#This Row],[Date of filling]]),"WIP")</f>
        <v>2025</v>
      </c>
      <c r="AB344" s="161" t="str">
        <f>IFERROR(TEXT(Tbl_DFR[[#This Row],[Date of filling]],"ddd"),"WIP")</f>
        <v>Sat</v>
      </c>
      <c r="AC344" s="50"/>
      <c r="AD344" s="129" t="str">
        <f>_xlfn.XLOOKUP(Tbl_DFR[[#This Row],[SAP]],Site_master[SAP ID],Site_master[ [ TECHNICIAN Name] ],"Not found")</f>
        <v>Kripal  Bajetha</v>
      </c>
      <c r="AE344" s="133">
        <f>LEN(Tbl_DFR[[#This Row],[SAP]])</f>
        <v>18</v>
      </c>
      <c r="AF344" s="151" t="str">
        <f>IF(Tbl_DFR[[#This Row],[SAP LENGTH]]=18,"valid","check")</f>
        <v>valid</v>
      </c>
    </row>
    <row r="345" spans="1:32" hidden="1">
      <c r="A345" s="56">
        <v>172</v>
      </c>
      <c r="B345" s="28" t="s">
        <v>705</v>
      </c>
      <c r="C345" s="28" t="str">
        <f>UPPER(TRIM(Tbl_DFR[[#This Row],[CMP]]))</f>
        <v>DEHRADUN</v>
      </c>
      <c r="D345" s="40" t="s">
        <v>706</v>
      </c>
      <c r="E345" s="27" t="s">
        <v>778</v>
      </c>
      <c r="F345" s="27" t="s">
        <v>779</v>
      </c>
      <c r="G345" s="84" t="s">
        <v>780</v>
      </c>
      <c r="H345" s="28" t="s">
        <v>917</v>
      </c>
      <c r="I345" s="61">
        <v>45947</v>
      </c>
      <c r="J345" s="58">
        <v>45946</v>
      </c>
      <c r="K345" s="159">
        <f>IF(OR(Tbl_DFR[[#This Row],[Date of filling]]="WIP",Tbl_DFR[[#This Row],[Date of Invoice ]]=""),"",Tbl_DFR[[#This Row],[Date of filling]]-Tbl_DFR[[#This Row],[Date of Invoice ]])</f>
        <v>-1</v>
      </c>
      <c r="L345" s="161" t="str">
        <f>IF(ISNUMBER(Tbl_DFR[[#This Row],[Invoice filling gape]]),"valid","check")</f>
        <v>valid</v>
      </c>
      <c r="M345" s="42">
        <v>30451</v>
      </c>
      <c r="N345" s="42">
        <v>7494</v>
      </c>
      <c r="O345" s="42">
        <v>20</v>
      </c>
      <c r="P345" s="85">
        <v>200</v>
      </c>
      <c r="Q345" s="138" t="str">
        <f>IF(Tbl_DFR[[#This Row],[Filling Qty]]&gt;=150,"high","normal")</f>
        <v>high</v>
      </c>
      <c r="R345" s="138" t="str">
        <f>IF(AND(Tbl_DFR[[#This Row],[CMP]]="HALDWANI",Tbl_DFR[[#This Row],[Filling Qty]]&gt;=150),"yes","no")</f>
        <v>no</v>
      </c>
      <c r="S345" s="138" t="str">
        <f>IF(Tbl_DFR[[#This Row],[Filling Qty]]&gt;=150,"high",IF(Tbl_DFR[[#This Row],[Filling Qty]]&gt;=80,"medium","low"))</f>
        <v>high</v>
      </c>
      <c r="T345" s="28">
        <f t="shared" si="5"/>
        <v>220</v>
      </c>
      <c r="U345" s="42" t="str" cm="1">
        <f t="array" ref="U345">_xlfn.IFS(Tbl_DFR[[#This Row],[Filling Qty]]&gt;=150,"HIGH",Tbl_DFR[[#This Row],[Filling Qty]]&gt;=80,"medium",TRUE,"low")</f>
        <v>HIGH</v>
      </c>
      <c r="V345" s="42" t="str">
        <f>IF(OR(Tbl_DFR[[#This Row],[CMP]]="HALDWANI",Tbl_DFR[[#This Row],[CMP]]="DEHRADUN"),"YES","NO")</f>
        <v>YES</v>
      </c>
      <c r="W345" s="58">
        <v>45947</v>
      </c>
      <c r="X345" s="43">
        <v>45931</v>
      </c>
      <c r="Y345" s="43">
        <v>45931</v>
      </c>
      <c r="Z345" s="43" t="str">
        <f>IFERROR(TEXT(Tbl_DFR[[#This Row],[Date of filling]],"mmm"),"WIP")</f>
        <v>Oct</v>
      </c>
      <c r="AA345" s="159">
        <f>IFERROR(YEAR(Tbl_DFR[[#This Row],[Date of filling]]),"WIP")</f>
        <v>2025</v>
      </c>
      <c r="AB345" s="161" t="str">
        <f>IFERROR(TEXT(Tbl_DFR[[#This Row],[Date of filling]],"ddd"),"WIP")</f>
        <v>Thu</v>
      </c>
      <c r="AC345" s="50"/>
      <c r="AD345" s="129" t="str">
        <f>_xlfn.XLOOKUP(Tbl_DFR[[#This Row],[SAP]],Site_master[SAP ID],Site_master[ [ TECHNICIAN Name] ],"Not found")</f>
        <v>Amresh Uniyal</v>
      </c>
      <c r="AE345" s="143">
        <f>LEN(Tbl_DFR[[#This Row],[SAP]])</f>
        <v>18</v>
      </c>
      <c r="AF345" s="151" t="str">
        <f>IF(Tbl_DFR[[#This Row],[SAP LENGTH]]=18,"valid","check")</f>
        <v>valid</v>
      </c>
    </row>
    <row r="346" spans="1:32" hidden="1">
      <c r="A346" s="70">
        <v>173</v>
      </c>
      <c r="B346" s="34" t="s">
        <v>31</v>
      </c>
      <c r="C346" s="34" t="str">
        <f>UPPER(TRIM(Tbl_DFR[[#This Row],[CMP]]))</f>
        <v>HALDWANI</v>
      </c>
      <c r="D346" s="40" t="s">
        <v>104</v>
      </c>
      <c r="E346" s="23" t="s">
        <v>230</v>
      </c>
      <c r="F346" s="21" t="s">
        <v>231</v>
      </c>
      <c r="G346" s="21" t="s">
        <v>234</v>
      </c>
      <c r="H346" s="45" t="s">
        <v>245</v>
      </c>
      <c r="I346" s="114">
        <v>45933</v>
      </c>
      <c r="J346" s="116">
        <v>45933</v>
      </c>
      <c r="K346" s="159">
        <f>IF(OR(Tbl_DFR[[#This Row],[Date of filling]]="WIP",Tbl_DFR[[#This Row],[Date of Invoice ]]=""),"",Tbl_DFR[[#This Row],[Date of filling]]-Tbl_DFR[[#This Row],[Date of Invoice ]])</f>
        <v>0</v>
      </c>
      <c r="L346" s="161" t="str">
        <f>IF(ISNUMBER(Tbl_DFR[[#This Row],[Invoice filling gape]]),"valid","check")</f>
        <v>valid</v>
      </c>
      <c r="M346" s="52">
        <v>9039</v>
      </c>
      <c r="N346" s="52">
        <v>1772</v>
      </c>
      <c r="O346" s="52">
        <v>69</v>
      </c>
      <c r="P346" s="21">
        <v>80</v>
      </c>
      <c r="Q346" s="135" t="str">
        <f>IF(Tbl_DFR[[#This Row],[Filling Qty]]&gt;=150,"high","normal")</f>
        <v>normal</v>
      </c>
      <c r="R346" s="135" t="str">
        <f>IF(AND(Tbl_DFR[[#This Row],[CMP]]="HALDWANI",Tbl_DFR[[#This Row],[Filling Qty]]&gt;=150),"yes","no")</f>
        <v>no</v>
      </c>
      <c r="S346" s="135" t="str">
        <f>IF(Tbl_DFR[[#This Row],[Filling Qty]]&gt;=150,"high",IF(Tbl_DFR[[#This Row],[Filling Qty]]&gt;=80,"medium","low"))</f>
        <v>medium</v>
      </c>
      <c r="T346" s="34">
        <f t="shared" si="5"/>
        <v>149</v>
      </c>
      <c r="U346" s="46" t="str" cm="1">
        <f t="array" ref="U346">_xlfn.IFS(Tbl_DFR[[#This Row],[Filling Qty]]&gt;=150,"HIGH",Tbl_DFR[[#This Row],[Filling Qty]]&gt;=80,"medium",TRUE,"low")</f>
        <v>medium</v>
      </c>
      <c r="V346" s="46" t="str">
        <f>IF(OR(Tbl_DFR[[#This Row],[CMP]]="HALDWANI",Tbl_DFR[[#This Row],[CMP]]="DEHRADUN"),"YES","NO")</f>
        <v>YES</v>
      </c>
      <c r="W346" s="116">
        <v>45933</v>
      </c>
      <c r="X346" s="46"/>
      <c r="Y346" s="47">
        <v>45931</v>
      </c>
      <c r="Z346" s="47" t="str">
        <f>IFERROR(TEXT(Tbl_DFR[[#This Row],[Date of filling]],"mmm"),"WIP")</f>
        <v>Oct</v>
      </c>
      <c r="AA346" s="159">
        <f>IFERROR(YEAR(Tbl_DFR[[#This Row],[Date of filling]]),"WIP")</f>
        <v>2025</v>
      </c>
      <c r="AB346" s="161" t="str">
        <f>IFERROR(TEXT(Tbl_DFR[[#This Row],[Date of filling]],"ddd"),"WIP")</f>
        <v>Fri</v>
      </c>
      <c r="AC346" s="48"/>
      <c r="AD346" s="130" t="str">
        <f>_xlfn.XLOOKUP(Tbl_DFR[[#This Row],[SAP]],Site_master[SAP ID],Site_master[ [ TECHNICIAN Name] ],"Not found")</f>
        <v>Not found</v>
      </c>
      <c r="AE346" s="135">
        <f>LEN(Tbl_DFR[[#This Row],[SAP]])</f>
        <v>18</v>
      </c>
      <c r="AF346" s="151" t="str">
        <f>IF(Tbl_DFR[[#This Row],[SAP LENGTH]]=18,"valid","check")</f>
        <v>valid</v>
      </c>
    </row>
    <row r="347" spans="1:32" hidden="1">
      <c r="A347" s="70">
        <v>173</v>
      </c>
      <c r="B347" s="34" t="s">
        <v>705</v>
      </c>
      <c r="C347" s="34" t="str">
        <f>UPPER(TRIM(Tbl_DFR[[#This Row],[CMP]]))</f>
        <v>DEHRADUN</v>
      </c>
      <c r="D347" s="40" t="s">
        <v>706</v>
      </c>
      <c r="E347" s="21" t="s">
        <v>778</v>
      </c>
      <c r="F347" s="21" t="s">
        <v>779</v>
      </c>
      <c r="G347" s="84" t="s">
        <v>918</v>
      </c>
      <c r="H347" s="34" t="s">
        <v>919</v>
      </c>
      <c r="I347" s="60">
        <v>45948</v>
      </c>
      <c r="J347" s="59">
        <v>45948</v>
      </c>
      <c r="K347" s="159">
        <f>IF(OR(Tbl_DFR[[#This Row],[Date of filling]]="WIP",Tbl_DFR[[#This Row],[Date of Invoice ]]=""),"",Tbl_DFR[[#This Row],[Date of filling]]-Tbl_DFR[[#This Row],[Date of Invoice ]])</f>
        <v>0</v>
      </c>
      <c r="L347" s="161" t="str">
        <f>IF(ISNUMBER(Tbl_DFR[[#This Row],[Invoice filling gape]]),"valid","check")</f>
        <v>valid</v>
      </c>
      <c r="M347" s="46">
        <v>2074</v>
      </c>
      <c r="N347" s="46">
        <v>476</v>
      </c>
      <c r="O347" s="46">
        <v>60</v>
      </c>
      <c r="P347" s="85">
        <v>60</v>
      </c>
      <c r="Q347" s="138" t="str">
        <f>IF(Tbl_DFR[[#This Row],[Filling Qty]]&gt;=150,"high","normal")</f>
        <v>normal</v>
      </c>
      <c r="R347" s="138" t="str">
        <f>IF(AND(Tbl_DFR[[#This Row],[CMP]]="HALDWANI",Tbl_DFR[[#This Row],[Filling Qty]]&gt;=150),"yes","no")</f>
        <v>no</v>
      </c>
      <c r="S347" s="138" t="str">
        <f>IF(Tbl_DFR[[#This Row],[Filling Qty]]&gt;=150,"high",IF(Tbl_DFR[[#This Row],[Filling Qty]]&gt;=80,"medium","low"))</f>
        <v>low</v>
      </c>
      <c r="T347" s="34">
        <f t="shared" si="5"/>
        <v>120</v>
      </c>
      <c r="U347" s="46" t="str" cm="1">
        <f t="array" ref="U347">_xlfn.IFS(Tbl_DFR[[#This Row],[Filling Qty]]&gt;=150,"HIGH",Tbl_DFR[[#This Row],[Filling Qty]]&gt;=80,"medium",TRUE,"low")</f>
        <v>low</v>
      </c>
      <c r="V347" s="46" t="str">
        <f>IF(OR(Tbl_DFR[[#This Row],[CMP]]="HALDWANI",Tbl_DFR[[#This Row],[CMP]]="DEHRADUN"),"YES","NO")</f>
        <v>YES</v>
      </c>
      <c r="W347" s="59">
        <v>45948</v>
      </c>
      <c r="X347" s="47">
        <v>45931</v>
      </c>
      <c r="Y347" s="47">
        <v>45931</v>
      </c>
      <c r="Z347" s="47" t="str">
        <f>IFERROR(TEXT(Tbl_DFR[[#This Row],[Date of filling]],"mmm"),"WIP")</f>
        <v>Oct</v>
      </c>
      <c r="AA347" s="159">
        <f>IFERROR(YEAR(Tbl_DFR[[#This Row],[Date of filling]]),"WIP")</f>
        <v>2025</v>
      </c>
      <c r="AB347" s="161" t="str">
        <f>IFERROR(TEXT(Tbl_DFR[[#This Row],[Date of filling]],"ddd"),"WIP")</f>
        <v>Sat</v>
      </c>
      <c r="AC347" s="48"/>
      <c r="AD347" s="130" t="str">
        <f>_xlfn.XLOOKUP(Tbl_DFR[[#This Row],[SAP]],Site_master[SAP ID],Site_master[ [ TECHNICIAN Name] ],"Not found")</f>
        <v>Pramod  Rana</v>
      </c>
      <c r="AE347" s="143">
        <f>LEN(Tbl_DFR[[#This Row],[SAP]])</f>
        <v>18</v>
      </c>
      <c r="AF347" s="151" t="str">
        <f>IF(Tbl_DFR[[#This Row],[SAP LENGTH]]=18,"valid","check")</f>
        <v>valid</v>
      </c>
    </row>
    <row r="348" spans="1:32" hidden="1">
      <c r="A348" s="56">
        <v>174</v>
      </c>
      <c r="B348" s="28" t="s">
        <v>705</v>
      </c>
      <c r="C348" s="28" t="str">
        <f>UPPER(TRIM(Tbl_DFR[[#This Row],[CMP]]))</f>
        <v>DEHRADUN</v>
      </c>
      <c r="D348" s="40" t="s">
        <v>706</v>
      </c>
      <c r="E348" s="27" t="s">
        <v>778</v>
      </c>
      <c r="F348" s="27" t="s">
        <v>779</v>
      </c>
      <c r="G348" s="84" t="s">
        <v>920</v>
      </c>
      <c r="H348" s="28" t="s">
        <v>919</v>
      </c>
      <c r="I348" s="61">
        <v>45948</v>
      </c>
      <c r="J348" s="58">
        <v>45948</v>
      </c>
      <c r="K348" s="159">
        <f>IF(OR(Tbl_DFR[[#This Row],[Date of filling]]="WIP",Tbl_DFR[[#This Row],[Date of Invoice ]]=""),"",Tbl_DFR[[#This Row],[Date of filling]]-Tbl_DFR[[#This Row],[Date of Invoice ]])</f>
        <v>0</v>
      </c>
      <c r="L348" s="161" t="str">
        <f>IF(ISNUMBER(Tbl_DFR[[#This Row],[Invoice filling gape]]),"valid","check")</f>
        <v>valid</v>
      </c>
      <c r="M348" s="42">
        <v>5109</v>
      </c>
      <c r="N348" s="42">
        <v>1271</v>
      </c>
      <c r="O348" s="42">
        <v>32</v>
      </c>
      <c r="P348" s="85">
        <v>80</v>
      </c>
      <c r="Q348" s="138" t="str">
        <f>IF(Tbl_DFR[[#This Row],[Filling Qty]]&gt;=150,"high","normal")</f>
        <v>normal</v>
      </c>
      <c r="R348" s="138" t="str">
        <f>IF(AND(Tbl_DFR[[#This Row],[CMP]]="HALDWANI",Tbl_DFR[[#This Row],[Filling Qty]]&gt;=150),"yes","no")</f>
        <v>no</v>
      </c>
      <c r="S348" s="138" t="str">
        <f>IF(Tbl_DFR[[#This Row],[Filling Qty]]&gt;=150,"high",IF(Tbl_DFR[[#This Row],[Filling Qty]]&gt;=80,"medium","low"))</f>
        <v>medium</v>
      </c>
      <c r="T348" s="28">
        <f t="shared" si="5"/>
        <v>112</v>
      </c>
      <c r="U348" s="42" t="str" cm="1">
        <f t="array" ref="U348">_xlfn.IFS(Tbl_DFR[[#This Row],[Filling Qty]]&gt;=150,"HIGH",Tbl_DFR[[#This Row],[Filling Qty]]&gt;=80,"medium",TRUE,"low")</f>
        <v>medium</v>
      </c>
      <c r="V348" s="42" t="str">
        <f>IF(OR(Tbl_DFR[[#This Row],[CMP]]="HALDWANI",Tbl_DFR[[#This Row],[CMP]]="DEHRADUN"),"YES","NO")</f>
        <v>YES</v>
      </c>
      <c r="W348" s="58">
        <v>45948</v>
      </c>
      <c r="X348" s="43">
        <v>45931</v>
      </c>
      <c r="Y348" s="43">
        <v>45931</v>
      </c>
      <c r="Z348" s="43" t="str">
        <f>IFERROR(TEXT(Tbl_DFR[[#This Row],[Date of filling]],"mmm"),"WIP")</f>
        <v>Oct</v>
      </c>
      <c r="AA348" s="159">
        <f>IFERROR(YEAR(Tbl_DFR[[#This Row],[Date of filling]]),"WIP")</f>
        <v>2025</v>
      </c>
      <c r="AB348" s="161" t="str">
        <f>IFERROR(TEXT(Tbl_DFR[[#This Row],[Date of filling]],"ddd"),"WIP")</f>
        <v>Sat</v>
      </c>
      <c r="AC348" s="50"/>
      <c r="AD348" s="129" t="str">
        <f>_xlfn.XLOOKUP(Tbl_DFR[[#This Row],[SAP]],Site_master[SAP ID],Site_master[ [ TECHNICIAN Name] ],"Not found")</f>
        <v>Pramod  Rana</v>
      </c>
      <c r="AE348" s="143">
        <f>LEN(Tbl_DFR[[#This Row],[SAP]])</f>
        <v>18</v>
      </c>
      <c r="AF348" s="151" t="str">
        <f>IF(Tbl_DFR[[#This Row],[SAP LENGTH]]=18,"valid","check")</f>
        <v>valid</v>
      </c>
    </row>
    <row r="349" spans="1:32" hidden="1">
      <c r="A349" s="56">
        <v>174</v>
      </c>
      <c r="B349" s="28" t="s">
        <v>31</v>
      </c>
      <c r="C349" s="28" t="str">
        <f>UPPER(TRIM(Tbl_DFR[[#This Row],[CMP]]))</f>
        <v>HALDWANI</v>
      </c>
      <c r="D349" s="40" t="s">
        <v>104</v>
      </c>
      <c r="E349" s="23" t="s">
        <v>230</v>
      </c>
      <c r="F349" s="27" t="s">
        <v>231</v>
      </c>
      <c r="G349" s="27" t="s">
        <v>235</v>
      </c>
      <c r="H349" s="49" t="s">
        <v>245</v>
      </c>
      <c r="I349" s="111">
        <v>45933</v>
      </c>
      <c r="J349" s="117">
        <v>45934</v>
      </c>
      <c r="K349" s="159">
        <f>IF(OR(Tbl_DFR[[#This Row],[Date of filling]]="WIP",Tbl_DFR[[#This Row],[Date of Invoice ]]=""),"",Tbl_DFR[[#This Row],[Date of filling]]-Tbl_DFR[[#This Row],[Date of Invoice ]])</f>
        <v>1</v>
      </c>
      <c r="L349" s="161" t="str">
        <f>IF(ISNUMBER(Tbl_DFR[[#This Row],[Invoice filling gape]]),"valid","check")</f>
        <v>valid</v>
      </c>
      <c r="M349" s="51">
        <v>326</v>
      </c>
      <c r="N349" s="51">
        <v>129</v>
      </c>
      <c r="O349" s="51">
        <v>85</v>
      </c>
      <c r="P349" s="27">
        <v>40</v>
      </c>
      <c r="Q349" s="133" t="str">
        <f>IF(Tbl_DFR[[#This Row],[Filling Qty]]&gt;=150,"high","normal")</f>
        <v>normal</v>
      </c>
      <c r="R349" s="133" t="str">
        <f>IF(AND(Tbl_DFR[[#This Row],[CMP]]="HALDWANI",Tbl_DFR[[#This Row],[Filling Qty]]&gt;=150),"yes","no")</f>
        <v>no</v>
      </c>
      <c r="S349" s="133" t="str">
        <f>IF(Tbl_DFR[[#This Row],[Filling Qty]]&gt;=150,"high",IF(Tbl_DFR[[#This Row],[Filling Qty]]&gt;=80,"medium","low"))</f>
        <v>low</v>
      </c>
      <c r="T349" s="28">
        <f t="shared" si="5"/>
        <v>125</v>
      </c>
      <c r="U349" s="42" t="str" cm="1">
        <f t="array" ref="U349">_xlfn.IFS(Tbl_DFR[[#This Row],[Filling Qty]]&gt;=150,"HIGH",Tbl_DFR[[#This Row],[Filling Qty]]&gt;=80,"medium",TRUE,"low")</f>
        <v>low</v>
      </c>
      <c r="V349" s="42" t="str">
        <f>IF(OR(Tbl_DFR[[#This Row],[CMP]]="HALDWANI",Tbl_DFR[[#This Row],[CMP]]="DEHRADUN"),"YES","NO")</f>
        <v>YES</v>
      </c>
      <c r="W349" s="117">
        <v>45934</v>
      </c>
      <c r="X349" s="42"/>
      <c r="Y349" s="43">
        <v>45931</v>
      </c>
      <c r="Z349" s="43" t="str">
        <f>IFERROR(TEXT(Tbl_DFR[[#This Row],[Date of filling]],"mmm"),"WIP")</f>
        <v>Oct</v>
      </c>
      <c r="AA349" s="159">
        <f>IFERROR(YEAR(Tbl_DFR[[#This Row],[Date of filling]]),"WIP")</f>
        <v>2025</v>
      </c>
      <c r="AB349" s="161" t="str">
        <f>IFERROR(TEXT(Tbl_DFR[[#This Row],[Date of filling]],"ddd"),"WIP")</f>
        <v>Sat</v>
      </c>
      <c r="AC349" s="50"/>
      <c r="AD349" s="129" t="str">
        <f>_xlfn.XLOOKUP(Tbl_DFR[[#This Row],[SAP]],Site_master[SAP ID],Site_master[ [ TECHNICIAN Name] ],"Not found")</f>
        <v>Kripal  Bajetha</v>
      </c>
      <c r="AE349" s="133">
        <f>LEN(Tbl_DFR[[#This Row],[SAP]])</f>
        <v>18</v>
      </c>
      <c r="AF349" s="151" t="str">
        <f>IF(Tbl_DFR[[#This Row],[SAP LENGTH]]=18,"valid","check")</f>
        <v>valid</v>
      </c>
    </row>
    <row r="350" spans="1:32" hidden="1">
      <c r="A350" s="70">
        <v>175</v>
      </c>
      <c r="B350" s="34" t="s">
        <v>31</v>
      </c>
      <c r="C350" s="34" t="str">
        <f>UPPER(TRIM(Tbl_DFR[[#This Row],[CMP]]))</f>
        <v>HALDWANI</v>
      </c>
      <c r="D350" s="40" t="s">
        <v>104</v>
      </c>
      <c r="E350" s="23" t="s">
        <v>230</v>
      </c>
      <c r="F350" s="21" t="s">
        <v>231</v>
      </c>
      <c r="G350" s="21" t="s">
        <v>236</v>
      </c>
      <c r="H350" s="45" t="s">
        <v>246</v>
      </c>
      <c r="I350" s="114">
        <v>45933</v>
      </c>
      <c r="J350" s="116">
        <v>45933</v>
      </c>
      <c r="K350" s="159">
        <f>IF(OR(Tbl_DFR[[#This Row],[Date of filling]]="WIP",Tbl_DFR[[#This Row],[Date of Invoice ]]=""),"",Tbl_DFR[[#This Row],[Date of filling]]-Tbl_DFR[[#This Row],[Date of Invoice ]])</f>
        <v>0</v>
      </c>
      <c r="L350" s="161" t="str">
        <f>IF(ISNUMBER(Tbl_DFR[[#This Row],[Invoice filling gape]]),"valid","check")</f>
        <v>valid</v>
      </c>
      <c r="M350" s="52">
        <v>4448</v>
      </c>
      <c r="N350" s="52">
        <v>1062</v>
      </c>
      <c r="O350" s="52">
        <v>80</v>
      </c>
      <c r="P350" s="21">
        <v>100</v>
      </c>
      <c r="Q350" s="135" t="str">
        <f>IF(Tbl_DFR[[#This Row],[Filling Qty]]&gt;=150,"high","normal")</f>
        <v>normal</v>
      </c>
      <c r="R350" s="135" t="str">
        <f>IF(AND(Tbl_DFR[[#This Row],[CMP]]="HALDWANI",Tbl_DFR[[#This Row],[Filling Qty]]&gt;=150),"yes","no")</f>
        <v>no</v>
      </c>
      <c r="S350" s="135" t="str">
        <f>IF(Tbl_DFR[[#This Row],[Filling Qty]]&gt;=150,"high",IF(Tbl_DFR[[#This Row],[Filling Qty]]&gt;=80,"medium","low"))</f>
        <v>medium</v>
      </c>
      <c r="T350" s="34">
        <f t="shared" si="5"/>
        <v>180</v>
      </c>
      <c r="U350" s="46" t="str" cm="1">
        <f t="array" ref="U350">_xlfn.IFS(Tbl_DFR[[#This Row],[Filling Qty]]&gt;=150,"HIGH",Tbl_DFR[[#This Row],[Filling Qty]]&gt;=80,"medium",TRUE,"low")</f>
        <v>medium</v>
      </c>
      <c r="V350" s="46" t="str">
        <f>IF(OR(Tbl_DFR[[#This Row],[CMP]]="HALDWANI",Tbl_DFR[[#This Row],[CMP]]="DEHRADUN"),"YES","NO")</f>
        <v>YES</v>
      </c>
      <c r="W350" s="116">
        <v>45933</v>
      </c>
      <c r="X350" s="46"/>
      <c r="Y350" s="47">
        <v>45931</v>
      </c>
      <c r="Z350" s="47" t="str">
        <f>IFERROR(TEXT(Tbl_DFR[[#This Row],[Date of filling]],"mmm"),"WIP")</f>
        <v>Oct</v>
      </c>
      <c r="AA350" s="159">
        <f>IFERROR(YEAR(Tbl_DFR[[#This Row],[Date of filling]]),"WIP")</f>
        <v>2025</v>
      </c>
      <c r="AB350" s="161" t="str">
        <f>IFERROR(TEXT(Tbl_DFR[[#This Row],[Date of filling]],"ddd"),"WIP")</f>
        <v>Fri</v>
      </c>
      <c r="AC350" s="48"/>
      <c r="AD350" s="130" t="str">
        <f>_xlfn.XLOOKUP(Tbl_DFR[[#This Row],[SAP]],Site_master[SAP ID],Site_master[ [ TECHNICIAN Name] ],"Not found")</f>
        <v>Harsharan  Pandey</v>
      </c>
      <c r="AE350" s="135">
        <f>LEN(Tbl_DFR[[#This Row],[SAP]])</f>
        <v>18</v>
      </c>
      <c r="AF350" s="151" t="str">
        <f>IF(Tbl_DFR[[#This Row],[SAP LENGTH]]=18,"valid","check")</f>
        <v>valid</v>
      </c>
    </row>
    <row r="351" spans="1:32" hidden="1">
      <c r="A351" s="70">
        <v>175</v>
      </c>
      <c r="B351" s="34" t="s">
        <v>705</v>
      </c>
      <c r="C351" s="34" t="str">
        <f>UPPER(TRIM(Tbl_DFR[[#This Row],[CMP]]))</f>
        <v>DEHRADUN</v>
      </c>
      <c r="D351" s="40" t="s">
        <v>706</v>
      </c>
      <c r="E351" s="21" t="s">
        <v>778</v>
      </c>
      <c r="F351" s="21" t="s">
        <v>779</v>
      </c>
      <c r="G351" s="84" t="s">
        <v>921</v>
      </c>
      <c r="H351" s="34" t="s">
        <v>919</v>
      </c>
      <c r="I351" s="59">
        <v>45948</v>
      </c>
      <c r="J351" s="59">
        <v>45948</v>
      </c>
      <c r="K351" s="159">
        <f>IF(OR(Tbl_DFR[[#This Row],[Date of filling]]="WIP",Tbl_DFR[[#This Row],[Date of Invoice ]]=""),"",Tbl_DFR[[#This Row],[Date of filling]]-Tbl_DFR[[#This Row],[Date of Invoice ]])</f>
        <v>0</v>
      </c>
      <c r="L351" s="161" t="str">
        <f>IF(ISNUMBER(Tbl_DFR[[#This Row],[Invoice filling gape]]),"valid","check")</f>
        <v>valid</v>
      </c>
      <c r="M351" s="46">
        <v>6341</v>
      </c>
      <c r="N351" s="46">
        <v>1644</v>
      </c>
      <c r="O351" s="46">
        <v>46</v>
      </c>
      <c r="P351" s="85">
        <v>100</v>
      </c>
      <c r="Q351" s="138" t="str">
        <f>IF(Tbl_DFR[[#This Row],[Filling Qty]]&gt;=150,"high","normal")</f>
        <v>normal</v>
      </c>
      <c r="R351" s="138" t="str">
        <f>IF(AND(Tbl_DFR[[#This Row],[CMP]]="HALDWANI",Tbl_DFR[[#This Row],[Filling Qty]]&gt;=150),"yes","no")</f>
        <v>no</v>
      </c>
      <c r="S351" s="138" t="str">
        <f>IF(Tbl_DFR[[#This Row],[Filling Qty]]&gt;=150,"high",IF(Tbl_DFR[[#This Row],[Filling Qty]]&gt;=80,"medium","low"))</f>
        <v>medium</v>
      </c>
      <c r="T351" s="34">
        <f t="shared" si="5"/>
        <v>146</v>
      </c>
      <c r="U351" s="46" t="str" cm="1">
        <f t="array" ref="U351">_xlfn.IFS(Tbl_DFR[[#This Row],[Filling Qty]]&gt;=150,"HIGH",Tbl_DFR[[#This Row],[Filling Qty]]&gt;=80,"medium",TRUE,"low")</f>
        <v>medium</v>
      </c>
      <c r="V351" s="46" t="str">
        <f>IF(OR(Tbl_DFR[[#This Row],[CMP]]="HALDWANI",Tbl_DFR[[#This Row],[CMP]]="DEHRADUN"),"YES","NO")</f>
        <v>YES</v>
      </c>
      <c r="W351" s="59">
        <v>45948</v>
      </c>
      <c r="X351" s="47">
        <v>45931</v>
      </c>
      <c r="Y351" s="47">
        <v>45931</v>
      </c>
      <c r="Z351" s="47" t="str">
        <f>IFERROR(TEXT(Tbl_DFR[[#This Row],[Date of filling]],"mmm"),"WIP")</f>
        <v>Oct</v>
      </c>
      <c r="AA351" s="159">
        <f>IFERROR(YEAR(Tbl_DFR[[#This Row],[Date of filling]]),"WIP")</f>
        <v>2025</v>
      </c>
      <c r="AB351" s="161" t="str">
        <f>IFERROR(TEXT(Tbl_DFR[[#This Row],[Date of filling]],"ddd"),"WIP")</f>
        <v>Sat</v>
      </c>
      <c r="AC351" s="48"/>
      <c r="AD351" s="130" t="str">
        <f>_xlfn.XLOOKUP(Tbl_DFR[[#This Row],[SAP]],Site_master[SAP ID],Site_master[ [ TECHNICIAN Name] ],"Not found")</f>
        <v>Pramod  Rana</v>
      </c>
      <c r="AE351" s="143">
        <f>LEN(Tbl_DFR[[#This Row],[SAP]])</f>
        <v>18</v>
      </c>
      <c r="AF351" s="151" t="str">
        <f>IF(Tbl_DFR[[#This Row],[SAP LENGTH]]=18,"valid","check")</f>
        <v>valid</v>
      </c>
    </row>
    <row r="352" spans="1:32" hidden="1">
      <c r="A352" s="56">
        <v>176</v>
      </c>
      <c r="B352" s="28" t="s">
        <v>31</v>
      </c>
      <c r="C352" s="28" t="str">
        <f>UPPER(TRIM(Tbl_DFR[[#This Row],[CMP]]))</f>
        <v>HALDWANI</v>
      </c>
      <c r="D352" s="40" t="s">
        <v>104</v>
      </c>
      <c r="E352" s="23" t="s">
        <v>230</v>
      </c>
      <c r="F352" s="27" t="s">
        <v>231</v>
      </c>
      <c r="G352" s="27" t="s">
        <v>237</v>
      </c>
      <c r="H352" s="49" t="s">
        <v>246</v>
      </c>
      <c r="I352" s="113">
        <v>45933</v>
      </c>
      <c r="J352" s="62">
        <v>45935</v>
      </c>
      <c r="K352" s="159">
        <f>IF(OR(Tbl_DFR[[#This Row],[Date of filling]]="WIP",Tbl_DFR[[#This Row],[Date of Invoice ]]=""),"",Tbl_DFR[[#This Row],[Date of filling]]-Tbl_DFR[[#This Row],[Date of Invoice ]])</f>
        <v>2</v>
      </c>
      <c r="L352" s="161" t="str">
        <f>IF(ISNUMBER(Tbl_DFR[[#This Row],[Invoice filling gape]]),"valid","check")</f>
        <v>valid</v>
      </c>
      <c r="M352" s="51">
        <v>4490</v>
      </c>
      <c r="N352" s="51">
        <v>1177</v>
      </c>
      <c r="O352" s="51">
        <v>38</v>
      </c>
      <c r="P352" s="27">
        <v>120</v>
      </c>
      <c r="Q352" s="133" t="str">
        <f>IF(Tbl_DFR[[#This Row],[Filling Qty]]&gt;=150,"high","normal")</f>
        <v>normal</v>
      </c>
      <c r="R352" s="133" t="str">
        <f>IF(AND(Tbl_DFR[[#This Row],[CMP]]="HALDWANI",Tbl_DFR[[#This Row],[Filling Qty]]&gt;=150),"yes","no")</f>
        <v>no</v>
      </c>
      <c r="S352" s="133" t="str">
        <f>IF(Tbl_DFR[[#This Row],[Filling Qty]]&gt;=150,"high",IF(Tbl_DFR[[#This Row],[Filling Qty]]&gt;=80,"medium","low"))</f>
        <v>medium</v>
      </c>
      <c r="T352" s="28">
        <f t="shared" si="5"/>
        <v>158</v>
      </c>
      <c r="U352" s="42" t="str" cm="1">
        <f t="array" ref="U352">_xlfn.IFS(Tbl_DFR[[#This Row],[Filling Qty]]&gt;=150,"HIGH",Tbl_DFR[[#This Row],[Filling Qty]]&gt;=80,"medium",TRUE,"low")</f>
        <v>medium</v>
      </c>
      <c r="V352" s="42" t="str">
        <f>IF(OR(Tbl_DFR[[#This Row],[CMP]]="HALDWANI",Tbl_DFR[[#This Row],[CMP]]="DEHRADUN"),"YES","NO")</f>
        <v>YES</v>
      </c>
      <c r="W352" s="62">
        <v>45935</v>
      </c>
      <c r="X352" s="42"/>
      <c r="Y352" s="43">
        <v>45931</v>
      </c>
      <c r="Z352" s="43" t="str">
        <f>IFERROR(TEXT(Tbl_DFR[[#This Row],[Date of filling]],"mmm"),"WIP")</f>
        <v>Oct</v>
      </c>
      <c r="AA352" s="159">
        <f>IFERROR(YEAR(Tbl_DFR[[#This Row],[Date of filling]]),"WIP")</f>
        <v>2025</v>
      </c>
      <c r="AB352" s="161" t="str">
        <f>IFERROR(TEXT(Tbl_DFR[[#This Row],[Date of filling]],"ddd"),"WIP")</f>
        <v>Sun</v>
      </c>
      <c r="AC352" s="50"/>
      <c r="AD352" s="129" t="str">
        <f>_xlfn.XLOOKUP(Tbl_DFR[[#This Row],[SAP]],Site_master[SAP ID],Site_master[ [ TECHNICIAN Name] ],"Not found")</f>
        <v>Harsharan  Pandey</v>
      </c>
      <c r="AE352" s="133">
        <f>LEN(Tbl_DFR[[#This Row],[SAP]])</f>
        <v>18</v>
      </c>
      <c r="AF352" s="151" t="str">
        <f>IF(Tbl_DFR[[#This Row],[SAP LENGTH]]=18,"valid","check")</f>
        <v>valid</v>
      </c>
    </row>
    <row r="353" spans="1:32" hidden="1">
      <c r="A353" s="56">
        <v>176</v>
      </c>
      <c r="B353" s="28" t="s">
        <v>705</v>
      </c>
      <c r="C353" s="28" t="str">
        <f>UPPER(TRIM(Tbl_DFR[[#This Row],[CMP]]))</f>
        <v>DEHRADUN</v>
      </c>
      <c r="D353" s="40" t="s">
        <v>706</v>
      </c>
      <c r="E353" s="27" t="s">
        <v>778</v>
      </c>
      <c r="F353" s="27" t="s">
        <v>779</v>
      </c>
      <c r="G353" s="84" t="s">
        <v>922</v>
      </c>
      <c r="H353" s="28" t="s">
        <v>923</v>
      </c>
      <c r="I353" s="58">
        <v>45946</v>
      </c>
      <c r="J353" s="58">
        <v>45951</v>
      </c>
      <c r="K353" s="159">
        <f>IF(OR(Tbl_DFR[[#This Row],[Date of filling]]="WIP",Tbl_DFR[[#This Row],[Date of Invoice ]]=""),"",Tbl_DFR[[#This Row],[Date of filling]]-Tbl_DFR[[#This Row],[Date of Invoice ]])</f>
        <v>5</v>
      </c>
      <c r="L353" s="161" t="str">
        <f>IF(ISNUMBER(Tbl_DFR[[#This Row],[Invoice filling gape]]),"valid","check")</f>
        <v>valid</v>
      </c>
      <c r="M353" s="42">
        <v>1912</v>
      </c>
      <c r="N353" s="42">
        <v>685</v>
      </c>
      <c r="O353" s="42">
        <v>50</v>
      </c>
      <c r="P353" s="85">
        <v>100</v>
      </c>
      <c r="Q353" s="138" t="str">
        <f>IF(Tbl_DFR[[#This Row],[Filling Qty]]&gt;=150,"high","normal")</f>
        <v>normal</v>
      </c>
      <c r="R353" s="138" t="str">
        <f>IF(AND(Tbl_DFR[[#This Row],[CMP]]="HALDWANI",Tbl_DFR[[#This Row],[Filling Qty]]&gt;=150),"yes","no")</f>
        <v>no</v>
      </c>
      <c r="S353" s="138" t="str">
        <f>IF(Tbl_DFR[[#This Row],[Filling Qty]]&gt;=150,"high",IF(Tbl_DFR[[#This Row],[Filling Qty]]&gt;=80,"medium","low"))</f>
        <v>medium</v>
      </c>
      <c r="T353" s="28">
        <f t="shared" si="5"/>
        <v>150</v>
      </c>
      <c r="U353" s="42" t="str" cm="1">
        <f t="array" ref="U353">_xlfn.IFS(Tbl_DFR[[#This Row],[Filling Qty]]&gt;=150,"HIGH",Tbl_DFR[[#This Row],[Filling Qty]]&gt;=80,"medium",TRUE,"low")</f>
        <v>medium</v>
      </c>
      <c r="V353" s="42" t="str">
        <f>IF(OR(Tbl_DFR[[#This Row],[CMP]]="HALDWANI",Tbl_DFR[[#This Row],[CMP]]="DEHRADUN"),"YES","NO")</f>
        <v>YES</v>
      </c>
      <c r="W353" s="58">
        <v>45946</v>
      </c>
      <c r="X353" s="43">
        <v>45931</v>
      </c>
      <c r="Y353" s="43">
        <v>45931</v>
      </c>
      <c r="Z353" s="43" t="str">
        <f>IFERROR(TEXT(Tbl_DFR[[#This Row],[Date of filling]],"mmm"),"WIP")</f>
        <v>Oct</v>
      </c>
      <c r="AA353" s="159">
        <f>IFERROR(YEAR(Tbl_DFR[[#This Row],[Date of filling]]),"WIP")</f>
        <v>2025</v>
      </c>
      <c r="AB353" s="161" t="str">
        <f>IFERROR(TEXT(Tbl_DFR[[#This Row],[Date of filling]],"ddd"),"WIP")</f>
        <v>Tue</v>
      </c>
      <c r="AC353" s="50"/>
      <c r="AD353" s="129" t="str">
        <f>_xlfn.XLOOKUP(Tbl_DFR[[#This Row],[SAP]],Site_master[SAP ID],Site_master[ [ TECHNICIAN Name] ],"Not found")</f>
        <v>Pramod  Rana</v>
      </c>
      <c r="AE353" s="143">
        <f>LEN(Tbl_DFR[[#This Row],[SAP]])</f>
        <v>18</v>
      </c>
      <c r="AF353" s="151" t="str">
        <f>IF(Tbl_DFR[[#This Row],[SAP LENGTH]]=18,"valid","check")</f>
        <v>valid</v>
      </c>
    </row>
    <row r="354" spans="1:32" hidden="1">
      <c r="A354" s="70">
        <v>177</v>
      </c>
      <c r="B354" s="34" t="s">
        <v>705</v>
      </c>
      <c r="C354" s="34" t="str">
        <f>UPPER(TRIM(Tbl_DFR[[#This Row],[CMP]]))</f>
        <v>DEHRADUN</v>
      </c>
      <c r="D354" s="40" t="s">
        <v>706</v>
      </c>
      <c r="E354" s="21" t="s">
        <v>836</v>
      </c>
      <c r="F354" s="21" t="s">
        <v>836</v>
      </c>
      <c r="G354" s="84" t="s">
        <v>924</v>
      </c>
      <c r="H354" s="34" t="s">
        <v>925</v>
      </c>
      <c r="I354" s="59">
        <v>45946</v>
      </c>
      <c r="J354" s="59">
        <v>45952</v>
      </c>
      <c r="K354" s="159">
        <f>IF(OR(Tbl_DFR[[#This Row],[Date of filling]]="WIP",Tbl_DFR[[#This Row],[Date of Invoice ]]=""),"",Tbl_DFR[[#This Row],[Date of filling]]-Tbl_DFR[[#This Row],[Date of Invoice ]])</f>
        <v>6</v>
      </c>
      <c r="L354" s="161" t="str">
        <f>IF(ISNUMBER(Tbl_DFR[[#This Row],[Invoice filling gape]]),"valid","check")</f>
        <v>valid</v>
      </c>
      <c r="M354" s="46">
        <v>3296</v>
      </c>
      <c r="N354" s="46">
        <v>639</v>
      </c>
      <c r="O354" s="46">
        <v>20</v>
      </c>
      <c r="P354" s="85">
        <v>60</v>
      </c>
      <c r="Q354" s="138" t="str">
        <f>IF(Tbl_DFR[[#This Row],[Filling Qty]]&gt;=150,"high","normal")</f>
        <v>normal</v>
      </c>
      <c r="R354" s="138" t="str">
        <f>IF(AND(Tbl_DFR[[#This Row],[CMP]]="HALDWANI",Tbl_DFR[[#This Row],[Filling Qty]]&gt;=150),"yes","no")</f>
        <v>no</v>
      </c>
      <c r="S354" s="138" t="str">
        <f>IF(Tbl_DFR[[#This Row],[Filling Qty]]&gt;=150,"high",IF(Tbl_DFR[[#This Row],[Filling Qty]]&gt;=80,"medium","low"))</f>
        <v>low</v>
      </c>
      <c r="T354" s="34">
        <f t="shared" si="5"/>
        <v>80</v>
      </c>
      <c r="U354" s="46" t="str" cm="1">
        <f t="array" ref="U354">_xlfn.IFS(Tbl_DFR[[#This Row],[Filling Qty]]&gt;=150,"HIGH",Tbl_DFR[[#This Row],[Filling Qty]]&gt;=80,"medium",TRUE,"low")</f>
        <v>low</v>
      </c>
      <c r="V354" s="46" t="str">
        <f>IF(OR(Tbl_DFR[[#This Row],[CMP]]="HALDWANI",Tbl_DFR[[#This Row],[CMP]]="DEHRADUN"),"YES","NO")</f>
        <v>YES</v>
      </c>
      <c r="W354" s="59">
        <v>45946</v>
      </c>
      <c r="X354" s="47">
        <v>45931</v>
      </c>
      <c r="Y354" s="47">
        <v>45931</v>
      </c>
      <c r="Z354" s="47" t="str">
        <f>IFERROR(TEXT(Tbl_DFR[[#This Row],[Date of filling]],"mmm"),"WIP")</f>
        <v>Oct</v>
      </c>
      <c r="AA354" s="159">
        <f>IFERROR(YEAR(Tbl_DFR[[#This Row],[Date of filling]]),"WIP")</f>
        <v>2025</v>
      </c>
      <c r="AB354" s="161" t="str">
        <f>IFERROR(TEXT(Tbl_DFR[[#This Row],[Date of filling]],"ddd"),"WIP")</f>
        <v>Wed</v>
      </c>
      <c r="AC354" s="48"/>
      <c r="AD354" s="130" t="str">
        <f>_xlfn.XLOOKUP(Tbl_DFR[[#This Row],[SAP]],Site_master[SAP ID],Site_master[ [ TECHNICIAN Name] ],"Not found")</f>
        <v>Manoj  Dabral</v>
      </c>
      <c r="AE354" s="143">
        <f>LEN(Tbl_DFR[[#This Row],[SAP]])</f>
        <v>18</v>
      </c>
      <c r="AF354" s="151" t="str">
        <f>IF(Tbl_DFR[[#This Row],[SAP LENGTH]]=18,"valid","check")</f>
        <v>valid</v>
      </c>
    </row>
    <row r="355" spans="1:32" hidden="1">
      <c r="A355" s="70">
        <v>177</v>
      </c>
      <c r="B355" s="34" t="s">
        <v>31</v>
      </c>
      <c r="C355" s="34" t="str">
        <f>UPPER(TRIM(Tbl_DFR[[#This Row],[CMP]]))</f>
        <v>HALDWANI</v>
      </c>
      <c r="D355" s="40" t="s">
        <v>104</v>
      </c>
      <c r="E355" s="23" t="s">
        <v>230</v>
      </c>
      <c r="F355" s="21" t="s">
        <v>231</v>
      </c>
      <c r="G355" s="21" t="s">
        <v>238</v>
      </c>
      <c r="H355" s="45" t="s">
        <v>246</v>
      </c>
      <c r="I355" s="112">
        <v>45933</v>
      </c>
      <c r="J355" s="116">
        <v>45933</v>
      </c>
      <c r="K355" s="159">
        <f>IF(OR(Tbl_DFR[[#This Row],[Date of filling]]="WIP",Tbl_DFR[[#This Row],[Date of Invoice ]]=""),"",Tbl_DFR[[#This Row],[Date of filling]]-Tbl_DFR[[#This Row],[Date of Invoice ]])</f>
        <v>0</v>
      </c>
      <c r="L355" s="161" t="str">
        <f>IF(ISNUMBER(Tbl_DFR[[#This Row],[Invoice filling gape]]),"valid","check")</f>
        <v>valid</v>
      </c>
      <c r="M355" s="52">
        <v>3897</v>
      </c>
      <c r="N355" s="52">
        <v>1405</v>
      </c>
      <c r="O355" s="52">
        <v>125</v>
      </c>
      <c r="P355" s="21">
        <v>60</v>
      </c>
      <c r="Q355" s="135" t="str">
        <f>IF(Tbl_DFR[[#This Row],[Filling Qty]]&gt;=150,"high","normal")</f>
        <v>normal</v>
      </c>
      <c r="R355" s="135" t="str">
        <f>IF(AND(Tbl_DFR[[#This Row],[CMP]]="HALDWANI",Tbl_DFR[[#This Row],[Filling Qty]]&gt;=150),"yes","no")</f>
        <v>no</v>
      </c>
      <c r="S355" s="135" t="str">
        <f>IF(Tbl_DFR[[#This Row],[Filling Qty]]&gt;=150,"high",IF(Tbl_DFR[[#This Row],[Filling Qty]]&gt;=80,"medium","low"))</f>
        <v>low</v>
      </c>
      <c r="T355" s="34">
        <f t="shared" si="5"/>
        <v>185</v>
      </c>
      <c r="U355" s="46" t="str" cm="1">
        <f t="array" ref="U355">_xlfn.IFS(Tbl_DFR[[#This Row],[Filling Qty]]&gt;=150,"HIGH",Tbl_DFR[[#This Row],[Filling Qty]]&gt;=80,"medium",TRUE,"low")</f>
        <v>low</v>
      </c>
      <c r="V355" s="46" t="str">
        <f>IF(OR(Tbl_DFR[[#This Row],[CMP]]="HALDWANI",Tbl_DFR[[#This Row],[CMP]]="DEHRADUN"),"YES","NO")</f>
        <v>YES</v>
      </c>
      <c r="W355" s="116">
        <v>45933</v>
      </c>
      <c r="X355" s="46"/>
      <c r="Y355" s="47">
        <v>45931</v>
      </c>
      <c r="Z355" s="47" t="str">
        <f>IFERROR(TEXT(Tbl_DFR[[#This Row],[Date of filling]],"mmm"),"WIP")</f>
        <v>Oct</v>
      </c>
      <c r="AA355" s="159">
        <f>IFERROR(YEAR(Tbl_DFR[[#This Row],[Date of filling]]),"WIP")</f>
        <v>2025</v>
      </c>
      <c r="AB355" s="161" t="str">
        <f>IFERROR(TEXT(Tbl_DFR[[#This Row],[Date of filling]],"ddd"),"WIP")</f>
        <v>Fri</v>
      </c>
      <c r="AC355" s="48"/>
      <c r="AD355" s="130" t="str">
        <f>_xlfn.XLOOKUP(Tbl_DFR[[#This Row],[SAP]],Site_master[SAP ID],Site_master[ [ TECHNICIAN Name] ],"Not found")</f>
        <v>Harsharan  Pandey</v>
      </c>
      <c r="AE355" s="135">
        <f>LEN(Tbl_DFR[[#This Row],[SAP]])</f>
        <v>18</v>
      </c>
      <c r="AF355" s="151" t="str">
        <f>IF(Tbl_DFR[[#This Row],[SAP LENGTH]]=18,"valid","check")</f>
        <v>valid</v>
      </c>
    </row>
    <row r="356" spans="1:32" hidden="1">
      <c r="A356" s="56">
        <v>178</v>
      </c>
      <c r="B356" s="28" t="s">
        <v>31</v>
      </c>
      <c r="C356" s="28" t="str">
        <f>UPPER(TRIM(Tbl_DFR[[#This Row],[CMP]]))</f>
        <v>HALDWANI</v>
      </c>
      <c r="D356" s="40" t="s">
        <v>104</v>
      </c>
      <c r="E356" s="23" t="s">
        <v>230</v>
      </c>
      <c r="F356" s="27" t="s">
        <v>231</v>
      </c>
      <c r="G356" s="27" t="s">
        <v>239</v>
      </c>
      <c r="H356" s="49" t="s">
        <v>244</v>
      </c>
      <c r="I356" s="113">
        <v>45933</v>
      </c>
      <c r="J356" s="117">
        <v>45934</v>
      </c>
      <c r="K356" s="159">
        <f>IF(OR(Tbl_DFR[[#This Row],[Date of filling]]="WIP",Tbl_DFR[[#This Row],[Date of Invoice ]]=""),"",Tbl_DFR[[#This Row],[Date of filling]]-Tbl_DFR[[#This Row],[Date of Invoice ]])</f>
        <v>1</v>
      </c>
      <c r="L356" s="161" t="str">
        <f>IF(ISNUMBER(Tbl_DFR[[#This Row],[Invoice filling gape]]),"valid","check")</f>
        <v>valid</v>
      </c>
      <c r="M356" s="51">
        <v>2924</v>
      </c>
      <c r="N356" s="51">
        <v>829</v>
      </c>
      <c r="O356" s="51">
        <v>82</v>
      </c>
      <c r="P356" s="27">
        <v>80</v>
      </c>
      <c r="Q356" s="133" t="str">
        <f>IF(Tbl_DFR[[#This Row],[Filling Qty]]&gt;=150,"high","normal")</f>
        <v>normal</v>
      </c>
      <c r="R356" s="133" t="str">
        <f>IF(AND(Tbl_DFR[[#This Row],[CMP]]="HALDWANI",Tbl_DFR[[#This Row],[Filling Qty]]&gt;=150),"yes","no")</f>
        <v>no</v>
      </c>
      <c r="S356" s="133" t="str">
        <f>IF(Tbl_DFR[[#This Row],[Filling Qty]]&gt;=150,"high",IF(Tbl_DFR[[#This Row],[Filling Qty]]&gt;=80,"medium","low"))</f>
        <v>medium</v>
      </c>
      <c r="T356" s="28">
        <f t="shared" si="5"/>
        <v>162</v>
      </c>
      <c r="U356" s="42" t="str" cm="1">
        <f t="array" ref="U356">_xlfn.IFS(Tbl_DFR[[#This Row],[Filling Qty]]&gt;=150,"HIGH",Tbl_DFR[[#This Row],[Filling Qty]]&gt;=80,"medium",TRUE,"low")</f>
        <v>medium</v>
      </c>
      <c r="V356" s="42" t="str">
        <f>IF(OR(Tbl_DFR[[#This Row],[CMP]]="HALDWANI",Tbl_DFR[[#This Row],[CMP]]="DEHRADUN"),"YES","NO")</f>
        <v>YES</v>
      </c>
      <c r="W356" s="117">
        <v>45934</v>
      </c>
      <c r="X356" s="42"/>
      <c r="Y356" s="43">
        <v>45931</v>
      </c>
      <c r="Z356" s="43" t="str">
        <f>IFERROR(TEXT(Tbl_DFR[[#This Row],[Date of filling]],"mmm"),"WIP")</f>
        <v>Oct</v>
      </c>
      <c r="AA356" s="159">
        <f>IFERROR(YEAR(Tbl_DFR[[#This Row],[Date of filling]]),"WIP")</f>
        <v>2025</v>
      </c>
      <c r="AB356" s="161" t="str">
        <f>IFERROR(TEXT(Tbl_DFR[[#This Row],[Date of filling]],"ddd"),"WIP")</f>
        <v>Sat</v>
      </c>
      <c r="AC356" s="50"/>
      <c r="AD356" s="129" t="str">
        <f>_xlfn.XLOOKUP(Tbl_DFR[[#This Row],[SAP]],Site_master[SAP ID],Site_master[ [ TECHNICIAN Name] ],"Not found")</f>
        <v>Surendra  Singh</v>
      </c>
      <c r="AE356" s="133">
        <f>LEN(Tbl_DFR[[#This Row],[SAP]])</f>
        <v>18</v>
      </c>
      <c r="AF356" s="151" t="str">
        <f>IF(Tbl_DFR[[#This Row],[SAP LENGTH]]=18,"valid","check")</f>
        <v>valid</v>
      </c>
    </row>
    <row r="357" spans="1:32" hidden="1">
      <c r="A357" s="56">
        <v>178</v>
      </c>
      <c r="B357" s="28" t="s">
        <v>705</v>
      </c>
      <c r="C357" s="28" t="str">
        <f>UPPER(TRIM(Tbl_DFR[[#This Row],[CMP]]))</f>
        <v>DEHRADUN</v>
      </c>
      <c r="D357" s="40" t="s">
        <v>706</v>
      </c>
      <c r="E357" s="51" t="s">
        <v>836</v>
      </c>
      <c r="F357" s="56" t="s">
        <v>836</v>
      </c>
      <c r="G357" s="84" t="s">
        <v>926</v>
      </c>
      <c r="H357" s="28" t="s">
        <v>925</v>
      </c>
      <c r="I357" s="58">
        <v>45946</v>
      </c>
      <c r="J357" s="58">
        <v>45952</v>
      </c>
      <c r="K357" s="159">
        <f>IF(OR(Tbl_DFR[[#This Row],[Date of filling]]="WIP",Tbl_DFR[[#This Row],[Date of Invoice ]]=""),"",Tbl_DFR[[#This Row],[Date of filling]]-Tbl_DFR[[#This Row],[Date of Invoice ]])</f>
        <v>6</v>
      </c>
      <c r="L357" s="161" t="str">
        <f>IF(ISNUMBER(Tbl_DFR[[#This Row],[Invoice filling gape]]),"valid","check")</f>
        <v>valid</v>
      </c>
      <c r="M357" s="42">
        <v>3229</v>
      </c>
      <c r="N357" s="42">
        <v>893</v>
      </c>
      <c r="O357" s="42">
        <v>60</v>
      </c>
      <c r="P357" s="123">
        <v>40</v>
      </c>
      <c r="Q357" s="139" t="str">
        <f>IF(Tbl_DFR[[#This Row],[Filling Qty]]&gt;=150,"high","normal")</f>
        <v>normal</v>
      </c>
      <c r="R357" s="139" t="str">
        <f>IF(AND(Tbl_DFR[[#This Row],[CMP]]="HALDWANI",Tbl_DFR[[#This Row],[Filling Qty]]&gt;=150),"yes","no")</f>
        <v>no</v>
      </c>
      <c r="S357" s="139" t="str">
        <f>IF(Tbl_DFR[[#This Row],[Filling Qty]]&gt;=150,"high",IF(Tbl_DFR[[#This Row],[Filling Qty]]&gt;=80,"medium","low"))</f>
        <v>low</v>
      </c>
      <c r="T357" s="42">
        <f t="shared" si="5"/>
        <v>100</v>
      </c>
      <c r="U357" s="42" t="str" cm="1">
        <f t="array" ref="U357">_xlfn.IFS(Tbl_DFR[[#This Row],[Filling Qty]]&gt;=150,"HIGH",Tbl_DFR[[#This Row],[Filling Qty]]&gt;=80,"medium",TRUE,"low")</f>
        <v>low</v>
      </c>
      <c r="V357" s="42" t="str">
        <f>IF(OR(Tbl_DFR[[#This Row],[CMP]]="HALDWANI",Tbl_DFR[[#This Row],[CMP]]="DEHRADUN"),"YES","NO")</f>
        <v>YES</v>
      </c>
      <c r="W357" s="58">
        <v>45946</v>
      </c>
      <c r="X357" s="43">
        <v>45931</v>
      </c>
      <c r="Y357" s="43">
        <v>45931</v>
      </c>
      <c r="Z357" s="43" t="str">
        <f>IFERROR(TEXT(Tbl_DFR[[#This Row],[Date of filling]],"mmm"),"WIP")</f>
        <v>Oct</v>
      </c>
      <c r="AA357" s="159">
        <f>IFERROR(YEAR(Tbl_DFR[[#This Row],[Date of filling]]),"WIP")</f>
        <v>2025</v>
      </c>
      <c r="AB357" s="161" t="str">
        <f>IFERROR(TEXT(Tbl_DFR[[#This Row],[Date of filling]],"ddd"),"WIP")</f>
        <v>Wed</v>
      </c>
      <c r="AC357" s="50"/>
      <c r="AD357" s="129" t="str">
        <f>_xlfn.XLOOKUP(Tbl_DFR[[#This Row],[SAP]],Site_master[SAP ID],Site_master[ [ TECHNICIAN Name] ],"Not found")</f>
        <v>Manoj  Dabral</v>
      </c>
      <c r="AE357" s="143">
        <f>LEN(Tbl_DFR[[#This Row],[SAP]])</f>
        <v>18</v>
      </c>
      <c r="AF357" s="151" t="str">
        <f>IF(Tbl_DFR[[#This Row],[SAP LENGTH]]=18,"valid","check")</f>
        <v>valid</v>
      </c>
    </row>
    <row r="358" spans="1:32" hidden="1">
      <c r="A358" s="70">
        <v>179</v>
      </c>
      <c r="B358" s="34" t="s">
        <v>31</v>
      </c>
      <c r="C358" s="34" t="str">
        <f>UPPER(TRIM(Tbl_DFR[[#This Row],[CMP]]))</f>
        <v>HALDWANI</v>
      </c>
      <c r="D358" s="40" t="s">
        <v>104</v>
      </c>
      <c r="E358" s="110" t="s">
        <v>230</v>
      </c>
      <c r="F358" s="52" t="s">
        <v>231</v>
      </c>
      <c r="G358" s="21" t="s">
        <v>240</v>
      </c>
      <c r="H358" s="45" t="s">
        <v>244</v>
      </c>
      <c r="I358" s="112">
        <v>45933</v>
      </c>
      <c r="J358" s="63">
        <v>45935</v>
      </c>
      <c r="K358" s="159">
        <f>IF(OR(Tbl_DFR[[#This Row],[Date of filling]]="WIP",Tbl_DFR[[#This Row],[Date of Invoice ]]=""),"",Tbl_DFR[[#This Row],[Date of filling]]-Tbl_DFR[[#This Row],[Date of Invoice ]])</f>
        <v>2</v>
      </c>
      <c r="L358" s="161" t="str">
        <f>IF(ISNUMBER(Tbl_DFR[[#This Row],[Invoice filling gape]]),"valid","check")</f>
        <v>valid</v>
      </c>
      <c r="M358" s="52">
        <v>2389</v>
      </c>
      <c r="N358" s="52">
        <v>653</v>
      </c>
      <c r="O358" s="52">
        <v>38</v>
      </c>
      <c r="P358" s="52">
        <v>100</v>
      </c>
      <c r="Q358" s="52" t="str">
        <f>IF(Tbl_DFR[[#This Row],[Filling Qty]]&gt;=150,"high","normal")</f>
        <v>normal</v>
      </c>
      <c r="R358" s="52" t="str">
        <f>IF(AND(Tbl_DFR[[#This Row],[CMP]]="HALDWANI",Tbl_DFR[[#This Row],[Filling Qty]]&gt;=150),"yes","no")</f>
        <v>no</v>
      </c>
      <c r="S358" s="52" t="str">
        <f>IF(Tbl_DFR[[#This Row],[Filling Qty]]&gt;=150,"high",IF(Tbl_DFR[[#This Row],[Filling Qty]]&gt;=80,"medium","low"))</f>
        <v>medium</v>
      </c>
      <c r="T358" s="46">
        <f t="shared" si="5"/>
        <v>138</v>
      </c>
      <c r="U358" s="46" t="str" cm="1">
        <f t="array" ref="U358">_xlfn.IFS(Tbl_DFR[[#This Row],[Filling Qty]]&gt;=150,"HIGH",Tbl_DFR[[#This Row],[Filling Qty]]&gt;=80,"medium",TRUE,"low")</f>
        <v>medium</v>
      </c>
      <c r="V358" s="46" t="str">
        <f>IF(OR(Tbl_DFR[[#This Row],[CMP]]="HALDWANI",Tbl_DFR[[#This Row],[CMP]]="DEHRADUN"),"YES","NO")</f>
        <v>YES</v>
      </c>
      <c r="W358" s="63">
        <v>45935</v>
      </c>
      <c r="X358" s="46"/>
      <c r="Y358" s="47">
        <v>45931</v>
      </c>
      <c r="Z358" s="47" t="str">
        <f>IFERROR(TEXT(Tbl_DFR[[#This Row],[Date of filling]],"mmm"),"WIP")</f>
        <v>Oct</v>
      </c>
      <c r="AA358" s="159">
        <f>IFERROR(YEAR(Tbl_DFR[[#This Row],[Date of filling]]),"WIP")</f>
        <v>2025</v>
      </c>
      <c r="AB358" s="161" t="str">
        <f>IFERROR(TEXT(Tbl_DFR[[#This Row],[Date of filling]],"ddd"),"WIP")</f>
        <v>Sun</v>
      </c>
      <c r="AC358" s="48"/>
      <c r="AD358" s="130" t="str">
        <f>_xlfn.XLOOKUP(Tbl_DFR[[#This Row],[SAP]],Site_master[SAP ID],Site_master[ [ TECHNICIAN Name] ],"Not found")</f>
        <v>Surendra  Singh</v>
      </c>
      <c r="AE358" s="135">
        <f>LEN(Tbl_DFR[[#This Row],[SAP]])</f>
        <v>18</v>
      </c>
      <c r="AF358" s="151" t="str">
        <f>IF(Tbl_DFR[[#This Row],[SAP LENGTH]]=18,"valid","check")</f>
        <v>valid</v>
      </c>
    </row>
    <row r="359" spans="1:32" hidden="1">
      <c r="A359" s="70">
        <v>179</v>
      </c>
      <c r="B359" s="34" t="s">
        <v>705</v>
      </c>
      <c r="C359" s="34" t="str">
        <f>UPPER(TRIM(Tbl_DFR[[#This Row],[CMP]]))</f>
        <v>DEHRADUN</v>
      </c>
      <c r="D359" s="40" t="s">
        <v>706</v>
      </c>
      <c r="E359" s="52" t="s">
        <v>724</v>
      </c>
      <c r="F359" s="52" t="s">
        <v>725</v>
      </c>
      <c r="G359" s="84" t="s">
        <v>927</v>
      </c>
      <c r="H359" s="34" t="s">
        <v>928</v>
      </c>
      <c r="I359" s="59">
        <v>45947</v>
      </c>
      <c r="J359" s="59">
        <v>45946</v>
      </c>
      <c r="K359" s="159">
        <f>IF(OR(Tbl_DFR[[#This Row],[Date of filling]]="WIP",Tbl_DFR[[#This Row],[Date of Invoice ]]=""),"",Tbl_DFR[[#This Row],[Date of filling]]-Tbl_DFR[[#This Row],[Date of Invoice ]])</f>
        <v>-1</v>
      </c>
      <c r="L359" s="161" t="str">
        <f>IF(ISNUMBER(Tbl_DFR[[#This Row],[Invoice filling gape]]),"valid","check")</f>
        <v>valid</v>
      </c>
      <c r="M359" s="46">
        <v>0</v>
      </c>
      <c r="N359" s="46">
        <v>1250</v>
      </c>
      <c r="O359" s="46">
        <v>45</v>
      </c>
      <c r="P359" s="95">
        <v>100</v>
      </c>
      <c r="Q359" s="95" t="str">
        <f>IF(Tbl_DFR[[#This Row],[Filling Qty]]&gt;=150,"high","normal")</f>
        <v>normal</v>
      </c>
      <c r="R359" s="95" t="str">
        <f>IF(AND(Tbl_DFR[[#This Row],[CMP]]="HALDWANI",Tbl_DFR[[#This Row],[Filling Qty]]&gt;=150),"yes","no")</f>
        <v>no</v>
      </c>
      <c r="S359" s="95" t="str">
        <f>IF(Tbl_DFR[[#This Row],[Filling Qty]]&gt;=150,"high",IF(Tbl_DFR[[#This Row],[Filling Qty]]&gt;=80,"medium","low"))</f>
        <v>medium</v>
      </c>
      <c r="T359" s="46">
        <f t="shared" si="5"/>
        <v>145</v>
      </c>
      <c r="U359" s="46" t="str" cm="1">
        <f t="array" ref="U359">_xlfn.IFS(Tbl_DFR[[#This Row],[Filling Qty]]&gt;=150,"HIGH",Tbl_DFR[[#This Row],[Filling Qty]]&gt;=80,"medium",TRUE,"low")</f>
        <v>medium</v>
      </c>
      <c r="V359" s="46" t="str">
        <f>IF(OR(Tbl_DFR[[#This Row],[CMP]]="HALDWANI",Tbl_DFR[[#This Row],[CMP]]="DEHRADUN"),"YES","NO")</f>
        <v>YES</v>
      </c>
      <c r="W359" s="59">
        <v>45947</v>
      </c>
      <c r="X359" s="47">
        <v>45931</v>
      </c>
      <c r="Y359" s="47">
        <v>45931</v>
      </c>
      <c r="Z359" s="47" t="str">
        <f>IFERROR(TEXT(Tbl_DFR[[#This Row],[Date of filling]],"mmm"),"WIP")</f>
        <v>Oct</v>
      </c>
      <c r="AA359" s="159">
        <f>IFERROR(YEAR(Tbl_DFR[[#This Row],[Date of filling]]),"WIP")</f>
        <v>2025</v>
      </c>
      <c r="AB359" s="161" t="str">
        <f>IFERROR(TEXT(Tbl_DFR[[#This Row],[Date of filling]],"ddd"),"WIP")</f>
        <v>Thu</v>
      </c>
      <c r="AC359" s="48"/>
      <c r="AD359" s="130" t="str">
        <f>_xlfn.XLOOKUP(Tbl_DFR[[#This Row],[SAP]],Site_master[SAP ID],Site_master[ [ TECHNICIAN Name] ],"Not found")</f>
        <v>Sandeep  Kumar  Saini</v>
      </c>
      <c r="AE359" s="143">
        <f>LEN(Tbl_DFR[[#This Row],[SAP]])</f>
        <v>18</v>
      </c>
      <c r="AF359" s="151" t="str">
        <f>IF(Tbl_DFR[[#This Row],[SAP LENGTH]]=18,"valid","check")</f>
        <v>valid</v>
      </c>
    </row>
    <row r="360" spans="1:32" hidden="1">
      <c r="A360" s="56">
        <v>180</v>
      </c>
      <c r="B360" s="28" t="s">
        <v>705</v>
      </c>
      <c r="C360" s="28" t="str">
        <f>UPPER(TRIM(Tbl_DFR[[#This Row],[CMP]]))</f>
        <v>DEHRADUN</v>
      </c>
      <c r="D360" s="40" t="s">
        <v>706</v>
      </c>
      <c r="E360" s="51" t="s">
        <v>724</v>
      </c>
      <c r="F360" s="51" t="s">
        <v>725</v>
      </c>
      <c r="G360" s="84" t="s">
        <v>929</v>
      </c>
      <c r="H360" s="28" t="s">
        <v>930</v>
      </c>
      <c r="I360" s="58">
        <v>45947</v>
      </c>
      <c r="J360" s="58">
        <v>45946</v>
      </c>
      <c r="K360" s="159">
        <f>IF(OR(Tbl_DFR[[#This Row],[Date of filling]]="WIP",Tbl_DFR[[#This Row],[Date of Invoice ]]=""),"",Tbl_DFR[[#This Row],[Date of filling]]-Tbl_DFR[[#This Row],[Date of Invoice ]])</f>
        <v>-1</v>
      </c>
      <c r="L360" s="161" t="str">
        <f>IF(ISNUMBER(Tbl_DFR[[#This Row],[Invoice filling gape]]),"valid","check")</f>
        <v>valid</v>
      </c>
      <c r="M360" s="42">
        <v>17847</v>
      </c>
      <c r="N360" s="42">
        <v>3897</v>
      </c>
      <c r="O360" s="42">
        <v>42</v>
      </c>
      <c r="P360" s="95">
        <v>80</v>
      </c>
      <c r="Q360" s="95" t="str">
        <f>IF(Tbl_DFR[[#This Row],[Filling Qty]]&gt;=150,"high","normal")</f>
        <v>normal</v>
      </c>
      <c r="R360" s="95" t="str">
        <f>IF(AND(Tbl_DFR[[#This Row],[CMP]]="HALDWANI",Tbl_DFR[[#This Row],[Filling Qty]]&gt;=150),"yes","no")</f>
        <v>no</v>
      </c>
      <c r="S360" s="95" t="str">
        <f>IF(Tbl_DFR[[#This Row],[Filling Qty]]&gt;=150,"high",IF(Tbl_DFR[[#This Row],[Filling Qty]]&gt;=80,"medium","low"))</f>
        <v>medium</v>
      </c>
      <c r="T360" s="42">
        <f t="shared" si="5"/>
        <v>122</v>
      </c>
      <c r="U360" s="42" t="str" cm="1">
        <f t="array" ref="U360">_xlfn.IFS(Tbl_DFR[[#This Row],[Filling Qty]]&gt;=150,"HIGH",Tbl_DFR[[#This Row],[Filling Qty]]&gt;=80,"medium",TRUE,"low")</f>
        <v>medium</v>
      </c>
      <c r="V360" s="42" t="str">
        <f>IF(OR(Tbl_DFR[[#This Row],[CMP]]="HALDWANI",Tbl_DFR[[#This Row],[CMP]]="DEHRADUN"),"YES","NO")</f>
        <v>YES</v>
      </c>
      <c r="W360" s="58">
        <v>45947</v>
      </c>
      <c r="X360" s="43">
        <v>45931</v>
      </c>
      <c r="Y360" s="43">
        <v>45931</v>
      </c>
      <c r="Z360" s="43" t="str">
        <f>IFERROR(TEXT(Tbl_DFR[[#This Row],[Date of filling]],"mmm"),"WIP")</f>
        <v>Oct</v>
      </c>
      <c r="AA360" s="159">
        <f>IFERROR(YEAR(Tbl_DFR[[#This Row],[Date of filling]]),"WIP")</f>
        <v>2025</v>
      </c>
      <c r="AB360" s="161" t="str">
        <f>IFERROR(TEXT(Tbl_DFR[[#This Row],[Date of filling]],"ddd"),"WIP")</f>
        <v>Thu</v>
      </c>
      <c r="AC360" s="50"/>
      <c r="AD360" s="129" t="str">
        <f>_xlfn.XLOOKUP(Tbl_DFR[[#This Row],[SAP]],Site_master[SAP ID],Site_master[ [ TECHNICIAN Name] ],"Not found")</f>
        <v>Rohit  Saini</v>
      </c>
      <c r="AE360" s="143">
        <f>LEN(Tbl_DFR[[#This Row],[SAP]])</f>
        <v>18</v>
      </c>
      <c r="AF360" s="151" t="str">
        <f>IF(Tbl_DFR[[#This Row],[SAP LENGTH]]=18,"valid","check")</f>
        <v>valid</v>
      </c>
    </row>
    <row r="361" spans="1:32">
      <c r="A361" s="56">
        <v>180</v>
      </c>
      <c r="B361" s="28" t="s">
        <v>31</v>
      </c>
      <c r="C361" s="28" t="str">
        <f>UPPER(TRIM(Tbl_DFR[[#This Row],[CMP]]))</f>
        <v>HALDWANI</v>
      </c>
      <c r="D361" s="40" t="s">
        <v>1</v>
      </c>
      <c r="E361" s="51" t="s">
        <v>107</v>
      </c>
      <c r="F361" s="51" t="s">
        <v>108</v>
      </c>
      <c r="G361" s="27" t="s">
        <v>247</v>
      </c>
      <c r="H361" s="28">
        <v>122043</v>
      </c>
      <c r="I361" s="113">
        <v>45934</v>
      </c>
      <c r="J361" s="117">
        <v>45934</v>
      </c>
      <c r="K361" s="159">
        <f>IF(OR(Tbl_DFR[[#This Row],[Date of filling]]="WIP",Tbl_DFR[[#This Row],[Date of Invoice ]]=""),"",Tbl_DFR[[#This Row],[Date of filling]]-Tbl_DFR[[#This Row],[Date of Invoice ]])</f>
        <v>0</v>
      </c>
      <c r="L361" s="161" t="str">
        <f>IF(ISNUMBER(Tbl_DFR[[#This Row],[Invoice filling gape]]),"valid","check")</f>
        <v>valid</v>
      </c>
      <c r="M361" s="51">
        <v>3008</v>
      </c>
      <c r="N361" s="51">
        <v>455</v>
      </c>
      <c r="O361" s="51">
        <v>51</v>
      </c>
      <c r="P361" s="51">
        <v>60</v>
      </c>
      <c r="Q361" s="51" t="str">
        <f>IF(Tbl_DFR[[#This Row],[Filling Qty]]&gt;=150,"high","normal")</f>
        <v>normal</v>
      </c>
      <c r="R361" s="51" t="str">
        <f>IF(AND(Tbl_DFR[[#This Row],[CMP]]="HALDWANI",Tbl_DFR[[#This Row],[Filling Qty]]&gt;=150),"yes","no")</f>
        <v>no</v>
      </c>
      <c r="S361" s="51" t="str">
        <f>IF(Tbl_DFR[[#This Row],[Filling Qty]]&gt;=150,"high",IF(Tbl_DFR[[#This Row],[Filling Qty]]&gt;=80,"medium","low"))</f>
        <v>low</v>
      </c>
      <c r="T361" s="42">
        <f t="shared" si="5"/>
        <v>111</v>
      </c>
      <c r="U361" s="42" t="str" cm="1">
        <f t="array" ref="U361">_xlfn.IFS(Tbl_DFR[[#This Row],[Filling Qty]]&gt;=150,"HIGH",Tbl_DFR[[#This Row],[Filling Qty]]&gt;=80,"medium",TRUE,"low")</f>
        <v>low</v>
      </c>
      <c r="V361" s="42" t="str">
        <f>IF(OR(Tbl_DFR[[#This Row],[CMP]]="HALDWANI",Tbl_DFR[[#This Row],[CMP]]="DEHRADUN"),"YES","NO")</f>
        <v>YES</v>
      </c>
      <c r="W361" s="117">
        <v>45934</v>
      </c>
      <c r="X361" s="42"/>
      <c r="Y361" s="43">
        <v>45931</v>
      </c>
      <c r="Z361" s="43" t="str">
        <f>IFERROR(TEXT(Tbl_DFR[[#This Row],[Date of filling]],"mmm"),"WIP")</f>
        <v>Oct</v>
      </c>
      <c r="AA361" s="159">
        <f>IFERROR(YEAR(Tbl_DFR[[#This Row],[Date of filling]]),"WIP")</f>
        <v>2025</v>
      </c>
      <c r="AB361" s="161" t="str">
        <f>IFERROR(TEXT(Tbl_DFR[[#This Row],[Date of filling]],"ddd"),"WIP")</f>
        <v>Sat</v>
      </c>
      <c r="AC361" s="50"/>
      <c r="AD361" s="129" t="str">
        <f>_xlfn.XLOOKUP(Tbl_DFR[[#This Row],[SAP]],Site_master[SAP ID],Site_master[ [ TECHNICIAN Name] ],"Not found")</f>
        <v>Mithun  Kumar</v>
      </c>
      <c r="AE361" s="133">
        <f>LEN(Tbl_DFR[[#This Row],[SAP]])</f>
        <v>18</v>
      </c>
      <c r="AF361" s="151" t="str">
        <f>IF(Tbl_DFR[[#This Row],[SAP LENGTH]]=18,"valid","check")</f>
        <v>valid</v>
      </c>
    </row>
    <row r="362" spans="1:32">
      <c r="A362" s="70">
        <v>181</v>
      </c>
      <c r="B362" s="34" t="s">
        <v>31</v>
      </c>
      <c r="C362" s="34" t="str">
        <f>UPPER(TRIM(Tbl_DFR[[#This Row],[CMP]]))</f>
        <v>HALDWANI</v>
      </c>
      <c r="D362" s="40" t="s">
        <v>1</v>
      </c>
      <c r="E362" s="21" t="s">
        <v>107</v>
      </c>
      <c r="F362" s="21" t="s">
        <v>108</v>
      </c>
      <c r="G362" s="21" t="s">
        <v>248</v>
      </c>
      <c r="H362" s="34">
        <v>122043</v>
      </c>
      <c r="I362" s="112">
        <v>45934</v>
      </c>
      <c r="J362" s="116">
        <v>45934</v>
      </c>
      <c r="K362" s="159">
        <f>IF(OR(Tbl_DFR[[#This Row],[Date of filling]]="WIP",Tbl_DFR[[#This Row],[Date of Invoice ]]=""),"",Tbl_DFR[[#This Row],[Date of filling]]-Tbl_DFR[[#This Row],[Date of Invoice ]])</f>
        <v>0</v>
      </c>
      <c r="L362" s="161" t="str">
        <f>IF(ISNUMBER(Tbl_DFR[[#This Row],[Invoice filling gape]]),"valid","check")</f>
        <v>valid</v>
      </c>
      <c r="M362" s="52">
        <v>929</v>
      </c>
      <c r="N362" s="52">
        <v>165</v>
      </c>
      <c r="O362" s="52">
        <v>54</v>
      </c>
      <c r="P362" s="52">
        <v>80</v>
      </c>
      <c r="Q362" s="52" t="str">
        <f>IF(Tbl_DFR[[#This Row],[Filling Qty]]&gt;=150,"high","normal")</f>
        <v>normal</v>
      </c>
      <c r="R362" s="52" t="str">
        <f>IF(AND(Tbl_DFR[[#This Row],[CMP]]="HALDWANI",Tbl_DFR[[#This Row],[Filling Qty]]&gt;=150),"yes","no")</f>
        <v>no</v>
      </c>
      <c r="S362" s="52" t="str">
        <f>IF(Tbl_DFR[[#This Row],[Filling Qty]]&gt;=150,"high",IF(Tbl_DFR[[#This Row],[Filling Qty]]&gt;=80,"medium","low"))</f>
        <v>medium</v>
      </c>
      <c r="T362" s="46">
        <f t="shared" si="5"/>
        <v>134</v>
      </c>
      <c r="U362" s="46" t="str" cm="1">
        <f t="array" ref="U362">_xlfn.IFS(Tbl_DFR[[#This Row],[Filling Qty]]&gt;=150,"HIGH",Tbl_DFR[[#This Row],[Filling Qty]]&gt;=80,"medium",TRUE,"low")</f>
        <v>medium</v>
      </c>
      <c r="V362" s="46" t="str">
        <f>IF(OR(Tbl_DFR[[#This Row],[CMP]]="HALDWANI",Tbl_DFR[[#This Row],[CMP]]="DEHRADUN"),"YES","NO")</f>
        <v>YES</v>
      </c>
      <c r="W362" s="116">
        <v>45934</v>
      </c>
      <c r="X362" s="46"/>
      <c r="Y362" s="47">
        <v>45931</v>
      </c>
      <c r="Z362" s="47" t="str">
        <f>IFERROR(TEXT(Tbl_DFR[[#This Row],[Date of filling]],"mmm"),"WIP")</f>
        <v>Oct</v>
      </c>
      <c r="AA362" s="159">
        <f>IFERROR(YEAR(Tbl_DFR[[#This Row],[Date of filling]]),"WIP")</f>
        <v>2025</v>
      </c>
      <c r="AB362" s="161" t="str">
        <f>IFERROR(TEXT(Tbl_DFR[[#This Row],[Date of filling]],"ddd"),"WIP")</f>
        <v>Sat</v>
      </c>
      <c r="AC362" s="48"/>
      <c r="AD362" s="130" t="str">
        <f>_xlfn.XLOOKUP(Tbl_DFR[[#This Row],[SAP]],Site_master[SAP ID],Site_master[ [ TECHNICIAN Name] ],"Not found")</f>
        <v>Mithun  Kumar</v>
      </c>
      <c r="AE362" s="135">
        <f>LEN(Tbl_DFR[[#This Row],[SAP]])</f>
        <v>18</v>
      </c>
      <c r="AF362" s="151" t="str">
        <f>IF(Tbl_DFR[[#This Row],[SAP LENGTH]]=18,"valid","check")</f>
        <v>valid</v>
      </c>
    </row>
    <row r="363" spans="1:32" hidden="1">
      <c r="A363" s="70">
        <v>181</v>
      </c>
      <c r="B363" s="34" t="s">
        <v>705</v>
      </c>
      <c r="C363" s="34" t="str">
        <f>UPPER(TRIM(Tbl_DFR[[#This Row],[CMP]]))</f>
        <v>DEHRADUN</v>
      </c>
      <c r="D363" s="40" t="s">
        <v>706</v>
      </c>
      <c r="E363" s="21" t="s">
        <v>724</v>
      </c>
      <c r="F363" s="21" t="s">
        <v>725</v>
      </c>
      <c r="G363" s="84" t="s">
        <v>931</v>
      </c>
      <c r="H363" s="34" t="s">
        <v>930</v>
      </c>
      <c r="I363" s="59">
        <v>45947</v>
      </c>
      <c r="J363" s="59">
        <v>45947</v>
      </c>
      <c r="K363" s="159">
        <f>IF(OR(Tbl_DFR[[#This Row],[Date of filling]]="WIP",Tbl_DFR[[#This Row],[Date of Invoice ]]=""),"",Tbl_DFR[[#This Row],[Date of filling]]-Tbl_DFR[[#This Row],[Date of Invoice ]])</f>
        <v>0</v>
      </c>
      <c r="L363" s="161" t="str">
        <f>IF(ISNUMBER(Tbl_DFR[[#This Row],[Invoice filling gape]]),"valid","check")</f>
        <v>valid</v>
      </c>
      <c r="M363" s="46">
        <v>13076</v>
      </c>
      <c r="N363" s="46">
        <v>3165</v>
      </c>
      <c r="O363" s="46">
        <v>46</v>
      </c>
      <c r="P363" s="95">
        <v>80</v>
      </c>
      <c r="Q363" s="95" t="str">
        <f>IF(Tbl_DFR[[#This Row],[Filling Qty]]&gt;=150,"high","normal")</f>
        <v>normal</v>
      </c>
      <c r="R363" s="95" t="str">
        <f>IF(AND(Tbl_DFR[[#This Row],[CMP]]="HALDWANI",Tbl_DFR[[#This Row],[Filling Qty]]&gt;=150),"yes","no")</f>
        <v>no</v>
      </c>
      <c r="S363" s="95" t="str">
        <f>IF(Tbl_DFR[[#This Row],[Filling Qty]]&gt;=150,"high",IF(Tbl_DFR[[#This Row],[Filling Qty]]&gt;=80,"medium","low"))</f>
        <v>medium</v>
      </c>
      <c r="T363" s="46">
        <f t="shared" si="5"/>
        <v>126</v>
      </c>
      <c r="U363" s="46" t="str" cm="1">
        <f t="array" ref="U363">_xlfn.IFS(Tbl_DFR[[#This Row],[Filling Qty]]&gt;=150,"HIGH",Tbl_DFR[[#This Row],[Filling Qty]]&gt;=80,"medium",TRUE,"low")</f>
        <v>medium</v>
      </c>
      <c r="V363" s="46" t="str">
        <f>IF(OR(Tbl_DFR[[#This Row],[CMP]]="HALDWANI",Tbl_DFR[[#This Row],[CMP]]="DEHRADUN"),"YES","NO")</f>
        <v>YES</v>
      </c>
      <c r="W363" s="59">
        <v>45947</v>
      </c>
      <c r="X363" s="47">
        <v>45931</v>
      </c>
      <c r="Y363" s="47">
        <v>45931</v>
      </c>
      <c r="Z363" s="47" t="str">
        <f>IFERROR(TEXT(Tbl_DFR[[#This Row],[Date of filling]],"mmm"),"WIP")</f>
        <v>Oct</v>
      </c>
      <c r="AA363" s="159">
        <f>IFERROR(YEAR(Tbl_DFR[[#This Row],[Date of filling]]),"WIP")</f>
        <v>2025</v>
      </c>
      <c r="AB363" s="161" t="str">
        <f>IFERROR(TEXT(Tbl_DFR[[#This Row],[Date of filling]],"ddd"),"WIP")</f>
        <v>Fri</v>
      </c>
      <c r="AC363" s="48"/>
      <c r="AD363" s="130" t="str">
        <f>_xlfn.XLOOKUP(Tbl_DFR[[#This Row],[SAP]],Site_master[SAP ID],Site_master[ [ TECHNICIAN Name] ],"Not found")</f>
        <v>Rohit  Saini</v>
      </c>
      <c r="AE363" s="143">
        <f>LEN(Tbl_DFR[[#This Row],[SAP]])</f>
        <v>18</v>
      </c>
      <c r="AF363" s="151" t="str">
        <f>IF(Tbl_DFR[[#This Row],[SAP LENGTH]]=18,"valid","check")</f>
        <v>valid</v>
      </c>
    </row>
    <row r="364" spans="1:32" hidden="1">
      <c r="A364" s="56">
        <v>182</v>
      </c>
      <c r="B364" s="28" t="s">
        <v>705</v>
      </c>
      <c r="C364" s="28" t="str">
        <f>UPPER(TRIM(Tbl_DFR[[#This Row],[CMP]]))</f>
        <v>DEHRADUN</v>
      </c>
      <c r="D364" s="40" t="s">
        <v>706</v>
      </c>
      <c r="E364" s="27" t="s">
        <v>724</v>
      </c>
      <c r="F364" s="27" t="s">
        <v>725</v>
      </c>
      <c r="G364" s="84" t="s">
        <v>932</v>
      </c>
      <c r="H364" s="28" t="s">
        <v>930</v>
      </c>
      <c r="I364" s="58">
        <v>45947</v>
      </c>
      <c r="J364" s="58">
        <v>45947</v>
      </c>
      <c r="K364" s="159">
        <f>IF(OR(Tbl_DFR[[#This Row],[Date of filling]]="WIP",Tbl_DFR[[#This Row],[Date of Invoice ]]=""),"",Tbl_DFR[[#This Row],[Date of filling]]-Tbl_DFR[[#This Row],[Date of Invoice ]])</f>
        <v>0</v>
      </c>
      <c r="L364" s="161" t="str">
        <f>IF(ISNUMBER(Tbl_DFR[[#This Row],[Invoice filling gape]]),"valid","check")</f>
        <v>valid</v>
      </c>
      <c r="M364" s="42">
        <v>2989</v>
      </c>
      <c r="N364" s="42">
        <v>727</v>
      </c>
      <c r="O364" s="42">
        <v>54</v>
      </c>
      <c r="P364" s="95">
        <v>80</v>
      </c>
      <c r="Q364" s="95" t="str">
        <f>IF(Tbl_DFR[[#This Row],[Filling Qty]]&gt;=150,"high","normal")</f>
        <v>normal</v>
      </c>
      <c r="R364" s="95" t="str">
        <f>IF(AND(Tbl_DFR[[#This Row],[CMP]]="HALDWANI",Tbl_DFR[[#This Row],[Filling Qty]]&gt;=150),"yes","no")</f>
        <v>no</v>
      </c>
      <c r="S364" s="95" t="str">
        <f>IF(Tbl_DFR[[#This Row],[Filling Qty]]&gt;=150,"high",IF(Tbl_DFR[[#This Row],[Filling Qty]]&gt;=80,"medium","low"))</f>
        <v>medium</v>
      </c>
      <c r="T364" s="42">
        <f t="shared" si="5"/>
        <v>134</v>
      </c>
      <c r="U364" s="42" t="str" cm="1">
        <f t="array" ref="U364">_xlfn.IFS(Tbl_DFR[[#This Row],[Filling Qty]]&gt;=150,"HIGH",Tbl_DFR[[#This Row],[Filling Qty]]&gt;=80,"medium",TRUE,"low")</f>
        <v>medium</v>
      </c>
      <c r="V364" s="42" t="str">
        <f>IF(OR(Tbl_DFR[[#This Row],[CMP]]="HALDWANI",Tbl_DFR[[#This Row],[CMP]]="DEHRADUN"),"YES","NO")</f>
        <v>YES</v>
      </c>
      <c r="W364" s="58">
        <v>45947</v>
      </c>
      <c r="X364" s="43">
        <v>45931</v>
      </c>
      <c r="Y364" s="43">
        <v>45931</v>
      </c>
      <c r="Z364" s="43" t="str">
        <f>IFERROR(TEXT(Tbl_DFR[[#This Row],[Date of filling]],"mmm"),"WIP")</f>
        <v>Oct</v>
      </c>
      <c r="AA364" s="159">
        <f>IFERROR(YEAR(Tbl_DFR[[#This Row],[Date of filling]]),"WIP")</f>
        <v>2025</v>
      </c>
      <c r="AB364" s="161" t="str">
        <f>IFERROR(TEXT(Tbl_DFR[[#This Row],[Date of filling]],"ddd"),"WIP")</f>
        <v>Fri</v>
      </c>
      <c r="AC364" s="50"/>
      <c r="AD364" s="129" t="str">
        <f>_xlfn.XLOOKUP(Tbl_DFR[[#This Row],[SAP]],Site_master[SAP ID],Site_master[ [ TECHNICIAN Name] ],"Not found")</f>
        <v>Anup  Singh KLSI</v>
      </c>
      <c r="AE364" s="143">
        <f>LEN(Tbl_DFR[[#This Row],[SAP]])</f>
        <v>18</v>
      </c>
      <c r="AF364" s="151" t="str">
        <f>IF(Tbl_DFR[[#This Row],[SAP LENGTH]]=18,"valid","check")</f>
        <v>valid</v>
      </c>
    </row>
    <row r="365" spans="1:32">
      <c r="A365" s="56">
        <v>182</v>
      </c>
      <c r="B365" s="28" t="s">
        <v>31</v>
      </c>
      <c r="C365" s="28" t="str">
        <f>UPPER(TRIM(Tbl_DFR[[#This Row],[CMP]]))</f>
        <v>HALDWANI</v>
      </c>
      <c r="D365" s="40" t="s">
        <v>1</v>
      </c>
      <c r="E365" s="27" t="s">
        <v>107</v>
      </c>
      <c r="F365" s="27" t="s">
        <v>108</v>
      </c>
      <c r="G365" s="27" t="s">
        <v>249</v>
      </c>
      <c r="H365" s="28">
        <v>122043</v>
      </c>
      <c r="I365" s="113">
        <v>45934</v>
      </c>
      <c r="J365" s="117">
        <v>45934</v>
      </c>
      <c r="K365" s="159">
        <f>IF(OR(Tbl_DFR[[#This Row],[Date of filling]]="WIP",Tbl_DFR[[#This Row],[Date of Invoice ]]=""),"",Tbl_DFR[[#This Row],[Date of filling]]-Tbl_DFR[[#This Row],[Date of Invoice ]])</f>
        <v>0</v>
      </c>
      <c r="L365" s="161" t="str">
        <f>IF(ISNUMBER(Tbl_DFR[[#This Row],[Invoice filling gape]]),"valid","check")</f>
        <v>valid</v>
      </c>
      <c r="M365" s="51">
        <v>14664</v>
      </c>
      <c r="N365" s="51">
        <v>4010</v>
      </c>
      <c r="O365" s="51">
        <v>10</v>
      </c>
      <c r="P365" s="51">
        <v>60</v>
      </c>
      <c r="Q365" s="51" t="str">
        <f>IF(Tbl_DFR[[#This Row],[Filling Qty]]&gt;=150,"high","normal")</f>
        <v>normal</v>
      </c>
      <c r="R365" s="51" t="str">
        <f>IF(AND(Tbl_DFR[[#This Row],[CMP]]="HALDWANI",Tbl_DFR[[#This Row],[Filling Qty]]&gt;=150),"yes","no")</f>
        <v>no</v>
      </c>
      <c r="S365" s="51" t="str">
        <f>IF(Tbl_DFR[[#This Row],[Filling Qty]]&gt;=150,"high",IF(Tbl_DFR[[#This Row],[Filling Qty]]&gt;=80,"medium","low"))</f>
        <v>low</v>
      </c>
      <c r="T365" s="42">
        <f t="shared" si="5"/>
        <v>70</v>
      </c>
      <c r="U365" s="42" t="str" cm="1">
        <f t="array" ref="U365">_xlfn.IFS(Tbl_DFR[[#This Row],[Filling Qty]]&gt;=150,"HIGH",Tbl_DFR[[#This Row],[Filling Qty]]&gt;=80,"medium",TRUE,"low")</f>
        <v>low</v>
      </c>
      <c r="V365" s="42" t="str">
        <f>IF(OR(Tbl_DFR[[#This Row],[CMP]]="HALDWANI",Tbl_DFR[[#This Row],[CMP]]="DEHRADUN"),"YES","NO")</f>
        <v>YES</v>
      </c>
      <c r="W365" s="117">
        <v>45934</v>
      </c>
      <c r="X365" s="42"/>
      <c r="Y365" s="43">
        <v>45931</v>
      </c>
      <c r="Z365" s="43" t="str">
        <f>IFERROR(TEXT(Tbl_DFR[[#This Row],[Date of filling]],"mmm"),"WIP")</f>
        <v>Oct</v>
      </c>
      <c r="AA365" s="159">
        <f>IFERROR(YEAR(Tbl_DFR[[#This Row],[Date of filling]]),"WIP")</f>
        <v>2025</v>
      </c>
      <c r="AB365" s="161" t="str">
        <f>IFERROR(TEXT(Tbl_DFR[[#This Row],[Date of filling]],"ddd"),"WIP")</f>
        <v>Sat</v>
      </c>
      <c r="AC365" s="50"/>
      <c r="AD365" s="129" t="str">
        <f>_xlfn.XLOOKUP(Tbl_DFR[[#This Row],[SAP]],Site_master[SAP ID],Site_master[ [ TECHNICIAN Name] ],"Not found")</f>
        <v>Mithun  Kumar</v>
      </c>
      <c r="AE365" s="133">
        <f>LEN(Tbl_DFR[[#This Row],[SAP]])</f>
        <v>18</v>
      </c>
      <c r="AF365" s="151" t="str">
        <f>IF(Tbl_DFR[[#This Row],[SAP LENGTH]]=18,"valid","check")</f>
        <v>valid</v>
      </c>
    </row>
    <row r="366" spans="1:32">
      <c r="A366" s="70">
        <v>183</v>
      </c>
      <c r="B366" s="34" t="s">
        <v>31</v>
      </c>
      <c r="C366" s="34" t="str">
        <f>UPPER(TRIM(Tbl_DFR[[#This Row],[CMP]]))</f>
        <v>HALDWANI</v>
      </c>
      <c r="D366" s="40" t="s">
        <v>1</v>
      </c>
      <c r="E366" s="21" t="s">
        <v>107</v>
      </c>
      <c r="F366" s="21" t="s">
        <v>108</v>
      </c>
      <c r="G366" s="21" t="s">
        <v>250</v>
      </c>
      <c r="H366" s="34">
        <v>122043</v>
      </c>
      <c r="I366" s="112">
        <v>45934</v>
      </c>
      <c r="J366" s="116">
        <v>45934</v>
      </c>
      <c r="K366" s="159">
        <f>IF(OR(Tbl_DFR[[#This Row],[Date of filling]]="WIP",Tbl_DFR[[#This Row],[Date of Invoice ]]=""),"",Tbl_DFR[[#This Row],[Date of filling]]-Tbl_DFR[[#This Row],[Date of Invoice ]])</f>
        <v>0</v>
      </c>
      <c r="L366" s="161" t="str">
        <f>IF(ISNUMBER(Tbl_DFR[[#This Row],[Invoice filling gape]]),"valid","check")</f>
        <v>valid</v>
      </c>
      <c r="M366" s="52">
        <v>7306</v>
      </c>
      <c r="N366" s="52">
        <v>1496</v>
      </c>
      <c r="O366" s="52">
        <v>10</v>
      </c>
      <c r="P366" s="52">
        <v>80</v>
      </c>
      <c r="Q366" s="52" t="str">
        <f>IF(Tbl_DFR[[#This Row],[Filling Qty]]&gt;=150,"high","normal")</f>
        <v>normal</v>
      </c>
      <c r="R366" s="52" t="str">
        <f>IF(AND(Tbl_DFR[[#This Row],[CMP]]="HALDWANI",Tbl_DFR[[#This Row],[Filling Qty]]&gt;=150),"yes","no")</f>
        <v>no</v>
      </c>
      <c r="S366" s="52" t="str">
        <f>IF(Tbl_DFR[[#This Row],[Filling Qty]]&gt;=150,"high",IF(Tbl_DFR[[#This Row],[Filling Qty]]&gt;=80,"medium","low"))</f>
        <v>medium</v>
      </c>
      <c r="T366" s="46">
        <f t="shared" si="5"/>
        <v>90</v>
      </c>
      <c r="U366" s="46" t="str" cm="1">
        <f t="array" ref="U366">_xlfn.IFS(Tbl_DFR[[#This Row],[Filling Qty]]&gt;=150,"HIGH",Tbl_DFR[[#This Row],[Filling Qty]]&gt;=80,"medium",TRUE,"low")</f>
        <v>medium</v>
      </c>
      <c r="V366" s="46" t="str">
        <f>IF(OR(Tbl_DFR[[#This Row],[CMP]]="HALDWANI",Tbl_DFR[[#This Row],[CMP]]="DEHRADUN"),"YES","NO")</f>
        <v>YES</v>
      </c>
      <c r="W366" s="116">
        <v>45934</v>
      </c>
      <c r="X366" s="46"/>
      <c r="Y366" s="47">
        <v>45931</v>
      </c>
      <c r="Z366" s="47" t="str">
        <f>IFERROR(TEXT(Tbl_DFR[[#This Row],[Date of filling]],"mmm"),"WIP")</f>
        <v>Oct</v>
      </c>
      <c r="AA366" s="159">
        <f>IFERROR(YEAR(Tbl_DFR[[#This Row],[Date of filling]]),"WIP")</f>
        <v>2025</v>
      </c>
      <c r="AB366" s="161" t="str">
        <f>IFERROR(TEXT(Tbl_DFR[[#This Row],[Date of filling]],"ddd"),"WIP")</f>
        <v>Sat</v>
      </c>
      <c r="AC366" s="48"/>
      <c r="AD366" s="130" t="str">
        <f>_xlfn.XLOOKUP(Tbl_DFR[[#This Row],[SAP]],Site_master[SAP ID],Site_master[ [ TECHNICIAN Name] ],"Not found")</f>
        <v>Mithun  Kumar</v>
      </c>
      <c r="AE366" s="135">
        <f>LEN(Tbl_DFR[[#This Row],[SAP]])</f>
        <v>18</v>
      </c>
      <c r="AF366" s="151" t="str">
        <f>IF(Tbl_DFR[[#This Row],[SAP LENGTH]]=18,"valid","check")</f>
        <v>valid</v>
      </c>
    </row>
    <row r="367" spans="1:32" hidden="1">
      <c r="A367" s="70">
        <v>183</v>
      </c>
      <c r="B367" s="34" t="s">
        <v>705</v>
      </c>
      <c r="C367" s="34" t="str">
        <f>UPPER(TRIM(Tbl_DFR[[#This Row],[CMP]]))</f>
        <v>DEHRADUN</v>
      </c>
      <c r="D367" s="40" t="s">
        <v>706</v>
      </c>
      <c r="E367" s="21" t="s">
        <v>724</v>
      </c>
      <c r="F367" s="21" t="s">
        <v>725</v>
      </c>
      <c r="G367" s="84" t="s">
        <v>933</v>
      </c>
      <c r="H367" s="34" t="s">
        <v>930</v>
      </c>
      <c r="I367" s="59">
        <v>45947</v>
      </c>
      <c r="J367" s="59">
        <v>45947</v>
      </c>
      <c r="K367" s="159">
        <f>IF(OR(Tbl_DFR[[#This Row],[Date of filling]]="WIP",Tbl_DFR[[#This Row],[Date of Invoice ]]=""),"",Tbl_DFR[[#This Row],[Date of filling]]-Tbl_DFR[[#This Row],[Date of Invoice ]])</f>
        <v>0</v>
      </c>
      <c r="L367" s="161" t="str">
        <f>IF(ISNUMBER(Tbl_DFR[[#This Row],[Invoice filling gape]]),"valid","check")</f>
        <v>valid</v>
      </c>
      <c r="M367" s="46">
        <v>2062</v>
      </c>
      <c r="N367" s="46">
        <v>285</v>
      </c>
      <c r="O367" s="46">
        <v>51</v>
      </c>
      <c r="P367" s="95">
        <v>80</v>
      </c>
      <c r="Q367" s="95" t="str">
        <f>IF(Tbl_DFR[[#This Row],[Filling Qty]]&gt;=150,"high","normal")</f>
        <v>normal</v>
      </c>
      <c r="R367" s="95" t="str">
        <f>IF(AND(Tbl_DFR[[#This Row],[CMP]]="HALDWANI",Tbl_DFR[[#This Row],[Filling Qty]]&gt;=150),"yes","no")</f>
        <v>no</v>
      </c>
      <c r="S367" s="95" t="str">
        <f>IF(Tbl_DFR[[#This Row],[Filling Qty]]&gt;=150,"high",IF(Tbl_DFR[[#This Row],[Filling Qty]]&gt;=80,"medium","low"))</f>
        <v>medium</v>
      </c>
      <c r="T367" s="46">
        <f t="shared" si="5"/>
        <v>131</v>
      </c>
      <c r="U367" s="46" t="str" cm="1">
        <f t="array" ref="U367">_xlfn.IFS(Tbl_DFR[[#This Row],[Filling Qty]]&gt;=150,"HIGH",Tbl_DFR[[#This Row],[Filling Qty]]&gt;=80,"medium",TRUE,"low")</f>
        <v>medium</v>
      </c>
      <c r="V367" s="46" t="str">
        <f>IF(OR(Tbl_DFR[[#This Row],[CMP]]="HALDWANI",Tbl_DFR[[#This Row],[CMP]]="DEHRADUN"),"YES","NO")</f>
        <v>YES</v>
      </c>
      <c r="W367" s="59">
        <v>45947</v>
      </c>
      <c r="X367" s="47">
        <v>45931</v>
      </c>
      <c r="Y367" s="47">
        <v>45931</v>
      </c>
      <c r="Z367" s="47" t="str">
        <f>IFERROR(TEXT(Tbl_DFR[[#This Row],[Date of filling]],"mmm"),"WIP")</f>
        <v>Oct</v>
      </c>
      <c r="AA367" s="159">
        <f>IFERROR(YEAR(Tbl_DFR[[#This Row],[Date of filling]]),"WIP")</f>
        <v>2025</v>
      </c>
      <c r="AB367" s="161" t="str">
        <f>IFERROR(TEXT(Tbl_DFR[[#This Row],[Date of filling]],"ddd"),"WIP")</f>
        <v>Fri</v>
      </c>
      <c r="AC367" s="48"/>
      <c r="AD367" s="130" t="str">
        <f>_xlfn.XLOOKUP(Tbl_DFR[[#This Row],[SAP]],Site_master[SAP ID],Site_master[ [ TECHNICIAN Name] ],"Not found")</f>
        <v>Anup  Singh KLSI</v>
      </c>
      <c r="AE367" s="143">
        <f>LEN(Tbl_DFR[[#This Row],[SAP]])</f>
        <v>18</v>
      </c>
      <c r="AF367" s="151" t="str">
        <f>IF(Tbl_DFR[[#This Row],[SAP LENGTH]]=18,"valid","check")</f>
        <v>valid</v>
      </c>
    </row>
    <row r="368" spans="1:32" hidden="1">
      <c r="A368" s="56">
        <v>184</v>
      </c>
      <c r="B368" s="28" t="s">
        <v>705</v>
      </c>
      <c r="C368" s="28" t="str">
        <f>UPPER(TRIM(Tbl_DFR[[#This Row],[CMP]]))</f>
        <v>DEHRADUN</v>
      </c>
      <c r="D368" s="40" t="s">
        <v>706</v>
      </c>
      <c r="E368" s="27" t="s">
        <v>724</v>
      </c>
      <c r="F368" s="27" t="s">
        <v>725</v>
      </c>
      <c r="G368" s="84" t="s">
        <v>934</v>
      </c>
      <c r="H368" s="28" t="s">
        <v>935</v>
      </c>
      <c r="I368" s="58">
        <v>45947</v>
      </c>
      <c r="J368" s="58">
        <v>45947</v>
      </c>
      <c r="K368" s="159">
        <f>IF(OR(Tbl_DFR[[#This Row],[Date of filling]]="WIP",Tbl_DFR[[#This Row],[Date of Invoice ]]=""),"",Tbl_DFR[[#This Row],[Date of filling]]-Tbl_DFR[[#This Row],[Date of Invoice ]])</f>
        <v>0</v>
      </c>
      <c r="L368" s="161" t="str">
        <f>IF(ISNUMBER(Tbl_DFR[[#This Row],[Invoice filling gape]]),"valid","check")</f>
        <v>valid</v>
      </c>
      <c r="M368" s="42">
        <v>13158</v>
      </c>
      <c r="N368" s="42">
        <v>3827</v>
      </c>
      <c r="O368" s="42">
        <v>40</v>
      </c>
      <c r="P368" s="95">
        <v>80</v>
      </c>
      <c r="Q368" s="95" t="str">
        <f>IF(Tbl_DFR[[#This Row],[Filling Qty]]&gt;=150,"high","normal")</f>
        <v>normal</v>
      </c>
      <c r="R368" s="95" t="str">
        <f>IF(AND(Tbl_DFR[[#This Row],[CMP]]="HALDWANI",Tbl_DFR[[#This Row],[Filling Qty]]&gt;=150),"yes","no")</f>
        <v>no</v>
      </c>
      <c r="S368" s="95" t="str">
        <f>IF(Tbl_DFR[[#This Row],[Filling Qty]]&gt;=150,"high",IF(Tbl_DFR[[#This Row],[Filling Qty]]&gt;=80,"medium","low"))</f>
        <v>medium</v>
      </c>
      <c r="T368" s="42">
        <f t="shared" si="5"/>
        <v>120</v>
      </c>
      <c r="U368" s="42" t="str" cm="1">
        <f t="array" ref="U368">_xlfn.IFS(Tbl_DFR[[#This Row],[Filling Qty]]&gt;=150,"HIGH",Tbl_DFR[[#This Row],[Filling Qty]]&gt;=80,"medium",TRUE,"low")</f>
        <v>medium</v>
      </c>
      <c r="V368" s="42" t="str">
        <f>IF(OR(Tbl_DFR[[#This Row],[CMP]]="HALDWANI",Tbl_DFR[[#This Row],[CMP]]="DEHRADUN"),"YES","NO")</f>
        <v>YES</v>
      </c>
      <c r="W368" s="58">
        <v>45947</v>
      </c>
      <c r="X368" s="43">
        <v>45931</v>
      </c>
      <c r="Y368" s="43">
        <v>45931</v>
      </c>
      <c r="Z368" s="43" t="str">
        <f>IFERROR(TEXT(Tbl_DFR[[#This Row],[Date of filling]],"mmm"),"WIP")</f>
        <v>Oct</v>
      </c>
      <c r="AA368" s="159">
        <f>IFERROR(YEAR(Tbl_DFR[[#This Row],[Date of filling]]),"WIP")</f>
        <v>2025</v>
      </c>
      <c r="AB368" s="161" t="str">
        <f>IFERROR(TEXT(Tbl_DFR[[#This Row],[Date of filling]],"ddd"),"WIP")</f>
        <v>Fri</v>
      </c>
      <c r="AC368" s="50"/>
      <c r="AD368" s="129" t="str">
        <f>_xlfn.XLOOKUP(Tbl_DFR[[#This Row],[SAP]],Site_master[SAP ID],Site_master[ [ TECHNICIAN Name] ],"Not found")</f>
        <v>Shyam Singh Rana</v>
      </c>
      <c r="AE368" s="143">
        <f>LEN(Tbl_DFR[[#This Row],[SAP]])</f>
        <v>18</v>
      </c>
      <c r="AF368" s="151" t="str">
        <f>IF(Tbl_DFR[[#This Row],[SAP LENGTH]]=18,"valid","check")</f>
        <v>valid</v>
      </c>
    </row>
    <row r="369" spans="1:32">
      <c r="A369" s="56">
        <v>184</v>
      </c>
      <c r="B369" s="28" t="s">
        <v>31</v>
      </c>
      <c r="C369" s="28" t="str">
        <f>UPPER(TRIM(Tbl_DFR[[#This Row],[CMP]]))</f>
        <v>HALDWANI</v>
      </c>
      <c r="D369" s="40" t="s">
        <v>1</v>
      </c>
      <c r="E369" s="27" t="s">
        <v>107</v>
      </c>
      <c r="F369" s="27" t="s">
        <v>108</v>
      </c>
      <c r="G369" s="27" t="s">
        <v>251</v>
      </c>
      <c r="H369" s="28">
        <v>122043</v>
      </c>
      <c r="I369" s="113">
        <v>45934</v>
      </c>
      <c r="J369" s="117">
        <v>45934</v>
      </c>
      <c r="K369" s="159">
        <f>IF(OR(Tbl_DFR[[#This Row],[Date of filling]]="WIP",Tbl_DFR[[#This Row],[Date of Invoice ]]=""),"",Tbl_DFR[[#This Row],[Date of filling]]-Tbl_DFR[[#This Row],[Date of Invoice ]])</f>
        <v>0</v>
      </c>
      <c r="L369" s="161" t="str">
        <f>IF(ISNUMBER(Tbl_DFR[[#This Row],[Invoice filling gape]]),"valid","check")</f>
        <v>valid</v>
      </c>
      <c r="M369" s="51">
        <v>6888</v>
      </c>
      <c r="N369" s="51">
        <v>1456</v>
      </c>
      <c r="O369" s="51">
        <v>38</v>
      </c>
      <c r="P369" s="51">
        <v>60</v>
      </c>
      <c r="Q369" s="51" t="str">
        <f>IF(Tbl_DFR[[#This Row],[Filling Qty]]&gt;=150,"high","normal")</f>
        <v>normal</v>
      </c>
      <c r="R369" s="51" t="str">
        <f>IF(AND(Tbl_DFR[[#This Row],[CMP]]="HALDWANI",Tbl_DFR[[#This Row],[Filling Qty]]&gt;=150),"yes","no")</f>
        <v>no</v>
      </c>
      <c r="S369" s="51" t="str">
        <f>IF(Tbl_DFR[[#This Row],[Filling Qty]]&gt;=150,"high",IF(Tbl_DFR[[#This Row],[Filling Qty]]&gt;=80,"medium","low"))</f>
        <v>low</v>
      </c>
      <c r="T369" s="42">
        <f t="shared" si="5"/>
        <v>98</v>
      </c>
      <c r="U369" s="42" t="str" cm="1">
        <f t="array" ref="U369">_xlfn.IFS(Tbl_DFR[[#This Row],[Filling Qty]]&gt;=150,"HIGH",Tbl_DFR[[#This Row],[Filling Qty]]&gt;=80,"medium",TRUE,"low")</f>
        <v>low</v>
      </c>
      <c r="V369" s="42" t="str">
        <f>IF(OR(Tbl_DFR[[#This Row],[CMP]]="HALDWANI",Tbl_DFR[[#This Row],[CMP]]="DEHRADUN"),"YES","NO")</f>
        <v>YES</v>
      </c>
      <c r="W369" s="117">
        <v>45934</v>
      </c>
      <c r="X369" s="42"/>
      <c r="Y369" s="43">
        <v>45931</v>
      </c>
      <c r="Z369" s="43" t="str">
        <f>IFERROR(TEXT(Tbl_DFR[[#This Row],[Date of filling]],"mmm"),"WIP")</f>
        <v>Oct</v>
      </c>
      <c r="AA369" s="159">
        <f>IFERROR(YEAR(Tbl_DFR[[#This Row],[Date of filling]]),"WIP")</f>
        <v>2025</v>
      </c>
      <c r="AB369" s="161" t="str">
        <f>IFERROR(TEXT(Tbl_DFR[[#This Row],[Date of filling]],"ddd"),"WIP")</f>
        <v>Sat</v>
      </c>
      <c r="AC369" s="50"/>
      <c r="AD369" s="129" t="str">
        <f>_xlfn.XLOOKUP(Tbl_DFR[[#This Row],[SAP]],Site_master[SAP ID],Site_master[ [ TECHNICIAN Name] ],"Not found")</f>
        <v>Mithun  Kumar</v>
      </c>
      <c r="AE369" s="133">
        <f>LEN(Tbl_DFR[[#This Row],[SAP]])</f>
        <v>18</v>
      </c>
      <c r="AF369" s="151" t="str">
        <f>IF(Tbl_DFR[[#This Row],[SAP LENGTH]]=18,"valid","check")</f>
        <v>valid</v>
      </c>
    </row>
    <row r="370" spans="1:32" hidden="1">
      <c r="A370" s="70">
        <v>185</v>
      </c>
      <c r="B370" s="34" t="s">
        <v>31</v>
      </c>
      <c r="C370" s="34" t="str">
        <f>UPPER(TRIM(Tbl_DFR[[#This Row],[CMP]]))</f>
        <v>HALDWANI</v>
      </c>
      <c r="D370" s="40" t="s">
        <v>104</v>
      </c>
      <c r="E370" s="21" t="s">
        <v>127</v>
      </c>
      <c r="F370" s="21" t="s">
        <v>126</v>
      </c>
      <c r="G370" s="55" t="s">
        <v>252</v>
      </c>
      <c r="H370" s="34">
        <v>180718</v>
      </c>
      <c r="I370" s="112">
        <v>45934</v>
      </c>
      <c r="J370" s="112">
        <v>45935</v>
      </c>
      <c r="K370" s="159">
        <f>IF(OR(Tbl_DFR[[#This Row],[Date of filling]]="WIP",Tbl_DFR[[#This Row],[Date of Invoice ]]=""),"",Tbl_DFR[[#This Row],[Date of filling]]-Tbl_DFR[[#This Row],[Date of Invoice ]])</f>
        <v>1</v>
      </c>
      <c r="L370" s="161" t="str">
        <f>IF(ISNUMBER(Tbl_DFR[[#This Row],[Invoice filling gape]]),"valid","check")</f>
        <v>valid</v>
      </c>
      <c r="M370" s="52">
        <v>0</v>
      </c>
      <c r="N370" s="52">
        <v>0</v>
      </c>
      <c r="O370" s="52">
        <v>12</v>
      </c>
      <c r="P370" s="52">
        <v>80</v>
      </c>
      <c r="Q370" s="52" t="str">
        <f>IF(Tbl_DFR[[#This Row],[Filling Qty]]&gt;=150,"high","normal")</f>
        <v>normal</v>
      </c>
      <c r="R370" s="52" t="str">
        <f>IF(AND(Tbl_DFR[[#This Row],[CMP]]="HALDWANI",Tbl_DFR[[#This Row],[Filling Qty]]&gt;=150),"yes","no")</f>
        <v>no</v>
      </c>
      <c r="S370" s="52" t="str">
        <f>IF(Tbl_DFR[[#This Row],[Filling Qty]]&gt;=150,"high",IF(Tbl_DFR[[#This Row],[Filling Qty]]&gt;=80,"medium","low"))</f>
        <v>medium</v>
      </c>
      <c r="T370" s="46">
        <f t="shared" si="5"/>
        <v>92</v>
      </c>
      <c r="U370" s="46" t="str" cm="1">
        <f t="array" ref="U370">_xlfn.IFS(Tbl_DFR[[#This Row],[Filling Qty]]&gt;=150,"HIGH",Tbl_DFR[[#This Row],[Filling Qty]]&gt;=80,"medium",TRUE,"low")</f>
        <v>medium</v>
      </c>
      <c r="V370" s="46" t="str">
        <f>IF(OR(Tbl_DFR[[#This Row],[CMP]]="HALDWANI",Tbl_DFR[[#This Row],[CMP]]="DEHRADUN"),"YES","NO")</f>
        <v>YES</v>
      </c>
      <c r="W370" s="112">
        <v>45935</v>
      </c>
      <c r="X370" s="46"/>
      <c r="Y370" s="47">
        <v>45931</v>
      </c>
      <c r="Z370" s="47" t="str">
        <f>IFERROR(TEXT(Tbl_DFR[[#This Row],[Date of filling]],"mmm"),"WIP")</f>
        <v>Oct</v>
      </c>
      <c r="AA370" s="159">
        <f>IFERROR(YEAR(Tbl_DFR[[#This Row],[Date of filling]]),"WIP")</f>
        <v>2025</v>
      </c>
      <c r="AB370" s="161" t="str">
        <f>IFERROR(TEXT(Tbl_DFR[[#This Row],[Date of filling]],"ddd"),"WIP")</f>
        <v>Sun</v>
      </c>
      <c r="AC370" s="48"/>
      <c r="AD370" s="130" t="str">
        <f>_xlfn.XLOOKUP(Tbl_DFR[[#This Row],[SAP]],Site_master[SAP ID],Site_master[ [ TECHNICIAN Name] ],"Not found")</f>
        <v>Veer  Pal</v>
      </c>
      <c r="AE370" s="149">
        <f>LEN(Tbl_DFR[[#This Row],[SAP]])</f>
        <v>18</v>
      </c>
      <c r="AF370" s="151" t="str">
        <f>IF(Tbl_DFR[[#This Row],[SAP LENGTH]]=18,"valid","check")</f>
        <v>valid</v>
      </c>
    </row>
    <row r="371" spans="1:32" hidden="1">
      <c r="A371" s="70">
        <v>185</v>
      </c>
      <c r="B371" s="34" t="s">
        <v>705</v>
      </c>
      <c r="C371" s="34" t="str">
        <f>UPPER(TRIM(Tbl_DFR[[#This Row],[CMP]]))</f>
        <v>DEHRADUN</v>
      </c>
      <c r="D371" s="40" t="s">
        <v>706</v>
      </c>
      <c r="E371" s="21" t="s">
        <v>724</v>
      </c>
      <c r="F371" s="21" t="s">
        <v>725</v>
      </c>
      <c r="G371" s="84" t="s">
        <v>936</v>
      </c>
      <c r="H371" s="34" t="s">
        <v>935</v>
      </c>
      <c r="I371" s="59">
        <v>45947</v>
      </c>
      <c r="J371" s="59">
        <v>45947</v>
      </c>
      <c r="K371" s="159">
        <f>IF(OR(Tbl_DFR[[#This Row],[Date of filling]]="WIP",Tbl_DFR[[#This Row],[Date of Invoice ]]=""),"",Tbl_DFR[[#This Row],[Date of filling]]-Tbl_DFR[[#This Row],[Date of Invoice ]])</f>
        <v>0</v>
      </c>
      <c r="L371" s="161" t="str">
        <f>IF(ISNUMBER(Tbl_DFR[[#This Row],[Invoice filling gape]]),"valid","check")</f>
        <v>valid</v>
      </c>
      <c r="M371" s="46">
        <v>3421</v>
      </c>
      <c r="N371" s="46">
        <v>1320</v>
      </c>
      <c r="O371" s="46">
        <v>48</v>
      </c>
      <c r="P371" s="95">
        <v>80</v>
      </c>
      <c r="Q371" s="95" t="str">
        <f>IF(Tbl_DFR[[#This Row],[Filling Qty]]&gt;=150,"high","normal")</f>
        <v>normal</v>
      </c>
      <c r="R371" s="95" t="str">
        <f>IF(AND(Tbl_DFR[[#This Row],[CMP]]="HALDWANI",Tbl_DFR[[#This Row],[Filling Qty]]&gt;=150),"yes","no")</f>
        <v>no</v>
      </c>
      <c r="S371" s="95" t="str">
        <f>IF(Tbl_DFR[[#This Row],[Filling Qty]]&gt;=150,"high",IF(Tbl_DFR[[#This Row],[Filling Qty]]&gt;=80,"medium","low"))</f>
        <v>medium</v>
      </c>
      <c r="T371" s="46">
        <f t="shared" si="5"/>
        <v>128</v>
      </c>
      <c r="U371" s="46" t="str" cm="1">
        <f t="array" ref="U371">_xlfn.IFS(Tbl_DFR[[#This Row],[Filling Qty]]&gt;=150,"HIGH",Tbl_DFR[[#This Row],[Filling Qty]]&gt;=80,"medium",TRUE,"low")</f>
        <v>medium</v>
      </c>
      <c r="V371" s="46" t="str">
        <f>IF(OR(Tbl_DFR[[#This Row],[CMP]]="HALDWANI",Tbl_DFR[[#This Row],[CMP]]="DEHRADUN"),"YES","NO")</f>
        <v>YES</v>
      </c>
      <c r="W371" s="59">
        <v>45947</v>
      </c>
      <c r="X371" s="47">
        <v>45931</v>
      </c>
      <c r="Y371" s="47">
        <v>45931</v>
      </c>
      <c r="Z371" s="47" t="str">
        <f>IFERROR(TEXT(Tbl_DFR[[#This Row],[Date of filling]],"mmm"),"WIP")</f>
        <v>Oct</v>
      </c>
      <c r="AA371" s="159">
        <f>IFERROR(YEAR(Tbl_DFR[[#This Row],[Date of filling]]),"WIP")</f>
        <v>2025</v>
      </c>
      <c r="AB371" s="161" t="str">
        <f>IFERROR(TEXT(Tbl_DFR[[#This Row],[Date of filling]],"ddd"),"WIP")</f>
        <v>Fri</v>
      </c>
      <c r="AC371" s="48"/>
      <c r="AD371" s="130" t="str">
        <f>_xlfn.XLOOKUP(Tbl_DFR[[#This Row],[SAP]],Site_master[SAP ID],Site_master[ [ TECHNICIAN Name] ],"Not found")</f>
        <v>Shyam Singh Rana</v>
      </c>
      <c r="AE371" s="143">
        <f>LEN(Tbl_DFR[[#This Row],[SAP]])</f>
        <v>18</v>
      </c>
      <c r="AF371" s="151" t="str">
        <f>IF(Tbl_DFR[[#This Row],[SAP LENGTH]]=18,"valid","check")</f>
        <v>valid</v>
      </c>
    </row>
    <row r="372" spans="1:32" hidden="1">
      <c r="A372" s="56">
        <v>186</v>
      </c>
      <c r="B372" s="28" t="s">
        <v>31</v>
      </c>
      <c r="C372" s="28" t="str">
        <f>UPPER(TRIM(Tbl_DFR[[#This Row],[CMP]]))</f>
        <v>HALDWANI</v>
      </c>
      <c r="D372" s="40" t="s">
        <v>104</v>
      </c>
      <c r="E372" s="49" t="s">
        <v>127</v>
      </c>
      <c r="F372" s="27" t="s">
        <v>126</v>
      </c>
      <c r="G372" s="55" t="s">
        <v>253</v>
      </c>
      <c r="H372" s="28">
        <v>180718</v>
      </c>
      <c r="I372" s="113">
        <v>45934</v>
      </c>
      <c r="J372" s="113">
        <v>45934</v>
      </c>
      <c r="K372" s="159">
        <f>IF(OR(Tbl_DFR[[#This Row],[Date of filling]]="WIP",Tbl_DFR[[#This Row],[Date of Invoice ]]=""),"",Tbl_DFR[[#This Row],[Date of filling]]-Tbl_DFR[[#This Row],[Date of Invoice ]])</f>
        <v>0</v>
      </c>
      <c r="L372" s="161" t="str">
        <f>IF(ISNUMBER(Tbl_DFR[[#This Row],[Invoice filling gape]]),"valid","check")</f>
        <v>valid</v>
      </c>
      <c r="M372" s="51">
        <v>845</v>
      </c>
      <c r="N372" s="51">
        <v>103</v>
      </c>
      <c r="O372" s="51">
        <v>25</v>
      </c>
      <c r="P372" s="51">
        <v>80</v>
      </c>
      <c r="Q372" s="51" t="str">
        <f>IF(Tbl_DFR[[#This Row],[Filling Qty]]&gt;=150,"high","normal")</f>
        <v>normal</v>
      </c>
      <c r="R372" s="51" t="str">
        <f>IF(AND(Tbl_DFR[[#This Row],[CMP]]="HALDWANI",Tbl_DFR[[#This Row],[Filling Qty]]&gt;=150),"yes","no")</f>
        <v>no</v>
      </c>
      <c r="S372" s="51" t="str">
        <f>IF(Tbl_DFR[[#This Row],[Filling Qty]]&gt;=150,"high",IF(Tbl_DFR[[#This Row],[Filling Qty]]&gt;=80,"medium","low"))</f>
        <v>medium</v>
      </c>
      <c r="T372" s="42">
        <f t="shared" si="5"/>
        <v>105</v>
      </c>
      <c r="U372" s="42" t="str" cm="1">
        <f t="array" ref="U372">_xlfn.IFS(Tbl_DFR[[#This Row],[Filling Qty]]&gt;=150,"HIGH",Tbl_DFR[[#This Row],[Filling Qty]]&gt;=80,"medium",TRUE,"low")</f>
        <v>medium</v>
      </c>
      <c r="V372" s="42" t="str">
        <f>IF(OR(Tbl_DFR[[#This Row],[CMP]]="HALDWANI",Tbl_DFR[[#This Row],[CMP]]="DEHRADUN"),"YES","NO")</f>
        <v>YES</v>
      </c>
      <c r="W372" s="113">
        <v>45934</v>
      </c>
      <c r="X372" s="42"/>
      <c r="Y372" s="43">
        <v>45931</v>
      </c>
      <c r="Z372" s="43" t="str">
        <f>IFERROR(TEXT(Tbl_DFR[[#This Row],[Date of filling]],"mmm"),"WIP")</f>
        <v>Oct</v>
      </c>
      <c r="AA372" s="159">
        <f>IFERROR(YEAR(Tbl_DFR[[#This Row],[Date of filling]]),"WIP")</f>
        <v>2025</v>
      </c>
      <c r="AB372" s="161" t="str">
        <f>IFERROR(TEXT(Tbl_DFR[[#This Row],[Date of filling]],"ddd"),"WIP")</f>
        <v>Sat</v>
      </c>
      <c r="AC372" s="50"/>
      <c r="AD372" s="129" t="str">
        <f>_xlfn.XLOOKUP(Tbl_DFR[[#This Row],[SAP]],Site_master[SAP ID],Site_master[ [ TECHNICIAN Name] ],"Not found")</f>
        <v>Munendra  singh</v>
      </c>
      <c r="AE372" s="149">
        <f>LEN(Tbl_DFR[[#This Row],[SAP]])</f>
        <v>18</v>
      </c>
      <c r="AF372" s="151" t="str">
        <f>IF(Tbl_DFR[[#This Row],[SAP LENGTH]]=18,"valid","check")</f>
        <v>valid</v>
      </c>
    </row>
    <row r="373" spans="1:32" hidden="1">
      <c r="A373" s="56">
        <v>186</v>
      </c>
      <c r="B373" s="28" t="s">
        <v>705</v>
      </c>
      <c r="C373" s="28" t="str">
        <f>UPPER(TRIM(Tbl_DFR[[#This Row],[CMP]]))</f>
        <v>DEHRADUN</v>
      </c>
      <c r="D373" s="40" t="s">
        <v>706</v>
      </c>
      <c r="E373" s="49" t="s">
        <v>724</v>
      </c>
      <c r="F373" s="27" t="s">
        <v>725</v>
      </c>
      <c r="G373" s="84" t="s">
        <v>937</v>
      </c>
      <c r="H373" s="28" t="s">
        <v>935</v>
      </c>
      <c r="I373" s="58">
        <v>45947</v>
      </c>
      <c r="J373" s="58">
        <v>45948</v>
      </c>
      <c r="K373" s="159">
        <f>IF(OR(Tbl_DFR[[#This Row],[Date of filling]]="WIP",Tbl_DFR[[#This Row],[Date of Invoice ]]=""),"",Tbl_DFR[[#This Row],[Date of filling]]-Tbl_DFR[[#This Row],[Date of Invoice ]])</f>
        <v>1</v>
      </c>
      <c r="L373" s="161" t="str">
        <f>IF(ISNUMBER(Tbl_DFR[[#This Row],[Invoice filling gape]]),"valid","check")</f>
        <v>valid</v>
      </c>
      <c r="M373" s="42">
        <v>1632</v>
      </c>
      <c r="N373" s="42">
        <v>638</v>
      </c>
      <c r="O373" s="42">
        <v>42</v>
      </c>
      <c r="P373" s="95">
        <v>80</v>
      </c>
      <c r="Q373" s="95" t="str">
        <f>IF(Tbl_DFR[[#This Row],[Filling Qty]]&gt;=150,"high","normal")</f>
        <v>normal</v>
      </c>
      <c r="R373" s="95" t="str">
        <f>IF(AND(Tbl_DFR[[#This Row],[CMP]]="HALDWANI",Tbl_DFR[[#This Row],[Filling Qty]]&gt;=150),"yes","no")</f>
        <v>no</v>
      </c>
      <c r="S373" s="95" t="str">
        <f>IF(Tbl_DFR[[#This Row],[Filling Qty]]&gt;=150,"high",IF(Tbl_DFR[[#This Row],[Filling Qty]]&gt;=80,"medium","low"))</f>
        <v>medium</v>
      </c>
      <c r="T373" s="42">
        <f t="shared" si="5"/>
        <v>122</v>
      </c>
      <c r="U373" s="42" t="str" cm="1">
        <f t="array" ref="U373">_xlfn.IFS(Tbl_DFR[[#This Row],[Filling Qty]]&gt;=150,"HIGH",Tbl_DFR[[#This Row],[Filling Qty]]&gt;=80,"medium",TRUE,"low")</f>
        <v>medium</v>
      </c>
      <c r="V373" s="42" t="str">
        <f>IF(OR(Tbl_DFR[[#This Row],[CMP]]="HALDWANI",Tbl_DFR[[#This Row],[CMP]]="DEHRADUN"),"YES","NO")</f>
        <v>YES</v>
      </c>
      <c r="W373" s="58">
        <v>45947</v>
      </c>
      <c r="X373" s="43">
        <v>45931</v>
      </c>
      <c r="Y373" s="43">
        <v>45931</v>
      </c>
      <c r="Z373" s="43" t="str">
        <f>IFERROR(TEXT(Tbl_DFR[[#This Row],[Date of filling]],"mmm"),"WIP")</f>
        <v>Oct</v>
      </c>
      <c r="AA373" s="159">
        <f>IFERROR(YEAR(Tbl_DFR[[#This Row],[Date of filling]]),"WIP")</f>
        <v>2025</v>
      </c>
      <c r="AB373" s="161" t="str">
        <f>IFERROR(TEXT(Tbl_DFR[[#This Row],[Date of filling]],"ddd"),"WIP")</f>
        <v>Sat</v>
      </c>
      <c r="AC373" s="50"/>
      <c r="AD373" s="129" t="str">
        <f>_xlfn.XLOOKUP(Tbl_DFR[[#This Row],[SAP]],Site_master[SAP ID],Site_master[ [ TECHNICIAN Name] ],"Not found")</f>
        <v>Gaurav  Kamboj</v>
      </c>
      <c r="AE373" s="143">
        <f>LEN(Tbl_DFR[[#This Row],[SAP]])</f>
        <v>18</v>
      </c>
      <c r="AF373" s="151" t="str">
        <f>IF(Tbl_DFR[[#This Row],[SAP LENGTH]]=18,"valid","check")</f>
        <v>valid</v>
      </c>
    </row>
    <row r="374" spans="1:32" hidden="1">
      <c r="A374" s="70">
        <v>187</v>
      </c>
      <c r="B374" s="34" t="s">
        <v>31</v>
      </c>
      <c r="C374" s="34" t="str">
        <f>UPPER(TRIM(Tbl_DFR[[#This Row],[CMP]]))</f>
        <v>HALDWANI</v>
      </c>
      <c r="D374" s="40" t="s">
        <v>104</v>
      </c>
      <c r="E374" s="45" t="s">
        <v>127</v>
      </c>
      <c r="F374" s="21" t="s">
        <v>126</v>
      </c>
      <c r="G374" s="55" t="s">
        <v>254</v>
      </c>
      <c r="H374" s="34">
        <v>180916</v>
      </c>
      <c r="I374" s="112">
        <v>45934</v>
      </c>
      <c r="J374" s="112">
        <v>45934</v>
      </c>
      <c r="K374" s="159">
        <f>IF(OR(Tbl_DFR[[#This Row],[Date of filling]]="WIP",Tbl_DFR[[#This Row],[Date of Invoice ]]=""),"",Tbl_DFR[[#This Row],[Date of filling]]-Tbl_DFR[[#This Row],[Date of Invoice ]])</f>
        <v>0</v>
      </c>
      <c r="L374" s="161" t="str">
        <f>IF(ISNUMBER(Tbl_DFR[[#This Row],[Invoice filling gape]]),"valid","check")</f>
        <v>valid</v>
      </c>
      <c r="M374" s="52">
        <v>62968</v>
      </c>
      <c r="N374" s="52">
        <v>2009</v>
      </c>
      <c r="O374" s="52">
        <v>40</v>
      </c>
      <c r="P374" s="52">
        <v>140</v>
      </c>
      <c r="Q374" s="52" t="str">
        <f>IF(Tbl_DFR[[#This Row],[Filling Qty]]&gt;=150,"high","normal")</f>
        <v>normal</v>
      </c>
      <c r="R374" s="52" t="str">
        <f>IF(AND(Tbl_DFR[[#This Row],[CMP]]="HALDWANI",Tbl_DFR[[#This Row],[Filling Qty]]&gt;=150),"yes","no")</f>
        <v>no</v>
      </c>
      <c r="S374" s="52" t="str">
        <f>IF(Tbl_DFR[[#This Row],[Filling Qty]]&gt;=150,"high",IF(Tbl_DFR[[#This Row],[Filling Qty]]&gt;=80,"medium","low"))</f>
        <v>medium</v>
      </c>
      <c r="T374" s="46">
        <f t="shared" si="5"/>
        <v>180</v>
      </c>
      <c r="U374" s="46" t="str" cm="1">
        <f t="array" ref="U374">_xlfn.IFS(Tbl_DFR[[#This Row],[Filling Qty]]&gt;=150,"HIGH",Tbl_DFR[[#This Row],[Filling Qty]]&gt;=80,"medium",TRUE,"low")</f>
        <v>medium</v>
      </c>
      <c r="V374" s="46" t="str">
        <f>IF(OR(Tbl_DFR[[#This Row],[CMP]]="HALDWANI",Tbl_DFR[[#This Row],[CMP]]="DEHRADUN"),"YES","NO")</f>
        <v>YES</v>
      </c>
      <c r="W374" s="112">
        <v>45934</v>
      </c>
      <c r="X374" s="46"/>
      <c r="Y374" s="47">
        <v>45931</v>
      </c>
      <c r="Z374" s="47" t="str">
        <f>IFERROR(TEXT(Tbl_DFR[[#This Row],[Date of filling]],"mmm"),"WIP")</f>
        <v>Oct</v>
      </c>
      <c r="AA374" s="159">
        <f>IFERROR(YEAR(Tbl_DFR[[#This Row],[Date of filling]]),"WIP")</f>
        <v>2025</v>
      </c>
      <c r="AB374" s="161" t="str">
        <f>IFERROR(TEXT(Tbl_DFR[[#This Row],[Date of filling]],"ddd"),"WIP")</f>
        <v>Sat</v>
      </c>
      <c r="AC374" s="48"/>
      <c r="AD374" s="130" t="str">
        <f>_xlfn.XLOOKUP(Tbl_DFR[[#This Row],[SAP]],Site_master[SAP ID],Site_master[ [ TECHNICIAN Name] ],"Not found")</f>
        <v>Not found</v>
      </c>
      <c r="AE374" s="149">
        <f>LEN(Tbl_DFR[[#This Row],[SAP]])</f>
        <v>18</v>
      </c>
      <c r="AF374" s="151" t="str">
        <f>IF(Tbl_DFR[[#This Row],[SAP LENGTH]]=18,"valid","check")</f>
        <v>valid</v>
      </c>
    </row>
    <row r="375" spans="1:32" hidden="1">
      <c r="A375" s="70">
        <v>187</v>
      </c>
      <c r="B375" s="34" t="s">
        <v>705</v>
      </c>
      <c r="C375" s="34" t="str">
        <f>UPPER(TRIM(Tbl_DFR[[#This Row],[CMP]]))</f>
        <v>DEHRADUN</v>
      </c>
      <c r="D375" s="40" t="s">
        <v>706</v>
      </c>
      <c r="E375" s="45" t="s">
        <v>724</v>
      </c>
      <c r="F375" s="21" t="s">
        <v>725</v>
      </c>
      <c r="G375" s="84" t="s">
        <v>938</v>
      </c>
      <c r="H375" s="34" t="s">
        <v>935</v>
      </c>
      <c r="I375" s="59">
        <v>45947</v>
      </c>
      <c r="J375" s="59">
        <v>45948</v>
      </c>
      <c r="K375" s="159">
        <f>IF(OR(Tbl_DFR[[#This Row],[Date of filling]]="WIP",Tbl_DFR[[#This Row],[Date of Invoice ]]=""),"",Tbl_DFR[[#This Row],[Date of filling]]-Tbl_DFR[[#This Row],[Date of Invoice ]])</f>
        <v>1</v>
      </c>
      <c r="L375" s="161" t="str">
        <f>IF(ISNUMBER(Tbl_DFR[[#This Row],[Invoice filling gape]]),"valid","check")</f>
        <v>valid</v>
      </c>
      <c r="M375" s="46">
        <v>2548</v>
      </c>
      <c r="N375" s="46">
        <v>649</v>
      </c>
      <c r="O375" s="46">
        <v>42</v>
      </c>
      <c r="P375" s="95">
        <v>80</v>
      </c>
      <c r="Q375" s="95" t="str">
        <f>IF(Tbl_DFR[[#This Row],[Filling Qty]]&gt;=150,"high","normal")</f>
        <v>normal</v>
      </c>
      <c r="R375" s="95" t="str">
        <f>IF(AND(Tbl_DFR[[#This Row],[CMP]]="HALDWANI",Tbl_DFR[[#This Row],[Filling Qty]]&gt;=150),"yes","no")</f>
        <v>no</v>
      </c>
      <c r="S375" s="95" t="str">
        <f>IF(Tbl_DFR[[#This Row],[Filling Qty]]&gt;=150,"high",IF(Tbl_DFR[[#This Row],[Filling Qty]]&gt;=80,"medium","low"))</f>
        <v>medium</v>
      </c>
      <c r="T375" s="46">
        <f t="shared" si="5"/>
        <v>122</v>
      </c>
      <c r="U375" s="46" t="str" cm="1">
        <f t="array" ref="U375">_xlfn.IFS(Tbl_DFR[[#This Row],[Filling Qty]]&gt;=150,"HIGH",Tbl_DFR[[#This Row],[Filling Qty]]&gt;=80,"medium",TRUE,"low")</f>
        <v>medium</v>
      </c>
      <c r="V375" s="46" t="str">
        <f>IF(OR(Tbl_DFR[[#This Row],[CMP]]="HALDWANI",Tbl_DFR[[#This Row],[CMP]]="DEHRADUN"),"YES","NO")</f>
        <v>YES</v>
      </c>
      <c r="W375" s="59">
        <v>45947</v>
      </c>
      <c r="X375" s="47">
        <v>45931</v>
      </c>
      <c r="Y375" s="47">
        <v>45931</v>
      </c>
      <c r="Z375" s="47" t="str">
        <f>IFERROR(TEXT(Tbl_DFR[[#This Row],[Date of filling]],"mmm"),"WIP")</f>
        <v>Oct</v>
      </c>
      <c r="AA375" s="159">
        <f>IFERROR(YEAR(Tbl_DFR[[#This Row],[Date of filling]]),"WIP")</f>
        <v>2025</v>
      </c>
      <c r="AB375" s="161" t="str">
        <f>IFERROR(TEXT(Tbl_DFR[[#This Row],[Date of filling]],"ddd"),"WIP")</f>
        <v>Sat</v>
      </c>
      <c r="AC375" s="48"/>
      <c r="AD375" s="130" t="str">
        <f>_xlfn.XLOOKUP(Tbl_DFR[[#This Row],[SAP]],Site_master[SAP ID],Site_master[ [ TECHNICIAN Name] ],"Not found")</f>
        <v>Gaurav  Kamboj</v>
      </c>
      <c r="AE375" s="143">
        <f>LEN(Tbl_DFR[[#This Row],[SAP]])</f>
        <v>18</v>
      </c>
      <c r="AF375" s="151" t="str">
        <f>IF(Tbl_DFR[[#This Row],[SAP LENGTH]]=18,"valid","check")</f>
        <v>valid</v>
      </c>
    </row>
    <row r="376" spans="1:32" hidden="1">
      <c r="A376" s="56">
        <v>188</v>
      </c>
      <c r="B376" s="28" t="s">
        <v>705</v>
      </c>
      <c r="C376" s="28" t="str">
        <f>UPPER(TRIM(Tbl_DFR[[#This Row],[CMP]]))</f>
        <v>DEHRADUN</v>
      </c>
      <c r="D376" s="40" t="s">
        <v>706</v>
      </c>
      <c r="E376" s="49" t="s">
        <v>724</v>
      </c>
      <c r="F376" s="27" t="s">
        <v>725</v>
      </c>
      <c r="G376" s="84" t="s">
        <v>788</v>
      </c>
      <c r="H376" s="28" t="s">
        <v>935</v>
      </c>
      <c r="I376" s="58">
        <v>45947</v>
      </c>
      <c r="J376" s="58">
        <v>45948</v>
      </c>
      <c r="K376" s="159">
        <f>IF(OR(Tbl_DFR[[#This Row],[Date of filling]]="WIP",Tbl_DFR[[#This Row],[Date of Invoice ]]=""),"",Tbl_DFR[[#This Row],[Date of filling]]-Tbl_DFR[[#This Row],[Date of Invoice ]])</f>
        <v>1</v>
      </c>
      <c r="L376" s="161" t="str">
        <f>IF(ISNUMBER(Tbl_DFR[[#This Row],[Invoice filling gape]]),"valid","check")</f>
        <v>valid</v>
      </c>
      <c r="M376" s="42">
        <v>5967</v>
      </c>
      <c r="N376" s="42">
        <v>1128</v>
      </c>
      <c r="O376" s="42">
        <v>20</v>
      </c>
      <c r="P376" s="95">
        <v>40</v>
      </c>
      <c r="Q376" s="95" t="str">
        <f>IF(Tbl_DFR[[#This Row],[Filling Qty]]&gt;=150,"high","normal")</f>
        <v>normal</v>
      </c>
      <c r="R376" s="95" t="str">
        <f>IF(AND(Tbl_DFR[[#This Row],[CMP]]="HALDWANI",Tbl_DFR[[#This Row],[Filling Qty]]&gt;=150),"yes","no")</f>
        <v>no</v>
      </c>
      <c r="S376" s="95" t="str">
        <f>IF(Tbl_DFR[[#This Row],[Filling Qty]]&gt;=150,"high",IF(Tbl_DFR[[#This Row],[Filling Qty]]&gt;=80,"medium","low"))</f>
        <v>low</v>
      </c>
      <c r="T376" s="42">
        <f t="shared" si="5"/>
        <v>60</v>
      </c>
      <c r="U376" s="42" t="str" cm="1">
        <f t="array" ref="U376">_xlfn.IFS(Tbl_DFR[[#This Row],[Filling Qty]]&gt;=150,"HIGH",Tbl_DFR[[#This Row],[Filling Qty]]&gt;=80,"medium",TRUE,"low")</f>
        <v>low</v>
      </c>
      <c r="V376" s="42" t="str">
        <f>IF(OR(Tbl_DFR[[#This Row],[CMP]]="HALDWANI",Tbl_DFR[[#This Row],[CMP]]="DEHRADUN"),"YES","NO")</f>
        <v>YES</v>
      </c>
      <c r="W376" s="58">
        <v>45947</v>
      </c>
      <c r="X376" s="43">
        <v>45931</v>
      </c>
      <c r="Y376" s="43">
        <v>45931</v>
      </c>
      <c r="Z376" s="43" t="str">
        <f>IFERROR(TEXT(Tbl_DFR[[#This Row],[Date of filling]],"mmm"),"WIP")</f>
        <v>Oct</v>
      </c>
      <c r="AA376" s="159">
        <f>IFERROR(YEAR(Tbl_DFR[[#This Row],[Date of filling]]),"WIP")</f>
        <v>2025</v>
      </c>
      <c r="AB376" s="161" t="str">
        <f>IFERROR(TEXT(Tbl_DFR[[#This Row],[Date of filling]],"ddd"),"WIP")</f>
        <v>Sat</v>
      </c>
      <c r="AC376" s="50"/>
      <c r="AD376" s="129" t="str">
        <f>_xlfn.XLOOKUP(Tbl_DFR[[#This Row],[SAP]],Site_master[SAP ID],Site_master[ [ TECHNICIAN Name] ],"Not found")</f>
        <v>Ankur  Khatana</v>
      </c>
      <c r="AE376" s="143">
        <f>LEN(Tbl_DFR[[#This Row],[SAP]])</f>
        <v>18</v>
      </c>
      <c r="AF376" s="151" t="str">
        <f>IF(Tbl_DFR[[#This Row],[SAP LENGTH]]=18,"valid","check")</f>
        <v>valid</v>
      </c>
    </row>
    <row r="377" spans="1:32" hidden="1">
      <c r="A377" s="56">
        <v>188</v>
      </c>
      <c r="B377" s="28" t="s">
        <v>31</v>
      </c>
      <c r="C377" s="28" t="str">
        <f>UPPER(TRIM(Tbl_DFR[[#This Row],[CMP]]))</f>
        <v>HALDWANI</v>
      </c>
      <c r="D377" s="40" t="s">
        <v>104</v>
      </c>
      <c r="E377" s="49" t="s">
        <v>127</v>
      </c>
      <c r="F377" s="27" t="s">
        <v>126</v>
      </c>
      <c r="G377" s="55" t="s">
        <v>260</v>
      </c>
      <c r="H377" s="28">
        <v>75837</v>
      </c>
      <c r="I377" s="113">
        <v>45934</v>
      </c>
      <c r="J377" s="113">
        <v>45935</v>
      </c>
      <c r="K377" s="159">
        <f>IF(OR(Tbl_DFR[[#This Row],[Date of filling]]="WIP",Tbl_DFR[[#This Row],[Date of Invoice ]]=""),"",Tbl_DFR[[#This Row],[Date of filling]]-Tbl_DFR[[#This Row],[Date of Invoice ]])</f>
        <v>1</v>
      </c>
      <c r="L377" s="161" t="str">
        <f>IF(ISNUMBER(Tbl_DFR[[#This Row],[Invoice filling gape]]),"valid","check")</f>
        <v>valid</v>
      </c>
      <c r="M377" s="42">
        <v>5905</v>
      </c>
      <c r="N377" s="42">
        <v>1306</v>
      </c>
      <c r="O377" s="42">
        <v>65</v>
      </c>
      <c r="P377" s="51">
        <v>60</v>
      </c>
      <c r="Q377" s="51" t="str">
        <f>IF(Tbl_DFR[[#This Row],[Filling Qty]]&gt;=150,"high","normal")</f>
        <v>normal</v>
      </c>
      <c r="R377" s="51" t="str">
        <f>IF(AND(Tbl_DFR[[#This Row],[CMP]]="HALDWANI",Tbl_DFR[[#This Row],[Filling Qty]]&gt;=150),"yes","no")</f>
        <v>no</v>
      </c>
      <c r="S377" s="51" t="str">
        <f>IF(Tbl_DFR[[#This Row],[Filling Qty]]&gt;=150,"high",IF(Tbl_DFR[[#This Row],[Filling Qty]]&gt;=80,"medium","low"))</f>
        <v>low</v>
      </c>
      <c r="T377" s="42">
        <f>P377+O383</f>
        <v>155</v>
      </c>
      <c r="U377" s="42" t="str" cm="1">
        <f t="array" ref="U377">_xlfn.IFS(Tbl_DFR[[#This Row],[Filling Qty]]&gt;=150,"HIGH",Tbl_DFR[[#This Row],[Filling Qty]]&gt;=80,"medium",TRUE,"low")</f>
        <v>low</v>
      </c>
      <c r="V377" s="42" t="str">
        <f>IF(OR(Tbl_DFR[[#This Row],[CMP]]="HALDWANI",Tbl_DFR[[#This Row],[CMP]]="DEHRADUN"),"YES","NO")</f>
        <v>YES</v>
      </c>
      <c r="W377" s="113">
        <v>45935</v>
      </c>
      <c r="X377" s="42"/>
      <c r="Y377" s="43">
        <v>45931</v>
      </c>
      <c r="Z377" s="43" t="str">
        <f>IFERROR(TEXT(Tbl_DFR[[#This Row],[Date of filling]],"mmm"),"WIP")</f>
        <v>Oct</v>
      </c>
      <c r="AA377" s="159">
        <f>IFERROR(YEAR(Tbl_DFR[[#This Row],[Date of filling]]),"WIP")</f>
        <v>2025</v>
      </c>
      <c r="AB377" s="161" t="str">
        <f>IFERROR(TEXT(Tbl_DFR[[#This Row],[Date of filling]],"ddd"),"WIP")</f>
        <v>Sun</v>
      </c>
      <c r="AC377" s="50"/>
      <c r="AD377" s="129" t="str">
        <f>_xlfn.XLOOKUP(Tbl_DFR[[#This Row],[SAP]],Site_master[SAP ID],Site_master[ [ TECHNICIAN Name] ],"Not found")</f>
        <v>Dharmendra  Singh</v>
      </c>
      <c r="AE377" s="149">
        <f>LEN(Tbl_DFR[[#This Row],[SAP]])</f>
        <v>18</v>
      </c>
      <c r="AF377" s="151" t="str">
        <f>IF(Tbl_DFR[[#This Row],[SAP LENGTH]]=18,"valid","check")</f>
        <v>valid</v>
      </c>
    </row>
    <row r="378" spans="1:32" hidden="1">
      <c r="A378" s="70">
        <v>189</v>
      </c>
      <c r="B378" s="34" t="s">
        <v>705</v>
      </c>
      <c r="C378" s="34" t="str">
        <f>UPPER(TRIM(Tbl_DFR[[#This Row],[CMP]]))</f>
        <v>DEHRADUN</v>
      </c>
      <c r="D378" s="40" t="s">
        <v>706</v>
      </c>
      <c r="E378" s="45" t="s">
        <v>724</v>
      </c>
      <c r="F378" s="21" t="s">
        <v>725</v>
      </c>
      <c r="G378" s="84" t="s">
        <v>939</v>
      </c>
      <c r="H378" s="34" t="s">
        <v>935</v>
      </c>
      <c r="I378" s="59">
        <v>45947</v>
      </c>
      <c r="J378" s="59">
        <v>45949</v>
      </c>
      <c r="K378" s="159">
        <f>IF(OR(Tbl_DFR[[#This Row],[Date of filling]]="WIP",Tbl_DFR[[#This Row],[Date of Invoice ]]=""),"",Tbl_DFR[[#This Row],[Date of filling]]-Tbl_DFR[[#This Row],[Date of Invoice ]])</f>
        <v>2</v>
      </c>
      <c r="L378" s="161" t="str">
        <f>IF(ISNUMBER(Tbl_DFR[[#This Row],[Invoice filling gape]]),"valid","check")</f>
        <v>valid</v>
      </c>
      <c r="M378" s="46">
        <v>6342</v>
      </c>
      <c r="N378" s="46">
        <v>1175</v>
      </c>
      <c r="O378" s="46">
        <v>33</v>
      </c>
      <c r="P378" s="95">
        <v>40</v>
      </c>
      <c r="Q378" s="95" t="str">
        <f>IF(Tbl_DFR[[#This Row],[Filling Qty]]&gt;=150,"high","normal")</f>
        <v>normal</v>
      </c>
      <c r="R378" s="95" t="str">
        <f>IF(AND(Tbl_DFR[[#This Row],[CMP]]="HALDWANI",Tbl_DFR[[#This Row],[Filling Qty]]&gt;=150),"yes","no")</f>
        <v>no</v>
      </c>
      <c r="S378" s="95" t="str">
        <f>IF(Tbl_DFR[[#This Row],[Filling Qty]]&gt;=150,"high",IF(Tbl_DFR[[#This Row],[Filling Qty]]&gt;=80,"medium","low"))</f>
        <v>low</v>
      </c>
      <c r="T378" s="46">
        <f t="shared" ref="T378:T388" si="6">P378+O378</f>
        <v>73</v>
      </c>
      <c r="U378" s="46" t="str" cm="1">
        <f t="array" ref="U378">_xlfn.IFS(Tbl_DFR[[#This Row],[Filling Qty]]&gt;=150,"HIGH",Tbl_DFR[[#This Row],[Filling Qty]]&gt;=80,"medium",TRUE,"low")</f>
        <v>low</v>
      </c>
      <c r="V378" s="46" t="str">
        <f>IF(OR(Tbl_DFR[[#This Row],[CMP]]="HALDWANI",Tbl_DFR[[#This Row],[CMP]]="DEHRADUN"),"YES","NO")</f>
        <v>YES</v>
      </c>
      <c r="W378" s="59">
        <v>45947</v>
      </c>
      <c r="X378" s="47">
        <v>45931</v>
      </c>
      <c r="Y378" s="47">
        <v>45931</v>
      </c>
      <c r="Z378" s="47" t="str">
        <f>IFERROR(TEXT(Tbl_DFR[[#This Row],[Date of filling]],"mmm"),"WIP")</f>
        <v>Oct</v>
      </c>
      <c r="AA378" s="159">
        <f>IFERROR(YEAR(Tbl_DFR[[#This Row],[Date of filling]]),"WIP")</f>
        <v>2025</v>
      </c>
      <c r="AB378" s="161" t="str">
        <f>IFERROR(TEXT(Tbl_DFR[[#This Row],[Date of filling]],"ddd"),"WIP")</f>
        <v>Sun</v>
      </c>
      <c r="AC378" s="48"/>
      <c r="AD378" s="130" t="str">
        <f>_xlfn.XLOOKUP(Tbl_DFR[[#This Row],[SAP]],Site_master[SAP ID],Site_master[ [ TECHNICIAN Name] ],"Not found")</f>
        <v>Nitin  Singh</v>
      </c>
      <c r="AE378" s="143">
        <f>LEN(Tbl_DFR[[#This Row],[SAP]])</f>
        <v>18</v>
      </c>
      <c r="AF378" s="151" t="str">
        <f>IF(Tbl_DFR[[#This Row],[SAP LENGTH]]=18,"valid","check")</f>
        <v>valid</v>
      </c>
    </row>
    <row r="379" spans="1:32" hidden="1">
      <c r="A379" s="70">
        <v>189</v>
      </c>
      <c r="B379" s="34" t="s">
        <v>31</v>
      </c>
      <c r="C379" s="34" t="str">
        <f>UPPER(TRIM(Tbl_DFR[[#This Row],[CMP]]))</f>
        <v>HALDWANI</v>
      </c>
      <c r="D379" s="40" t="s">
        <v>104</v>
      </c>
      <c r="E379" s="45" t="s">
        <v>127</v>
      </c>
      <c r="F379" s="21" t="s">
        <v>126</v>
      </c>
      <c r="G379" s="55" t="s">
        <v>255</v>
      </c>
      <c r="H379" s="34">
        <v>75837</v>
      </c>
      <c r="I379" s="112">
        <v>45934</v>
      </c>
      <c r="J379" s="112">
        <v>45934</v>
      </c>
      <c r="K379" s="159">
        <f>IF(OR(Tbl_DFR[[#This Row],[Date of filling]]="WIP",Tbl_DFR[[#This Row],[Date of Invoice ]]=""),"",Tbl_DFR[[#This Row],[Date of filling]]-Tbl_DFR[[#This Row],[Date of Invoice ]])</f>
        <v>0</v>
      </c>
      <c r="L379" s="161" t="str">
        <f>IF(ISNUMBER(Tbl_DFR[[#This Row],[Invoice filling gape]]),"valid","check")</f>
        <v>valid</v>
      </c>
      <c r="M379" s="46">
        <v>1688</v>
      </c>
      <c r="N379" s="46">
        <v>331</v>
      </c>
      <c r="O379" s="46">
        <v>52</v>
      </c>
      <c r="P379" s="52">
        <v>60</v>
      </c>
      <c r="Q379" s="52" t="str">
        <f>IF(Tbl_DFR[[#This Row],[Filling Qty]]&gt;=150,"high","normal")</f>
        <v>normal</v>
      </c>
      <c r="R379" s="52" t="str">
        <f>IF(AND(Tbl_DFR[[#This Row],[CMP]]="HALDWANI",Tbl_DFR[[#This Row],[Filling Qty]]&gt;=150),"yes","no")</f>
        <v>no</v>
      </c>
      <c r="S379" s="52" t="str">
        <f>IF(Tbl_DFR[[#This Row],[Filling Qty]]&gt;=150,"high",IF(Tbl_DFR[[#This Row],[Filling Qty]]&gt;=80,"medium","low"))</f>
        <v>low</v>
      </c>
      <c r="T379" s="46">
        <f t="shared" si="6"/>
        <v>112</v>
      </c>
      <c r="U379" s="46" t="str" cm="1">
        <f t="array" ref="U379">_xlfn.IFS(Tbl_DFR[[#This Row],[Filling Qty]]&gt;=150,"HIGH",Tbl_DFR[[#This Row],[Filling Qty]]&gt;=80,"medium",TRUE,"low")</f>
        <v>low</v>
      </c>
      <c r="V379" s="46" t="str">
        <f>IF(OR(Tbl_DFR[[#This Row],[CMP]]="HALDWANI",Tbl_DFR[[#This Row],[CMP]]="DEHRADUN"),"YES","NO")</f>
        <v>YES</v>
      </c>
      <c r="W379" s="112">
        <v>45934</v>
      </c>
      <c r="X379" s="46"/>
      <c r="Y379" s="47">
        <v>45931</v>
      </c>
      <c r="Z379" s="47" t="str">
        <f>IFERROR(TEXT(Tbl_DFR[[#This Row],[Date of filling]],"mmm"),"WIP")</f>
        <v>Oct</v>
      </c>
      <c r="AA379" s="159">
        <f>IFERROR(YEAR(Tbl_DFR[[#This Row],[Date of filling]]),"WIP")</f>
        <v>2025</v>
      </c>
      <c r="AB379" s="161" t="str">
        <f>IFERROR(TEXT(Tbl_DFR[[#This Row],[Date of filling]],"ddd"),"WIP")</f>
        <v>Sat</v>
      </c>
      <c r="AC379" s="48"/>
      <c r="AD379" s="130" t="str">
        <f>_xlfn.XLOOKUP(Tbl_DFR[[#This Row],[SAP]],Site_master[SAP ID],Site_master[ [ TECHNICIAN Name] ],"Not found")</f>
        <v>Dharmendra  Singh</v>
      </c>
      <c r="AE379" s="149">
        <f>LEN(Tbl_DFR[[#This Row],[SAP]])</f>
        <v>18</v>
      </c>
      <c r="AF379" s="151" t="str">
        <f>IF(Tbl_DFR[[#This Row],[SAP LENGTH]]=18,"valid","check")</f>
        <v>valid</v>
      </c>
    </row>
    <row r="380" spans="1:32" hidden="1">
      <c r="A380" s="56">
        <v>190</v>
      </c>
      <c r="B380" s="28" t="s">
        <v>31</v>
      </c>
      <c r="C380" s="28" t="str">
        <f>UPPER(TRIM(Tbl_DFR[[#This Row],[CMP]]))</f>
        <v>HALDWANI</v>
      </c>
      <c r="D380" s="40" t="s">
        <v>104</v>
      </c>
      <c r="E380" s="49" t="s">
        <v>127</v>
      </c>
      <c r="F380" s="27" t="s">
        <v>126</v>
      </c>
      <c r="G380" s="55" t="s">
        <v>256</v>
      </c>
      <c r="H380" s="28">
        <v>75837</v>
      </c>
      <c r="I380" s="113">
        <v>45934</v>
      </c>
      <c r="J380" s="113">
        <v>45934</v>
      </c>
      <c r="K380" s="159">
        <f>IF(OR(Tbl_DFR[[#This Row],[Date of filling]]="WIP",Tbl_DFR[[#This Row],[Date of Invoice ]]=""),"",Tbl_DFR[[#This Row],[Date of filling]]-Tbl_DFR[[#This Row],[Date of Invoice ]])</f>
        <v>0</v>
      </c>
      <c r="L380" s="161" t="str">
        <f>IF(ISNUMBER(Tbl_DFR[[#This Row],[Invoice filling gape]]),"valid","check")</f>
        <v>valid</v>
      </c>
      <c r="M380" s="42">
        <v>4318</v>
      </c>
      <c r="N380" s="42">
        <v>836</v>
      </c>
      <c r="O380" s="42">
        <v>52</v>
      </c>
      <c r="P380" s="51">
        <v>100</v>
      </c>
      <c r="Q380" s="51" t="str">
        <f>IF(Tbl_DFR[[#This Row],[Filling Qty]]&gt;=150,"high","normal")</f>
        <v>normal</v>
      </c>
      <c r="R380" s="51" t="str">
        <f>IF(AND(Tbl_DFR[[#This Row],[CMP]]="HALDWANI",Tbl_DFR[[#This Row],[Filling Qty]]&gt;=150),"yes","no")</f>
        <v>no</v>
      </c>
      <c r="S380" s="51" t="str">
        <f>IF(Tbl_DFR[[#This Row],[Filling Qty]]&gt;=150,"high",IF(Tbl_DFR[[#This Row],[Filling Qty]]&gt;=80,"medium","low"))</f>
        <v>medium</v>
      </c>
      <c r="T380" s="42">
        <f t="shared" si="6"/>
        <v>152</v>
      </c>
      <c r="U380" s="42" t="str" cm="1">
        <f t="array" ref="U380">_xlfn.IFS(Tbl_DFR[[#This Row],[Filling Qty]]&gt;=150,"HIGH",Tbl_DFR[[#This Row],[Filling Qty]]&gt;=80,"medium",TRUE,"low")</f>
        <v>medium</v>
      </c>
      <c r="V380" s="42" t="str">
        <f>IF(OR(Tbl_DFR[[#This Row],[CMP]]="HALDWANI",Tbl_DFR[[#This Row],[CMP]]="DEHRADUN"),"YES","NO")</f>
        <v>YES</v>
      </c>
      <c r="W380" s="113">
        <v>45934</v>
      </c>
      <c r="X380" s="42"/>
      <c r="Y380" s="43">
        <v>45931</v>
      </c>
      <c r="Z380" s="43" t="str">
        <f>IFERROR(TEXT(Tbl_DFR[[#This Row],[Date of filling]],"mmm"),"WIP")</f>
        <v>Oct</v>
      </c>
      <c r="AA380" s="159">
        <f>IFERROR(YEAR(Tbl_DFR[[#This Row],[Date of filling]]),"WIP")</f>
        <v>2025</v>
      </c>
      <c r="AB380" s="161" t="str">
        <f>IFERROR(TEXT(Tbl_DFR[[#This Row],[Date of filling]],"ddd"),"WIP")</f>
        <v>Sat</v>
      </c>
      <c r="AC380" s="50"/>
      <c r="AD380" s="129" t="str">
        <f>_xlfn.XLOOKUP(Tbl_DFR[[#This Row],[SAP]],Site_master[SAP ID],Site_master[ [ TECHNICIAN Name] ],"Not found")</f>
        <v>Dharmendra  Singh</v>
      </c>
      <c r="AE380" s="149">
        <f>LEN(Tbl_DFR[[#This Row],[SAP]])</f>
        <v>18</v>
      </c>
      <c r="AF380" s="151" t="str">
        <f>IF(Tbl_DFR[[#This Row],[SAP LENGTH]]=18,"valid","check")</f>
        <v>valid</v>
      </c>
    </row>
    <row r="381" spans="1:32" hidden="1">
      <c r="A381" s="56">
        <v>190</v>
      </c>
      <c r="B381" s="28" t="s">
        <v>705</v>
      </c>
      <c r="C381" s="28" t="str">
        <f>UPPER(TRIM(Tbl_DFR[[#This Row],[CMP]]))</f>
        <v>DEHRADUN</v>
      </c>
      <c r="D381" s="40" t="s">
        <v>706</v>
      </c>
      <c r="E381" s="49" t="s">
        <v>761</v>
      </c>
      <c r="F381" s="27" t="s">
        <v>762</v>
      </c>
      <c r="G381" s="84" t="s">
        <v>715</v>
      </c>
      <c r="H381" s="28">
        <v>153835</v>
      </c>
      <c r="I381" s="58">
        <v>45948</v>
      </c>
      <c r="J381" s="58">
        <v>45948</v>
      </c>
      <c r="K381" s="159">
        <f>IF(OR(Tbl_DFR[[#This Row],[Date of filling]]="WIP",Tbl_DFR[[#This Row],[Date of Invoice ]]=""),"",Tbl_DFR[[#This Row],[Date of filling]]-Tbl_DFR[[#This Row],[Date of Invoice ]])</f>
        <v>0</v>
      </c>
      <c r="L381" s="161" t="str">
        <f>IF(ISNUMBER(Tbl_DFR[[#This Row],[Invoice filling gape]]),"valid","check")</f>
        <v>valid</v>
      </c>
      <c r="M381" s="42">
        <v>54104</v>
      </c>
      <c r="N381" s="42">
        <v>10994</v>
      </c>
      <c r="O381" s="42">
        <v>30</v>
      </c>
      <c r="P381" s="95">
        <v>160</v>
      </c>
      <c r="Q381" s="95" t="str">
        <f>IF(Tbl_DFR[[#This Row],[Filling Qty]]&gt;=150,"high","normal")</f>
        <v>high</v>
      </c>
      <c r="R381" s="95" t="str">
        <f>IF(AND(Tbl_DFR[[#This Row],[CMP]]="HALDWANI",Tbl_DFR[[#This Row],[Filling Qty]]&gt;=150),"yes","no")</f>
        <v>no</v>
      </c>
      <c r="S381" s="95" t="str">
        <f>IF(Tbl_DFR[[#This Row],[Filling Qty]]&gt;=150,"high",IF(Tbl_DFR[[#This Row],[Filling Qty]]&gt;=80,"medium","low"))</f>
        <v>high</v>
      </c>
      <c r="T381" s="42">
        <f t="shared" si="6"/>
        <v>190</v>
      </c>
      <c r="U381" s="42" t="str" cm="1">
        <f t="array" ref="U381">_xlfn.IFS(Tbl_DFR[[#This Row],[Filling Qty]]&gt;=150,"HIGH",Tbl_DFR[[#This Row],[Filling Qty]]&gt;=80,"medium",TRUE,"low")</f>
        <v>HIGH</v>
      </c>
      <c r="V381" s="42" t="str">
        <f>IF(OR(Tbl_DFR[[#This Row],[CMP]]="HALDWANI",Tbl_DFR[[#This Row],[CMP]]="DEHRADUN"),"YES","NO")</f>
        <v>YES</v>
      </c>
      <c r="W381" s="58">
        <v>45948</v>
      </c>
      <c r="X381" s="43">
        <v>45931</v>
      </c>
      <c r="Y381" s="43">
        <v>45931</v>
      </c>
      <c r="Z381" s="43" t="str">
        <f>IFERROR(TEXT(Tbl_DFR[[#This Row],[Date of filling]],"mmm"),"WIP")</f>
        <v>Oct</v>
      </c>
      <c r="AA381" s="159">
        <f>IFERROR(YEAR(Tbl_DFR[[#This Row],[Date of filling]]),"WIP")</f>
        <v>2025</v>
      </c>
      <c r="AB381" s="161" t="str">
        <f>IFERROR(TEXT(Tbl_DFR[[#This Row],[Date of filling]],"ddd"),"WIP")</f>
        <v>Sat</v>
      </c>
      <c r="AC381" s="50"/>
      <c r="AD381" s="129" t="str">
        <f>_xlfn.XLOOKUP(Tbl_DFR[[#This Row],[SAP]],Site_master[SAP ID],Site_master[ [ TECHNICIAN Name] ],"Not found")</f>
        <v>Jitendra  Negi</v>
      </c>
      <c r="AE381" s="143">
        <f>LEN(Tbl_DFR[[#This Row],[SAP]])</f>
        <v>18</v>
      </c>
      <c r="AF381" s="151" t="str">
        <f>IF(Tbl_DFR[[#This Row],[SAP LENGTH]]=18,"valid","check")</f>
        <v>valid</v>
      </c>
    </row>
    <row r="382" spans="1:32" hidden="1">
      <c r="A382" s="70">
        <v>191</v>
      </c>
      <c r="B382" s="34" t="s">
        <v>705</v>
      </c>
      <c r="C382" s="34" t="str">
        <f>UPPER(TRIM(Tbl_DFR[[#This Row],[CMP]]))</f>
        <v>DEHRADUN</v>
      </c>
      <c r="D382" s="40" t="s">
        <v>706</v>
      </c>
      <c r="E382" s="45" t="s">
        <v>761</v>
      </c>
      <c r="F382" s="21" t="s">
        <v>762</v>
      </c>
      <c r="G382" s="84" t="s">
        <v>940</v>
      </c>
      <c r="H382" s="34">
        <v>153551</v>
      </c>
      <c r="I382" s="59">
        <v>45948</v>
      </c>
      <c r="J382" s="59">
        <v>45948</v>
      </c>
      <c r="K382" s="159">
        <f>IF(OR(Tbl_DFR[[#This Row],[Date of filling]]="WIP",Tbl_DFR[[#This Row],[Date of Invoice ]]=""),"",Tbl_DFR[[#This Row],[Date of filling]]-Tbl_DFR[[#This Row],[Date of Invoice ]])</f>
        <v>0</v>
      </c>
      <c r="L382" s="161" t="str">
        <f>IF(ISNUMBER(Tbl_DFR[[#This Row],[Invoice filling gape]]),"valid","check")</f>
        <v>valid</v>
      </c>
      <c r="M382" s="46">
        <v>3060</v>
      </c>
      <c r="N382" s="46">
        <v>764</v>
      </c>
      <c r="O382" s="46">
        <v>30</v>
      </c>
      <c r="P382" s="95">
        <v>80</v>
      </c>
      <c r="Q382" s="95" t="str">
        <f>IF(Tbl_DFR[[#This Row],[Filling Qty]]&gt;=150,"high","normal")</f>
        <v>normal</v>
      </c>
      <c r="R382" s="95" t="str">
        <f>IF(AND(Tbl_DFR[[#This Row],[CMP]]="HALDWANI",Tbl_DFR[[#This Row],[Filling Qty]]&gt;=150),"yes","no")</f>
        <v>no</v>
      </c>
      <c r="S382" s="95" t="str">
        <f>IF(Tbl_DFR[[#This Row],[Filling Qty]]&gt;=150,"high",IF(Tbl_DFR[[#This Row],[Filling Qty]]&gt;=80,"medium","low"))</f>
        <v>medium</v>
      </c>
      <c r="T382" s="46">
        <f t="shared" si="6"/>
        <v>110</v>
      </c>
      <c r="U382" s="46" t="str" cm="1">
        <f t="array" ref="U382">_xlfn.IFS(Tbl_DFR[[#This Row],[Filling Qty]]&gt;=150,"HIGH",Tbl_DFR[[#This Row],[Filling Qty]]&gt;=80,"medium",TRUE,"low")</f>
        <v>medium</v>
      </c>
      <c r="V382" s="46" t="str">
        <f>IF(OR(Tbl_DFR[[#This Row],[CMP]]="HALDWANI",Tbl_DFR[[#This Row],[CMP]]="DEHRADUN"),"YES","NO")</f>
        <v>YES</v>
      </c>
      <c r="W382" s="59">
        <v>45948</v>
      </c>
      <c r="X382" s="47">
        <v>45931</v>
      </c>
      <c r="Y382" s="47">
        <v>45931</v>
      </c>
      <c r="Z382" s="47" t="str">
        <f>IFERROR(TEXT(Tbl_DFR[[#This Row],[Date of filling]],"mmm"),"WIP")</f>
        <v>Oct</v>
      </c>
      <c r="AA382" s="159">
        <f>IFERROR(YEAR(Tbl_DFR[[#This Row],[Date of filling]]),"WIP")</f>
        <v>2025</v>
      </c>
      <c r="AB382" s="161" t="str">
        <f>IFERROR(TEXT(Tbl_DFR[[#This Row],[Date of filling]],"ddd"),"WIP")</f>
        <v>Sat</v>
      </c>
      <c r="AC382" s="48"/>
      <c r="AD382" s="130" t="str">
        <f>_xlfn.XLOOKUP(Tbl_DFR[[#This Row],[SAP]],Site_master[SAP ID],Site_master[ [ TECHNICIAN Name] ],"Not found")</f>
        <v>Sanjeev  Chauhan</v>
      </c>
      <c r="AE382" s="143">
        <f>LEN(Tbl_DFR[[#This Row],[SAP]])</f>
        <v>18</v>
      </c>
      <c r="AF382" s="151" t="str">
        <f>IF(Tbl_DFR[[#This Row],[SAP LENGTH]]=18,"valid","check")</f>
        <v>valid</v>
      </c>
    </row>
    <row r="383" spans="1:32" hidden="1">
      <c r="A383" s="70">
        <v>191</v>
      </c>
      <c r="B383" s="34" t="s">
        <v>31</v>
      </c>
      <c r="C383" s="34" t="str">
        <f>UPPER(TRIM(Tbl_DFR[[#This Row],[CMP]]))</f>
        <v>HALDWANI</v>
      </c>
      <c r="D383" s="40" t="s">
        <v>104</v>
      </c>
      <c r="E383" s="45" t="s">
        <v>127</v>
      </c>
      <c r="F383" s="21" t="s">
        <v>126</v>
      </c>
      <c r="G383" s="55" t="s">
        <v>257</v>
      </c>
      <c r="H383" s="34">
        <v>75837</v>
      </c>
      <c r="I383" s="112">
        <v>45934</v>
      </c>
      <c r="J383" s="112">
        <v>45934</v>
      </c>
      <c r="K383" s="159">
        <f>IF(OR(Tbl_DFR[[#This Row],[Date of filling]]="WIP",Tbl_DFR[[#This Row],[Date of Invoice ]]=""),"",Tbl_DFR[[#This Row],[Date of filling]]-Tbl_DFR[[#This Row],[Date of Invoice ]])</f>
        <v>0</v>
      </c>
      <c r="L383" s="161" t="str">
        <f>IF(ISNUMBER(Tbl_DFR[[#This Row],[Invoice filling gape]]),"valid","check")</f>
        <v>valid</v>
      </c>
      <c r="M383" s="46">
        <v>2642</v>
      </c>
      <c r="N383" s="46">
        <v>559</v>
      </c>
      <c r="O383" s="46">
        <v>95</v>
      </c>
      <c r="P383" s="52">
        <v>60</v>
      </c>
      <c r="Q383" s="52" t="str">
        <f>IF(Tbl_DFR[[#This Row],[Filling Qty]]&gt;=150,"high","normal")</f>
        <v>normal</v>
      </c>
      <c r="R383" s="52" t="str">
        <f>IF(AND(Tbl_DFR[[#This Row],[CMP]]="HALDWANI",Tbl_DFR[[#This Row],[Filling Qty]]&gt;=150),"yes","no")</f>
        <v>no</v>
      </c>
      <c r="S383" s="52" t="str">
        <f>IF(Tbl_DFR[[#This Row],[Filling Qty]]&gt;=150,"high",IF(Tbl_DFR[[#This Row],[Filling Qty]]&gt;=80,"medium","low"))</f>
        <v>low</v>
      </c>
      <c r="T383" s="46">
        <f t="shared" si="6"/>
        <v>155</v>
      </c>
      <c r="U383" s="46" t="str" cm="1">
        <f t="array" ref="U383">_xlfn.IFS(Tbl_DFR[[#This Row],[Filling Qty]]&gt;=150,"HIGH",Tbl_DFR[[#This Row],[Filling Qty]]&gt;=80,"medium",TRUE,"low")</f>
        <v>low</v>
      </c>
      <c r="V383" s="46" t="str">
        <f>IF(OR(Tbl_DFR[[#This Row],[CMP]]="HALDWANI",Tbl_DFR[[#This Row],[CMP]]="DEHRADUN"),"YES","NO")</f>
        <v>YES</v>
      </c>
      <c r="W383" s="112">
        <v>45934</v>
      </c>
      <c r="X383" s="46"/>
      <c r="Y383" s="47">
        <v>45931</v>
      </c>
      <c r="Z383" s="47" t="str">
        <f>IFERROR(TEXT(Tbl_DFR[[#This Row],[Date of filling]],"mmm"),"WIP")</f>
        <v>Oct</v>
      </c>
      <c r="AA383" s="159">
        <f>IFERROR(YEAR(Tbl_DFR[[#This Row],[Date of filling]]),"WIP")</f>
        <v>2025</v>
      </c>
      <c r="AB383" s="161" t="str">
        <f>IFERROR(TEXT(Tbl_DFR[[#This Row],[Date of filling]],"ddd"),"WIP")</f>
        <v>Sat</v>
      </c>
      <c r="AC383" s="48"/>
      <c r="AD383" s="130" t="str">
        <f>_xlfn.XLOOKUP(Tbl_DFR[[#This Row],[SAP]],Site_master[SAP ID],Site_master[ [ TECHNICIAN Name] ],"Not found")</f>
        <v>Dharmendra  Singh</v>
      </c>
      <c r="AE383" s="149">
        <f>LEN(Tbl_DFR[[#This Row],[SAP]])</f>
        <v>18</v>
      </c>
      <c r="AF383" s="151" t="str">
        <f>IF(Tbl_DFR[[#This Row],[SAP LENGTH]]=18,"valid","check")</f>
        <v>valid</v>
      </c>
    </row>
    <row r="384" spans="1:32" hidden="1">
      <c r="A384" s="56">
        <v>192</v>
      </c>
      <c r="B384" s="28" t="s">
        <v>31</v>
      </c>
      <c r="C384" s="28" t="str">
        <f>UPPER(TRIM(Tbl_DFR[[#This Row],[CMP]]))</f>
        <v>HALDWANI</v>
      </c>
      <c r="D384" s="40" t="s">
        <v>104</v>
      </c>
      <c r="E384" s="49" t="s">
        <v>127</v>
      </c>
      <c r="F384" s="27" t="s">
        <v>126</v>
      </c>
      <c r="G384" s="55" t="s">
        <v>258</v>
      </c>
      <c r="H384" s="28">
        <v>75726</v>
      </c>
      <c r="I384" s="113">
        <v>45934</v>
      </c>
      <c r="J384" s="113">
        <v>45935</v>
      </c>
      <c r="K384" s="159">
        <f>IF(OR(Tbl_DFR[[#This Row],[Date of filling]]="WIP",Tbl_DFR[[#This Row],[Date of Invoice ]]=""),"",Tbl_DFR[[#This Row],[Date of filling]]-Tbl_DFR[[#This Row],[Date of Invoice ]])</f>
        <v>1</v>
      </c>
      <c r="L384" s="161" t="str">
        <f>IF(ISNUMBER(Tbl_DFR[[#This Row],[Invoice filling gape]]),"valid","check")</f>
        <v>valid</v>
      </c>
      <c r="M384" s="42">
        <v>11337</v>
      </c>
      <c r="N384" s="42">
        <v>2560</v>
      </c>
      <c r="O384" s="42">
        <v>40</v>
      </c>
      <c r="P384" s="51">
        <v>120</v>
      </c>
      <c r="Q384" s="51" t="str">
        <f>IF(Tbl_DFR[[#This Row],[Filling Qty]]&gt;=150,"high","normal")</f>
        <v>normal</v>
      </c>
      <c r="R384" s="51" t="str">
        <f>IF(AND(Tbl_DFR[[#This Row],[CMP]]="HALDWANI",Tbl_DFR[[#This Row],[Filling Qty]]&gt;=150),"yes","no")</f>
        <v>no</v>
      </c>
      <c r="S384" s="51" t="str">
        <f>IF(Tbl_DFR[[#This Row],[Filling Qty]]&gt;=150,"high",IF(Tbl_DFR[[#This Row],[Filling Qty]]&gt;=80,"medium","low"))</f>
        <v>medium</v>
      </c>
      <c r="T384" s="42">
        <f t="shared" si="6"/>
        <v>160</v>
      </c>
      <c r="U384" s="42" t="str" cm="1">
        <f t="array" ref="U384">_xlfn.IFS(Tbl_DFR[[#This Row],[Filling Qty]]&gt;=150,"HIGH",Tbl_DFR[[#This Row],[Filling Qty]]&gt;=80,"medium",TRUE,"low")</f>
        <v>medium</v>
      </c>
      <c r="V384" s="42" t="str">
        <f>IF(OR(Tbl_DFR[[#This Row],[CMP]]="HALDWANI",Tbl_DFR[[#This Row],[CMP]]="DEHRADUN"),"YES","NO")</f>
        <v>YES</v>
      </c>
      <c r="W384" s="113">
        <v>45935</v>
      </c>
      <c r="X384" s="42"/>
      <c r="Y384" s="43">
        <v>45931</v>
      </c>
      <c r="Z384" s="43" t="str">
        <f>IFERROR(TEXT(Tbl_DFR[[#This Row],[Date of filling]],"mmm"),"WIP")</f>
        <v>Oct</v>
      </c>
      <c r="AA384" s="159">
        <f>IFERROR(YEAR(Tbl_DFR[[#This Row],[Date of filling]]),"WIP")</f>
        <v>2025</v>
      </c>
      <c r="AB384" s="161" t="str">
        <f>IFERROR(TEXT(Tbl_DFR[[#This Row],[Date of filling]],"ddd"),"WIP")</f>
        <v>Sun</v>
      </c>
      <c r="AC384" s="50"/>
      <c r="AD384" s="129" t="str">
        <f>_xlfn.XLOOKUP(Tbl_DFR[[#This Row],[SAP]],Site_master[SAP ID],Site_master[ [ TECHNICIAN Name] ],"Not found")</f>
        <v>Dharmendra  Singh</v>
      </c>
      <c r="AE384" s="149">
        <f>LEN(Tbl_DFR[[#This Row],[SAP]])</f>
        <v>18</v>
      </c>
      <c r="AF384" s="151" t="str">
        <f>IF(Tbl_DFR[[#This Row],[SAP LENGTH]]=18,"valid","check")</f>
        <v>valid</v>
      </c>
    </row>
    <row r="385" spans="1:32" hidden="1">
      <c r="A385" s="56">
        <v>192</v>
      </c>
      <c r="B385" s="28" t="s">
        <v>705</v>
      </c>
      <c r="C385" s="28" t="str">
        <f>UPPER(TRIM(Tbl_DFR[[#This Row],[CMP]]))</f>
        <v>DEHRADUN</v>
      </c>
      <c r="D385" s="40" t="s">
        <v>706</v>
      </c>
      <c r="E385" s="49" t="s">
        <v>761</v>
      </c>
      <c r="F385" s="27" t="s">
        <v>762</v>
      </c>
      <c r="G385" s="84" t="s">
        <v>941</v>
      </c>
      <c r="H385" s="28">
        <v>153551</v>
      </c>
      <c r="I385" s="58">
        <v>45948</v>
      </c>
      <c r="J385" s="58">
        <v>45948</v>
      </c>
      <c r="K385" s="159">
        <f>IF(OR(Tbl_DFR[[#This Row],[Date of filling]]="WIP",Tbl_DFR[[#This Row],[Date of Invoice ]]=""),"",Tbl_DFR[[#This Row],[Date of filling]]-Tbl_DFR[[#This Row],[Date of Invoice ]])</f>
        <v>0</v>
      </c>
      <c r="L385" s="161" t="str">
        <f>IF(ISNUMBER(Tbl_DFR[[#This Row],[Invoice filling gape]]),"valid","check")</f>
        <v>valid</v>
      </c>
      <c r="M385" s="42">
        <v>5941</v>
      </c>
      <c r="N385" s="42">
        <v>2054</v>
      </c>
      <c r="O385" s="42">
        <v>20</v>
      </c>
      <c r="P385" s="95">
        <v>80</v>
      </c>
      <c r="Q385" s="95" t="str">
        <f>IF(Tbl_DFR[[#This Row],[Filling Qty]]&gt;=150,"high","normal")</f>
        <v>normal</v>
      </c>
      <c r="R385" s="95" t="str">
        <f>IF(AND(Tbl_DFR[[#This Row],[CMP]]="HALDWANI",Tbl_DFR[[#This Row],[Filling Qty]]&gt;=150),"yes","no")</f>
        <v>no</v>
      </c>
      <c r="S385" s="95" t="str">
        <f>IF(Tbl_DFR[[#This Row],[Filling Qty]]&gt;=150,"high",IF(Tbl_DFR[[#This Row],[Filling Qty]]&gt;=80,"medium","low"))</f>
        <v>medium</v>
      </c>
      <c r="T385" s="42">
        <f t="shared" si="6"/>
        <v>100</v>
      </c>
      <c r="U385" s="42" t="str" cm="1">
        <f t="array" ref="U385">_xlfn.IFS(Tbl_DFR[[#This Row],[Filling Qty]]&gt;=150,"HIGH",Tbl_DFR[[#This Row],[Filling Qty]]&gt;=80,"medium",TRUE,"low")</f>
        <v>medium</v>
      </c>
      <c r="V385" s="42" t="str">
        <f>IF(OR(Tbl_DFR[[#This Row],[CMP]]="HALDWANI",Tbl_DFR[[#This Row],[CMP]]="DEHRADUN"),"YES","NO")</f>
        <v>YES</v>
      </c>
      <c r="W385" s="58">
        <v>45948</v>
      </c>
      <c r="X385" s="43">
        <v>45931</v>
      </c>
      <c r="Y385" s="43">
        <v>45931</v>
      </c>
      <c r="Z385" s="43" t="str">
        <f>IFERROR(TEXT(Tbl_DFR[[#This Row],[Date of filling]],"mmm"),"WIP")</f>
        <v>Oct</v>
      </c>
      <c r="AA385" s="159">
        <f>IFERROR(YEAR(Tbl_DFR[[#This Row],[Date of filling]]),"WIP")</f>
        <v>2025</v>
      </c>
      <c r="AB385" s="161" t="str">
        <f>IFERROR(TEXT(Tbl_DFR[[#This Row],[Date of filling]],"ddd"),"WIP")</f>
        <v>Sat</v>
      </c>
      <c r="AC385" s="50"/>
      <c r="AD385" s="129" t="str">
        <f>_xlfn.XLOOKUP(Tbl_DFR[[#This Row],[SAP]],Site_master[SAP ID],Site_master[ [ TECHNICIAN Name] ],"Not found")</f>
        <v>Sanjeev  Chauhan</v>
      </c>
      <c r="AE385" s="143">
        <f>LEN(Tbl_DFR[[#This Row],[SAP]])</f>
        <v>18</v>
      </c>
      <c r="AF385" s="151" t="str">
        <f>IF(Tbl_DFR[[#This Row],[SAP LENGTH]]=18,"valid","check")</f>
        <v>valid</v>
      </c>
    </row>
    <row r="386" spans="1:32" hidden="1">
      <c r="A386" s="70">
        <v>193</v>
      </c>
      <c r="B386" s="34" t="s">
        <v>31</v>
      </c>
      <c r="C386" s="34" t="str">
        <f>UPPER(TRIM(Tbl_DFR[[#This Row],[CMP]]))</f>
        <v>HALDWANI</v>
      </c>
      <c r="D386" s="40" t="s">
        <v>104</v>
      </c>
      <c r="E386" s="45" t="s">
        <v>127</v>
      </c>
      <c r="F386" s="21" t="s">
        <v>126</v>
      </c>
      <c r="G386" s="55" t="s">
        <v>259</v>
      </c>
      <c r="H386" s="34">
        <v>75726</v>
      </c>
      <c r="I386" s="112">
        <v>45934</v>
      </c>
      <c r="J386" s="112">
        <v>45934</v>
      </c>
      <c r="K386" s="159">
        <f>IF(OR(Tbl_DFR[[#This Row],[Date of filling]]="WIP",Tbl_DFR[[#This Row],[Date of Invoice ]]=""),"",Tbl_DFR[[#This Row],[Date of filling]]-Tbl_DFR[[#This Row],[Date of Invoice ]])</f>
        <v>0</v>
      </c>
      <c r="L386" s="161" t="str">
        <f>IF(ISNUMBER(Tbl_DFR[[#This Row],[Invoice filling gape]]),"valid","check")</f>
        <v>valid</v>
      </c>
      <c r="M386" s="46">
        <v>7215</v>
      </c>
      <c r="N386" s="46">
        <v>1496</v>
      </c>
      <c r="O386" s="46">
        <v>75</v>
      </c>
      <c r="P386" s="52">
        <v>100</v>
      </c>
      <c r="Q386" s="52" t="str">
        <f>IF(Tbl_DFR[[#This Row],[Filling Qty]]&gt;=150,"high","normal")</f>
        <v>normal</v>
      </c>
      <c r="R386" s="52" t="str">
        <f>IF(AND(Tbl_DFR[[#This Row],[CMP]]="HALDWANI",Tbl_DFR[[#This Row],[Filling Qty]]&gt;=150),"yes","no")</f>
        <v>no</v>
      </c>
      <c r="S386" s="52" t="str">
        <f>IF(Tbl_DFR[[#This Row],[Filling Qty]]&gt;=150,"high",IF(Tbl_DFR[[#This Row],[Filling Qty]]&gt;=80,"medium","low"))</f>
        <v>medium</v>
      </c>
      <c r="T386" s="46">
        <f t="shared" si="6"/>
        <v>175</v>
      </c>
      <c r="U386" s="46" t="str" cm="1">
        <f t="array" ref="U386">_xlfn.IFS(Tbl_DFR[[#This Row],[Filling Qty]]&gt;=150,"HIGH",Tbl_DFR[[#This Row],[Filling Qty]]&gt;=80,"medium",TRUE,"low")</f>
        <v>medium</v>
      </c>
      <c r="V386" s="46" t="str">
        <f>IF(OR(Tbl_DFR[[#This Row],[CMP]]="HALDWANI",Tbl_DFR[[#This Row],[CMP]]="DEHRADUN"),"YES","NO")</f>
        <v>YES</v>
      </c>
      <c r="W386" s="112">
        <v>45934</v>
      </c>
      <c r="X386" s="46"/>
      <c r="Y386" s="47">
        <v>45931</v>
      </c>
      <c r="Z386" s="47" t="str">
        <f>IFERROR(TEXT(Tbl_DFR[[#This Row],[Date of filling]],"mmm"),"WIP")</f>
        <v>Oct</v>
      </c>
      <c r="AA386" s="159">
        <f>IFERROR(YEAR(Tbl_DFR[[#This Row],[Date of filling]]),"WIP")</f>
        <v>2025</v>
      </c>
      <c r="AB386" s="161" t="str">
        <f>IFERROR(TEXT(Tbl_DFR[[#This Row],[Date of filling]],"ddd"),"WIP")</f>
        <v>Sat</v>
      </c>
      <c r="AC386" s="48"/>
      <c r="AD386" s="130" t="str">
        <f>_xlfn.XLOOKUP(Tbl_DFR[[#This Row],[SAP]],Site_master[SAP ID],Site_master[ [ TECHNICIAN Name] ],"Not found")</f>
        <v>Dharmendra  Singh</v>
      </c>
      <c r="AE386" s="149">
        <f>LEN(Tbl_DFR[[#This Row],[SAP]])</f>
        <v>18</v>
      </c>
      <c r="AF386" s="151" t="str">
        <f>IF(Tbl_DFR[[#This Row],[SAP LENGTH]]=18,"valid","check")</f>
        <v>valid</v>
      </c>
    </row>
    <row r="387" spans="1:32" hidden="1">
      <c r="A387" s="70">
        <v>193</v>
      </c>
      <c r="B387" s="34" t="s">
        <v>705</v>
      </c>
      <c r="C387" s="34" t="str">
        <f>UPPER(TRIM(Tbl_DFR[[#This Row],[CMP]]))</f>
        <v>DEHRADUN</v>
      </c>
      <c r="D387" s="40" t="s">
        <v>706</v>
      </c>
      <c r="E387" s="45" t="s">
        <v>761</v>
      </c>
      <c r="F387" s="21" t="s">
        <v>762</v>
      </c>
      <c r="G387" s="84" t="s">
        <v>942</v>
      </c>
      <c r="H387" s="34">
        <v>153551</v>
      </c>
      <c r="I387" s="59">
        <v>45948</v>
      </c>
      <c r="J387" s="59">
        <v>45948</v>
      </c>
      <c r="K387" s="159">
        <f>IF(OR(Tbl_DFR[[#This Row],[Date of filling]]="WIP",Tbl_DFR[[#This Row],[Date of Invoice ]]=""),"",Tbl_DFR[[#This Row],[Date of filling]]-Tbl_DFR[[#This Row],[Date of Invoice ]])</f>
        <v>0</v>
      </c>
      <c r="L387" s="161" t="str">
        <f>IF(ISNUMBER(Tbl_DFR[[#This Row],[Invoice filling gape]]),"valid","check")</f>
        <v>valid</v>
      </c>
      <c r="M387" s="46">
        <v>0</v>
      </c>
      <c r="N387" s="46">
        <v>4267</v>
      </c>
      <c r="O387" s="46">
        <v>21</v>
      </c>
      <c r="P387" s="95">
        <v>80</v>
      </c>
      <c r="Q387" s="95" t="str">
        <f>IF(Tbl_DFR[[#This Row],[Filling Qty]]&gt;=150,"high","normal")</f>
        <v>normal</v>
      </c>
      <c r="R387" s="95" t="str">
        <f>IF(AND(Tbl_DFR[[#This Row],[CMP]]="HALDWANI",Tbl_DFR[[#This Row],[Filling Qty]]&gt;=150),"yes","no")</f>
        <v>no</v>
      </c>
      <c r="S387" s="95" t="str">
        <f>IF(Tbl_DFR[[#This Row],[Filling Qty]]&gt;=150,"high",IF(Tbl_DFR[[#This Row],[Filling Qty]]&gt;=80,"medium","low"))</f>
        <v>medium</v>
      </c>
      <c r="T387" s="46">
        <f t="shared" si="6"/>
        <v>101</v>
      </c>
      <c r="U387" s="46" t="str" cm="1">
        <f t="array" ref="U387">_xlfn.IFS(Tbl_DFR[[#This Row],[Filling Qty]]&gt;=150,"HIGH",Tbl_DFR[[#This Row],[Filling Qty]]&gt;=80,"medium",TRUE,"low")</f>
        <v>medium</v>
      </c>
      <c r="V387" s="46" t="str">
        <f>IF(OR(Tbl_DFR[[#This Row],[CMP]]="HALDWANI",Tbl_DFR[[#This Row],[CMP]]="DEHRADUN"),"YES","NO")</f>
        <v>YES</v>
      </c>
      <c r="W387" s="59">
        <v>45948</v>
      </c>
      <c r="X387" s="47">
        <v>45931</v>
      </c>
      <c r="Y387" s="47">
        <v>45931</v>
      </c>
      <c r="Z387" s="47" t="str">
        <f>IFERROR(TEXT(Tbl_DFR[[#This Row],[Date of filling]],"mmm"),"WIP")</f>
        <v>Oct</v>
      </c>
      <c r="AA387" s="159">
        <f>IFERROR(YEAR(Tbl_DFR[[#This Row],[Date of filling]]),"WIP")</f>
        <v>2025</v>
      </c>
      <c r="AB387" s="161" t="str">
        <f>IFERROR(TEXT(Tbl_DFR[[#This Row],[Date of filling]],"ddd"),"WIP")</f>
        <v>Sat</v>
      </c>
      <c r="AC387" s="48"/>
      <c r="AD387" s="130" t="str">
        <f>_xlfn.XLOOKUP(Tbl_DFR[[#This Row],[SAP]],Site_master[SAP ID],Site_master[ [ TECHNICIAN Name] ],"Not found")</f>
        <v>Rohit  Kedwal</v>
      </c>
      <c r="AE387" s="143">
        <f>LEN(Tbl_DFR[[#This Row],[SAP]])</f>
        <v>18</v>
      </c>
      <c r="AF387" s="151" t="str">
        <f>IF(Tbl_DFR[[#This Row],[SAP LENGTH]]=18,"valid","check")</f>
        <v>valid</v>
      </c>
    </row>
    <row r="388" spans="1:32" hidden="1">
      <c r="A388" s="56">
        <v>194</v>
      </c>
      <c r="B388" s="28" t="s">
        <v>705</v>
      </c>
      <c r="C388" s="28" t="str">
        <f>UPPER(TRIM(Tbl_DFR[[#This Row],[CMP]]))</f>
        <v>DEHRADUN</v>
      </c>
      <c r="D388" s="40" t="s">
        <v>706</v>
      </c>
      <c r="E388" s="49" t="s">
        <v>761</v>
      </c>
      <c r="F388" s="27" t="s">
        <v>762</v>
      </c>
      <c r="G388" s="84" t="s">
        <v>943</v>
      </c>
      <c r="H388" s="28">
        <v>153551</v>
      </c>
      <c r="I388" s="58">
        <v>45948</v>
      </c>
      <c r="J388" s="58">
        <v>45948</v>
      </c>
      <c r="K388" s="159">
        <f>IF(OR(Tbl_DFR[[#This Row],[Date of filling]]="WIP",Tbl_DFR[[#This Row],[Date of Invoice ]]=""),"",Tbl_DFR[[#This Row],[Date of filling]]-Tbl_DFR[[#This Row],[Date of Invoice ]])</f>
        <v>0</v>
      </c>
      <c r="L388" s="161" t="str">
        <f>IF(ISNUMBER(Tbl_DFR[[#This Row],[Invoice filling gape]]),"valid","check")</f>
        <v>valid</v>
      </c>
      <c r="M388" s="42">
        <v>2451</v>
      </c>
      <c r="N388" s="42">
        <v>712</v>
      </c>
      <c r="O388" s="42">
        <v>17</v>
      </c>
      <c r="P388" s="95">
        <v>80</v>
      </c>
      <c r="Q388" s="95" t="str">
        <f>IF(Tbl_DFR[[#This Row],[Filling Qty]]&gt;=150,"high","normal")</f>
        <v>normal</v>
      </c>
      <c r="R388" s="95" t="str">
        <f>IF(AND(Tbl_DFR[[#This Row],[CMP]]="HALDWANI",Tbl_DFR[[#This Row],[Filling Qty]]&gt;=150),"yes","no")</f>
        <v>no</v>
      </c>
      <c r="S388" s="95" t="str">
        <f>IF(Tbl_DFR[[#This Row],[Filling Qty]]&gt;=150,"high",IF(Tbl_DFR[[#This Row],[Filling Qty]]&gt;=80,"medium","low"))</f>
        <v>medium</v>
      </c>
      <c r="T388" s="42">
        <f t="shared" si="6"/>
        <v>97</v>
      </c>
      <c r="U388" s="42" t="str" cm="1">
        <f t="array" ref="U388">_xlfn.IFS(Tbl_DFR[[#This Row],[Filling Qty]]&gt;=150,"HIGH",Tbl_DFR[[#This Row],[Filling Qty]]&gt;=80,"medium",TRUE,"low")</f>
        <v>medium</v>
      </c>
      <c r="V388" s="42" t="str">
        <f>IF(OR(Tbl_DFR[[#This Row],[CMP]]="HALDWANI",Tbl_DFR[[#This Row],[CMP]]="DEHRADUN"),"YES","NO")</f>
        <v>YES</v>
      </c>
      <c r="W388" s="58">
        <v>45948</v>
      </c>
      <c r="X388" s="43">
        <v>45931</v>
      </c>
      <c r="Y388" s="43">
        <v>45931</v>
      </c>
      <c r="Z388" s="43" t="str">
        <f>IFERROR(TEXT(Tbl_DFR[[#This Row],[Date of filling]],"mmm"),"WIP")</f>
        <v>Oct</v>
      </c>
      <c r="AA388" s="159">
        <f>IFERROR(YEAR(Tbl_DFR[[#This Row],[Date of filling]]),"WIP")</f>
        <v>2025</v>
      </c>
      <c r="AB388" s="161" t="str">
        <f>IFERROR(TEXT(Tbl_DFR[[#This Row],[Date of filling]],"ddd"),"WIP")</f>
        <v>Sat</v>
      </c>
      <c r="AC388" s="50"/>
      <c r="AD388" s="129" t="str">
        <f>_xlfn.XLOOKUP(Tbl_DFR[[#This Row],[SAP]],Site_master[SAP ID],Site_master[ [ TECHNICIAN Name] ],"Not found")</f>
        <v>Sanjeev  Chauhan</v>
      </c>
      <c r="AE388" s="143">
        <f>LEN(Tbl_DFR[[#This Row],[SAP]])</f>
        <v>18</v>
      </c>
      <c r="AF388" s="151" t="str">
        <f>IF(Tbl_DFR[[#This Row],[SAP LENGTH]]=18,"valid","check")</f>
        <v>valid</v>
      </c>
    </row>
    <row r="389" spans="1:32" hidden="1">
      <c r="A389" s="56">
        <v>194</v>
      </c>
      <c r="B389" s="28" t="s">
        <v>31</v>
      </c>
      <c r="C389" s="28" t="str">
        <f>UPPER(TRIM(Tbl_DFR[[#This Row],[CMP]]))</f>
        <v>HALDWANI</v>
      </c>
      <c r="D389" s="40" t="s">
        <v>104</v>
      </c>
      <c r="E389" s="49" t="s">
        <v>127</v>
      </c>
      <c r="F389" s="27" t="s">
        <v>126</v>
      </c>
      <c r="G389" s="55" t="s">
        <v>306</v>
      </c>
      <c r="H389" s="28">
        <v>75726</v>
      </c>
      <c r="I389" s="113">
        <v>45934</v>
      </c>
      <c r="J389" s="113">
        <v>45935</v>
      </c>
      <c r="K389" s="159">
        <f>IF(OR(Tbl_DFR[[#This Row],[Date of filling]]="WIP",Tbl_DFR[[#This Row],[Date of Invoice ]]=""),"",Tbl_DFR[[#This Row],[Date of filling]]-Tbl_DFR[[#This Row],[Date of Invoice ]])</f>
        <v>1</v>
      </c>
      <c r="L389" s="161" t="str">
        <f>IF(ISNUMBER(Tbl_DFR[[#This Row],[Invoice filling gape]]),"valid","check")</f>
        <v>valid</v>
      </c>
      <c r="M389" s="51">
        <v>8925</v>
      </c>
      <c r="N389" s="51">
        <v>1898</v>
      </c>
      <c r="O389" s="51">
        <v>86</v>
      </c>
      <c r="P389" s="51">
        <v>60</v>
      </c>
      <c r="Q389" s="51" t="str">
        <f>IF(Tbl_DFR[[#This Row],[Filling Qty]]&gt;=150,"high","normal")</f>
        <v>normal</v>
      </c>
      <c r="R389" s="51" t="str">
        <f>IF(AND(Tbl_DFR[[#This Row],[CMP]]="HALDWANI",Tbl_DFR[[#This Row],[Filling Qty]]&gt;=150),"yes","no")</f>
        <v>no</v>
      </c>
      <c r="S389" s="51" t="str">
        <f>IF(Tbl_DFR[[#This Row],[Filling Qty]]&gt;=150,"high",IF(Tbl_DFR[[#This Row],[Filling Qty]]&gt;=80,"medium","low"))</f>
        <v>low</v>
      </c>
      <c r="T389" s="42">
        <f>P389+O383</f>
        <v>155</v>
      </c>
      <c r="U389" s="42" t="str" cm="1">
        <f t="array" ref="U389">_xlfn.IFS(Tbl_DFR[[#This Row],[Filling Qty]]&gt;=150,"HIGH",Tbl_DFR[[#This Row],[Filling Qty]]&gt;=80,"medium",TRUE,"low")</f>
        <v>low</v>
      </c>
      <c r="V389" s="42" t="str">
        <f>IF(OR(Tbl_DFR[[#This Row],[CMP]]="HALDWANI",Tbl_DFR[[#This Row],[CMP]]="DEHRADUN"),"YES","NO")</f>
        <v>YES</v>
      </c>
      <c r="W389" s="113">
        <v>45935</v>
      </c>
      <c r="X389" s="42"/>
      <c r="Y389" s="43">
        <v>45931</v>
      </c>
      <c r="Z389" s="43" t="str">
        <f>IFERROR(TEXT(Tbl_DFR[[#This Row],[Date of filling]],"mmm"),"WIP")</f>
        <v>Oct</v>
      </c>
      <c r="AA389" s="159">
        <f>IFERROR(YEAR(Tbl_DFR[[#This Row],[Date of filling]]),"WIP")</f>
        <v>2025</v>
      </c>
      <c r="AB389" s="161" t="str">
        <f>IFERROR(TEXT(Tbl_DFR[[#This Row],[Date of filling]],"ddd"),"WIP")</f>
        <v>Sun</v>
      </c>
      <c r="AC389" s="50"/>
      <c r="AD389" s="129" t="str">
        <f>_xlfn.XLOOKUP(Tbl_DFR[[#This Row],[SAP]],Site_master[SAP ID],Site_master[ [ TECHNICIAN Name] ],"Not found")</f>
        <v>Dharmendra  Singh</v>
      </c>
      <c r="AE389" s="149">
        <f>LEN(Tbl_DFR[[#This Row],[SAP]])</f>
        <v>18</v>
      </c>
      <c r="AF389" s="151" t="str">
        <f>IF(Tbl_DFR[[#This Row],[SAP LENGTH]]=18,"valid","check")</f>
        <v>valid</v>
      </c>
    </row>
    <row r="390" spans="1:32" hidden="1">
      <c r="A390" s="70">
        <v>195</v>
      </c>
      <c r="B390" s="34" t="s">
        <v>31</v>
      </c>
      <c r="C390" s="34" t="str">
        <f>UPPER(TRIM(Tbl_DFR[[#This Row],[CMP]]))</f>
        <v>HALDWANI</v>
      </c>
      <c r="D390" s="40" t="s">
        <v>104</v>
      </c>
      <c r="E390" s="45" t="s">
        <v>127</v>
      </c>
      <c r="F390" s="21" t="s">
        <v>126</v>
      </c>
      <c r="G390" s="55" t="s">
        <v>261</v>
      </c>
      <c r="H390" s="34">
        <v>75726</v>
      </c>
      <c r="I390" s="112">
        <v>45934</v>
      </c>
      <c r="J390" s="112">
        <v>45934</v>
      </c>
      <c r="K390" s="159">
        <f>IF(OR(Tbl_DFR[[#This Row],[Date of filling]]="WIP",Tbl_DFR[[#This Row],[Date of Invoice ]]=""),"",Tbl_DFR[[#This Row],[Date of filling]]-Tbl_DFR[[#This Row],[Date of Invoice ]])</f>
        <v>0</v>
      </c>
      <c r="L390" s="161" t="str">
        <f>IF(ISNUMBER(Tbl_DFR[[#This Row],[Invoice filling gape]]),"valid","check")</f>
        <v>valid</v>
      </c>
      <c r="M390" s="46">
        <v>3081</v>
      </c>
      <c r="N390" s="46">
        <v>544</v>
      </c>
      <c r="O390" s="46">
        <v>12</v>
      </c>
      <c r="P390" s="52">
        <v>100</v>
      </c>
      <c r="Q390" s="52" t="str">
        <f>IF(Tbl_DFR[[#This Row],[Filling Qty]]&gt;=150,"high","normal")</f>
        <v>normal</v>
      </c>
      <c r="R390" s="52" t="str">
        <f>IF(AND(Tbl_DFR[[#This Row],[CMP]]="HALDWANI",Tbl_DFR[[#This Row],[Filling Qty]]&gt;=150),"yes","no")</f>
        <v>no</v>
      </c>
      <c r="S390" s="52" t="str">
        <f>IF(Tbl_DFR[[#This Row],[Filling Qty]]&gt;=150,"high",IF(Tbl_DFR[[#This Row],[Filling Qty]]&gt;=80,"medium","low"))</f>
        <v>medium</v>
      </c>
      <c r="T390" s="46">
        <f t="shared" ref="T390:T453" si="7">P390+O390</f>
        <v>112</v>
      </c>
      <c r="U390" s="46" t="str" cm="1">
        <f t="array" ref="U390">_xlfn.IFS(Tbl_DFR[[#This Row],[Filling Qty]]&gt;=150,"HIGH",Tbl_DFR[[#This Row],[Filling Qty]]&gt;=80,"medium",TRUE,"low")</f>
        <v>medium</v>
      </c>
      <c r="V390" s="46" t="str">
        <f>IF(OR(Tbl_DFR[[#This Row],[CMP]]="HALDWANI",Tbl_DFR[[#This Row],[CMP]]="DEHRADUN"),"YES","NO")</f>
        <v>YES</v>
      </c>
      <c r="W390" s="112">
        <v>45934</v>
      </c>
      <c r="X390" s="46"/>
      <c r="Y390" s="47">
        <v>45931</v>
      </c>
      <c r="Z390" s="47" t="str">
        <f>IFERROR(TEXT(Tbl_DFR[[#This Row],[Date of filling]],"mmm"),"WIP")</f>
        <v>Oct</v>
      </c>
      <c r="AA390" s="159">
        <f>IFERROR(YEAR(Tbl_DFR[[#This Row],[Date of filling]]),"WIP")</f>
        <v>2025</v>
      </c>
      <c r="AB390" s="161" t="str">
        <f>IFERROR(TEXT(Tbl_DFR[[#This Row],[Date of filling]],"ddd"),"WIP")</f>
        <v>Sat</v>
      </c>
      <c r="AC390" s="48"/>
      <c r="AD390" s="130" t="str">
        <f>_xlfn.XLOOKUP(Tbl_DFR[[#This Row],[SAP]],Site_master[SAP ID],Site_master[ [ TECHNICIAN Name] ],"Not found")</f>
        <v>Madan  Lal</v>
      </c>
      <c r="AE390" s="149">
        <f>LEN(Tbl_DFR[[#This Row],[SAP]])</f>
        <v>18</v>
      </c>
      <c r="AF390" s="151" t="str">
        <f>IF(Tbl_DFR[[#This Row],[SAP LENGTH]]=18,"valid","check")</f>
        <v>valid</v>
      </c>
    </row>
    <row r="391" spans="1:32" hidden="1">
      <c r="A391" s="70">
        <v>195</v>
      </c>
      <c r="B391" s="34" t="s">
        <v>705</v>
      </c>
      <c r="C391" s="34" t="str">
        <f>UPPER(TRIM(Tbl_DFR[[#This Row],[CMP]]))</f>
        <v>DEHRADUN</v>
      </c>
      <c r="D391" s="40" t="s">
        <v>706</v>
      </c>
      <c r="E391" s="45" t="s">
        <v>761</v>
      </c>
      <c r="F391" s="21" t="s">
        <v>762</v>
      </c>
      <c r="G391" s="84" t="s">
        <v>944</v>
      </c>
      <c r="H391" s="34">
        <v>153551</v>
      </c>
      <c r="I391" s="59">
        <v>45948</v>
      </c>
      <c r="J391" s="59">
        <v>45949</v>
      </c>
      <c r="K391" s="159">
        <f>IF(OR(Tbl_DFR[[#This Row],[Date of filling]]="WIP",Tbl_DFR[[#This Row],[Date of Invoice ]]=""),"",Tbl_DFR[[#This Row],[Date of filling]]-Tbl_DFR[[#This Row],[Date of Invoice ]])</f>
        <v>1</v>
      </c>
      <c r="L391" s="161" t="str">
        <f>IF(ISNUMBER(Tbl_DFR[[#This Row],[Invoice filling gape]]),"valid","check")</f>
        <v>valid</v>
      </c>
      <c r="M391" s="46">
        <v>1379</v>
      </c>
      <c r="N391" s="46">
        <v>680</v>
      </c>
      <c r="O391" s="46">
        <v>26</v>
      </c>
      <c r="P391" s="95">
        <v>80</v>
      </c>
      <c r="Q391" s="95" t="str">
        <f>IF(Tbl_DFR[[#This Row],[Filling Qty]]&gt;=150,"high","normal")</f>
        <v>normal</v>
      </c>
      <c r="R391" s="95" t="str">
        <f>IF(AND(Tbl_DFR[[#This Row],[CMP]]="HALDWANI",Tbl_DFR[[#This Row],[Filling Qty]]&gt;=150),"yes","no")</f>
        <v>no</v>
      </c>
      <c r="S391" s="95" t="str">
        <f>IF(Tbl_DFR[[#This Row],[Filling Qty]]&gt;=150,"high",IF(Tbl_DFR[[#This Row],[Filling Qty]]&gt;=80,"medium","low"))</f>
        <v>medium</v>
      </c>
      <c r="T391" s="46">
        <f t="shared" si="7"/>
        <v>106</v>
      </c>
      <c r="U391" s="46" t="str" cm="1">
        <f t="array" ref="U391">_xlfn.IFS(Tbl_DFR[[#This Row],[Filling Qty]]&gt;=150,"HIGH",Tbl_DFR[[#This Row],[Filling Qty]]&gt;=80,"medium",TRUE,"low")</f>
        <v>medium</v>
      </c>
      <c r="V391" s="46" t="str">
        <f>IF(OR(Tbl_DFR[[#This Row],[CMP]]="HALDWANI",Tbl_DFR[[#This Row],[CMP]]="DEHRADUN"),"YES","NO")</f>
        <v>YES</v>
      </c>
      <c r="W391" s="59">
        <v>45948</v>
      </c>
      <c r="X391" s="47">
        <v>45931</v>
      </c>
      <c r="Y391" s="47">
        <v>45931</v>
      </c>
      <c r="Z391" s="47" t="str">
        <f>IFERROR(TEXT(Tbl_DFR[[#This Row],[Date of filling]],"mmm"),"WIP")</f>
        <v>Oct</v>
      </c>
      <c r="AA391" s="159">
        <f>IFERROR(YEAR(Tbl_DFR[[#This Row],[Date of filling]]),"WIP")</f>
        <v>2025</v>
      </c>
      <c r="AB391" s="161" t="str">
        <f>IFERROR(TEXT(Tbl_DFR[[#This Row],[Date of filling]],"ddd"),"WIP")</f>
        <v>Sun</v>
      </c>
      <c r="AC391" s="48"/>
      <c r="AD391" s="130" t="str">
        <f>_xlfn.XLOOKUP(Tbl_DFR[[#This Row],[SAP]],Site_master[SAP ID],Site_master[ [ TECHNICIAN Name] ],"Not found")</f>
        <v>VINAY PANDEY</v>
      </c>
      <c r="AE391" s="143">
        <f>LEN(Tbl_DFR[[#This Row],[SAP]])</f>
        <v>18</v>
      </c>
      <c r="AF391" s="151" t="str">
        <f>IF(Tbl_DFR[[#This Row],[SAP LENGTH]]=18,"valid","check")</f>
        <v>valid</v>
      </c>
    </row>
    <row r="392" spans="1:32" ht="15.6" hidden="1" customHeight="1">
      <c r="A392" s="56">
        <v>196</v>
      </c>
      <c r="B392" s="28" t="s">
        <v>31</v>
      </c>
      <c r="C392" s="28" t="str">
        <f>UPPER(TRIM(Tbl_DFR[[#This Row],[CMP]]))</f>
        <v>HALDWANI</v>
      </c>
      <c r="D392" s="40" t="s">
        <v>104</v>
      </c>
      <c r="E392" s="40" t="s">
        <v>189</v>
      </c>
      <c r="F392" s="27" t="s">
        <v>190</v>
      </c>
      <c r="G392" s="27" t="s">
        <v>262</v>
      </c>
      <c r="H392" s="49" t="s">
        <v>305</v>
      </c>
      <c r="I392" s="113">
        <v>45934</v>
      </c>
      <c r="J392" s="113">
        <v>45934</v>
      </c>
      <c r="K392" s="159">
        <f>IF(OR(Tbl_DFR[[#This Row],[Date of filling]]="WIP",Tbl_DFR[[#This Row],[Date of Invoice ]]=""),"",Tbl_DFR[[#This Row],[Date of filling]]-Tbl_DFR[[#This Row],[Date of Invoice ]])</f>
        <v>0</v>
      </c>
      <c r="L392" s="161" t="str">
        <f>IF(ISNUMBER(Tbl_DFR[[#This Row],[Invoice filling gape]]),"valid","check")</f>
        <v>valid</v>
      </c>
      <c r="M392" s="51">
        <v>3833</v>
      </c>
      <c r="N392" s="51">
        <v>1189</v>
      </c>
      <c r="O392" s="51">
        <v>30</v>
      </c>
      <c r="P392" s="51">
        <v>120</v>
      </c>
      <c r="Q392" s="51" t="str">
        <f>IF(Tbl_DFR[[#This Row],[Filling Qty]]&gt;=150,"high","normal")</f>
        <v>normal</v>
      </c>
      <c r="R392" s="51" t="str">
        <f>IF(AND(Tbl_DFR[[#This Row],[CMP]]="HALDWANI",Tbl_DFR[[#This Row],[Filling Qty]]&gt;=150),"yes","no")</f>
        <v>no</v>
      </c>
      <c r="S392" s="51" t="str">
        <f>IF(Tbl_DFR[[#This Row],[Filling Qty]]&gt;=150,"high",IF(Tbl_DFR[[#This Row],[Filling Qty]]&gt;=80,"medium","low"))</f>
        <v>medium</v>
      </c>
      <c r="T392" s="42">
        <f t="shared" si="7"/>
        <v>150</v>
      </c>
      <c r="U392" s="42" t="str" cm="1">
        <f t="array" ref="U392">_xlfn.IFS(Tbl_DFR[[#This Row],[Filling Qty]]&gt;=150,"HIGH",Tbl_DFR[[#This Row],[Filling Qty]]&gt;=80,"medium",TRUE,"low")</f>
        <v>medium</v>
      </c>
      <c r="V392" s="42" t="str">
        <f>IF(OR(Tbl_DFR[[#This Row],[CMP]]="HALDWANI",Tbl_DFR[[#This Row],[CMP]]="DEHRADUN"),"YES","NO")</f>
        <v>YES</v>
      </c>
      <c r="W392" s="113">
        <v>45934</v>
      </c>
      <c r="X392" s="42"/>
      <c r="Y392" s="43">
        <v>45931</v>
      </c>
      <c r="Z392" s="43" t="str">
        <f>IFERROR(TEXT(Tbl_DFR[[#This Row],[Date of filling]],"mmm"),"WIP")</f>
        <v>Oct</v>
      </c>
      <c r="AA392" s="159">
        <f>IFERROR(YEAR(Tbl_DFR[[#This Row],[Date of filling]]),"WIP")</f>
        <v>2025</v>
      </c>
      <c r="AB392" s="161" t="str">
        <f>IFERROR(TEXT(Tbl_DFR[[#This Row],[Date of filling]],"ddd"),"WIP")</f>
        <v>Sat</v>
      </c>
      <c r="AC392" s="50"/>
      <c r="AD392" s="129" t="str">
        <f>_xlfn.XLOOKUP(Tbl_DFR[[#This Row],[SAP]],Site_master[SAP ID],Site_master[ [ TECHNICIAN Name] ],"Not found")</f>
        <v>Ramesh  Kumar</v>
      </c>
      <c r="AE392" s="133">
        <f>LEN(Tbl_DFR[[#This Row],[SAP]])</f>
        <v>18</v>
      </c>
      <c r="AF392" s="151" t="str">
        <f>IF(Tbl_DFR[[#This Row],[SAP LENGTH]]=18,"valid","check")</f>
        <v>valid</v>
      </c>
    </row>
    <row r="393" spans="1:32" hidden="1">
      <c r="A393" s="56">
        <v>196</v>
      </c>
      <c r="B393" s="28" t="s">
        <v>705</v>
      </c>
      <c r="C393" s="28" t="str">
        <f>UPPER(TRIM(Tbl_DFR[[#This Row],[CMP]]))</f>
        <v>DEHRADUN</v>
      </c>
      <c r="D393" s="40" t="s">
        <v>706</v>
      </c>
      <c r="E393" s="27" t="s">
        <v>761</v>
      </c>
      <c r="F393" s="27" t="s">
        <v>762</v>
      </c>
      <c r="G393" s="84" t="s">
        <v>945</v>
      </c>
      <c r="H393" s="28">
        <v>153736</v>
      </c>
      <c r="I393" s="58">
        <v>45948</v>
      </c>
      <c r="J393" s="58">
        <v>45949</v>
      </c>
      <c r="K393" s="159">
        <f>IF(OR(Tbl_DFR[[#This Row],[Date of filling]]="WIP",Tbl_DFR[[#This Row],[Date of Invoice ]]=""),"",Tbl_DFR[[#This Row],[Date of filling]]-Tbl_DFR[[#This Row],[Date of Invoice ]])</f>
        <v>1</v>
      </c>
      <c r="L393" s="161" t="str">
        <f>IF(ISNUMBER(Tbl_DFR[[#This Row],[Invoice filling gape]]),"valid","check")</f>
        <v>valid</v>
      </c>
      <c r="M393" s="42">
        <v>5916</v>
      </c>
      <c r="N393" s="42">
        <v>1086</v>
      </c>
      <c r="O393" s="42">
        <v>40</v>
      </c>
      <c r="P393" s="85">
        <v>60</v>
      </c>
      <c r="Q393" s="138" t="str">
        <f>IF(Tbl_DFR[[#This Row],[Filling Qty]]&gt;=150,"high","normal")</f>
        <v>normal</v>
      </c>
      <c r="R393" s="138" t="str">
        <f>IF(AND(Tbl_DFR[[#This Row],[CMP]]="HALDWANI",Tbl_DFR[[#This Row],[Filling Qty]]&gt;=150),"yes","no")</f>
        <v>no</v>
      </c>
      <c r="S393" s="138" t="str">
        <f>IF(Tbl_DFR[[#This Row],[Filling Qty]]&gt;=150,"high",IF(Tbl_DFR[[#This Row],[Filling Qty]]&gt;=80,"medium","low"))</f>
        <v>low</v>
      </c>
      <c r="T393" s="28">
        <f t="shared" si="7"/>
        <v>100</v>
      </c>
      <c r="U393" s="42" t="str" cm="1">
        <f t="array" ref="U393">_xlfn.IFS(Tbl_DFR[[#This Row],[Filling Qty]]&gt;=150,"HIGH",Tbl_DFR[[#This Row],[Filling Qty]]&gt;=80,"medium",TRUE,"low")</f>
        <v>low</v>
      </c>
      <c r="V393" s="42" t="str">
        <f>IF(OR(Tbl_DFR[[#This Row],[CMP]]="HALDWANI",Tbl_DFR[[#This Row],[CMP]]="DEHRADUN"),"YES","NO")</f>
        <v>YES</v>
      </c>
      <c r="W393" s="58">
        <v>45948</v>
      </c>
      <c r="X393" s="43">
        <v>45931</v>
      </c>
      <c r="Y393" s="43">
        <v>45931</v>
      </c>
      <c r="Z393" s="43" t="str">
        <f>IFERROR(TEXT(Tbl_DFR[[#This Row],[Date of filling]],"mmm"),"WIP")</f>
        <v>Oct</v>
      </c>
      <c r="AA393" s="159">
        <f>IFERROR(YEAR(Tbl_DFR[[#This Row],[Date of filling]]),"WIP")</f>
        <v>2025</v>
      </c>
      <c r="AB393" s="161" t="str">
        <f>IFERROR(TEXT(Tbl_DFR[[#This Row],[Date of filling]],"ddd"),"WIP")</f>
        <v>Sun</v>
      </c>
      <c r="AC393" s="50"/>
      <c r="AD393" s="129" t="str">
        <f>_xlfn.XLOOKUP(Tbl_DFR[[#This Row],[SAP]],Site_master[SAP ID],Site_master[ [ TECHNICIAN Name] ],"Not found")</f>
        <v>Amit  Saini</v>
      </c>
      <c r="AE393" s="143">
        <f>LEN(Tbl_DFR[[#This Row],[SAP]])</f>
        <v>18</v>
      </c>
      <c r="AF393" s="151" t="str">
        <f>IF(Tbl_DFR[[#This Row],[SAP LENGTH]]=18,"valid","check")</f>
        <v>valid</v>
      </c>
    </row>
    <row r="394" spans="1:32" hidden="1">
      <c r="A394" s="70">
        <v>197</v>
      </c>
      <c r="B394" s="34" t="s">
        <v>31</v>
      </c>
      <c r="C394" s="34" t="str">
        <f>UPPER(TRIM(Tbl_DFR[[#This Row],[CMP]]))</f>
        <v>HALDWANI</v>
      </c>
      <c r="D394" s="40" t="s">
        <v>104</v>
      </c>
      <c r="E394" s="23" t="s">
        <v>189</v>
      </c>
      <c r="F394" s="21" t="s">
        <v>190</v>
      </c>
      <c r="G394" s="21" t="s">
        <v>263</v>
      </c>
      <c r="H394" s="45" t="s">
        <v>305</v>
      </c>
      <c r="I394" s="112">
        <v>45934</v>
      </c>
      <c r="J394" s="112">
        <v>45934</v>
      </c>
      <c r="K394" s="159">
        <f>IF(OR(Tbl_DFR[[#This Row],[Date of filling]]="WIP",Tbl_DFR[[#This Row],[Date of Invoice ]]=""),"",Tbl_DFR[[#This Row],[Date of filling]]-Tbl_DFR[[#This Row],[Date of Invoice ]])</f>
        <v>0</v>
      </c>
      <c r="L394" s="161" t="str">
        <f>IF(ISNUMBER(Tbl_DFR[[#This Row],[Invoice filling gape]]),"valid","check")</f>
        <v>valid</v>
      </c>
      <c r="M394" s="52">
        <v>3362</v>
      </c>
      <c r="N394" s="52">
        <v>636</v>
      </c>
      <c r="O394" s="52">
        <v>105</v>
      </c>
      <c r="P394" s="21">
        <v>100</v>
      </c>
      <c r="Q394" s="135" t="str">
        <f>IF(Tbl_DFR[[#This Row],[Filling Qty]]&gt;=150,"high","normal")</f>
        <v>normal</v>
      </c>
      <c r="R394" s="135" t="str">
        <f>IF(AND(Tbl_DFR[[#This Row],[CMP]]="HALDWANI",Tbl_DFR[[#This Row],[Filling Qty]]&gt;=150),"yes","no")</f>
        <v>no</v>
      </c>
      <c r="S394" s="135" t="str">
        <f>IF(Tbl_DFR[[#This Row],[Filling Qty]]&gt;=150,"high",IF(Tbl_DFR[[#This Row],[Filling Qty]]&gt;=80,"medium","low"))</f>
        <v>medium</v>
      </c>
      <c r="T394" s="34">
        <f t="shared" si="7"/>
        <v>205</v>
      </c>
      <c r="U394" s="46" t="str" cm="1">
        <f t="array" ref="U394">_xlfn.IFS(Tbl_DFR[[#This Row],[Filling Qty]]&gt;=150,"HIGH",Tbl_DFR[[#This Row],[Filling Qty]]&gt;=80,"medium",TRUE,"low")</f>
        <v>medium</v>
      </c>
      <c r="V394" s="46" t="str">
        <f>IF(OR(Tbl_DFR[[#This Row],[CMP]]="HALDWANI",Tbl_DFR[[#This Row],[CMP]]="DEHRADUN"),"YES","NO")</f>
        <v>YES</v>
      </c>
      <c r="W394" s="112">
        <v>45934</v>
      </c>
      <c r="X394" s="46"/>
      <c r="Y394" s="47">
        <v>45931</v>
      </c>
      <c r="Z394" s="47" t="str">
        <f>IFERROR(TEXT(Tbl_DFR[[#This Row],[Date of filling]],"mmm"),"WIP")</f>
        <v>Oct</v>
      </c>
      <c r="AA394" s="159">
        <f>IFERROR(YEAR(Tbl_DFR[[#This Row],[Date of filling]]),"WIP")</f>
        <v>2025</v>
      </c>
      <c r="AB394" s="161" t="str">
        <f>IFERROR(TEXT(Tbl_DFR[[#This Row],[Date of filling]],"ddd"),"WIP")</f>
        <v>Sat</v>
      </c>
      <c r="AC394" s="48"/>
      <c r="AD394" s="130" t="str">
        <f>_xlfn.XLOOKUP(Tbl_DFR[[#This Row],[SAP]],Site_master[SAP ID],Site_master[ [ TECHNICIAN Name] ],"Not found")</f>
        <v>Ramesh  Kumar</v>
      </c>
      <c r="AE394" s="135">
        <f>LEN(Tbl_DFR[[#This Row],[SAP]])</f>
        <v>18</v>
      </c>
      <c r="AF394" s="151" t="str">
        <f>IF(Tbl_DFR[[#This Row],[SAP LENGTH]]=18,"valid","check")</f>
        <v>valid</v>
      </c>
    </row>
    <row r="395" spans="1:32" hidden="1">
      <c r="A395" s="70">
        <v>197</v>
      </c>
      <c r="B395" s="34" t="s">
        <v>705</v>
      </c>
      <c r="C395" s="34" t="str">
        <f>UPPER(TRIM(Tbl_DFR[[#This Row],[CMP]]))</f>
        <v>DEHRADUN</v>
      </c>
      <c r="D395" s="40" t="s">
        <v>706</v>
      </c>
      <c r="E395" s="21" t="s">
        <v>761</v>
      </c>
      <c r="F395" s="21" t="s">
        <v>762</v>
      </c>
      <c r="G395" s="84" t="s">
        <v>946</v>
      </c>
      <c r="H395" s="34">
        <v>153736</v>
      </c>
      <c r="I395" s="59">
        <v>45948</v>
      </c>
      <c r="J395" s="59">
        <v>45949</v>
      </c>
      <c r="K395" s="159">
        <f>IF(OR(Tbl_DFR[[#This Row],[Date of filling]]="WIP",Tbl_DFR[[#This Row],[Date of Invoice ]]=""),"",Tbl_DFR[[#This Row],[Date of filling]]-Tbl_DFR[[#This Row],[Date of Invoice ]])</f>
        <v>1</v>
      </c>
      <c r="L395" s="161" t="str">
        <f>IF(ISNUMBER(Tbl_DFR[[#This Row],[Invoice filling gape]]),"valid","check")</f>
        <v>valid</v>
      </c>
      <c r="M395" s="46">
        <v>5049</v>
      </c>
      <c r="N395" s="46">
        <v>1770</v>
      </c>
      <c r="O395" s="46">
        <v>58</v>
      </c>
      <c r="P395" s="85">
        <v>60</v>
      </c>
      <c r="Q395" s="138" t="str">
        <f>IF(Tbl_DFR[[#This Row],[Filling Qty]]&gt;=150,"high","normal")</f>
        <v>normal</v>
      </c>
      <c r="R395" s="138" t="str">
        <f>IF(AND(Tbl_DFR[[#This Row],[CMP]]="HALDWANI",Tbl_DFR[[#This Row],[Filling Qty]]&gt;=150),"yes","no")</f>
        <v>no</v>
      </c>
      <c r="S395" s="138" t="str">
        <f>IF(Tbl_DFR[[#This Row],[Filling Qty]]&gt;=150,"high",IF(Tbl_DFR[[#This Row],[Filling Qty]]&gt;=80,"medium","low"))</f>
        <v>low</v>
      </c>
      <c r="T395" s="34">
        <f t="shared" si="7"/>
        <v>118</v>
      </c>
      <c r="U395" s="46" t="str" cm="1">
        <f t="array" ref="U395">_xlfn.IFS(Tbl_DFR[[#This Row],[Filling Qty]]&gt;=150,"HIGH",Tbl_DFR[[#This Row],[Filling Qty]]&gt;=80,"medium",TRUE,"low")</f>
        <v>low</v>
      </c>
      <c r="V395" s="46" t="str">
        <f>IF(OR(Tbl_DFR[[#This Row],[CMP]]="HALDWANI",Tbl_DFR[[#This Row],[CMP]]="DEHRADUN"),"YES","NO")</f>
        <v>YES</v>
      </c>
      <c r="W395" s="59">
        <v>45948</v>
      </c>
      <c r="X395" s="47">
        <v>45931</v>
      </c>
      <c r="Y395" s="47">
        <v>45931</v>
      </c>
      <c r="Z395" s="47" t="str">
        <f>IFERROR(TEXT(Tbl_DFR[[#This Row],[Date of filling]],"mmm"),"WIP")</f>
        <v>Oct</v>
      </c>
      <c r="AA395" s="159">
        <f>IFERROR(YEAR(Tbl_DFR[[#This Row],[Date of filling]]),"WIP")</f>
        <v>2025</v>
      </c>
      <c r="AB395" s="161" t="str">
        <f>IFERROR(TEXT(Tbl_DFR[[#This Row],[Date of filling]],"ddd"),"WIP")</f>
        <v>Sun</v>
      </c>
      <c r="AC395" s="48"/>
      <c r="AD395" s="130" t="str">
        <f>_xlfn.XLOOKUP(Tbl_DFR[[#This Row],[SAP]],Site_master[SAP ID],Site_master[ [ TECHNICIAN Name] ],"Not found")</f>
        <v>Rajesh  Kumar</v>
      </c>
      <c r="AE395" s="143">
        <f>LEN(Tbl_DFR[[#This Row],[SAP]])</f>
        <v>18</v>
      </c>
      <c r="AF395" s="151" t="str">
        <f>IF(Tbl_DFR[[#This Row],[SAP LENGTH]]=18,"valid","check")</f>
        <v>valid</v>
      </c>
    </row>
    <row r="396" spans="1:32" hidden="1">
      <c r="A396" s="56">
        <v>198</v>
      </c>
      <c r="B396" s="28" t="s">
        <v>31</v>
      </c>
      <c r="C396" s="28" t="str">
        <f>UPPER(TRIM(Tbl_DFR[[#This Row],[CMP]]))</f>
        <v>HALDWANI</v>
      </c>
      <c r="D396" s="40" t="s">
        <v>104</v>
      </c>
      <c r="E396" s="23" t="s">
        <v>189</v>
      </c>
      <c r="F396" s="27" t="s">
        <v>190</v>
      </c>
      <c r="G396" s="27" t="s">
        <v>264</v>
      </c>
      <c r="H396" s="49" t="s">
        <v>305</v>
      </c>
      <c r="I396" s="113">
        <v>45934</v>
      </c>
      <c r="J396" s="113">
        <v>45934</v>
      </c>
      <c r="K396" s="159">
        <f>IF(OR(Tbl_DFR[[#This Row],[Date of filling]]="WIP",Tbl_DFR[[#This Row],[Date of Invoice ]]=""),"",Tbl_DFR[[#This Row],[Date of filling]]-Tbl_DFR[[#This Row],[Date of Invoice ]])</f>
        <v>0</v>
      </c>
      <c r="L396" s="161" t="str">
        <f>IF(ISNUMBER(Tbl_DFR[[#This Row],[Invoice filling gape]]),"valid","check")</f>
        <v>valid</v>
      </c>
      <c r="M396" s="51">
        <v>7314</v>
      </c>
      <c r="N396" s="51">
        <v>1685</v>
      </c>
      <c r="O396" s="51">
        <v>102</v>
      </c>
      <c r="P396" s="27">
        <v>80</v>
      </c>
      <c r="Q396" s="133" t="str">
        <f>IF(Tbl_DFR[[#This Row],[Filling Qty]]&gt;=150,"high","normal")</f>
        <v>normal</v>
      </c>
      <c r="R396" s="133" t="str">
        <f>IF(AND(Tbl_DFR[[#This Row],[CMP]]="HALDWANI",Tbl_DFR[[#This Row],[Filling Qty]]&gt;=150),"yes","no")</f>
        <v>no</v>
      </c>
      <c r="S396" s="133" t="str">
        <f>IF(Tbl_DFR[[#This Row],[Filling Qty]]&gt;=150,"high",IF(Tbl_DFR[[#This Row],[Filling Qty]]&gt;=80,"medium","low"))</f>
        <v>medium</v>
      </c>
      <c r="T396" s="28">
        <f t="shared" si="7"/>
        <v>182</v>
      </c>
      <c r="U396" s="42" t="str" cm="1">
        <f t="array" ref="U396">_xlfn.IFS(Tbl_DFR[[#This Row],[Filling Qty]]&gt;=150,"HIGH",Tbl_DFR[[#This Row],[Filling Qty]]&gt;=80,"medium",TRUE,"low")</f>
        <v>medium</v>
      </c>
      <c r="V396" s="42" t="str">
        <f>IF(OR(Tbl_DFR[[#This Row],[CMP]]="HALDWANI",Tbl_DFR[[#This Row],[CMP]]="DEHRADUN"),"YES","NO")</f>
        <v>YES</v>
      </c>
      <c r="W396" s="113">
        <v>45934</v>
      </c>
      <c r="X396" s="42"/>
      <c r="Y396" s="43">
        <v>45931</v>
      </c>
      <c r="Z396" s="43" t="str">
        <f>IFERROR(TEXT(Tbl_DFR[[#This Row],[Date of filling]],"mmm"),"WIP")</f>
        <v>Oct</v>
      </c>
      <c r="AA396" s="159">
        <f>IFERROR(YEAR(Tbl_DFR[[#This Row],[Date of filling]]),"WIP")</f>
        <v>2025</v>
      </c>
      <c r="AB396" s="161" t="str">
        <f>IFERROR(TEXT(Tbl_DFR[[#This Row],[Date of filling]],"ddd"),"WIP")</f>
        <v>Sat</v>
      </c>
      <c r="AC396" s="50"/>
      <c r="AD396" s="129" t="str">
        <f>_xlfn.XLOOKUP(Tbl_DFR[[#This Row],[SAP]],Site_master[SAP ID],Site_master[ [ TECHNICIAN Name] ],"Not found")</f>
        <v>Ramesh  Kumar</v>
      </c>
      <c r="AE396" s="133">
        <f>LEN(Tbl_DFR[[#This Row],[SAP]])</f>
        <v>18</v>
      </c>
      <c r="AF396" s="151" t="str">
        <f>IF(Tbl_DFR[[#This Row],[SAP LENGTH]]=18,"valid","check")</f>
        <v>valid</v>
      </c>
    </row>
    <row r="397" spans="1:32" hidden="1">
      <c r="A397" s="70">
        <v>198</v>
      </c>
      <c r="B397" s="34" t="s">
        <v>705</v>
      </c>
      <c r="C397" s="34" t="str">
        <f>UPPER(TRIM(Tbl_DFR[[#This Row],[CMP]]))</f>
        <v>DEHRADUN</v>
      </c>
      <c r="D397" s="40" t="s">
        <v>706</v>
      </c>
      <c r="E397" s="21" t="s">
        <v>761</v>
      </c>
      <c r="F397" s="21" t="s">
        <v>762</v>
      </c>
      <c r="G397" s="84" t="s">
        <v>796</v>
      </c>
      <c r="H397" s="34">
        <v>114240</v>
      </c>
      <c r="I397" s="59">
        <v>45954</v>
      </c>
      <c r="J397" s="59">
        <v>45954</v>
      </c>
      <c r="K397" s="159">
        <f>IF(OR(Tbl_DFR[[#This Row],[Date of filling]]="WIP",Tbl_DFR[[#This Row],[Date of Invoice ]]=""),"",Tbl_DFR[[#This Row],[Date of filling]]-Tbl_DFR[[#This Row],[Date of Invoice ]])</f>
        <v>0</v>
      </c>
      <c r="L397" s="161" t="str">
        <f>IF(ISNUMBER(Tbl_DFR[[#This Row],[Invoice filling gape]]),"valid","check")</f>
        <v>valid</v>
      </c>
      <c r="M397" s="46">
        <v>14745</v>
      </c>
      <c r="N397" s="46">
        <v>3562</v>
      </c>
      <c r="O397" s="46">
        <v>18</v>
      </c>
      <c r="P397" s="85">
        <v>40</v>
      </c>
      <c r="Q397" s="138" t="str">
        <f>IF(Tbl_DFR[[#This Row],[Filling Qty]]&gt;=150,"high","normal")</f>
        <v>normal</v>
      </c>
      <c r="R397" s="138" t="str">
        <f>IF(AND(Tbl_DFR[[#This Row],[CMP]]="HALDWANI",Tbl_DFR[[#This Row],[Filling Qty]]&gt;=150),"yes","no")</f>
        <v>no</v>
      </c>
      <c r="S397" s="138" t="str">
        <f>IF(Tbl_DFR[[#This Row],[Filling Qty]]&gt;=150,"high",IF(Tbl_DFR[[#This Row],[Filling Qty]]&gt;=80,"medium","low"))</f>
        <v>low</v>
      </c>
      <c r="T397" s="34">
        <f t="shared" si="7"/>
        <v>58</v>
      </c>
      <c r="U397" s="46" t="str" cm="1">
        <f t="array" ref="U397">_xlfn.IFS(Tbl_DFR[[#This Row],[Filling Qty]]&gt;=150,"HIGH",Tbl_DFR[[#This Row],[Filling Qty]]&gt;=80,"medium",TRUE,"low")</f>
        <v>low</v>
      </c>
      <c r="V397" s="46" t="str">
        <f>IF(OR(Tbl_DFR[[#This Row],[CMP]]="HALDWANI",Tbl_DFR[[#This Row],[CMP]]="DEHRADUN"),"YES","NO")</f>
        <v>YES</v>
      </c>
      <c r="W397" s="59">
        <v>45954</v>
      </c>
      <c r="X397" s="47">
        <v>45931</v>
      </c>
      <c r="Y397" s="47">
        <v>45931</v>
      </c>
      <c r="Z397" s="47" t="str">
        <f>IFERROR(TEXT(Tbl_DFR[[#This Row],[Date of filling]],"mmm"),"WIP")</f>
        <v>Oct</v>
      </c>
      <c r="AA397" s="159">
        <f>IFERROR(YEAR(Tbl_DFR[[#This Row],[Date of filling]]),"WIP")</f>
        <v>2025</v>
      </c>
      <c r="AB397" s="161" t="str">
        <f>IFERROR(TEXT(Tbl_DFR[[#This Row],[Date of filling]],"ddd"),"WIP")</f>
        <v>Fri</v>
      </c>
      <c r="AC397" s="48"/>
      <c r="AD397" s="130" t="str">
        <f>_xlfn.XLOOKUP(Tbl_DFR[[#This Row],[SAP]],Site_master[SAP ID],Site_master[ [ TECHNICIAN Name] ],"Not found")</f>
        <v>Rohit Thakur SLQU</v>
      </c>
      <c r="AE397" s="143">
        <f>LEN(Tbl_DFR[[#This Row],[SAP]])</f>
        <v>18</v>
      </c>
      <c r="AF397" s="151" t="str">
        <f>IF(Tbl_DFR[[#This Row],[SAP LENGTH]]=18,"valid","check")</f>
        <v>valid</v>
      </c>
    </row>
    <row r="398" spans="1:32" hidden="1">
      <c r="A398" s="56">
        <v>198</v>
      </c>
      <c r="B398" s="28" t="s">
        <v>705</v>
      </c>
      <c r="C398" s="28" t="str">
        <f>UPPER(TRIM(Tbl_DFR[[#This Row],[CMP]]))</f>
        <v>DEHRADUN</v>
      </c>
      <c r="D398" s="40" t="s">
        <v>706</v>
      </c>
      <c r="E398" s="27" t="s">
        <v>761</v>
      </c>
      <c r="F398" s="27" t="s">
        <v>762</v>
      </c>
      <c r="G398" s="84" t="s">
        <v>797</v>
      </c>
      <c r="H398" s="28">
        <v>153736</v>
      </c>
      <c r="I398" s="58">
        <v>45948</v>
      </c>
      <c r="J398" s="58">
        <v>45949</v>
      </c>
      <c r="K398" s="159">
        <f>IF(OR(Tbl_DFR[[#This Row],[Date of filling]]="WIP",Tbl_DFR[[#This Row],[Date of Invoice ]]=""),"",Tbl_DFR[[#This Row],[Date of filling]]-Tbl_DFR[[#This Row],[Date of Invoice ]])</f>
        <v>1</v>
      </c>
      <c r="L398" s="161" t="str">
        <f>IF(ISNUMBER(Tbl_DFR[[#This Row],[Invoice filling gape]]),"valid","check")</f>
        <v>valid</v>
      </c>
      <c r="M398" s="42">
        <v>10051</v>
      </c>
      <c r="N398" s="42">
        <v>2124</v>
      </c>
      <c r="O398" s="42">
        <v>12</v>
      </c>
      <c r="P398" s="85">
        <v>60</v>
      </c>
      <c r="Q398" s="138" t="str">
        <f>IF(Tbl_DFR[[#This Row],[Filling Qty]]&gt;=150,"high","normal")</f>
        <v>normal</v>
      </c>
      <c r="R398" s="138" t="str">
        <f>IF(AND(Tbl_DFR[[#This Row],[CMP]]="HALDWANI",Tbl_DFR[[#This Row],[Filling Qty]]&gt;=150),"yes","no")</f>
        <v>no</v>
      </c>
      <c r="S398" s="138" t="str">
        <f>IF(Tbl_DFR[[#This Row],[Filling Qty]]&gt;=150,"high",IF(Tbl_DFR[[#This Row],[Filling Qty]]&gt;=80,"medium","low"))</f>
        <v>low</v>
      </c>
      <c r="T398" s="28">
        <f t="shared" si="7"/>
        <v>72</v>
      </c>
      <c r="U398" s="42" t="str" cm="1">
        <f t="array" ref="U398">_xlfn.IFS(Tbl_DFR[[#This Row],[Filling Qty]]&gt;=150,"HIGH",Tbl_DFR[[#This Row],[Filling Qty]]&gt;=80,"medium",TRUE,"low")</f>
        <v>low</v>
      </c>
      <c r="V398" s="42" t="str">
        <f>IF(OR(Tbl_DFR[[#This Row],[CMP]]="HALDWANI",Tbl_DFR[[#This Row],[CMP]]="DEHRADUN"),"YES","NO")</f>
        <v>YES</v>
      </c>
      <c r="W398" s="58">
        <v>45948</v>
      </c>
      <c r="X398" s="43">
        <v>45931</v>
      </c>
      <c r="Y398" s="43">
        <v>45931</v>
      </c>
      <c r="Z398" s="43" t="str">
        <f>IFERROR(TEXT(Tbl_DFR[[#This Row],[Date of filling]],"mmm"),"WIP")</f>
        <v>Oct</v>
      </c>
      <c r="AA398" s="159">
        <f>IFERROR(YEAR(Tbl_DFR[[#This Row],[Date of filling]]),"WIP")</f>
        <v>2025</v>
      </c>
      <c r="AB398" s="161" t="str">
        <f>IFERROR(TEXT(Tbl_DFR[[#This Row],[Date of filling]],"ddd"),"WIP")</f>
        <v>Sun</v>
      </c>
      <c r="AC398" s="50"/>
      <c r="AD398" s="129" t="str">
        <f>_xlfn.XLOOKUP(Tbl_DFR[[#This Row],[SAP]],Site_master[SAP ID],Site_master[ [ TECHNICIAN Name] ],"Not found")</f>
        <v>Rohit Thakur SLQU</v>
      </c>
      <c r="AE398" s="143">
        <f>LEN(Tbl_DFR[[#This Row],[SAP]])</f>
        <v>18</v>
      </c>
      <c r="AF398" s="151" t="str">
        <f>IF(Tbl_DFR[[#This Row],[SAP LENGTH]]=18,"valid","check")</f>
        <v>valid</v>
      </c>
    </row>
    <row r="399" spans="1:32" hidden="1">
      <c r="A399" s="70">
        <v>199</v>
      </c>
      <c r="B399" s="34" t="s">
        <v>31</v>
      </c>
      <c r="C399" s="34" t="str">
        <f>UPPER(TRIM(Tbl_DFR[[#This Row],[CMP]]))</f>
        <v>HALDWANI</v>
      </c>
      <c r="D399" s="40" t="s">
        <v>104</v>
      </c>
      <c r="E399" s="23" t="s">
        <v>189</v>
      </c>
      <c r="F399" s="21" t="s">
        <v>190</v>
      </c>
      <c r="G399" s="21" t="s">
        <v>265</v>
      </c>
      <c r="H399" s="45" t="s">
        <v>305</v>
      </c>
      <c r="I399" s="112">
        <v>45934</v>
      </c>
      <c r="J399" s="112">
        <v>45935</v>
      </c>
      <c r="K399" s="159">
        <f>IF(OR(Tbl_DFR[[#This Row],[Date of filling]]="WIP",Tbl_DFR[[#This Row],[Date of Invoice ]]=""),"",Tbl_DFR[[#This Row],[Date of filling]]-Tbl_DFR[[#This Row],[Date of Invoice ]])</f>
        <v>1</v>
      </c>
      <c r="L399" s="161" t="str">
        <f>IF(ISNUMBER(Tbl_DFR[[#This Row],[Invoice filling gape]]),"valid","check")</f>
        <v>valid</v>
      </c>
      <c r="M399" s="52">
        <v>1241</v>
      </c>
      <c r="N399" s="52">
        <v>427</v>
      </c>
      <c r="O399" s="52">
        <v>100</v>
      </c>
      <c r="P399" s="21">
        <v>80</v>
      </c>
      <c r="Q399" s="135" t="str">
        <f>IF(Tbl_DFR[[#This Row],[Filling Qty]]&gt;=150,"high","normal")</f>
        <v>normal</v>
      </c>
      <c r="R399" s="135" t="str">
        <f>IF(AND(Tbl_DFR[[#This Row],[CMP]]="HALDWANI",Tbl_DFR[[#This Row],[Filling Qty]]&gt;=150),"yes","no")</f>
        <v>no</v>
      </c>
      <c r="S399" s="135" t="str">
        <f>IF(Tbl_DFR[[#This Row],[Filling Qty]]&gt;=150,"high",IF(Tbl_DFR[[#This Row],[Filling Qty]]&gt;=80,"medium","low"))</f>
        <v>medium</v>
      </c>
      <c r="T399" s="34">
        <f t="shared" si="7"/>
        <v>180</v>
      </c>
      <c r="U399" s="46" t="str" cm="1">
        <f t="array" ref="U399">_xlfn.IFS(Tbl_DFR[[#This Row],[Filling Qty]]&gt;=150,"HIGH",Tbl_DFR[[#This Row],[Filling Qty]]&gt;=80,"medium",TRUE,"low")</f>
        <v>medium</v>
      </c>
      <c r="V399" s="46" t="str">
        <f>IF(OR(Tbl_DFR[[#This Row],[CMP]]="HALDWANI",Tbl_DFR[[#This Row],[CMP]]="DEHRADUN"),"YES","NO")</f>
        <v>YES</v>
      </c>
      <c r="W399" s="112">
        <v>45935</v>
      </c>
      <c r="X399" s="46"/>
      <c r="Y399" s="47">
        <v>45931</v>
      </c>
      <c r="Z399" s="47" t="str">
        <f>IFERROR(TEXT(Tbl_DFR[[#This Row],[Date of filling]],"mmm"),"WIP")</f>
        <v>Oct</v>
      </c>
      <c r="AA399" s="159">
        <f>IFERROR(YEAR(Tbl_DFR[[#This Row],[Date of filling]]),"WIP")</f>
        <v>2025</v>
      </c>
      <c r="AB399" s="161" t="str">
        <f>IFERROR(TEXT(Tbl_DFR[[#This Row],[Date of filling]],"ddd"),"WIP")</f>
        <v>Sun</v>
      </c>
      <c r="AC399" s="48"/>
      <c r="AD399" s="130" t="str">
        <f>_xlfn.XLOOKUP(Tbl_DFR[[#This Row],[SAP]],Site_master[SAP ID],Site_master[ [ TECHNICIAN Name] ],"Not found")</f>
        <v>Ramesh  Kumar</v>
      </c>
      <c r="AE399" s="135">
        <f>LEN(Tbl_DFR[[#This Row],[SAP]])</f>
        <v>18</v>
      </c>
      <c r="AF399" s="151" t="str">
        <f>IF(Tbl_DFR[[#This Row],[SAP LENGTH]]=18,"valid","check")</f>
        <v>valid</v>
      </c>
    </row>
    <row r="400" spans="1:32" hidden="1">
      <c r="A400" s="56">
        <v>199</v>
      </c>
      <c r="B400" s="28" t="s">
        <v>705</v>
      </c>
      <c r="C400" s="28" t="str">
        <f>UPPER(TRIM(Tbl_DFR[[#This Row],[CMP]]))</f>
        <v>DEHRADUN</v>
      </c>
      <c r="D400" s="40" t="s">
        <v>706</v>
      </c>
      <c r="E400" s="27" t="s">
        <v>761</v>
      </c>
      <c r="F400" s="27" t="s">
        <v>762</v>
      </c>
      <c r="G400" s="84" t="s">
        <v>766</v>
      </c>
      <c r="H400" s="28">
        <v>114240</v>
      </c>
      <c r="I400" s="58">
        <v>45954</v>
      </c>
      <c r="J400" s="58">
        <v>45954</v>
      </c>
      <c r="K400" s="159">
        <f>IF(OR(Tbl_DFR[[#This Row],[Date of filling]]="WIP",Tbl_DFR[[#This Row],[Date of Invoice ]]=""),"",Tbl_DFR[[#This Row],[Date of filling]]-Tbl_DFR[[#This Row],[Date of Invoice ]])</f>
        <v>0</v>
      </c>
      <c r="L400" s="161" t="str">
        <f>IF(ISNUMBER(Tbl_DFR[[#This Row],[Invoice filling gape]]),"valid","check")</f>
        <v>valid</v>
      </c>
      <c r="M400" s="42">
        <v>27692</v>
      </c>
      <c r="N400" s="42">
        <v>6987</v>
      </c>
      <c r="O400" s="42">
        <v>5</v>
      </c>
      <c r="P400" s="85">
        <v>40</v>
      </c>
      <c r="Q400" s="138" t="str">
        <f>IF(Tbl_DFR[[#This Row],[Filling Qty]]&gt;=150,"high","normal")</f>
        <v>normal</v>
      </c>
      <c r="R400" s="138" t="str">
        <f>IF(AND(Tbl_DFR[[#This Row],[CMP]]="HALDWANI",Tbl_DFR[[#This Row],[Filling Qty]]&gt;=150),"yes","no")</f>
        <v>no</v>
      </c>
      <c r="S400" s="138" t="str">
        <f>IF(Tbl_DFR[[#This Row],[Filling Qty]]&gt;=150,"high",IF(Tbl_DFR[[#This Row],[Filling Qty]]&gt;=80,"medium","low"))</f>
        <v>low</v>
      </c>
      <c r="T400" s="28">
        <f t="shared" si="7"/>
        <v>45</v>
      </c>
      <c r="U400" s="42" t="str" cm="1">
        <f t="array" ref="U400">_xlfn.IFS(Tbl_DFR[[#This Row],[Filling Qty]]&gt;=150,"HIGH",Tbl_DFR[[#This Row],[Filling Qty]]&gt;=80,"medium",TRUE,"low")</f>
        <v>low</v>
      </c>
      <c r="V400" s="42" t="str">
        <f>IF(OR(Tbl_DFR[[#This Row],[CMP]]="HALDWANI",Tbl_DFR[[#This Row],[CMP]]="DEHRADUN"),"YES","NO")</f>
        <v>YES</v>
      </c>
      <c r="W400" s="58">
        <v>45954</v>
      </c>
      <c r="X400" s="43">
        <v>45931</v>
      </c>
      <c r="Y400" s="43">
        <v>45931</v>
      </c>
      <c r="Z400" s="43" t="str">
        <f>IFERROR(TEXT(Tbl_DFR[[#This Row],[Date of filling]],"mmm"),"WIP")</f>
        <v>Oct</v>
      </c>
      <c r="AA400" s="159">
        <f>IFERROR(YEAR(Tbl_DFR[[#This Row],[Date of filling]]),"WIP")</f>
        <v>2025</v>
      </c>
      <c r="AB400" s="161" t="str">
        <f>IFERROR(TEXT(Tbl_DFR[[#This Row],[Date of filling]],"ddd"),"WIP")</f>
        <v>Fri</v>
      </c>
      <c r="AC400" s="50"/>
      <c r="AD400" s="129" t="str">
        <f>_xlfn.XLOOKUP(Tbl_DFR[[#This Row],[SAP]],Site_master[SAP ID],Site_master[ [ TECHNICIAN Name] ],"Not found")</f>
        <v>Ankur  Khatana</v>
      </c>
      <c r="AE400" s="143">
        <f>LEN(Tbl_DFR[[#This Row],[SAP]])</f>
        <v>18</v>
      </c>
      <c r="AF400" s="151" t="str">
        <f>IF(Tbl_DFR[[#This Row],[SAP LENGTH]]=18,"valid","check")</f>
        <v>valid</v>
      </c>
    </row>
    <row r="401" spans="1:32" hidden="1">
      <c r="A401" s="70">
        <v>199</v>
      </c>
      <c r="B401" s="34" t="s">
        <v>705</v>
      </c>
      <c r="C401" s="34" t="str">
        <f>UPPER(TRIM(Tbl_DFR[[#This Row],[CMP]]))</f>
        <v>DEHRADUN</v>
      </c>
      <c r="D401" s="40" t="s">
        <v>706</v>
      </c>
      <c r="E401" s="21" t="s">
        <v>836</v>
      </c>
      <c r="F401" s="21" t="s">
        <v>836</v>
      </c>
      <c r="G401" s="84" t="s">
        <v>824</v>
      </c>
      <c r="H401" s="34" t="s">
        <v>947</v>
      </c>
      <c r="I401" s="59">
        <v>45951</v>
      </c>
      <c r="J401" s="59">
        <v>45952</v>
      </c>
      <c r="K401" s="159">
        <f>IF(OR(Tbl_DFR[[#This Row],[Date of filling]]="WIP",Tbl_DFR[[#This Row],[Date of Invoice ]]=""),"",Tbl_DFR[[#This Row],[Date of filling]]-Tbl_DFR[[#This Row],[Date of Invoice ]])</f>
        <v>1</v>
      </c>
      <c r="L401" s="161" t="str">
        <f>IF(ISNUMBER(Tbl_DFR[[#This Row],[Invoice filling gape]]),"valid","check")</f>
        <v>valid</v>
      </c>
      <c r="M401" s="46">
        <v>0</v>
      </c>
      <c r="N401" s="46">
        <v>0</v>
      </c>
      <c r="O401" s="46">
        <v>25</v>
      </c>
      <c r="P401" s="85">
        <v>100</v>
      </c>
      <c r="Q401" s="138" t="str">
        <f>IF(Tbl_DFR[[#This Row],[Filling Qty]]&gt;=150,"high","normal")</f>
        <v>normal</v>
      </c>
      <c r="R401" s="138" t="str">
        <f>IF(AND(Tbl_DFR[[#This Row],[CMP]]="HALDWANI",Tbl_DFR[[#This Row],[Filling Qty]]&gt;=150),"yes","no")</f>
        <v>no</v>
      </c>
      <c r="S401" s="138" t="str">
        <f>IF(Tbl_DFR[[#This Row],[Filling Qty]]&gt;=150,"high",IF(Tbl_DFR[[#This Row],[Filling Qty]]&gt;=80,"medium","low"))</f>
        <v>medium</v>
      </c>
      <c r="T401" s="34">
        <f t="shared" si="7"/>
        <v>125</v>
      </c>
      <c r="U401" s="46" t="str" cm="1">
        <f t="array" ref="U401">_xlfn.IFS(Tbl_DFR[[#This Row],[Filling Qty]]&gt;=150,"HIGH",Tbl_DFR[[#This Row],[Filling Qty]]&gt;=80,"medium",TRUE,"low")</f>
        <v>medium</v>
      </c>
      <c r="V401" s="46" t="str">
        <f>IF(OR(Tbl_DFR[[#This Row],[CMP]]="HALDWANI",Tbl_DFR[[#This Row],[CMP]]="DEHRADUN"),"YES","NO")</f>
        <v>YES</v>
      </c>
      <c r="W401" s="59">
        <v>45951</v>
      </c>
      <c r="X401" s="47">
        <v>45931</v>
      </c>
      <c r="Y401" s="47">
        <v>45931</v>
      </c>
      <c r="Z401" s="47" t="str">
        <f>IFERROR(TEXT(Tbl_DFR[[#This Row],[Date of filling]],"mmm"),"WIP")</f>
        <v>Oct</v>
      </c>
      <c r="AA401" s="159">
        <f>IFERROR(YEAR(Tbl_DFR[[#This Row],[Date of filling]]),"WIP")</f>
        <v>2025</v>
      </c>
      <c r="AB401" s="161" t="str">
        <f>IFERROR(TEXT(Tbl_DFR[[#This Row],[Date of filling]],"ddd"),"WIP")</f>
        <v>Wed</v>
      </c>
      <c r="AC401" s="48"/>
      <c r="AD401" s="130" t="str">
        <f>_xlfn.XLOOKUP(Tbl_DFR[[#This Row],[SAP]],Site_master[SAP ID],Site_master[ [ TECHNICIAN Name] ],"Not found")</f>
        <v>Ankur  Khatana</v>
      </c>
      <c r="AE401" s="143">
        <f>LEN(Tbl_DFR[[#This Row],[SAP]])</f>
        <v>18</v>
      </c>
      <c r="AF401" s="151" t="str">
        <f>IF(Tbl_DFR[[#This Row],[SAP LENGTH]]=18,"valid","check")</f>
        <v>valid</v>
      </c>
    </row>
    <row r="402" spans="1:32" hidden="1">
      <c r="A402" s="56">
        <v>200</v>
      </c>
      <c r="B402" s="28" t="s">
        <v>31</v>
      </c>
      <c r="C402" s="28" t="str">
        <f>UPPER(TRIM(Tbl_DFR[[#This Row],[CMP]]))</f>
        <v>HALDWANI</v>
      </c>
      <c r="D402" s="40" t="s">
        <v>104</v>
      </c>
      <c r="E402" s="23" t="s">
        <v>189</v>
      </c>
      <c r="F402" s="27" t="s">
        <v>190</v>
      </c>
      <c r="G402" s="27" t="s">
        <v>266</v>
      </c>
      <c r="H402" s="49" t="s">
        <v>305</v>
      </c>
      <c r="I402" s="113">
        <v>45934</v>
      </c>
      <c r="J402" s="113">
        <v>45935</v>
      </c>
      <c r="K402" s="159">
        <f>IF(OR(Tbl_DFR[[#This Row],[Date of filling]]="WIP",Tbl_DFR[[#This Row],[Date of Invoice ]]=""),"",Tbl_DFR[[#This Row],[Date of filling]]-Tbl_DFR[[#This Row],[Date of Invoice ]])</f>
        <v>1</v>
      </c>
      <c r="L402" s="161" t="str">
        <f>IF(ISNUMBER(Tbl_DFR[[#This Row],[Invoice filling gape]]),"valid","check")</f>
        <v>valid</v>
      </c>
      <c r="M402" s="51">
        <v>269</v>
      </c>
      <c r="N402" s="51">
        <v>60</v>
      </c>
      <c r="O402" s="51">
        <v>88</v>
      </c>
      <c r="P402" s="27">
        <v>80</v>
      </c>
      <c r="Q402" s="133" t="str">
        <f>IF(Tbl_DFR[[#This Row],[Filling Qty]]&gt;=150,"high","normal")</f>
        <v>normal</v>
      </c>
      <c r="R402" s="133" t="str">
        <f>IF(AND(Tbl_DFR[[#This Row],[CMP]]="HALDWANI",Tbl_DFR[[#This Row],[Filling Qty]]&gt;=150),"yes","no")</f>
        <v>no</v>
      </c>
      <c r="S402" s="133" t="str">
        <f>IF(Tbl_DFR[[#This Row],[Filling Qty]]&gt;=150,"high",IF(Tbl_DFR[[#This Row],[Filling Qty]]&gt;=80,"medium","low"))</f>
        <v>medium</v>
      </c>
      <c r="T402" s="28">
        <f t="shared" si="7"/>
        <v>168</v>
      </c>
      <c r="U402" s="42" t="str" cm="1">
        <f t="array" ref="U402">_xlfn.IFS(Tbl_DFR[[#This Row],[Filling Qty]]&gt;=150,"HIGH",Tbl_DFR[[#This Row],[Filling Qty]]&gt;=80,"medium",TRUE,"low")</f>
        <v>medium</v>
      </c>
      <c r="V402" s="42" t="str">
        <f>IF(OR(Tbl_DFR[[#This Row],[CMP]]="HALDWANI",Tbl_DFR[[#This Row],[CMP]]="DEHRADUN"),"YES","NO")</f>
        <v>YES</v>
      </c>
      <c r="W402" s="113">
        <v>45935</v>
      </c>
      <c r="X402" s="42"/>
      <c r="Y402" s="43">
        <v>45931</v>
      </c>
      <c r="Z402" s="43" t="str">
        <f>IFERROR(TEXT(Tbl_DFR[[#This Row],[Date of filling]],"mmm"),"WIP")</f>
        <v>Oct</v>
      </c>
      <c r="AA402" s="159">
        <f>IFERROR(YEAR(Tbl_DFR[[#This Row],[Date of filling]]),"WIP")</f>
        <v>2025</v>
      </c>
      <c r="AB402" s="161" t="str">
        <f>IFERROR(TEXT(Tbl_DFR[[#This Row],[Date of filling]],"ddd"),"WIP")</f>
        <v>Sun</v>
      </c>
      <c r="AC402" s="50"/>
      <c r="AD402" s="129" t="str">
        <f>_xlfn.XLOOKUP(Tbl_DFR[[#This Row],[SAP]],Site_master[SAP ID],Site_master[ [ TECHNICIAN Name] ],"Not found")</f>
        <v>Ramesh  Kumar</v>
      </c>
      <c r="AE402" s="133">
        <f>LEN(Tbl_DFR[[#This Row],[SAP]])</f>
        <v>18</v>
      </c>
      <c r="AF402" s="151" t="str">
        <f>IF(Tbl_DFR[[#This Row],[SAP LENGTH]]=18,"valid","check")</f>
        <v>valid</v>
      </c>
    </row>
    <row r="403" spans="1:32" hidden="1">
      <c r="A403" s="56">
        <v>200</v>
      </c>
      <c r="B403" s="28" t="s">
        <v>705</v>
      </c>
      <c r="C403" s="28" t="str">
        <f>UPPER(TRIM(Tbl_DFR[[#This Row],[CMP]]))</f>
        <v>DEHRADUN</v>
      </c>
      <c r="D403" s="40" t="s">
        <v>706</v>
      </c>
      <c r="E403" s="27" t="s">
        <v>907</v>
      </c>
      <c r="F403" s="23" t="s">
        <v>717</v>
      </c>
      <c r="G403" s="84" t="s">
        <v>948</v>
      </c>
      <c r="H403" s="28">
        <v>171020</v>
      </c>
      <c r="I403" s="58">
        <v>45952</v>
      </c>
      <c r="J403" s="58">
        <v>45947</v>
      </c>
      <c r="K403" s="159">
        <f>IF(OR(Tbl_DFR[[#This Row],[Date of filling]]="WIP",Tbl_DFR[[#This Row],[Date of Invoice ]]=""),"",Tbl_DFR[[#This Row],[Date of filling]]-Tbl_DFR[[#This Row],[Date of Invoice ]])</f>
        <v>-5</v>
      </c>
      <c r="L403" s="161" t="str">
        <f>IF(ISNUMBER(Tbl_DFR[[#This Row],[Invoice filling gape]]),"valid","check")</f>
        <v>valid</v>
      </c>
      <c r="M403" s="42">
        <v>2490</v>
      </c>
      <c r="N403" s="42">
        <v>399</v>
      </c>
      <c r="O403" s="42">
        <v>20</v>
      </c>
      <c r="P403" s="85">
        <v>100</v>
      </c>
      <c r="Q403" s="138" t="str">
        <f>IF(Tbl_DFR[[#This Row],[Filling Qty]]&gt;=150,"high","normal")</f>
        <v>normal</v>
      </c>
      <c r="R403" s="138" t="str">
        <f>IF(AND(Tbl_DFR[[#This Row],[CMP]]="HALDWANI",Tbl_DFR[[#This Row],[Filling Qty]]&gt;=150),"yes","no")</f>
        <v>no</v>
      </c>
      <c r="S403" s="138" t="str">
        <f>IF(Tbl_DFR[[#This Row],[Filling Qty]]&gt;=150,"high",IF(Tbl_DFR[[#This Row],[Filling Qty]]&gt;=80,"medium","low"))</f>
        <v>medium</v>
      </c>
      <c r="T403" s="28">
        <f t="shared" si="7"/>
        <v>120</v>
      </c>
      <c r="U403" s="42" t="str" cm="1">
        <f t="array" ref="U403">_xlfn.IFS(Tbl_DFR[[#This Row],[Filling Qty]]&gt;=150,"HIGH",Tbl_DFR[[#This Row],[Filling Qty]]&gt;=80,"medium",TRUE,"low")</f>
        <v>medium</v>
      </c>
      <c r="V403" s="42" t="str">
        <f>IF(OR(Tbl_DFR[[#This Row],[CMP]]="HALDWANI",Tbl_DFR[[#This Row],[CMP]]="DEHRADUN"),"YES","NO")</f>
        <v>YES</v>
      </c>
      <c r="W403" s="58">
        <v>45952</v>
      </c>
      <c r="X403" s="43">
        <v>45931</v>
      </c>
      <c r="Y403" s="43">
        <v>45931</v>
      </c>
      <c r="Z403" s="43" t="str">
        <f>IFERROR(TEXT(Tbl_DFR[[#This Row],[Date of filling]],"mmm"),"WIP")</f>
        <v>Oct</v>
      </c>
      <c r="AA403" s="159">
        <f>IFERROR(YEAR(Tbl_DFR[[#This Row],[Date of filling]]),"WIP")</f>
        <v>2025</v>
      </c>
      <c r="AB403" s="161" t="str">
        <f>IFERROR(TEXT(Tbl_DFR[[#This Row],[Date of filling]],"ddd"),"WIP")</f>
        <v>Fri</v>
      </c>
      <c r="AC403" s="50"/>
      <c r="AD403" s="129" t="str">
        <f>_xlfn.XLOOKUP(Tbl_DFR[[#This Row],[SAP]],Site_master[SAP ID],Site_master[ [ TECHNICIAN Name] ],"Not found")</f>
        <v>Pawan  Kumar</v>
      </c>
      <c r="AE403" s="143">
        <f>LEN(Tbl_DFR[[#This Row],[SAP]])</f>
        <v>18</v>
      </c>
      <c r="AF403" s="151" t="str">
        <f>IF(Tbl_DFR[[#This Row],[SAP LENGTH]]=18,"valid","check")</f>
        <v>valid</v>
      </c>
    </row>
    <row r="404" spans="1:32" hidden="1">
      <c r="A404" s="70">
        <v>200</v>
      </c>
      <c r="B404" s="34" t="s">
        <v>705</v>
      </c>
      <c r="C404" s="34" t="str">
        <f>UPPER(TRIM(Tbl_DFR[[#This Row],[CMP]]))</f>
        <v>DEHRADUN</v>
      </c>
      <c r="D404" s="40" t="s">
        <v>706</v>
      </c>
      <c r="E404" s="21" t="s">
        <v>761</v>
      </c>
      <c r="F404" s="21" t="s">
        <v>762</v>
      </c>
      <c r="G404" s="84" t="s">
        <v>830</v>
      </c>
      <c r="H404" s="34">
        <v>114240</v>
      </c>
      <c r="I404" s="60">
        <v>45954</v>
      </c>
      <c r="J404" s="59">
        <v>45954</v>
      </c>
      <c r="K404" s="159">
        <f>IF(OR(Tbl_DFR[[#This Row],[Date of filling]]="WIP",Tbl_DFR[[#This Row],[Date of Invoice ]]=""),"",Tbl_DFR[[#This Row],[Date of filling]]-Tbl_DFR[[#This Row],[Date of Invoice ]])</f>
        <v>0</v>
      </c>
      <c r="L404" s="161" t="str">
        <f>IF(ISNUMBER(Tbl_DFR[[#This Row],[Invoice filling gape]]),"valid","check")</f>
        <v>valid</v>
      </c>
      <c r="M404" s="46">
        <v>3660</v>
      </c>
      <c r="N404" s="46">
        <v>741</v>
      </c>
      <c r="O404" s="46">
        <v>13</v>
      </c>
      <c r="P404" s="123">
        <v>40</v>
      </c>
      <c r="Q404" s="139" t="str">
        <f>IF(Tbl_DFR[[#This Row],[Filling Qty]]&gt;=150,"high","normal")</f>
        <v>normal</v>
      </c>
      <c r="R404" s="139" t="str">
        <f>IF(AND(Tbl_DFR[[#This Row],[CMP]]="HALDWANI",Tbl_DFR[[#This Row],[Filling Qty]]&gt;=150),"yes","no")</f>
        <v>no</v>
      </c>
      <c r="S404" s="139" t="str">
        <f>IF(Tbl_DFR[[#This Row],[Filling Qty]]&gt;=150,"high",IF(Tbl_DFR[[#This Row],[Filling Qty]]&gt;=80,"medium","low"))</f>
        <v>low</v>
      </c>
      <c r="T404" s="46">
        <f t="shared" si="7"/>
        <v>53</v>
      </c>
      <c r="U404" s="46" t="str" cm="1">
        <f t="array" ref="U404">_xlfn.IFS(Tbl_DFR[[#This Row],[Filling Qty]]&gt;=150,"HIGH",Tbl_DFR[[#This Row],[Filling Qty]]&gt;=80,"medium",TRUE,"low")</f>
        <v>low</v>
      </c>
      <c r="V404" s="46" t="str">
        <f>IF(OR(Tbl_DFR[[#This Row],[CMP]]="HALDWANI",Tbl_DFR[[#This Row],[CMP]]="DEHRADUN"),"YES","NO")</f>
        <v>YES</v>
      </c>
      <c r="W404" s="59">
        <v>45954</v>
      </c>
      <c r="X404" s="47">
        <v>45931</v>
      </c>
      <c r="Y404" s="47">
        <v>45931</v>
      </c>
      <c r="Z404" s="47" t="str">
        <f>IFERROR(TEXT(Tbl_DFR[[#This Row],[Date of filling]],"mmm"),"WIP")</f>
        <v>Oct</v>
      </c>
      <c r="AA404" s="159">
        <f>IFERROR(YEAR(Tbl_DFR[[#This Row],[Date of filling]]),"WIP")</f>
        <v>2025</v>
      </c>
      <c r="AB404" s="161" t="str">
        <f>IFERROR(TEXT(Tbl_DFR[[#This Row],[Date of filling]],"ddd"),"WIP")</f>
        <v>Fri</v>
      </c>
      <c r="AC404" s="48"/>
      <c r="AD404" s="130" t="str">
        <f>_xlfn.XLOOKUP(Tbl_DFR[[#This Row],[SAP]],Site_master[SAP ID],Site_master[ [ TECHNICIAN Name] ],"Not found")</f>
        <v>Ankur  Khatana</v>
      </c>
      <c r="AE404" s="143">
        <f>LEN(Tbl_DFR[[#This Row],[SAP]])</f>
        <v>18</v>
      </c>
      <c r="AF404" s="151" t="str">
        <f>IF(Tbl_DFR[[#This Row],[SAP LENGTH]]=18,"valid","check")</f>
        <v>valid</v>
      </c>
    </row>
    <row r="405" spans="1:32" hidden="1">
      <c r="A405" s="70">
        <v>201</v>
      </c>
      <c r="B405" s="34" t="s">
        <v>31</v>
      </c>
      <c r="C405" s="34" t="str">
        <f>UPPER(TRIM(Tbl_DFR[[#This Row],[CMP]]))</f>
        <v>HALDWANI</v>
      </c>
      <c r="D405" s="40" t="s">
        <v>104</v>
      </c>
      <c r="E405" s="23" t="s">
        <v>189</v>
      </c>
      <c r="F405" s="21" t="s">
        <v>190</v>
      </c>
      <c r="G405" s="21" t="s">
        <v>267</v>
      </c>
      <c r="H405" s="45" t="s">
        <v>305</v>
      </c>
      <c r="I405" s="114">
        <v>45934</v>
      </c>
      <c r="J405" s="112">
        <v>45935</v>
      </c>
      <c r="K405" s="159">
        <f>IF(OR(Tbl_DFR[[#This Row],[Date of filling]]="WIP",Tbl_DFR[[#This Row],[Date of Invoice ]]=""),"",Tbl_DFR[[#This Row],[Date of filling]]-Tbl_DFR[[#This Row],[Date of Invoice ]])</f>
        <v>1</v>
      </c>
      <c r="L405" s="161" t="str">
        <f>IF(ISNUMBER(Tbl_DFR[[#This Row],[Invoice filling gape]]),"valid","check")</f>
        <v>valid</v>
      </c>
      <c r="M405" s="52">
        <v>450</v>
      </c>
      <c r="N405" s="52">
        <v>135</v>
      </c>
      <c r="O405" s="52">
        <v>42</v>
      </c>
      <c r="P405" s="52">
        <v>80</v>
      </c>
      <c r="Q405" s="52" t="str">
        <f>IF(Tbl_DFR[[#This Row],[Filling Qty]]&gt;=150,"high","normal")</f>
        <v>normal</v>
      </c>
      <c r="R405" s="52" t="str">
        <f>IF(AND(Tbl_DFR[[#This Row],[CMP]]="HALDWANI",Tbl_DFR[[#This Row],[Filling Qty]]&gt;=150),"yes","no")</f>
        <v>no</v>
      </c>
      <c r="S405" s="52" t="str">
        <f>IF(Tbl_DFR[[#This Row],[Filling Qty]]&gt;=150,"high",IF(Tbl_DFR[[#This Row],[Filling Qty]]&gt;=80,"medium","low"))</f>
        <v>medium</v>
      </c>
      <c r="T405" s="46">
        <f t="shared" si="7"/>
        <v>122</v>
      </c>
      <c r="U405" s="46" t="str" cm="1">
        <f t="array" ref="U405">_xlfn.IFS(Tbl_DFR[[#This Row],[Filling Qty]]&gt;=150,"HIGH",Tbl_DFR[[#This Row],[Filling Qty]]&gt;=80,"medium",TRUE,"low")</f>
        <v>medium</v>
      </c>
      <c r="V405" s="46" t="str">
        <f>IF(OR(Tbl_DFR[[#This Row],[CMP]]="HALDWANI",Tbl_DFR[[#This Row],[CMP]]="DEHRADUN"),"YES","NO")</f>
        <v>YES</v>
      </c>
      <c r="W405" s="112">
        <v>45935</v>
      </c>
      <c r="X405" s="46"/>
      <c r="Y405" s="47">
        <v>45931</v>
      </c>
      <c r="Z405" s="47" t="str">
        <f>IFERROR(TEXT(Tbl_DFR[[#This Row],[Date of filling]],"mmm"),"WIP")</f>
        <v>Oct</v>
      </c>
      <c r="AA405" s="159">
        <f>IFERROR(YEAR(Tbl_DFR[[#This Row],[Date of filling]]),"WIP")</f>
        <v>2025</v>
      </c>
      <c r="AB405" s="161" t="str">
        <f>IFERROR(TEXT(Tbl_DFR[[#This Row],[Date of filling]],"ddd"),"WIP")</f>
        <v>Sun</v>
      </c>
      <c r="AC405" s="48"/>
      <c r="AD405" s="130" t="str">
        <f>_xlfn.XLOOKUP(Tbl_DFR[[#This Row],[SAP]],Site_master[SAP ID],Site_master[ [ TECHNICIAN Name] ],"Not found")</f>
        <v>Ramesh  Kumar</v>
      </c>
      <c r="AE405" s="135">
        <f>LEN(Tbl_DFR[[#This Row],[SAP]])</f>
        <v>18</v>
      </c>
      <c r="AF405" s="151" t="str">
        <f>IF(Tbl_DFR[[#This Row],[SAP LENGTH]]=18,"valid","check")</f>
        <v>valid</v>
      </c>
    </row>
    <row r="406" spans="1:32" hidden="1">
      <c r="A406" s="56">
        <v>201</v>
      </c>
      <c r="B406" s="28" t="s">
        <v>705</v>
      </c>
      <c r="C406" s="28" t="str">
        <f>UPPER(TRIM(Tbl_DFR[[#This Row],[CMP]]))</f>
        <v>DEHRADUN</v>
      </c>
      <c r="D406" s="40" t="s">
        <v>706</v>
      </c>
      <c r="E406" s="27" t="s">
        <v>761</v>
      </c>
      <c r="F406" s="27" t="s">
        <v>762</v>
      </c>
      <c r="G406" s="84" t="s">
        <v>949</v>
      </c>
      <c r="H406" s="28">
        <v>114240</v>
      </c>
      <c r="I406" s="61">
        <v>45954</v>
      </c>
      <c r="J406" s="58">
        <v>45954</v>
      </c>
      <c r="K406" s="159">
        <f>IF(OR(Tbl_DFR[[#This Row],[Date of filling]]="WIP",Tbl_DFR[[#This Row],[Date of Invoice ]]=""),"",Tbl_DFR[[#This Row],[Date of filling]]-Tbl_DFR[[#This Row],[Date of Invoice ]])</f>
        <v>0</v>
      </c>
      <c r="L406" s="161" t="str">
        <f>IF(ISNUMBER(Tbl_DFR[[#This Row],[Invoice filling gape]]),"valid","check")</f>
        <v>valid</v>
      </c>
      <c r="M406" s="42">
        <v>12756</v>
      </c>
      <c r="N406" s="42">
        <v>3098</v>
      </c>
      <c r="O406" s="42">
        <v>16</v>
      </c>
      <c r="P406" s="95">
        <v>40</v>
      </c>
      <c r="Q406" s="95" t="str">
        <f>IF(Tbl_DFR[[#This Row],[Filling Qty]]&gt;=150,"high","normal")</f>
        <v>normal</v>
      </c>
      <c r="R406" s="95" t="str">
        <f>IF(AND(Tbl_DFR[[#This Row],[CMP]]="HALDWANI",Tbl_DFR[[#This Row],[Filling Qty]]&gt;=150),"yes","no")</f>
        <v>no</v>
      </c>
      <c r="S406" s="95" t="str">
        <f>IF(Tbl_DFR[[#This Row],[Filling Qty]]&gt;=150,"high",IF(Tbl_DFR[[#This Row],[Filling Qty]]&gt;=80,"medium","low"))</f>
        <v>low</v>
      </c>
      <c r="T406" s="42">
        <f t="shared" si="7"/>
        <v>56</v>
      </c>
      <c r="U406" s="42" t="str" cm="1">
        <f t="array" ref="U406">_xlfn.IFS(Tbl_DFR[[#This Row],[Filling Qty]]&gt;=150,"HIGH",Tbl_DFR[[#This Row],[Filling Qty]]&gt;=80,"medium",TRUE,"low")</f>
        <v>low</v>
      </c>
      <c r="V406" s="42" t="str">
        <f>IF(OR(Tbl_DFR[[#This Row],[CMP]]="HALDWANI",Tbl_DFR[[#This Row],[CMP]]="DEHRADUN"),"YES","NO")</f>
        <v>YES</v>
      </c>
      <c r="W406" s="58">
        <v>45954</v>
      </c>
      <c r="X406" s="43">
        <v>45931</v>
      </c>
      <c r="Y406" s="43">
        <v>45931</v>
      </c>
      <c r="Z406" s="43" t="str">
        <f>IFERROR(TEXT(Tbl_DFR[[#This Row],[Date of filling]],"mmm"),"WIP")</f>
        <v>Oct</v>
      </c>
      <c r="AA406" s="159">
        <f>IFERROR(YEAR(Tbl_DFR[[#This Row],[Date of filling]]),"WIP")</f>
        <v>2025</v>
      </c>
      <c r="AB406" s="161" t="str">
        <f>IFERROR(TEXT(Tbl_DFR[[#This Row],[Date of filling]],"ddd"),"WIP")</f>
        <v>Fri</v>
      </c>
      <c r="AC406" s="50"/>
      <c r="AD406" s="129" t="str">
        <f>_xlfn.XLOOKUP(Tbl_DFR[[#This Row],[SAP]],Site_master[SAP ID],Site_master[ [ TECHNICIAN Name] ],"Not found")</f>
        <v>Not found</v>
      </c>
      <c r="AE406" s="143">
        <f>LEN(Tbl_DFR[[#This Row],[SAP]])</f>
        <v>18</v>
      </c>
      <c r="AF406" s="151" t="str">
        <f>IF(Tbl_DFR[[#This Row],[SAP LENGTH]]=18,"valid","check")</f>
        <v>valid</v>
      </c>
    </row>
    <row r="407" spans="1:32">
      <c r="A407" s="56">
        <v>202</v>
      </c>
      <c r="B407" s="28" t="s">
        <v>31</v>
      </c>
      <c r="C407" s="28" t="str">
        <f>UPPER(TRIM(Tbl_DFR[[#This Row],[CMP]]))</f>
        <v>HALDWANI</v>
      </c>
      <c r="D407" s="40" t="s">
        <v>1</v>
      </c>
      <c r="E407" s="23" t="s">
        <v>105</v>
      </c>
      <c r="F407" s="27" t="s">
        <v>106</v>
      </c>
      <c r="G407" s="27" t="s">
        <v>268</v>
      </c>
      <c r="H407" s="49" t="s">
        <v>304</v>
      </c>
      <c r="I407" s="115">
        <v>45934</v>
      </c>
      <c r="J407" s="117">
        <v>45934</v>
      </c>
      <c r="K407" s="159">
        <f>IF(OR(Tbl_DFR[[#This Row],[Date of filling]]="WIP",Tbl_DFR[[#This Row],[Date of Invoice ]]=""),"",Tbl_DFR[[#This Row],[Date of filling]]-Tbl_DFR[[#This Row],[Date of Invoice ]])</f>
        <v>0</v>
      </c>
      <c r="L407" s="161" t="str">
        <f>IF(ISNUMBER(Tbl_DFR[[#This Row],[Invoice filling gape]]),"valid","check")</f>
        <v>valid</v>
      </c>
      <c r="M407" s="51">
        <v>2337</v>
      </c>
      <c r="N407" s="51">
        <v>543</v>
      </c>
      <c r="O407" s="51">
        <v>55</v>
      </c>
      <c r="P407" s="51">
        <v>80</v>
      </c>
      <c r="Q407" s="51" t="str">
        <f>IF(Tbl_DFR[[#This Row],[Filling Qty]]&gt;=150,"high","normal")</f>
        <v>normal</v>
      </c>
      <c r="R407" s="51" t="str">
        <f>IF(AND(Tbl_DFR[[#This Row],[CMP]]="HALDWANI",Tbl_DFR[[#This Row],[Filling Qty]]&gt;=150),"yes","no")</f>
        <v>no</v>
      </c>
      <c r="S407" s="51" t="str">
        <f>IF(Tbl_DFR[[#This Row],[Filling Qty]]&gt;=150,"high",IF(Tbl_DFR[[#This Row],[Filling Qty]]&gt;=80,"medium","low"))</f>
        <v>medium</v>
      </c>
      <c r="T407" s="42">
        <f t="shared" si="7"/>
        <v>135</v>
      </c>
      <c r="U407" s="42" t="str" cm="1">
        <f t="array" ref="U407">_xlfn.IFS(Tbl_DFR[[#This Row],[Filling Qty]]&gt;=150,"HIGH",Tbl_DFR[[#This Row],[Filling Qty]]&gt;=80,"medium",TRUE,"low")</f>
        <v>medium</v>
      </c>
      <c r="V407" s="42" t="str">
        <f>IF(OR(Tbl_DFR[[#This Row],[CMP]]="HALDWANI",Tbl_DFR[[#This Row],[CMP]]="DEHRADUN"),"YES","NO")</f>
        <v>YES</v>
      </c>
      <c r="W407" s="117">
        <v>45934</v>
      </c>
      <c r="X407" s="42"/>
      <c r="Y407" s="43">
        <v>45931</v>
      </c>
      <c r="Z407" s="43" t="str">
        <f>IFERROR(TEXT(Tbl_DFR[[#This Row],[Date of filling]],"mmm"),"WIP")</f>
        <v>Oct</v>
      </c>
      <c r="AA407" s="159">
        <f>IFERROR(YEAR(Tbl_DFR[[#This Row],[Date of filling]]),"WIP")</f>
        <v>2025</v>
      </c>
      <c r="AB407" s="161" t="str">
        <f>IFERROR(TEXT(Tbl_DFR[[#This Row],[Date of filling]],"ddd"),"WIP")</f>
        <v>Sat</v>
      </c>
      <c r="AC407" s="50"/>
      <c r="AD407" s="129" t="str">
        <f>_xlfn.XLOOKUP(Tbl_DFR[[#This Row],[SAP]],Site_master[SAP ID],Site_master[ [ TECHNICIAN Name] ],"Not found")</f>
        <v>Mr  Ghanshyam</v>
      </c>
      <c r="AE407" s="133">
        <f>LEN(Tbl_DFR[[#This Row],[SAP]])</f>
        <v>18</v>
      </c>
      <c r="AF407" s="151" t="str">
        <f>IF(Tbl_DFR[[#This Row],[SAP LENGTH]]=18,"valid","check")</f>
        <v>valid</v>
      </c>
    </row>
    <row r="408" spans="1:32" hidden="1">
      <c r="A408" s="70">
        <v>202</v>
      </c>
      <c r="B408" s="34" t="s">
        <v>705</v>
      </c>
      <c r="C408" s="34" t="str">
        <f>UPPER(TRIM(Tbl_DFR[[#This Row],[CMP]]))</f>
        <v>DEHRADUN</v>
      </c>
      <c r="D408" s="40" t="s">
        <v>706</v>
      </c>
      <c r="E408" s="21" t="s">
        <v>761</v>
      </c>
      <c r="F408" s="21" t="s">
        <v>762</v>
      </c>
      <c r="G408" s="84" t="s">
        <v>783</v>
      </c>
      <c r="H408" s="34">
        <v>114240</v>
      </c>
      <c r="I408" s="59">
        <v>45954</v>
      </c>
      <c r="J408" s="59">
        <v>45954</v>
      </c>
      <c r="K408" s="159">
        <f>IF(OR(Tbl_DFR[[#This Row],[Date of filling]]="WIP",Tbl_DFR[[#This Row],[Date of Invoice ]]=""),"",Tbl_DFR[[#This Row],[Date of filling]]-Tbl_DFR[[#This Row],[Date of Invoice ]])</f>
        <v>0</v>
      </c>
      <c r="L408" s="161" t="str">
        <f>IF(ISNUMBER(Tbl_DFR[[#This Row],[Invoice filling gape]]),"valid","check")</f>
        <v>valid</v>
      </c>
      <c r="M408" s="46">
        <v>528</v>
      </c>
      <c r="N408" s="46">
        <v>131</v>
      </c>
      <c r="O408" s="46">
        <v>22</v>
      </c>
      <c r="P408" s="95">
        <v>40</v>
      </c>
      <c r="Q408" s="95" t="str">
        <f>IF(Tbl_DFR[[#This Row],[Filling Qty]]&gt;=150,"high","normal")</f>
        <v>normal</v>
      </c>
      <c r="R408" s="95" t="str">
        <f>IF(AND(Tbl_DFR[[#This Row],[CMP]]="HALDWANI",Tbl_DFR[[#This Row],[Filling Qty]]&gt;=150),"yes","no")</f>
        <v>no</v>
      </c>
      <c r="S408" s="95" t="str">
        <f>IF(Tbl_DFR[[#This Row],[Filling Qty]]&gt;=150,"high",IF(Tbl_DFR[[#This Row],[Filling Qty]]&gt;=80,"medium","low"))</f>
        <v>low</v>
      </c>
      <c r="T408" s="46">
        <f t="shared" si="7"/>
        <v>62</v>
      </c>
      <c r="U408" s="46" t="str" cm="1">
        <f t="array" ref="U408">_xlfn.IFS(Tbl_DFR[[#This Row],[Filling Qty]]&gt;=150,"HIGH",Tbl_DFR[[#This Row],[Filling Qty]]&gt;=80,"medium",TRUE,"low")</f>
        <v>low</v>
      </c>
      <c r="V408" s="46" t="str">
        <f>IF(OR(Tbl_DFR[[#This Row],[CMP]]="HALDWANI",Tbl_DFR[[#This Row],[CMP]]="DEHRADUN"),"YES","NO")</f>
        <v>YES</v>
      </c>
      <c r="W408" s="59">
        <v>45954</v>
      </c>
      <c r="X408" s="47">
        <v>45931</v>
      </c>
      <c r="Y408" s="47">
        <v>45931</v>
      </c>
      <c r="Z408" s="47" t="str">
        <f>IFERROR(TEXT(Tbl_DFR[[#This Row],[Date of filling]],"mmm"),"WIP")</f>
        <v>Oct</v>
      </c>
      <c r="AA408" s="159">
        <f>IFERROR(YEAR(Tbl_DFR[[#This Row],[Date of filling]]),"WIP")</f>
        <v>2025</v>
      </c>
      <c r="AB408" s="161" t="str">
        <f>IFERROR(TEXT(Tbl_DFR[[#This Row],[Date of filling]],"ddd"),"WIP")</f>
        <v>Fri</v>
      </c>
      <c r="AC408" s="48"/>
      <c r="AD408" s="130" t="str">
        <f>_xlfn.XLOOKUP(Tbl_DFR[[#This Row],[SAP]],Site_master[SAP ID],Site_master[ [ TECHNICIAN Name] ],"Not found")</f>
        <v>Ankur  Khatana</v>
      </c>
      <c r="AE408" s="143">
        <f>LEN(Tbl_DFR[[#This Row],[SAP]])</f>
        <v>18</v>
      </c>
      <c r="AF408" s="151" t="str">
        <f>IF(Tbl_DFR[[#This Row],[SAP LENGTH]]=18,"valid","check")</f>
        <v>valid</v>
      </c>
    </row>
    <row r="409" spans="1:32">
      <c r="A409" s="70">
        <v>203</v>
      </c>
      <c r="B409" s="34" t="s">
        <v>31</v>
      </c>
      <c r="C409" s="34" t="str">
        <f>UPPER(TRIM(Tbl_DFR[[#This Row],[CMP]]))</f>
        <v>HALDWANI</v>
      </c>
      <c r="D409" s="40" t="s">
        <v>1</v>
      </c>
      <c r="E409" s="23" t="s">
        <v>105</v>
      </c>
      <c r="F409" s="21" t="s">
        <v>106</v>
      </c>
      <c r="G409" s="21" t="s">
        <v>269</v>
      </c>
      <c r="H409" s="45" t="s">
        <v>304</v>
      </c>
      <c r="I409" s="116">
        <v>45934</v>
      </c>
      <c r="J409" s="116">
        <v>45934</v>
      </c>
      <c r="K409" s="159">
        <f>IF(OR(Tbl_DFR[[#This Row],[Date of filling]]="WIP",Tbl_DFR[[#This Row],[Date of Invoice ]]=""),"",Tbl_DFR[[#This Row],[Date of filling]]-Tbl_DFR[[#This Row],[Date of Invoice ]])</f>
        <v>0</v>
      </c>
      <c r="L409" s="161" t="str">
        <f>IF(ISNUMBER(Tbl_DFR[[#This Row],[Invoice filling gape]]),"valid","check")</f>
        <v>valid</v>
      </c>
      <c r="M409" s="52">
        <v>6700</v>
      </c>
      <c r="N409" s="52">
        <v>1319</v>
      </c>
      <c r="O409" s="52">
        <v>45</v>
      </c>
      <c r="P409" s="52">
        <v>80</v>
      </c>
      <c r="Q409" s="52" t="str">
        <f>IF(Tbl_DFR[[#This Row],[Filling Qty]]&gt;=150,"high","normal")</f>
        <v>normal</v>
      </c>
      <c r="R409" s="52" t="str">
        <f>IF(AND(Tbl_DFR[[#This Row],[CMP]]="HALDWANI",Tbl_DFR[[#This Row],[Filling Qty]]&gt;=150),"yes","no")</f>
        <v>no</v>
      </c>
      <c r="S409" s="52" t="str">
        <f>IF(Tbl_DFR[[#This Row],[Filling Qty]]&gt;=150,"high",IF(Tbl_DFR[[#This Row],[Filling Qty]]&gt;=80,"medium","low"))</f>
        <v>medium</v>
      </c>
      <c r="T409" s="46">
        <f t="shared" si="7"/>
        <v>125</v>
      </c>
      <c r="U409" s="46" t="str" cm="1">
        <f t="array" ref="U409">_xlfn.IFS(Tbl_DFR[[#This Row],[Filling Qty]]&gt;=150,"HIGH",Tbl_DFR[[#This Row],[Filling Qty]]&gt;=80,"medium",TRUE,"low")</f>
        <v>medium</v>
      </c>
      <c r="V409" s="46" t="str">
        <f>IF(OR(Tbl_DFR[[#This Row],[CMP]]="HALDWANI",Tbl_DFR[[#This Row],[CMP]]="DEHRADUN"),"YES","NO")</f>
        <v>YES</v>
      </c>
      <c r="W409" s="116">
        <v>45934</v>
      </c>
      <c r="X409" s="46"/>
      <c r="Y409" s="47">
        <v>45931</v>
      </c>
      <c r="Z409" s="47" t="str">
        <f>IFERROR(TEXT(Tbl_DFR[[#This Row],[Date of filling]],"mmm"),"WIP")</f>
        <v>Oct</v>
      </c>
      <c r="AA409" s="159">
        <f>IFERROR(YEAR(Tbl_DFR[[#This Row],[Date of filling]]),"WIP")</f>
        <v>2025</v>
      </c>
      <c r="AB409" s="161" t="str">
        <f>IFERROR(TEXT(Tbl_DFR[[#This Row],[Date of filling]],"ddd"),"WIP")</f>
        <v>Sat</v>
      </c>
      <c r="AC409" s="48"/>
      <c r="AD409" s="130" t="str">
        <f>_xlfn.XLOOKUP(Tbl_DFR[[#This Row],[SAP]],Site_master[SAP ID],Site_master[ [ TECHNICIAN Name] ],"Not found")</f>
        <v>Mr  Ghanshyam</v>
      </c>
      <c r="AE409" s="135">
        <f>LEN(Tbl_DFR[[#This Row],[SAP]])</f>
        <v>18</v>
      </c>
      <c r="AF409" s="151" t="str">
        <f>IF(Tbl_DFR[[#This Row],[SAP LENGTH]]=18,"valid","check")</f>
        <v>valid</v>
      </c>
    </row>
    <row r="410" spans="1:32" hidden="1">
      <c r="A410" s="56">
        <v>203</v>
      </c>
      <c r="B410" s="28" t="s">
        <v>705</v>
      </c>
      <c r="C410" s="28" t="str">
        <f>UPPER(TRIM(Tbl_DFR[[#This Row],[CMP]]))</f>
        <v>DEHRADUN</v>
      </c>
      <c r="D410" s="40" t="s">
        <v>706</v>
      </c>
      <c r="E410" s="27" t="s">
        <v>761</v>
      </c>
      <c r="F410" s="27" t="s">
        <v>762</v>
      </c>
      <c r="G410" s="84" t="s">
        <v>823</v>
      </c>
      <c r="H410" s="28">
        <v>114240</v>
      </c>
      <c r="I410" s="58">
        <v>45954</v>
      </c>
      <c r="J410" s="58">
        <v>45955</v>
      </c>
      <c r="K410" s="159">
        <f>IF(OR(Tbl_DFR[[#This Row],[Date of filling]]="WIP",Tbl_DFR[[#This Row],[Date of Invoice ]]=""),"",Tbl_DFR[[#This Row],[Date of filling]]-Tbl_DFR[[#This Row],[Date of Invoice ]])</f>
        <v>1</v>
      </c>
      <c r="L410" s="161" t="str">
        <f>IF(ISNUMBER(Tbl_DFR[[#This Row],[Invoice filling gape]]),"valid","check")</f>
        <v>valid</v>
      </c>
      <c r="M410" s="42">
        <v>7167</v>
      </c>
      <c r="N410" s="42">
        <v>1959</v>
      </c>
      <c r="O410" s="42">
        <v>20</v>
      </c>
      <c r="P410" s="95">
        <v>40</v>
      </c>
      <c r="Q410" s="95" t="str">
        <f>IF(Tbl_DFR[[#This Row],[Filling Qty]]&gt;=150,"high","normal")</f>
        <v>normal</v>
      </c>
      <c r="R410" s="95" t="str">
        <f>IF(AND(Tbl_DFR[[#This Row],[CMP]]="HALDWANI",Tbl_DFR[[#This Row],[Filling Qty]]&gt;=150),"yes","no")</f>
        <v>no</v>
      </c>
      <c r="S410" s="95" t="str">
        <f>IF(Tbl_DFR[[#This Row],[Filling Qty]]&gt;=150,"high",IF(Tbl_DFR[[#This Row],[Filling Qty]]&gt;=80,"medium","low"))</f>
        <v>low</v>
      </c>
      <c r="T410" s="42">
        <f t="shared" si="7"/>
        <v>60</v>
      </c>
      <c r="U410" s="42" t="str" cm="1">
        <f t="array" ref="U410">_xlfn.IFS(Tbl_DFR[[#This Row],[Filling Qty]]&gt;=150,"HIGH",Tbl_DFR[[#This Row],[Filling Qty]]&gt;=80,"medium",TRUE,"low")</f>
        <v>low</v>
      </c>
      <c r="V410" s="42" t="str">
        <f>IF(OR(Tbl_DFR[[#This Row],[CMP]]="HALDWANI",Tbl_DFR[[#This Row],[CMP]]="DEHRADUN"),"YES","NO")</f>
        <v>YES</v>
      </c>
      <c r="W410" s="58">
        <v>45954</v>
      </c>
      <c r="X410" s="43">
        <v>45931</v>
      </c>
      <c r="Y410" s="43">
        <v>45931</v>
      </c>
      <c r="Z410" s="43" t="str">
        <f>IFERROR(TEXT(Tbl_DFR[[#This Row],[Date of filling]],"mmm"),"WIP")</f>
        <v>Oct</v>
      </c>
      <c r="AA410" s="159">
        <f>IFERROR(YEAR(Tbl_DFR[[#This Row],[Date of filling]]),"WIP")</f>
        <v>2025</v>
      </c>
      <c r="AB410" s="161" t="str">
        <f>IFERROR(TEXT(Tbl_DFR[[#This Row],[Date of filling]],"ddd"),"WIP")</f>
        <v>Sat</v>
      </c>
      <c r="AC410" s="50"/>
      <c r="AD410" s="129" t="str">
        <f>_xlfn.XLOOKUP(Tbl_DFR[[#This Row],[SAP]],Site_master[SAP ID],Site_master[ [ TECHNICIAN Name] ],"Not found")</f>
        <v>Rohit Thakur SLQU</v>
      </c>
      <c r="AE410" s="143">
        <f>LEN(Tbl_DFR[[#This Row],[SAP]])</f>
        <v>18</v>
      </c>
      <c r="AF410" s="151" t="str">
        <f>IF(Tbl_DFR[[#This Row],[SAP LENGTH]]=18,"valid","check")</f>
        <v>valid</v>
      </c>
    </row>
    <row r="411" spans="1:32">
      <c r="A411" s="56">
        <v>204</v>
      </c>
      <c r="B411" s="28" t="s">
        <v>31</v>
      </c>
      <c r="C411" s="28" t="str">
        <f>UPPER(TRIM(Tbl_DFR[[#This Row],[CMP]]))</f>
        <v>HALDWANI</v>
      </c>
      <c r="D411" s="40" t="s">
        <v>1</v>
      </c>
      <c r="E411" s="23" t="s">
        <v>105</v>
      </c>
      <c r="F411" s="27" t="s">
        <v>106</v>
      </c>
      <c r="G411" s="27" t="s">
        <v>270</v>
      </c>
      <c r="H411" s="49" t="s">
        <v>304</v>
      </c>
      <c r="I411" s="117">
        <v>45934</v>
      </c>
      <c r="J411" s="117">
        <v>45934</v>
      </c>
      <c r="K411" s="159">
        <f>IF(OR(Tbl_DFR[[#This Row],[Date of filling]]="WIP",Tbl_DFR[[#This Row],[Date of Invoice ]]=""),"",Tbl_DFR[[#This Row],[Date of filling]]-Tbl_DFR[[#This Row],[Date of Invoice ]])</f>
        <v>0</v>
      </c>
      <c r="L411" s="161" t="str">
        <f>IF(ISNUMBER(Tbl_DFR[[#This Row],[Invoice filling gape]]),"valid","check")</f>
        <v>valid</v>
      </c>
      <c r="M411" s="51">
        <v>7798</v>
      </c>
      <c r="N411" s="51">
        <v>2405</v>
      </c>
      <c r="O411" s="51">
        <v>58</v>
      </c>
      <c r="P411" s="51">
        <v>80</v>
      </c>
      <c r="Q411" s="51" t="str">
        <f>IF(Tbl_DFR[[#This Row],[Filling Qty]]&gt;=150,"high","normal")</f>
        <v>normal</v>
      </c>
      <c r="R411" s="51" t="str">
        <f>IF(AND(Tbl_DFR[[#This Row],[CMP]]="HALDWANI",Tbl_DFR[[#This Row],[Filling Qty]]&gt;=150),"yes","no")</f>
        <v>no</v>
      </c>
      <c r="S411" s="51" t="str">
        <f>IF(Tbl_DFR[[#This Row],[Filling Qty]]&gt;=150,"high",IF(Tbl_DFR[[#This Row],[Filling Qty]]&gt;=80,"medium","low"))</f>
        <v>medium</v>
      </c>
      <c r="T411" s="42">
        <f t="shared" si="7"/>
        <v>138</v>
      </c>
      <c r="U411" s="42" t="str" cm="1">
        <f t="array" ref="U411">_xlfn.IFS(Tbl_DFR[[#This Row],[Filling Qty]]&gt;=150,"HIGH",Tbl_DFR[[#This Row],[Filling Qty]]&gt;=80,"medium",TRUE,"low")</f>
        <v>medium</v>
      </c>
      <c r="V411" s="42" t="str">
        <f>IF(OR(Tbl_DFR[[#This Row],[CMP]]="HALDWANI",Tbl_DFR[[#This Row],[CMP]]="DEHRADUN"),"YES","NO")</f>
        <v>YES</v>
      </c>
      <c r="W411" s="117">
        <v>45934</v>
      </c>
      <c r="X411" s="42"/>
      <c r="Y411" s="43">
        <v>45931</v>
      </c>
      <c r="Z411" s="43" t="str">
        <f>IFERROR(TEXT(Tbl_DFR[[#This Row],[Date of filling]],"mmm"),"WIP")</f>
        <v>Oct</v>
      </c>
      <c r="AA411" s="159">
        <f>IFERROR(YEAR(Tbl_DFR[[#This Row],[Date of filling]]),"WIP")</f>
        <v>2025</v>
      </c>
      <c r="AB411" s="161" t="str">
        <f>IFERROR(TEXT(Tbl_DFR[[#This Row],[Date of filling]],"ddd"),"WIP")</f>
        <v>Sat</v>
      </c>
      <c r="AC411" s="50"/>
      <c r="AD411" s="129" t="str">
        <f>_xlfn.XLOOKUP(Tbl_DFR[[#This Row],[SAP]],Site_master[SAP ID],Site_master[ [ TECHNICIAN Name] ],"Not found")</f>
        <v>Mr  Ghanshyam</v>
      </c>
      <c r="AE411" s="133">
        <f>LEN(Tbl_DFR[[#This Row],[SAP]])</f>
        <v>18</v>
      </c>
      <c r="AF411" s="151" t="str">
        <f>IF(Tbl_DFR[[#This Row],[SAP LENGTH]]=18,"valid","check")</f>
        <v>valid</v>
      </c>
    </row>
    <row r="412" spans="1:32" hidden="1">
      <c r="A412" s="70">
        <v>204</v>
      </c>
      <c r="B412" s="34" t="s">
        <v>705</v>
      </c>
      <c r="C412" s="34" t="str">
        <f>UPPER(TRIM(Tbl_DFR[[#This Row],[CMP]]))</f>
        <v>DEHRADUN</v>
      </c>
      <c r="D412" s="40" t="s">
        <v>706</v>
      </c>
      <c r="E412" s="21" t="s">
        <v>761</v>
      </c>
      <c r="F412" s="21" t="s">
        <v>762</v>
      </c>
      <c r="G412" s="84" t="s">
        <v>799</v>
      </c>
      <c r="H412" s="34">
        <v>114240</v>
      </c>
      <c r="I412" s="59">
        <v>45954</v>
      </c>
      <c r="J412" s="59">
        <v>45955</v>
      </c>
      <c r="K412" s="159">
        <f>IF(OR(Tbl_DFR[[#This Row],[Date of filling]]="WIP",Tbl_DFR[[#This Row],[Date of Invoice ]]=""),"",Tbl_DFR[[#This Row],[Date of filling]]-Tbl_DFR[[#This Row],[Date of Invoice ]])</f>
        <v>1</v>
      </c>
      <c r="L412" s="161" t="str">
        <f>IF(ISNUMBER(Tbl_DFR[[#This Row],[Invoice filling gape]]),"valid","check")</f>
        <v>valid</v>
      </c>
      <c r="M412" s="46">
        <v>13203</v>
      </c>
      <c r="N412" s="46">
        <v>3309</v>
      </c>
      <c r="O412" s="46">
        <v>21</v>
      </c>
      <c r="P412" s="95">
        <v>40</v>
      </c>
      <c r="Q412" s="95" t="str">
        <f>IF(Tbl_DFR[[#This Row],[Filling Qty]]&gt;=150,"high","normal")</f>
        <v>normal</v>
      </c>
      <c r="R412" s="95" t="str">
        <f>IF(AND(Tbl_DFR[[#This Row],[CMP]]="HALDWANI",Tbl_DFR[[#This Row],[Filling Qty]]&gt;=150),"yes","no")</f>
        <v>no</v>
      </c>
      <c r="S412" s="95" t="str">
        <f>IF(Tbl_DFR[[#This Row],[Filling Qty]]&gt;=150,"high",IF(Tbl_DFR[[#This Row],[Filling Qty]]&gt;=80,"medium","low"))</f>
        <v>low</v>
      </c>
      <c r="T412" s="46">
        <f t="shared" si="7"/>
        <v>61</v>
      </c>
      <c r="U412" s="46" t="str" cm="1">
        <f t="array" ref="U412">_xlfn.IFS(Tbl_DFR[[#This Row],[Filling Qty]]&gt;=150,"HIGH",Tbl_DFR[[#This Row],[Filling Qty]]&gt;=80,"medium",TRUE,"low")</f>
        <v>low</v>
      </c>
      <c r="V412" s="46" t="str">
        <f>IF(OR(Tbl_DFR[[#This Row],[CMP]]="HALDWANI",Tbl_DFR[[#This Row],[CMP]]="DEHRADUN"),"YES","NO")</f>
        <v>YES</v>
      </c>
      <c r="W412" s="59">
        <v>45954</v>
      </c>
      <c r="X412" s="47">
        <v>45931</v>
      </c>
      <c r="Y412" s="47">
        <v>45931</v>
      </c>
      <c r="Z412" s="47" t="str">
        <f>IFERROR(TEXT(Tbl_DFR[[#This Row],[Date of filling]],"mmm"),"WIP")</f>
        <v>Oct</v>
      </c>
      <c r="AA412" s="159">
        <f>IFERROR(YEAR(Tbl_DFR[[#This Row],[Date of filling]]),"WIP")</f>
        <v>2025</v>
      </c>
      <c r="AB412" s="161" t="str">
        <f>IFERROR(TEXT(Tbl_DFR[[#This Row],[Date of filling]],"ddd"),"WIP")</f>
        <v>Sat</v>
      </c>
      <c r="AC412" s="48"/>
      <c r="AD412" s="130" t="str">
        <f>_xlfn.XLOOKUP(Tbl_DFR[[#This Row],[SAP]],Site_master[SAP ID],Site_master[ [ TECHNICIAN Name] ],"Not found")</f>
        <v>Rohit Thakur SLQU</v>
      </c>
      <c r="AE412" s="143">
        <f>LEN(Tbl_DFR[[#This Row],[SAP]])</f>
        <v>18</v>
      </c>
      <c r="AF412" s="151" t="str">
        <f>IF(Tbl_DFR[[#This Row],[SAP LENGTH]]=18,"valid","check")</f>
        <v>valid</v>
      </c>
    </row>
    <row r="413" spans="1:32" hidden="1">
      <c r="A413" s="56">
        <v>205</v>
      </c>
      <c r="B413" s="28" t="s">
        <v>705</v>
      </c>
      <c r="C413" s="28" t="str">
        <f>UPPER(TRIM(Tbl_DFR[[#This Row],[CMP]]))</f>
        <v>DEHRADUN</v>
      </c>
      <c r="D413" s="40" t="s">
        <v>706</v>
      </c>
      <c r="E413" s="27" t="s">
        <v>761</v>
      </c>
      <c r="F413" s="27" t="s">
        <v>762</v>
      </c>
      <c r="G413" s="84" t="s">
        <v>798</v>
      </c>
      <c r="H413" s="28">
        <v>114240</v>
      </c>
      <c r="I413" s="58">
        <v>45954</v>
      </c>
      <c r="J413" s="58">
        <v>45955</v>
      </c>
      <c r="K413" s="159">
        <f>IF(OR(Tbl_DFR[[#This Row],[Date of filling]]="WIP",Tbl_DFR[[#This Row],[Date of Invoice ]]=""),"",Tbl_DFR[[#This Row],[Date of filling]]-Tbl_DFR[[#This Row],[Date of Invoice ]])</f>
        <v>1</v>
      </c>
      <c r="L413" s="161" t="str">
        <f>IF(ISNUMBER(Tbl_DFR[[#This Row],[Invoice filling gape]]),"valid","check")</f>
        <v>valid</v>
      </c>
      <c r="M413" s="42">
        <v>14697</v>
      </c>
      <c r="N413" s="42">
        <v>3193</v>
      </c>
      <c r="O413" s="42">
        <v>18</v>
      </c>
      <c r="P413" s="95">
        <v>40</v>
      </c>
      <c r="Q413" s="95" t="str">
        <f>IF(Tbl_DFR[[#This Row],[Filling Qty]]&gt;=150,"high","normal")</f>
        <v>normal</v>
      </c>
      <c r="R413" s="95" t="str">
        <f>IF(AND(Tbl_DFR[[#This Row],[CMP]]="HALDWANI",Tbl_DFR[[#This Row],[Filling Qty]]&gt;=150),"yes","no")</f>
        <v>no</v>
      </c>
      <c r="S413" s="95" t="str">
        <f>IF(Tbl_DFR[[#This Row],[Filling Qty]]&gt;=150,"high",IF(Tbl_DFR[[#This Row],[Filling Qty]]&gt;=80,"medium","low"))</f>
        <v>low</v>
      </c>
      <c r="T413" s="42">
        <f t="shared" si="7"/>
        <v>58</v>
      </c>
      <c r="U413" s="42" t="str" cm="1">
        <f t="array" ref="U413">_xlfn.IFS(Tbl_DFR[[#This Row],[Filling Qty]]&gt;=150,"HIGH",Tbl_DFR[[#This Row],[Filling Qty]]&gt;=80,"medium",TRUE,"low")</f>
        <v>low</v>
      </c>
      <c r="V413" s="42" t="str">
        <f>IF(OR(Tbl_DFR[[#This Row],[CMP]]="HALDWANI",Tbl_DFR[[#This Row],[CMP]]="DEHRADUN"),"YES","NO")</f>
        <v>YES</v>
      </c>
      <c r="W413" s="58">
        <v>45954</v>
      </c>
      <c r="X413" s="43">
        <v>45931</v>
      </c>
      <c r="Y413" s="43">
        <v>45931</v>
      </c>
      <c r="Z413" s="43" t="str">
        <f>IFERROR(TEXT(Tbl_DFR[[#This Row],[Date of filling]],"mmm"),"WIP")</f>
        <v>Oct</v>
      </c>
      <c r="AA413" s="159">
        <f>IFERROR(YEAR(Tbl_DFR[[#This Row],[Date of filling]]),"WIP")</f>
        <v>2025</v>
      </c>
      <c r="AB413" s="161" t="str">
        <f>IFERROR(TEXT(Tbl_DFR[[#This Row],[Date of filling]],"ddd"),"WIP")</f>
        <v>Sat</v>
      </c>
      <c r="AC413" s="50"/>
      <c r="AD413" s="129" t="str">
        <f>_xlfn.XLOOKUP(Tbl_DFR[[#This Row],[SAP]],Site_master[SAP ID],Site_master[ [ TECHNICIAN Name] ],"Not found")</f>
        <v>Rohit Thakur SLQU</v>
      </c>
      <c r="AE413" s="143">
        <f>LEN(Tbl_DFR[[#This Row],[SAP]])</f>
        <v>18</v>
      </c>
      <c r="AF413" s="151" t="str">
        <f>IF(Tbl_DFR[[#This Row],[SAP LENGTH]]=18,"valid","check")</f>
        <v>valid</v>
      </c>
    </row>
    <row r="414" spans="1:32">
      <c r="A414" s="70">
        <v>205</v>
      </c>
      <c r="B414" s="34" t="s">
        <v>31</v>
      </c>
      <c r="C414" s="34" t="str">
        <f>UPPER(TRIM(Tbl_DFR[[#This Row],[CMP]]))</f>
        <v>HALDWANI</v>
      </c>
      <c r="D414" s="40" t="s">
        <v>1</v>
      </c>
      <c r="E414" s="23" t="s">
        <v>105</v>
      </c>
      <c r="F414" s="21" t="s">
        <v>106</v>
      </c>
      <c r="G414" s="21" t="s">
        <v>271</v>
      </c>
      <c r="H414" s="45" t="s">
        <v>307</v>
      </c>
      <c r="I414" s="128">
        <v>45934</v>
      </c>
      <c r="J414" s="116">
        <v>45934</v>
      </c>
      <c r="K414" s="159">
        <f>IF(OR(Tbl_DFR[[#This Row],[Date of filling]]="WIP",Tbl_DFR[[#This Row],[Date of Invoice ]]=""),"",Tbl_DFR[[#This Row],[Date of filling]]-Tbl_DFR[[#This Row],[Date of Invoice ]])</f>
        <v>0</v>
      </c>
      <c r="L414" s="161" t="str">
        <f>IF(ISNUMBER(Tbl_DFR[[#This Row],[Invoice filling gape]]),"valid","check")</f>
        <v>valid</v>
      </c>
      <c r="M414" s="52">
        <v>212</v>
      </c>
      <c r="N414" s="52">
        <v>864</v>
      </c>
      <c r="O414" s="52">
        <v>5</v>
      </c>
      <c r="P414" s="52">
        <v>20</v>
      </c>
      <c r="Q414" s="52" t="str">
        <f>IF(Tbl_DFR[[#This Row],[Filling Qty]]&gt;=150,"high","normal")</f>
        <v>normal</v>
      </c>
      <c r="R414" s="52" t="str">
        <f>IF(AND(Tbl_DFR[[#This Row],[CMP]]="HALDWANI",Tbl_DFR[[#This Row],[Filling Qty]]&gt;=150),"yes","no")</f>
        <v>no</v>
      </c>
      <c r="S414" s="52" t="str">
        <f>IF(Tbl_DFR[[#This Row],[Filling Qty]]&gt;=150,"high",IF(Tbl_DFR[[#This Row],[Filling Qty]]&gt;=80,"medium","low"))</f>
        <v>low</v>
      </c>
      <c r="T414" s="46">
        <f t="shared" si="7"/>
        <v>25</v>
      </c>
      <c r="U414" s="46" t="str" cm="1">
        <f t="array" ref="U414">_xlfn.IFS(Tbl_DFR[[#This Row],[Filling Qty]]&gt;=150,"HIGH",Tbl_DFR[[#This Row],[Filling Qty]]&gt;=80,"medium",TRUE,"low")</f>
        <v>low</v>
      </c>
      <c r="V414" s="46" t="str">
        <f>IF(OR(Tbl_DFR[[#This Row],[CMP]]="HALDWANI",Tbl_DFR[[#This Row],[CMP]]="DEHRADUN"),"YES","NO")</f>
        <v>YES</v>
      </c>
      <c r="W414" s="116">
        <v>45934</v>
      </c>
      <c r="X414" s="46"/>
      <c r="Y414" s="47">
        <v>45931</v>
      </c>
      <c r="Z414" s="47" t="str">
        <f>IFERROR(TEXT(Tbl_DFR[[#This Row],[Date of filling]],"mmm"),"WIP")</f>
        <v>Oct</v>
      </c>
      <c r="AA414" s="159">
        <f>IFERROR(YEAR(Tbl_DFR[[#This Row],[Date of filling]]),"WIP")</f>
        <v>2025</v>
      </c>
      <c r="AB414" s="161" t="str">
        <f>IFERROR(TEXT(Tbl_DFR[[#This Row],[Date of filling]],"ddd"),"WIP")</f>
        <v>Sat</v>
      </c>
      <c r="AC414" s="48"/>
      <c r="AD414" s="130" t="str">
        <f>_xlfn.XLOOKUP(Tbl_DFR[[#This Row],[SAP]],Site_master[SAP ID],Site_master[ [ TECHNICIAN Name] ],"Not found")</f>
        <v>Not found</v>
      </c>
      <c r="AE414" s="135">
        <f>LEN(Tbl_DFR[[#This Row],[SAP]])</f>
        <v>18</v>
      </c>
      <c r="AF414" s="151" t="str">
        <f>IF(Tbl_DFR[[#This Row],[SAP LENGTH]]=18,"valid","check")</f>
        <v>valid</v>
      </c>
    </row>
    <row r="415" spans="1:32" hidden="1">
      <c r="A415" s="70">
        <v>206</v>
      </c>
      <c r="B415" s="34" t="s">
        <v>705</v>
      </c>
      <c r="C415" s="34" t="str">
        <f>UPPER(TRIM(Tbl_DFR[[#This Row],[CMP]]))</f>
        <v>DEHRADUN</v>
      </c>
      <c r="D415" s="40" t="s">
        <v>706</v>
      </c>
      <c r="E415" s="21" t="s">
        <v>761</v>
      </c>
      <c r="F415" s="21" t="s">
        <v>762</v>
      </c>
      <c r="G415" s="84" t="s">
        <v>793</v>
      </c>
      <c r="H415" s="34">
        <v>114240</v>
      </c>
      <c r="I415" s="60">
        <v>45954</v>
      </c>
      <c r="J415" s="59">
        <v>45955</v>
      </c>
      <c r="K415" s="159">
        <f>IF(OR(Tbl_DFR[[#This Row],[Date of filling]]="WIP",Tbl_DFR[[#This Row],[Date of Invoice ]]=""),"",Tbl_DFR[[#This Row],[Date of filling]]-Tbl_DFR[[#This Row],[Date of Invoice ]])</f>
        <v>1</v>
      </c>
      <c r="L415" s="161" t="str">
        <f>IF(ISNUMBER(Tbl_DFR[[#This Row],[Invoice filling gape]]),"valid","check")</f>
        <v>valid</v>
      </c>
      <c r="M415" s="46">
        <v>12181</v>
      </c>
      <c r="N415" s="46">
        <v>2671</v>
      </c>
      <c r="O415" s="46">
        <v>30</v>
      </c>
      <c r="P415" s="95">
        <v>40</v>
      </c>
      <c r="Q415" s="95" t="str">
        <f>IF(Tbl_DFR[[#This Row],[Filling Qty]]&gt;=150,"high","normal")</f>
        <v>normal</v>
      </c>
      <c r="R415" s="95" t="str">
        <f>IF(AND(Tbl_DFR[[#This Row],[CMP]]="HALDWANI",Tbl_DFR[[#This Row],[Filling Qty]]&gt;=150),"yes","no")</f>
        <v>no</v>
      </c>
      <c r="S415" s="95" t="str">
        <f>IF(Tbl_DFR[[#This Row],[Filling Qty]]&gt;=150,"high",IF(Tbl_DFR[[#This Row],[Filling Qty]]&gt;=80,"medium","low"))</f>
        <v>low</v>
      </c>
      <c r="T415" s="46">
        <f t="shared" si="7"/>
        <v>70</v>
      </c>
      <c r="U415" s="46" t="str" cm="1">
        <f t="array" ref="U415">_xlfn.IFS(Tbl_DFR[[#This Row],[Filling Qty]]&gt;=150,"HIGH",Tbl_DFR[[#This Row],[Filling Qty]]&gt;=80,"medium",TRUE,"low")</f>
        <v>low</v>
      </c>
      <c r="V415" s="46" t="str">
        <f>IF(OR(Tbl_DFR[[#This Row],[CMP]]="HALDWANI",Tbl_DFR[[#This Row],[CMP]]="DEHRADUN"),"YES","NO")</f>
        <v>YES</v>
      </c>
      <c r="W415" s="59">
        <v>45954</v>
      </c>
      <c r="X415" s="47">
        <v>45931</v>
      </c>
      <c r="Y415" s="47">
        <v>45931</v>
      </c>
      <c r="Z415" s="47" t="str">
        <f>IFERROR(TEXT(Tbl_DFR[[#This Row],[Date of filling]],"mmm"),"WIP")</f>
        <v>Oct</v>
      </c>
      <c r="AA415" s="159">
        <f>IFERROR(YEAR(Tbl_DFR[[#This Row],[Date of filling]]),"WIP")</f>
        <v>2025</v>
      </c>
      <c r="AB415" s="161" t="str">
        <f>IFERROR(TEXT(Tbl_DFR[[#This Row],[Date of filling]],"ddd"),"WIP")</f>
        <v>Sat</v>
      </c>
      <c r="AC415" s="48"/>
      <c r="AD415" s="130" t="str">
        <f>_xlfn.XLOOKUP(Tbl_DFR[[#This Row],[SAP]],Site_master[SAP ID],Site_master[ [ TECHNICIAN Name] ],"Not found")</f>
        <v>Santosh  Kumar VKSN</v>
      </c>
      <c r="AE415" s="143">
        <f>LEN(Tbl_DFR[[#This Row],[SAP]])</f>
        <v>18</v>
      </c>
      <c r="AF415" s="151" t="str">
        <f>IF(Tbl_DFR[[#This Row],[SAP LENGTH]]=18,"valid","check")</f>
        <v>valid</v>
      </c>
    </row>
    <row r="416" spans="1:32" hidden="1">
      <c r="A416" s="56">
        <v>206</v>
      </c>
      <c r="B416" s="28" t="s">
        <v>31</v>
      </c>
      <c r="C416" s="28" t="str">
        <f>UPPER(TRIM(Tbl_DFR[[#This Row],[CMP]]))</f>
        <v>HALDWANI</v>
      </c>
      <c r="D416" s="40" t="s">
        <v>104</v>
      </c>
      <c r="E416" s="27" t="s">
        <v>129</v>
      </c>
      <c r="F416" s="23" t="s">
        <v>128</v>
      </c>
      <c r="G416" s="27" t="s">
        <v>272</v>
      </c>
      <c r="H416" s="28">
        <v>82842</v>
      </c>
      <c r="I416" s="115">
        <v>45934</v>
      </c>
      <c r="J416" s="117">
        <v>45934</v>
      </c>
      <c r="K416" s="159">
        <f>IF(OR(Tbl_DFR[[#This Row],[Date of filling]]="WIP",Tbl_DFR[[#This Row],[Date of Invoice ]]=""),"",Tbl_DFR[[#This Row],[Date of filling]]-Tbl_DFR[[#This Row],[Date of Invoice ]])</f>
        <v>0</v>
      </c>
      <c r="L416" s="161" t="str">
        <f>IF(ISNUMBER(Tbl_DFR[[#This Row],[Invoice filling gape]]),"valid","check")</f>
        <v>valid</v>
      </c>
      <c r="M416" s="51">
        <v>4697</v>
      </c>
      <c r="N416" s="51">
        <v>971</v>
      </c>
      <c r="O416" s="51">
        <v>56</v>
      </c>
      <c r="P416" s="51">
        <v>60</v>
      </c>
      <c r="Q416" s="51" t="str">
        <f>IF(Tbl_DFR[[#This Row],[Filling Qty]]&gt;=150,"high","normal")</f>
        <v>normal</v>
      </c>
      <c r="R416" s="51" t="str">
        <f>IF(AND(Tbl_DFR[[#This Row],[CMP]]="HALDWANI",Tbl_DFR[[#This Row],[Filling Qty]]&gt;=150),"yes","no")</f>
        <v>no</v>
      </c>
      <c r="S416" s="51" t="str">
        <f>IF(Tbl_DFR[[#This Row],[Filling Qty]]&gt;=150,"high",IF(Tbl_DFR[[#This Row],[Filling Qty]]&gt;=80,"medium","low"))</f>
        <v>low</v>
      </c>
      <c r="T416" s="42">
        <f t="shared" si="7"/>
        <v>116</v>
      </c>
      <c r="U416" s="42" t="str" cm="1">
        <f t="array" ref="U416">_xlfn.IFS(Tbl_DFR[[#This Row],[Filling Qty]]&gt;=150,"HIGH",Tbl_DFR[[#This Row],[Filling Qty]]&gt;=80,"medium",TRUE,"low")</f>
        <v>low</v>
      </c>
      <c r="V416" s="42" t="str">
        <f>IF(OR(Tbl_DFR[[#This Row],[CMP]]="HALDWANI",Tbl_DFR[[#This Row],[CMP]]="DEHRADUN"),"YES","NO")</f>
        <v>YES</v>
      </c>
      <c r="W416" s="117">
        <v>45934</v>
      </c>
      <c r="X416" s="42"/>
      <c r="Y416" s="43">
        <v>45931</v>
      </c>
      <c r="Z416" s="43" t="str">
        <f>IFERROR(TEXT(Tbl_DFR[[#This Row],[Date of filling]],"mmm"),"WIP")</f>
        <v>Oct</v>
      </c>
      <c r="AA416" s="159">
        <f>IFERROR(YEAR(Tbl_DFR[[#This Row],[Date of filling]]),"WIP")</f>
        <v>2025</v>
      </c>
      <c r="AB416" s="161" t="str">
        <f>IFERROR(TEXT(Tbl_DFR[[#This Row],[Date of filling]],"ddd"),"WIP")</f>
        <v>Sat</v>
      </c>
      <c r="AC416" s="50"/>
      <c r="AD416" s="129" t="str">
        <f>_xlfn.XLOOKUP(Tbl_DFR[[#This Row],[SAP]],Site_master[SAP ID],Site_master[ [ TECHNICIAN Name] ],"Not found")</f>
        <v>Devendra Singh Negi</v>
      </c>
      <c r="AE416" s="133">
        <f>LEN(Tbl_DFR[[#This Row],[SAP]])</f>
        <v>18</v>
      </c>
      <c r="AF416" s="151" t="str">
        <f>IF(Tbl_DFR[[#This Row],[SAP LENGTH]]=18,"valid","check")</f>
        <v>valid</v>
      </c>
    </row>
    <row r="417" spans="1:32" hidden="1">
      <c r="A417" s="56">
        <v>207</v>
      </c>
      <c r="B417" s="28" t="s">
        <v>705</v>
      </c>
      <c r="C417" s="28" t="str">
        <f>UPPER(TRIM(Tbl_DFR[[#This Row],[CMP]]))</f>
        <v>DEHRADUN</v>
      </c>
      <c r="D417" s="40" t="s">
        <v>706</v>
      </c>
      <c r="E417" s="27" t="s">
        <v>761</v>
      </c>
      <c r="F417" s="27" t="s">
        <v>762</v>
      </c>
      <c r="G417" s="84" t="s">
        <v>950</v>
      </c>
      <c r="H417" s="28">
        <v>114240</v>
      </c>
      <c r="I417" s="61">
        <v>45954</v>
      </c>
      <c r="J417" s="58">
        <v>45955</v>
      </c>
      <c r="K417" s="159">
        <f>IF(OR(Tbl_DFR[[#This Row],[Date of filling]]="WIP",Tbl_DFR[[#This Row],[Date of Invoice ]]=""),"",Tbl_DFR[[#This Row],[Date of filling]]-Tbl_DFR[[#This Row],[Date of Invoice ]])</f>
        <v>1</v>
      </c>
      <c r="L417" s="161" t="str">
        <f>IF(ISNUMBER(Tbl_DFR[[#This Row],[Invoice filling gape]]),"valid","check")</f>
        <v>valid</v>
      </c>
      <c r="M417" s="42">
        <v>6806</v>
      </c>
      <c r="N417" s="42">
        <v>1733</v>
      </c>
      <c r="O417" s="42">
        <v>25</v>
      </c>
      <c r="P417" s="95">
        <v>40</v>
      </c>
      <c r="Q417" s="95" t="str">
        <f>IF(Tbl_DFR[[#This Row],[Filling Qty]]&gt;=150,"high","normal")</f>
        <v>normal</v>
      </c>
      <c r="R417" s="95" t="str">
        <f>IF(AND(Tbl_DFR[[#This Row],[CMP]]="HALDWANI",Tbl_DFR[[#This Row],[Filling Qty]]&gt;=150),"yes","no")</f>
        <v>no</v>
      </c>
      <c r="S417" s="95" t="str">
        <f>IF(Tbl_DFR[[#This Row],[Filling Qty]]&gt;=150,"high",IF(Tbl_DFR[[#This Row],[Filling Qty]]&gt;=80,"medium","low"))</f>
        <v>low</v>
      </c>
      <c r="T417" s="42">
        <f t="shared" si="7"/>
        <v>65</v>
      </c>
      <c r="U417" s="42" t="str" cm="1">
        <f t="array" ref="U417">_xlfn.IFS(Tbl_DFR[[#This Row],[Filling Qty]]&gt;=150,"HIGH",Tbl_DFR[[#This Row],[Filling Qty]]&gt;=80,"medium",TRUE,"low")</f>
        <v>low</v>
      </c>
      <c r="V417" s="42" t="str">
        <f>IF(OR(Tbl_DFR[[#This Row],[CMP]]="HALDWANI",Tbl_DFR[[#This Row],[CMP]]="DEHRADUN"),"YES","NO")</f>
        <v>YES</v>
      </c>
      <c r="W417" s="58">
        <v>45954</v>
      </c>
      <c r="X417" s="43">
        <v>45931</v>
      </c>
      <c r="Y417" s="43">
        <v>45931</v>
      </c>
      <c r="Z417" s="43" t="str">
        <f>IFERROR(TEXT(Tbl_DFR[[#This Row],[Date of filling]],"mmm"),"WIP")</f>
        <v>Oct</v>
      </c>
      <c r="AA417" s="159">
        <f>IFERROR(YEAR(Tbl_DFR[[#This Row],[Date of filling]]),"WIP")</f>
        <v>2025</v>
      </c>
      <c r="AB417" s="161" t="str">
        <f>IFERROR(TEXT(Tbl_DFR[[#This Row],[Date of filling]],"ddd"),"WIP")</f>
        <v>Sat</v>
      </c>
      <c r="AC417" s="50"/>
      <c r="AD417" s="129" t="str">
        <f>_xlfn.XLOOKUP(Tbl_DFR[[#This Row],[SAP]],Site_master[SAP ID],Site_master[ [ TECHNICIAN Name] ],"Not found")</f>
        <v>Gaurav  Saini</v>
      </c>
      <c r="AE417" s="143">
        <f>LEN(Tbl_DFR[[#This Row],[SAP]])</f>
        <v>18</v>
      </c>
      <c r="AF417" s="151" t="str">
        <f>IF(Tbl_DFR[[#This Row],[SAP LENGTH]]=18,"valid","check")</f>
        <v>valid</v>
      </c>
    </row>
    <row r="418" spans="1:32" hidden="1">
      <c r="A418" s="70">
        <v>207</v>
      </c>
      <c r="B418" s="34" t="s">
        <v>31</v>
      </c>
      <c r="C418" s="34" t="str">
        <f>UPPER(TRIM(Tbl_DFR[[#This Row],[CMP]]))</f>
        <v>HALDWANI</v>
      </c>
      <c r="D418" s="40" t="s">
        <v>104</v>
      </c>
      <c r="E418" s="45" t="s">
        <v>129</v>
      </c>
      <c r="F418" s="23" t="s">
        <v>128</v>
      </c>
      <c r="G418" s="21" t="s">
        <v>273</v>
      </c>
      <c r="H418" s="34">
        <v>82842</v>
      </c>
      <c r="I418" s="116">
        <v>45934</v>
      </c>
      <c r="J418" s="116">
        <v>45934</v>
      </c>
      <c r="K418" s="159">
        <f>IF(OR(Tbl_DFR[[#This Row],[Date of filling]]="WIP",Tbl_DFR[[#This Row],[Date of Invoice ]]=""),"",Tbl_DFR[[#This Row],[Date of filling]]-Tbl_DFR[[#This Row],[Date of Invoice ]])</f>
        <v>0</v>
      </c>
      <c r="L418" s="161" t="str">
        <f>IF(ISNUMBER(Tbl_DFR[[#This Row],[Invoice filling gape]]),"valid","check")</f>
        <v>valid</v>
      </c>
      <c r="M418" s="52">
        <v>4416</v>
      </c>
      <c r="N418" s="52">
        <v>870</v>
      </c>
      <c r="O418" s="52">
        <v>44</v>
      </c>
      <c r="P418" s="52">
        <v>60</v>
      </c>
      <c r="Q418" s="52" t="str">
        <f>IF(Tbl_DFR[[#This Row],[Filling Qty]]&gt;=150,"high","normal")</f>
        <v>normal</v>
      </c>
      <c r="R418" s="52" t="str">
        <f>IF(AND(Tbl_DFR[[#This Row],[CMP]]="HALDWANI",Tbl_DFR[[#This Row],[Filling Qty]]&gt;=150),"yes","no")</f>
        <v>no</v>
      </c>
      <c r="S418" s="52" t="str">
        <f>IF(Tbl_DFR[[#This Row],[Filling Qty]]&gt;=150,"high",IF(Tbl_DFR[[#This Row],[Filling Qty]]&gt;=80,"medium","low"))</f>
        <v>low</v>
      </c>
      <c r="T418" s="46">
        <f t="shared" si="7"/>
        <v>104</v>
      </c>
      <c r="U418" s="46" t="str" cm="1">
        <f t="array" ref="U418">_xlfn.IFS(Tbl_DFR[[#This Row],[Filling Qty]]&gt;=150,"HIGH",Tbl_DFR[[#This Row],[Filling Qty]]&gt;=80,"medium",TRUE,"low")</f>
        <v>low</v>
      </c>
      <c r="V418" s="46" t="str">
        <f>IF(OR(Tbl_DFR[[#This Row],[CMP]]="HALDWANI",Tbl_DFR[[#This Row],[CMP]]="DEHRADUN"),"YES","NO")</f>
        <v>YES</v>
      </c>
      <c r="W418" s="116">
        <v>45934</v>
      </c>
      <c r="X418" s="46"/>
      <c r="Y418" s="47">
        <v>45931</v>
      </c>
      <c r="Z418" s="47" t="str">
        <f>IFERROR(TEXT(Tbl_DFR[[#This Row],[Date of filling]],"mmm"),"WIP")</f>
        <v>Oct</v>
      </c>
      <c r="AA418" s="159">
        <f>IFERROR(YEAR(Tbl_DFR[[#This Row],[Date of filling]]),"WIP")</f>
        <v>2025</v>
      </c>
      <c r="AB418" s="161" t="str">
        <f>IFERROR(TEXT(Tbl_DFR[[#This Row],[Date of filling]],"ddd"),"WIP")</f>
        <v>Sat</v>
      </c>
      <c r="AC418" s="48"/>
      <c r="AD418" s="130" t="str">
        <f>_xlfn.XLOOKUP(Tbl_DFR[[#This Row],[SAP]],Site_master[SAP ID],Site_master[ [ TECHNICIAN Name] ],"Not found")</f>
        <v>Devendra Singh Negi</v>
      </c>
      <c r="AE418" s="135">
        <f>LEN(Tbl_DFR[[#This Row],[SAP]])</f>
        <v>18</v>
      </c>
      <c r="AF418" s="151" t="str">
        <f>IF(Tbl_DFR[[#This Row],[SAP LENGTH]]=18,"valid","check")</f>
        <v>valid</v>
      </c>
    </row>
    <row r="419" spans="1:32" hidden="1">
      <c r="A419" s="70">
        <v>208</v>
      </c>
      <c r="B419" s="34" t="s">
        <v>705</v>
      </c>
      <c r="C419" s="34" t="str">
        <f>UPPER(TRIM(Tbl_DFR[[#This Row],[CMP]]))</f>
        <v>DEHRADUN</v>
      </c>
      <c r="D419" s="40" t="s">
        <v>706</v>
      </c>
      <c r="E419" s="45" t="s">
        <v>761</v>
      </c>
      <c r="F419" s="21" t="s">
        <v>762</v>
      </c>
      <c r="G419" s="84" t="s">
        <v>834</v>
      </c>
      <c r="H419" s="34">
        <v>114240</v>
      </c>
      <c r="I419" s="59">
        <v>45954</v>
      </c>
      <c r="J419" s="59">
        <v>45955</v>
      </c>
      <c r="K419" s="159">
        <f>IF(OR(Tbl_DFR[[#This Row],[Date of filling]]="WIP",Tbl_DFR[[#This Row],[Date of Invoice ]]=""),"",Tbl_DFR[[#This Row],[Date of filling]]-Tbl_DFR[[#This Row],[Date of Invoice ]])</f>
        <v>1</v>
      </c>
      <c r="L419" s="161" t="str">
        <f>IF(ISNUMBER(Tbl_DFR[[#This Row],[Invoice filling gape]]),"valid","check")</f>
        <v>valid</v>
      </c>
      <c r="M419" s="46">
        <v>1172</v>
      </c>
      <c r="N419" s="46">
        <v>190</v>
      </c>
      <c r="O419" s="46">
        <v>60</v>
      </c>
      <c r="P419" s="95">
        <v>40</v>
      </c>
      <c r="Q419" s="95" t="str">
        <f>IF(Tbl_DFR[[#This Row],[Filling Qty]]&gt;=150,"high","normal")</f>
        <v>normal</v>
      </c>
      <c r="R419" s="95" t="str">
        <f>IF(AND(Tbl_DFR[[#This Row],[CMP]]="HALDWANI",Tbl_DFR[[#This Row],[Filling Qty]]&gt;=150),"yes","no")</f>
        <v>no</v>
      </c>
      <c r="S419" s="95" t="str">
        <f>IF(Tbl_DFR[[#This Row],[Filling Qty]]&gt;=150,"high",IF(Tbl_DFR[[#This Row],[Filling Qty]]&gt;=80,"medium","low"))</f>
        <v>low</v>
      </c>
      <c r="T419" s="46">
        <f t="shared" si="7"/>
        <v>100</v>
      </c>
      <c r="U419" s="46" t="str" cm="1">
        <f t="array" ref="U419">_xlfn.IFS(Tbl_DFR[[#This Row],[Filling Qty]]&gt;=150,"HIGH",Tbl_DFR[[#This Row],[Filling Qty]]&gt;=80,"medium",TRUE,"low")</f>
        <v>low</v>
      </c>
      <c r="V419" s="46" t="str">
        <f>IF(OR(Tbl_DFR[[#This Row],[CMP]]="HALDWANI",Tbl_DFR[[#This Row],[CMP]]="DEHRADUN"),"YES","NO")</f>
        <v>YES</v>
      </c>
      <c r="W419" s="59">
        <v>45954</v>
      </c>
      <c r="X419" s="47">
        <v>45931</v>
      </c>
      <c r="Y419" s="47">
        <v>45931</v>
      </c>
      <c r="Z419" s="47" t="str">
        <f>IFERROR(TEXT(Tbl_DFR[[#This Row],[Date of filling]],"mmm"),"WIP")</f>
        <v>Oct</v>
      </c>
      <c r="AA419" s="159">
        <f>IFERROR(YEAR(Tbl_DFR[[#This Row],[Date of filling]]),"WIP")</f>
        <v>2025</v>
      </c>
      <c r="AB419" s="161" t="str">
        <f>IFERROR(TEXT(Tbl_DFR[[#This Row],[Date of filling]],"ddd"),"WIP")</f>
        <v>Sat</v>
      </c>
      <c r="AC419" s="48"/>
      <c r="AD419" s="130" t="str">
        <f>_xlfn.XLOOKUP(Tbl_DFR[[#This Row],[SAP]],Site_master[SAP ID],Site_master[ [ TECHNICIAN Name] ],"Not found")</f>
        <v>Amit Sharma VKSN</v>
      </c>
      <c r="AE419" s="143">
        <f>LEN(Tbl_DFR[[#This Row],[SAP]])</f>
        <v>18</v>
      </c>
      <c r="AF419" s="151" t="str">
        <f>IF(Tbl_DFR[[#This Row],[SAP LENGTH]]=18,"valid","check")</f>
        <v>valid</v>
      </c>
    </row>
    <row r="420" spans="1:32" hidden="1">
      <c r="A420" s="56">
        <v>208</v>
      </c>
      <c r="B420" s="28" t="s">
        <v>31</v>
      </c>
      <c r="C420" s="28" t="str">
        <f>UPPER(TRIM(Tbl_DFR[[#This Row],[CMP]]))</f>
        <v>HALDWANI</v>
      </c>
      <c r="D420" s="40" t="s">
        <v>104</v>
      </c>
      <c r="E420" s="49" t="s">
        <v>129</v>
      </c>
      <c r="F420" s="23" t="s">
        <v>128</v>
      </c>
      <c r="G420" s="27" t="s">
        <v>274</v>
      </c>
      <c r="H420" s="28">
        <v>82842</v>
      </c>
      <c r="I420" s="117">
        <v>45934</v>
      </c>
      <c r="J420" s="117">
        <v>45934</v>
      </c>
      <c r="K420" s="159">
        <f>IF(OR(Tbl_DFR[[#This Row],[Date of filling]]="WIP",Tbl_DFR[[#This Row],[Date of Invoice ]]=""),"",Tbl_DFR[[#This Row],[Date of filling]]-Tbl_DFR[[#This Row],[Date of Invoice ]])</f>
        <v>0</v>
      </c>
      <c r="L420" s="161" t="str">
        <f>IF(ISNUMBER(Tbl_DFR[[#This Row],[Invoice filling gape]]),"valid","check")</f>
        <v>valid</v>
      </c>
      <c r="M420" s="51">
        <v>20803</v>
      </c>
      <c r="N420" s="51">
        <v>2371</v>
      </c>
      <c r="O420" s="51">
        <v>79</v>
      </c>
      <c r="P420" s="51">
        <v>60</v>
      </c>
      <c r="Q420" s="51" t="str">
        <f>IF(Tbl_DFR[[#This Row],[Filling Qty]]&gt;=150,"high","normal")</f>
        <v>normal</v>
      </c>
      <c r="R420" s="51" t="str">
        <f>IF(AND(Tbl_DFR[[#This Row],[CMP]]="HALDWANI",Tbl_DFR[[#This Row],[Filling Qty]]&gt;=150),"yes","no")</f>
        <v>no</v>
      </c>
      <c r="S420" s="51" t="str">
        <f>IF(Tbl_DFR[[#This Row],[Filling Qty]]&gt;=150,"high",IF(Tbl_DFR[[#This Row],[Filling Qty]]&gt;=80,"medium","low"))</f>
        <v>low</v>
      </c>
      <c r="T420" s="42">
        <f t="shared" si="7"/>
        <v>139</v>
      </c>
      <c r="U420" s="42" t="str" cm="1">
        <f t="array" ref="U420">_xlfn.IFS(Tbl_DFR[[#This Row],[Filling Qty]]&gt;=150,"HIGH",Tbl_DFR[[#This Row],[Filling Qty]]&gt;=80,"medium",TRUE,"low")</f>
        <v>low</v>
      </c>
      <c r="V420" s="42" t="str">
        <f>IF(OR(Tbl_DFR[[#This Row],[CMP]]="HALDWANI",Tbl_DFR[[#This Row],[CMP]]="DEHRADUN"),"YES","NO")</f>
        <v>YES</v>
      </c>
      <c r="W420" s="117">
        <v>45934</v>
      </c>
      <c r="X420" s="42"/>
      <c r="Y420" s="43">
        <v>45931</v>
      </c>
      <c r="Z420" s="43" t="str">
        <f>IFERROR(TEXT(Tbl_DFR[[#This Row],[Date of filling]],"mmm"),"WIP")</f>
        <v>Oct</v>
      </c>
      <c r="AA420" s="159">
        <f>IFERROR(YEAR(Tbl_DFR[[#This Row],[Date of filling]]),"WIP")</f>
        <v>2025</v>
      </c>
      <c r="AB420" s="161" t="str">
        <f>IFERROR(TEXT(Tbl_DFR[[#This Row],[Date of filling]],"ddd"),"WIP")</f>
        <v>Sat</v>
      </c>
      <c r="AC420" s="50"/>
      <c r="AD420" s="129" t="str">
        <f>_xlfn.XLOOKUP(Tbl_DFR[[#This Row],[SAP]],Site_master[SAP ID],Site_master[ [ TECHNICIAN Name] ],"Not found")</f>
        <v>Devendra Singh Negi</v>
      </c>
      <c r="AE420" s="133">
        <f>LEN(Tbl_DFR[[#This Row],[SAP]])</f>
        <v>18</v>
      </c>
      <c r="AF420" s="151" t="str">
        <f>IF(Tbl_DFR[[#This Row],[SAP LENGTH]]=18,"valid","check")</f>
        <v>valid</v>
      </c>
    </row>
    <row r="421" spans="1:32" hidden="1">
      <c r="A421" s="56">
        <v>209</v>
      </c>
      <c r="B421" s="28" t="s">
        <v>705</v>
      </c>
      <c r="C421" s="28" t="str">
        <f>UPPER(TRIM(Tbl_DFR[[#This Row],[CMP]]))</f>
        <v>DEHRADUN</v>
      </c>
      <c r="D421" s="40" t="s">
        <v>706</v>
      </c>
      <c r="E421" s="49" t="s">
        <v>761</v>
      </c>
      <c r="F421" s="27" t="s">
        <v>762</v>
      </c>
      <c r="G421" s="84" t="s">
        <v>951</v>
      </c>
      <c r="H421" s="28">
        <v>114240</v>
      </c>
      <c r="I421" s="58">
        <v>45954</v>
      </c>
      <c r="J421" s="58">
        <v>45955</v>
      </c>
      <c r="K421" s="159">
        <f>IF(OR(Tbl_DFR[[#This Row],[Date of filling]]="WIP",Tbl_DFR[[#This Row],[Date of Invoice ]]=""),"",Tbl_DFR[[#This Row],[Date of filling]]-Tbl_DFR[[#This Row],[Date of Invoice ]])</f>
        <v>1</v>
      </c>
      <c r="L421" s="161" t="str">
        <f>IF(ISNUMBER(Tbl_DFR[[#This Row],[Invoice filling gape]]),"valid","check")</f>
        <v>valid</v>
      </c>
      <c r="M421" s="42">
        <v>1241</v>
      </c>
      <c r="N421" s="42">
        <v>440</v>
      </c>
      <c r="O421" s="42">
        <v>80</v>
      </c>
      <c r="P421" s="95">
        <v>40</v>
      </c>
      <c r="Q421" s="95" t="str">
        <f>IF(Tbl_DFR[[#This Row],[Filling Qty]]&gt;=150,"high","normal")</f>
        <v>normal</v>
      </c>
      <c r="R421" s="95" t="str">
        <f>IF(AND(Tbl_DFR[[#This Row],[CMP]]="HALDWANI",Tbl_DFR[[#This Row],[Filling Qty]]&gt;=150),"yes","no")</f>
        <v>no</v>
      </c>
      <c r="S421" s="95" t="str">
        <f>IF(Tbl_DFR[[#This Row],[Filling Qty]]&gt;=150,"high",IF(Tbl_DFR[[#This Row],[Filling Qty]]&gt;=80,"medium","low"))</f>
        <v>low</v>
      </c>
      <c r="T421" s="42">
        <f t="shared" si="7"/>
        <v>120</v>
      </c>
      <c r="U421" s="42" t="str" cm="1">
        <f t="array" ref="U421">_xlfn.IFS(Tbl_DFR[[#This Row],[Filling Qty]]&gt;=150,"HIGH",Tbl_DFR[[#This Row],[Filling Qty]]&gt;=80,"medium",TRUE,"low")</f>
        <v>low</v>
      </c>
      <c r="V421" s="42" t="str">
        <f>IF(OR(Tbl_DFR[[#This Row],[CMP]]="HALDWANI",Tbl_DFR[[#This Row],[CMP]]="DEHRADUN"),"YES","NO")</f>
        <v>YES</v>
      </c>
      <c r="W421" s="58">
        <v>45954</v>
      </c>
      <c r="X421" s="43">
        <v>45931</v>
      </c>
      <c r="Y421" s="43">
        <v>45931</v>
      </c>
      <c r="Z421" s="43" t="str">
        <f>IFERROR(TEXT(Tbl_DFR[[#This Row],[Date of filling]],"mmm"),"WIP")</f>
        <v>Oct</v>
      </c>
      <c r="AA421" s="159">
        <f>IFERROR(YEAR(Tbl_DFR[[#This Row],[Date of filling]]),"WIP")</f>
        <v>2025</v>
      </c>
      <c r="AB421" s="161" t="str">
        <f>IFERROR(TEXT(Tbl_DFR[[#This Row],[Date of filling]],"ddd"),"WIP")</f>
        <v>Sat</v>
      </c>
      <c r="AC421" s="50"/>
      <c r="AD421" s="129" t="str">
        <f>_xlfn.XLOOKUP(Tbl_DFR[[#This Row],[SAP]],Site_master[SAP ID],Site_master[ [ TECHNICIAN Name] ],"Not found")</f>
        <v>Santosh  Kumar VKSN</v>
      </c>
      <c r="AE421" s="143">
        <f>LEN(Tbl_DFR[[#This Row],[SAP]])</f>
        <v>18</v>
      </c>
      <c r="AF421" s="151" t="str">
        <f>IF(Tbl_DFR[[#This Row],[SAP LENGTH]]=18,"valid","check")</f>
        <v>valid</v>
      </c>
    </row>
    <row r="422" spans="1:32" hidden="1">
      <c r="A422" s="70">
        <v>209</v>
      </c>
      <c r="B422" s="34" t="s">
        <v>31</v>
      </c>
      <c r="C422" s="34" t="str">
        <f>UPPER(TRIM(Tbl_DFR[[#This Row],[CMP]]))</f>
        <v>HALDWANI</v>
      </c>
      <c r="D422" s="40" t="s">
        <v>104</v>
      </c>
      <c r="E422" s="45" t="s">
        <v>129</v>
      </c>
      <c r="F422" s="23" t="s">
        <v>128</v>
      </c>
      <c r="G422" s="21" t="s">
        <v>275</v>
      </c>
      <c r="H422" s="34">
        <v>82842</v>
      </c>
      <c r="I422" s="112">
        <v>45934</v>
      </c>
      <c r="J422" s="112">
        <v>45934</v>
      </c>
      <c r="K422" s="159">
        <f>IF(OR(Tbl_DFR[[#This Row],[Date of filling]]="WIP",Tbl_DFR[[#This Row],[Date of Invoice ]]=""),"",Tbl_DFR[[#This Row],[Date of filling]]-Tbl_DFR[[#This Row],[Date of Invoice ]])</f>
        <v>0</v>
      </c>
      <c r="L422" s="161" t="str">
        <f>IF(ISNUMBER(Tbl_DFR[[#This Row],[Invoice filling gape]]),"valid","check")</f>
        <v>valid</v>
      </c>
      <c r="M422" s="52">
        <v>7281</v>
      </c>
      <c r="N422" s="52">
        <v>1808</v>
      </c>
      <c r="O422" s="52">
        <v>41</v>
      </c>
      <c r="P422" s="46">
        <v>60</v>
      </c>
      <c r="Q422" s="46" t="str">
        <f>IF(Tbl_DFR[[#This Row],[Filling Qty]]&gt;=150,"high","normal")</f>
        <v>normal</v>
      </c>
      <c r="R422" s="46" t="str">
        <f>IF(AND(Tbl_DFR[[#This Row],[CMP]]="HALDWANI",Tbl_DFR[[#This Row],[Filling Qty]]&gt;=150),"yes","no")</f>
        <v>no</v>
      </c>
      <c r="S422" s="46" t="str">
        <f>IF(Tbl_DFR[[#This Row],[Filling Qty]]&gt;=150,"high",IF(Tbl_DFR[[#This Row],[Filling Qty]]&gt;=80,"medium","low"))</f>
        <v>low</v>
      </c>
      <c r="T422" s="46">
        <f t="shared" si="7"/>
        <v>101</v>
      </c>
      <c r="U422" s="46" t="str" cm="1">
        <f t="array" ref="U422">_xlfn.IFS(Tbl_DFR[[#This Row],[Filling Qty]]&gt;=150,"HIGH",Tbl_DFR[[#This Row],[Filling Qty]]&gt;=80,"medium",TRUE,"low")</f>
        <v>low</v>
      </c>
      <c r="V422" s="46" t="str">
        <f>IF(OR(Tbl_DFR[[#This Row],[CMP]]="HALDWANI",Tbl_DFR[[#This Row],[CMP]]="DEHRADUN"),"YES","NO")</f>
        <v>YES</v>
      </c>
      <c r="W422" s="112">
        <v>45934</v>
      </c>
      <c r="X422" s="46"/>
      <c r="Y422" s="47">
        <v>45931</v>
      </c>
      <c r="Z422" s="47" t="str">
        <f>IFERROR(TEXT(Tbl_DFR[[#This Row],[Date of filling]],"mmm"),"WIP")</f>
        <v>Oct</v>
      </c>
      <c r="AA422" s="159">
        <f>IFERROR(YEAR(Tbl_DFR[[#This Row],[Date of filling]]),"WIP")</f>
        <v>2025</v>
      </c>
      <c r="AB422" s="161" t="str">
        <f>IFERROR(TEXT(Tbl_DFR[[#This Row],[Date of filling]],"ddd"),"WIP")</f>
        <v>Sat</v>
      </c>
      <c r="AC422" s="48"/>
      <c r="AD422" s="130" t="str">
        <f>_xlfn.XLOOKUP(Tbl_DFR[[#This Row],[SAP]],Site_master[SAP ID],Site_master[ [ TECHNICIAN Name] ],"Not found")</f>
        <v>Devendra Singh Negi</v>
      </c>
      <c r="AE422" s="135">
        <f>LEN(Tbl_DFR[[#This Row],[SAP]])</f>
        <v>18</v>
      </c>
      <c r="AF422" s="151" t="str">
        <f>IF(Tbl_DFR[[#This Row],[SAP LENGTH]]=18,"valid","check")</f>
        <v>valid</v>
      </c>
    </row>
    <row r="423" spans="1:32" hidden="1">
      <c r="A423" s="56">
        <v>210</v>
      </c>
      <c r="B423" s="28" t="s">
        <v>31</v>
      </c>
      <c r="C423" s="28" t="str">
        <f>UPPER(TRIM(Tbl_DFR[[#This Row],[CMP]]))</f>
        <v>HALDWANI</v>
      </c>
      <c r="D423" s="40" t="s">
        <v>104</v>
      </c>
      <c r="E423" s="49" t="s">
        <v>129</v>
      </c>
      <c r="F423" s="23" t="s">
        <v>128</v>
      </c>
      <c r="G423" s="27" t="s">
        <v>276</v>
      </c>
      <c r="H423" s="28">
        <v>82842</v>
      </c>
      <c r="I423" s="113">
        <v>45934</v>
      </c>
      <c r="J423" s="113">
        <v>45934</v>
      </c>
      <c r="K423" s="159">
        <f>IF(OR(Tbl_DFR[[#This Row],[Date of filling]]="WIP",Tbl_DFR[[#This Row],[Date of Invoice ]]=""),"",Tbl_DFR[[#This Row],[Date of filling]]-Tbl_DFR[[#This Row],[Date of Invoice ]])</f>
        <v>0</v>
      </c>
      <c r="L423" s="161" t="str">
        <f>IF(ISNUMBER(Tbl_DFR[[#This Row],[Invoice filling gape]]),"valid","check")</f>
        <v>valid</v>
      </c>
      <c r="M423" s="51">
        <v>23016</v>
      </c>
      <c r="N423" s="51">
        <v>5835</v>
      </c>
      <c r="O423" s="51">
        <v>12</v>
      </c>
      <c r="P423" s="42">
        <v>80</v>
      </c>
      <c r="Q423" s="42" t="str">
        <f>IF(Tbl_DFR[[#This Row],[Filling Qty]]&gt;=150,"high","normal")</f>
        <v>normal</v>
      </c>
      <c r="R423" s="42" t="str">
        <f>IF(AND(Tbl_DFR[[#This Row],[CMP]]="HALDWANI",Tbl_DFR[[#This Row],[Filling Qty]]&gt;=150),"yes","no")</f>
        <v>no</v>
      </c>
      <c r="S423" s="42" t="str">
        <f>IF(Tbl_DFR[[#This Row],[Filling Qty]]&gt;=150,"high",IF(Tbl_DFR[[#This Row],[Filling Qty]]&gt;=80,"medium","low"))</f>
        <v>medium</v>
      </c>
      <c r="T423" s="42">
        <f t="shared" si="7"/>
        <v>92</v>
      </c>
      <c r="U423" s="42" t="str" cm="1">
        <f t="array" ref="U423">_xlfn.IFS(Tbl_DFR[[#This Row],[Filling Qty]]&gt;=150,"HIGH",Tbl_DFR[[#This Row],[Filling Qty]]&gt;=80,"medium",TRUE,"low")</f>
        <v>medium</v>
      </c>
      <c r="V423" s="42" t="str">
        <f>IF(OR(Tbl_DFR[[#This Row],[CMP]]="HALDWANI",Tbl_DFR[[#This Row],[CMP]]="DEHRADUN"),"YES","NO")</f>
        <v>YES</v>
      </c>
      <c r="W423" s="113">
        <v>45934</v>
      </c>
      <c r="X423" s="42"/>
      <c r="Y423" s="43">
        <v>45931</v>
      </c>
      <c r="Z423" s="43" t="str">
        <f>IFERROR(TEXT(Tbl_DFR[[#This Row],[Date of filling]],"mmm"),"WIP")</f>
        <v>Oct</v>
      </c>
      <c r="AA423" s="159">
        <f>IFERROR(YEAR(Tbl_DFR[[#This Row],[Date of filling]]),"WIP")</f>
        <v>2025</v>
      </c>
      <c r="AB423" s="161" t="str">
        <f>IFERROR(TEXT(Tbl_DFR[[#This Row],[Date of filling]],"ddd"),"WIP")</f>
        <v>Sat</v>
      </c>
      <c r="AC423" s="50"/>
      <c r="AD423" s="129" t="str">
        <f>_xlfn.XLOOKUP(Tbl_DFR[[#This Row],[SAP]],Site_master[SAP ID],Site_master[ [ TECHNICIAN Name] ],"Not found")</f>
        <v>Devendra Singh Negi</v>
      </c>
      <c r="AE423" s="133">
        <f>LEN(Tbl_DFR[[#This Row],[SAP]])</f>
        <v>18</v>
      </c>
      <c r="AF423" s="151" t="str">
        <f>IF(Tbl_DFR[[#This Row],[SAP LENGTH]]=18,"valid","check")</f>
        <v>valid</v>
      </c>
    </row>
    <row r="424" spans="1:32" hidden="1">
      <c r="A424" s="70">
        <v>210</v>
      </c>
      <c r="B424" s="34" t="s">
        <v>705</v>
      </c>
      <c r="C424" s="34" t="str">
        <f>UPPER(TRIM(Tbl_DFR[[#This Row],[CMP]]))</f>
        <v>DEHRADUN</v>
      </c>
      <c r="D424" s="40" t="s">
        <v>706</v>
      </c>
      <c r="E424" s="45" t="s">
        <v>761</v>
      </c>
      <c r="F424" s="21" t="s">
        <v>762</v>
      </c>
      <c r="G424" s="84" t="s">
        <v>952</v>
      </c>
      <c r="H424" s="34">
        <v>121727</v>
      </c>
      <c r="I424" s="59">
        <v>45954</v>
      </c>
      <c r="J424" s="59">
        <v>45955</v>
      </c>
      <c r="K424" s="159">
        <f>IF(OR(Tbl_DFR[[#This Row],[Date of filling]]="WIP",Tbl_DFR[[#This Row],[Date of Invoice ]]=""),"",Tbl_DFR[[#This Row],[Date of filling]]-Tbl_DFR[[#This Row],[Date of Invoice ]])</f>
        <v>1</v>
      </c>
      <c r="L424" s="161" t="str">
        <f>IF(ISNUMBER(Tbl_DFR[[#This Row],[Invoice filling gape]]),"valid","check")</f>
        <v>valid</v>
      </c>
      <c r="M424" s="46">
        <v>93</v>
      </c>
      <c r="N424" s="46">
        <v>63</v>
      </c>
      <c r="O424" s="46">
        <v>92</v>
      </c>
      <c r="P424" s="95">
        <v>100</v>
      </c>
      <c r="Q424" s="95" t="str">
        <f>IF(Tbl_DFR[[#This Row],[Filling Qty]]&gt;=150,"high","normal")</f>
        <v>normal</v>
      </c>
      <c r="R424" s="95" t="str">
        <f>IF(AND(Tbl_DFR[[#This Row],[CMP]]="HALDWANI",Tbl_DFR[[#This Row],[Filling Qty]]&gt;=150),"yes","no")</f>
        <v>no</v>
      </c>
      <c r="S424" s="95" t="str">
        <f>IF(Tbl_DFR[[#This Row],[Filling Qty]]&gt;=150,"high",IF(Tbl_DFR[[#This Row],[Filling Qty]]&gt;=80,"medium","low"))</f>
        <v>medium</v>
      </c>
      <c r="T424" s="46">
        <f t="shared" si="7"/>
        <v>192</v>
      </c>
      <c r="U424" s="46" t="str" cm="1">
        <f t="array" ref="U424">_xlfn.IFS(Tbl_DFR[[#This Row],[Filling Qty]]&gt;=150,"HIGH",Tbl_DFR[[#This Row],[Filling Qty]]&gt;=80,"medium",TRUE,"low")</f>
        <v>medium</v>
      </c>
      <c r="V424" s="46" t="str">
        <f>IF(OR(Tbl_DFR[[#This Row],[CMP]]="HALDWANI",Tbl_DFR[[#This Row],[CMP]]="DEHRADUN"),"YES","NO")</f>
        <v>YES</v>
      </c>
      <c r="W424" s="59">
        <v>45954</v>
      </c>
      <c r="X424" s="47">
        <v>45931</v>
      </c>
      <c r="Y424" s="47">
        <v>45931</v>
      </c>
      <c r="Z424" s="47" t="str">
        <f>IFERROR(TEXT(Tbl_DFR[[#This Row],[Date of filling]],"mmm"),"WIP")</f>
        <v>Oct</v>
      </c>
      <c r="AA424" s="159">
        <f>IFERROR(YEAR(Tbl_DFR[[#This Row],[Date of filling]]),"WIP")</f>
        <v>2025</v>
      </c>
      <c r="AB424" s="161" t="str">
        <f>IFERROR(TEXT(Tbl_DFR[[#This Row],[Date of filling]],"ddd"),"WIP")</f>
        <v>Sat</v>
      </c>
      <c r="AC424" s="48"/>
      <c r="AD424" s="130" t="str">
        <f>_xlfn.XLOOKUP(Tbl_DFR[[#This Row],[SAP]],Site_master[SAP ID],Site_master[ [ TECHNICIAN Name] ],"Not found")</f>
        <v>Not found</v>
      </c>
      <c r="AE424" s="143">
        <f>LEN(Tbl_DFR[[#This Row],[SAP]])</f>
        <v>18</v>
      </c>
      <c r="AF424" s="151" t="str">
        <f>IF(Tbl_DFR[[#This Row],[SAP LENGTH]]=18,"valid","check")</f>
        <v>valid</v>
      </c>
    </row>
    <row r="425" spans="1:32" hidden="1">
      <c r="A425" s="56">
        <v>211</v>
      </c>
      <c r="B425" s="28" t="s">
        <v>705</v>
      </c>
      <c r="C425" s="28" t="str">
        <f>UPPER(TRIM(Tbl_DFR[[#This Row],[CMP]]))</f>
        <v>DEHRADUN</v>
      </c>
      <c r="D425" s="40" t="s">
        <v>706</v>
      </c>
      <c r="E425" s="49" t="s">
        <v>761</v>
      </c>
      <c r="F425" s="27" t="s">
        <v>762</v>
      </c>
      <c r="G425" s="84" t="s">
        <v>962</v>
      </c>
      <c r="H425" s="28">
        <v>170930</v>
      </c>
      <c r="I425" s="58">
        <v>45957</v>
      </c>
      <c r="J425" s="58">
        <v>45958</v>
      </c>
      <c r="K425" s="159">
        <f>IF(OR(Tbl_DFR[[#This Row],[Date of filling]]="WIP",Tbl_DFR[[#This Row],[Date of Invoice ]]=""),"",Tbl_DFR[[#This Row],[Date of filling]]-Tbl_DFR[[#This Row],[Date of Invoice ]])</f>
        <v>1</v>
      </c>
      <c r="L425" s="161" t="str">
        <f>IF(ISNUMBER(Tbl_DFR[[#This Row],[Invoice filling gape]]),"valid","check")</f>
        <v>valid</v>
      </c>
      <c r="M425" s="42">
        <v>0</v>
      </c>
      <c r="N425" s="42">
        <v>17896</v>
      </c>
      <c r="O425" s="42">
        <v>24</v>
      </c>
      <c r="P425" s="95">
        <v>80</v>
      </c>
      <c r="Q425" s="95" t="str">
        <f>IF(Tbl_DFR[[#This Row],[Filling Qty]]&gt;=150,"high","normal")</f>
        <v>normal</v>
      </c>
      <c r="R425" s="95" t="str">
        <f>IF(AND(Tbl_DFR[[#This Row],[CMP]]="HALDWANI",Tbl_DFR[[#This Row],[Filling Qty]]&gt;=150),"yes","no")</f>
        <v>no</v>
      </c>
      <c r="S425" s="95" t="str">
        <f>IF(Tbl_DFR[[#This Row],[Filling Qty]]&gt;=150,"high",IF(Tbl_DFR[[#This Row],[Filling Qty]]&gt;=80,"medium","low"))</f>
        <v>medium</v>
      </c>
      <c r="T425" s="42">
        <f t="shared" si="7"/>
        <v>104</v>
      </c>
      <c r="U425" s="42" t="str" cm="1">
        <f t="array" ref="U425">_xlfn.IFS(Tbl_DFR[[#This Row],[Filling Qty]]&gt;=150,"HIGH",Tbl_DFR[[#This Row],[Filling Qty]]&gt;=80,"medium",TRUE,"low")</f>
        <v>medium</v>
      </c>
      <c r="V425" s="42" t="str">
        <f>IF(OR(Tbl_DFR[[#This Row],[CMP]]="HALDWANI",Tbl_DFR[[#This Row],[CMP]]="DEHRADUN"),"YES","NO")</f>
        <v>YES</v>
      </c>
      <c r="W425" s="58">
        <v>45957</v>
      </c>
      <c r="X425" s="43">
        <v>45931</v>
      </c>
      <c r="Y425" s="43">
        <v>45931</v>
      </c>
      <c r="Z425" s="43" t="str">
        <f>IFERROR(TEXT(Tbl_DFR[[#This Row],[Date of filling]],"mmm"),"WIP")</f>
        <v>Oct</v>
      </c>
      <c r="AA425" s="159">
        <f>IFERROR(YEAR(Tbl_DFR[[#This Row],[Date of filling]]),"WIP")</f>
        <v>2025</v>
      </c>
      <c r="AB425" s="161" t="str">
        <f>IFERROR(TEXT(Tbl_DFR[[#This Row],[Date of filling]],"ddd"),"WIP")</f>
        <v>Tue</v>
      </c>
      <c r="AC425" s="50"/>
      <c r="AD425" s="129" t="str">
        <f>_xlfn.XLOOKUP(Tbl_DFR[[#This Row],[SAP]],Site_master[SAP ID],Site_master[ [ TECHNICIAN Name] ],"Not found")</f>
        <v>Sanjeev  Chauhan</v>
      </c>
      <c r="AE425" s="143">
        <f>LEN(Tbl_DFR[[#This Row],[SAP]])</f>
        <v>18</v>
      </c>
      <c r="AF425" s="151" t="str">
        <f>IF(Tbl_DFR[[#This Row],[SAP LENGTH]]=18,"valid","check")</f>
        <v>valid</v>
      </c>
    </row>
    <row r="426" spans="1:32" hidden="1">
      <c r="A426" s="56">
        <v>211</v>
      </c>
      <c r="B426" s="28" t="s">
        <v>705</v>
      </c>
      <c r="C426" s="28" t="str">
        <f>UPPER(TRIM(Tbl_DFR[[#This Row],[CMP]]))</f>
        <v>DEHRADUN</v>
      </c>
      <c r="D426" s="40" t="s">
        <v>706</v>
      </c>
      <c r="E426" s="49" t="s">
        <v>761</v>
      </c>
      <c r="F426" s="27" t="s">
        <v>762</v>
      </c>
      <c r="G426" s="84" t="s">
        <v>953</v>
      </c>
      <c r="H426" s="28">
        <v>113412</v>
      </c>
      <c r="I426" s="58">
        <v>45954</v>
      </c>
      <c r="J426" s="58">
        <v>45954</v>
      </c>
      <c r="K426" s="159">
        <f>IF(OR(Tbl_DFR[[#This Row],[Date of filling]]="WIP",Tbl_DFR[[#This Row],[Date of Invoice ]]=""),"",Tbl_DFR[[#This Row],[Date of filling]]-Tbl_DFR[[#This Row],[Date of Invoice ]])</f>
        <v>0</v>
      </c>
      <c r="L426" s="161" t="str">
        <f>IF(ISNUMBER(Tbl_DFR[[#This Row],[Invoice filling gape]]),"valid","check")</f>
        <v>valid</v>
      </c>
      <c r="M426" s="42">
        <v>7558</v>
      </c>
      <c r="N426" s="42">
        <v>2111</v>
      </c>
      <c r="O426" s="42">
        <v>9</v>
      </c>
      <c r="P426" s="95">
        <v>100</v>
      </c>
      <c r="Q426" s="95" t="str">
        <f>IF(Tbl_DFR[[#This Row],[Filling Qty]]&gt;=150,"high","normal")</f>
        <v>normal</v>
      </c>
      <c r="R426" s="95" t="str">
        <f>IF(AND(Tbl_DFR[[#This Row],[CMP]]="HALDWANI",Tbl_DFR[[#This Row],[Filling Qty]]&gt;=150),"yes","no")</f>
        <v>no</v>
      </c>
      <c r="S426" s="95" t="str">
        <f>IF(Tbl_DFR[[#This Row],[Filling Qty]]&gt;=150,"high",IF(Tbl_DFR[[#This Row],[Filling Qty]]&gt;=80,"medium","low"))</f>
        <v>medium</v>
      </c>
      <c r="T426" s="42">
        <f t="shared" si="7"/>
        <v>109</v>
      </c>
      <c r="U426" s="42" t="str" cm="1">
        <f t="array" ref="U426">_xlfn.IFS(Tbl_DFR[[#This Row],[Filling Qty]]&gt;=150,"HIGH",Tbl_DFR[[#This Row],[Filling Qty]]&gt;=80,"medium",TRUE,"low")</f>
        <v>medium</v>
      </c>
      <c r="V426" s="42" t="str">
        <f>IF(OR(Tbl_DFR[[#This Row],[CMP]]="HALDWANI",Tbl_DFR[[#This Row],[CMP]]="DEHRADUN"),"YES","NO")</f>
        <v>YES</v>
      </c>
      <c r="W426" s="58">
        <v>45954</v>
      </c>
      <c r="X426" s="43">
        <v>45931</v>
      </c>
      <c r="Y426" s="43">
        <v>45931</v>
      </c>
      <c r="Z426" s="43" t="str">
        <f>IFERROR(TEXT(Tbl_DFR[[#This Row],[Date of filling]],"mmm"),"WIP")</f>
        <v>Oct</v>
      </c>
      <c r="AA426" s="159">
        <f>IFERROR(YEAR(Tbl_DFR[[#This Row],[Date of filling]]),"WIP")</f>
        <v>2025</v>
      </c>
      <c r="AB426" s="161" t="str">
        <f>IFERROR(TEXT(Tbl_DFR[[#This Row],[Date of filling]],"ddd"),"WIP")</f>
        <v>Fri</v>
      </c>
      <c r="AC426" s="50"/>
      <c r="AD426" s="129" t="str">
        <f>_xlfn.XLOOKUP(Tbl_DFR[[#This Row],[SAP]],Site_master[SAP ID],Site_master[ [ TECHNICIAN Name] ],"Not found")</f>
        <v>Rohit  Kedwal</v>
      </c>
      <c r="AE426" s="143">
        <f>LEN(Tbl_DFR[[#This Row],[SAP]])</f>
        <v>18</v>
      </c>
      <c r="AF426" s="151" t="str">
        <f>IF(Tbl_DFR[[#This Row],[SAP LENGTH]]=18,"valid","check")</f>
        <v>valid</v>
      </c>
    </row>
    <row r="427" spans="1:32" hidden="1">
      <c r="A427" s="56">
        <v>211</v>
      </c>
      <c r="B427" s="28" t="s">
        <v>705</v>
      </c>
      <c r="C427" s="28" t="str">
        <f>UPPER(TRIM(Tbl_DFR[[#This Row],[CMP]]))</f>
        <v>DEHRADUN</v>
      </c>
      <c r="D427" s="40" t="s">
        <v>706</v>
      </c>
      <c r="E427" s="49" t="s">
        <v>761</v>
      </c>
      <c r="F427" s="27" t="s">
        <v>762</v>
      </c>
      <c r="G427" s="84" t="s">
        <v>957</v>
      </c>
      <c r="H427" s="28">
        <v>120808466</v>
      </c>
      <c r="I427" s="58">
        <v>45957</v>
      </c>
      <c r="J427" s="58">
        <v>45959</v>
      </c>
      <c r="K427" s="159">
        <f>IF(OR(Tbl_DFR[[#This Row],[Date of filling]]="WIP",Tbl_DFR[[#This Row],[Date of Invoice ]]=""),"",Tbl_DFR[[#This Row],[Date of filling]]-Tbl_DFR[[#This Row],[Date of Invoice ]])</f>
        <v>2</v>
      </c>
      <c r="L427" s="161" t="str">
        <f>IF(ISNUMBER(Tbl_DFR[[#This Row],[Invoice filling gape]]),"valid","check")</f>
        <v>valid</v>
      </c>
      <c r="M427" s="42">
        <v>0</v>
      </c>
      <c r="N427" s="42">
        <v>0</v>
      </c>
      <c r="O427" s="42">
        <v>10</v>
      </c>
      <c r="P427" s="95">
        <v>80</v>
      </c>
      <c r="Q427" s="95" t="str">
        <f>IF(Tbl_DFR[[#This Row],[Filling Qty]]&gt;=150,"high","normal")</f>
        <v>normal</v>
      </c>
      <c r="R427" s="95" t="str">
        <f>IF(AND(Tbl_DFR[[#This Row],[CMP]]="HALDWANI",Tbl_DFR[[#This Row],[Filling Qty]]&gt;=150),"yes","no")</f>
        <v>no</v>
      </c>
      <c r="S427" s="95" t="str">
        <f>IF(Tbl_DFR[[#This Row],[Filling Qty]]&gt;=150,"high",IF(Tbl_DFR[[#This Row],[Filling Qty]]&gt;=80,"medium","low"))</f>
        <v>medium</v>
      </c>
      <c r="T427" s="42">
        <f t="shared" si="7"/>
        <v>90</v>
      </c>
      <c r="U427" s="42" t="str" cm="1">
        <f t="array" ref="U427">_xlfn.IFS(Tbl_DFR[[#This Row],[Filling Qty]]&gt;=150,"HIGH",Tbl_DFR[[#This Row],[Filling Qty]]&gt;=80,"medium",TRUE,"low")</f>
        <v>medium</v>
      </c>
      <c r="V427" s="42" t="str">
        <f>IF(OR(Tbl_DFR[[#This Row],[CMP]]="HALDWANI",Tbl_DFR[[#This Row],[CMP]]="DEHRADUN"),"YES","NO")</f>
        <v>YES</v>
      </c>
      <c r="W427" s="58">
        <v>45957</v>
      </c>
      <c r="X427" s="43">
        <v>45931</v>
      </c>
      <c r="Y427" s="43">
        <v>45931</v>
      </c>
      <c r="Z427" s="43" t="str">
        <f>IFERROR(TEXT(Tbl_DFR[[#This Row],[Date of filling]],"mmm"),"WIP")</f>
        <v>Oct</v>
      </c>
      <c r="AA427" s="159">
        <f>IFERROR(YEAR(Tbl_DFR[[#This Row],[Date of filling]]),"WIP")</f>
        <v>2025</v>
      </c>
      <c r="AB427" s="161" t="str">
        <f>IFERROR(TEXT(Tbl_DFR[[#This Row],[Date of filling]],"ddd"),"WIP")</f>
        <v>Wed</v>
      </c>
      <c r="AC427" s="50"/>
      <c r="AD427" s="129" t="str">
        <f>_xlfn.XLOOKUP(Tbl_DFR[[#This Row],[SAP]],Site_master[SAP ID],Site_master[ [ TECHNICIAN Name] ],"Not found")</f>
        <v>Sanjeev  Chauhan</v>
      </c>
      <c r="AE427" s="143">
        <f>LEN(Tbl_DFR[[#This Row],[SAP]])</f>
        <v>18</v>
      </c>
      <c r="AF427" s="151" t="str">
        <f>IF(Tbl_DFR[[#This Row],[SAP LENGTH]]=18,"valid","check")</f>
        <v>valid</v>
      </c>
    </row>
    <row r="428" spans="1:32" hidden="1">
      <c r="A428" s="56">
        <v>211</v>
      </c>
      <c r="B428" s="28" t="s">
        <v>705</v>
      </c>
      <c r="C428" s="28" t="str">
        <f>UPPER(TRIM(Tbl_DFR[[#This Row],[CMP]]))</f>
        <v>DEHRADUN</v>
      </c>
      <c r="D428" s="40" t="s">
        <v>706</v>
      </c>
      <c r="E428" s="49" t="s">
        <v>761</v>
      </c>
      <c r="F428" s="27" t="s">
        <v>762</v>
      </c>
      <c r="G428" s="84" t="s">
        <v>955</v>
      </c>
      <c r="H428" s="28">
        <v>120808466</v>
      </c>
      <c r="I428" s="58">
        <v>45957</v>
      </c>
      <c r="J428" s="58">
        <v>45959</v>
      </c>
      <c r="K428" s="159">
        <f>IF(OR(Tbl_DFR[[#This Row],[Date of filling]]="WIP",Tbl_DFR[[#This Row],[Date of Invoice ]]=""),"",Tbl_DFR[[#This Row],[Date of filling]]-Tbl_DFR[[#This Row],[Date of Invoice ]])</f>
        <v>2</v>
      </c>
      <c r="L428" s="161" t="str">
        <f>IF(ISNUMBER(Tbl_DFR[[#This Row],[Invoice filling gape]]),"valid","check")</f>
        <v>valid</v>
      </c>
      <c r="M428" s="42">
        <v>0</v>
      </c>
      <c r="N428" s="42">
        <v>0</v>
      </c>
      <c r="O428" s="42">
        <v>12</v>
      </c>
      <c r="P428" s="95">
        <v>80</v>
      </c>
      <c r="Q428" s="95" t="str">
        <f>IF(Tbl_DFR[[#This Row],[Filling Qty]]&gt;=150,"high","normal")</f>
        <v>normal</v>
      </c>
      <c r="R428" s="95" t="str">
        <f>IF(AND(Tbl_DFR[[#This Row],[CMP]]="HALDWANI",Tbl_DFR[[#This Row],[Filling Qty]]&gt;=150),"yes","no")</f>
        <v>no</v>
      </c>
      <c r="S428" s="95" t="str">
        <f>IF(Tbl_DFR[[#This Row],[Filling Qty]]&gt;=150,"high",IF(Tbl_DFR[[#This Row],[Filling Qty]]&gt;=80,"medium","low"))</f>
        <v>medium</v>
      </c>
      <c r="T428" s="42">
        <f t="shared" si="7"/>
        <v>92</v>
      </c>
      <c r="U428" s="42" t="str" cm="1">
        <f t="array" ref="U428">_xlfn.IFS(Tbl_DFR[[#This Row],[Filling Qty]]&gt;=150,"HIGH",Tbl_DFR[[#This Row],[Filling Qty]]&gt;=80,"medium",TRUE,"low")</f>
        <v>medium</v>
      </c>
      <c r="V428" s="42" t="str">
        <f>IF(OR(Tbl_DFR[[#This Row],[CMP]]="HALDWANI",Tbl_DFR[[#This Row],[CMP]]="DEHRADUN"),"YES","NO")</f>
        <v>YES</v>
      </c>
      <c r="W428" s="58">
        <v>45957</v>
      </c>
      <c r="X428" s="43">
        <v>45931</v>
      </c>
      <c r="Y428" s="43">
        <v>45931</v>
      </c>
      <c r="Z428" s="43" t="str">
        <f>IFERROR(TEXT(Tbl_DFR[[#This Row],[Date of filling]],"mmm"),"WIP")</f>
        <v>Oct</v>
      </c>
      <c r="AA428" s="159">
        <f>IFERROR(YEAR(Tbl_DFR[[#This Row],[Date of filling]]),"WIP")</f>
        <v>2025</v>
      </c>
      <c r="AB428" s="161" t="str">
        <f>IFERROR(TEXT(Tbl_DFR[[#This Row],[Date of filling]],"ddd"),"WIP")</f>
        <v>Wed</v>
      </c>
      <c r="AC428" s="50"/>
      <c r="AD428" s="129" t="str">
        <f>_xlfn.XLOOKUP(Tbl_DFR[[#This Row],[SAP]],Site_master[SAP ID],Site_master[ [ TECHNICIAN Name] ],"Not found")</f>
        <v>Nitin  Singh</v>
      </c>
      <c r="AE428" s="143">
        <f>LEN(Tbl_DFR[[#This Row],[SAP]])</f>
        <v>18</v>
      </c>
      <c r="AF428" s="151" t="str">
        <f>IF(Tbl_DFR[[#This Row],[SAP LENGTH]]=18,"valid","check")</f>
        <v>valid</v>
      </c>
    </row>
    <row r="429" spans="1:32" hidden="1">
      <c r="A429" s="70">
        <v>211</v>
      </c>
      <c r="B429" s="34" t="s">
        <v>705</v>
      </c>
      <c r="C429" s="34" t="str">
        <f>UPPER(TRIM(Tbl_DFR[[#This Row],[CMP]]))</f>
        <v>DEHRADUN</v>
      </c>
      <c r="D429" s="40" t="s">
        <v>706</v>
      </c>
      <c r="E429" s="45" t="s">
        <v>761</v>
      </c>
      <c r="F429" s="21" t="s">
        <v>762</v>
      </c>
      <c r="G429" s="84" t="s">
        <v>963</v>
      </c>
      <c r="H429" s="34">
        <v>170930</v>
      </c>
      <c r="I429" s="59">
        <v>45957</v>
      </c>
      <c r="J429" s="59">
        <v>45958</v>
      </c>
      <c r="K429" s="159">
        <f>IF(OR(Tbl_DFR[[#This Row],[Date of filling]]="WIP",Tbl_DFR[[#This Row],[Date of Invoice ]]=""),"",Tbl_DFR[[#This Row],[Date of filling]]-Tbl_DFR[[#This Row],[Date of Invoice ]])</f>
        <v>1</v>
      </c>
      <c r="L429" s="161" t="str">
        <f>IF(ISNUMBER(Tbl_DFR[[#This Row],[Invoice filling gape]]),"valid","check")</f>
        <v>valid</v>
      </c>
      <c r="M429" s="46">
        <v>6041</v>
      </c>
      <c r="N429" s="46">
        <v>1930</v>
      </c>
      <c r="O429" s="46">
        <v>18</v>
      </c>
      <c r="P429" s="95">
        <v>80</v>
      </c>
      <c r="Q429" s="95" t="str">
        <f>IF(Tbl_DFR[[#This Row],[Filling Qty]]&gt;=150,"high","normal")</f>
        <v>normal</v>
      </c>
      <c r="R429" s="95" t="str">
        <f>IF(AND(Tbl_DFR[[#This Row],[CMP]]="HALDWANI",Tbl_DFR[[#This Row],[Filling Qty]]&gt;=150),"yes","no")</f>
        <v>no</v>
      </c>
      <c r="S429" s="95" t="str">
        <f>IF(Tbl_DFR[[#This Row],[Filling Qty]]&gt;=150,"high",IF(Tbl_DFR[[#This Row],[Filling Qty]]&gt;=80,"medium","low"))</f>
        <v>medium</v>
      </c>
      <c r="T429" s="46">
        <f t="shared" si="7"/>
        <v>98</v>
      </c>
      <c r="U429" s="46" t="str" cm="1">
        <f t="array" ref="U429">_xlfn.IFS(Tbl_DFR[[#This Row],[Filling Qty]]&gt;=150,"HIGH",Tbl_DFR[[#This Row],[Filling Qty]]&gt;=80,"medium",TRUE,"low")</f>
        <v>medium</v>
      </c>
      <c r="V429" s="46" t="str">
        <f>IF(OR(Tbl_DFR[[#This Row],[CMP]]="HALDWANI",Tbl_DFR[[#This Row],[CMP]]="DEHRADUN"),"YES","NO")</f>
        <v>YES</v>
      </c>
      <c r="W429" s="59">
        <v>45957</v>
      </c>
      <c r="X429" s="47">
        <v>45931</v>
      </c>
      <c r="Y429" s="47">
        <v>45931</v>
      </c>
      <c r="Z429" s="47" t="str">
        <f>IFERROR(TEXT(Tbl_DFR[[#This Row],[Date of filling]],"mmm"),"WIP")</f>
        <v>Oct</v>
      </c>
      <c r="AA429" s="159">
        <f>IFERROR(YEAR(Tbl_DFR[[#This Row],[Date of filling]]),"WIP")</f>
        <v>2025</v>
      </c>
      <c r="AB429" s="161" t="str">
        <f>IFERROR(TEXT(Tbl_DFR[[#This Row],[Date of filling]],"ddd"),"WIP")</f>
        <v>Tue</v>
      </c>
      <c r="AC429" s="48"/>
      <c r="AD429" s="130" t="str">
        <f>_xlfn.XLOOKUP(Tbl_DFR[[#This Row],[SAP]],Site_master[SAP ID],Site_master[ [ TECHNICIAN Name] ],"Not found")</f>
        <v>Sanjeev  Chauhan</v>
      </c>
      <c r="AE429" s="143">
        <f>LEN(Tbl_DFR[[#This Row],[SAP]])</f>
        <v>18</v>
      </c>
      <c r="AF429" s="151" t="str">
        <f>IF(Tbl_DFR[[#This Row],[SAP LENGTH]]=18,"valid","check")</f>
        <v>valid</v>
      </c>
    </row>
    <row r="430" spans="1:32" hidden="1">
      <c r="A430" s="56">
        <v>211</v>
      </c>
      <c r="B430" s="28" t="s">
        <v>705</v>
      </c>
      <c r="C430" s="28" t="str">
        <f>UPPER(TRIM(Tbl_DFR[[#This Row],[CMP]]))</f>
        <v>DEHRADUN</v>
      </c>
      <c r="D430" s="40" t="s">
        <v>706</v>
      </c>
      <c r="E430" s="49" t="s">
        <v>761</v>
      </c>
      <c r="F430" s="27" t="s">
        <v>762</v>
      </c>
      <c r="G430" s="84" t="s">
        <v>961</v>
      </c>
      <c r="H430" s="28">
        <v>170930</v>
      </c>
      <c r="I430" s="58">
        <v>45957</v>
      </c>
      <c r="J430" s="58">
        <v>45958</v>
      </c>
      <c r="K430" s="159">
        <f>IF(OR(Tbl_DFR[[#This Row],[Date of filling]]="WIP",Tbl_DFR[[#This Row],[Date of Invoice ]]=""),"",Tbl_DFR[[#This Row],[Date of filling]]-Tbl_DFR[[#This Row],[Date of Invoice ]])</f>
        <v>1</v>
      </c>
      <c r="L430" s="161" t="str">
        <f>IF(ISNUMBER(Tbl_DFR[[#This Row],[Invoice filling gape]]),"valid","check")</f>
        <v>valid</v>
      </c>
      <c r="M430" s="42">
        <v>0</v>
      </c>
      <c r="N430" s="42">
        <v>7270</v>
      </c>
      <c r="O430" s="42">
        <v>20</v>
      </c>
      <c r="P430" s="95">
        <v>80</v>
      </c>
      <c r="Q430" s="95" t="str">
        <f>IF(Tbl_DFR[[#This Row],[Filling Qty]]&gt;=150,"high","normal")</f>
        <v>normal</v>
      </c>
      <c r="R430" s="95" t="str">
        <f>IF(AND(Tbl_DFR[[#This Row],[CMP]]="HALDWANI",Tbl_DFR[[#This Row],[Filling Qty]]&gt;=150),"yes","no")</f>
        <v>no</v>
      </c>
      <c r="S430" s="95" t="str">
        <f>IF(Tbl_DFR[[#This Row],[Filling Qty]]&gt;=150,"high",IF(Tbl_DFR[[#This Row],[Filling Qty]]&gt;=80,"medium","low"))</f>
        <v>medium</v>
      </c>
      <c r="T430" s="42">
        <f t="shared" si="7"/>
        <v>100</v>
      </c>
      <c r="U430" s="42" t="str" cm="1">
        <f t="array" ref="U430">_xlfn.IFS(Tbl_DFR[[#This Row],[Filling Qty]]&gt;=150,"HIGH",Tbl_DFR[[#This Row],[Filling Qty]]&gt;=80,"medium",TRUE,"low")</f>
        <v>medium</v>
      </c>
      <c r="V430" s="42" t="str">
        <f>IF(OR(Tbl_DFR[[#This Row],[CMP]]="HALDWANI",Tbl_DFR[[#This Row],[CMP]]="DEHRADUN"),"YES","NO")</f>
        <v>YES</v>
      </c>
      <c r="W430" s="58">
        <v>45957</v>
      </c>
      <c r="X430" s="43">
        <v>45931</v>
      </c>
      <c r="Y430" s="43">
        <v>45931</v>
      </c>
      <c r="Z430" s="43" t="str">
        <f>IFERROR(TEXT(Tbl_DFR[[#This Row],[Date of filling]],"mmm"),"WIP")</f>
        <v>Oct</v>
      </c>
      <c r="AA430" s="159">
        <f>IFERROR(YEAR(Tbl_DFR[[#This Row],[Date of filling]]),"WIP")</f>
        <v>2025</v>
      </c>
      <c r="AB430" s="161" t="str">
        <f>IFERROR(TEXT(Tbl_DFR[[#This Row],[Date of filling]],"ddd"),"WIP")</f>
        <v>Tue</v>
      </c>
      <c r="AC430" s="50"/>
      <c r="AD430" s="129" t="str">
        <f>_xlfn.XLOOKUP(Tbl_DFR[[#This Row],[SAP]],Site_master[SAP ID],Site_master[ [ TECHNICIAN Name] ],"Not found")</f>
        <v>Rohit  Kedwal</v>
      </c>
      <c r="AE430" s="143">
        <f>LEN(Tbl_DFR[[#This Row],[SAP]])</f>
        <v>18</v>
      </c>
      <c r="AF430" s="151" t="str">
        <f>IF(Tbl_DFR[[#This Row],[SAP LENGTH]]=18,"valid","check")</f>
        <v>valid</v>
      </c>
    </row>
    <row r="431" spans="1:32" hidden="1">
      <c r="A431" s="56">
        <v>211</v>
      </c>
      <c r="B431" s="28" t="s">
        <v>705</v>
      </c>
      <c r="C431" s="28" t="str">
        <f>UPPER(TRIM(Tbl_DFR[[#This Row],[CMP]]))</f>
        <v>DEHRADUN</v>
      </c>
      <c r="D431" s="40" t="s">
        <v>706</v>
      </c>
      <c r="E431" s="49" t="s">
        <v>761</v>
      </c>
      <c r="F431" s="27" t="s">
        <v>762</v>
      </c>
      <c r="G431" s="84" t="s">
        <v>959</v>
      </c>
      <c r="H431" s="28">
        <v>120808466</v>
      </c>
      <c r="I431" s="58">
        <v>45957</v>
      </c>
      <c r="J431" s="58">
        <v>45958</v>
      </c>
      <c r="K431" s="159">
        <f>IF(OR(Tbl_DFR[[#This Row],[Date of filling]]="WIP",Tbl_DFR[[#This Row],[Date of Invoice ]]=""),"",Tbl_DFR[[#This Row],[Date of filling]]-Tbl_DFR[[#This Row],[Date of Invoice ]])</f>
        <v>1</v>
      </c>
      <c r="L431" s="161" t="str">
        <f>IF(ISNUMBER(Tbl_DFR[[#This Row],[Invoice filling gape]]),"valid","check")</f>
        <v>valid</v>
      </c>
      <c r="M431" s="42">
        <v>0</v>
      </c>
      <c r="N431" s="42">
        <v>0</v>
      </c>
      <c r="O431" s="42">
        <v>22</v>
      </c>
      <c r="P431" s="95">
        <v>80</v>
      </c>
      <c r="Q431" s="95" t="str">
        <f>IF(Tbl_DFR[[#This Row],[Filling Qty]]&gt;=150,"high","normal")</f>
        <v>normal</v>
      </c>
      <c r="R431" s="95" t="str">
        <f>IF(AND(Tbl_DFR[[#This Row],[CMP]]="HALDWANI",Tbl_DFR[[#This Row],[Filling Qty]]&gt;=150),"yes","no")</f>
        <v>no</v>
      </c>
      <c r="S431" s="95" t="str">
        <f>IF(Tbl_DFR[[#This Row],[Filling Qty]]&gt;=150,"high",IF(Tbl_DFR[[#This Row],[Filling Qty]]&gt;=80,"medium","low"))</f>
        <v>medium</v>
      </c>
      <c r="T431" s="42">
        <f t="shared" si="7"/>
        <v>102</v>
      </c>
      <c r="U431" s="42" t="str" cm="1">
        <f t="array" ref="U431">_xlfn.IFS(Tbl_DFR[[#This Row],[Filling Qty]]&gt;=150,"HIGH",Tbl_DFR[[#This Row],[Filling Qty]]&gt;=80,"medium",TRUE,"low")</f>
        <v>medium</v>
      </c>
      <c r="V431" s="42" t="str">
        <f>IF(OR(Tbl_DFR[[#This Row],[CMP]]="HALDWANI",Tbl_DFR[[#This Row],[CMP]]="DEHRADUN"),"YES","NO")</f>
        <v>YES</v>
      </c>
      <c r="W431" s="58">
        <v>45957</v>
      </c>
      <c r="X431" s="43">
        <v>45931</v>
      </c>
      <c r="Y431" s="43">
        <v>45931</v>
      </c>
      <c r="Z431" s="43" t="str">
        <f>IFERROR(TEXT(Tbl_DFR[[#This Row],[Date of filling]],"mmm"),"WIP")</f>
        <v>Oct</v>
      </c>
      <c r="AA431" s="159">
        <f>IFERROR(YEAR(Tbl_DFR[[#This Row],[Date of filling]]),"WIP")</f>
        <v>2025</v>
      </c>
      <c r="AB431" s="161" t="str">
        <f>IFERROR(TEXT(Tbl_DFR[[#This Row],[Date of filling]],"ddd"),"WIP")</f>
        <v>Tue</v>
      </c>
      <c r="AC431" s="50"/>
      <c r="AD431" s="129" t="str">
        <f>_xlfn.XLOOKUP(Tbl_DFR[[#This Row],[SAP]],Site_master[SAP ID],Site_master[ [ TECHNICIAN Name] ],"Not found")</f>
        <v>SUBHASH KUMAR</v>
      </c>
      <c r="AE431" s="143">
        <f>LEN(Tbl_DFR[[#This Row],[SAP]])</f>
        <v>18</v>
      </c>
      <c r="AF431" s="151" t="str">
        <f>IF(Tbl_DFR[[#This Row],[SAP LENGTH]]=18,"valid","check")</f>
        <v>valid</v>
      </c>
    </row>
    <row r="432" spans="1:32" hidden="1">
      <c r="A432" s="70">
        <v>211</v>
      </c>
      <c r="B432" s="34" t="s">
        <v>705</v>
      </c>
      <c r="C432" s="34" t="str">
        <f>UPPER(TRIM(Tbl_DFR[[#This Row],[CMP]]))</f>
        <v>DEHRADUN</v>
      </c>
      <c r="D432" s="40" t="s">
        <v>706</v>
      </c>
      <c r="E432" s="45" t="s">
        <v>761</v>
      </c>
      <c r="F432" s="21" t="s">
        <v>762</v>
      </c>
      <c r="G432" s="84" t="s">
        <v>960</v>
      </c>
      <c r="H432" s="34">
        <v>170930</v>
      </c>
      <c r="I432" s="59">
        <v>45957</v>
      </c>
      <c r="J432" s="59">
        <v>45958</v>
      </c>
      <c r="K432" s="159">
        <f>IF(OR(Tbl_DFR[[#This Row],[Date of filling]]="WIP",Tbl_DFR[[#This Row],[Date of Invoice ]]=""),"",Tbl_DFR[[#This Row],[Date of filling]]-Tbl_DFR[[#This Row],[Date of Invoice ]])</f>
        <v>1</v>
      </c>
      <c r="L432" s="161" t="str">
        <f>IF(ISNUMBER(Tbl_DFR[[#This Row],[Invoice filling gape]]),"valid","check")</f>
        <v>valid</v>
      </c>
      <c r="M432" s="46">
        <v>0</v>
      </c>
      <c r="N432" s="46">
        <v>7644</v>
      </c>
      <c r="O432" s="46">
        <v>24</v>
      </c>
      <c r="P432" s="95">
        <v>80</v>
      </c>
      <c r="Q432" s="95" t="str">
        <f>IF(Tbl_DFR[[#This Row],[Filling Qty]]&gt;=150,"high","normal")</f>
        <v>normal</v>
      </c>
      <c r="R432" s="95" t="str">
        <f>IF(AND(Tbl_DFR[[#This Row],[CMP]]="HALDWANI",Tbl_DFR[[#This Row],[Filling Qty]]&gt;=150),"yes","no")</f>
        <v>no</v>
      </c>
      <c r="S432" s="95" t="str">
        <f>IF(Tbl_DFR[[#This Row],[Filling Qty]]&gt;=150,"high",IF(Tbl_DFR[[#This Row],[Filling Qty]]&gt;=80,"medium","low"))</f>
        <v>medium</v>
      </c>
      <c r="T432" s="46">
        <f t="shared" si="7"/>
        <v>104</v>
      </c>
      <c r="U432" s="46" t="str" cm="1">
        <f t="array" ref="U432">_xlfn.IFS(Tbl_DFR[[#This Row],[Filling Qty]]&gt;=150,"HIGH",Tbl_DFR[[#This Row],[Filling Qty]]&gt;=80,"medium",TRUE,"low")</f>
        <v>medium</v>
      </c>
      <c r="V432" s="46" t="str">
        <f>IF(OR(Tbl_DFR[[#This Row],[CMP]]="HALDWANI",Tbl_DFR[[#This Row],[CMP]]="DEHRADUN"),"YES","NO")</f>
        <v>YES</v>
      </c>
      <c r="W432" s="59">
        <v>45957</v>
      </c>
      <c r="X432" s="47">
        <v>45931</v>
      </c>
      <c r="Y432" s="47">
        <v>45931</v>
      </c>
      <c r="Z432" s="47" t="str">
        <f>IFERROR(TEXT(Tbl_DFR[[#This Row],[Date of filling]],"mmm"),"WIP")</f>
        <v>Oct</v>
      </c>
      <c r="AA432" s="159">
        <f>IFERROR(YEAR(Tbl_DFR[[#This Row],[Date of filling]]),"WIP")</f>
        <v>2025</v>
      </c>
      <c r="AB432" s="161" t="str">
        <f>IFERROR(TEXT(Tbl_DFR[[#This Row],[Date of filling]],"ddd"),"WIP")</f>
        <v>Tue</v>
      </c>
      <c r="AC432" s="48"/>
      <c r="AD432" s="130" t="str">
        <f>_xlfn.XLOOKUP(Tbl_DFR[[#This Row],[SAP]],Site_master[SAP ID],Site_master[ [ TECHNICIAN Name] ],"Not found")</f>
        <v>Sanjeev  Chauhan</v>
      </c>
      <c r="AE432" s="143">
        <f>LEN(Tbl_DFR[[#This Row],[SAP]])</f>
        <v>18</v>
      </c>
      <c r="AF432" s="151" t="str">
        <f>IF(Tbl_DFR[[#This Row],[SAP LENGTH]]=18,"valid","check")</f>
        <v>valid</v>
      </c>
    </row>
    <row r="433" spans="1:32" hidden="1">
      <c r="A433" s="70">
        <v>211</v>
      </c>
      <c r="B433" s="34" t="s">
        <v>705</v>
      </c>
      <c r="C433" s="34" t="str">
        <f>UPPER(TRIM(Tbl_DFR[[#This Row],[CMP]]))</f>
        <v>DEHRADUN</v>
      </c>
      <c r="D433" s="40" t="s">
        <v>706</v>
      </c>
      <c r="E433" s="45" t="s">
        <v>761</v>
      </c>
      <c r="F433" s="21" t="s">
        <v>762</v>
      </c>
      <c r="G433" s="84" t="s">
        <v>958</v>
      </c>
      <c r="H433" s="34">
        <v>120808466</v>
      </c>
      <c r="I433" s="59">
        <v>45957</v>
      </c>
      <c r="J433" s="59">
        <v>45958</v>
      </c>
      <c r="K433" s="159">
        <f>IF(OR(Tbl_DFR[[#This Row],[Date of filling]]="WIP",Tbl_DFR[[#This Row],[Date of Invoice ]]=""),"",Tbl_DFR[[#This Row],[Date of filling]]-Tbl_DFR[[#This Row],[Date of Invoice ]])</f>
        <v>1</v>
      </c>
      <c r="L433" s="161" t="str">
        <f>IF(ISNUMBER(Tbl_DFR[[#This Row],[Invoice filling gape]]),"valid","check")</f>
        <v>valid</v>
      </c>
      <c r="M433" s="46">
        <v>0</v>
      </c>
      <c r="N433" s="46">
        <v>0</v>
      </c>
      <c r="O433" s="46">
        <v>25</v>
      </c>
      <c r="P433" s="95">
        <v>80</v>
      </c>
      <c r="Q433" s="95" t="str">
        <f>IF(Tbl_DFR[[#This Row],[Filling Qty]]&gt;=150,"high","normal")</f>
        <v>normal</v>
      </c>
      <c r="R433" s="95" t="str">
        <f>IF(AND(Tbl_DFR[[#This Row],[CMP]]="HALDWANI",Tbl_DFR[[#This Row],[Filling Qty]]&gt;=150),"yes","no")</f>
        <v>no</v>
      </c>
      <c r="S433" s="95" t="str">
        <f>IF(Tbl_DFR[[#This Row],[Filling Qty]]&gt;=150,"high",IF(Tbl_DFR[[#This Row],[Filling Qty]]&gt;=80,"medium","low"))</f>
        <v>medium</v>
      </c>
      <c r="T433" s="46">
        <f t="shared" si="7"/>
        <v>105</v>
      </c>
      <c r="U433" s="46" t="str" cm="1">
        <f t="array" ref="U433">_xlfn.IFS(Tbl_DFR[[#This Row],[Filling Qty]]&gt;=150,"HIGH",Tbl_DFR[[#This Row],[Filling Qty]]&gt;=80,"medium",TRUE,"low")</f>
        <v>medium</v>
      </c>
      <c r="V433" s="46" t="str">
        <f>IF(OR(Tbl_DFR[[#This Row],[CMP]]="HALDWANI",Tbl_DFR[[#This Row],[CMP]]="DEHRADUN"),"YES","NO")</f>
        <v>YES</v>
      </c>
      <c r="W433" s="59">
        <v>45957</v>
      </c>
      <c r="X433" s="47">
        <v>45931</v>
      </c>
      <c r="Y433" s="47">
        <v>45931</v>
      </c>
      <c r="Z433" s="47" t="str">
        <f>IFERROR(TEXT(Tbl_DFR[[#This Row],[Date of filling]],"mmm"),"WIP")</f>
        <v>Oct</v>
      </c>
      <c r="AA433" s="159">
        <f>IFERROR(YEAR(Tbl_DFR[[#This Row],[Date of filling]]),"WIP")</f>
        <v>2025</v>
      </c>
      <c r="AB433" s="161" t="str">
        <f>IFERROR(TEXT(Tbl_DFR[[#This Row],[Date of filling]],"ddd"),"WIP")</f>
        <v>Tue</v>
      </c>
      <c r="AC433" s="48"/>
      <c r="AD433" s="130" t="str">
        <f>_xlfn.XLOOKUP(Tbl_DFR[[#This Row],[SAP]],Site_master[SAP ID],Site_master[ [ TECHNICIAN Name] ],"Not found")</f>
        <v>SUBHASH KUMAR</v>
      </c>
      <c r="AE433" s="143">
        <f>LEN(Tbl_DFR[[#This Row],[SAP]])</f>
        <v>18</v>
      </c>
      <c r="AF433" s="151" t="str">
        <f>IF(Tbl_DFR[[#This Row],[SAP LENGTH]]=18,"valid","check")</f>
        <v>valid</v>
      </c>
    </row>
    <row r="434" spans="1:32" hidden="1">
      <c r="A434" s="70">
        <v>211</v>
      </c>
      <c r="B434" s="34" t="s">
        <v>705</v>
      </c>
      <c r="C434" s="34" t="str">
        <f>UPPER(TRIM(Tbl_DFR[[#This Row],[CMP]]))</f>
        <v>DEHRADUN</v>
      </c>
      <c r="D434" s="40" t="s">
        <v>706</v>
      </c>
      <c r="E434" s="21" t="s">
        <v>761</v>
      </c>
      <c r="F434" s="21" t="s">
        <v>762</v>
      </c>
      <c r="G434" s="84" t="s">
        <v>956</v>
      </c>
      <c r="H434" s="34">
        <v>120808466</v>
      </c>
      <c r="I434" s="59">
        <v>45957</v>
      </c>
      <c r="J434" s="59">
        <v>45959</v>
      </c>
      <c r="K434" s="159">
        <f>IF(OR(Tbl_DFR[[#This Row],[Date of filling]]="WIP",Tbl_DFR[[#This Row],[Date of Invoice ]]=""),"",Tbl_DFR[[#This Row],[Date of filling]]-Tbl_DFR[[#This Row],[Date of Invoice ]])</f>
        <v>2</v>
      </c>
      <c r="L434" s="161" t="str">
        <f>IF(ISNUMBER(Tbl_DFR[[#This Row],[Invoice filling gape]]),"valid","check")</f>
        <v>valid</v>
      </c>
      <c r="M434" s="46">
        <v>0</v>
      </c>
      <c r="N434" s="46">
        <v>0</v>
      </c>
      <c r="O434" s="46">
        <v>10</v>
      </c>
      <c r="P434" s="95">
        <v>80</v>
      </c>
      <c r="Q434" s="95" t="str">
        <f>IF(Tbl_DFR[[#This Row],[Filling Qty]]&gt;=150,"high","normal")</f>
        <v>normal</v>
      </c>
      <c r="R434" s="95" t="str">
        <f>IF(AND(Tbl_DFR[[#This Row],[CMP]]="HALDWANI",Tbl_DFR[[#This Row],[Filling Qty]]&gt;=150),"yes","no")</f>
        <v>no</v>
      </c>
      <c r="S434" s="95" t="str">
        <f>IF(Tbl_DFR[[#This Row],[Filling Qty]]&gt;=150,"high",IF(Tbl_DFR[[#This Row],[Filling Qty]]&gt;=80,"medium","low"))</f>
        <v>medium</v>
      </c>
      <c r="T434" s="46">
        <f t="shared" si="7"/>
        <v>90</v>
      </c>
      <c r="U434" s="46" t="str" cm="1">
        <f t="array" ref="U434">_xlfn.IFS(Tbl_DFR[[#This Row],[Filling Qty]]&gt;=150,"HIGH",Tbl_DFR[[#This Row],[Filling Qty]]&gt;=80,"medium",TRUE,"low")</f>
        <v>medium</v>
      </c>
      <c r="V434" s="46" t="str">
        <f>IF(OR(Tbl_DFR[[#This Row],[CMP]]="HALDWANI",Tbl_DFR[[#This Row],[CMP]]="DEHRADUN"),"YES","NO")</f>
        <v>YES</v>
      </c>
      <c r="W434" s="59">
        <v>45957</v>
      </c>
      <c r="X434" s="47">
        <v>45931</v>
      </c>
      <c r="Y434" s="47">
        <v>45931</v>
      </c>
      <c r="Z434" s="47" t="str">
        <f>IFERROR(TEXT(Tbl_DFR[[#This Row],[Date of filling]],"mmm"),"WIP")</f>
        <v>Oct</v>
      </c>
      <c r="AA434" s="159">
        <f>IFERROR(YEAR(Tbl_DFR[[#This Row],[Date of filling]]),"WIP")</f>
        <v>2025</v>
      </c>
      <c r="AB434" s="161" t="str">
        <f>IFERROR(TEXT(Tbl_DFR[[#This Row],[Date of filling]],"ddd"),"WIP")</f>
        <v>Wed</v>
      </c>
      <c r="AC434" s="48"/>
      <c r="AD434" s="130" t="str">
        <f>_xlfn.XLOOKUP(Tbl_DFR[[#This Row],[SAP]],Site_master[SAP ID],Site_master[ [ TECHNICIAN Name] ],"Not found")</f>
        <v>Nitin  Singh</v>
      </c>
      <c r="AE434" s="143">
        <f>LEN(Tbl_DFR[[#This Row],[SAP]])</f>
        <v>18</v>
      </c>
      <c r="AF434" s="151" t="str">
        <f>IF(Tbl_DFR[[#This Row],[SAP LENGTH]]=18,"valid","check")</f>
        <v>valid</v>
      </c>
    </row>
    <row r="435" spans="1:32" hidden="1">
      <c r="A435" s="70">
        <v>211</v>
      </c>
      <c r="B435" s="34" t="s">
        <v>705</v>
      </c>
      <c r="C435" s="34" t="str">
        <f>UPPER(TRIM(Tbl_DFR[[#This Row],[CMP]]))</f>
        <v>DEHRADUN</v>
      </c>
      <c r="D435" s="40" t="s">
        <v>706</v>
      </c>
      <c r="E435" s="21" t="s">
        <v>761</v>
      </c>
      <c r="F435" s="21" t="s">
        <v>762</v>
      </c>
      <c r="G435" s="84" t="s">
        <v>885</v>
      </c>
      <c r="H435" s="34">
        <v>170930</v>
      </c>
      <c r="I435" s="59">
        <v>45957</v>
      </c>
      <c r="J435" s="59">
        <v>45959</v>
      </c>
      <c r="K435" s="159">
        <f>IF(OR(Tbl_DFR[[#This Row],[Date of filling]]="WIP",Tbl_DFR[[#This Row],[Date of Invoice ]]=""),"",Tbl_DFR[[#This Row],[Date of filling]]-Tbl_DFR[[#This Row],[Date of Invoice ]])</f>
        <v>2</v>
      </c>
      <c r="L435" s="161" t="str">
        <f>IF(ISNUMBER(Tbl_DFR[[#This Row],[Invoice filling gape]]),"valid","check")</f>
        <v>valid</v>
      </c>
      <c r="M435" s="46">
        <v>946</v>
      </c>
      <c r="N435" s="46">
        <v>66</v>
      </c>
      <c r="O435" s="46">
        <v>40</v>
      </c>
      <c r="P435" s="95">
        <v>80</v>
      </c>
      <c r="Q435" s="95" t="str">
        <f>IF(Tbl_DFR[[#This Row],[Filling Qty]]&gt;=150,"high","normal")</f>
        <v>normal</v>
      </c>
      <c r="R435" s="95" t="str">
        <f>IF(AND(Tbl_DFR[[#This Row],[CMP]]="HALDWANI",Tbl_DFR[[#This Row],[Filling Qty]]&gt;=150),"yes","no")</f>
        <v>no</v>
      </c>
      <c r="S435" s="95" t="str">
        <f>IF(Tbl_DFR[[#This Row],[Filling Qty]]&gt;=150,"high",IF(Tbl_DFR[[#This Row],[Filling Qty]]&gt;=80,"medium","low"))</f>
        <v>medium</v>
      </c>
      <c r="T435" s="46">
        <f t="shared" si="7"/>
        <v>120</v>
      </c>
      <c r="U435" s="46" t="str" cm="1">
        <f t="array" ref="U435">_xlfn.IFS(Tbl_DFR[[#This Row],[Filling Qty]]&gt;=150,"HIGH",Tbl_DFR[[#This Row],[Filling Qty]]&gt;=80,"medium",TRUE,"low")</f>
        <v>medium</v>
      </c>
      <c r="V435" s="46" t="str">
        <f>IF(OR(Tbl_DFR[[#This Row],[CMP]]="HALDWANI",Tbl_DFR[[#This Row],[CMP]]="DEHRADUN"),"YES","NO")</f>
        <v>YES</v>
      </c>
      <c r="W435" s="59">
        <v>45957</v>
      </c>
      <c r="X435" s="47">
        <v>45931</v>
      </c>
      <c r="Y435" s="47">
        <v>45931</v>
      </c>
      <c r="Z435" s="47" t="str">
        <f>IFERROR(TEXT(Tbl_DFR[[#This Row],[Date of filling]],"mmm"),"WIP")</f>
        <v>Oct</v>
      </c>
      <c r="AA435" s="159">
        <f>IFERROR(YEAR(Tbl_DFR[[#This Row],[Date of filling]]),"WIP")</f>
        <v>2025</v>
      </c>
      <c r="AB435" s="161" t="str">
        <f>IFERROR(TEXT(Tbl_DFR[[#This Row],[Date of filling]],"ddd"),"WIP")</f>
        <v>Wed</v>
      </c>
      <c r="AC435" s="48"/>
      <c r="AD435" s="130" t="str">
        <f>_xlfn.XLOOKUP(Tbl_DFR[[#This Row],[SAP]],Site_master[SAP ID],Site_master[ [ TECHNICIAN Name] ],"Not found")</f>
        <v>Amit Sharma VKSN</v>
      </c>
      <c r="AE435" s="143">
        <f>LEN(Tbl_DFR[[#This Row],[SAP]])</f>
        <v>18</v>
      </c>
      <c r="AF435" s="151" t="str">
        <f>IF(Tbl_DFR[[#This Row],[SAP LENGTH]]=18,"valid","check")</f>
        <v>valid</v>
      </c>
    </row>
    <row r="436" spans="1:32" hidden="1">
      <c r="A436" s="56">
        <v>211</v>
      </c>
      <c r="B436" s="28" t="s">
        <v>705</v>
      </c>
      <c r="C436" s="28" t="str">
        <f>UPPER(TRIM(Tbl_DFR[[#This Row],[CMP]]))</f>
        <v>DEHRADUN</v>
      </c>
      <c r="D436" s="40" t="s">
        <v>706</v>
      </c>
      <c r="E436" s="27" t="s">
        <v>761</v>
      </c>
      <c r="F436" s="27" t="s">
        <v>762</v>
      </c>
      <c r="G436" s="84" t="s">
        <v>715</v>
      </c>
      <c r="H436" s="28">
        <v>171237</v>
      </c>
      <c r="I436" s="58">
        <v>45957</v>
      </c>
      <c r="J436" s="58">
        <v>45957</v>
      </c>
      <c r="K436" s="159">
        <f>IF(OR(Tbl_DFR[[#This Row],[Date of filling]]="WIP",Tbl_DFR[[#This Row],[Date of Invoice ]]=""),"",Tbl_DFR[[#This Row],[Date of filling]]-Tbl_DFR[[#This Row],[Date of Invoice ]])</f>
        <v>0</v>
      </c>
      <c r="L436" s="161" t="str">
        <f>IF(ISNUMBER(Tbl_DFR[[#This Row],[Invoice filling gape]]),"valid","check")</f>
        <v>valid</v>
      </c>
      <c r="M436" s="42">
        <v>54497</v>
      </c>
      <c r="N436" s="42">
        <v>11074</v>
      </c>
      <c r="O436" s="42">
        <v>25</v>
      </c>
      <c r="P436" s="95">
        <v>140</v>
      </c>
      <c r="Q436" s="95" t="str">
        <f>IF(Tbl_DFR[[#This Row],[Filling Qty]]&gt;=150,"high","normal")</f>
        <v>normal</v>
      </c>
      <c r="R436" s="95" t="str">
        <f>IF(AND(Tbl_DFR[[#This Row],[CMP]]="HALDWANI",Tbl_DFR[[#This Row],[Filling Qty]]&gt;=150),"yes","no")</f>
        <v>no</v>
      </c>
      <c r="S436" s="95" t="str">
        <f>IF(Tbl_DFR[[#This Row],[Filling Qty]]&gt;=150,"high",IF(Tbl_DFR[[#This Row],[Filling Qty]]&gt;=80,"medium","low"))</f>
        <v>medium</v>
      </c>
      <c r="T436" s="42">
        <f t="shared" si="7"/>
        <v>165</v>
      </c>
      <c r="U436" s="42" t="str" cm="1">
        <f t="array" ref="U436">_xlfn.IFS(Tbl_DFR[[#This Row],[Filling Qty]]&gt;=150,"HIGH",Tbl_DFR[[#This Row],[Filling Qty]]&gt;=80,"medium",TRUE,"low")</f>
        <v>medium</v>
      </c>
      <c r="V436" s="42" t="str">
        <f>IF(OR(Tbl_DFR[[#This Row],[CMP]]="HALDWANI",Tbl_DFR[[#This Row],[CMP]]="DEHRADUN"),"YES","NO")</f>
        <v>YES</v>
      </c>
      <c r="W436" s="58">
        <v>45957</v>
      </c>
      <c r="X436" s="43">
        <v>45931</v>
      </c>
      <c r="Y436" s="43">
        <v>45931</v>
      </c>
      <c r="Z436" s="43" t="str">
        <f>IFERROR(TEXT(Tbl_DFR[[#This Row],[Date of filling]],"mmm"),"WIP")</f>
        <v>Oct</v>
      </c>
      <c r="AA436" s="159">
        <f>IFERROR(YEAR(Tbl_DFR[[#This Row],[Date of filling]]),"WIP")</f>
        <v>2025</v>
      </c>
      <c r="AB436" s="161" t="str">
        <f>IFERROR(TEXT(Tbl_DFR[[#This Row],[Date of filling]],"ddd"),"WIP")</f>
        <v>Mon</v>
      </c>
      <c r="AC436" s="50"/>
      <c r="AD436" s="129" t="str">
        <f>_xlfn.XLOOKUP(Tbl_DFR[[#This Row],[SAP]],Site_master[SAP ID],Site_master[ [ TECHNICIAN Name] ],"Not found")</f>
        <v>Jitendra  Negi</v>
      </c>
      <c r="AE436" s="143">
        <f>LEN(Tbl_DFR[[#This Row],[SAP]])</f>
        <v>18</v>
      </c>
      <c r="AF436" s="151" t="str">
        <f>IF(Tbl_DFR[[#This Row],[SAP LENGTH]]=18,"valid","check")</f>
        <v>valid</v>
      </c>
    </row>
    <row r="437" spans="1:32" hidden="1">
      <c r="A437" s="70">
        <v>211</v>
      </c>
      <c r="B437" s="34" t="s">
        <v>31</v>
      </c>
      <c r="C437" s="34" t="str">
        <f>UPPER(TRIM(Tbl_DFR[[#This Row],[CMP]]))</f>
        <v>HALDWANI</v>
      </c>
      <c r="D437" s="40" t="s">
        <v>104</v>
      </c>
      <c r="E437" s="21" t="s">
        <v>129</v>
      </c>
      <c r="F437" s="23" t="s">
        <v>128</v>
      </c>
      <c r="G437" s="21" t="s">
        <v>277</v>
      </c>
      <c r="H437" s="34">
        <v>82842</v>
      </c>
      <c r="I437" s="112">
        <v>45934</v>
      </c>
      <c r="J437" s="112">
        <v>45934</v>
      </c>
      <c r="K437" s="159">
        <f>IF(OR(Tbl_DFR[[#This Row],[Date of filling]]="WIP",Tbl_DFR[[#This Row],[Date of Invoice ]]=""),"",Tbl_DFR[[#This Row],[Date of filling]]-Tbl_DFR[[#This Row],[Date of Invoice ]])</f>
        <v>0</v>
      </c>
      <c r="L437" s="161" t="str">
        <f>IF(ISNUMBER(Tbl_DFR[[#This Row],[Invoice filling gape]]),"valid","check")</f>
        <v>valid</v>
      </c>
      <c r="M437" s="52">
        <v>18322</v>
      </c>
      <c r="N437" s="52">
        <v>4296</v>
      </c>
      <c r="O437" s="52">
        <v>45</v>
      </c>
      <c r="P437" s="46">
        <v>60</v>
      </c>
      <c r="Q437" s="46" t="str">
        <f>IF(Tbl_DFR[[#This Row],[Filling Qty]]&gt;=150,"high","normal")</f>
        <v>normal</v>
      </c>
      <c r="R437" s="46" t="str">
        <f>IF(AND(Tbl_DFR[[#This Row],[CMP]]="HALDWANI",Tbl_DFR[[#This Row],[Filling Qty]]&gt;=150),"yes","no")</f>
        <v>no</v>
      </c>
      <c r="S437" s="46" t="str">
        <f>IF(Tbl_DFR[[#This Row],[Filling Qty]]&gt;=150,"high",IF(Tbl_DFR[[#This Row],[Filling Qty]]&gt;=80,"medium","low"))</f>
        <v>low</v>
      </c>
      <c r="T437" s="46">
        <f t="shared" si="7"/>
        <v>105</v>
      </c>
      <c r="U437" s="46" t="str" cm="1">
        <f t="array" ref="U437">_xlfn.IFS(Tbl_DFR[[#This Row],[Filling Qty]]&gt;=150,"HIGH",Tbl_DFR[[#This Row],[Filling Qty]]&gt;=80,"medium",TRUE,"low")</f>
        <v>low</v>
      </c>
      <c r="V437" s="46" t="str">
        <f>IF(OR(Tbl_DFR[[#This Row],[CMP]]="HALDWANI",Tbl_DFR[[#This Row],[CMP]]="DEHRADUN"),"YES","NO")</f>
        <v>YES</v>
      </c>
      <c r="W437" s="112">
        <v>45934</v>
      </c>
      <c r="X437" s="46"/>
      <c r="Y437" s="47">
        <v>45931</v>
      </c>
      <c r="Z437" s="47" t="str">
        <f>IFERROR(TEXT(Tbl_DFR[[#This Row],[Date of filling]],"mmm"),"WIP")</f>
        <v>Oct</v>
      </c>
      <c r="AA437" s="159">
        <f>IFERROR(YEAR(Tbl_DFR[[#This Row],[Date of filling]]),"WIP")</f>
        <v>2025</v>
      </c>
      <c r="AB437" s="161" t="str">
        <f>IFERROR(TEXT(Tbl_DFR[[#This Row],[Date of filling]],"ddd"),"WIP")</f>
        <v>Sat</v>
      </c>
      <c r="AC437" s="48"/>
      <c r="AD437" s="130" t="str">
        <f>_xlfn.XLOOKUP(Tbl_DFR[[#This Row],[SAP]],Site_master[SAP ID],Site_master[ [ TECHNICIAN Name] ],"Not found")</f>
        <v>Devendra Singh Negi</v>
      </c>
      <c r="AE437" s="135">
        <f>LEN(Tbl_DFR[[#This Row],[SAP]])</f>
        <v>18</v>
      </c>
      <c r="AF437" s="151" t="str">
        <f>IF(Tbl_DFR[[#This Row],[SAP LENGTH]]=18,"valid","check")</f>
        <v>valid</v>
      </c>
    </row>
    <row r="438" spans="1:32" hidden="1">
      <c r="A438" s="70">
        <v>212</v>
      </c>
      <c r="B438" s="34" t="s">
        <v>705</v>
      </c>
      <c r="C438" s="34" t="str">
        <f>UPPER(TRIM(Tbl_DFR[[#This Row],[CMP]]))</f>
        <v>DEHRADUN</v>
      </c>
      <c r="D438" s="40" t="s">
        <v>706</v>
      </c>
      <c r="E438" s="21" t="s">
        <v>761</v>
      </c>
      <c r="F438" s="21" t="s">
        <v>762</v>
      </c>
      <c r="G438" s="84" t="s">
        <v>954</v>
      </c>
      <c r="H438" s="34">
        <v>113600</v>
      </c>
      <c r="I438" s="59">
        <v>45954</v>
      </c>
      <c r="J438" s="59">
        <v>45954</v>
      </c>
      <c r="K438" s="159">
        <f>IF(OR(Tbl_DFR[[#This Row],[Date of filling]]="WIP",Tbl_DFR[[#This Row],[Date of Invoice ]]=""),"",Tbl_DFR[[#This Row],[Date of filling]]-Tbl_DFR[[#This Row],[Date of Invoice ]])</f>
        <v>0</v>
      </c>
      <c r="L438" s="161" t="str">
        <f>IF(ISNUMBER(Tbl_DFR[[#This Row],[Invoice filling gape]]),"valid","check")</f>
        <v>valid</v>
      </c>
      <c r="M438" s="46">
        <v>2552</v>
      </c>
      <c r="N438" s="46">
        <v>348</v>
      </c>
      <c r="O438" s="46">
        <v>25</v>
      </c>
      <c r="P438" s="95">
        <v>160</v>
      </c>
      <c r="Q438" s="95" t="str">
        <f>IF(Tbl_DFR[[#This Row],[Filling Qty]]&gt;=150,"high","normal")</f>
        <v>high</v>
      </c>
      <c r="R438" s="95" t="str">
        <f>IF(AND(Tbl_DFR[[#This Row],[CMP]]="HALDWANI",Tbl_DFR[[#This Row],[Filling Qty]]&gt;=150),"yes","no")</f>
        <v>no</v>
      </c>
      <c r="S438" s="95" t="str">
        <f>IF(Tbl_DFR[[#This Row],[Filling Qty]]&gt;=150,"high",IF(Tbl_DFR[[#This Row],[Filling Qty]]&gt;=80,"medium","low"))</f>
        <v>high</v>
      </c>
      <c r="T438" s="46">
        <f t="shared" si="7"/>
        <v>185</v>
      </c>
      <c r="U438" s="46" t="str" cm="1">
        <f t="array" ref="U438">_xlfn.IFS(Tbl_DFR[[#This Row],[Filling Qty]]&gt;=150,"HIGH",Tbl_DFR[[#This Row],[Filling Qty]]&gt;=80,"medium",TRUE,"low")</f>
        <v>HIGH</v>
      </c>
      <c r="V438" s="46" t="str">
        <f>IF(OR(Tbl_DFR[[#This Row],[CMP]]="HALDWANI",Tbl_DFR[[#This Row],[CMP]]="DEHRADUN"),"YES","NO")</f>
        <v>YES</v>
      </c>
      <c r="W438" s="59">
        <v>45954</v>
      </c>
      <c r="X438" s="47">
        <v>45931</v>
      </c>
      <c r="Y438" s="47">
        <v>45931</v>
      </c>
      <c r="Z438" s="47" t="str">
        <f>IFERROR(TEXT(Tbl_DFR[[#This Row],[Date of filling]],"mmm"),"WIP")</f>
        <v>Oct</v>
      </c>
      <c r="AA438" s="159">
        <f>IFERROR(YEAR(Tbl_DFR[[#This Row],[Date of filling]]),"WIP")</f>
        <v>2025</v>
      </c>
      <c r="AB438" s="161" t="str">
        <f>IFERROR(TEXT(Tbl_DFR[[#This Row],[Date of filling]],"ddd"),"WIP")</f>
        <v>Fri</v>
      </c>
      <c r="AC438" s="48"/>
      <c r="AD438" s="130" t="str">
        <f>_xlfn.XLOOKUP(Tbl_DFR[[#This Row],[SAP]],Site_master[SAP ID],Site_master[ [ TECHNICIAN Name] ],"Not found")</f>
        <v>Not found</v>
      </c>
      <c r="AE438" s="143">
        <f>LEN(Tbl_DFR[[#This Row],[SAP]])</f>
        <v>18</v>
      </c>
      <c r="AF438" s="151" t="str">
        <f>IF(Tbl_DFR[[#This Row],[SAP LENGTH]]=18,"valid","check")</f>
        <v>valid</v>
      </c>
    </row>
    <row r="439" spans="1:32" hidden="1">
      <c r="A439" s="56">
        <v>212</v>
      </c>
      <c r="B439" s="28" t="s">
        <v>31</v>
      </c>
      <c r="C439" s="28" t="str">
        <f>UPPER(TRIM(Tbl_DFR[[#This Row],[CMP]]))</f>
        <v>HALDWANI</v>
      </c>
      <c r="D439" s="40" t="s">
        <v>104</v>
      </c>
      <c r="E439" s="27" t="s">
        <v>129</v>
      </c>
      <c r="F439" s="23" t="s">
        <v>128</v>
      </c>
      <c r="G439" s="27" t="s">
        <v>278</v>
      </c>
      <c r="H439" s="28">
        <v>82842</v>
      </c>
      <c r="I439" s="113">
        <v>45934</v>
      </c>
      <c r="J439" s="113">
        <v>45934</v>
      </c>
      <c r="K439" s="159">
        <f>IF(OR(Tbl_DFR[[#This Row],[Date of filling]]="WIP",Tbl_DFR[[#This Row],[Date of Invoice ]]=""),"",Tbl_DFR[[#This Row],[Date of filling]]-Tbl_DFR[[#This Row],[Date of Invoice ]])</f>
        <v>0</v>
      </c>
      <c r="L439" s="161" t="str">
        <f>IF(ISNUMBER(Tbl_DFR[[#This Row],[Invoice filling gape]]),"valid","check")</f>
        <v>valid</v>
      </c>
      <c r="M439" s="51">
        <v>6122</v>
      </c>
      <c r="N439" s="51">
        <v>1752</v>
      </c>
      <c r="O439" s="51">
        <v>50</v>
      </c>
      <c r="P439" s="42">
        <v>60</v>
      </c>
      <c r="Q439" s="42" t="str">
        <f>IF(Tbl_DFR[[#This Row],[Filling Qty]]&gt;=150,"high","normal")</f>
        <v>normal</v>
      </c>
      <c r="R439" s="42" t="str">
        <f>IF(AND(Tbl_DFR[[#This Row],[CMP]]="HALDWANI",Tbl_DFR[[#This Row],[Filling Qty]]&gt;=150),"yes","no")</f>
        <v>no</v>
      </c>
      <c r="S439" s="42" t="str">
        <f>IF(Tbl_DFR[[#This Row],[Filling Qty]]&gt;=150,"high",IF(Tbl_DFR[[#This Row],[Filling Qty]]&gt;=80,"medium","low"))</f>
        <v>low</v>
      </c>
      <c r="T439" s="42">
        <f t="shared" si="7"/>
        <v>110</v>
      </c>
      <c r="U439" s="42" t="str" cm="1">
        <f t="array" ref="U439">_xlfn.IFS(Tbl_DFR[[#This Row],[Filling Qty]]&gt;=150,"HIGH",Tbl_DFR[[#This Row],[Filling Qty]]&gt;=80,"medium",TRUE,"low")</f>
        <v>low</v>
      </c>
      <c r="V439" s="42" t="str">
        <f>IF(OR(Tbl_DFR[[#This Row],[CMP]]="HALDWANI",Tbl_DFR[[#This Row],[CMP]]="DEHRADUN"),"YES","NO")</f>
        <v>YES</v>
      </c>
      <c r="W439" s="113">
        <v>45934</v>
      </c>
      <c r="X439" s="42"/>
      <c r="Y439" s="43">
        <v>45931</v>
      </c>
      <c r="Z439" s="43" t="str">
        <f>IFERROR(TEXT(Tbl_DFR[[#This Row],[Date of filling]],"mmm"),"WIP")</f>
        <v>Oct</v>
      </c>
      <c r="AA439" s="159">
        <f>IFERROR(YEAR(Tbl_DFR[[#This Row],[Date of filling]]),"WIP")</f>
        <v>2025</v>
      </c>
      <c r="AB439" s="161" t="str">
        <f>IFERROR(TEXT(Tbl_DFR[[#This Row],[Date of filling]],"ddd"),"WIP")</f>
        <v>Sat</v>
      </c>
      <c r="AC439" s="50"/>
      <c r="AD439" s="129" t="str">
        <f>_xlfn.XLOOKUP(Tbl_DFR[[#This Row],[SAP]],Site_master[SAP ID],Site_master[ [ TECHNICIAN Name] ],"Not found")</f>
        <v>Not found</v>
      </c>
      <c r="AE439" s="133">
        <f>LEN(Tbl_DFR[[#This Row],[SAP]])</f>
        <v>18</v>
      </c>
      <c r="AF439" s="151" t="str">
        <f>IF(Tbl_DFR[[#This Row],[SAP LENGTH]]=18,"valid","check")</f>
        <v>valid</v>
      </c>
    </row>
    <row r="440" spans="1:32">
      <c r="A440" s="70">
        <v>213</v>
      </c>
      <c r="B440" s="34" t="s">
        <v>31</v>
      </c>
      <c r="C440" s="34" t="str">
        <f>UPPER(TRIM(Tbl_DFR[[#This Row],[CMP]]))</f>
        <v>HALDWANI</v>
      </c>
      <c r="D440" s="40" t="s">
        <v>1</v>
      </c>
      <c r="E440" s="23" t="s">
        <v>109</v>
      </c>
      <c r="F440" s="21" t="s">
        <v>110</v>
      </c>
      <c r="G440" s="21" t="s">
        <v>279</v>
      </c>
      <c r="H440" s="45" t="s">
        <v>303</v>
      </c>
      <c r="I440" s="112">
        <v>45934</v>
      </c>
      <c r="J440" s="112">
        <v>45935</v>
      </c>
      <c r="K440" s="159">
        <f>IF(OR(Tbl_DFR[[#This Row],[Date of filling]]="WIP",Tbl_DFR[[#This Row],[Date of Invoice ]]=""),"",Tbl_DFR[[#This Row],[Date of filling]]-Tbl_DFR[[#This Row],[Date of Invoice ]])</f>
        <v>1</v>
      </c>
      <c r="L440" s="161" t="str">
        <f>IF(ISNUMBER(Tbl_DFR[[#This Row],[Invoice filling gape]]),"valid","check")</f>
        <v>valid</v>
      </c>
      <c r="M440" s="52">
        <v>1228</v>
      </c>
      <c r="N440" s="52">
        <v>242</v>
      </c>
      <c r="O440" s="52">
        <v>51</v>
      </c>
      <c r="P440" s="46">
        <v>60</v>
      </c>
      <c r="Q440" s="46" t="str">
        <f>IF(Tbl_DFR[[#This Row],[Filling Qty]]&gt;=150,"high","normal")</f>
        <v>normal</v>
      </c>
      <c r="R440" s="46" t="str">
        <f>IF(AND(Tbl_DFR[[#This Row],[CMP]]="HALDWANI",Tbl_DFR[[#This Row],[Filling Qty]]&gt;=150),"yes","no")</f>
        <v>no</v>
      </c>
      <c r="S440" s="46" t="str">
        <f>IF(Tbl_DFR[[#This Row],[Filling Qty]]&gt;=150,"high",IF(Tbl_DFR[[#This Row],[Filling Qty]]&gt;=80,"medium","low"))</f>
        <v>low</v>
      </c>
      <c r="T440" s="46">
        <f t="shared" si="7"/>
        <v>111</v>
      </c>
      <c r="U440" s="46" t="str" cm="1">
        <f t="array" ref="U440">_xlfn.IFS(Tbl_DFR[[#This Row],[Filling Qty]]&gt;=150,"HIGH",Tbl_DFR[[#This Row],[Filling Qty]]&gt;=80,"medium",TRUE,"low")</f>
        <v>low</v>
      </c>
      <c r="V440" s="46" t="str">
        <f>IF(OR(Tbl_DFR[[#This Row],[CMP]]="HALDWANI",Tbl_DFR[[#This Row],[CMP]]="DEHRADUN"),"YES","NO")</f>
        <v>YES</v>
      </c>
      <c r="W440" s="112">
        <v>45935</v>
      </c>
      <c r="X440" s="46"/>
      <c r="Y440" s="47">
        <v>45931</v>
      </c>
      <c r="Z440" s="47" t="str">
        <f>IFERROR(TEXT(Tbl_DFR[[#This Row],[Date of filling]],"mmm"),"WIP")</f>
        <v>Oct</v>
      </c>
      <c r="AA440" s="159">
        <f>IFERROR(YEAR(Tbl_DFR[[#This Row],[Date of filling]]),"WIP")</f>
        <v>2025</v>
      </c>
      <c r="AB440" s="161" t="str">
        <f>IFERROR(TEXT(Tbl_DFR[[#This Row],[Date of filling]],"ddd"),"WIP")</f>
        <v>Sun</v>
      </c>
      <c r="AC440" s="48"/>
      <c r="AD440" s="130" t="str">
        <f>_xlfn.XLOOKUP(Tbl_DFR[[#This Row],[SAP]],Site_master[SAP ID],Site_master[ [ TECHNICIAN Name] ],"Not found")</f>
        <v>Neeraj   Chandra</v>
      </c>
      <c r="AE440" s="135">
        <f>LEN(Tbl_DFR[[#This Row],[SAP]])</f>
        <v>18</v>
      </c>
      <c r="AF440" s="151" t="str">
        <f>IF(Tbl_DFR[[#This Row],[SAP LENGTH]]=18,"valid","check")</f>
        <v>valid</v>
      </c>
    </row>
    <row r="441" spans="1:32">
      <c r="A441" s="56">
        <v>214</v>
      </c>
      <c r="B441" s="28" t="s">
        <v>31</v>
      </c>
      <c r="C441" s="28" t="str">
        <f>UPPER(TRIM(Tbl_DFR[[#This Row],[CMP]]))</f>
        <v>HALDWANI</v>
      </c>
      <c r="D441" s="40" t="s">
        <v>1</v>
      </c>
      <c r="E441" s="23" t="s">
        <v>109</v>
      </c>
      <c r="F441" s="27" t="s">
        <v>110</v>
      </c>
      <c r="G441" s="27" t="s">
        <v>280</v>
      </c>
      <c r="H441" s="49" t="s">
        <v>303</v>
      </c>
      <c r="I441" s="113">
        <v>45934</v>
      </c>
      <c r="J441" s="113">
        <v>45935</v>
      </c>
      <c r="K441" s="159">
        <f>IF(OR(Tbl_DFR[[#This Row],[Date of filling]]="WIP",Tbl_DFR[[#This Row],[Date of Invoice ]]=""),"",Tbl_DFR[[#This Row],[Date of filling]]-Tbl_DFR[[#This Row],[Date of Invoice ]])</f>
        <v>1</v>
      </c>
      <c r="L441" s="161" t="str">
        <f>IF(ISNUMBER(Tbl_DFR[[#This Row],[Invoice filling gape]]),"valid","check")</f>
        <v>valid</v>
      </c>
      <c r="M441" s="51">
        <v>2003</v>
      </c>
      <c r="N441" s="51">
        <v>652</v>
      </c>
      <c r="O441" s="51">
        <v>70</v>
      </c>
      <c r="P441" s="42">
        <v>60</v>
      </c>
      <c r="Q441" s="42" t="str">
        <f>IF(Tbl_DFR[[#This Row],[Filling Qty]]&gt;=150,"high","normal")</f>
        <v>normal</v>
      </c>
      <c r="R441" s="42" t="str">
        <f>IF(AND(Tbl_DFR[[#This Row],[CMP]]="HALDWANI",Tbl_DFR[[#This Row],[Filling Qty]]&gt;=150),"yes","no")</f>
        <v>no</v>
      </c>
      <c r="S441" s="42" t="str">
        <f>IF(Tbl_DFR[[#This Row],[Filling Qty]]&gt;=150,"high",IF(Tbl_DFR[[#This Row],[Filling Qty]]&gt;=80,"medium","low"))</f>
        <v>low</v>
      </c>
      <c r="T441" s="42">
        <f t="shared" si="7"/>
        <v>130</v>
      </c>
      <c r="U441" s="42" t="str" cm="1">
        <f t="array" ref="U441">_xlfn.IFS(Tbl_DFR[[#This Row],[Filling Qty]]&gt;=150,"HIGH",Tbl_DFR[[#This Row],[Filling Qty]]&gt;=80,"medium",TRUE,"low")</f>
        <v>low</v>
      </c>
      <c r="V441" s="42" t="str">
        <f>IF(OR(Tbl_DFR[[#This Row],[CMP]]="HALDWANI",Tbl_DFR[[#This Row],[CMP]]="DEHRADUN"),"YES","NO")</f>
        <v>YES</v>
      </c>
      <c r="W441" s="113">
        <v>45935</v>
      </c>
      <c r="X441" s="42"/>
      <c r="Y441" s="43">
        <v>45931</v>
      </c>
      <c r="Z441" s="43" t="str">
        <f>IFERROR(TEXT(Tbl_DFR[[#This Row],[Date of filling]],"mmm"),"WIP")</f>
        <v>Oct</v>
      </c>
      <c r="AA441" s="159">
        <f>IFERROR(YEAR(Tbl_DFR[[#This Row],[Date of filling]]),"WIP")</f>
        <v>2025</v>
      </c>
      <c r="AB441" s="161" t="str">
        <f>IFERROR(TEXT(Tbl_DFR[[#This Row],[Date of filling]],"ddd"),"WIP")</f>
        <v>Sun</v>
      </c>
      <c r="AC441" s="50"/>
      <c r="AD441" s="129" t="str">
        <f>_xlfn.XLOOKUP(Tbl_DFR[[#This Row],[SAP]],Site_master[SAP ID],Site_master[ [ TECHNICIAN Name] ],"Not found")</f>
        <v>Neeraj   Chandra</v>
      </c>
      <c r="AE441" s="133">
        <f>LEN(Tbl_DFR[[#This Row],[SAP]])</f>
        <v>18</v>
      </c>
      <c r="AF441" s="151" t="str">
        <f>IF(Tbl_DFR[[#This Row],[SAP LENGTH]]=18,"valid","check")</f>
        <v>valid</v>
      </c>
    </row>
    <row r="442" spans="1:32">
      <c r="A442" s="70">
        <v>215</v>
      </c>
      <c r="B442" s="34" t="s">
        <v>31</v>
      </c>
      <c r="C442" s="34" t="str">
        <f>UPPER(TRIM(Tbl_DFR[[#This Row],[CMP]]))</f>
        <v>HALDWANI</v>
      </c>
      <c r="D442" s="40" t="s">
        <v>1</v>
      </c>
      <c r="E442" s="23" t="s">
        <v>109</v>
      </c>
      <c r="F442" s="21" t="s">
        <v>110</v>
      </c>
      <c r="G442" s="21" t="s">
        <v>281</v>
      </c>
      <c r="H442" s="45" t="s">
        <v>303</v>
      </c>
      <c r="I442" s="112">
        <v>45934</v>
      </c>
      <c r="J442" s="112">
        <v>45935</v>
      </c>
      <c r="K442" s="159">
        <f>IF(OR(Tbl_DFR[[#This Row],[Date of filling]]="WIP",Tbl_DFR[[#This Row],[Date of Invoice ]]=""),"",Tbl_DFR[[#This Row],[Date of filling]]-Tbl_DFR[[#This Row],[Date of Invoice ]])</f>
        <v>1</v>
      </c>
      <c r="L442" s="161" t="str">
        <f>IF(ISNUMBER(Tbl_DFR[[#This Row],[Invoice filling gape]]),"valid","check")</f>
        <v>valid</v>
      </c>
      <c r="M442" s="52">
        <v>2167</v>
      </c>
      <c r="N442" s="52">
        <v>544</v>
      </c>
      <c r="O442" s="52">
        <v>44</v>
      </c>
      <c r="P442" s="46">
        <v>60</v>
      </c>
      <c r="Q442" s="46" t="str">
        <f>IF(Tbl_DFR[[#This Row],[Filling Qty]]&gt;=150,"high","normal")</f>
        <v>normal</v>
      </c>
      <c r="R442" s="46" t="str">
        <f>IF(AND(Tbl_DFR[[#This Row],[CMP]]="HALDWANI",Tbl_DFR[[#This Row],[Filling Qty]]&gt;=150),"yes","no")</f>
        <v>no</v>
      </c>
      <c r="S442" s="46" t="str">
        <f>IF(Tbl_DFR[[#This Row],[Filling Qty]]&gt;=150,"high",IF(Tbl_DFR[[#This Row],[Filling Qty]]&gt;=80,"medium","low"))</f>
        <v>low</v>
      </c>
      <c r="T442" s="46">
        <f t="shared" si="7"/>
        <v>104</v>
      </c>
      <c r="U442" s="46" t="str" cm="1">
        <f t="array" ref="U442">_xlfn.IFS(Tbl_DFR[[#This Row],[Filling Qty]]&gt;=150,"HIGH",Tbl_DFR[[#This Row],[Filling Qty]]&gt;=80,"medium",TRUE,"low")</f>
        <v>low</v>
      </c>
      <c r="V442" s="46" t="str">
        <f>IF(OR(Tbl_DFR[[#This Row],[CMP]]="HALDWANI",Tbl_DFR[[#This Row],[CMP]]="DEHRADUN"),"YES","NO")</f>
        <v>YES</v>
      </c>
      <c r="W442" s="112">
        <v>45935</v>
      </c>
      <c r="X442" s="46"/>
      <c r="Y442" s="47">
        <v>45931</v>
      </c>
      <c r="Z442" s="47" t="str">
        <f>IFERROR(TEXT(Tbl_DFR[[#This Row],[Date of filling]],"mmm"),"WIP")</f>
        <v>Oct</v>
      </c>
      <c r="AA442" s="159">
        <f>IFERROR(YEAR(Tbl_DFR[[#This Row],[Date of filling]]),"WIP")</f>
        <v>2025</v>
      </c>
      <c r="AB442" s="161" t="str">
        <f>IFERROR(TEXT(Tbl_DFR[[#This Row],[Date of filling]],"ddd"),"WIP")</f>
        <v>Sun</v>
      </c>
      <c r="AC442" s="48"/>
      <c r="AD442" s="130" t="str">
        <f>_xlfn.XLOOKUP(Tbl_DFR[[#This Row],[SAP]],Site_master[SAP ID],Site_master[ [ TECHNICIAN Name] ],"Not found")</f>
        <v>Neeraj   Chandra</v>
      </c>
      <c r="AE442" s="135">
        <f>LEN(Tbl_DFR[[#This Row],[SAP]])</f>
        <v>18</v>
      </c>
      <c r="AF442" s="151" t="str">
        <f>IF(Tbl_DFR[[#This Row],[SAP LENGTH]]=18,"valid","check")</f>
        <v>valid</v>
      </c>
    </row>
    <row r="443" spans="1:32">
      <c r="A443" s="56">
        <v>216</v>
      </c>
      <c r="B443" s="28" t="s">
        <v>31</v>
      </c>
      <c r="C443" s="28" t="str">
        <f>UPPER(TRIM(Tbl_DFR[[#This Row],[CMP]]))</f>
        <v>HALDWANI</v>
      </c>
      <c r="D443" s="40" t="s">
        <v>1</v>
      </c>
      <c r="E443" s="23" t="s">
        <v>109</v>
      </c>
      <c r="F443" s="27" t="s">
        <v>110</v>
      </c>
      <c r="G443" s="27" t="s">
        <v>282</v>
      </c>
      <c r="H443" s="49" t="s">
        <v>303</v>
      </c>
      <c r="I443" s="111">
        <v>45934</v>
      </c>
      <c r="J443" s="113">
        <v>45935</v>
      </c>
      <c r="K443" s="159">
        <f>IF(OR(Tbl_DFR[[#This Row],[Date of filling]]="WIP",Tbl_DFR[[#This Row],[Date of Invoice ]]=""),"",Tbl_DFR[[#This Row],[Date of filling]]-Tbl_DFR[[#This Row],[Date of Invoice ]])</f>
        <v>1</v>
      </c>
      <c r="L443" s="161" t="str">
        <f>IF(ISNUMBER(Tbl_DFR[[#This Row],[Invoice filling gape]]),"valid","check")</f>
        <v>valid</v>
      </c>
      <c r="M443" s="51">
        <v>4555</v>
      </c>
      <c r="N443" s="51">
        <v>1433</v>
      </c>
      <c r="O443" s="51">
        <v>102</v>
      </c>
      <c r="P443" s="42">
        <v>60</v>
      </c>
      <c r="Q443" s="42" t="str">
        <f>IF(Tbl_DFR[[#This Row],[Filling Qty]]&gt;=150,"high","normal")</f>
        <v>normal</v>
      </c>
      <c r="R443" s="42" t="str">
        <f>IF(AND(Tbl_DFR[[#This Row],[CMP]]="HALDWANI",Tbl_DFR[[#This Row],[Filling Qty]]&gt;=150),"yes","no")</f>
        <v>no</v>
      </c>
      <c r="S443" s="42" t="str">
        <f>IF(Tbl_DFR[[#This Row],[Filling Qty]]&gt;=150,"high",IF(Tbl_DFR[[#This Row],[Filling Qty]]&gt;=80,"medium","low"))</f>
        <v>low</v>
      </c>
      <c r="T443" s="42">
        <f t="shared" si="7"/>
        <v>162</v>
      </c>
      <c r="U443" s="42" t="str" cm="1">
        <f t="array" ref="U443">_xlfn.IFS(Tbl_DFR[[#This Row],[Filling Qty]]&gt;=150,"HIGH",Tbl_DFR[[#This Row],[Filling Qty]]&gt;=80,"medium",TRUE,"low")</f>
        <v>low</v>
      </c>
      <c r="V443" s="42" t="str">
        <f>IF(OR(Tbl_DFR[[#This Row],[CMP]]="HALDWANI",Tbl_DFR[[#This Row],[CMP]]="DEHRADUN"),"YES","NO")</f>
        <v>YES</v>
      </c>
      <c r="W443" s="113">
        <v>45935</v>
      </c>
      <c r="X443" s="42"/>
      <c r="Y443" s="43">
        <v>45931</v>
      </c>
      <c r="Z443" s="43" t="str">
        <f>IFERROR(TEXT(Tbl_DFR[[#This Row],[Date of filling]],"mmm"),"WIP")</f>
        <v>Oct</v>
      </c>
      <c r="AA443" s="159">
        <f>IFERROR(YEAR(Tbl_DFR[[#This Row],[Date of filling]]),"WIP")</f>
        <v>2025</v>
      </c>
      <c r="AB443" s="161" t="str">
        <f>IFERROR(TEXT(Tbl_DFR[[#This Row],[Date of filling]],"ddd"),"WIP")</f>
        <v>Sun</v>
      </c>
      <c r="AC443" s="50"/>
      <c r="AD443" s="129" t="str">
        <f>_xlfn.XLOOKUP(Tbl_DFR[[#This Row],[SAP]],Site_master[SAP ID],Site_master[ [ TECHNICIAN Name] ],"Not found")</f>
        <v>Neeraj   Chandra</v>
      </c>
      <c r="AE443" s="133">
        <f>LEN(Tbl_DFR[[#This Row],[SAP]])</f>
        <v>18</v>
      </c>
      <c r="AF443" s="151" t="str">
        <f>IF(Tbl_DFR[[#This Row],[SAP LENGTH]]=18,"valid","check")</f>
        <v>valid</v>
      </c>
    </row>
    <row r="444" spans="1:32">
      <c r="A444" s="70">
        <v>217</v>
      </c>
      <c r="B444" s="34" t="s">
        <v>31</v>
      </c>
      <c r="C444" s="34" t="str">
        <f>UPPER(TRIM(Tbl_DFR[[#This Row],[CMP]]))</f>
        <v>HALDWANI</v>
      </c>
      <c r="D444" s="40" t="s">
        <v>1</v>
      </c>
      <c r="E444" s="23" t="s">
        <v>109</v>
      </c>
      <c r="F444" s="21" t="s">
        <v>110</v>
      </c>
      <c r="G444" s="21" t="s">
        <v>283</v>
      </c>
      <c r="H444" s="45" t="s">
        <v>303</v>
      </c>
      <c r="I444" s="112">
        <v>45934</v>
      </c>
      <c r="J444" s="112">
        <v>45935</v>
      </c>
      <c r="K444" s="159">
        <f>IF(OR(Tbl_DFR[[#This Row],[Date of filling]]="WIP",Tbl_DFR[[#This Row],[Date of Invoice ]]=""),"",Tbl_DFR[[#This Row],[Date of filling]]-Tbl_DFR[[#This Row],[Date of Invoice ]])</f>
        <v>1</v>
      </c>
      <c r="L444" s="161" t="str">
        <f>IF(ISNUMBER(Tbl_DFR[[#This Row],[Invoice filling gape]]),"valid","check")</f>
        <v>valid</v>
      </c>
      <c r="M444" s="52">
        <v>1155</v>
      </c>
      <c r="N444" s="52">
        <v>173</v>
      </c>
      <c r="O444" s="52">
        <v>48</v>
      </c>
      <c r="P444" s="46">
        <v>60</v>
      </c>
      <c r="Q444" s="46" t="str">
        <f>IF(Tbl_DFR[[#This Row],[Filling Qty]]&gt;=150,"high","normal")</f>
        <v>normal</v>
      </c>
      <c r="R444" s="46" t="str">
        <f>IF(AND(Tbl_DFR[[#This Row],[CMP]]="HALDWANI",Tbl_DFR[[#This Row],[Filling Qty]]&gt;=150),"yes","no")</f>
        <v>no</v>
      </c>
      <c r="S444" s="46" t="str">
        <f>IF(Tbl_DFR[[#This Row],[Filling Qty]]&gt;=150,"high",IF(Tbl_DFR[[#This Row],[Filling Qty]]&gt;=80,"medium","low"))</f>
        <v>low</v>
      </c>
      <c r="T444" s="46">
        <f t="shared" si="7"/>
        <v>108</v>
      </c>
      <c r="U444" s="46" t="str" cm="1">
        <f t="array" ref="U444">_xlfn.IFS(Tbl_DFR[[#This Row],[Filling Qty]]&gt;=150,"HIGH",Tbl_DFR[[#This Row],[Filling Qty]]&gt;=80,"medium",TRUE,"low")</f>
        <v>low</v>
      </c>
      <c r="V444" s="46" t="str">
        <f>IF(OR(Tbl_DFR[[#This Row],[CMP]]="HALDWANI",Tbl_DFR[[#This Row],[CMP]]="DEHRADUN"),"YES","NO")</f>
        <v>YES</v>
      </c>
      <c r="W444" s="112">
        <v>45935</v>
      </c>
      <c r="X444" s="46"/>
      <c r="Y444" s="47">
        <v>45931</v>
      </c>
      <c r="Z444" s="47" t="str">
        <f>IFERROR(TEXT(Tbl_DFR[[#This Row],[Date of filling]],"mmm"),"WIP")</f>
        <v>Oct</v>
      </c>
      <c r="AA444" s="159">
        <f>IFERROR(YEAR(Tbl_DFR[[#This Row],[Date of filling]]),"WIP")</f>
        <v>2025</v>
      </c>
      <c r="AB444" s="161" t="str">
        <f>IFERROR(TEXT(Tbl_DFR[[#This Row],[Date of filling]],"ddd"),"WIP")</f>
        <v>Sun</v>
      </c>
      <c r="AC444" s="48"/>
      <c r="AD444" s="130" t="str">
        <f>_xlfn.XLOOKUP(Tbl_DFR[[#This Row],[SAP]],Site_master[SAP ID],Site_master[ [ TECHNICIAN Name] ],"Not found")</f>
        <v>Neeraj   Chandra</v>
      </c>
      <c r="AE444" s="135">
        <f>LEN(Tbl_DFR[[#This Row],[SAP]])</f>
        <v>18</v>
      </c>
      <c r="AF444" s="151" t="str">
        <f>IF(Tbl_DFR[[#This Row],[SAP LENGTH]]=18,"valid","check")</f>
        <v>valid</v>
      </c>
    </row>
    <row r="445" spans="1:32">
      <c r="A445" s="56">
        <v>218</v>
      </c>
      <c r="B445" s="28" t="s">
        <v>31</v>
      </c>
      <c r="C445" s="28" t="str">
        <f>UPPER(TRIM(Tbl_DFR[[#This Row],[CMP]]))</f>
        <v>HALDWANI</v>
      </c>
      <c r="D445" s="40" t="s">
        <v>1</v>
      </c>
      <c r="E445" s="49" t="s">
        <v>143</v>
      </c>
      <c r="F445" s="27" t="s">
        <v>111</v>
      </c>
      <c r="G445" s="27" t="s">
        <v>284</v>
      </c>
      <c r="H445" s="28">
        <v>82549</v>
      </c>
      <c r="I445" s="113">
        <v>45934</v>
      </c>
      <c r="J445" s="113">
        <v>45934</v>
      </c>
      <c r="K445" s="159">
        <f>IF(OR(Tbl_DFR[[#This Row],[Date of filling]]="WIP",Tbl_DFR[[#This Row],[Date of Invoice ]]=""),"",Tbl_DFR[[#This Row],[Date of filling]]-Tbl_DFR[[#This Row],[Date of Invoice ]])</f>
        <v>0</v>
      </c>
      <c r="L445" s="161" t="str">
        <f>IF(ISNUMBER(Tbl_DFR[[#This Row],[Invoice filling gape]]),"valid","check")</f>
        <v>valid</v>
      </c>
      <c r="M445" s="51">
        <v>14002</v>
      </c>
      <c r="N445" s="51">
        <v>4795</v>
      </c>
      <c r="O445" s="51">
        <v>10</v>
      </c>
      <c r="P445" s="42">
        <v>60</v>
      </c>
      <c r="Q445" s="42" t="str">
        <f>IF(Tbl_DFR[[#This Row],[Filling Qty]]&gt;=150,"high","normal")</f>
        <v>normal</v>
      </c>
      <c r="R445" s="42" t="str">
        <f>IF(AND(Tbl_DFR[[#This Row],[CMP]]="HALDWANI",Tbl_DFR[[#This Row],[Filling Qty]]&gt;=150),"yes","no")</f>
        <v>no</v>
      </c>
      <c r="S445" s="42" t="str">
        <f>IF(Tbl_DFR[[#This Row],[Filling Qty]]&gt;=150,"high",IF(Tbl_DFR[[#This Row],[Filling Qty]]&gt;=80,"medium","low"))</f>
        <v>low</v>
      </c>
      <c r="T445" s="42">
        <f t="shared" si="7"/>
        <v>70</v>
      </c>
      <c r="U445" s="42" t="str" cm="1">
        <f t="array" ref="U445">_xlfn.IFS(Tbl_DFR[[#This Row],[Filling Qty]]&gt;=150,"HIGH",Tbl_DFR[[#This Row],[Filling Qty]]&gt;=80,"medium",TRUE,"low")</f>
        <v>low</v>
      </c>
      <c r="V445" s="42" t="str">
        <f>IF(OR(Tbl_DFR[[#This Row],[CMP]]="HALDWANI",Tbl_DFR[[#This Row],[CMP]]="DEHRADUN"),"YES","NO")</f>
        <v>YES</v>
      </c>
      <c r="W445" s="113">
        <v>45934</v>
      </c>
      <c r="X445" s="42"/>
      <c r="Y445" s="43">
        <v>45931</v>
      </c>
      <c r="Z445" s="43" t="str">
        <f>IFERROR(TEXT(Tbl_DFR[[#This Row],[Date of filling]],"mmm"),"WIP")</f>
        <v>Oct</v>
      </c>
      <c r="AA445" s="159">
        <f>IFERROR(YEAR(Tbl_DFR[[#This Row],[Date of filling]]),"WIP")</f>
        <v>2025</v>
      </c>
      <c r="AB445" s="161" t="str">
        <f>IFERROR(TEXT(Tbl_DFR[[#This Row],[Date of filling]],"ddd"),"WIP")</f>
        <v>Sat</v>
      </c>
      <c r="AC445" s="50"/>
      <c r="AD445" s="129" t="str">
        <f>_xlfn.XLOOKUP(Tbl_DFR[[#This Row],[SAP]],Site_master[SAP ID],Site_master[ [ TECHNICIAN Name] ],"Not found")</f>
        <v>Ayush  Dubey</v>
      </c>
      <c r="AE445" s="133">
        <f>LEN(Tbl_DFR[[#This Row],[SAP]])</f>
        <v>18</v>
      </c>
      <c r="AF445" s="151" t="str">
        <f>IF(Tbl_DFR[[#This Row],[SAP LENGTH]]=18,"valid","check")</f>
        <v>valid</v>
      </c>
    </row>
    <row r="446" spans="1:32">
      <c r="A446" s="70">
        <v>219</v>
      </c>
      <c r="B446" s="22" t="s">
        <v>31</v>
      </c>
      <c r="C446" s="22" t="str">
        <f>UPPER(TRIM(Tbl_DFR[[#This Row],[CMP]]))</f>
        <v>HALDWANI</v>
      </c>
      <c r="D446" s="23" t="s">
        <v>1</v>
      </c>
      <c r="E446" s="21" t="s">
        <v>143</v>
      </c>
      <c r="F446" s="21" t="s">
        <v>111</v>
      </c>
      <c r="G446" s="21" t="s">
        <v>285</v>
      </c>
      <c r="H446" s="22">
        <v>82549</v>
      </c>
      <c r="I446" s="24">
        <v>45934</v>
      </c>
      <c r="J446" s="24">
        <v>45934</v>
      </c>
      <c r="K446" s="159">
        <f>IF(OR(Tbl_DFR[[#This Row],[Date of filling]]="WIP",Tbl_DFR[[#This Row],[Date of Invoice ]]=""),"",Tbl_DFR[[#This Row],[Date of filling]]-Tbl_DFR[[#This Row],[Date of Invoice ]])</f>
        <v>0</v>
      </c>
      <c r="L446" s="159" t="str">
        <f>IF(ISNUMBER(Tbl_DFR[[#This Row],[Invoice filling gape]]),"valid","check")</f>
        <v>valid</v>
      </c>
      <c r="M446" s="21">
        <v>9339</v>
      </c>
      <c r="N446" s="21">
        <v>2044</v>
      </c>
      <c r="O446" s="21">
        <v>51</v>
      </c>
      <c r="P446" s="22">
        <v>60</v>
      </c>
      <c r="Q446" s="134" t="str">
        <f>IF(Tbl_DFR[[#This Row],[Filling Qty]]&gt;=150,"high","normal")</f>
        <v>normal</v>
      </c>
      <c r="R446" s="134" t="str">
        <f>IF(AND(Tbl_DFR[[#This Row],[CMP]]="HALDWANI",Tbl_DFR[[#This Row],[Filling Qty]]&gt;=150),"yes","no")</f>
        <v>no</v>
      </c>
      <c r="S446" s="134" t="str">
        <f>IF(Tbl_DFR[[#This Row],[Filling Qty]]&gt;=150,"high",IF(Tbl_DFR[[#This Row],[Filling Qty]]&gt;=80,"medium","low"))</f>
        <v>low</v>
      </c>
      <c r="T446" s="34">
        <f t="shared" si="7"/>
        <v>111</v>
      </c>
      <c r="U446" s="134" t="str" cm="1">
        <f t="array" ref="U446">_xlfn.IFS(Tbl_DFR[[#This Row],[Filling Qty]]&gt;=150,"HIGH",Tbl_DFR[[#This Row],[Filling Qty]]&gt;=80,"medium",TRUE,"low")</f>
        <v>low</v>
      </c>
      <c r="V446" s="134" t="str">
        <f>IF(OR(Tbl_DFR[[#This Row],[CMP]]="HALDWANI",Tbl_DFR[[#This Row],[CMP]]="DEHRADUN"),"YES","NO")</f>
        <v>YES</v>
      </c>
      <c r="W446" s="24">
        <v>45934</v>
      </c>
      <c r="X446" s="34"/>
      <c r="Y446" s="25">
        <v>45931</v>
      </c>
      <c r="Z446" s="156" t="str">
        <f>IFERROR(TEXT(Tbl_DFR[[#This Row],[Date of filling]],"mmm"),"WIP")</f>
        <v>Oct</v>
      </c>
      <c r="AA446" s="159">
        <f>IFERROR(YEAR(Tbl_DFR[[#This Row],[Date of filling]]),"WIP")</f>
        <v>2025</v>
      </c>
      <c r="AB446" s="160" t="str">
        <f>IFERROR(TEXT(Tbl_DFR[[#This Row],[Date of filling]],"ddd"),"WIP")</f>
        <v>Sat</v>
      </c>
      <c r="AC446" s="66"/>
      <c r="AD446" s="134" t="str">
        <f>_xlfn.XLOOKUP(Tbl_DFR[[#This Row],[SAP]],Site_master[SAP ID],Site_master[ [ TECHNICIAN Name] ],"Not found")</f>
        <v>Ayush  Dubey</v>
      </c>
      <c r="AE446" s="21">
        <f>LEN(Tbl_DFR[[#This Row],[SAP]])</f>
        <v>18</v>
      </c>
      <c r="AF446" s="151" t="str">
        <f>IF(Tbl_DFR[[#This Row],[SAP LENGTH]]=18,"valid","check")</f>
        <v>valid</v>
      </c>
    </row>
    <row r="447" spans="1:32">
      <c r="A447" s="56">
        <v>220</v>
      </c>
      <c r="B447" s="29" t="s">
        <v>31</v>
      </c>
      <c r="C447" s="29" t="str">
        <f>UPPER(TRIM(Tbl_DFR[[#This Row],[CMP]]))</f>
        <v>HALDWANI</v>
      </c>
      <c r="D447" s="23" t="s">
        <v>1</v>
      </c>
      <c r="E447" s="27" t="s">
        <v>143</v>
      </c>
      <c r="F447" s="27" t="s">
        <v>111</v>
      </c>
      <c r="G447" s="27" t="s">
        <v>286</v>
      </c>
      <c r="H447" s="29">
        <v>82549</v>
      </c>
      <c r="I447" s="119">
        <v>45934</v>
      </c>
      <c r="J447" s="30">
        <v>45934</v>
      </c>
      <c r="K447" s="159">
        <f>IF(OR(Tbl_DFR[[#This Row],[Date of filling]]="WIP",Tbl_DFR[[#This Row],[Date of Invoice ]]=""),"",Tbl_DFR[[#This Row],[Date of filling]]-Tbl_DFR[[#This Row],[Date of Invoice ]])</f>
        <v>0</v>
      </c>
      <c r="L447" s="159" t="str">
        <f>IF(ISNUMBER(Tbl_DFR[[#This Row],[Invoice filling gape]]),"valid","check")</f>
        <v>valid</v>
      </c>
      <c r="M447" s="27">
        <v>788</v>
      </c>
      <c r="N447" s="56">
        <v>130</v>
      </c>
      <c r="O447" s="56">
        <v>60</v>
      </c>
      <c r="P447" s="73">
        <v>80</v>
      </c>
      <c r="Q447" s="129" t="str">
        <f>IF(Tbl_DFR[[#This Row],[Filling Qty]]&gt;=150,"high","normal")</f>
        <v>normal</v>
      </c>
      <c r="R447" s="129" t="str">
        <f>IF(AND(Tbl_DFR[[#This Row],[CMP]]="HALDWANI",Tbl_DFR[[#This Row],[Filling Qty]]&gt;=150),"yes","no")</f>
        <v>no</v>
      </c>
      <c r="S447" s="129" t="str">
        <f>IF(Tbl_DFR[[#This Row],[Filling Qty]]&gt;=150,"high",IF(Tbl_DFR[[#This Row],[Filling Qty]]&gt;=80,"medium","low"))</f>
        <v>medium</v>
      </c>
      <c r="T447" s="42">
        <f t="shared" si="7"/>
        <v>140</v>
      </c>
      <c r="U447" s="129" t="str" cm="1">
        <f t="array" ref="U447">_xlfn.IFS(Tbl_DFR[[#This Row],[Filling Qty]]&gt;=150,"HIGH",Tbl_DFR[[#This Row],[Filling Qty]]&gt;=80,"medium",TRUE,"low")</f>
        <v>medium</v>
      </c>
      <c r="V447" s="129" t="str">
        <f>IF(OR(Tbl_DFR[[#This Row],[CMP]]="HALDWANI",Tbl_DFR[[#This Row],[CMP]]="DEHRADUN"),"YES","NO")</f>
        <v>YES</v>
      </c>
      <c r="W447" s="30">
        <v>45934</v>
      </c>
      <c r="X447" s="28"/>
      <c r="Y447" s="75">
        <v>45931</v>
      </c>
      <c r="Z447" s="157" t="str">
        <f>IFERROR(TEXT(Tbl_DFR[[#This Row],[Date of filling]],"mmm"),"WIP")</f>
        <v>Oct</v>
      </c>
      <c r="AA447" s="159">
        <f>IFERROR(YEAR(Tbl_DFR[[#This Row],[Date of filling]]),"WIP")</f>
        <v>2025</v>
      </c>
      <c r="AB447" s="161" t="str">
        <f>IFERROR(TEXT(Tbl_DFR[[#This Row],[Date of filling]],"ddd"),"WIP")</f>
        <v>Sat</v>
      </c>
      <c r="AC447" s="50"/>
      <c r="AD447" s="129" t="str">
        <f>_xlfn.XLOOKUP(Tbl_DFR[[#This Row],[SAP]],Site_master[SAP ID],Site_master[ [ TECHNICIAN Name] ],"Not found")</f>
        <v>Ayush  Dubey</v>
      </c>
      <c r="AE447" s="27">
        <f>LEN(Tbl_DFR[[#This Row],[SAP]])</f>
        <v>18</v>
      </c>
      <c r="AF447" s="151" t="str">
        <f>IF(Tbl_DFR[[#This Row],[SAP LENGTH]]=18,"valid","check")</f>
        <v>valid</v>
      </c>
    </row>
    <row r="448" spans="1:32">
      <c r="A448" s="70">
        <v>221</v>
      </c>
      <c r="B448" s="34" t="s">
        <v>31</v>
      </c>
      <c r="C448" s="34" t="str">
        <f>UPPER(TRIM(Tbl_DFR[[#This Row],[CMP]]))</f>
        <v>HALDWANI</v>
      </c>
      <c r="D448" s="40" t="s">
        <v>1</v>
      </c>
      <c r="E448" s="21" t="s">
        <v>143</v>
      </c>
      <c r="F448" s="21" t="s">
        <v>111</v>
      </c>
      <c r="G448" s="21" t="s">
        <v>287</v>
      </c>
      <c r="H448" s="34">
        <v>82549</v>
      </c>
      <c r="I448" s="112">
        <v>45934</v>
      </c>
      <c r="J448" s="24">
        <v>45934</v>
      </c>
      <c r="K448" s="159">
        <f>IF(OR(Tbl_DFR[[#This Row],[Date of filling]]="WIP",Tbl_DFR[[#This Row],[Date of Invoice ]]=""),"",Tbl_DFR[[#This Row],[Date of filling]]-Tbl_DFR[[#This Row],[Date of Invoice ]])</f>
        <v>0</v>
      </c>
      <c r="L448" s="160" t="str">
        <f>IF(ISNUMBER(Tbl_DFR[[#This Row],[Invoice filling gape]]),"valid","check")</f>
        <v>valid</v>
      </c>
      <c r="M448" s="34">
        <v>13043</v>
      </c>
      <c r="N448" s="46">
        <v>3230</v>
      </c>
      <c r="O448" s="46">
        <v>25</v>
      </c>
      <c r="P448" s="46">
        <v>40</v>
      </c>
      <c r="Q448" s="46" t="str">
        <f>IF(Tbl_DFR[[#This Row],[Filling Qty]]&gt;=150,"high","normal")</f>
        <v>normal</v>
      </c>
      <c r="R448" s="46" t="str">
        <f>IF(AND(Tbl_DFR[[#This Row],[CMP]]="HALDWANI",Tbl_DFR[[#This Row],[Filling Qty]]&gt;=150),"yes","no")</f>
        <v>no</v>
      </c>
      <c r="S448" s="46" t="str">
        <f>IF(Tbl_DFR[[#This Row],[Filling Qty]]&gt;=150,"high",IF(Tbl_DFR[[#This Row],[Filling Qty]]&gt;=80,"medium","low"))</f>
        <v>low</v>
      </c>
      <c r="T448" s="46">
        <f t="shared" si="7"/>
        <v>65</v>
      </c>
      <c r="U448" s="130" t="str" cm="1">
        <f t="array" ref="U448">_xlfn.IFS(Tbl_DFR[[#This Row],[Filling Qty]]&gt;=150,"HIGH",Tbl_DFR[[#This Row],[Filling Qty]]&gt;=80,"medium",TRUE,"low")</f>
        <v>low</v>
      </c>
      <c r="V448" s="130" t="str">
        <f>IF(OR(Tbl_DFR[[#This Row],[CMP]]="HALDWANI",Tbl_DFR[[#This Row],[CMP]]="DEHRADUN"),"YES","NO")</f>
        <v>YES</v>
      </c>
      <c r="W448" s="24">
        <v>45934</v>
      </c>
      <c r="X448" s="34"/>
      <c r="Y448" s="47">
        <v>45931</v>
      </c>
      <c r="Z448" s="47" t="str">
        <f>IFERROR(TEXT(Tbl_DFR[[#This Row],[Date of filling]],"mmm"),"WIP")</f>
        <v>Oct</v>
      </c>
      <c r="AA448" s="159">
        <f>IFERROR(YEAR(Tbl_DFR[[#This Row],[Date of filling]]),"WIP")</f>
        <v>2025</v>
      </c>
      <c r="AB448" s="161" t="str">
        <f>IFERROR(TEXT(Tbl_DFR[[#This Row],[Date of filling]],"ddd"),"WIP")</f>
        <v>Sat</v>
      </c>
      <c r="AC448" s="48"/>
      <c r="AD448" s="130" t="str">
        <f>_xlfn.XLOOKUP(Tbl_DFR[[#This Row],[SAP]],Site_master[SAP ID],Site_master[ [ TECHNICIAN Name] ],"Not found")</f>
        <v>Shahwaz  Hussain</v>
      </c>
      <c r="AE448" s="135">
        <f>LEN(Tbl_DFR[[#This Row],[SAP]])</f>
        <v>18</v>
      </c>
      <c r="AF448" s="151" t="str">
        <f>IF(Tbl_DFR[[#This Row],[SAP LENGTH]]=18,"valid","check")</f>
        <v>valid</v>
      </c>
    </row>
    <row r="449" spans="1:32">
      <c r="A449" s="56">
        <v>222</v>
      </c>
      <c r="B449" s="28" t="s">
        <v>31</v>
      </c>
      <c r="C449" s="28" t="str">
        <f>UPPER(TRIM(Tbl_DFR[[#This Row],[CMP]]))</f>
        <v>HALDWANI</v>
      </c>
      <c r="D449" s="40" t="s">
        <v>1</v>
      </c>
      <c r="E449" s="27" t="s">
        <v>143</v>
      </c>
      <c r="F449" s="27" t="s">
        <v>111</v>
      </c>
      <c r="G449" s="27" t="s">
        <v>288</v>
      </c>
      <c r="H449" s="28">
        <v>82549</v>
      </c>
      <c r="I449" s="113">
        <v>45934</v>
      </c>
      <c r="J449" s="119">
        <v>45934</v>
      </c>
      <c r="K449" s="159">
        <f>IF(OR(Tbl_DFR[[#This Row],[Date of filling]]="WIP",Tbl_DFR[[#This Row],[Date of Invoice ]]=""),"",Tbl_DFR[[#This Row],[Date of filling]]-Tbl_DFR[[#This Row],[Date of Invoice ]])</f>
        <v>0</v>
      </c>
      <c r="L449" s="161" t="str">
        <f>IF(ISNUMBER(Tbl_DFR[[#This Row],[Invoice filling gape]]),"valid","check")</f>
        <v>valid</v>
      </c>
      <c r="M449" s="42">
        <v>5824</v>
      </c>
      <c r="N449" s="42">
        <v>922</v>
      </c>
      <c r="O449" s="42">
        <v>37</v>
      </c>
      <c r="P449" s="42">
        <v>40</v>
      </c>
      <c r="Q449" s="42" t="str">
        <f>IF(Tbl_DFR[[#This Row],[Filling Qty]]&gt;=150,"high","normal")</f>
        <v>normal</v>
      </c>
      <c r="R449" s="42" t="str">
        <f>IF(AND(Tbl_DFR[[#This Row],[CMP]]="HALDWANI",Tbl_DFR[[#This Row],[Filling Qty]]&gt;=150),"yes","no")</f>
        <v>no</v>
      </c>
      <c r="S449" s="42" t="str">
        <f>IF(Tbl_DFR[[#This Row],[Filling Qty]]&gt;=150,"high",IF(Tbl_DFR[[#This Row],[Filling Qty]]&gt;=80,"medium","low"))</f>
        <v>low</v>
      </c>
      <c r="T449" s="42">
        <f t="shared" si="7"/>
        <v>77</v>
      </c>
      <c r="U449" s="129" t="str" cm="1">
        <f t="array" ref="U449">_xlfn.IFS(Tbl_DFR[[#This Row],[Filling Qty]]&gt;=150,"HIGH",Tbl_DFR[[#This Row],[Filling Qty]]&gt;=80,"medium",TRUE,"low")</f>
        <v>low</v>
      </c>
      <c r="V449" s="129" t="str">
        <f>IF(OR(Tbl_DFR[[#This Row],[CMP]]="HALDWANI",Tbl_DFR[[#This Row],[CMP]]="DEHRADUN"),"YES","NO")</f>
        <v>YES</v>
      </c>
      <c r="W449" s="119">
        <v>45934</v>
      </c>
      <c r="X449" s="42"/>
      <c r="Y449" s="43">
        <v>45931</v>
      </c>
      <c r="Z449" s="43" t="str">
        <f>IFERROR(TEXT(Tbl_DFR[[#This Row],[Date of filling]],"mmm"),"WIP")</f>
        <v>Oct</v>
      </c>
      <c r="AA449" s="159">
        <f>IFERROR(YEAR(Tbl_DFR[[#This Row],[Date of filling]]),"WIP")</f>
        <v>2025</v>
      </c>
      <c r="AB449" s="161" t="str">
        <f>IFERROR(TEXT(Tbl_DFR[[#This Row],[Date of filling]],"ddd"),"WIP")</f>
        <v>Sat</v>
      </c>
      <c r="AC449" s="50"/>
      <c r="AD449" s="129" t="str">
        <f>_xlfn.XLOOKUP(Tbl_DFR[[#This Row],[SAP]],Site_master[SAP ID],Site_master[ [ TECHNICIAN Name] ],"Not found")</f>
        <v>Shahwaz  Hussain</v>
      </c>
      <c r="AE449" s="133">
        <f>LEN(Tbl_DFR[[#This Row],[SAP]])</f>
        <v>18</v>
      </c>
      <c r="AF449" s="151" t="str">
        <f>IF(Tbl_DFR[[#This Row],[SAP LENGTH]]=18,"valid","check")</f>
        <v>valid</v>
      </c>
    </row>
    <row r="450" spans="1:32">
      <c r="A450" s="70">
        <v>223</v>
      </c>
      <c r="B450" s="34" t="s">
        <v>31</v>
      </c>
      <c r="C450" s="34" t="str">
        <f>UPPER(TRIM(Tbl_DFR[[#This Row],[CMP]]))</f>
        <v>HALDWANI</v>
      </c>
      <c r="D450" s="40" t="s">
        <v>1</v>
      </c>
      <c r="E450" s="21" t="s">
        <v>143</v>
      </c>
      <c r="F450" s="21" t="s">
        <v>111</v>
      </c>
      <c r="G450" s="21" t="s">
        <v>289</v>
      </c>
      <c r="H450" s="34">
        <v>82549</v>
      </c>
      <c r="I450" s="112">
        <v>45934</v>
      </c>
      <c r="J450" s="112">
        <v>45934</v>
      </c>
      <c r="K450" s="159">
        <f>IF(OR(Tbl_DFR[[#This Row],[Date of filling]]="WIP",Tbl_DFR[[#This Row],[Date of Invoice ]]=""),"",Tbl_DFR[[#This Row],[Date of filling]]-Tbl_DFR[[#This Row],[Date of Invoice ]])</f>
        <v>0</v>
      </c>
      <c r="L450" s="161" t="str">
        <f>IF(ISNUMBER(Tbl_DFR[[#This Row],[Invoice filling gape]]),"valid","check")</f>
        <v>valid</v>
      </c>
      <c r="M450" s="46">
        <v>2913</v>
      </c>
      <c r="N450" s="46">
        <v>640</v>
      </c>
      <c r="O450" s="46">
        <v>69</v>
      </c>
      <c r="P450" s="46">
        <v>40</v>
      </c>
      <c r="Q450" s="46" t="str">
        <f>IF(Tbl_DFR[[#This Row],[Filling Qty]]&gt;=150,"high","normal")</f>
        <v>normal</v>
      </c>
      <c r="R450" s="46" t="str">
        <f>IF(AND(Tbl_DFR[[#This Row],[CMP]]="HALDWANI",Tbl_DFR[[#This Row],[Filling Qty]]&gt;=150),"yes","no")</f>
        <v>no</v>
      </c>
      <c r="S450" s="46" t="str">
        <f>IF(Tbl_DFR[[#This Row],[Filling Qty]]&gt;=150,"high",IF(Tbl_DFR[[#This Row],[Filling Qty]]&gt;=80,"medium","low"))</f>
        <v>low</v>
      </c>
      <c r="T450" s="46">
        <f t="shared" si="7"/>
        <v>109</v>
      </c>
      <c r="U450" s="46" t="str" cm="1">
        <f t="array" ref="U450">_xlfn.IFS(Tbl_DFR[[#This Row],[Filling Qty]]&gt;=150,"HIGH",Tbl_DFR[[#This Row],[Filling Qty]]&gt;=80,"medium",TRUE,"low")</f>
        <v>low</v>
      </c>
      <c r="V450" s="46" t="str">
        <f>IF(OR(Tbl_DFR[[#This Row],[CMP]]="HALDWANI",Tbl_DFR[[#This Row],[CMP]]="DEHRADUN"),"YES","NO")</f>
        <v>YES</v>
      </c>
      <c r="W450" s="112">
        <v>45934</v>
      </c>
      <c r="X450" s="46"/>
      <c r="Y450" s="47">
        <v>45931</v>
      </c>
      <c r="Z450" s="47" t="str">
        <f>IFERROR(TEXT(Tbl_DFR[[#This Row],[Date of filling]],"mmm"),"WIP")</f>
        <v>Oct</v>
      </c>
      <c r="AA450" s="159">
        <f>IFERROR(YEAR(Tbl_DFR[[#This Row],[Date of filling]]),"WIP")</f>
        <v>2025</v>
      </c>
      <c r="AB450" s="161" t="str">
        <f>IFERROR(TEXT(Tbl_DFR[[#This Row],[Date of filling]],"ddd"),"WIP")</f>
        <v>Sat</v>
      </c>
      <c r="AC450" s="48"/>
      <c r="AD450" s="130" t="str">
        <f>_xlfn.XLOOKUP(Tbl_DFR[[#This Row],[SAP]],Site_master[SAP ID],Site_master[ [ TECHNICIAN Name] ],"Not found")</f>
        <v>Shahwaz  Hussain</v>
      </c>
      <c r="AE450" s="135">
        <f>LEN(Tbl_DFR[[#This Row],[SAP]])</f>
        <v>18</v>
      </c>
      <c r="AF450" s="151" t="str">
        <f>IF(Tbl_DFR[[#This Row],[SAP LENGTH]]=18,"valid","check")</f>
        <v>valid</v>
      </c>
    </row>
    <row r="451" spans="1:32">
      <c r="A451" s="56">
        <v>224</v>
      </c>
      <c r="B451" s="28" t="s">
        <v>31</v>
      </c>
      <c r="C451" s="28" t="str">
        <f>UPPER(TRIM(Tbl_DFR[[#This Row],[CMP]]))</f>
        <v>HALDWANI</v>
      </c>
      <c r="D451" s="40" t="s">
        <v>1</v>
      </c>
      <c r="E451" s="27" t="s">
        <v>143</v>
      </c>
      <c r="F451" s="27" t="s">
        <v>111</v>
      </c>
      <c r="G451" s="27" t="s">
        <v>290</v>
      </c>
      <c r="H451" s="28">
        <v>82549</v>
      </c>
      <c r="I451" s="113">
        <v>45934</v>
      </c>
      <c r="J451" s="113">
        <v>45934</v>
      </c>
      <c r="K451" s="159">
        <f>IF(OR(Tbl_DFR[[#This Row],[Date of filling]]="WIP",Tbl_DFR[[#This Row],[Date of Invoice ]]=""),"",Tbl_DFR[[#This Row],[Date of filling]]-Tbl_DFR[[#This Row],[Date of Invoice ]])</f>
        <v>0</v>
      </c>
      <c r="L451" s="161" t="str">
        <f>IF(ISNUMBER(Tbl_DFR[[#This Row],[Invoice filling gape]]),"valid","check")</f>
        <v>valid</v>
      </c>
      <c r="M451" s="42">
        <v>5488</v>
      </c>
      <c r="N451" s="42">
        <v>1059</v>
      </c>
      <c r="O451" s="42">
        <v>46</v>
      </c>
      <c r="P451" s="42">
        <v>40</v>
      </c>
      <c r="Q451" s="42" t="str">
        <f>IF(Tbl_DFR[[#This Row],[Filling Qty]]&gt;=150,"high","normal")</f>
        <v>normal</v>
      </c>
      <c r="R451" s="42" t="str">
        <f>IF(AND(Tbl_DFR[[#This Row],[CMP]]="HALDWANI",Tbl_DFR[[#This Row],[Filling Qty]]&gt;=150),"yes","no")</f>
        <v>no</v>
      </c>
      <c r="S451" s="42" t="str">
        <f>IF(Tbl_DFR[[#This Row],[Filling Qty]]&gt;=150,"high",IF(Tbl_DFR[[#This Row],[Filling Qty]]&gt;=80,"medium","low"))</f>
        <v>low</v>
      </c>
      <c r="T451" s="42">
        <f t="shared" si="7"/>
        <v>86</v>
      </c>
      <c r="U451" s="42" t="str" cm="1">
        <f t="array" ref="U451">_xlfn.IFS(Tbl_DFR[[#This Row],[Filling Qty]]&gt;=150,"HIGH",Tbl_DFR[[#This Row],[Filling Qty]]&gt;=80,"medium",TRUE,"low")</f>
        <v>low</v>
      </c>
      <c r="V451" s="42" t="str">
        <f>IF(OR(Tbl_DFR[[#This Row],[CMP]]="HALDWANI",Tbl_DFR[[#This Row],[CMP]]="DEHRADUN"),"YES","NO")</f>
        <v>YES</v>
      </c>
      <c r="W451" s="113">
        <v>45934</v>
      </c>
      <c r="X451" s="42"/>
      <c r="Y451" s="43">
        <v>45931</v>
      </c>
      <c r="Z451" s="43" t="str">
        <f>IFERROR(TEXT(Tbl_DFR[[#This Row],[Date of filling]],"mmm"),"WIP")</f>
        <v>Oct</v>
      </c>
      <c r="AA451" s="159">
        <f>IFERROR(YEAR(Tbl_DFR[[#This Row],[Date of filling]]),"WIP")</f>
        <v>2025</v>
      </c>
      <c r="AB451" s="161" t="str">
        <f>IFERROR(TEXT(Tbl_DFR[[#This Row],[Date of filling]],"ddd"),"WIP")</f>
        <v>Sat</v>
      </c>
      <c r="AC451" s="50"/>
      <c r="AD451" s="129" t="str">
        <f>_xlfn.XLOOKUP(Tbl_DFR[[#This Row],[SAP]],Site_master[SAP ID],Site_master[ [ TECHNICIAN Name] ],"Not found")</f>
        <v>Shahwaz  Hussain</v>
      </c>
      <c r="AE451" s="133">
        <f>LEN(Tbl_DFR[[#This Row],[SAP]])</f>
        <v>18</v>
      </c>
      <c r="AF451" s="151" t="str">
        <f>IF(Tbl_DFR[[#This Row],[SAP LENGTH]]=18,"valid","check")</f>
        <v>valid</v>
      </c>
    </row>
    <row r="452" spans="1:32">
      <c r="A452" s="70">
        <v>225</v>
      </c>
      <c r="B452" s="34" t="s">
        <v>31</v>
      </c>
      <c r="C452" s="34" t="str">
        <f>UPPER(TRIM(Tbl_DFR[[#This Row],[CMP]]))</f>
        <v>HALDWANI</v>
      </c>
      <c r="D452" s="40" t="s">
        <v>1</v>
      </c>
      <c r="E452" s="21" t="s">
        <v>143</v>
      </c>
      <c r="F452" s="21" t="s">
        <v>111</v>
      </c>
      <c r="G452" s="21" t="s">
        <v>291</v>
      </c>
      <c r="H452" s="34">
        <v>82549</v>
      </c>
      <c r="I452" s="112">
        <v>45934</v>
      </c>
      <c r="J452" s="24">
        <v>45934</v>
      </c>
      <c r="K452" s="159">
        <f>IF(OR(Tbl_DFR[[#This Row],[Date of filling]]="WIP",Tbl_DFR[[#This Row],[Date of Invoice ]]=""),"",Tbl_DFR[[#This Row],[Date of filling]]-Tbl_DFR[[#This Row],[Date of Invoice ]])</f>
        <v>0</v>
      </c>
      <c r="L452" s="160" t="str">
        <f>IF(ISNUMBER(Tbl_DFR[[#This Row],[Invoice filling gape]]),"valid","check")</f>
        <v>valid</v>
      </c>
      <c r="M452" s="34">
        <v>14849</v>
      </c>
      <c r="N452" s="46">
        <v>4000</v>
      </c>
      <c r="O452" s="46">
        <v>14</v>
      </c>
      <c r="P452" s="46">
        <v>60</v>
      </c>
      <c r="Q452" s="46" t="str">
        <f>IF(Tbl_DFR[[#This Row],[Filling Qty]]&gt;=150,"high","normal")</f>
        <v>normal</v>
      </c>
      <c r="R452" s="46" t="str">
        <f>IF(AND(Tbl_DFR[[#This Row],[CMP]]="HALDWANI",Tbl_DFR[[#This Row],[Filling Qty]]&gt;=150),"yes","no")</f>
        <v>no</v>
      </c>
      <c r="S452" s="46" t="str">
        <f>IF(Tbl_DFR[[#This Row],[Filling Qty]]&gt;=150,"high",IF(Tbl_DFR[[#This Row],[Filling Qty]]&gt;=80,"medium","low"))</f>
        <v>low</v>
      </c>
      <c r="T452" s="46">
        <f t="shared" si="7"/>
        <v>74</v>
      </c>
      <c r="U452" s="130" t="str" cm="1">
        <f t="array" ref="U452">_xlfn.IFS(Tbl_DFR[[#This Row],[Filling Qty]]&gt;=150,"HIGH",Tbl_DFR[[#This Row],[Filling Qty]]&gt;=80,"medium",TRUE,"low")</f>
        <v>low</v>
      </c>
      <c r="V452" s="130" t="str">
        <f>IF(OR(Tbl_DFR[[#This Row],[CMP]]="HALDWANI",Tbl_DFR[[#This Row],[CMP]]="DEHRADUN"),"YES","NO")</f>
        <v>YES</v>
      </c>
      <c r="W452" s="24">
        <v>45934</v>
      </c>
      <c r="X452" s="34"/>
      <c r="Y452" s="47">
        <v>45931</v>
      </c>
      <c r="Z452" s="47" t="str">
        <f>IFERROR(TEXT(Tbl_DFR[[#This Row],[Date of filling]],"mmm"),"WIP")</f>
        <v>Oct</v>
      </c>
      <c r="AA452" s="159">
        <f>IFERROR(YEAR(Tbl_DFR[[#This Row],[Date of filling]]),"WIP")</f>
        <v>2025</v>
      </c>
      <c r="AB452" s="161" t="str">
        <f>IFERROR(TEXT(Tbl_DFR[[#This Row],[Date of filling]],"ddd"),"WIP")</f>
        <v>Sat</v>
      </c>
      <c r="AC452" s="48"/>
      <c r="AD452" s="130" t="str">
        <f>_xlfn.XLOOKUP(Tbl_DFR[[#This Row],[SAP]],Site_master[SAP ID],Site_master[ [ TECHNICIAN Name] ],"Not found")</f>
        <v>Shahwaz  Hussain</v>
      </c>
      <c r="AE452" s="135">
        <f>LEN(Tbl_DFR[[#This Row],[SAP]])</f>
        <v>18</v>
      </c>
      <c r="AF452" s="151" t="str">
        <f>IF(Tbl_DFR[[#This Row],[SAP LENGTH]]=18,"valid","check")</f>
        <v>valid</v>
      </c>
    </row>
    <row r="453" spans="1:32">
      <c r="A453" s="56">
        <v>226</v>
      </c>
      <c r="B453" s="28" t="s">
        <v>31</v>
      </c>
      <c r="C453" s="28" t="str">
        <f>UPPER(TRIM(Tbl_DFR[[#This Row],[CMP]]))</f>
        <v>HALDWANI</v>
      </c>
      <c r="D453" s="40" t="s">
        <v>1</v>
      </c>
      <c r="E453" s="27" t="s">
        <v>143</v>
      </c>
      <c r="F453" s="27" t="s">
        <v>111</v>
      </c>
      <c r="G453" s="27" t="s">
        <v>292</v>
      </c>
      <c r="H453" s="28">
        <v>93045</v>
      </c>
      <c r="I453" s="113">
        <v>45934</v>
      </c>
      <c r="J453" s="119">
        <v>45934</v>
      </c>
      <c r="K453" s="159">
        <f>IF(OR(Tbl_DFR[[#This Row],[Date of filling]]="WIP",Tbl_DFR[[#This Row],[Date of Invoice ]]=""),"",Tbl_DFR[[#This Row],[Date of filling]]-Tbl_DFR[[#This Row],[Date of Invoice ]])</f>
        <v>0</v>
      </c>
      <c r="L453" s="161" t="str">
        <f>IF(ISNUMBER(Tbl_DFR[[#This Row],[Invoice filling gape]]),"valid","check")</f>
        <v>valid</v>
      </c>
      <c r="M453" s="42">
        <v>5975</v>
      </c>
      <c r="N453" s="42">
        <v>1065</v>
      </c>
      <c r="O453" s="42">
        <v>39</v>
      </c>
      <c r="P453" s="42">
        <v>120</v>
      </c>
      <c r="Q453" s="42" t="str">
        <f>IF(Tbl_DFR[[#This Row],[Filling Qty]]&gt;=150,"high","normal")</f>
        <v>normal</v>
      </c>
      <c r="R453" s="42" t="str">
        <f>IF(AND(Tbl_DFR[[#This Row],[CMP]]="HALDWANI",Tbl_DFR[[#This Row],[Filling Qty]]&gt;=150),"yes","no")</f>
        <v>no</v>
      </c>
      <c r="S453" s="42" t="str">
        <f>IF(Tbl_DFR[[#This Row],[Filling Qty]]&gt;=150,"high",IF(Tbl_DFR[[#This Row],[Filling Qty]]&gt;=80,"medium","low"))</f>
        <v>medium</v>
      </c>
      <c r="T453" s="42">
        <f t="shared" si="7"/>
        <v>159</v>
      </c>
      <c r="U453" s="129" t="str" cm="1">
        <f t="array" ref="U453">_xlfn.IFS(Tbl_DFR[[#This Row],[Filling Qty]]&gt;=150,"HIGH",Tbl_DFR[[#This Row],[Filling Qty]]&gt;=80,"medium",TRUE,"low")</f>
        <v>medium</v>
      </c>
      <c r="V453" s="129" t="str">
        <f>IF(OR(Tbl_DFR[[#This Row],[CMP]]="HALDWANI",Tbl_DFR[[#This Row],[CMP]]="DEHRADUN"),"YES","NO")</f>
        <v>YES</v>
      </c>
      <c r="W453" s="119">
        <v>45934</v>
      </c>
      <c r="X453" s="42"/>
      <c r="Y453" s="43">
        <v>45931</v>
      </c>
      <c r="Z453" s="43" t="str">
        <f>IFERROR(TEXT(Tbl_DFR[[#This Row],[Date of filling]],"mmm"),"WIP")</f>
        <v>Oct</v>
      </c>
      <c r="AA453" s="159">
        <f>IFERROR(YEAR(Tbl_DFR[[#This Row],[Date of filling]]),"WIP")</f>
        <v>2025</v>
      </c>
      <c r="AB453" s="161" t="str">
        <f>IFERROR(TEXT(Tbl_DFR[[#This Row],[Date of filling]],"ddd"),"WIP")</f>
        <v>Sat</v>
      </c>
      <c r="AC453" s="50"/>
      <c r="AD453" s="129" t="str">
        <f>_xlfn.XLOOKUP(Tbl_DFR[[#This Row],[SAP]],Site_master[SAP ID],Site_master[ [ TECHNICIAN Name] ],"Not found")</f>
        <v>Ayush  Dubey</v>
      </c>
      <c r="AE453" s="133">
        <f>LEN(Tbl_DFR[[#This Row],[SAP]])</f>
        <v>18</v>
      </c>
      <c r="AF453" s="151" t="str">
        <f>IF(Tbl_DFR[[#This Row],[SAP LENGTH]]=18,"valid","check")</f>
        <v>valid</v>
      </c>
    </row>
    <row r="454" spans="1:32" hidden="1">
      <c r="A454" s="70">
        <v>227</v>
      </c>
      <c r="B454" s="34" t="s">
        <v>31</v>
      </c>
      <c r="C454" s="34" t="str">
        <f>UPPER(TRIM(Tbl_DFR[[#This Row],[CMP]]))</f>
        <v>HALDWANI</v>
      </c>
      <c r="D454" s="40" t="s">
        <v>104</v>
      </c>
      <c r="E454" s="21" t="s">
        <v>127</v>
      </c>
      <c r="F454" s="21" t="s">
        <v>126</v>
      </c>
      <c r="G454" s="21" t="s">
        <v>260</v>
      </c>
      <c r="H454" s="34">
        <v>71547</v>
      </c>
      <c r="I454" s="59">
        <v>45935</v>
      </c>
      <c r="J454" s="59">
        <v>45935</v>
      </c>
      <c r="K454" s="159">
        <f>IF(OR(Tbl_DFR[[#This Row],[Date of filling]]="WIP",Tbl_DFR[[#This Row],[Date of Invoice ]]=""),"",Tbl_DFR[[#This Row],[Date of filling]]-Tbl_DFR[[#This Row],[Date of Invoice ]])</f>
        <v>0</v>
      </c>
      <c r="L454" s="161" t="str">
        <f>IF(ISNUMBER(Tbl_DFR[[#This Row],[Invoice filling gape]]),"valid","check")</f>
        <v>valid</v>
      </c>
      <c r="M454" s="52">
        <v>5905</v>
      </c>
      <c r="N454" s="52">
        <v>1306</v>
      </c>
      <c r="O454" s="52">
        <v>65</v>
      </c>
      <c r="P454" s="46">
        <v>100</v>
      </c>
      <c r="Q454" s="46" t="str">
        <f>IF(Tbl_DFR[[#This Row],[Filling Qty]]&gt;=150,"high","normal")</f>
        <v>normal</v>
      </c>
      <c r="R454" s="46" t="str">
        <f>IF(AND(Tbl_DFR[[#This Row],[CMP]]="HALDWANI",Tbl_DFR[[#This Row],[Filling Qty]]&gt;=150),"yes","no")</f>
        <v>no</v>
      </c>
      <c r="S454" s="46" t="str">
        <f>IF(Tbl_DFR[[#This Row],[Filling Qty]]&gt;=150,"high",IF(Tbl_DFR[[#This Row],[Filling Qty]]&gt;=80,"medium","low"))</f>
        <v>medium</v>
      </c>
      <c r="T454" s="46">
        <f t="shared" ref="T454:T517" si="8">P454+O454</f>
        <v>165</v>
      </c>
      <c r="U454" s="46" t="str" cm="1">
        <f t="array" ref="U454">_xlfn.IFS(Tbl_DFR[[#This Row],[Filling Qty]]&gt;=150,"HIGH",Tbl_DFR[[#This Row],[Filling Qty]]&gt;=80,"medium",TRUE,"low")</f>
        <v>medium</v>
      </c>
      <c r="V454" s="46" t="str">
        <f>IF(OR(Tbl_DFR[[#This Row],[CMP]]="HALDWANI",Tbl_DFR[[#This Row],[CMP]]="DEHRADUN"),"YES","NO")</f>
        <v>YES</v>
      </c>
      <c r="W454" s="59">
        <v>45935</v>
      </c>
      <c r="X454" s="46"/>
      <c r="Y454" s="47">
        <v>45931</v>
      </c>
      <c r="Z454" s="47" t="str">
        <f>IFERROR(TEXT(Tbl_DFR[[#This Row],[Date of filling]],"mmm"),"WIP")</f>
        <v>Oct</v>
      </c>
      <c r="AA454" s="159">
        <f>IFERROR(YEAR(Tbl_DFR[[#This Row],[Date of filling]]),"WIP")</f>
        <v>2025</v>
      </c>
      <c r="AB454" s="161" t="str">
        <f>IFERROR(TEXT(Tbl_DFR[[#This Row],[Date of filling]],"ddd"),"WIP")</f>
        <v>Sun</v>
      </c>
      <c r="AC454" s="48"/>
      <c r="AD454" s="130" t="str">
        <f>_xlfn.XLOOKUP(Tbl_DFR[[#This Row],[SAP]],Site_master[SAP ID],Site_master[ [ TECHNICIAN Name] ],"Not found")</f>
        <v>Dharmendra  Singh</v>
      </c>
      <c r="AE454" s="135">
        <f>LEN(Tbl_DFR[[#This Row],[SAP]])</f>
        <v>18</v>
      </c>
      <c r="AF454" s="151" t="str">
        <f>IF(Tbl_DFR[[#This Row],[SAP LENGTH]]=18,"valid","check")</f>
        <v>valid</v>
      </c>
    </row>
    <row r="455" spans="1:32" hidden="1">
      <c r="A455" s="56">
        <v>228</v>
      </c>
      <c r="B455" s="28" t="s">
        <v>31</v>
      </c>
      <c r="C455" s="28" t="str">
        <f>UPPER(TRIM(Tbl_DFR[[#This Row],[CMP]]))</f>
        <v>HALDWANI</v>
      </c>
      <c r="D455" s="40" t="s">
        <v>104</v>
      </c>
      <c r="E455" s="27" t="s">
        <v>127</v>
      </c>
      <c r="F455" s="27" t="s">
        <v>126</v>
      </c>
      <c r="G455" s="23" t="s">
        <v>254</v>
      </c>
      <c r="H455" s="28">
        <v>154422</v>
      </c>
      <c r="I455" s="58">
        <v>45935</v>
      </c>
      <c r="J455" s="58">
        <v>45935</v>
      </c>
      <c r="K455" s="159">
        <f>IF(OR(Tbl_DFR[[#This Row],[Date of filling]]="WIP",Tbl_DFR[[#This Row],[Date of Invoice ]]=""),"",Tbl_DFR[[#This Row],[Date of filling]]-Tbl_DFR[[#This Row],[Date of Invoice ]])</f>
        <v>0</v>
      </c>
      <c r="L455" s="161" t="str">
        <f>IF(ISNUMBER(Tbl_DFR[[#This Row],[Invoice filling gape]]),"valid","check")</f>
        <v>valid</v>
      </c>
      <c r="M455" s="51">
        <v>63329</v>
      </c>
      <c r="N455" s="51">
        <v>2917</v>
      </c>
      <c r="O455" s="51">
        <v>50</v>
      </c>
      <c r="P455" s="42">
        <v>180</v>
      </c>
      <c r="Q455" s="42" t="str">
        <f>IF(Tbl_DFR[[#This Row],[Filling Qty]]&gt;=150,"high","normal")</f>
        <v>high</v>
      </c>
      <c r="R455" s="42" t="str">
        <f>IF(AND(Tbl_DFR[[#This Row],[CMP]]="HALDWANI",Tbl_DFR[[#This Row],[Filling Qty]]&gt;=150),"yes","no")</f>
        <v>yes</v>
      </c>
      <c r="S455" s="42" t="str">
        <f>IF(Tbl_DFR[[#This Row],[Filling Qty]]&gt;=150,"high",IF(Tbl_DFR[[#This Row],[Filling Qty]]&gt;=80,"medium","low"))</f>
        <v>high</v>
      </c>
      <c r="T455" s="42">
        <f t="shared" si="8"/>
        <v>230</v>
      </c>
      <c r="U455" s="42" t="str" cm="1">
        <f t="array" ref="U455">_xlfn.IFS(Tbl_DFR[[#This Row],[Filling Qty]]&gt;=150,"HIGH",Tbl_DFR[[#This Row],[Filling Qty]]&gt;=80,"medium",TRUE,"low")</f>
        <v>HIGH</v>
      </c>
      <c r="V455" s="42" t="str">
        <f>IF(OR(Tbl_DFR[[#This Row],[CMP]]="HALDWANI",Tbl_DFR[[#This Row],[CMP]]="DEHRADUN"),"YES","NO")</f>
        <v>YES</v>
      </c>
      <c r="W455" s="58">
        <v>45935</v>
      </c>
      <c r="X455" s="42"/>
      <c r="Y455" s="43">
        <v>45931</v>
      </c>
      <c r="Z455" s="43" t="str">
        <f>IFERROR(TEXT(Tbl_DFR[[#This Row],[Date of filling]],"mmm"),"WIP")</f>
        <v>Oct</v>
      </c>
      <c r="AA455" s="159">
        <f>IFERROR(YEAR(Tbl_DFR[[#This Row],[Date of filling]]),"WIP")</f>
        <v>2025</v>
      </c>
      <c r="AB455" s="161" t="str">
        <f>IFERROR(TEXT(Tbl_DFR[[#This Row],[Date of filling]],"ddd"),"WIP")</f>
        <v>Sun</v>
      </c>
      <c r="AC455" s="50"/>
      <c r="AD455" s="129" t="str">
        <f>_xlfn.XLOOKUP(Tbl_DFR[[#This Row],[SAP]],Site_master[SAP ID],Site_master[ [ TECHNICIAN Name] ],"Not found")</f>
        <v>Not found</v>
      </c>
      <c r="AE455" s="150">
        <f>LEN(Tbl_DFR[[#This Row],[SAP]])</f>
        <v>18</v>
      </c>
      <c r="AF455" s="151" t="str">
        <f>IF(Tbl_DFR[[#This Row],[SAP LENGTH]]=18,"valid","check")</f>
        <v>valid</v>
      </c>
    </row>
    <row r="456" spans="1:32">
      <c r="A456" s="70">
        <v>229</v>
      </c>
      <c r="B456" s="34" t="s">
        <v>31</v>
      </c>
      <c r="C456" s="34" t="str">
        <f>UPPER(TRIM(Tbl_DFR[[#This Row],[CMP]]))</f>
        <v>HALDWANI</v>
      </c>
      <c r="D456" s="40" t="s">
        <v>1</v>
      </c>
      <c r="E456" s="23" t="s">
        <v>105</v>
      </c>
      <c r="F456" s="21" t="s">
        <v>106</v>
      </c>
      <c r="G456" s="55" t="s">
        <v>308</v>
      </c>
      <c r="H456" s="34" t="s">
        <v>403</v>
      </c>
      <c r="I456" s="59">
        <v>45935</v>
      </c>
      <c r="J456" s="59">
        <v>45936</v>
      </c>
      <c r="K456" s="159">
        <f>IF(OR(Tbl_DFR[[#This Row],[Date of filling]]="WIP",Tbl_DFR[[#This Row],[Date of Invoice ]]=""),"",Tbl_DFR[[#This Row],[Date of filling]]-Tbl_DFR[[#This Row],[Date of Invoice ]])</f>
        <v>1</v>
      </c>
      <c r="L456" s="161" t="str">
        <f>IF(ISNUMBER(Tbl_DFR[[#This Row],[Invoice filling gape]]),"valid","check")</f>
        <v>valid</v>
      </c>
      <c r="M456" s="52">
        <v>2431</v>
      </c>
      <c r="N456" s="52">
        <v>717</v>
      </c>
      <c r="O456" s="52">
        <v>108</v>
      </c>
      <c r="P456" s="46">
        <v>80</v>
      </c>
      <c r="Q456" s="46" t="str">
        <f>IF(Tbl_DFR[[#This Row],[Filling Qty]]&gt;=150,"high","normal")</f>
        <v>normal</v>
      </c>
      <c r="R456" s="46" t="str">
        <f>IF(AND(Tbl_DFR[[#This Row],[CMP]]="HALDWANI",Tbl_DFR[[#This Row],[Filling Qty]]&gt;=150),"yes","no")</f>
        <v>no</v>
      </c>
      <c r="S456" s="46" t="str">
        <f>IF(Tbl_DFR[[#This Row],[Filling Qty]]&gt;=150,"high",IF(Tbl_DFR[[#This Row],[Filling Qty]]&gt;=80,"medium","low"))</f>
        <v>medium</v>
      </c>
      <c r="T456" s="46">
        <f t="shared" si="8"/>
        <v>188</v>
      </c>
      <c r="U456" s="46" t="str" cm="1">
        <f t="array" ref="U456">_xlfn.IFS(Tbl_DFR[[#This Row],[Filling Qty]]&gt;=150,"HIGH",Tbl_DFR[[#This Row],[Filling Qty]]&gt;=80,"medium",TRUE,"low")</f>
        <v>medium</v>
      </c>
      <c r="V456" s="46" t="str">
        <f>IF(OR(Tbl_DFR[[#This Row],[CMP]]="HALDWANI",Tbl_DFR[[#This Row],[CMP]]="DEHRADUN"),"YES","NO")</f>
        <v>YES</v>
      </c>
      <c r="W456" s="59">
        <v>45936</v>
      </c>
      <c r="X456" s="46"/>
      <c r="Y456" s="47">
        <v>45931</v>
      </c>
      <c r="Z456" s="47" t="str">
        <f>IFERROR(TEXT(Tbl_DFR[[#This Row],[Date of filling]],"mmm"),"WIP")</f>
        <v>Oct</v>
      </c>
      <c r="AA456" s="159">
        <f>IFERROR(YEAR(Tbl_DFR[[#This Row],[Date of filling]]),"WIP")</f>
        <v>2025</v>
      </c>
      <c r="AB456" s="161" t="str">
        <f>IFERROR(TEXT(Tbl_DFR[[#This Row],[Date of filling]],"ddd"),"WIP")</f>
        <v>Mon</v>
      </c>
      <c r="AC456" s="48"/>
      <c r="AD456" s="130" t="str">
        <f>_xlfn.XLOOKUP(Tbl_DFR[[#This Row],[SAP]],Site_master[SAP ID],Site_master[ [ TECHNICIAN Name] ],"Not found")</f>
        <v>Nishant  Bisht</v>
      </c>
      <c r="AE456" s="149">
        <f>LEN(Tbl_DFR[[#This Row],[SAP]])</f>
        <v>18</v>
      </c>
      <c r="AF456" s="151" t="str">
        <f>IF(Tbl_DFR[[#This Row],[SAP LENGTH]]=18,"valid","check")</f>
        <v>valid</v>
      </c>
    </row>
    <row r="457" spans="1:32">
      <c r="A457" s="56">
        <v>230</v>
      </c>
      <c r="B457" s="28" t="s">
        <v>31</v>
      </c>
      <c r="C457" s="28" t="str">
        <f>UPPER(TRIM(Tbl_DFR[[#This Row],[CMP]]))</f>
        <v>HALDWANI</v>
      </c>
      <c r="D457" s="40" t="s">
        <v>1</v>
      </c>
      <c r="E457" s="23" t="s">
        <v>105</v>
      </c>
      <c r="F457" s="27" t="s">
        <v>106</v>
      </c>
      <c r="G457" s="55" t="s">
        <v>309</v>
      </c>
      <c r="H457" s="28" t="s">
        <v>403</v>
      </c>
      <c r="I457" s="58">
        <v>45935</v>
      </c>
      <c r="J457" s="58">
        <v>45936</v>
      </c>
      <c r="K457" s="159">
        <f>IF(OR(Tbl_DFR[[#This Row],[Date of filling]]="WIP",Tbl_DFR[[#This Row],[Date of Invoice ]]=""),"",Tbl_DFR[[#This Row],[Date of filling]]-Tbl_DFR[[#This Row],[Date of Invoice ]])</f>
        <v>1</v>
      </c>
      <c r="L457" s="161" t="str">
        <f>IF(ISNUMBER(Tbl_DFR[[#This Row],[Invoice filling gape]]),"valid","check")</f>
        <v>valid</v>
      </c>
      <c r="M457" s="51">
        <v>4079</v>
      </c>
      <c r="N457" s="51">
        <v>1296</v>
      </c>
      <c r="O457" s="51">
        <v>98</v>
      </c>
      <c r="P457" s="42">
        <v>80</v>
      </c>
      <c r="Q457" s="42" t="str">
        <f>IF(Tbl_DFR[[#This Row],[Filling Qty]]&gt;=150,"high","normal")</f>
        <v>normal</v>
      </c>
      <c r="R457" s="42" t="str">
        <f>IF(AND(Tbl_DFR[[#This Row],[CMP]]="HALDWANI",Tbl_DFR[[#This Row],[Filling Qty]]&gt;=150),"yes","no")</f>
        <v>no</v>
      </c>
      <c r="S457" s="42" t="str">
        <f>IF(Tbl_DFR[[#This Row],[Filling Qty]]&gt;=150,"high",IF(Tbl_DFR[[#This Row],[Filling Qty]]&gt;=80,"medium","low"))</f>
        <v>medium</v>
      </c>
      <c r="T457" s="42">
        <f t="shared" si="8"/>
        <v>178</v>
      </c>
      <c r="U457" s="42" t="str" cm="1">
        <f t="array" ref="U457">_xlfn.IFS(Tbl_DFR[[#This Row],[Filling Qty]]&gt;=150,"HIGH",Tbl_DFR[[#This Row],[Filling Qty]]&gt;=80,"medium",TRUE,"low")</f>
        <v>medium</v>
      </c>
      <c r="V457" s="42" t="str">
        <f>IF(OR(Tbl_DFR[[#This Row],[CMP]]="HALDWANI",Tbl_DFR[[#This Row],[CMP]]="DEHRADUN"),"YES","NO")</f>
        <v>YES</v>
      </c>
      <c r="W457" s="58">
        <v>45936</v>
      </c>
      <c r="X457" s="42"/>
      <c r="Y457" s="43">
        <v>45931</v>
      </c>
      <c r="Z457" s="43" t="str">
        <f>IFERROR(TEXT(Tbl_DFR[[#This Row],[Date of filling]],"mmm"),"WIP")</f>
        <v>Oct</v>
      </c>
      <c r="AA457" s="159">
        <f>IFERROR(YEAR(Tbl_DFR[[#This Row],[Date of filling]]),"WIP")</f>
        <v>2025</v>
      </c>
      <c r="AB457" s="161" t="str">
        <f>IFERROR(TEXT(Tbl_DFR[[#This Row],[Date of filling]],"ddd"),"WIP")</f>
        <v>Mon</v>
      </c>
      <c r="AC457" s="50"/>
      <c r="AD457" s="129" t="str">
        <f>_xlfn.XLOOKUP(Tbl_DFR[[#This Row],[SAP]],Site_master[SAP ID],Site_master[ [ TECHNICIAN Name] ],"Not found")</f>
        <v>Nishant  Bisht</v>
      </c>
      <c r="AE457" s="149">
        <f>LEN(Tbl_DFR[[#This Row],[SAP]])</f>
        <v>18</v>
      </c>
      <c r="AF457" s="151" t="str">
        <f>IF(Tbl_DFR[[#This Row],[SAP LENGTH]]=18,"valid","check")</f>
        <v>valid</v>
      </c>
    </row>
    <row r="458" spans="1:32">
      <c r="A458" s="70">
        <v>231</v>
      </c>
      <c r="B458" s="34" t="s">
        <v>31</v>
      </c>
      <c r="C458" s="34" t="str">
        <f>UPPER(TRIM(Tbl_DFR[[#This Row],[CMP]]))</f>
        <v>HALDWANI</v>
      </c>
      <c r="D458" s="40" t="s">
        <v>1</v>
      </c>
      <c r="E458" s="23" t="s">
        <v>105</v>
      </c>
      <c r="F458" s="21" t="s">
        <v>106</v>
      </c>
      <c r="G458" s="55" t="s">
        <v>310</v>
      </c>
      <c r="H458" s="34" t="s">
        <v>403</v>
      </c>
      <c r="I458" s="59">
        <v>45935</v>
      </c>
      <c r="J458" s="59">
        <v>45935</v>
      </c>
      <c r="K458" s="159">
        <f>IF(OR(Tbl_DFR[[#This Row],[Date of filling]]="WIP",Tbl_DFR[[#This Row],[Date of Invoice ]]=""),"",Tbl_DFR[[#This Row],[Date of filling]]-Tbl_DFR[[#This Row],[Date of Invoice ]])</f>
        <v>0</v>
      </c>
      <c r="L458" s="161" t="str">
        <f>IF(ISNUMBER(Tbl_DFR[[#This Row],[Invoice filling gape]]),"valid","check")</f>
        <v>valid</v>
      </c>
      <c r="M458" s="52">
        <v>2705</v>
      </c>
      <c r="N458" s="52">
        <v>481</v>
      </c>
      <c r="O458" s="52">
        <v>42</v>
      </c>
      <c r="P458" s="46">
        <v>80</v>
      </c>
      <c r="Q458" s="46" t="str">
        <f>IF(Tbl_DFR[[#This Row],[Filling Qty]]&gt;=150,"high","normal")</f>
        <v>normal</v>
      </c>
      <c r="R458" s="46" t="str">
        <f>IF(AND(Tbl_DFR[[#This Row],[CMP]]="HALDWANI",Tbl_DFR[[#This Row],[Filling Qty]]&gt;=150),"yes","no")</f>
        <v>no</v>
      </c>
      <c r="S458" s="46" t="str">
        <f>IF(Tbl_DFR[[#This Row],[Filling Qty]]&gt;=150,"high",IF(Tbl_DFR[[#This Row],[Filling Qty]]&gt;=80,"medium","low"))</f>
        <v>medium</v>
      </c>
      <c r="T458" s="46">
        <f t="shared" si="8"/>
        <v>122</v>
      </c>
      <c r="U458" s="46" t="str" cm="1">
        <f t="array" ref="U458">_xlfn.IFS(Tbl_DFR[[#This Row],[Filling Qty]]&gt;=150,"HIGH",Tbl_DFR[[#This Row],[Filling Qty]]&gt;=80,"medium",TRUE,"low")</f>
        <v>medium</v>
      </c>
      <c r="V458" s="46" t="str">
        <f>IF(OR(Tbl_DFR[[#This Row],[CMP]]="HALDWANI",Tbl_DFR[[#This Row],[CMP]]="DEHRADUN"),"YES","NO")</f>
        <v>YES</v>
      </c>
      <c r="W458" s="59">
        <v>45935</v>
      </c>
      <c r="X458" s="46"/>
      <c r="Y458" s="47">
        <v>45931</v>
      </c>
      <c r="Z458" s="47" t="str">
        <f>IFERROR(TEXT(Tbl_DFR[[#This Row],[Date of filling]],"mmm"),"WIP")</f>
        <v>Oct</v>
      </c>
      <c r="AA458" s="159">
        <f>IFERROR(YEAR(Tbl_DFR[[#This Row],[Date of filling]]),"WIP")</f>
        <v>2025</v>
      </c>
      <c r="AB458" s="161" t="str">
        <f>IFERROR(TEXT(Tbl_DFR[[#This Row],[Date of filling]],"ddd"),"WIP")</f>
        <v>Sun</v>
      </c>
      <c r="AC458" s="48"/>
      <c r="AD458" s="130" t="str">
        <f>_xlfn.XLOOKUP(Tbl_DFR[[#This Row],[SAP]],Site_master[SAP ID],Site_master[ [ TECHNICIAN Name] ],"Not found")</f>
        <v>Nishant  Bisht</v>
      </c>
      <c r="AE458" s="149">
        <f>LEN(Tbl_DFR[[#This Row],[SAP]])</f>
        <v>18</v>
      </c>
      <c r="AF458" s="151" t="str">
        <f>IF(Tbl_DFR[[#This Row],[SAP LENGTH]]=18,"valid","check")</f>
        <v>valid</v>
      </c>
    </row>
    <row r="459" spans="1:32">
      <c r="A459" s="56">
        <v>232</v>
      </c>
      <c r="B459" s="28" t="s">
        <v>31</v>
      </c>
      <c r="C459" s="28" t="str">
        <f>UPPER(TRIM(Tbl_DFR[[#This Row],[CMP]]))</f>
        <v>HALDWANI</v>
      </c>
      <c r="D459" s="40" t="s">
        <v>1</v>
      </c>
      <c r="E459" s="23" t="s">
        <v>105</v>
      </c>
      <c r="F459" s="27" t="s">
        <v>106</v>
      </c>
      <c r="G459" s="55" t="s">
        <v>311</v>
      </c>
      <c r="H459" s="28" t="s">
        <v>403</v>
      </c>
      <c r="I459" s="58">
        <v>45935</v>
      </c>
      <c r="J459" s="58">
        <v>45936</v>
      </c>
      <c r="K459" s="159">
        <f>IF(OR(Tbl_DFR[[#This Row],[Date of filling]]="WIP",Tbl_DFR[[#This Row],[Date of Invoice ]]=""),"",Tbl_DFR[[#This Row],[Date of filling]]-Tbl_DFR[[#This Row],[Date of Invoice ]])</f>
        <v>1</v>
      </c>
      <c r="L459" s="161" t="str">
        <f>IF(ISNUMBER(Tbl_DFR[[#This Row],[Invoice filling gape]]),"valid","check")</f>
        <v>valid</v>
      </c>
      <c r="M459" s="51">
        <v>1384</v>
      </c>
      <c r="N459" s="51">
        <v>562</v>
      </c>
      <c r="O459" s="51">
        <v>58</v>
      </c>
      <c r="P459" s="42">
        <v>80</v>
      </c>
      <c r="Q459" s="42" t="str">
        <f>IF(Tbl_DFR[[#This Row],[Filling Qty]]&gt;=150,"high","normal")</f>
        <v>normal</v>
      </c>
      <c r="R459" s="42" t="str">
        <f>IF(AND(Tbl_DFR[[#This Row],[CMP]]="HALDWANI",Tbl_DFR[[#This Row],[Filling Qty]]&gt;=150),"yes","no")</f>
        <v>no</v>
      </c>
      <c r="S459" s="42" t="str">
        <f>IF(Tbl_DFR[[#This Row],[Filling Qty]]&gt;=150,"high",IF(Tbl_DFR[[#This Row],[Filling Qty]]&gt;=80,"medium","low"))</f>
        <v>medium</v>
      </c>
      <c r="T459" s="42">
        <f t="shared" si="8"/>
        <v>138</v>
      </c>
      <c r="U459" s="42" t="str" cm="1">
        <f t="array" ref="U459">_xlfn.IFS(Tbl_DFR[[#This Row],[Filling Qty]]&gt;=150,"HIGH",Tbl_DFR[[#This Row],[Filling Qty]]&gt;=80,"medium",TRUE,"low")</f>
        <v>medium</v>
      </c>
      <c r="V459" s="42" t="str">
        <f>IF(OR(Tbl_DFR[[#This Row],[CMP]]="HALDWANI",Tbl_DFR[[#This Row],[CMP]]="DEHRADUN"),"YES","NO")</f>
        <v>YES</v>
      </c>
      <c r="W459" s="58">
        <v>45936</v>
      </c>
      <c r="X459" s="42"/>
      <c r="Y459" s="43">
        <v>45931</v>
      </c>
      <c r="Z459" s="43" t="str">
        <f>IFERROR(TEXT(Tbl_DFR[[#This Row],[Date of filling]],"mmm"),"WIP")</f>
        <v>Oct</v>
      </c>
      <c r="AA459" s="159">
        <f>IFERROR(YEAR(Tbl_DFR[[#This Row],[Date of filling]]),"WIP")</f>
        <v>2025</v>
      </c>
      <c r="AB459" s="161" t="str">
        <f>IFERROR(TEXT(Tbl_DFR[[#This Row],[Date of filling]],"ddd"),"WIP")</f>
        <v>Mon</v>
      </c>
      <c r="AC459" s="50"/>
      <c r="AD459" s="129" t="str">
        <f>_xlfn.XLOOKUP(Tbl_DFR[[#This Row],[SAP]],Site_master[SAP ID],Site_master[ [ TECHNICIAN Name] ],"Not found")</f>
        <v>Nishant  Bisht</v>
      </c>
      <c r="AE459" s="149">
        <f>LEN(Tbl_DFR[[#This Row],[SAP]])</f>
        <v>18</v>
      </c>
      <c r="AF459" s="151" t="str">
        <f>IF(Tbl_DFR[[#This Row],[SAP LENGTH]]=18,"valid","check")</f>
        <v>valid</v>
      </c>
    </row>
    <row r="460" spans="1:32">
      <c r="A460" s="70">
        <v>233</v>
      </c>
      <c r="B460" s="34" t="s">
        <v>31</v>
      </c>
      <c r="C460" s="34" t="str">
        <f>UPPER(TRIM(Tbl_DFR[[#This Row],[CMP]]))</f>
        <v>HALDWANI</v>
      </c>
      <c r="D460" s="40" t="s">
        <v>1</v>
      </c>
      <c r="E460" s="23" t="s">
        <v>105</v>
      </c>
      <c r="F460" s="21" t="s">
        <v>106</v>
      </c>
      <c r="G460" s="55" t="s">
        <v>312</v>
      </c>
      <c r="H460" s="34" t="s">
        <v>402</v>
      </c>
      <c r="I460" s="59">
        <v>45935</v>
      </c>
      <c r="J460" s="59">
        <v>45935</v>
      </c>
      <c r="K460" s="159">
        <f>IF(OR(Tbl_DFR[[#This Row],[Date of filling]]="WIP",Tbl_DFR[[#This Row],[Date of Invoice ]]=""),"",Tbl_DFR[[#This Row],[Date of filling]]-Tbl_DFR[[#This Row],[Date of Invoice ]])</f>
        <v>0</v>
      </c>
      <c r="L460" s="161" t="str">
        <f>IF(ISNUMBER(Tbl_DFR[[#This Row],[Invoice filling gape]]),"valid","check")</f>
        <v>valid</v>
      </c>
      <c r="M460" s="52">
        <v>675</v>
      </c>
      <c r="N460" s="52">
        <v>166</v>
      </c>
      <c r="O460" s="52">
        <v>118</v>
      </c>
      <c r="P460" s="46">
        <v>80</v>
      </c>
      <c r="Q460" s="46" t="str">
        <f>IF(Tbl_DFR[[#This Row],[Filling Qty]]&gt;=150,"high","normal")</f>
        <v>normal</v>
      </c>
      <c r="R460" s="46" t="str">
        <f>IF(AND(Tbl_DFR[[#This Row],[CMP]]="HALDWANI",Tbl_DFR[[#This Row],[Filling Qty]]&gt;=150),"yes","no")</f>
        <v>no</v>
      </c>
      <c r="S460" s="46" t="str">
        <f>IF(Tbl_DFR[[#This Row],[Filling Qty]]&gt;=150,"high",IF(Tbl_DFR[[#This Row],[Filling Qty]]&gt;=80,"medium","low"))</f>
        <v>medium</v>
      </c>
      <c r="T460" s="46">
        <f t="shared" si="8"/>
        <v>198</v>
      </c>
      <c r="U460" s="46" t="str" cm="1">
        <f t="array" ref="U460">_xlfn.IFS(Tbl_DFR[[#This Row],[Filling Qty]]&gt;=150,"HIGH",Tbl_DFR[[#This Row],[Filling Qty]]&gt;=80,"medium",TRUE,"low")</f>
        <v>medium</v>
      </c>
      <c r="V460" s="46" t="str">
        <f>IF(OR(Tbl_DFR[[#This Row],[CMP]]="HALDWANI",Tbl_DFR[[#This Row],[CMP]]="DEHRADUN"),"YES","NO")</f>
        <v>YES</v>
      </c>
      <c r="W460" s="59">
        <v>45935</v>
      </c>
      <c r="X460" s="46"/>
      <c r="Y460" s="47">
        <v>45931</v>
      </c>
      <c r="Z460" s="47" t="str">
        <f>IFERROR(TEXT(Tbl_DFR[[#This Row],[Date of filling]],"mmm"),"WIP")</f>
        <v>Oct</v>
      </c>
      <c r="AA460" s="159">
        <f>IFERROR(YEAR(Tbl_DFR[[#This Row],[Date of filling]]),"WIP")</f>
        <v>2025</v>
      </c>
      <c r="AB460" s="161" t="str">
        <f>IFERROR(TEXT(Tbl_DFR[[#This Row],[Date of filling]],"ddd"),"WIP")</f>
        <v>Sun</v>
      </c>
      <c r="AC460" s="48"/>
      <c r="AD460" s="130" t="str">
        <f>_xlfn.XLOOKUP(Tbl_DFR[[#This Row],[SAP]],Site_master[SAP ID],Site_master[ [ TECHNICIAN Name] ],"Not found")</f>
        <v>Naresh  Pal</v>
      </c>
      <c r="AE460" s="149">
        <f>LEN(Tbl_DFR[[#This Row],[SAP]])</f>
        <v>18</v>
      </c>
      <c r="AF460" s="151" t="str">
        <f>IF(Tbl_DFR[[#This Row],[SAP LENGTH]]=18,"valid","check")</f>
        <v>valid</v>
      </c>
    </row>
    <row r="461" spans="1:32">
      <c r="A461" s="56">
        <v>234</v>
      </c>
      <c r="B461" s="28" t="s">
        <v>31</v>
      </c>
      <c r="C461" s="28" t="str">
        <f>UPPER(TRIM(Tbl_DFR[[#This Row],[CMP]]))</f>
        <v>HALDWANI</v>
      </c>
      <c r="D461" s="40" t="s">
        <v>1</v>
      </c>
      <c r="E461" s="23" t="s">
        <v>105</v>
      </c>
      <c r="F461" s="27" t="s">
        <v>106</v>
      </c>
      <c r="G461" s="55" t="s">
        <v>313</v>
      </c>
      <c r="H461" s="28" t="s">
        <v>402</v>
      </c>
      <c r="I461" s="58">
        <v>45935</v>
      </c>
      <c r="J461" s="58">
        <v>45935</v>
      </c>
      <c r="K461" s="159">
        <f>IF(OR(Tbl_DFR[[#This Row],[Date of filling]]="WIP",Tbl_DFR[[#This Row],[Date of Invoice ]]=""),"",Tbl_DFR[[#This Row],[Date of filling]]-Tbl_DFR[[#This Row],[Date of Invoice ]])</f>
        <v>0</v>
      </c>
      <c r="L461" s="161" t="str">
        <f>IF(ISNUMBER(Tbl_DFR[[#This Row],[Invoice filling gape]]),"valid","check")</f>
        <v>valid</v>
      </c>
      <c r="M461" s="51">
        <v>18044</v>
      </c>
      <c r="N461" s="51">
        <v>4432</v>
      </c>
      <c r="O461" s="51">
        <v>82</v>
      </c>
      <c r="P461" s="42">
        <v>60</v>
      </c>
      <c r="Q461" s="42" t="str">
        <f>IF(Tbl_DFR[[#This Row],[Filling Qty]]&gt;=150,"high","normal")</f>
        <v>normal</v>
      </c>
      <c r="R461" s="42" t="str">
        <f>IF(AND(Tbl_DFR[[#This Row],[CMP]]="HALDWANI",Tbl_DFR[[#This Row],[Filling Qty]]&gt;=150),"yes","no")</f>
        <v>no</v>
      </c>
      <c r="S461" s="42" t="str">
        <f>IF(Tbl_DFR[[#This Row],[Filling Qty]]&gt;=150,"high",IF(Tbl_DFR[[#This Row],[Filling Qty]]&gt;=80,"medium","low"))</f>
        <v>low</v>
      </c>
      <c r="T461" s="42">
        <f t="shared" si="8"/>
        <v>142</v>
      </c>
      <c r="U461" s="42" t="str" cm="1">
        <f t="array" ref="U461">_xlfn.IFS(Tbl_DFR[[#This Row],[Filling Qty]]&gt;=150,"HIGH",Tbl_DFR[[#This Row],[Filling Qty]]&gt;=80,"medium",TRUE,"low")</f>
        <v>low</v>
      </c>
      <c r="V461" s="42" t="str">
        <f>IF(OR(Tbl_DFR[[#This Row],[CMP]]="HALDWANI",Tbl_DFR[[#This Row],[CMP]]="DEHRADUN"),"YES","NO")</f>
        <v>YES</v>
      </c>
      <c r="W461" s="58">
        <v>45935</v>
      </c>
      <c r="X461" s="42"/>
      <c r="Y461" s="43">
        <v>45931</v>
      </c>
      <c r="Z461" s="43" t="str">
        <f>IFERROR(TEXT(Tbl_DFR[[#This Row],[Date of filling]],"mmm"),"WIP")</f>
        <v>Oct</v>
      </c>
      <c r="AA461" s="159">
        <f>IFERROR(YEAR(Tbl_DFR[[#This Row],[Date of filling]]),"WIP")</f>
        <v>2025</v>
      </c>
      <c r="AB461" s="161" t="str">
        <f>IFERROR(TEXT(Tbl_DFR[[#This Row],[Date of filling]],"ddd"),"WIP")</f>
        <v>Sun</v>
      </c>
      <c r="AC461" s="50"/>
      <c r="AD461" s="129" t="str">
        <f>_xlfn.XLOOKUP(Tbl_DFR[[#This Row],[SAP]],Site_master[SAP ID],Site_master[ [ TECHNICIAN Name] ],"Not found")</f>
        <v>Naresh  Pal</v>
      </c>
      <c r="AE461" s="149">
        <f>LEN(Tbl_DFR[[#This Row],[SAP]])</f>
        <v>18</v>
      </c>
      <c r="AF461" s="151" t="str">
        <f>IF(Tbl_DFR[[#This Row],[SAP LENGTH]]=18,"valid","check")</f>
        <v>valid</v>
      </c>
    </row>
    <row r="462" spans="1:32">
      <c r="A462" s="70">
        <v>235</v>
      </c>
      <c r="B462" s="34" t="s">
        <v>31</v>
      </c>
      <c r="C462" s="34" t="str">
        <f>UPPER(TRIM(Tbl_DFR[[#This Row],[CMP]]))</f>
        <v>HALDWANI</v>
      </c>
      <c r="D462" s="40" t="s">
        <v>1</v>
      </c>
      <c r="E462" s="23" t="s">
        <v>105</v>
      </c>
      <c r="F462" s="21" t="s">
        <v>106</v>
      </c>
      <c r="G462" s="23" t="s">
        <v>344</v>
      </c>
      <c r="H462" s="34" t="s">
        <v>401</v>
      </c>
      <c r="I462" s="59">
        <v>45935</v>
      </c>
      <c r="J462" s="59">
        <v>45938</v>
      </c>
      <c r="K462" s="159">
        <f>IF(OR(Tbl_DFR[[#This Row],[Date of filling]]="WIP",Tbl_DFR[[#This Row],[Date of Invoice ]]=""),"",Tbl_DFR[[#This Row],[Date of filling]]-Tbl_DFR[[#This Row],[Date of Invoice ]])</f>
        <v>3</v>
      </c>
      <c r="L462" s="161" t="str">
        <f>IF(ISNUMBER(Tbl_DFR[[#This Row],[Invoice filling gape]]),"valid","check")</f>
        <v>valid</v>
      </c>
      <c r="M462" s="52">
        <v>778</v>
      </c>
      <c r="N462" s="52">
        <v>148</v>
      </c>
      <c r="O462" s="52">
        <v>70</v>
      </c>
      <c r="P462" s="46">
        <v>80</v>
      </c>
      <c r="Q462" s="46" t="str">
        <f>IF(Tbl_DFR[[#This Row],[Filling Qty]]&gt;=150,"high","normal")</f>
        <v>normal</v>
      </c>
      <c r="R462" s="46" t="str">
        <f>IF(AND(Tbl_DFR[[#This Row],[CMP]]="HALDWANI",Tbl_DFR[[#This Row],[Filling Qty]]&gt;=150),"yes","no")</f>
        <v>no</v>
      </c>
      <c r="S462" s="46" t="str">
        <f>IF(Tbl_DFR[[#This Row],[Filling Qty]]&gt;=150,"high",IF(Tbl_DFR[[#This Row],[Filling Qty]]&gt;=80,"medium","low"))</f>
        <v>medium</v>
      </c>
      <c r="T462" s="46">
        <f t="shared" si="8"/>
        <v>150</v>
      </c>
      <c r="U462" s="46" t="str" cm="1">
        <f t="array" ref="U462">_xlfn.IFS(Tbl_DFR[[#This Row],[Filling Qty]]&gt;=150,"HIGH",Tbl_DFR[[#This Row],[Filling Qty]]&gt;=80,"medium",TRUE,"low")</f>
        <v>medium</v>
      </c>
      <c r="V462" s="46" t="str">
        <f>IF(OR(Tbl_DFR[[#This Row],[CMP]]="HALDWANI",Tbl_DFR[[#This Row],[CMP]]="DEHRADUN"),"YES","NO")</f>
        <v>YES</v>
      </c>
      <c r="W462" s="59">
        <v>45938</v>
      </c>
      <c r="X462" s="46"/>
      <c r="Y462" s="47">
        <v>45931</v>
      </c>
      <c r="Z462" s="47" t="str">
        <f>IFERROR(TEXT(Tbl_DFR[[#This Row],[Date of filling]],"mmm"),"WIP")</f>
        <v>Oct</v>
      </c>
      <c r="AA462" s="159">
        <f>IFERROR(YEAR(Tbl_DFR[[#This Row],[Date of filling]]),"WIP")</f>
        <v>2025</v>
      </c>
      <c r="AB462" s="161" t="str">
        <f>IFERROR(TEXT(Tbl_DFR[[#This Row],[Date of filling]],"ddd"),"WIP")</f>
        <v>Wed</v>
      </c>
      <c r="AC462" s="48"/>
      <c r="AD462" s="130" t="str">
        <f>_xlfn.XLOOKUP(Tbl_DFR[[#This Row],[SAP]],Site_master[SAP ID],Site_master[ [ TECHNICIAN Name] ],"Not found")</f>
        <v>Neeraj  Singh</v>
      </c>
      <c r="AE462" s="150">
        <f>LEN(Tbl_DFR[[#This Row],[SAP]])</f>
        <v>18</v>
      </c>
      <c r="AF462" s="151" t="str">
        <f>IF(Tbl_DFR[[#This Row],[SAP LENGTH]]=18,"valid","check")</f>
        <v>valid</v>
      </c>
    </row>
    <row r="463" spans="1:32">
      <c r="A463" s="56">
        <v>236</v>
      </c>
      <c r="B463" s="28" t="s">
        <v>31</v>
      </c>
      <c r="C463" s="28" t="str">
        <f>UPPER(TRIM(Tbl_DFR[[#This Row],[CMP]]))</f>
        <v>HALDWANI</v>
      </c>
      <c r="D463" s="40" t="s">
        <v>1</v>
      </c>
      <c r="E463" s="23" t="s">
        <v>105</v>
      </c>
      <c r="F463" s="27" t="s">
        <v>106</v>
      </c>
      <c r="G463" s="23" t="s">
        <v>345</v>
      </c>
      <c r="H463" s="28" t="s">
        <v>401</v>
      </c>
      <c r="I463" s="58">
        <v>45935</v>
      </c>
      <c r="J463" s="58">
        <v>45937</v>
      </c>
      <c r="K463" s="159">
        <f>IF(OR(Tbl_DFR[[#This Row],[Date of filling]]="WIP",Tbl_DFR[[#This Row],[Date of Invoice ]]=""),"",Tbl_DFR[[#This Row],[Date of filling]]-Tbl_DFR[[#This Row],[Date of Invoice ]])</f>
        <v>2</v>
      </c>
      <c r="L463" s="161" t="str">
        <f>IF(ISNUMBER(Tbl_DFR[[#This Row],[Invoice filling gape]]),"valid","check")</f>
        <v>valid</v>
      </c>
      <c r="M463" s="51">
        <v>2486</v>
      </c>
      <c r="N463" s="51">
        <v>510</v>
      </c>
      <c r="O463" s="51">
        <v>71</v>
      </c>
      <c r="P463" s="42">
        <v>100</v>
      </c>
      <c r="Q463" s="42" t="str">
        <f>IF(Tbl_DFR[[#This Row],[Filling Qty]]&gt;=150,"high","normal")</f>
        <v>normal</v>
      </c>
      <c r="R463" s="42" t="str">
        <f>IF(AND(Tbl_DFR[[#This Row],[CMP]]="HALDWANI",Tbl_DFR[[#This Row],[Filling Qty]]&gt;=150),"yes","no")</f>
        <v>no</v>
      </c>
      <c r="S463" s="42" t="str">
        <f>IF(Tbl_DFR[[#This Row],[Filling Qty]]&gt;=150,"high",IF(Tbl_DFR[[#This Row],[Filling Qty]]&gt;=80,"medium","low"))</f>
        <v>medium</v>
      </c>
      <c r="T463" s="42">
        <f t="shared" si="8"/>
        <v>171</v>
      </c>
      <c r="U463" s="42" t="str" cm="1">
        <f t="array" ref="U463">_xlfn.IFS(Tbl_DFR[[#This Row],[Filling Qty]]&gt;=150,"HIGH",Tbl_DFR[[#This Row],[Filling Qty]]&gt;=80,"medium",TRUE,"low")</f>
        <v>medium</v>
      </c>
      <c r="V463" s="42" t="str">
        <f>IF(OR(Tbl_DFR[[#This Row],[CMP]]="HALDWANI",Tbl_DFR[[#This Row],[CMP]]="DEHRADUN"),"YES","NO")</f>
        <v>YES</v>
      </c>
      <c r="W463" s="58">
        <v>45937</v>
      </c>
      <c r="X463" s="42"/>
      <c r="Y463" s="43">
        <v>45931</v>
      </c>
      <c r="Z463" s="43" t="str">
        <f>IFERROR(TEXT(Tbl_DFR[[#This Row],[Date of filling]],"mmm"),"WIP")</f>
        <v>Oct</v>
      </c>
      <c r="AA463" s="159">
        <f>IFERROR(YEAR(Tbl_DFR[[#This Row],[Date of filling]]),"WIP")</f>
        <v>2025</v>
      </c>
      <c r="AB463" s="161" t="str">
        <f>IFERROR(TEXT(Tbl_DFR[[#This Row],[Date of filling]],"ddd"),"WIP")</f>
        <v>Tue</v>
      </c>
      <c r="AC463" s="50"/>
      <c r="AD463" s="129" t="str">
        <f>_xlfn.XLOOKUP(Tbl_DFR[[#This Row],[SAP]],Site_master[SAP ID],Site_master[ [ TECHNICIAN Name] ],"Not found")</f>
        <v>Neeraj  Singh</v>
      </c>
      <c r="AE463" s="150">
        <f>LEN(Tbl_DFR[[#This Row],[SAP]])</f>
        <v>18</v>
      </c>
      <c r="AF463" s="151" t="str">
        <f>IF(Tbl_DFR[[#This Row],[SAP LENGTH]]=18,"valid","check")</f>
        <v>valid</v>
      </c>
    </row>
    <row r="464" spans="1:32">
      <c r="A464" s="70">
        <v>237</v>
      </c>
      <c r="B464" s="34" t="s">
        <v>31</v>
      </c>
      <c r="C464" s="34" t="str">
        <f>UPPER(TRIM(Tbl_DFR[[#This Row],[CMP]]))</f>
        <v>HALDWANI</v>
      </c>
      <c r="D464" s="40" t="s">
        <v>1</v>
      </c>
      <c r="E464" s="23" t="s">
        <v>105</v>
      </c>
      <c r="F464" s="21" t="s">
        <v>106</v>
      </c>
      <c r="G464" s="21" t="s">
        <v>346</v>
      </c>
      <c r="H464" s="45" t="s">
        <v>411</v>
      </c>
      <c r="I464" s="59">
        <v>45935</v>
      </c>
      <c r="J464" s="59">
        <v>45936</v>
      </c>
      <c r="K464" s="159">
        <f>IF(OR(Tbl_DFR[[#This Row],[Date of filling]]="WIP",Tbl_DFR[[#This Row],[Date of Invoice ]]=""),"",Tbl_DFR[[#This Row],[Date of filling]]-Tbl_DFR[[#This Row],[Date of Invoice ]])</f>
        <v>1</v>
      </c>
      <c r="L464" s="161" t="str">
        <f>IF(ISNUMBER(Tbl_DFR[[#This Row],[Invoice filling gape]]),"valid","check")</f>
        <v>valid</v>
      </c>
      <c r="M464" s="52">
        <v>7215</v>
      </c>
      <c r="N464" s="52">
        <v>1748</v>
      </c>
      <c r="O464" s="52">
        <v>15</v>
      </c>
      <c r="P464" s="46">
        <v>100</v>
      </c>
      <c r="Q464" s="46" t="str">
        <f>IF(Tbl_DFR[[#This Row],[Filling Qty]]&gt;=150,"high","normal")</f>
        <v>normal</v>
      </c>
      <c r="R464" s="46" t="str">
        <f>IF(AND(Tbl_DFR[[#This Row],[CMP]]="HALDWANI",Tbl_DFR[[#This Row],[Filling Qty]]&gt;=150),"yes","no")</f>
        <v>no</v>
      </c>
      <c r="S464" s="46" t="str">
        <f>IF(Tbl_DFR[[#This Row],[Filling Qty]]&gt;=150,"high",IF(Tbl_DFR[[#This Row],[Filling Qty]]&gt;=80,"medium","low"))</f>
        <v>medium</v>
      </c>
      <c r="T464" s="46">
        <f t="shared" si="8"/>
        <v>115</v>
      </c>
      <c r="U464" s="46" t="str" cm="1">
        <f t="array" ref="U464">_xlfn.IFS(Tbl_DFR[[#This Row],[Filling Qty]]&gt;=150,"HIGH",Tbl_DFR[[#This Row],[Filling Qty]]&gt;=80,"medium",TRUE,"low")</f>
        <v>medium</v>
      </c>
      <c r="V464" s="46" t="str">
        <f>IF(OR(Tbl_DFR[[#This Row],[CMP]]="HALDWANI",Tbl_DFR[[#This Row],[CMP]]="DEHRADUN"),"YES","NO")</f>
        <v>YES</v>
      </c>
      <c r="W464" s="59">
        <v>45936</v>
      </c>
      <c r="X464" s="46"/>
      <c r="Y464" s="47">
        <v>45931</v>
      </c>
      <c r="Z464" s="47" t="str">
        <f>IFERROR(TEXT(Tbl_DFR[[#This Row],[Date of filling]],"mmm"),"WIP")</f>
        <v>Oct</v>
      </c>
      <c r="AA464" s="159">
        <f>IFERROR(YEAR(Tbl_DFR[[#This Row],[Date of filling]]),"WIP")</f>
        <v>2025</v>
      </c>
      <c r="AB464" s="161" t="str">
        <f>IFERROR(TEXT(Tbl_DFR[[#This Row],[Date of filling]],"ddd"),"WIP")</f>
        <v>Mon</v>
      </c>
      <c r="AC464" s="48"/>
      <c r="AD464" s="130" t="str">
        <f>_xlfn.XLOOKUP(Tbl_DFR[[#This Row],[SAP]],Site_master[SAP ID],Site_master[ [ TECHNICIAN Name] ],"Not found")</f>
        <v>Neeraj  Singh</v>
      </c>
      <c r="AE464" s="135">
        <f>LEN(Tbl_DFR[[#This Row],[SAP]])</f>
        <v>18</v>
      </c>
      <c r="AF464" s="151" t="str">
        <f>IF(Tbl_DFR[[#This Row],[SAP LENGTH]]=18,"valid","check")</f>
        <v>valid</v>
      </c>
    </row>
    <row r="465" spans="1:32">
      <c r="A465" s="56">
        <v>238</v>
      </c>
      <c r="B465" s="28" t="s">
        <v>31</v>
      </c>
      <c r="C465" s="28" t="str">
        <f>UPPER(TRIM(Tbl_DFR[[#This Row],[CMP]]))</f>
        <v>HALDWANI</v>
      </c>
      <c r="D465" s="40" t="s">
        <v>1</v>
      </c>
      <c r="E465" s="23" t="s">
        <v>105</v>
      </c>
      <c r="F465" s="27" t="s">
        <v>106</v>
      </c>
      <c r="G465" s="27" t="s">
        <v>347</v>
      </c>
      <c r="H465" s="49" t="s">
        <v>411</v>
      </c>
      <c r="I465" s="58">
        <v>45935</v>
      </c>
      <c r="J465" s="58">
        <v>45938</v>
      </c>
      <c r="K465" s="159">
        <f>IF(OR(Tbl_DFR[[#This Row],[Date of filling]]="WIP",Tbl_DFR[[#This Row],[Date of Invoice ]]=""),"",Tbl_DFR[[#This Row],[Date of filling]]-Tbl_DFR[[#This Row],[Date of Invoice ]])</f>
        <v>3</v>
      </c>
      <c r="L465" s="161" t="str">
        <f>IF(ISNUMBER(Tbl_DFR[[#This Row],[Invoice filling gape]]),"valid","check")</f>
        <v>valid</v>
      </c>
      <c r="M465" s="51">
        <v>1450</v>
      </c>
      <c r="N465" s="51">
        <v>353</v>
      </c>
      <c r="O465" s="51">
        <v>47</v>
      </c>
      <c r="P465" s="42">
        <v>80</v>
      </c>
      <c r="Q465" s="42" t="str">
        <f>IF(Tbl_DFR[[#This Row],[Filling Qty]]&gt;=150,"high","normal")</f>
        <v>normal</v>
      </c>
      <c r="R465" s="42" t="str">
        <f>IF(AND(Tbl_DFR[[#This Row],[CMP]]="HALDWANI",Tbl_DFR[[#This Row],[Filling Qty]]&gt;=150),"yes","no")</f>
        <v>no</v>
      </c>
      <c r="S465" s="42" t="str">
        <f>IF(Tbl_DFR[[#This Row],[Filling Qty]]&gt;=150,"high",IF(Tbl_DFR[[#This Row],[Filling Qty]]&gt;=80,"medium","low"))</f>
        <v>medium</v>
      </c>
      <c r="T465" s="42">
        <f t="shared" si="8"/>
        <v>127</v>
      </c>
      <c r="U465" s="42" t="str" cm="1">
        <f t="array" ref="U465">_xlfn.IFS(Tbl_DFR[[#This Row],[Filling Qty]]&gt;=150,"HIGH",Tbl_DFR[[#This Row],[Filling Qty]]&gt;=80,"medium",TRUE,"low")</f>
        <v>medium</v>
      </c>
      <c r="V465" s="42" t="str">
        <f>IF(OR(Tbl_DFR[[#This Row],[CMP]]="HALDWANI",Tbl_DFR[[#This Row],[CMP]]="DEHRADUN"),"YES","NO")</f>
        <v>YES</v>
      </c>
      <c r="W465" s="58">
        <v>45938</v>
      </c>
      <c r="X465" s="42"/>
      <c r="Y465" s="43">
        <v>45931</v>
      </c>
      <c r="Z465" s="43" t="str">
        <f>IFERROR(TEXT(Tbl_DFR[[#This Row],[Date of filling]],"mmm"),"WIP")</f>
        <v>Oct</v>
      </c>
      <c r="AA465" s="159">
        <f>IFERROR(YEAR(Tbl_DFR[[#This Row],[Date of filling]]),"WIP")</f>
        <v>2025</v>
      </c>
      <c r="AB465" s="161" t="str">
        <f>IFERROR(TEXT(Tbl_DFR[[#This Row],[Date of filling]],"ddd"),"WIP")</f>
        <v>Wed</v>
      </c>
      <c r="AC465" s="50"/>
      <c r="AD465" s="129" t="str">
        <f>_xlfn.XLOOKUP(Tbl_DFR[[#This Row],[SAP]],Site_master[SAP ID],Site_master[ [ TECHNICIAN Name] ],"Not found")</f>
        <v>Tribhuwan  Singh</v>
      </c>
      <c r="AE465" s="133">
        <f>LEN(Tbl_DFR[[#This Row],[SAP]])</f>
        <v>18</v>
      </c>
      <c r="AF465" s="151" t="str">
        <f>IF(Tbl_DFR[[#This Row],[SAP LENGTH]]=18,"valid","check")</f>
        <v>valid</v>
      </c>
    </row>
    <row r="466" spans="1:32">
      <c r="A466" s="70">
        <v>239</v>
      </c>
      <c r="B466" s="34" t="s">
        <v>31</v>
      </c>
      <c r="C466" s="34" t="str">
        <f>UPPER(TRIM(Tbl_DFR[[#This Row],[CMP]]))</f>
        <v>HALDWANI</v>
      </c>
      <c r="D466" s="40" t="s">
        <v>1</v>
      </c>
      <c r="E466" s="23" t="s">
        <v>105</v>
      </c>
      <c r="F466" s="21" t="s">
        <v>106</v>
      </c>
      <c r="G466" s="21" t="s">
        <v>348</v>
      </c>
      <c r="H466" s="45" t="s">
        <v>411</v>
      </c>
      <c r="I466" s="59">
        <v>45935</v>
      </c>
      <c r="J466" s="59">
        <v>45938</v>
      </c>
      <c r="K466" s="159">
        <f>IF(OR(Tbl_DFR[[#This Row],[Date of filling]]="WIP",Tbl_DFR[[#This Row],[Date of Invoice ]]=""),"",Tbl_DFR[[#This Row],[Date of filling]]-Tbl_DFR[[#This Row],[Date of Invoice ]])</f>
        <v>3</v>
      </c>
      <c r="L466" s="161" t="str">
        <f>IF(ISNUMBER(Tbl_DFR[[#This Row],[Invoice filling gape]]),"valid","check")</f>
        <v>valid</v>
      </c>
      <c r="M466" s="46">
        <v>66</v>
      </c>
      <c r="N466" s="46">
        <v>19</v>
      </c>
      <c r="O466" s="46">
        <v>14</v>
      </c>
      <c r="P466" s="46">
        <v>60</v>
      </c>
      <c r="Q466" s="46" t="str">
        <f>IF(Tbl_DFR[[#This Row],[Filling Qty]]&gt;=150,"high","normal")</f>
        <v>normal</v>
      </c>
      <c r="R466" s="46" t="str">
        <f>IF(AND(Tbl_DFR[[#This Row],[CMP]]="HALDWANI",Tbl_DFR[[#This Row],[Filling Qty]]&gt;=150),"yes","no")</f>
        <v>no</v>
      </c>
      <c r="S466" s="46" t="str">
        <f>IF(Tbl_DFR[[#This Row],[Filling Qty]]&gt;=150,"high",IF(Tbl_DFR[[#This Row],[Filling Qty]]&gt;=80,"medium","low"))</f>
        <v>low</v>
      </c>
      <c r="T466" s="46">
        <f t="shared" si="8"/>
        <v>74</v>
      </c>
      <c r="U466" s="46" t="str" cm="1">
        <f t="array" ref="U466">_xlfn.IFS(Tbl_DFR[[#This Row],[Filling Qty]]&gt;=150,"HIGH",Tbl_DFR[[#This Row],[Filling Qty]]&gt;=80,"medium",TRUE,"low")</f>
        <v>low</v>
      </c>
      <c r="V466" s="46" t="str">
        <f>IF(OR(Tbl_DFR[[#This Row],[CMP]]="HALDWANI",Tbl_DFR[[#This Row],[CMP]]="DEHRADUN"),"YES","NO")</f>
        <v>YES</v>
      </c>
      <c r="W466" s="59">
        <v>45938</v>
      </c>
      <c r="X466" s="46"/>
      <c r="Y466" s="47">
        <v>45931</v>
      </c>
      <c r="Z466" s="47" t="str">
        <f>IFERROR(TEXT(Tbl_DFR[[#This Row],[Date of filling]],"mmm"),"WIP")</f>
        <v>Oct</v>
      </c>
      <c r="AA466" s="159">
        <f>IFERROR(YEAR(Tbl_DFR[[#This Row],[Date of filling]]),"WIP")</f>
        <v>2025</v>
      </c>
      <c r="AB466" s="161" t="str">
        <f>IFERROR(TEXT(Tbl_DFR[[#This Row],[Date of filling]],"ddd"),"WIP")</f>
        <v>Wed</v>
      </c>
      <c r="AC466" s="48"/>
      <c r="AD466" s="130" t="str">
        <f>_xlfn.XLOOKUP(Tbl_DFR[[#This Row],[SAP]],Site_master[SAP ID],Site_master[ [ TECHNICIAN Name] ],"Not found")</f>
        <v>Tribhuwan  Singh</v>
      </c>
      <c r="AE466" s="135">
        <f>LEN(Tbl_DFR[[#This Row],[SAP]])</f>
        <v>18</v>
      </c>
      <c r="AF466" s="151" t="str">
        <f>IF(Tbl_DFR[[#This Row],[SAP LENGTH]]=18,"valid","check")</f>
        <v>valid</v>
      </c>
    </row>
    <row r="467" spans="1:32">
      <c r="A467" s="56">
        <v>240</v>
      </c>
      <c r="B467" s="28" t="s">
        <v>31</v>
      </c>
      <c r="C467" s="28" t="str">
        <f>UPPER(TRIM(Tbl_DFR[[#This Row],[CMP]]))</f>
        <v>HALDWANI</v>
      </c>
      <c r="D467" s="40" t="s">
        <v>1</v>
      </c>
      <c r="E467" s="23" t="s">
        <v>105</v>
      </c>
      <c r="F467" s="27" t="s">
        <v>106</v>
      </c>
      <c r="G467" s="27" t="s">
        <v>349</v>
      </c>
      <c r="H467" s="49" t="s">
        <v>411</v>
      </c>
      <c r="I467" s="58">
        <v>45935</v>
      </c>
      <c r="J467" s="58">
        <v>45939</v>
      </c>
      <c r="K467" s="159">
        <f>IF(OR(Tbl_DFR[[#This Row],[Date of filling]]="WIP",Tbl_DFR[[#This Row],[Date of Invoice ]]=""),"",Tbl_DFR[[#This Row],[Date of filling]]-Tbl_DFR[[#This Row],[Date of Invoice ]])</f>
        <v>4</v>
      </c>
      <c r="L467" s="161" t="str">
        <f>IF(ISNUMBER(Tbl_DFR[[#This Row],[Invoice filling gape]]),"valid","check")</f>
        <v>valid</v>
      </c>
      <c r="M467" s="51">
        <v>5271</v>
      </c>
      <c r="N467" s="51">
        <v>1534</v>
      </c>
      <c r="O467" s="51">
        <v>61</v>
      </c>
      <c r="P467" s="42">
        <v>60</v>
      </c>
      <c r="Q467" s="42" t="str">
        <f>IF(Tbl_DFR[[#This Row],[Filling Qty]]&gt;=150,"high","normal")</f>
        <v>normal</v>
      </c>
      <c r="R467" s="42" t="str">
        <f>IF(AND(Tbl_DFR[[#This Row],[CMP]]="HALDWANI",Tbl_DFR[[#This Row],[Filling Qty]]&gt;=150),"yes","no")</f>
        <v>no</v>
      </c>
      <c r="S467" s="42" t="str">
        <f>IF(Tbl_DFR[[#This Row],[Filling Qty]]&gt;=150,"high",IF(Tbl_DFR[[#This Row],[Filling Qty]]&gt;=80,"medium","low"))</f>
        <v>low</v>
      </c>
      <c r="T467" s="42">
        <f t="shared" si="8"/>
        <v>121</v>
      </c>
      <c r="U467" s="42" t="str" cm="1">
        <f t="array" ref="U467">_xlfn.IFS(Tbl_DFR[[#This Row],[Filling Qty]]&gt;=150,"HIGH",Tbl_DFR[[#This Row],[Filling Qty]]&gt;=80,"medium",TRUE,"low")</f>
        <v>low</v>
      </c>
      <c r="V467" s="42" t="str">
        <f>IF(OR(Tbl_DFR[[#This Row],[CMP]]="HALDWANI",Tbl_DFR[[#This Row],[CMP]]="DEHRADUN"),"YES","NO")</f>
        <v>YES</v>
      </c>
      <c r="W467" s="58">
        <v>45939</v>
      </c>
      <c r="X467" s="42"/>
      <c r="Y467" s="43">
        <v>45931</v>
      </c>
      <c r="Z467" s="43" t="str">
        <f>IFERROR(TEXT(Tbl_DFR[[#This Row],[Date of filling]],"mmm"),"WIP")</f>
        <v>Oct</v>
      </c>
      <c r="AA467" s="159">
        <f>IFERROR(YEAR(Tbl_DFR[[#This Row],[Date of filling]]),"WIP")</f>
        <v>2025</v>
      </c>
      <c r="AB467" s="161" t="str">
        <f>IFERROR(TEXT(Tbl_DFR[[#This Row],[Date of filling]],"ddd"),"WIP")</f>
        <v>Thu</v>
      </c>
      <c r="AC467" s="50"/>
      <c r="AD467" s="129" t="str">
        <f>_xlfn.XLOOKUP(Tbl_DFR[[#This Row],[SAP]],Site_master[SAP ID],Site_master[ [ TECHNICIAN Name] ],"Not found")</f>
        <v>Tribhuwan  Singh</v>
      </c>
      <c r="AE467" s="133">
        <f>LEN(Tbl_DFR[[#This Row],[SAP]])</f>
        <v>18</v>
      </c>
      <c r="AF467" s="151" t="str">
        <f>IF(Tbl_DFR[[#This Row],[SAP LENGTH]]=18,"valid","check")</f>
        <v>valid</v>
      </c>
    </row>
    <row r="468" spans="1:32">
      <c r="A468" s="70">
        <v>241</v>
      </c>
      <c r="B468" s="34" t="s">
        <v>31</v>
      </c>
      <c r="C468" s="34" t="str">
        <f>UPPER(TRIM(Tbl_DFR[[#This Row],[CMP]]))</f>
        <v>HALDWANI</v>
      </c>
      <c r="D468" s="40" t="s">
        <v>1</v>
      </c>
      <c r="E468" s="23" t="s">
        <v>105</v>
      </c>
      <c r="F468" s="21" t="s">
        <v>106</v>
      </c>
      <c r="G468" s="55" t="s">
        <v>314</v>
      </c>
      <c r="H468" s="34" t="s">
        <v>407</v>
      </c>
      <c r="I468" s="59">
        <v>45935</v>
      </c>
      <c r="J468" s="59">
        <v>45937</v>
      </c>
      <c r="K468" s="159">
        <f>IF(OR(Tbl_DFR[[#This Row],[Date of filling]]="WIP",Tbl_DFR[[#This Row],[Date of Invoice ]]=""),"",Tbl_DFR[[#This Row],[Date of filling]]-Tbl_DFR[[#This Row],[Date of Invoice ]])</f>
        <v>2</v>
      </c>
      <c r="L468" s="161" t="str">
        <f>IF(ISNUMBER(Tbl_DFR[[#This Row],[Invoice filling gape]]),"valid","check")</f>
        <v>valid</v>
      </c>
      <c r="M468" s="46">
        <v>0</v>
      </c>
      <c r="N468" s="46">
        <v>0</v>
      </c>
      <c r="O468" s="46">
        <v>12</v>
      </c>
      <c r="P468" s="46">
        <v>160</v>
      </c>
      <c r="Q468" s="46" t="str">
        <f>IF(Tbl_DFR[[#This Row],[Filling Qty]]&gt;=150,"high","normal")</f>
        <v>high</v>
      </c>
      <c r="R468" s="46" t="str">
        <f>IF(AND(Tbl_DFR[[#This Row],[CMP]]="HALDWANI",Tbl_DFR[[#This Row],[Filling Qty]]&gt;=150),"yes","no")</f>
        <v>yes</v>
      </c>
      <c r="S468" s="46" t="str">
        <f>IF(Tbl_DFR[[#This Row],[Filling Qty]]&gt;=150,"high",IF(Tbl_DFR[[#This Row],[Filling Qty]]&gt;=80,"medium","low"))</f>
        <v>high</v>
      </c>
      <c r="T468" s="46">
        <f t="shared" si="8"/>
        <v>172</v>
      </c>
      <c r="U468" s="46" t="str" cm="1">
        <f t="array" ref="U468">_xlfn.IFS(Tbl_DFR[[#This Row],[Filling Qty]]&gt;=150,"HIGH",Tbl_DFR[[#This Row],[Filling Qty]]&gt;=80,"medium",TRUE,"low")</f>
        <v>HIGH</v>
      </c>
      <c r="V468" s="46" t="str">
        <f>IF(OR(Tbl_DFR[[#This Row],[CMP]]="HALDWANI",Tbl_DFR[[#This Row],[CMP]]="DEHRADUN"),"YES","NO")</f>
        <v>YES</v>
      </c>
      <c r="W468" s="59">
        <v>45937</v>
      </c>
      <c r="X468" s="46"/>
      <c r="Y468" s="47">
        <v>45931</v>
      </c>
      <c r="Z468" s="47" t="str">
        <f>IFERROR(TEXT(Tbl_DFR[[#This Row],[Date of filling]],"mmm"),"WIP")</f>
        <v>Oct</v>
      </c>
      <c r="AA468" s="159">
        <f>IFERROR(YEAR(Tbl_DFR[[#This Row],[Date of filling]]),"WIP")</f>
        <v>2025</v>
      </c>
      <c r="AB468" s="161" t="str">
        <f>IFERROR(TEXT(Tbl_DFR[[#This Row],[Date of filling]],"ddd"),"WIP")</f>
        <v>Tue</v>
      </c>
      <c r="AC468" s="48"/>
      <c r="AD468" s="130" t="str">
        <f>_xlfn.XLOOKUP(Tbl_DFR[[#This Row],[SAP]],Site_master[SAP ID],Site_master[ [ TECHNICIAN Name] ],"Not found")</f>
        <v>Not found</v>
      </c>
      <c r="AE468" s="149">
        <f>LEN(Tbl_DFR[[#This Row],[SAP]])</f>
        <v>18</v>
      </c>
      <c r="AF468" s="151" t="str">
        <f>IF(Tbl_DFR[[#This Row],[SAP LENGTH]]=18,"valid","check")</f>
        <v>valid</v>
      </c>
    </row>
    <row r="469" spans="1:32">
      <c r="A469" s="56">
        <v>242</v>
      </c>
      <c r="B469" s="28" t="s">
        <v>31</v>
      </c>
      <c r="C469" s="28" t="str">
        <f>UPPER(TRIM(Tbl_DFR[[#This Row],[CMP]]))</f>
        <v>HALDWANI</v>
      </c>
      <c r="D469" s="40" t="s">
        <v>1</v>
      </c>
      <c r="E469" s="27" t="s">
        <v>143</v>
      </c>
      <c r="F469" s="27" t="s">
        <v>111</v>
      </c>
      <c r="G469" s="27" t="s">
        <v>315</v>
      </c>
      <c r="H469" s="28">
        <v>94425</v>
      </c>
      <c r="I469" s="58">
        <v>45935</v>
      </c>
      <c r="J469" s="58">
        <v>45935</v>
      </c>
      <c r="K469" s="159">
        <f>IF(OR(Tbl_DFR[[#This Row],[Date of filling]]="WIP",Tbl_DFR[[#This Row],[Date of Invoice ]]=""),"",Tbl_DFR[[#This Row],[Date of filling]]-Tbl_DFR[[#This Row],[Date of Invoice ]])</f>
        <v>0</v>
      </c>
      <c r="L469" s="161" t="str">
        <f>IF(ISNUMBER(Tbl_DFR[[#This Row],[Invoice filling gape]]),"valid","check")</f>
        <v>valid</v>
      </c>
      <c r="M469" s="42">
        <v>4846</v>
      </c>
      <c r="N469" s="42">
        <v>855</v>
      </c>
      <c r="O469" s="42">
        <v>14</v>
      </c>
      <c r="P469" s="42">
        <v>60</v>
      </c>
      <c r="Q469" s="42" t="str">
        <f>IF(Tbl_DFR[[#This Row],[Filling Qty]]&gt;=150,"high","normal")</f>
        <v>normal</v>
      </c>
      <c r="R469" s="42" t="str">
        <f>IF(AND(Tbl_DFR[[#This Row],[CMP]]="HALDWANI",Tbl_DFR[[#This Row],[Filling Qty]]&gt;=150),"yes","no")</f>
        <v>no</v>
      </c>
      <c r="S469" s="42" t="str">
        <f>IF(Tbl_DFR[[#This Row],[Filling Qty]]&gt;=150,"high",IF(Tbl_DFR[[#This Row],[Filling Qty]]&gt;=80,"medium","low"))</f>
        <v>low</v>
      </c>
      <c r="T469" s="42">
        <f t="shared" si="8"/>
        <v>74</v>
      </c>
      <c r="U469" s="42" t="str" cm="1">
        <f t="array" ref="U469">_xlfn.IFS(Tbl_DFR[[#This Row],[Filling Qty]]&gt;=150,"HIGH",Tbl_DFR[[#This Row],[Filling Qty]]&gt;=80,"medium",TRUE,"low")</f>
        <v>low</v>
      </c>
      <c r="V469" s="42" t="str">
        <f>IF(OR(Tbl_DFR[[#This Row],[CMP]]="HALDWANI",Tbl_DFR[[#This Row],[CMP]]="DEHRADUN"),"YES","NO")</f>
        <v>YES</v>
      </c>
      <c r="W469" s="58">
        <v>45935</v>
      </c>
      <c r="X469" s="42"/>
      <c r="Y469" s="43">
        <v>45931</v>
      </c>
      <c r="Z469" s="43" t="str">
        <f>IFERROR(TEXT(Tbl_DFR[[#This Row],[Date of filling]],"mmm"),"WIP")</f>
        <v>Oct</v>
      </c>
      <c r="AA469" s="159">
        <f>IFERROR(YEAR(Tbl_DFR[[#This Row],[Date of filling]]),"WIP")</f>
        <v>2025</v>
      </c>
      <c r="AB469" s="161" t="str">
        <f>IFERROR(TEXT(Tbl_DFR[[#This Row],[Date of filling]],"ddd"),"WIP")</f>
        <v>Sun</v>
      </c>
      <c r="AC469" s="50"/>
      <c r="AD469" s="129" t="str">
        <f>_xlfn.XLOOKUP(Tbl_DFR[[#This Row],[SAP]],Site_master[SAP ID],Site_master[ [ TECHNICIAN Name] ],"Not found")</f>
        <v>Shahwaz  Hussain</v>
      </c>
      <c r="AE469" s="133">
        <f>LEN(Tbl_DFR[[#This Row],[SAP]])</f>
        <v>18</v>
      </c>
      <c r="AF469" s="151" t="str">
        <f>IF(Tbl_DFR[[#This Row],[SAP LENGTH]]=18,"valid","check")</f>
        <v>valid</v>
      </c>
    </row>
    <row r="470" spans="1:32">
      <c r="A470" s="70">
        <v>243</v>
      </c>
      <c r="B470" s="34" t="s">
        <v>31</v>
      </c>
      <c r="C470" s="34" t="str">
        <f>UPPER(TRIM(Tbl_DFR[[#This Row],[CMP]]))</f>
        <v>HALDWANI</v>
      </c>
      <c r="D470" s="40" t="s">
        <v>1</v>
      </c>
      <c r="E470" s="45" t="s">
        <v>143</v>
      </c>
      <c r="F470" s="21" t="s">
        <v>111</v>
      </c>
      <c r="G470" s="21" t="s">
        <v>316</v>
      </c>
      <c r="H470" s="34">
        <v>94425</v>
      </c>
      <c r="I470" s="59">
        <v>45935</v>
      </c>
      <c r="J470" s="59">
        <v>45935</v>
      </c>
      <c r="K470" s="159">
        <f>IF(OR(Tbl_DFR[[#This Row],[Date of filling]]="WIP",Tbl_DFR[[#This Row],[Date of Invoice ]]=""),"",Tbl_DFR[[#This Row],[Date of filling]]-Tbl_DFR[[#This Row],[Date of Invoice ]])</f>
        <v>0</v>
      </c>
      <c r="L470" s="161" t="str">
        <f>IF(ISNUMBER(Tbl_DFR[[#This Row],[Invoice filling gape]]),"valid","check")</f>
        <v>valid</v>
      </c>
      <c r="M470" s="46">
        <v>7095</v>
      </c>
      <c r="N470" s="46">
        <v>1580</v>
      </c>
      <c r="O470" s="46">
        <v>14</v>
      </c>
      <c r="P470" s="46">
        <v>60</v>
      </c>
      <c r="Q470" s="46" t="str">
        <f>IF(Tbl_DFR[[#This Row],[Filling Qty]]&gt;=150,"high","normal")</f>
        <v>normal</v>
      </c>
      <c r="R470" s="46" t="str">
        <f>IF(AND(Tbl_DFR[[#This Row],[CMP]]="HALDWANI",Tbl_DFR[[#This Row],[Filling Qty]]&gt;=150),"yes","no")</f>
        <v>no</v>
      </c>
      <c r="S470" s="46" t="str">
        <f>IF(Tbl_DFR[[#This Row],[Filling Qty]]&gt;=150,"high",IF(Tbl_DFR[[#This Row],[Filling Qty]]&gt;=80,"medium","low"))</f>
        <v>low</v>
      </c>
      <c r="T470" s="46">
        <f t="shared" si="8"/>
        <v>74</v>
      </c>
      <c r="U470" s="46" t="str" cm="1">
        <f t="array" ref="U470">_xlfn.IFS(Tbl_DFR[[#This Row],[Filling Qty]]&gt;=150,"HIGH",Tbl_DFR[[#This Row],[Filling Qty]]&gt;=80,"medium",TRUE,"low")</f>
        <v>low</v>
      </c>
      <c r="V470" s="46" t="str">
        <f>IF(OR(Tbl_DFR[[#This Row],[CMP]]="HALDWANI",Tbl_DFR[[#This Row],[CMP]]="DEHRADUN"),"YES","NO")</f>
        <v>YES</v>
      </c>
      <c r="W470" s="59">
        <v>45935</v>
      </c>
      <c r="X470" s="46"/>
      <c r="Y470" s="47">
        <v>45931</v>
      </c>
      <c r="Z470" s="47" t="str">
        <f>IFERROR(TEXT(Tbl_DFR[[#This Row],[Date of filling]],"mmm"),"WIP")</f>
        <v>Oct</v>
      </c>
      <c r="AA470" s="159">
        <f>IFERROR(YEAR(Tbl_DFR[[#This Row],[Date of filling]]),"WIP")</f>
        <v>2025</v>
      </c>
      <c r="AB470" s="161" t="str">
        <f>IFERROR(TEXT(Tbl_DFR[[#This Row],[Date of filling]],"ddd"),"WIP")</f>
        <v>Sun</v>
      </c>
      <c r="AC470" s="48"/>
      <c r="AD470" s="130" t="str">
        <f>_xlfn.XLOOKUP(Tbl_DFR[[#This Row],[SAP]],Site_master[SAP ID],Site_master[ [ TECHNICIAN Name] ],"Not found")</f>
        <v>Anil  Kumar RDPR</v>
      </c>
      <c r="AE470" s="135">
        <f>LEN(Tbl_DFR[[#This Row],[SAP]])</f>
        <v>18</v>
      </c>
      <c r="AF470" s="151" t="str">
        <f>IF(Tbl_DFR[[#This Row],[SAP LENGTH]]=18,"valid","check")</f>
        <v>valid</v>
      </c>
    </row>
    <row r="471" spans="1:32">
      <c r="A471" s="56">
        <v>244</v>
      </c>
      <c r="B471" s="28" t="s">
        <v>31</v>
      </c>
      <c r="C471" s="28" t="str">
        <f>UPPER(TRIM(Tbl_DFR[[#This Row],[CMP]]))</f>
        <v>HALDWANI</v>
      </c>
      <c r="D471" s="40" t="s">
        <v>1</v>
      </c>
      <c r="E471" s="49" t="s">
        <v>143</v>
      </c>
      <c r="F471" s="27" t="s">
        <v>111</v>
      </c>
      <c r="G471" s="27" t="s">
        <v>317</v>
      </c>
      <c r="H471" s="28">
        <v>94425</v>
      </c>
      <c r="I471" s="58">
        <v>45935</v>
      </c>
      <c r="J471" s="58">
        <v>45935</v>
      </c>
      <c r="K471" s="159">
        <f>IF(OR(Tbl_DFR[[#This Row],[Date of filling]]="WIP",Tbl_DFR[[#This Row],[Date of Invoice ]]=""),"",Tbl_DFR[[#This Row],[Date of filling]]-Tbl_DFR[[#This Row],[Date of Invoice ]])</f>
        <v>0</v>
      </c>
      <c r="L471" s="161" t="str">
        <f>IF(ISNUMBER(Tbl_DFR[[#This Row],[Invoice filling gape]]),"valid","check")</f>
        <v>valid</v>
      </c>
      <c r="M471" s="42">
        <v>16583</v>
      </c>
      <c r="N471" s="42">
        <v>3965</v>
      </c>
      <c r="O471" s="42">
        <v>32</v>
      </c>
      <c r="P471" s="42">
        <v>60</v>
      </c>
      <c r="Q471" s="42" t="str">
        <f>IF(Tbl_DFR[[#This Row],[Filling Qty]]&gt;=150,"high","normal")</f>
        <v>normal</v>
      </c>
      <c r="R471" s="42" t="str">
        <f>IF(AND(Tbl_DFR[[#This Row],[CMP]]="HALDWANI",Tbl_DFR[[#This Row],[Filling Qty]]&gt;=150),"yes","no")</f>
        <v>no</v>
      </c>
      <c r="S471" s="42" t="str">
        <f>IF(Tbl_DFR[[#This Row],[Filling Qty]]&gt;=150,"high",IF(Tbl_DFR[[#This Row],[Filling Qty]]&gt;=80,"medium","low"))</f>
        <v>low</v>
      </c>
      <c r="T471" s="42">
        <f t="shared" si="8"/>
        <v>92</v>
      </c>
      <c r="U471" s="42" t="str" cm="1">
        <f t="array" ref="U471">_xlfn.IFS(Tbl_DFR[[#This Row],[Filling Qty]]&gt;=150,"HIGH",Tbl_DFR[[#This Row],[Filling Qty]]&gt;=80,"medium",TRUE,"low")</f>
        <v>low</v>
      </c>
      <c r="V471" s="42" t="str">
        <f>IF(OR(Tbl_DFR[[#This Row],[CMP]]="HALDWANI",Tbl_DFR[[#This Row],[CMP]]="DEHRADUN"),"YES","NO")</f>
        <v>YES</v>
      </c>
      <c r="W471" s="58">
        <v>45935</v>
      </c>
      <c r="X471" s="42"/>
      <c r="Y471" s="43">
        <v>45931</v>
      </c>
      <c r="Z471" s="43" t="str">
        <f>IFERROR(TEXT(Tbl_DFR[[#This Row],[Date of filling]],"mmm"),"WIP")</f>
        <v>Oct</v>
      </c>
      <c r="AA471" s="159">
        <f>IFERROR(YEAR(Tbl_DFR[[#This Row],[Date of filling]]),"WIP")</f>
        <v>2025</v>
      </c>
      <c r="AB471" s="161" t="str">
        <f>IFERROR(TEXT(Tbl_DFR[[#This Row],[Date of filling]],"ddd"),"WIP")</f>
        <v>Sun</v>
      </c>
      <c r="AC471" s="50"/>
      <c r="AD471" s="129" t="str">
        <f>_xlfn.XLOOKUP(Tbl_DFR[[#This Row],[SAP]],Site_master[SAP ID],Site_master[ [ TECHNICIAN Name] ],"Not found")</f>
        <v>Anil  Kumar RDPR</v>
      </c>
      <c r="AE471" s="133">
        <f>LEN(Tbl_DFR[[#This Row],[SAP]])</f>
        <v>18</v>
      </c>
      <c r="AF471" s="151" t="str">
        <f>IF(Tbl_DFR[[#This Row],[SAP LENGTH]]=18,"valid","check")</f>
        <v>valid</v>
      </c>
    </row>
    <row r="472" spans="1:32">
      <c r="A472" s="70">
        <v>245</v>
      </c>
      <c r="B472" s="34" t="s">
        <v>31</v>
      </c>
      <c r="C472" s="34" t="str">
        <f>UPPER(TRIM(Tbl_DFR[[#This Row],[CMP]]))</f>
        <v>HALDWANI</v>
      </c>
      <c r="D472" s="40" t="s">
        <v>1</v>
      </c>
      <c r="E472" s="45" t="s">
        <v>143</v>
      </c>
      <c r="F472" s="21" t="s">
        <v>111</v>
      </c>
      <c r="G472" s="21" t="s">
        <v>318</v>
      </c>
      <c r="H472" s="34">
        <v>94425</v>
      </c>
      <c r="I472" s="59">
        <v>45935</v>
      </c>
      <c r="J472" s="59">
        <v>45935</v>
      </c>
      <c r="K472" s="159">
        <f>IF(OR(Tbl_DFR[[#This Row],[Date of filling]]="WIP",Tbl_DFR[[#This Row],[Date of Invoice ]]=""),"",Tbl_DFR[[#This Row],[Date of filling]]-Tbl_DFR[[#This Row],[Date of Invoice ]])</f>
        <v>0</v>
      </c>
      <c r="L472" s="161" t="str">
        <f>IF(ISNUMBER(Tbl_DFR[[#This Row],[Invoice filling gape]]),"valid","check")</f>
        <v>valid</v>
      </c>
      <c r="M472" s="46">
        <v>23585</v>
      </c>
      <c r="N472" s="46">
        <v>3910</v>
      </c>
      <c r="O472" s="46">
        <v>15</v>
      </c>
      <c r="P472" s="46">
        <v>40</v>
      </c>
      <c r="Q472" s="46" t="str">
        <f>IF(Tbl_DFR[[#This Row],[Filling Qty]]&gt;=150,"high","normal")</f>
        <v>normal</v>
      </c>
      <c r="R472" s="46" t="str">
        <f>IF(AND(Tbl_DFR[[#This Row],[CMP]]="HALDWANI",Tbl_DFR[[#This Row],[Filling Qty]]&gt;=150),"yes","no")</f>
        <v>no</v>
      </c>
      <c r="S472" s="46" t="str">
        <f>IF(Tbl_DFR[[#This Row],[Filling Qty]]&gt;=150,"high",IF(Tbl_DFR[[#This Row],[Filling Qty]]&gt;=80,"medium","low"))</f>
        <v>low</v>
      </c>
      <c r="T472" s="46">
        <f t="shared" si="8"/>
        <v>55</v>
      </c>
      <c r="U472" s="46" t="str" cm="1">
        <f t="array" ref="U472">_xlfn.IFS(Tbl_DFR[[#This Row],[Filling Qty]]&gt;=150,"HIGH",Tbl_DFR[[#This Row],[Filling Qty]]&gt;=80,"medium",TRUE,"low")</f>
        <v>low</v>
      </c>
      <c r="V472" s="46" t="str">
        <f>IF(OR(Tbl_DFR[[#This Row],[CMP]]="HALDWANI",Tbl_DFR[[#This Row],[CMP]]="DEHRADUN"),"YES","NO")</f>
        <v>YES</v>
      </c>
      <c r="W472" s="59">
        <v>45935</v>
      </c>
      <c r="X472" s="46"/>
      <c r="Y472" s="47">
        <v>45931</v>
      </c>
      <c r="Z472" s="47" t="str">
        <f>IFERROR(TEXT(Tbl_DFR[[#This Row],[Date of filling]],"mmm"),"WIP")</f>
        <v>Oct</v>
      </c>
      <c r="AA472" s="159">
        <f>IFERROR(YEAR(Tbl_DFR[[#This Row],[Date of filling]]),"WIP")</f>
        <v>2025</v>
      </c>
      <c r="AB472" s="161" t="str">
        <f>IFERROR(TEXT(Tbl_DFR[[#This Row],[Date of filling]],"ddd"),"WIP")</f>
        <v>Sun</v>
      </c>
      <c r="AC472" s="48"/>
      <c r="AD472" s="130" t="str">
        <f>_xlfn.XLOOKUP(Tbl_DFR[[#This Row],[SAP]],Site_master[SAP ID],Site_master[ [ TECHNICIAN Name] ],"Not found")</f>
        <v>Shahwaz  Hussain</v>
      </c>
      <c r="AE472" s="135">
        <f>LEN(Tbl_DFR[[#This Row],[SAP]])</f>
        <v>18</v>
      </c>
      <c r="AF472" s="151" t="str">
        <f>IF(Tbl_DFR[[#This Row],[SAP LENGTH]]=18,"valid","check")</f>
        <v>valid</v>
      </c>
    </row>
    <row r="473" spans="1:32">
      <c r="A473" s="56">
        <v>246</v>
      </c>
      <c r="B473" s="28" t="s">
        <v>31</v>
      </c>
      <c r="C473" s="28" t="str">
        <f>UPPER(TRIM(Tbl_DFR[[#This Row],[CMP]]))</f>
        <v>HALDWANI</v>
      </c>
      <c r="D473" s="40" t="s">
        <v>1</v>
      </c>
      <c r="E473" s="49" t="s">
        <v>143</v>
      </c>
      <c r="F473" s="27" t="s">
        <v>111</v>
      </c>
      <c r="G473" s="27" t="s">
        <v>319</v>
      </c>
      <c r="H473" s="28">
        <v>94425</v>
      </c>
      <c r="I473" s="58">
        <v>45935</v>
      </c>
      <c r="J473" s="58">
        <v>45935</v>
      </c>
      <c r="K473" s="159">
        <f>IF(OR(Tbl_DFR[[#This Row],[Date of filling]]="WIP",Tbl_DFR[[#This Row],[Date of Invoice ]]=""),"",Tbl_DFR[[#This Row],[Date of filling]]-Tbl_DFR[[#This Row],[Date of Invoice ]])</f>
        <v>0</v>
      </c>
      <c r="L473" s="161" t="str">
        <f>IF(ISNUMBER(Tbl_DFR[[#This Row],[Invoice filling gape]]),"valid","check")</f>
        <v>valid</v>
      </c>
      <c r="M473" s="42">
        <v>16580</v>
      </c>
      <c r="N473" s="42">
        <v>2855</v>
      </c>
      <c r="O473" s="42">
        <v>15</v>
      </c>
      <c r="P473" s="42">
        <v>40</v>
      </c>
      <c r="Q473" s="42" t="str">
        <f>IF(Tbl_DFR[[#This Row],[Filling Qty]]&gt;=150,"high","normal")</f>
        <v>normal</v>
      </c>
      <c r="R473" s="42" t="str">
        <f>IF(AND(Tbl_DFR[[#This Row],[CMP]]="HALDWANI",Tbl_DFR[[#This Row],[Filling Qty]]&gt;=150),"yes","no")</f>
        <v>no</v>
      </c>
      <c r="S473" s="42" t="str">
        <f>IF(Tbl_DFR[[#This Row],[Filling Qty]]&gt;=150,"high",IF(Tbl_DFR[[#This Row],[Filling Qty]]&gt;=80,"medium","low"))</f>
        <v>low</v>
      </c>
      <c r="T473" s="42">
        <f t="shared" si="8"/>
        <v>55</v>
      </c>
      <c r="U473" s="42" t="str" cm="1">
        <f t="array" ref="U473">_xlfn.IFS(Tbl_DFR[[#This Row],[Filling Qty]]&gt;=150,"HIGH",Tbl_DFR[[#This Row],[Filling Qty]]&gt;=80,"medium",TRUE,"low")</f>
        <v>low</v>
      </c>
      <c r="V473" s="42" t="str">
        <f>IF(OR(Tbl_DFR[[#This Row],[CMP]]="HALDWANI",Tbl_DFR[[#This Row],[CMP]]="DEHRADUN"),"YES","NO")</f>
        <v>YES</v>
      </c>
      <c r="W473" s="58">
        <v>45935</v>
      </c>
      <c r="X473" s="42"/>
      <c r="Y473" s="43">
        <v>45931</v>
      </c>
      <c r="Z473" s="43" t="str">
        <f>IFERROR(TEXT(Tbl_DFR[[#This Row],[Date of filling]],"mmm"),"WIP")</f>
        <v>Oct</v>
      </c>
      <c r="AA473" s="159">
        <f>IFERROR(YEAR(Tbl_DFR[[#This Row],[Date of filling]]),"WIP")</f>
        <v>2025</v>
      </c>
      <c r="AB473" s="161" t="str">
        <f>IFERROR(TEXT(Tbl_DFR[[#This Row],[Date of filling]],"ddd"),"WIP")</f>
        <v>Sun</v>
      </c>
      <c r="AC473" s="50"/>
      <c r="AD473" s="129" t="str">
        <f>_xlfn.XLOOKUP(Tbl_DFR[[#This Row],[SAP]],Site_master[SAP ID],Site_master[ [ TECHNICIAN Name] ],"Not found")</f>
        <v>Anil  Kumar RDPR</v>
      </c>
      <c r="AE473" s="133">
        <f>LEN(Tbl_DFR[[#This Row],[SAP]])</f>
        <v>18</v>
      </c>
      <c r="AF473" s="151" t="str">
        <f>IF(Tbl_DFR[[#This Row],[SAP LENGTH]]=18,"valid","check")</f>
        <v>valid</v>
      </c>
    </row>
    <row r="474" spans="1:32">
      <c r="A474" s="70">
        <v>247</v>
      </c>
      <c r="B474" s="34" t="s">
        <v>31</v>
      </c>
      <c r="C474" s="134" t="str">
        <f>UPPER(TRIM(Tbl_DFR[[#This Row],[CMP]]))</f>
        <v>HALDWANI</v>
      </c>
      <c r="D474" s="23" t="s">
        <v>1</v>
      </c>
      <c r="E474" s="21" t="s">
        <v>143</v>
      </c>
      <c r="F474" s="21" t="s">
        <v>111</v>
      </c>
      <c r="G474" s="21" t="s">
        <v>413</v>
      </c>
      <c r="H474" s="34">
        <v>94425</v>
      </c>
      <c r="I474" s="59">
        <v>45935</v>
      </c>
      <c r="J474" s="59">
        <v>45935</v>
      </c>
      <c r="K474" s="159">
        <f>IF(OR(Tbl_DFR[[#This Row],[Date of filling]]="WIP",Tbl_DFR[[#This Row],[Date of Invoice ]]=""),"",Tbl_DFR[[#This Row],[Date of filling]]-Tbl_DFR[[#This Row],[Date of Invoice ]])</f>
        <v>0</v>
      </c>
      <c r="L474" s="161" t="str">
        <f>IF(ISNUMBER(Tbl_DFR[[#This Row],[Invoice filling gape]]),"valid","check")</f>
        <v>valid</v>
      </c>
      <c r="M474" s="46">
        <v>8049</v>
      </c>
      <c r="N474" s="46">
        <v>1576</v>
      </c>
      <c r="O474" s="46">
        <v>16</v>
      </c>
      <c r="P474" s="46">
        <v>40</v>
      </c>
      <c r="Q474" s="46" t="str">
        <f>IF(Tbl_DFR[[#This Row],[Filling Qty]]&gt;=150,"high","normal")</f>
        <v>normal</v>
      </c>
      <c r="R474" s="46" t="str">
        <f>IF(AND(Tbl_DFR[[#This Row],[CMP]]="HALDWANI",Tbl_DFR[[#This Row],[Filling Qty]]&gt;=150),"yes","no")</f>
        <v>no</v>
      </c>
      <c r="S474" s="46" t="str">
        <f>IF(Tbl_DFR[[#This Row],[Filling Qty]]&gt;=150,"high",IF(Tbl_DFR[[#This Row],[Filling Qty]]&gt;=80,"medium","low"))</f>
        <v>low</v>
      </c>
      <c r="T474" s="46">
        <f t="shared" si="8"/>
        <v>56</v>
      </c>
      <c r="U474" s="46" t="str" cm="1">
        <f t="array" ref="U474">_xlfn.IFS(Tbl_DFR[[#This Row],[Filling Qty]]&gt;=150,"HIGH",Tbl_DFR[[#This Row],[Filling Qty]]&gt;=80,"medium",TRUE,"low")</f>
        <v>low</v>
      </c>
      <c r="V474" s="46" t="str">
        <f>IF(OR(Tbl_DFR[[#This Row],[CMP]]="HALDWANI",Tbl_DFR[[#This Row],[CMP]]="DEHRADUN"),"YES","NO")</f>
        <v>YES</v>
      </c>
      <c r="W474" s="59">
        <v>45935</v>
      </c>
      <c r="X474" s="46"/>
      <c r="Y474" s="47">
        <v>45931</v>
      </c>
      <c r="Z474" s="47" t="str">
        <f>IFERROR(TEXT(Tbl_DFR[[#This Row],[Date of filling]],"mmm"),"WIP")</f>
        <v>Oct</v>
      </c>
      <c r="AA474" s="159">
        <f>IFERROR(YEAR(Tbl_DFR[[#This Row],[Date of filling]]),"WIP")</f>
        <v>2025</v>
      </c>
      <c r="AB474" s="161" t="str">
        <f>IFERROR(TEXT(Tbl_DFR[[#This Row],[Date of filling]],"ddd"),"WIP")</f>
        <v>Sun</v>
      </c>
      <c r="AC474" s="48"/>
      <c r="AD474" s="130" t="str">
        <f>_xlfn.XLOOKUP(Tbl_DFR[[#This Row],[SAP]],Site_master[SAP ID],Site_master[ [ TECHNICIAN Name] ],"Not found")</f>
        <v>Shahwaz  Hussain</v>
      </c>
      <c r="AE474" s="135">
        <f>LEN(Tbl_DFR[[#This Row],[SAP]])</f>
        <v>18</v>
      </c>
      <c r="AF474" s="151" t="str">
        <f>IF(Tbl_DFR[[#This Row],[SAP LENGTH]]=18,"valid","check")</f>
        <v>valid</v>
      </c>
    </row>
    <row r="475" spans="1:32">
      <c r="A475" s="56">
        <v>248</v>
      </c>
      <c r="B475" s="28" t="s">
        <v>31</v>
      </c>
      <c r="C475" s="137" t="str">
        <f>UPPER(TRIM(Tbl_DFR[[#This Row],[CMP]]))</f>
        <v>HALDWANI</v>
      </c>
      <c r="D475" s="23" t="s">
        <v>1</v>
      </c>
      <c r="E475" s="27" t="s">
        <v>143</v>
      </c>
      <c r="F475" s="27" t="s">
        <v>111</v>
      </c>
      <c r="G475" s="27" t="s">
        <v>321</v>
      </c>
      <c r="H475" s="28">
        <v>94425</v>
      </c>
      <c r="I475" s="58">
        <v>45935</v>
      </c>
      <c r="J475" s="58">
        <v>45935</v>
      </c>
      <c r="K475" s="159">
        <f>IF(OR(Tbl_DFR[[#This Row],[Date of filling]]="WIP",Tbl_DFR[[#This Row],[Date of Invoice ]]=""),"",Tbl_DFR[[#This Row],[Date of filling]]-Tbl_DFR[[#This Row],[Date of Invoice ]])</f>
        <v>0</v>
      </c>
      <c r="L475" s="161" t="str">
        <f>IF(ISNUMBER(Tbl_DFR[[#This Row],[Invoice filling gape]]),"valid","check")</f>
        <v>valid</v>
      </c>
      <c r="M475" s="42">
        <v>6641</v>
      </c>
      <c r="N475" s="42">
        <v>1627</v>
      </c>
      <c r="O475" s="42">
        <v>30</v>
      </c>
      <c r="P475" s="42">
        <v>40</v>
      </c>
      <c r="Q475" s="42" t="str">
        <f>IF(Tbl_DFR[[#This Row],[Filling Qty]]&gt;=150,"high","normal")</f>
        <v>normal</v>
      </c>
      <c r="R475" s="42" t="str">
        <f>IF(AND(Tbl_DFR[[#This Row],[CMP]]="HALDWANI",Tbl_DFR[[#This Row],[Filling Qty]]&gt;=150),"yes","no")</f>
        <v>no</v>
      </c>
      <c r="S475" s="42" t="str">
        <f>IF(Tbl_DFR[[#This Row],[Filling Qty]]&gt;=150,"high",IF(Tbl_DFR[[#This Row],[Filling Qty]]&gt;=80,"medium","low"))</f>
        <v>low</v>
      </c>
      <c r="T475" s="42">
        <f t="shared" si="8"/>
        <v>70</v>
      </c>
      <c r="U475" s="42" t="str" cm="1">
        <f t="array" ref="U475">_xlfn.IFS(Tbl_DFR[[#This Row],[Filling Qty]]&gt;=150,"HIGH",Tbl_DFR[[#This Row],[Filling Qty]]&gt;=80,"medium",TRUE,"low")</f>
        <v>low</v>
      </c>
      <c r="V475" s="42" t="str">
        <f>IF(OR(Tbl_DFR[[#This Row],[CMP]]="HALDWANI",Tbl_DFR[[#This Row],[CMP]]="DEHRADUN"),"YES","NO")</f>
        <v>YES</v>
      </c>
      <c r="W475" s="58">
        <v>45935</v>
      </c>
      <c r="X475" s="42"/>
      <c r="Y475" s="43">
        <v>45931</v>
      </c>
      <c r="Z475" s="43" t="str">
        <f>IFERROR(TEXT(Tbl_DFR[[#This Row],[Date of filling]],"mmm"),"WIP")</f>
        <v>Oct</v>
      </c>
      <c r="AA475" s="159">
        <f>IFERROR(YEAR(Tbl_DFR[[#This Row],[Date of filling]]),"WIP")</f>
        <v>2025</v>
      </c>
      <c r="AB475" s="161" t="str">
        <f>IFERROR(TEXT(Tbl_DFR[[#This Row],[Date of filling]],"ddd"),"WIP")</f>
        <v>Sun</v>
      </c>
      <c r="AC475" s="50"/>
      <c r="AD475" s="129" t="str">
        <f>_xlfn.XLOOKUP(Tbl_DFR[[#This Row],[SAP]],Site_master[SAP ID],Site_master[ [ TECHNICIAN Name] ],"Not found")</f>
        <v>Anil  Kumar RDPR</v>
      </c>
      <c r="AE475" s="133">
        <f>LEN(Tbl_DFR[[#This Row],[SAP]])</f>
        <v>18</v>
      </c>
      <c r="AF475" s="151" t="str">
        <f>IF(Tbl_DFR[[#This Row],[SAP LENGTH]]=18,"valid","check")</f>
        <v>valid</v>
      </c>
    </row>
    <row r="476" spans="1:32">
      <c r="A476" s="70">
        <v>249</v>
      </c>
      <c r="B476" s="34" t="s">
        <v>31</v>
      </c>
      <c r="C476" s="134" t="str">
        <f>UPPER(TRIM(Tbl_DFR[[#This Row],[CMP]]))</f>
        <v>HALDWANI</v>
      </c>
      <c r="D476" s="23" t="s">
        <v>1</v>
      </c>
      <c r="E476" s="21" t="s">
        <v>143</v>
      </c>
      <c r="F476" s="21" t="s">
        <v>111</v>
      </c>
      <c r="G476" s="21" t="s">
        <v>322</v>
      </c>
      <c r="H476" s="34">
        <v>94425</v>
      </c>
      <c r="I476" s="59">
        <v>45935</v>
      </c>
      <c r="J476" s="59">
        <v>45935</v>
      </c>
      <c r="K476" s="159">
        <f>IF(OR(Tbl_DFR[[#This Row],[Date of filling]]="WIP",Tbl_DFR[[#This Row],[Date of Invoice ]]=""),"",Tbl_DFR[[#This Row],[Date of filling]]-Tbl_DFR[[#This Row],[Date of Invoice ]])</f>
        <v>0</v>
      </c>
      <c r="L476" s="161" t="str">
        <f>IF(ISNUMBER(Tbl_DFR[[#This Row],[Invoice filling gape]]),"valid","check")</f>
        <v>valid</v>
      </c>
      <c r="M476" s="46">
        <v>4312</v>
      </c>
      <c r="N476" s="46">
        <v>991</v>
      </c>
      <c r="O476" s="46">
        <v>58</v>
      </c>
      <c r="P476" s="46">
        <v>40</v>
      </c>
      <c r="Q476" s="46" t="str">
        <f>IF(Tbl_DFR[[#This Row],[Filling Qty]]&gt;=150,"high","normal")</f>
        <v>normal</v>
      </c>
      <c r="R476" s="46" t="str">
        <f>IF(AND(Tbl_DFR[[#This Row],[CMP]]="HALDWANI",Tbl_DFR[[#This Row],[Filling Qty]]&gt;=150),"yes","no")</f>
        <v>no</v>
      </c>
      <c r="S476" s="46" t="str">
        <f>IF(Tbl_DFR[[#This Row],[Filling Qty]]&gt;=150,"high",IF(Tbl_DFR[[#This Row],[Filling Qty]]&gt;=80,"medium","low"))</f>
        <v>low</v>
      </c>
      <c r="T476" s="46">
        <f t="shared" si="8"/>
        <v>98</v>
      </c>
      <c r="U476" s="46" t="str" cm="1">
        <f t="array" ref="U476">_xlfn.IFS(Tbl_DFR[[#This Row],[Filling Qty]]&gt;=150,"HIGH",Tbl_DFR[[#This Row],[Filling Qty]]&gt;=80,"medium",TRUE,"low")</f>
        <v>low</v>
      </c>
      <c r="V476" s="46" t="str">
        <f>IF(OR(Tbl_DFR[[#This Row],[CMP]]="HALDWANI",Tbl_DFR[[#This Row],[CMP]]="DEHRADUN"),"YES","NO")</f>
        <v>YES</v>
      </c>
      <c r="W476" s="59">
        <v>45935</v>
      </c>
      <c r="X476" s="46"/>
      <c r="Y476" s="47">
        <v>45931</v>
      </c>
      <c r="Z476" s="47" t="str">
        <f>IFERROR(TEXT(Tbl_DFR[[#This Row],[Date of filling]],"mmm"),"WIP")</f>
        <v>Oct</v>
      </c>
      <c r="AA476" s="159">
        <f>IFERROR(YEAR(Tbl_DFR[[#This Row],[Date of filling]]),"WIP")</f>
        <v>2025</v>
      </c>
      <c r="AB476" s="161" t="str">
        <f>IFERROR(TEXT(Tbl_DFR[[#This Row],[Date of filling]],"ddd"),"WIP")</f>
        <v>Sun</v>
      </c>
      <c r="AC476" s="48"/>
      <c r="AD476" s="130" t="str">
        <f>_xlfn.XLOOKUP(Tbl_DFR[[#This Row],[SAP]],Site_master[SAP ID],Site_master[ [ TECHNICIAN Name] ],"Not found")</f>
        <v>Anil  Kumar RDPR</v>
      </c>
      <c r="AE476" s="135">
        <f>LEN(Tbl_DFR[[#This Row],[SAP]])</f>
        <v>18</v>
      </c>
      <c r="AF476" s="151" t="str">
        <f>IF(Tbl_DFR[[#This Row],[SAP LENGTH]]=18,"valid","check")</f>
        <v>valid</v>
      </c>
    </row>
    <row r="477" spans="1:32">
      <c r="A477" s="56">
        <v>250</v>
      </c>
      <c r="B477" s="28" t="s">
        <v>31</v>
      </c>
      <c r="C477" s="137" t="str">
        <f>UPPER(TRIM(Tbl_DFR[[#This Row],[CMP]]))</f>
        <v>HALDWANI</v>
      </c>
      <c r="D477" s="23" t="s">
        <v>1</v>
      </c>
      <c r="E477" s="27" t="s">
        <v>143</v>
      </c>
      <c r="F477" s="27" t="s">
        <v>111</v>
      </c>
      <c r="G477" s="27" t="s">
        <v>323</v>
      </c>
      <c r="H477" s="28">
        <v>94425</v>
      </c>
      <c r="I477" s="58">
        <v>45935</v>
      </c>
      <c r="J477" s="58">
        <v>45935</v>
      </c>
      <c r="K477" s="159">
        <f>IF(OR(Tbl_DFR[[#This Row],[Date of filling]]="WIP",Tbl_DFR[[#This Row],[Date of Invoice ]]=""),"",Tbl_DFR[[#This Row],[Date of filling]]-Tbl_DFR[[#This Row],[Date of Invoice ]])</f>
        <v>0</v>
      </c>
      <c r="L477" s="161" t="str">
        <f>IF(ISNUMBER(Tbl_DFR[[#This Row],[Invoice filling gape]]),"valid","check")</f>
        <v>valid</v>
      </c>
      <c r="M477" s="42">
        <v>16015</v>
      </c>
      <c r="N477" s="42">
        <v>3744</v>
      </c>
      <c r="O477" s="42">
        <v>35</v>
      </c>
      <c r="P477" s="42">
        <v>40</v>
      </c>
      <c r="Q477" s="42" t="str">
        <f>IF(Tbl_DFR[[#This Row],[Filling Qty]]&gt;=150,"high","normal")</f>
        <v>normal</v>
      </c>
      <c r="R477" s="42" t="str">
        <f>IF(AND(Tbl_DFR[[#This Row],[CMP]]="HALDWANI",Tbl_DFR[[#This Row],[Filling Qty]]&gt;=150),"yes","no")</f>
        <v>no</v>
      </c>
      <c r="S477" s="42" t="str">
        <f>IF(Tbl_DFR[[#This Row],[Filling Qty]]&gt;=150,"high",IF(Tbl_DFR[[#This Row],[Filling Qty]]&gt;=80,"medium","low"))</f>
        <v>low</v>
      </c>
      <c r="T477" s="42">
        <f t="shared" si="8"/>
        <v>75</v>
      </c>
      <c r="U477" s="42" t="str" cm="1">
        <f t="array" ref="U477">_xlfn.IFS(Tbl_DFR[[#This Row],[Filling Qty]]&gt;=150,"HIGH",Tbl_DFR[[#This Row],[Filling Qty]]&gt;=80,"medium",TRUE,"low")</f>
        <v>low</v>
      </c>
      <c r="V477" s="42" t="str">
        <f>IF(OR(Tbl_DFR[[#This Row],[CMP]]="HALDWANI",Tbl_DFR[[#This Row],[CMP]]="DEHRADUN"),"YES","NO")</f>
        <v>YES</v>
      </c>
      <c r="W477" s="58">
        <v>45935</v>
      </c>
      <c r="X477" s="42"/>
      <c r="Y477" s="43">
        <v>45931</v>
      </c>
      <c r="Z477" s="43" t="str">
        <f>IFERROR(TEXT(Tbl_DFR[[#This Row],[Date of filling]],"mmm"),"WIP")</f>
        <v>Oct</v>
      </c>
      <c r="AA477" s="159">
        <f>IFERROR(YEAR(Tbl_DFR[[#This Row],[Date of filling]]),"WIP")</f>
        <v>2025</v>
      </c>
      <c r="AB477" s="161" t="str">
        <f>IFERROR(TEXT(Tbl_DFR[[#This Row],[Date of filling]],"ddd"),"WIP")</f>
        <v>Sun</v>
      </c>
      <c r="AC477" s="50"/>
      <c r="AD477" s="129" t="str">
        <f>_xlfn.XLOOKUP(Tbl_DFR[[#This Row],[SAP]],Site_master[SAP ID],Site_master[ [ TECHNICIAN Name] ],"Not found")</f>
        <v>Shahwaz  Hussain</v>
      </c>
      <c r="AE477" s="133">
        <f>LEN(Tbl_DFR[[#This Row],[SAP]])</f>
        <v>18</v>
      </c>
      <c r="AF477" s="151" t="str">
        <f>IF(Tbl_DFR[[#This Row],[SAP LENGTH]]=18,"valid","check")</f>
        <v>valid</v>
      </c>
    </row>
    <row r="478" spans="1:32">
      <c r="A478" s="70">
        <v>251</v>
      </c>
      <c r="B478" s="34" t="s">
        <v>31</v>
      </c>
      <c r="C478" s="34" t="str">
        <f>UPPER(TRIM(Tbl_DFR[[#This Row],[CMP]]))</f>
        <v>HALDWANI</v>
      </c>
      <c r="D478" s="40" t="s">
        <v>1</v>
      </c>
      <c r="E478" s="21" t="s">
        <v>143</v>
      </c>
      <c r="F478" s="21" t="s">
        <v>111</v>
      </c>
      <c r="G478" s="21" t="s">
        <v>324</v>
      </c>
      <c r="H478" s="34">
        <v>94552</v>
      </c>
      <c r="I478" s="59">
        <v>45935</v>
      </c>
      <c r="J478" s="59">
        <v>45935</v>
      </c>
      <c r="K478" s="159">
        <f>IF(OR(Tbl_DFR[[#This Row],[Date of filling]]="WIP",Tbl_DFR[[#This Row],[Date of Invoice ]]=""),"",Tbl_DFR[[#This Row],[Date of filling]]-Tbl_DFR[[#This Row],[Date of Invoice ]])</f>
        <v>0</v>
      </c>
      <c r="L478" s="161" t="str">
        <f>IF(ISNUMBER(Tbl_DFR[[#This Row],[Invoice filling gape]]),"valid","check")</f>
        <v>valid</v>
      </c>
      <c r="M478" s="46">
        <v>1387</v>
      </c>
      <c r="N478" s="46">
        <v>322</v>
      </c>
      <c r="O478" s="46">
        <v>12</v>
      </c>
      <c r="P478" s="46">
        <v>80</v>
      </c>
      <c r="Q478" s="46" t="str">
        <f>IF(Tbl_DFR[[#This Row],[Filling Qty]]&gt;=150,"high","normal")</f>
        <v>normal</v>
      </c>
      <c r="R478" s="46" t="str">
        <f>IF(AND(Tbl_DFR[[#This Row],[CMP]]="HALDWANI",Tbl_DFR[[#This Row],[Filling Qty]]&gt;=150),"yes","no")</f>
        <v>no</v>
      </c>
      <c r="S478" s="46" t="str">
        <f>IF(Tbl_DFR[[#This Row],[Filling Qty]]&gt;=150,"high",IF(Tbl_DFR[[#This Row],[Filling Qty]]&gt;=80,"medium","low"))</f>
        <v>medium</v>
      </c>
      <c r="T478" s="46">
        <f t="shared" si="8"/>
        <v>92</v>
      </c>
      <c r="U478" s="46" t="str" cm="1">
        <f t="array" ref="U478">_xlfn.IFS(Tbl_DFR[[#This Row],[Filling Qty]]&gt;=150,"HIGH",Tbl_DFR[[#This Row],[Filling Qty]]&gt;=80,"medium",TRUE,"low")</f>
        <v>medium</v>
      </c>
      <c r="V478" s="46" t="str">
        <f>IF(OR(Tbl_DFR[[#This Row],[CMP]]="HALDWANI",Tbl_DFR[[#This Row],[CMP]]="DEHRADUN"),"YES","NO")</f>
        <v>YES</v>
      </c>
      <c r="W478" s="59">
        <v>45935</v>
      </c>
      <c r="X478" s="46"/>
      <c r="Y478" s="47">
        <v>45931</v>
      </c>
      <c r="Z478" s="47" t="str">
        <f>IFERROR(TEXT(Tbl_DFR[[#This Row],[Date of filling]],"mmm"),"WIP")</f>
        <v>Oct</v>
      </c>
      <c r="AA478" s="159">
        <f>IFERROR(YEAR(Tbl_DFR[[#This Row],[Date of filling]]),"WIP")</f>
        <v>2025</v>
      </c>
      <c r="AB478" s="161" t="str">
        <f>IFERROR(TEXT(Tbl_DFR[[#This Row],[Date of filling]],"ddd"),"WIP")</f>
        <v>Sun</v>
      </c>
      <c r="AC478" s="48"/>
      <c r="AD478" s="130" t="str">
        <f>_xlfn.XLOOKUP(Tbl_DFR[[#This Row],[SAP]],Site_master[SAP ID],Site_master[ [ TECHNICIAN Name] ],"Not found")</f>
        <v>Shahwaz  Hussain</v>
      </c>
      <c r="AE478" s="135">
        <f>LEN(Tbl_DFR[[#This Row],[SAP]])</f>
        <v>18</v>
      </c>
      <c r="AF478" s="151" t="str">
        <f>IF(Tbl_DFR[[#This Row],[SAP LENGTH]]=18,"valid","check")</f>
        <v>valid</v>
      </c>
    </row>
    <row r="479" spans="1:32">
      <c r="A479" s="56">
        <v>252</v>
      </c>
      <c r="B479" s="28" t="s">
        <v>31</v>
      </c>
      <c r="C479" s="28" t="str">
        <f>UPPER(TRIM(Tbl_DFR[[#This Row],[CMP]]))</f>
        <v>HALDWANI</v>
      </c>
      <c r="D479" s="40" t="s">
        <v>1</v>
      </c>
      <c r="E479" s="27" t="s">
        <v>143</v>
      </c>
      <c r="F479" s="27" t="s">
        <v>111</v>
      </c>
      <c r="G479" s="27" t="s">
        <v>320</v>
      </c>
      <c r="H479" s="28">
        <v>122408</v>
      </c>
      <c r="I479" s="58">
        <v>45935</v>
      </c>
      <c r="J479" s="58">
        <v>45935</v>
      </c>
      <c r="K479" s="159">
        <f>IF(OR(Tbl_DFR[[#This Row],[Date of filling]]="WIP",Tbl_DFR[[#This Row],[Date of Invoice ]]=""),"",Tbl_DFR[[#This Row],[Date of filling]]-Tbl_DFR[[#This Row],[Date of Invoice ]])</f>
        <v>0</v>
      </c>
      <c r="L479" s="161" t="str">
        <f>IF(ISNUMBER(Tbl_DFR[[#This Row],[Invoice filling gape]]),"valid","check")</f>
        <v>valid</v>
      </c>
      <c r="M479" s="42">
        <v>7149</v>
      </c>
      <c r="N479" s="42">
        <v>1447</v>
      </c>
      <c r="O479" s="42">
        <v>26</v>
      </c>
      <c r="P479" s="42">
        <v>40</v>
      </c>
      <c r="Q479" s="42" t="str">
        <f>IF(Tbl_DFR[[#This Row],[Filling Qty]]&gt;=150,"high","normal")</f>
        <v>normal</v>
      </c>
      <c r="R479" s="42" t="str">
        <f>IF(AND(Tbl_DFR[[#This Row],[CMP]]="HALDWANI",Tbl_DFR[[#This Row],[Filling Qty]]&gt;=150),"yes","no")</f>
        <v>no</v>
      </c>
      <c r="S479" s="42" t="str">
        <f>IF(Tbl_DFR[[#This Row],[Filling Qty]]&gt;=150,"high",IF(Tbl_DFR[[#This Row],[Filling Qty]]&gt;=80,"medium","low"))</f>
        <v>low</v>
      </c>
      <c r="T479" s="42">
        <f t="shared" si="8"/>
        <v>66</v>
      </c>
      <c r="U479" s="42" t="str" cm="1">
        <f t="array" ref="U479">_xlfn.IFS(Tbl_DFR[[#This Row],[Filling Qty]]&gt;=150,"HIGH",Tbl_DFR[[#This Row],[Filling Qty]]&gt;=80,"medium",TRUE,"low")</f>
        <v>low</v>
      </c>
      <c r="V479" s="42" t="str">
        <f>IF(OR(Tbl_DFR[[#This Row],[CMP]]="HALDWANI",Tbl_DFR[[#This Row],[CMP]]="DEHRADUN"),"YES","NO")</f>
        <v>YES</v>
      </c>
      <c r="W479" s="58">
        <v>45935</v>
      </c>
      <c r="X479" s="42"/>
      <c r="Y479" s="43">
        <v>45931</v>
      </c>
      <c r="Z479" s="43" t="str">
        <f>IFERROR(TEXT(Tbl_DFR[[#This Row],[Date of filling]],"mmm"),"WIP")</f>
        <v>Oct</v>
      </c>
      <c r="AA479" s="159">
        <f>IFERROR(YEAR(Tbl_DFR[[#This Row],[Date of filling]]),"WIP")</f>
        <v>2025</v>
      </c>
      <c r="AB479" s="161" t="str">
        <f>IFERROR(TEXT(Tbl_DFR[[#This Row],[Date of filling]],"ddd"),"WIP")</f>
        <v>Sun</v>
      </c>
      <c r="AC479" s="50"/>
      <c r="AD479" s="129" t="str">
        <f>_xlfn.XLOOKUP(Tbl_DFR[[#This Row],[SAP]],Site_master[SAP ID],Site_master[ [ TECHNICIAN Name] ],"Not found")</f>
        <v>Anil  Kumar RDPR</v>
      </c>
      <c r="AE479" s="133">
        <f>LEN(Tbl_DFR[[#This Row],[SAP]])</f>
        <v>18</v>
      </c>
      <c r="AF479" s="151" t="str">
        <f>IF(Tbl_DFR[[#This Row],[SAP LENGTH]]=18,"valid","check")</f>
        <v>valid</v>
      </c>
    </row>
    <row r="480" spans="1:32">
      <c r="A480" s="70">
        <v>253</v>
      </c>
      <c r="B480" s="34" t="s">
        <v>31</v>
      </c>
      <c r="C480" s="34" t="str">
        <f>UPPER(TRIM(Tbl_DFR[[#This Row],[CMP]]))</f>
        <v>HALDWANI</v>
      </c>
      <c r="D480" s="40" t="s">
        <v>1</v>
      </c>
      <c r="E480" s="21" t="s">
        <v>107</v>
      </c>
      <c r="F480" s="21" t="s">
        <v>108</v>
      </c>
      <c r="G480" s="21" t="s">
        <v>325</v>
      </c>
      <c r="H480" s="34">
        <v>84610</v>
      </c>
      <c r="I480" s="59">
        <v>45935</v>
      </c>
      <c r="J480" s="59">
        <v>45935</v>
      </c>
      <c r="K480" s="159">
        <f>IF(OR(Tbl_DFR[[#This Row],[Date of filling]]="WIP",Tbl_DFR[[#This Row],[Date of Invoice ]]=""),"",Tbl_DFR[[#This Row],[Date of filling]]-Tbl_DFR[[#This Row],[Date of Invoice ]])</f>
        <v>0</v>
      </c>
      <c r="L480" s="161" t="str">
        <f>IF(ISNUMBER(Tbl_DFR[[#This Row],[Invoice filling gape]]),"valid","check")</f>
        <v>valid</v>
      </c>
      <c r="M480" s="46">
        <v>961</v>
      </c>
      <c r="N480" s="46">
        <v>161</v>
      </c>
      <c r="O480" s="46">
        <v>17</v>
      </c>
      <c r="P480" s="46">
        <v>60</v>
      </c>
      <c r="Q480" s="46" t="str">
        <f>IF(Tbl_DFR[[#This Row],[Filling Qty]]&gt;=150,"high","normal")</f>
        <v>normal</v>
      </c>
      <c r="R480" s="46" t="str">
        <f>IF(AND(Tbl_DFR[[#This Row],[CMP]]="HALDWANI",Tbl_DFR[[#This Row],[Filling Qty]]&gt;=150),"yes","no")</f>
        <v>no</v>
      </c>
      <c r="S480" s="46" t="str">
        <f>IF(Tbl_DFR[[#This Row],[Filling Qty]]&gt;=150,"high",IF(Tbl_DFR[[#This Row],[Filling Qty]]&gt;=80,"medium","low"))</f>
        <v>low</v>
      </c>
      <c r="T480" s="46">
        <f t="shared" si="8"/>
        <v>77</v>
      </c>
      <c r="U480" s="46" t="str" cm="1">
        <f t="array" ref="U480">_xlfn.IFS(Tbl_DFR[[#This Row],[Filling Qty]]&gt;=150,"HIGH",Tbl_DFR[[#This Row],[Filling Qty]]&gt;=80,"medium",TRUE,"low")</f>
        <v>low</v>
      </c>
      <c r="V480" s="46" t="str">
        <f>IF(OR(Tbl_DFR[[#This Row],[CMP]]="HALDWANI",Tbl_DFR[[#This Row],[CMP]]="DEHRADUN"),"YES","NO")</f>
        <v>YES</v>
      </c>
      <c r="W480" s="59">
        <v>45935</v>
      </c>
      <c r="X480" s="46"/>
      <c r="Y480" s="47">
        <v>45931</v>
      </c>
      <c r="Z480" s="47" t="str">
        <f>IFERROR(TEXT(Tbl_DFR[[#This Row],[Date of filling]],"mmm"),"WIP")</f>
        <v>Oct</v>
      </c>
      <c r="AA480" s="159">
        <f>IFERROR(YEAR(Tbl_DFR[[#This Row],[Date of filling]]),"WIP")</f>
        <v>2025</v>
      </c>
      <c r="AB480" s="161" t="str">
        <f>IFERROR(TEXT(Tbl_DFR[[#This Row],[Date of filling]],"ddd"),"WIP")</f>
        <v>Sun</v>
      </c>
      <c r="AC480" s="48"/>
      <c r="AD480" s="130" t="str">
        <f>_xlfn.XLOOKUP(Tbl_DFR[[#This Row],[SAP]],Site_master[SAP ID],Site_master[ [ TECHNICIAN Name] ],"Not found")</f>
        <v>Rajveer  Singh</v>
      </c>
      <c r="AE480" s="135">
        <f>LEN(Tbl_DFR[[#This Row],[SAP]])</f>
        <v>18</v>
      </c>
      <c r="AF480" s="151" t="str">
        <f>IF(Tbl_DFR[[#This Row],[SAP LENGTH]]=18,"valid","check")</f>
        <v>valid</v>
      </c>
    </row>
    <row r="481" spans="1:32">
      <c r="A481" s="56">
        <v>254</v>
      </c>
      <c r="B481" s="28" t="s">
        <v>31</v>
      </c>
      <c r="C481" s="28" t="str">
        <f>UPPER(TRIM(Tbl_DFR[[#This Row],[CMP]]))</f>
        <v>HALDWANI</v>
      </c>
      <c r="D481" s="40" t="s">
        <v>1</v>
      </c>
      <c r="E481" s="27" t="s">
        <v>107</v>
      </c>
      <c r="F481" s="27" t="s">
        <v>108</v>
      </c>
      <c r="G481" s="27" t="s">
        <v>326</v>
      </c>
      <c r="H481" s="28">
        <v>84501</v>
      </c>
      <c r="I481" s="58">
        <v>45935</v>
      </c>
      <c r="J481" s="58">
        <v>45936</v>
      </c>
      <c r="K481" s="159">
        <f>IF(OR(Tbl_DFR[[#This Row],[Date of filling]]="WIP",Tbl_DFR[[#This Row],[Date of Invoice ]]=""),"",Tbl_DFR[[#This Row],[Date of filling]]-Tbl_DFR[[#This Row],[Date of Invoice ]])</f>
        <v>1</v>
      </c>
      <c r="L481" s="161" t="str">
        <f>IF(ISNUMBER(Tbl_DFR[[#This Row],[Invoice filling gape]]),"valid","check")</f>
        <v>valid</v>
      </c>
      <c r="M481" s="42">
        <v>17968</v>
      </c>
      <c r="N481" s="42">
        <v>5213</v>
      </c>
      <c r="O481" s="42">
        <v>15</v>
      </c>
      <c r="P481" s="42">
        <v>60</v>
      </c>
      <c r="Q481" s="42" t="str">
        <f>IF(Tbl_DFR[[#This Row],[Filling Qty]]&gt;=150,"high","normal")</f>
        <v>normal</v>
      </c>
      <c r="R481" s="42" t="str">
        <f>IF(AND(Tbl_DFR[[#This Row],[CMP]]="HALDWANI",Tbl_DFR[[#This Row],[Filling Qty]]&gt;=150),"yes","no")</f>
        <v>no</v>
      </c>
      <c r="S481" s="42" t="str">
        <f>IF(Tbl_DFR[[#This Row],[Filling Qty]]&gt;=150,"high",IF(Tbl_DFR[[#This Row],[Filling Qty]]&gt;=80,"medium","low"))</f>
        <v>low</v>
      </c>
      <c r="T481" s="42">
        <f t="shared" si="8"/>
        <v>75</v>
      </c>
      <c r="U481" s="42" t="str" cm="1">
        <f t="array" ref="U481">_xlfn.IFS(Tbl_DFR[[#This Row],[Filling Qty]]&gt;=150,"HIGH",Tbl_DFR[[#This Row],[Filling Qty]]&gt;=80,"medium",TRUE,"low")</f>
        <v>low</v>
      </c>
      <c r="V481" s="42" t="str">
        <f>IF(OR(Tbl_DFR[[#This Row],[CMP]]="HALDWANI",Tbl_DFR[[#This Row],[CMP]]="DEHRADUN"),"YES","NO")</f>
        <v>YES</v>
      </c>
      <c r="W481" s="58">
        <v>45936</v>
      </c>
      <c r="X481" s="42"/>
      <c r="Y481" s="43">
        <v>45931</v>
      </c>
      <c r="Z481" s="43" t="str">
        <f>IFERROR(TEXT(Tbl_DFR[[#This Row],[Date of filling]],"mmm"),"WIP")</f>
        <v>Oct</v>
      </c>
      <c r="AA481" s="159">
        <f>IFERROR(YEAR(Tbl_DFR[[#This Row],[Date of filling]]),"WIP")</f>
        <v>2025</v>
      </c>
      <c r="AB481" s="161" t="str">
        <f>IFERROR(TEXT(Tbl_DFR[[#This Row],[Date of filling]],"ddd"),"WIP")</f>
        <v>Mon</v>
      </c>
      <c r="AC481" s="50"/>
      <c r="AD481" s="129" t="str">
        <f>_xlfn.XLOOKUP(Tbl_DFR[[#This Row],[SAP]],Site_master[SAP ID],Site_master[ [ TECHNICIAN Name] ],"Not found")</f>
        <v>Kuldeep  Singh</v>
      </c>
      <c r="AE481" s="133">
        <f>LEN(Tbl_DFR[[#This Row],[SAP]])</f>
        <v>18</v>
      </c>
      <c r="AF481" s="151" t="str">
        <f>IF(Tbl_DFR[[#This Row],[SAP LENGTH]]=18,"valid","check")</f>
        <v>valid</v>
      </c>
    </row>
    <row r="482" spans="1:32">
      <c r="A482" s="70">
        <v>255</v>
      </c>
      <c r="B482" s="34" t="s">
        <v>31</v>
      </c>
      <c r="C482" s="34" t="str">
        <f>UPPER(TRIM(Tbl_DFR[[#This Row],[CMP]]))</f>
        <v>HALDWANI</v>
      </c>
      <c r="D482" s="40" t="s">
        <v>1</v>
      </c>
      <c r="E482" s="21" t="s">
        <v>107</v>
      </c>
      <c r="F482" s="21" t="s">
        <v>108</v>
      </c>
      <c r="G482" s="21" t="s">
        <v>327</v>
      </c>
      <c r="H482" s="34">
        <v>84501</v>
      </c>
      <c r="I482" s="59">
        <v>45935</v>
      </c>
      <c r="J482" s="59">
        <v>45936</v>
      </c>
      <c r="K482" s="159">
        <f>IF(OR(Tbl_DFR[[#This Row],[Date of filling]]="WIP",Tbl_DFR[[#This Row],[Date of Invoice ]]=""),"",Tbl_DFR[[#This Row],[Date of filling]]-Tbl_DFR[[#This Row],[Date of Invoice ]])</f>
        <v>1</v>
      </c>
      <c r="L482" s="161" t="str">
        <f>IF(ISNUMBER(Tbl_DFR[[#This Row],[Invoice filling gape]]),"valid","check")</f>
        <v>valid</v>
      </c>
      <c r="M482" s="46">
        <v>3951</v>
      </c>
      <c r="N482" s="46">
        <v>867</v>
      </c>
      <c r="O482" s="46">
        <v>57</v>
      </c>
      <c r="P482" s="46">
        <v>40</v>
      </c>
      <c r="Q482" s="46" t="str">
        <f>IF(Tbl_DFR[[#This Row],[Filling Qty]]&gt;=150,"high","normal")</f>
        <v>normal</v>
      </c>
      <c r="R482" s="46" t="str">
        <f>IF(AND(Tbl_DFR[[#This Row],[CMP]]="HALDWANI",Tbl_DFR[[#This Row],[Filling Qty]]&gt;=150),"yes","no")</f>
        <v>no</v>
      </c>
      <c r="S482" s="46" t="str">
        <f>IF(Tbl_DFR[[#This Row],[Filling Qty]]&gt;=150,"high",IF(Tbl_DFR[[#This Row],[Filling Qty]]&gt;=80,"medium","low"))</f>
        <v>low</v>
      </c>
      <c r="T482" s="46">
        <f t="shared" si="8"/>
        <v>97</v>
      </c>
      <c r="U482" s="46" t="str" cm="1">
        <f t="array" ref="U482">_xlfn.IFS(Tbl_DFR[[#This Row],[Filling Qty]]&gt;=150,"HIGH",Tbl_DFR[[#This Row],[Filling Qty]]&gt;=80,"medium",TRUE,"low")</f>
        <v>low</v>
      </c>
      <c r="V482" s="46" t="str">
        <f>IF(OR(Tbl_DFR[[#This Row],[CMP]]="HALDWANI",Tbl_DFR[[#This Row],[CMP]]="DEHRADUN"),"YES","NO")</f>
        <v>YES</v>
      </c>
      <c r="W482" s="59">
        <v>45936</v>
      </c>
      <c r="X482" s="46"/>
      <c r="Y482" s="47">
        <v>45931</v>
      </c>
      <c r="Z482" s="47" t="str">
        <f>IFERROR(TEXT(Tbl_DFR[[#This Row],[Date of filling]],"mmm"),"WIP")</f>
        <v>Oct</v>
      </c>
      <c r="AA482" s="159">
        <f>IFERROR(YEAR(Tbl_DFR[[#This Row],[Date of filling]]),"WIP")</f>
        <v>2025</v>
      </c>
      <c r="AB482" s="161" t="str">
        <f>IFERROR(TEXT(Tbl_DFR[[#This Row],[Date of filling]],"ddd"),"WIP")</f>
        <v>Mon</v>
      </c>
      <c r="AC482" s="48"/>
      <c r="AD482" s="130" t="str">
        <f>_xlfn.XLOOKUP(Tbl_DFR[[#This Row],[SAP]],Site_master[SAP ID],Site_master[ [ TECHNICIAN Name] ],"Not found")</f>
        <v>Rajveer  Singh</v>
      </c>
      <c r="AE482" s="135">
        <f>LEN(Tbl_DFR[[#This Row],[SAP]])</f>
        <v>18</v>
      </c>
      <c r="AF482" s="151" t="str">
        <f>IF(Tbl_DFR[[#This Row],[SAP LENGTH]]=18,"valid","check")</f>
        <v>valid</v>
      </c>
    </row>
    <row r="483" spans="1:32">
      <c r="A483" s="56">
        <v>256</v>
      </c>
      <c r="B483" s="28" t="s">
        <v>31</v>
      </c>
      <c r="C483" s="28" t="str">
        <f>UPPER(TRIM(Tbl_DFR[[#This Row],[CMP]]))</f>
        <v>HALDWANI</v>
      </c>
      <c r="D483" s="40" t="s">
        <v>1</v>
      </c>
      <c r="E483" s="27" t="s">
        <v>107</v>
      </c>
      <c r="F483" s="27" t="s">
        <v>108</v>
      </c>
      <c r="G483" s="27" t="s">
        <v>328</v>
      </c>
      <c r="H483" s="28">
        <v>84501</v>
      </c>
      <c r="I483" s="61">
        <v>45935</v>
      </c>
      <c r="J483" s="58">
        <v>45935</v>
      </c>
      <c r="K483" s="159">
        <f>IF(OR(Tbl_DFR[[#This Row],[Date of filling]]="WIP",Tbl_DFR[[#This Row],[Date of Invoice ]]=""),"",Tbl_DFR[[#This Row],[Date of filling]]-Tbl_DFR[[#This Row],[Date of Invoice ]])</f>
        <v>0</v>
      </c>
      <c r="L483" s="161" t="str">
        <f>IF(ISNUMBER(Tbl_DFR[[#This Row],[Invoice filling gape]]),"valid","check")</f>
        <v>valid</v>
      </c>
      <c r="M483" s="42">
        <v>6864</v>
      </c>
      <c r="N483" s="42">
        <v>1457</v>
      </c>
      <c r="O483" s="42">
        <v>51</v>
      </c>
      <c r="P483" s="42">
        <v>40</v>
      </c>
      <c r="Q483" s="42" t="str">
        <f>IF(Tbl_DFR[[#This Row],[Filling Qty]]&gt;=150,"high","normal")</f>
        <v>normal</v>
      </c>
      <c r="R483" s="42" t="str">
        <f>IF(AND(Tbl_DFR[[#This Row],[CMP]]="HALDWANI",Tbl_DFR[[#This Row],[Filling Qty]]&gt;=150),"yes","no")</f>
        <v>no</v>
      </c>
      <c r="S483" s="42" t="str">
        <f>IF(Tbl_DFR[[#This Row],[Filling Qty]]&gt;=150,"high",IF(Tbl_DFR[[#This Row],[Filling Qty]]&gt;=80,"medium","low"))</f>
        <v>low</v>
      </c>
      <c r="T483" s="42">
        <f t="shared" si="8"/>
        <v>91</v>
      </c>
      <c r="U483" s="42" t="str" cm="1">
        <f t="array" ref="U483">_xlfn.IFS(Tbl_DFR[[#This Row],[Filling Qty]]&gt;=150,"HIGH",Tbl_DFR[[#This Row],[Filling Qty]]&gt;=80,"medium",TRUE,"low")</f>
        <v>low</v>
      </c>
      <c r="V483" s="42" t="str">
        <f>IF(OR(Tbl_DFR[[#This Row],[CMP]]="HALDWANI",Tbl_DFR[[#This Row],[CMP]]="DEHRADUN"),"YES","NO")</f>
        <v>YES</v>
      </c>
      <c r="W483" s="58">
        <v>45935</v>
      </c>
      <c r="X483" s="42"/>
      <c r="Y483" s="43">
        <v>45931</v>
      </c>
      <c r="Z483" s="43" t="str">
        <f>IFERROR(TEXT(Tbl_DFR[[#This Row],[Date of filling]],"mmm"),"WIP")</f>
        <v>Oct</v>
      </c>
      <c r="AA483" s="159">
        <f>IFERROR(YEAR(Tbl_DFR[[#This Row],[Date of filling]]),"WIP")</f>
        <v>2025</v>
      </c>
      <c r="AB483" s="161" t="str">
        <f>IFERROR(TEXT(Tbl_DFR[[#This Row],[Date of filling]],"ddd"),"WIP")</f>
        <v>Sun</v>
      </c>
      <c r="AC483" s="50"/>
      <c r="AD483" s="129" t="str">
        <f>_xlfn.XLOOKUP(Tbl_DFR[[#This Row],[SAP]],Site_master[SAP ID],Site_master[ [ TECHNICIAN Name] ],"Not found")</f>
        <v>Rajveer  Singh</v>
      </c>
      <c r="AE483" s="133">
        <f>LEN(Tbl_DFR[[#This Row],[SAP]])</f>
        <v>18</v>
      </c>
      <c r="AF483" s="151" t="str">
        <f>IF(Tbl_DFR[[#This Row],[SAP LENGTH]]=18,"valid","check")</f>
        <v>valid</v>
      </c>
    </row>
    <row r="484" spans="1:32">
      <c r="A484" s="70">
        <v>257</v>
      </c>
      <c r="B484" s="34" t="s">
        <v>31</v>
      </c>
      <c r="C484" s="34" t="str">
        <f>UPPER(TRIM(Tbl_DFR[[#This Row],[CMP]]))</f>
        <v>HALDWANI</v>
      </c>
      <c r="D484" s="40" t="s">
        <v>1</v>
      </c>
      <c r="E484" s="21" t="s">
        <v>107</v>
      </c>
      <c r="F484" s="21" t="s">
        <v>108</v>
      </c>
      <c r="G484" s="21" t="s">
        <v>329</v>
      </c>
      <c r="H484" s="34">
        <v>84501</v>
      </c>
      <c r="I484" s="60">
        <v>45935</v>
      </c>
      <c r="J484" s="59">
        <v>45935</v>
      </c>
      <c r="K484" s="159">
        <f>IF(OR(Tbl_DFR[[#This Row],[Date of filling]]="WIP",Tbl_DFR[[#This Row],[Date of Invoice ]]=""),"",Tbl_DFR[[#This Row],[Date of filling]]-Tbl_DFR[[#This Row],[Date of Invoice ]])</f>
        <v>0</v>
      </c>
      <c r="L484" s="161" t="str">
        <f>IF(ISNUMBER(Tbl_DFR[[#This Row],[Invoice filling gape]]),"valid","check")</f>
        <v>valid</v>
      </c>
      <c r="M484" s="46">
        <v>52580</v>
      </c>
      <c r="N484" s="46">
        <v>12545</v>
      </c>
      <c r="O484" s="46">
        <v>45</v>
      </c>
      <c r="P484" s="46">
        <v>40</v>
      </c>
      <c r="Q484" s="46" t="str">
        <f>IF(Tbl_DFR[[#This Row],[Filling Qty]]&gt;=150,"high","normal")</f>
        <v>normal</v>
      </c>
      <c r="R484" s="46" t="str">
        <f>IF(AND(Tbl_DFR[[#This Row],[CMP]]="HALDWANI",Tbl_DFR[[#This Row],[Filling Qty]]&gt;=150),"yes","no")</f>
        <v>no</v>
      </c>
      <c r="S484" s="46" t="str">
        <f>IF(Tbl_DFR[[#This Row],[Filling Qty]]&gt;=150,"high",IF(Tbl_DFR[[#This Row],[Filling Qty]]&gt;=80,"medium","low"))</f>
        <v>low</v>
      </c>
      <c r="T484" s="46">
        <f t="shared" si="8"/>
        <v>85</v>
      </c>
      <c r="U484" s="46" t="str" cm="1">
        <f t="array" ref="U484">_xlfn.IFS(Tbl_DFR[[#This Row],[Filling Qty]]&gt;=150,"HIGH",Tbl_DFR[[#This Row],[Filling Qty]]&gt;=80,"medium",TRUE,"low")</f>
        <v>low</v>
      </c>
      <c r="V484" s="46" t="str">
        <f>IF(OR(Tbl_DFR[[#This Row],[CMP]]="HALDWANI",Tbl_DFR[[#This Row],[CMP]]="DEHRADUN"),"YES","NO")</f>
        <v>YES</v>
      </c>
      <c r="W484" s="59">
        <v>45935</v>
      </c>
      <c r="X484" s="46"/>
      <c r="Y484" s="47">
        <v>45931</v>
      </c>
      <c r="Z484" s="47" t="str">
        <f>IFERROR(TEXT(Tbl_DFR[[#This Row],[Date of filling]],"mmm"),"WIP")</f>
        <v>Oct</v>
      </c>
      <c r="AA484" s="159">
        <f>IFERROR(YEAR(Tbl_DFR[[#This Row],[Date of filling]]),"WIP")</f>
        <v>2025</v>
      </c>
      <c r="AB484" s="161" t="str">
        <f>IFERROR(TEXT(Tbl_DFR[[#This Row],[Date of filling]],"ddd"),"WIP")</f>
        <v>Sun</v>
      </c>
      <c r="AC484" s="48"/>
      <c r="AD484" s="130" t="str">
        <f>_xlfn.XLOOKUP(Tbl_DFR[[#This Row],[SAP]],Site_master[SAP ID],Site_master[ [ TECHNICIAN Name] ],"Not found")</f>
        <v>Rajveer  Singh</v>
      </c>
      <c r="AE484" s="135">
        <f>LEN(Tbl_DFR[[#This Row],[SAP]])</f>
        <v>18</v>
      </c>
      <c r="AF484" s="151" t="str">
        <f>IF(Tbl_DFR[[#This Row],[SAP LENGTH]]=18,"valid","check")</f>
        <v>valid</v>
      </c>
    </row>
    <row r="485" spans="1:32">
      <c r="A485" s="56">
        <v>258</v>
      </c>
      <c r="B485" s="28" t="s">
        <v>31</v>
      </c>
      <c r="C485" s="28" t="str">
        <f>UPPER(TRIM(Tbl_DFR[[#This Row],[CMP]]))</f>
        <v>HALDWANI</v>
      </c>
      <c r="D485" s="40" t="s">
        <v>1</v>
      </c>
      <c r="E485" s="27" t="s">
        <v>107</v>
      </c>
      <c r="F485" s="27" t="s">
        <v>108</v>
      </c>
      <c r="G485" s="27" t="s">
        <v>330</v>
      </c>
      <c r="H485" s="28">
        <v>84501</v>
      </c>
      <c r="I485" s="61">
        <v>45935</v>
      </c>
      <c r="J485" s="58">
        <v>45935</v>
      </c>
      <c r="K485" s="159">
        <f>IF(OR(Tbl_DFR[[#This Row],[Date of filling]]="WIP",Tbl_DFR[[#This Row],[Date of Invoice ]]=""),"",Tbl_DFR[[#This Row],[Date of filling]]-Tbl_DFR[[#This Row],[Date of Invoice ]])</f>
        <v>0</v>
      </c>
      <c r="L485" s="161" t="str">
        <f>IF(ISNUMBER(Tbl_DFR[[#This Row],[Invoice filling gape]]),"valid","check")</f>
        <v>valid</v>
      </c>
      <c r="M485" s="42">
        <v>5926</v>
      </c>
      <c r="N485" s="42">
        <v>1234</v>
      </c>
      <c r="O485" s="42">
        <v>30</v>
      </c>
      <c r="P485" s="42">
        <v>60</v>
      </c>
      <c r="Q485" s="42" t="str">
        <f>IF(Tbl_DFR[[#This Row],[Filling Qty]]&gt;=150,"high","normal")</f>
        <v>normal</v>
      </c>
      <c r="R485" s="42" t="str">
        <f>IF(AND(Tbl_DFR[[#This Row],[CMP]]="HALDWANI",Tbl_DFR[[#This Row],[Filling Qty]]&gt;=150),"yes","no")</f>
        <v>no</v>
      </c>
      <c r="S485" s="42" t="str">
        <f>IF(Tbl_DFR[[#This Row],[Filling Qty]]&gt;=150,"high",IF(Tbl_DFR[[#This Row],[Filling Qty]]&gt;=80,"medium","low"))</f>
        <v>low</v>
      </c>
      <c r="T485" s="42">
        <f t="shared" si="8"/>
        <v>90</v>
      </c>
      <c r="U485" s="42" t="str" cm="1">
        <f t="array" ref="U485">_xlfn.IFS(Tbl_DFR[[#This Row],[Filling Qty]]&gt;=150,"HIGH",Tbl_DFR[[#This Row],[Filling Qty]]&gt;=80,"medium",TRUE,"low")</f>
        <v>low</v>
      </c>
      <c r="V485" s="42" t="str">
        <f>IF(OR(Tbl_DFR[[#This Row],[CMP]]="HALDWANI",Tbl_DFR[[#This Row],[CMP]]="DEHRADUN"),"YES","NO")</f>
        <v>YES</v>
      </c>
      <c r="W485" s="58">
        <v>45935</v>
      </c>
      <c r="X485" s="42"/>
      <c r="Y485" s="43">
        <v>45931</v>
      </c>
      <c r="Z485" s="43" t="str">
        <f>IFERROR(TEXT(Tbl_DFR[[#This Row],[Date of filling]],"mmm"),"WIP")</f>
        <v>Oct</v>
      </c>
      <c r="AA485" s="159">
        <f>IFERROR(YEAR(Tbl_DFR[[#This Row],[Date of filling]]),"WIP")</f>
        <v>2025</v>
      </c>
      <c r="AB485" s="161" t="str">
        <f>IFERROR(TEXT(Tbl_DFR[[#This Row],[Date of filling]],"ddd"),"WIP")</f>
        <v>Sun</v>
      </c>
      <c r="AC485" s="50"/>
      <c r="AD485" s="129" t="str">
        <f>_xlfn.XLOOKUP(Tbl_DFR[[#This Row],[SAP]],Site_master[SAP ID],Site_master[ [ TECHNICIAN Name] ],"Not found")</f>
        <v>Rajveer  Singh</v>
      </c>
      <c r="AE485" s="133">
        <f>LEN(Tbl_DFR[[#This Row],[SAP]])</f>
        <v>18</v>
      </c>
      <c r="AF485" s="151" t="str">
        <f>IF(Tbl_DFR[[#This Row],[SAP LENGTH]]=18,"valid","check")</f>
        <v>valid</v>
      </c>
    </row>
    <row r="486" spans="1:32">
      <c r="A486" s="70">
        <v>259</v>
      </c>
      <c r="B486" s="34" t="s">
        <v>31</v>
      </c>
      <c r="C486" s="34" t="str">
        <f>UPPER(TRIM(Tbl_DFR[[#This Row],[CMP]]))</f>
        <v>HALDWANI</v>
      </c>
      <c r="D486" s="40" t="s">
        <v>1</v>
      </c>
      <c r="E486" s="21" t="s">
        <v>107</v>
      </c>
      <c r="F486" s="21" t="s">
        <v>108</v>
      </c>
      <c r="G486" s="21" t="s">
        <v>331</v>
      </c>
      <c r="H486" s="34">
        <v>84501</v>
      </c>
      <c r="I486" s="60">
        <v>45935</v>
      </c>
      <c r="J486" s="59">
        <v>45935</v>
      </c>
      <c r="K486" s="159">
        <f>IF(OR(Tbl_DFR[[#This Row],[Date of filling]]="WIP",Tbl_DFR[[#This Row],[Date of Invoice ]]=""),"",Tbl_DFR[[#This Row],[Date of filling]]-Tbl_DFR[[#This Row],[Date of Invoice ]])</f>
        <v>0</v>
      </c>
      <c r="L486" s="161" t="str">
        <f>IF(ISNUMBER(Tbl_DFR[[#This Row],[Invoice filling gape]]),"valid","check")</f>
        <v>valid</v>
      </c>
      <c r="M486" s="46">
        <v>13565</v>
      </c>
      <c r="N486" s="46">
        <v>3920</v>
      </c>
      <c r="O486" s="46">
        <v>37</v>
      </c>
      <c r="P486" s="46">
        <v>60</v>
      </c>
      <c r="Q486" s="46" t="str">
        <f>IF(Tbl_DFR[[#This Row],[Filling Qty]]&gt;=150,"high","normal")</f>
        <v>normal</v>
      </c>
      <c r="R486" s="46" t="str">
        <f>IF(AND(Tbl_DFR[[#This Row],[CMP]]="HALDWANI",Tbl_DFR[[#This Row],[Filling Qty]]&gt;=150),"yes","no")</f>
        <v>no</v>
      </c>
      <c r="S486" s="46" t="str">
        <f>IF(Tbl_DFR[[#This Row],[Filling Qty]]&gt;=150,"high",IF(Tbl_DFR[[#This Row],[Filling Qty]]&gt;=80,"medium","low"))</f>
        <v>low</v>
      </c>
      <c r="T486" s="46">
        <f t="shared" si="8"/>
        <v>97</v>
      </c>
      <c r="U486" s="46" t="str" cm="1">
        <f t="array" ref="U486">_xlfn.IFS(Tbl_DFR[[#This Row],[Filling Qty]]&gt;=150,"HIGH",Tbl_DFR[[#This Row],[Filling Qty]]&gt;=80,"medium",TRUE,"low")</f>
        <v>low</v>
      </c>
      <c r="V486" s="46" t="str">
        <f>IF(OR(Tbl_DFR[[#This Row],[CMP]]="HALDWANI",Tbl_DFR[[#This Row],[CMP]]="DEHRADUN"),"YES","NO")</f>
        <v>YES</v>
      </c>
      <c r="W486" s="59">
        <v>45935</v>
      </c>
      <c r="X486" s="46"/>
      <c r="Y486" s="47">
        <v>45931</v>
      </c>
      <c r="Z486" s="47" t="str">
        <f>IFERROR(TEXT(Tbl_DFR[[#This Row],[Date of filling]],"mmm"),"WIP")</f>
        <v>Oct</v>
      </c>
      <c r="AA486" s="159">
        <f>IFERROR(YEAR(Tbl_DFR[[#This Row],[Date of filling]]),"WIP")</f>
        <v>2025</v>
      </c>
      <c r="AB486" s="161" t="str">
        <f>IFERROR(TEXT(Tbl_DFR[[#This Row],[Date of filling]],"ddd"),"WIP")</f>
        <v>Sun</v>
      </c>
      <c r="AC486" s="48"/>
      <c r="AD486" s="130" t="str">
        <f>_xlfn.XLOOKUP(Tbl_DFR[[#This Row],[SAP]],Site_master[SAP ID],Site_master[ [ TECHNICIAN Name] ],"Not found")</f>
        <v>Rajveer  Singh</v>
      </c>
      <c r="AE486" s="135">
        <f>LEN(Tbl_DFR[[#This Row],[SAP]])</f>
        <v>18</v>
      </c>
      <c r="AF486" s="151" t="str">
        <f>IF(Tbl_DFR[[#This Row],[SAP LENGTH]]=18,"valid","check")</f>
        <v>valid</v>
      </c>
    </row>
    <row r="487" spans="1:32">
      <c r="A487" s="56">
        <v>260</v>
      </c>
      <c r="B487" s="28" t="s">
        <v>31</v>
      </c>
      <c r="C487" s="28" t="str">
        <f>UPPER(TRIM(Tbl_DFR[[#This Row],[CMP]]))</f>
        <v>HALDWANI</v>
      </c>
      <c r="D487" s="40" t="s">
        <v>1</v>
      </c>
      <c r="E487" s="27" t="s">
        <v>107</v>
      </c>
      <c r="F487" s="27" t="s">
        <v>108</v>
      </c>
      <c r="G487" s="27" t="s">
        <v>332</v>
      </c>
      <c r="H487" s="28">
        <v>84501</v>
      </c>
      <c r="I487" s="61">
        <v>45935</v>
      </c>
      <c r="J487" s="58">
        <v>45935</v>
      </c>
      <c r="K487" s="159">
        <f>IF(OR(Tbl_DFR[[#This Row],[Date of filling]]="WIP",Tbl_DFR[[#This Row],[Date of Invoice ]]=""),"",Tbl_DFR[[#This Row],[Date of filling]]-Tbl_DFR[[#This Row],[Date of Invoice ]])</f>
        <v>0</v>
      </c>
      <c r="L487" s="161" t="str">
        <f>IF(ISNUMBER(Tbl_DFR[[#This Row],[Invoice filling gape]]),"valid","check")</f>
        <v>valid</v>
      </c>
      <c r="M487" s="42">
        <v>12144</v>
      </c>
      <c r="N487" s="42">
        <v>2536</v>
      </c>
      <c r="O487" s="42">
        <v>15</v>
      </c>
      <c r="P487" s="42">
        <v>60</v>
      </c>
      <c r="Q487" s="42" t="str">
        <f>IF(Tbl_DFR[[#This Row],[Filling Qty]]&gt;=150,"high","normal")</f>
        <v>normal</v>
      </c>
      <c r="R487" s="42" t="str">
        <f>IF(AND(Tbl_DFR[[#This Row],[CMP]]="HALDWANI",Tbl_DFR[[#This Row],[Filling Qty]]&gt;=150),"yes","no")</f>
        <v>no</v>
      </c>
      <c r="S487" s="42" t="str">
        <f>IF(Tbl_DFR[[#This Row],[Filling Qty]]&gt;=150,"high",IF(Tbl_DFR[[#This Row],[Filling Qty]]&gt;=80,"medium","low"))</f>
        <v>low</v>
      </c>
      <c r="T487" s="42">
        <f t="shared" si="8"/>
        <v>75</v>
      </c>
      <c r="U487" s="42" t="str" cm="1">
        <f t="array" ref="U487">_xlfn.IFS(Tbl_DFR[[#This Row],[Filling Qty]]&gt;=150,"HIGH",Tbl_DFR[[#This Row],[Filling Qty]]&gt;=80,"medium",TRUE,"low")</f>
        <v>low</v>
      </c>
      <c r="V487" s="42" t="str">
        <f>IF(OR(Tbl_DFR[[#This Row],[CMP]]="HALDWANI",Tbl_DFR[[#This Row],[CMP]]="DEHRADUN"),"YES","NO")</f>
        <v>YES</v>
      </c>
      <c r="W487" s="58">
        <v>45935</v>
      </c>
      <c r="X487" s="42"/>
      <c r="Y487" s="43">
        <v>45931</v>
      </c>
      <c r="Z487" s="43" t="str">
        <f>IFERROR(TEXT(Tbl_DFR[[#This Row],[Date of filling]],"mmm"),"WIP")</f>
        <v>Oct</v>
      </c>
      <c r="AA487" s="159">
        <f>IFERROR(YEAR(Tbl_DFR[[#This Row],[Date of filling]]),"WIP")</f>
        <v>2025</v>
      </c>
      <c r="AB487" s="161" t="str">
        <f>IFERROR(TEXT(Tbl_DFR[[#This Row],[Date of filling]],"ddd"),"WIP")</f>
        <v>Sun</v>
      </c>
      <c r="AC487" s="50"/>
      <c r="AD487" s="129" t="str">
        <f>_xlfn.XLOOKUP(Tbl_DFR[[#This Row],[SAP]],Site_master[SAP ID],Site_master[ [ TECHNICIAN Name] ],"Not found")</f>
        <v>Satyavir  yadav</v>
      </c>
      <c r="AE487" s="133">
        <f>LEN(Tbl_DFR[[#This Row],[SAP]])</f>
        <v>18</v>
      </c>
      <c r="AF487" s="151" t="str">
        <f>IF(Tbl_DFR[[#This Row],[SAP LENGTH]]=18,"valid","check")</f>
        <v>valid</v>
      </c>
    </row>
    <row r="488" spans="1:32">
      <c r="A488" s="70">
        <v>261</v>
      </c>
      <c r="B488" s="34" t="s">
        <v>31</v>
      </c>
      <c r="C488" s="34" t="str">
        <f>UPPER(TRIM(Tbl_DFR[[#This Row],[CMP]]))</f>
        <v>HALDWANI</v>
      </c>
      <c r="D488" s="40" t="s">
        <v>1</v>
      </c>
      <c r="E488" s="21" t="s">
        <v>107</v>
      </c>
      <c r="F488" s="21" t="s">
        <v>108</v>
      </c>
      <c r="G488" s="21" t="s">
        <v>333</v>
      </c>
      <c r="H488" s="34">
        <v>84501</v>
      </c>
      <c r="I488" s="60">
        <v>45935</v>
      </c>
      <c r="J488" s="59">
        <v>45935</v>
      </c>
      <c r="K488" s="159">
        <f>IF(OR(Tbl_DFR[[#This Row],[Date of filling]]="WIP",Tbl_DFR[[#This Row],[Date of Invoice ]]=""),"",Tbl_DFR[[#This Row],[Date of filling]]-Tbl_DFR[[#This Row],[Date of Invoice ]])</f>
        <v>0</v>
      </c>
      <c r="L488" s="161" t="str">
        <f>IF(ISNUMBER(Tbl_DFR[[#This Row],[Invoice filling gape]]),"valid","check")</f>
        <v>valid</v>
      </c>
      <c r="M488" s="46">
        <v>2005</v>
      </c>
      <c r="N488" s="46">
        <v>332</v>
      </c>
      <c r="O488" s="46">
        <v>20</v>
      </c>
      <c r="P488" s="46">
        <v>60</v>
      </c>
      <c r="Q488" s="46" t="str">
        <f>IF(Tbl_DFR[[#This Row],[Filling Qty]]&gt;=150,"high","normal")</f>
        <v>normal</v>
      </c>
      <c r="R488" s="46" t="str">
        <f>IF(AND(Tbl_DFR[[#This Row],[CMP]]="HALDWANI",Tbl_DFR[[#This Row],[Filling Qty]]&gt;=150),"yes","no")</f>
        <v>no</v>
      </c>
      <c r="S488" s="46" t="str">
        <f>IF(Tbl_DFR[[#This Row],[Filling Qty]]&gt;=150,"high",IF(Tbl_DFR[[#This Row],[Filling Qty]]&gt;=80,"medium","low"))</f>
        <v>low</v>
      </c>
      <c r="T488" s="46">
        <f t="shared" si="8"/>
        <v>80</v>
      </c>
      <c r="U488" s="46" t="str" cm="1">
        <f t="array" ref="U488">_xlfn.IFS(Tbl_DFR[[#This Row],[Filling Qty]]&gt;=150,"HIGH",Tbl_DFR[[#This Row],[Filling Qty]]&gt;=80,"medium",TRUE,"low")</f>
        <v>low</v>
      </c>
      <c r="V488" s="46" t="str">
        <f>IF(OR(Tbl_DFR[[#This Row],[CMP]]="HALDWANI",Tbl_DFR[[#This Row],[CMP]]="DEHRADUN"),"YES","NO")</f>
        <v>YES</v>
      </c>
      <c r="W488" s="59">
        <v>45935</v>
      </c>
      <c r="X488" s="46"/>
      <c r="Y488" s="47">
        <v>45931</v>
      </c>
      <c r="Z488" s="47" t="str">
        <f>IFERROR(TEXT(Tbl_DFR[[#This Row],[Date of filling]],"mmm"),"WIP")</f>
        <v>Oct</v>
      </c>
      <c r="AA488" s="159">
        <f>IFERROR(YEAR(Tbl_DFR[[#This Row],[Date of filling]]),"WIP")</f>
        <v>2025</v>
      </c>
      <c r="AB488" s="161" t="str">
        <f>IFERROR(TEXT(Tbl_DFR[[#This Row],[Date of filling]],"ddd"),"WIP")</f>
        <v>Sun</v>
      </c>
      <c r="AC488" s="48"/>
      <c r="AD488" s="130" t="str">
        <f>_xlfn.XLOOKUP(Tbl_DFR[[#This Row],[SAP]],Site_master[SAP ID],Site_master[ [ TECHNICIAN Name] ],"Not found")</f>
        <v>Satyavir  yadav</v>
      </c>
      <c r="AE488" s="135">
        <f>LEN(Tbl_DFR[[#This Row],[SAP]])</f>
        <v>18</v>
      </c>
      <c r="AF488" s="151" t="str">
        <f>IF(Tbl_DFR[[#This Row],[SAP LENGTH]]=18,"valid","check")</f>
        <v>valid</v>
      </c>
    </row>
    <row r="489" spans="1:32">
      <c r="A489" s="56">
        <v>262</v>
      </c>
      <c r="B489" s="28" t="s">
        <v>31</v>
      </c>
      <c r="C489" s="28" t="str">
        <f>UPPER(TRIM(Tbl_DFR[[#This Row],[CMP]]))</f>
        <v>HALDWANI</v>
      </c>
      <c r="D489" s="40" t="s">
        <v>1</v>
      </c>
      <c r="E489" s="27" t="s">
        <v>107</v>
      </c>
      <c r="F489" s="27" t="s">
        <v>108</v>
      </c>
      <c r="G489" s="27" t="s">
        <v>334</v>
      </c>
      <c r="H489" s="28">
        <v>84501</v>
      </c>
      <c r="I489" s="61">
        <v>45935</v>
      </c>
      <c r="J489" s="58">
        <v>45935</v>
      </c>
      <c r="K489" s="159">
        <f>IF(OR(Tbl_DFR[[#This Row],[Date of filling]]="WIP",Tbl_DFR[[#This Row],[Date of Invoice ]]=""),"",Tbl_DFR[[#This Row],[Date of filling]]-Tbl_DFR[[#This Row],[Date of Invoice ]])</f>
        <v>0</v>
      </c>
      <c r="L489" s="161" t="str">
        <f>IF(ISNUMBER(Tbl_DFR[[#This Row],[Invoice filling gape]]),"valid","check")</f>
        <v>valid</v>
      </c>
      <c r="M489" s="42">
        <v>13158</v>
      </c>
      <c r="N489" s="42">
        <v>2812</v>
      </c>
      <c r="O489" s="42">
        <v>13</v>
      </c>
      <c r="P489" s="42">
        <v>60</v>
      </c>
      <c r="Q489" s="42" t="str">
        <f>IF(Tbl_DFR[[#This Row],[Filling Qty]]&gt;=150,"high","normal")</f>
        <v>normal</v>
      </c>
      <c r="R489" s="42" t="str">
        <f>IF(AND(Tbl_DFR[[#This Row],[CMP]]="HALDWANI",Tbl_DFR[[#This Row],[Filling Qty]]&gt;=150),"yes","no")</f>
        <v>no</v>
      </c>
      <c r="S489" s="42" t="str">
        <f>IF(Tbl_DFR[[#This Row],[Filling Qty]]&gt;=150,"high",IF(Tbl_DFR[[#This Row],[Filling Qty]]&gt;=80,"medium","low"))</f>
        <v>low</v>
      </c>
      <c r="T489" s="42">
        <f t="shared" si="8"/>
        <v>73</v>
      </c>
      <c r="U489" s="42" t="str" cm="1">
        <f t="array" ref="U489">_xlfn.IFS(Tbl_DFR[[#This Row],[Filling Qty]]&gt;=150,"HIGH",Tbl_DFR[[#This Row],[Filling Qty]]&gt;=80,"medium",TRUE,"low")</f>
        <v>low</v>
      </c>
      <c r="V489" s="42" t="str">
        <f>IF(OR(Tbl_DFR[[#This Row],[CMP]]="HALDWANI",Tbl_DFR[[#This Row],[CMP]]="DEHRADUN"),"YES","NO")</f>
        <v>YES</v>
      </c>
      <c r="W489" s="58">
        <v>45935</v>
      </c>
      <c r="X489" s="42"/>
      <c r="Y489" s="43">
        <v>45931</v>
      </c>
      <c r="Z489" s="43" t="str">
        <f>IFERROR(TEXT(Tbl_DFR[[#This Row],[Date of filling]],"mmm"),"WIP")</f>
        <v>Oct</v>
      </c>
      <c r="AA489" s="159">
        <f>IFERROR(YEAR(Tbl_DFR[[#This Row],[Date of filling]]),"WIP")</f>
        <v>2025</v>
      </c>
      <c r="AB489" s="161" t="str">
        <f>IFERROR(TEXT(Tbl_DFR[[#This Row],[Date of filling]],"ddd"),"WIP")</f>
        <v>Sun</v>
      </c>
      <c r="AC489" s="50"/>
      <c r="AD489" s="129" t="str">
        <f>_xlfn.XLOOKUP(Tbl_DFR[[#This Row],[SAP]],Site_master[SAP ID],Site_master[ [ TECHNICIAN Name] ],"Not found")</f>
        <v>Satyavir  yadav</v>
      </c>
      <c r="AE489" s="133">
        <f>LEN(Tbl_DFR[[#This Row],[SAP]])</f>
        <v>18</v>
      </c>
      <c r="AF489" s="151" t="str">
        <f>IF(Tbl_DFR[[#This Row],[SAP LENGTH]]=18,"valid","check")</f>
        <v>valid</v>
      </c>
    </row>
    <row r="490" spans="1:32" hidden="1">
      <c r="A490" s="70">
        <v>263</v>
      </c>
      <c r="B490" s="34" t="s">
        <v>31</v>
      </c>
      <c r="C490" s="34" t="str">
        <f>UPPER(TRIM(Tbl_DFR[[#This Row],[CMP]]))</f>
        <v>HALDWANI</v>
      </c>
      <c r="D490" s="40" t="s">
        <v>104</v>
      </c>
      <c r="E490" s="23" t="s">
        <v>230</v>
      </c>
      <c r="F490" s="21" t="s">
        <v>231</v>
      </c>
      <c r="G490" s="21" t="s">
        <v>335</v>
      </c>
      <c r="H490" s="45" t="s">
        <v>405</v>
      </c>
      <c r="I490" s="60">
        <v>45935</v>
      </c>
      <c r="J490" s="59">
        <v>45935</v>
      </c>
      <c r="K490" s="159">
        <f>IF(OR(Tbl_DFR[[#This Row],[Date of filling]]="WIP",Tbl_DFR[[#This Row],[Date of Invoice ]]=""),"",Tbl_DFR[[#This Row],[Date of filling]]-Tbl_DFR[[#This Row],[Date of Invoice ]])</f>
        <v>0</v>
      </c>
      <c r="L490" s="161" t="str">
        <f>IF(ISNUMBER(Tbl_DFR[[#This Row],[Invoice filling gape]]),"valid","check")</f>
        <v>valid</v>
      </c>
      <c r="M490" s="52">
        <v>703</v>
      </c>
      <c r="N490" s="52">
        <v>167</v>
      </c>
      <c r="O490" s="52">
        <v>72</v>
      </c>
      <c r="P490" s="46">
        <v>120</v>
      </c>
      <c r="Q490" s="46" t="str">
        <f>IF(Tbl_DFR[[#This Row],[Filling Qty]]&gt;=150,"high","normal")</f>
        <v>normal</v>
      </c>
      <c r="R490" s="46" t="str">
        <f>IF(AND(Tbl_DFR[[#This Row],[CMP]]="HALDWANI",Tbl_DFR[[#This Row],[Filling Qty]]&gt;=150),"yes","no")</f>
        <v>no</v>
      </c>
      <c r="S490" s="46" t="str">
        <f>IF(Tbl_DFR[[#This Row],[Filling Qty]]&gt;=150,"high",IF(Tbl_DFR[[#This Row],[Filling Qty]]&gt;=80,"medium","low"))</f>
        <v>medium</v>
      </c>
      <c r="T490" s="46">
        <f t="shared" si="8"/>
        <v>192</v>
      </c>
      <c r="U490" s="46" t="str" cm="1">
        <f t="array" ref="U490">_xlfn.IFS(Tbl_DFR[[#This Row],[Filling Qty]]&gt;=150,"HIGH",Tbl_DFR[[#This Row],[Filling Qty]]&gt;=80,"medium",TRUE,"low")</f>
        <v>medium</v>
      </c>
      <c r="V490" s="46" t="str">
        <f>IF(OR(Tbl_DFR[[#This Row],[CMP]]="HALDWANI",Tbl_DFR[[#This Row],[CMP]]="DEHRADUN"),"YES","NO")</f>
        <v>YES</v>
      </c>
      <c r="W490" s="59">
        <v>45935</v>
      </c>
      <c r="X490" s="46"/>
      <c r="Y490" s="47">
        <v>45931</v>
      </c>
      <c r="Z490" s="47" t="str">
        <f>IFERROR(TEXT(Tbl_DFR[[#This Row],[Date of filling]],"mmm"),"WIP")</f>
        <v>Oct</v>
      </c>
      <c r="AA490" s="159">
        <f>IFERROR(YEAR(Tbl_DFR[[#This Row],[Date of filling]]),"WIP")</f>
        <v>2025</v>
      </c>
      <c r="AB490" s="161" t="str">
        <f>IFERROR(TEXT(Tbl_DFR[[#This Row],[Date of filling]],"ddd"),"WIP")</f>
        <v>Sun</v>
      </c>
      <c r="AC490" s="48"/>
      <c r="AD490" s="130" t="str">
        <f>_xlfn.XLOOKUP(Tbl_DFR[[#This Row],[SAP]],Site_master[SAP ID],Site_master[ [ TECHNICIAN Name] ],"Not found")</f>
        <v>Jeevan  Singh</v>
      </c>
      <c r="AE490" s="135">
        <f>LEN(Tbl_DFR[[#This Row],[SAP]])</f>
        <v>18</v>
      </c>
      <c r="AF490" s="151" t="str">
        <f>IF(Tbl_DFR[[#This Row],[SAP LENGTH]]=18,"valid","check")</f>
        <v>valid</v>
      </c>
    </row>
    <row r="491" spans="1:32">
      <c r="A491" s="56">
        <v>264</v>
      </c>
      <c r="B491" s="28" t="s">
        <v>31</v>
      </c>
      <c r="C491" s="28" t="str">
        <f>UPPER(TRIM(Tbl_DFR[[#This Row],[CMP]]))</f>
        <v>HALDWANI</v>
      </c>
      <c r="D491" s="40" t="s">
        <v>1</v>
      </c>
      <c r="E491" s="23" t="s">
        <v>109</v>
      </c>
      <c r="F491" s="27" t="s">
        <v>110</v>
      </c>
      <c r="G491" s="27" t="s">
        <v>336</v>
      </c>
      <c r="H491" s="49" t="s">
        <v>406</v>
      </c>
      <c r="I491" s="61">
        <v>45935</v>
      </c>
      <c r="J491" s="58">
        <v>45936</v>
      </c>
      <c r="K491" s="159">
        <f>IF(OR(Tbl_DFR[[#This Row],[Date of filling]]="WIP",Tbl_DFR[[#This Row],[Date of Invoice ]]=""),"",Tbl_DFR[[#This Row],[Date of filling]]-Tbl_DFR[[#This Row],[Date of Invoice ]])</f>
        <v>1</v>
      </c>
      <c r="L491" s="161" t="str">
        <f>IF(ISNUMBER(Tbl_DFR[[#This Row],[Invoice filling gape]]),"valid","check")</f>
        <v>valid</v>
      </c>
      <c r="M491" s="51">
        <v>67</v>
      </c>
      <c r="N491" s="51">
        <v>13458</v>
      </c>
      <c r="O491" s="51">
        <v>12</v>
      </c>
      <c r="P491" s="42">
        <v>140</v>
      </c>
      <c r="Q491" s="42" t="str">
        <f>IF(Tbl_DFR[[#This Row],[Filling Qty]]&gt;=150,"high","normal")</f>
        <v>normal</v>
      </c>
      <c r="R491" s="42" t="str">
        <f>IF(AND(Tbl_DFR[[#This Row],[CMP]]="HALDWANI",Tbl_DFR[[#This Row],[Filling Qty]]&gt;=150),"yes","no")</f>
        <v>no</v>
      </c>
      <c r="S491" s="42" t="str">
        <f>IF(Tbl_DFR[[#This Row],[Filling Qty]]&gt;=150,"high",IF(Tbl_DFR[[#This Row],[Filling Qty]]&gt;=80,"medium","low"))</f>
        <v>medium</v>
      </c>
      <c r="T491" s="42">
        <f t="shared" si="8"/>
        <v>152</v>
      </c>
      <c r="U491" s="42" t="str" cm="1">
        <f t="array" ref="U491">_xlfn.IFS(Tbl_DFR[[#This Row],[Filling Qty]]&gt;=150,"HIGH",Tbl_DFR[[#This Row],[Filling Qty]]&gt;=80,"medium",TRUE,"low")</f>
        <v>medium</v>
      </c>
      <c r="V491" s="42" t="str">
        <f>IF(OR(Tbl_DFR[[#This Row],[CMP]]="HALDWANI",Tbl_DFR[[#This Row],[CMP]]="DEHRADUN"),"YES","NO")</f>
        <v>YES</v>
      </c>
      <c r="W491" s="58">
        <v>45936</v>
      </c>
      <c r="X491" s="42"/>
      <c r="Y491" s="43">
        <v>45931</v>
      </c>
      <c r="Z491" s="43" t="str">
        <f>IFERROR(TEXT(Tbl_DFR[[#This Row],[Date of filling]],"mmm"),"WIP")</f>
        <v>Oct</v>
      </c>
      <c r="AA491" s="159">
        <f>IFERROR(YEAR(Tbl_DFR[[#This Row],[Date of filling]]),"WIP")</f>
        <v>2025</v>
      </c>
      <c r="AB491" s="161" t="str">
        <f>IFERROR(TEXT(Tbl_DFR[[#This Row],[Date of filling]],"ddd"),"WIP")</f>
        <v>Mon</v>
      </c>
      <c r="AC491" s="50"/>
      <c r="AD491" s="129" t="str">
        <f>_xlfn.XLOOKUP(Tbl_DFR[[#This Row],[SAP]],Site_master[SAP ID],Site_master[ [ TECHNICIAN Name] ],"Not found")</f>
        <v>Ravindra  Singh Rawat</v>
      </c>
      <c r="AE491" s="133">
        <f>LEN(Tbl_DFR[[#This Row],[SAP]])</f>
        <v>18</v>
      </c>
      <c r="AF491" s="151" t="str">
        <f>IF(Tbl_DFR[[#This Row],[SAP LENGTH]]=18,"valid","check")</f>
        <v>valid</v>
      </c>
    </row>
    <row r="492" spans="1:32">
      <c r="A492" s="70">
        <v>265</v>
      </c>
      <c r="B492" s="34" t="s">
        <v>31</v>
      </c>
      <c r="C492" s="34" t="str">
        <f>UPPER(TRIM(Tbl_DFR[[#This Row],[CMP]]))</f>
        <v>HALDWANI</v>
      </c>
      <c r="D492" s="40" t="s">
        <v>1</v>
      </c>
      <c r="E492" s="23" t="s">
        <v>109</v>
      </c>
      <c r="F492" s="21" t="s">
        <v>110</v>
      </c>
      <c r="G492" s="21" t="s">
        <v>337</v>
      </c>
      <c r="H492" s="45" t="s">
        <v>406</v>
      </c>
      <c r="I492" s="60">
        <v>45935</v>
      </c>
      <c r="J492" s="59">
        <v>45935</v>
      </c>
      <c r="K492" s="159">
        <f>IF(OR(Tbl_DFR[[#This Row],[Date of filling]]="WIP",Tbl_DFR[[#This Row],[Date of Invoice ]]=""),"",Tbl_DFR[[#This Row],[Date of filling]]-Tbl_DFR[[#This Row],[Date of Invoice ]])</f>
        <v>0</v>
      </c>
      <c r="L492" s="161" t="str">
        <f>IF(ISNUMBER(Tbl_DFR[[#This Row],[Invoice filling gape]]),"valid","check")</f>
        <v>valid</v>
      </c>
      <c r="M492" s="52">
        <v>155</v>
      </c>
      <c r="N492" s="52">
        <v>71</v>
      </c>
      <c r="O492" s="52">
        <v>100</v>
      </c>
      <c r="P492" s="46">
        <v>120</v>
      </c>
      <c r="Q492" s="46" t="str">
        <f>IF(Tbl_DFR[[#This Row],[Filling Qty]]&gt;=150,"high","normal")</f>
        <v>normal</v>
      </c>
      <c r="R492" s="46" t="str">
        <f>IF(AND(Tbl_DFR[[#This Row],[CMP]]="HALDWANI",Tbl_DFR[[#This Row],[Filling Qty]]&gt;=150),"yes","no")</f>
        <v>no</v>
      </c>
      <c r="S492" s="46" t="str">
        <f>IF(Tbl_DFR[[#This Row],[Filling Qty]]&gt;=150,"high",IF(Tbl_DFR[[#This Row],[Filling Qty]]&gt;=80,"medium","low"))</f>
        <v>medium</v>
      </c>
      <c r="T492" s="46">
        <f t="shared" si="8"/>
        <v>220</v>
      </c>
      <c r="U492" s="46" t="str" cm="1">
        <f t="array" ref="U492">_xlfn.IFS(Tbl_DFR[[#This Row],[Filling Qty]]&gt;=150,"HIGH",Tbl_DFR[[#This Row],[Filling Qty]]&gt;=80,"medium",TRUE,"low")</f>
        <v>medium</v>
      </c>
      <c r="V492" s="46" t="str">
        <f>IF(OR(Tbl_DFR[[#This Row],[CMP]]="HALDWANI",Tbl_DFR[[#This Row],[CMP]]="DEHRADUN"),"YES","NO")</f>
        <v>YES</v>
      </c>
      <c r="W492" s="59">
        <v>45935</v>
      </c>
      <c r="X492" s="46"/>
      <c r="Y492" s="47">
        <v>45931</v>
      </c>
      <c r="Z492" s="47" t="str">
        <f>IFERROR(TEXT(Tbl_DFR[[#This Row],[Date of filling]],"mmm"),"WIP")</f>
        <v>Oct</v>
      </c>
      <c r="AA492" s="159">
        <f>IFERROR(YEAR(Tbl_DFR[[#This Row],[Date of filling]]),"WIP")</f>
        <v>2025</v>
      </c>
      <c r="AB492" s="161" t="str">
        <f>IFERROR(TEXT(Tbl_DFR[[#This Row],[Date of filling]],"ddd"),"WIP")</f>
        <v>Sun</v>
      </c>
      <c r="AC492" s="48"/>
      <c r="AD492" s="130" t="str">
        <f>_xlfn.XLOOKUP(Tbl_DFR[[#This Row],[SAP]],Site_master[SAP ID],Site_master[ [ TECHNICIAN Name] ],"Not found")</f>
        <v>Bhuwan Joshi</v>
      </c>
      <c r="AE492" s="135">
        <f>LEN(Tbl_DFR[[#This Row],[SAP]])</f>
        <v>18</v>
      </c>
      <c r="AF492" s="151" t="str">
        <f>IF(Tbl_DFR[[#This Row],[SAP LENGTH]]=18,"valid","check")</f>
        <v>valid</v>
      </c>
    </row>
    <row r="493" spans="1:32" hidden="1">
      <c r="A493" s="56">
        <v>266</v>
      </c>
      <c r="B493" s="28" t="s">
        <v>31</v>
      </c>
      <c r="C493" s="28" t="str">
        <f>UPPER(TRIM(Tbl_DFR[[#This Row],[CMP]]))</f>
        <v>HALDWANI</v>
      </c>
      <c r="D493" s="40" t="s">
        <v>104</v>
      </c>
      <c r="E493" s="23" t="s">
        <v>189</v>
      </c>
      <c r="F493" s="27" t="s">
        <v>190</v>
      </c>
      <c r="G493" s="27" t="s">
        <v>338</v>
      </c>
      <c r="H493" s="49" t="s">
        <v>404</v>
      </c>
      <c r="I493" s="61">
        <v>45935</v>
      </c>
      <c r="J493" s="58">
        <v>45935</v>
      </c>
      <c r="K493" s="159">
        <f>IF(OR(Tbl_DFR[[#This Row],[Date of filling]]="WIP",Tbl_DFR[[#This Row],[Date of Invoice ]]=""),"",Tbl_DFR[[#This Row],[Date of filling]]-Tbl_DFR[[#This Row],[Date of Invoice ]])</f>
        <v>0</v>
      </c>
      <c r="L493" s="161" t="str">
        <f>IF(ISNUMBER(Tbl_DFR[[#This Row],[Invoice filling gape]]),"valid","check")</f>
        <v>valid</v>
      </c>
      <c r="M493" s="51">
        <v>433</v>
      </c>
      <c r="N493" s="51">
        <v>110</v>
      </c>
      <c r="O493" s="51">
        <v>103</v>
      </c>
      <c r="P493" s="42">
        <v>80</v>
      </c>
      <c r="Q493" s="42" t="str">
        <f>IF(Tbl_DFR[[#This Row],[Filling Qty]]&gt;=150,"high","normal")</f>
        <v>normal</v>
      </c>
      <c r="R493" s="42" t="str">
        <f>IF(AND(Tbl_DFR[[#This Row],[CMP]]="HALDWANI",Tbl_DFR[[#This Row],[Filling Qty]]&gt;=150),"yes","no")</f>
        <v>no</v>
      </c>
      <c r="S493" s="42" t="str">
        <f>IF(Tbl_DFR[[#This Row],[Filling Qty]]&gt;=150,"high",IF(Tbl_DFR[[#This Row],[Filling Qty]]&gt;=80,"medium","low"))</f>
        <v>medium</v>
      </c>
      <c r="T493" s="42">
        <f t="shared" si="8"/>
        <v>183</v>
      </c>
      <c r="U493" s="42" t="str" cm="1">
        <f t="array" ref="U493">_xlfn.IFS(Tbl_DFR[[#This Row],[Filling Qty]]&gt;=150,"HIGH",Tbl_DFR[[#This Row],[Filling Qty]]&gt;=80,"medium",TRUE,"low")</f>
        <v>medium</v>
      </c>
      <c r="V493" s="42" t="str">
        <f>IF(OR(Tbl_DFR[[#This Row],[CMP]]="HALDWANI",Tbl_DFR[[#This Row],[CMP]]="DEHRADUN"),"YES","NO")</f>
        <v>YES</v>
      </c>
      <c r="W493" s="58">
        <v>45935</v>
      </c>
      <c r="X493" s="42"/>
      <c r="Y493" s="43">
        <v>45931</v>
      </c>
      <c r="Z493" s="43" t="str">
        <f>IFERROR(TEXT(Tbl_DFR[[#This Row],[Date of filling]],"mmm"),"WIP")</f>
        <v>Oct</v>
      </c>
      <c r="AA493" s="159">
        <f>IFERROR(YEAR(Tbl_DFR[[#This Row],[Date of filling]]),"WIP")</f>
        <v>2025</v>
      </c>
      <c r="AB493" s="161" t="str">
        <f>IFERROR(TEXT(Tbl_DFR[[#This Row],[Date of filling]],"ddd"),"WIP")</f>
        <v>Sun</v>
      </c>
      <c r="AC493" s="50"/>
      <c r="AD493" s="129" t="str">
        <f>_xlfn.XLOOKUP(Tbl_DFR[[#This Row],[SAP]],Site_master[SAP ID],Site_master[ [ TECHNICIAN Name] ],"Not found")</f>
        <v>Ramesh  Kumar</v>
      </c>
      <c r="AE493" s="133">
        <f>LEN(Tbl_DFR[[#This Row],[SAP]])</f>
        <v>18</v>
      </c>
      <c r="AF493" s="151" t="str">
        <f>IF(Tbl_DFR[[#This Row],[SAP LENGTH]]=18,"valid","check")</f>
        <v>valid</v>
      </c>
    </row>
    <row r="494" spans="1:32" hidden="1">
      <c r="A494" s="70">
        <v>267</v>
      </c>
      <c r="B494" s="34" t="s">
        <v>31</v>
      </c>
      <c r="C494" s="34" t="str">
        <f>UPPER(TRIM(Tbl_DFR[[#This Row],[CMP]]))</f>
        <v>HALDWANI</v>
      </c>
      <c r="D494" s="40" t="s">
        <v>104</v>
      </c>
      <c r="E494" s="23" t="s">
        <v>189</v>
      </c>
      <c r="F494" s="21" t="s">
        <v>190</v>
      </c>
      <c r="G494" s="21" t="s">
        <v>339</v>
      </c>
      <c r="H494" s="45" t="s">
        <v>404</v>
      </c>
      <c r="I494" s="60">
        <v>45935</v>
      </c>
      <c r="J494" s="59">
        <v>45935</v>
      </c>
      <c r="K494" s="159">
        <f>IF(OR(Tbl_DFR[[#This Row],[Date of filling]]="WIP",Tbl_DFR[[#This Row],[Date of Invoice ]]=""),"",Tbl_DFR[[#This Row],[Date of filling]]-Tbl_DFR[[#This Row],[Date of Invoice ]])</f>
        <v>0</v>
      </c>
      <c r="L494" s="161" t="str">
        <f>IF(ISNUMBER(Tbl_DFR[[#This Row],[Invoice filling gape]]),"valid","check")</f>
        <v>valid</v>
      </c>
      <c r="M494" s="52">
        <v>2904</v>
      </c>
      <c r="N494" s="52">
        <v>589</v>
      </c>
      <c r="O494" s="52">
        <v>155</v>
      </c>
      <c r="P494" s="46">
        <v>80</v>
      </c>
      <c r="Q494" s="46" t="str">
        <f>IF(Tbl_DFR[[#This Row],[Filling Qty]]&gt;=150,"high","normal")</f>
        <v>normal</v>
      </c>
      <c r="R494" s="46" t="str">
        <f>IF(AND(Tbl_DFR[[#This Row],[CMP]]="HALDWANI",Tbl_DFR[[#This Row],[Filling Qty]]&gt;=150),"yes","no")</f>
        <v>no</v>
      </c>
      <c r="S494" s="46" t="str">
        <f>IF(Tbl_DFR[[#This Row],[Filling Qty]]&gt;=150,"high",IF(Tbl_DFR[[#This Row],[Filling Qty]]&gt;=80,"medium","low"))</f>
        <v>medium</v>
      </c>
      <c r="T494" s="46">
        <f t="shared" si="8"/>
        <v>235</v>
      </c>
      <c r="U494" s="46" t="str" cm="1">
        <f t="array" ref="U494">_xlfn.IFS(Tbl_DFR[[#This Row],[Filling Qty]]&gt;=150,"HIGH",Tbl_DFR[[#This Row],[Filling Qty]]&gt;=80,"medium",TRUE,"low")</f>
        <v>medium</v>
      </c>
      <c r="V494" s="46" t="str">
        <f>IF(OR(Tbl_DFR[[#This Row],[CMP]]="HALDWANI",Tbl_DFR[[#This Row],[CMP]]="DEHRADUN"),"YES","NO")</f>
        <v>YES</v>
      </c>
      <c r="W494" s="59">
        <v>45935</v>
      </c>
      <c r="X494" s="46"/>
      <c r="Y494" s="47">
        <v>45931</v>
      </c>
      <c r="Z494" s="47" t="str">
        <f>IFERROR(TEXT(Tbl_DFR[[#This Row],[Date of filling]],"mmm"),"WIP")</f>
        <v>Oct</v>
      </c>
      <c r="AA494" s="159">
        <f>IFERROR(YEAR(Tbl_DFR[[#This Row],[Date of filling]]),"WIP")</f>
        <v>2025</v>
      </c>
      <c r="AB494" s="161" t="str">
        <f>IFERROR(TEXT(Tbl_DFR[[#This Row],[Date of filling]],"ddd"),"WIP")</f>
        <v>Sun</v>
      </c>
      <c r="AC494" s="48"/>
      <c r="AD494" s="130" t="str">
        <f>_xlfn.XLOOKUP(Tbl_DFR[[#This Row],[SAP]],Site_master[SAP ID],Site_master[ [ TECHNICIAN Name] ],"Not found")</f>
        <v>Ramesh  Kumar</v>
      </c>
      <c r="AE494" s="135">
        <f>LEN(Tbl_DFR[[#This Row],[SAP]])</f>
        <v>18</v>
      </c>
      <c r="AF494" s="151" t="str">
        <f>IF(Tbl_DFR[[#This Row],[SAP LENGTH]]=18,"valid","check")</f>
        <v>valid</v>
      </c>
    </row>
    <row r="495" spans="1:32" hidden="1">
      <c r="A495" s="56">
        <v>268</v>
      </c>
      <c r="B495" s="28" t="s">
        <v>31</v>
      </c>
      <c r="C495" s="28" t="str">
        <f>UPPER(TRIM(Tbl_DFR[[#This Row],[CMP]]))</f>
        <v>HALDWANI</v>
      </c>
      <c r="D495" s="40" t="s">
        <v>104</v>
      </c>
      <c r="E495" s="23" t="s">
        <v>129</v>
      </c>
      <c r="F495" s="23" t="s">
        <v>340</v>
      </c>
      <c r="G495" s="27" t="s">
        <v>350</v>
      </c>
      <c r="H495" s="28">
        <v>124915</v>
      </c>
      <c r="I495" s="61">
        <v>45935</v>
      </c>
      <c r="J495" s="58">
        <v>45935</v>
      </c>
      <c r="K495" s="159">
        <f>IF(OR(Tbl_DFR[[#This Row],[Date of filling]]="WIP",Tbl_DFR[[#This Row],[Date of Invoice ]]=""),"",Tbl_DFR[[#This Row],[Date of filling]]-Tbl_DFR[[#This Row],[Date of Invoice ]])</f>
        <v>0</v>
      </c>
      <c r="L495" s="161" t="str">
        <f>IF(ISNUMBER(Tbl_DFR[[#This Row],[Invoice filling gape]]),"valid","check")</f>
        <v>valid</v>
      </c>
      <c r="M495" s="51">
        <v>430</v>
      </c>
      <c r="N495" s="51">
        <v>367</v>
      </c>
      <c r="O495" s="51">
        <v>113</v>
      </c>
      <c r="P495" s="42">
        <v>120</v>
      </c>
      <c r="Q495" s="42" t="str">
        <f>IF(Tbl_DFR[[#This Row],[Filling Qty]]&gt;=150,"high","normal")</f>
        <v>normal</v>
      </c>
      <c r="R495" s="42" t="str">
        <f>IF(AND(Tbl_DFR[[#This Row],[CMP]]="HALDWANI",Tbl_DFR[[#This Row],[Filling Qty]]&gt;=150),"yes","no")</f>
        <v>no</v>
      </c>
      <c r="S495" s="42" t="str">
        <f>IF(Tbl_DFR[[#This Row],[Filling Qty]]&gt;=150,"high",IF(Tbl_DFR[[#This Row],[Filling Qty]]&gt;=80,"medium","low"))</f>
        <v>medium</v>
      </c>
      <c r="T495" s="42">
        <f t="shared" si="8"/>
        <v>233</v>
      </c>
      <c r="U495" s="42" t="str" cm="1">
        <f t="array" ref="U495">_xlfn.IFS(Tbl_DFR[[#This Row],[Filling Qty]]&gt;=150,"HIGH",Tbl_DFR[[#This Row],[Filling Qty]]&gt;=80,"medium",TRUE,"low")</f>
        <v>medium</v>
      </c>
      <c r="V495" s="42" t="str">
        <f>IF(OR(Tbl_DFR[[#This Row],[CMP]]="HALDWANI",Tbl_DFR[[#This Row],[CMP]]="DEHRADUN"),"YES","NO")</f>
        <v>YES</v>
      </c>
      <c r="W495" s="58">
        <v>45935</v>
      </c>
      <c r="X495" s="42"/>
      <c r="Y495" s="43">
        <v>45931</v>
      </c>
      <c r="Z495" s="43" t="str">
        <f>IFERROR(TEXT(Tbl_DFR[[#This Row],[Date of filling]],"mmm"),"WIP")</f>
        <v>Oct</v>
      </c>
      <c r="AA495" s="159">
        <f>IFERROR(YEAR(Tbl_DFR[[#This Row],[Date of filling]]),"WIP")</f>
        <v>2025</v>
      </c>
      <c r="AB495" s="161" t="str">
        <f>IFERROR(TEXT(Tbl_DFR[[#This Row],[Date of filling]],"ddd"),"WIP")</f>
        <v>Sun</v>
      </c>
      <c r="AC495" s="50"/>
      <c r="AD495" s="129" t="str">
        <f>_xlfn.XLOOKUP(Tbl_DFR[[#This Row],[SAP]],Site_master[SAP ID],Site_master[ [ TECHNICIAN Name] ],"Not found")</f>
        <v>Not found</v>
      </c>
      <c r="AE495" s="133">
        <f>LEN(Tbl_DFR[[#This Row],[SAP]])</f>
        <v>18</v>
      </c>
      <c r="AF495" s="151" t="str">
        <f>IF(Tbl_DFR[[#This Row],[SAP LENGTH]]=18,"valid","check")</f>
        <v>valid</v>
      </c>
    </row>
    <row r="496" spans="1:32" hidden="1">
      <c r="A496" s="70">
        <v>269</v>
      </c>
      <c r="B496" s="34" t="s">
        <v>31</v>
      </c>
      <c r="C496" s="134" t="str">
        <f>UPPER(TRIM(Tbl_DFR[[#This Row],[CMP]]))</f>
        <v>HALDWANI</v>
      </c>
      <c r="D496" s="23" t="s">
        <v>104</v>
      </c>
      <c r="E496" s="23" t="s">
        <v>129</v>
      </c>
      <c r="F496" s="23" t="s">
        <v>340</v>
      </c>
      <c r="G496" s="21" t="s">
        <v>341</v>
      </c>
      <c r="H496" s="34">
        <v>122548</v>
      </c>
      <c r="I496" s="60">
        <v>45935</v>
      </c>
      <c r="J496" s="59">
        <v>45935</v>
      </c>
      <c r="K496" s="159">
        <f>IF(OR(Tbl_DFR[[#This Row],[Date of filling]]="WIP",Tbl_DFR[[#This Row],[Date of Invoice ]]=""),"",Tbl_DFR[[#This Row],[Date of filling]]-Tbl_DFR[[#This Row],[Date of Invoice ]])</f>
        <v>0</v>
      </c>
      <c r="L496" s="161" t="str">
        <f>IF(ISNUMBER(Tbl_DFR[[#This Row],[Invoice filling gape]]),"valid","check")</f>
        <v>valid</v>
      </c>
      <c r="M496" s="52">
        <v>12826</v>
      </c>
      <c r="N496" s="52">
        <v>2945</v>
      </c>
      <c r="O496" s="52">
        <v>42</v>
      </c>
      <c r="P496" s="46">
        <v>80</v>
      </c>
      <c r="Q496" s="46" t="str">
        <f>IF(Tbl_DFR[[#This Row],[Filling Qty]]&gt;=150,"high","normal")</f>
        <v>normal</v>
      </c>
      <c r="R496" s="46" t="str">
        <f>IF(AND(Tbl_DFR[[#This Row],[CMP]]="HALDWANI",Tbl_DFR[[#This Row],[Filling Qty]]&gt;=150),"yes","no")</f>
        <v>no</v>
      </c>
      <c r="S496" s="46" t="str">
        <f>IF(Tbl_DFR[[#This Row],[Filling Qty]]&gt;=150,"high",IF(Tbl_DFR[[#This Row],[Filling Qty]]&gt;=80,"medium","low"))</f>
        <v>medium</v>
      </c>
      <c r="T496" s="46">
        <f t="shared" si="8"/>
        <v>122</v>
      </c>
      <c r="U496" s="46" t="str" cm="1">
        <f t="array" ref="U496">_xlfn.IFS(Tbl_DFR[[#This Row],[Filling Qty]]&gt;=150,"HIGH",Tbl_DFR[[#This Row],[Filling Qty]]&gt;=80,"medium",TRUE,"low")</f>
        <v>medium</v>
      </c>
      <c r="V496" s="46" t="str">
        <f>IF(OR(Tbl_DFR[[#This Row],[CMP]]="HALDWANI",Tbl_DFR[[#This Row],[CMP]]="DEHRADUN"),"YES","NO")</f>
        <v>YES</v>
      </c>
      <c r="W496" s="59">
        <v>45935</v>
      </c>
      <c r="X496" s="46"/>
      <c r="Y496" s="47">
        <v>45931</v>
      </c>
      <c r="Z496" s="47" t="str">
        <f>IFERROR(TEXT(Tbl_DFR[[#This Row],[Date of filling]],"mmm"),"WIP")</f>
        <v>Oct</v>
      </c>
      <c r="AA496" s="159">
        <f>IFERROR(YEAR(Tbl_DFR[[#This Row],[Date of filling]]),"WIP")</f>
        <v>2025</v>
      </c>
      <c r="AB496" s="161" t="str">
        <f>IFERROR(TEXT(Tbl_DFR[[#This Row],[Date of filling]],"ddd"),"WIP")</f>
        <v>Sun</v>
      </c>
      <c r="AC496" s="48"/>
      <c r="AD496" s="130" t="str">
        <f>_xlfn.XLOOKUP(Tbl_DFR[[#This Row],[SAP]],Site_master[SAP ID],Site_master[ [ TECHNICIAN Name] ],"Not found")</f>
        <v>Devendra Singh Negi</v>
      </c>
      <c r="AE496" s="135">
        <f>LEN(Tbl_DFR[[#This Row],[SAP]])</f>
        <v>18</v>
      </c>
      <c r="AF496" s="151" t="str">
        <f>IF(Tbl_DFR[[#This Row],[SAP LENGTH]]=18,"valid","check")</f>
        <v>valid</v>
      </c>
    </row>
    <row r="497" spans="1:32" hidden="1">
      <c r="A497" s="56">
        <v>270</v>
      </c>
      <c r="B497" s="28" t="s">
        <v>31</v>
      </c>
      <c r="C497" s="137" t="str">
        <f>UPPER(TRIM(Tbl_DFR[[#This Row],[CMP]]))</f>
        <v>HALDWANI</v>
      </c>
      <c r="D497" s="23" t="s">
        <v>104</v>
      </c>
      <c r="E497" s="23" t="s">
        <v>129</v>
      </c>
      <c r="F497" s="23" t="s">
        <v>340</v>
      </c>
      <c r="G497" s="27" t="s">
        <v>342</v>
      </c>
      <c r="H497" s="28">
        <v>122548</v>
      </c>
      <c r="I497" s="61">
        <v>45935</v>
      </c>
      <c r="J497" s="58">
        <v>45935</v>
      </c>
      <c r="K497" s="159">
        <f>IF(OR(Tbl_DFR[[#This Row],[Date of filling]]="WIP",Tbl_DFR[[#This Row],[Date of Invoice ]]=""),"",Tbl_DFR[[#This Row],[Date of filling]]-Tbl_DFR[[#This Row],[Date of Invoice ]])</f>
        <v>0</v>
      </c>
      <c r="L497" s="161" t="str">
        <f>IF(ISNUMBER(Tbl_DFR[[#This Row],[Invoice filling gape]]),"valid","check")</f>
        <v>valid</v>
      </c>
      <c r="M497" s="51">
        <v>13569</v>
      </c>
      <c r="N497" s="51">
        <v>3131</v>
      </c>
      <c r="O497" s="51">
        <v>12</v>
      </c>
      <c r="P497" s="42">
        <v>100</v>
      </c>
      <c r="Q497" s="42" t="str">
        <f>IF(Tbl_DFR[[#This Row],[Filling Qty]]&gt;=150,"high","normal")</f>
        <v>normal</v>
      </c>
      <c r="R497" s="42" t="str">
        <f>IF(AND(Tbl_DFR[[#This Row],[CMP]]="HALDWANI",Tbl_DFR[[#This Row],[Filling Qty]]&gt;=150),"yes","no")</f>
        <v>no</v>
      </c>
      <c r="S497" s="42" t="str">
        <f>IF(Tbl_DFR[[#This Row],[Filling Qty]]&gt;=150,"high",IF(Tbl_DFR[[#This Row],[Filling Qty]]&gt;=80,"medium","low"))</f>
        <v>medium</v>
      </c>
      <c r="T497" s="42">
        <f t="shared" si="8"/>
        <v>112</v>
      </c>
      <c r="U497" s="42" t="str" cm="1">
        <f t="array" ref="U497">_xlfn.IFS(Tbl_DFR[[#This Row],[Filling Qty]]&gt;=150,"HIGH",Tbl_DFR[[#This Row],[Filling Qty]]&gt;=80,"medium",TRUE,"low")</f>
        <v>medium</v>
      </c>
      <c r="V497" s="42" t="str">
        <f>IF(OR(Tbl_DFR[[#This Row],[CMP]]="HALDWANI",Tbl_DFR[[#This Row],[CMP]]="DEHRADUN"),"YES","NO")</f>
        <v>YES</v>
      </c>
      <c r="W497" s="58">
        <v>45935</v>
      </c>
      <c r="X497" s="42"/>
      <c r="Y497" s="43">
        <v>45931</v>
      </c>
      <c r="Z497" s="43" t="str">
        <f>IFERROR(TEXT(Tbl_DFR[[#This Row],[Date of filling]],"mmm"),"WIP")</f>
        <v>Oct</v>
      </c>
      <c r="AA497" s="159">
        <f>IFERROR(YEAR(Tbl_DFR[[#This Row],[Date of filling]]),"WIP")</f>
        <v>2025</v>
      </c>
      <c r="AB497" s="161" t="str">
        <f>IFERROR(TEXT(Tbl_DFR[[#This Row],[Date of filling]],"ddd"),"WIP")</f>
        <v>Sun</v>
      </c>
      <c r="AC497" s="50"/>
      <c r="AD497" s="129" t="str">
        <f>_xlfn.XLOOKUP(Tbl_DFR[[#This Row],[SAP]],Site_master[SAP ID],Site_master[ [ TECHNICIAN Name] ],"Not found")</f>
        <v>Deepak  Kumar RMNA</v>
      </c>
      <c r="AE497" s="133">
        <f>LEN(Tbl_DFR[[#This Row],[SAP]])</f>
        <v>18</v>
      </c>
      <c r="AF497" s="151" t="str">
        <f>IF(Tbl_DFR[[#This Row],[SAP LENGTH]]=18,"valid","check")</f>
        <v>valid</v>
      </c>
    </row>
    <row r="498" spans="1:32" hidden="1">
      <c r="A498" s="70">
        <v>271</v>
      </c>
      <c r="B498" s="34" t="s">
        <v>31</v>
      </c>
      <c r="C498" s="134" t="str">
        <f>UPPER(TRIM(Tbl_DFR[[#This Row],[CMP]]))</f>
        <v>HALDWANI</v>
      </c>
      <c r="D498" s="23" t="s">
        <v>104</v>
      </c>
      <c r="E498" s="23" t="s">
        <v>129</v>
      </c>
      <c r="F498" s="23" t="s">
        <v>340</v>
      </c>
      <c r="G498" s="21" t="s">
        <v>343</v>
      </c>
      <c r="H498" s="34">
        <v>122548</v>
      </c>
      <c r="I498" s="59">
        <v>45935</v>
      </c>
      <c r="J498" s="59">
        <v>45935</v>
      </c>
      <c r="K498" s="159">
        <f>IF(OR(Tbl_DFR[[#This Row],[Date of filling]]="WIP",Tbl_DFR[[#This Row],[Date of Invoice ]]=""),"",Tbl_DFR[[#This Row],[Date of filling]]-Tbl_DFR[[#This Row],[Date of Invoice ]])</f>
        <v>0</v>
      </c>
      <c r="L498" s="161" t="str">
        <f>IF(ISNUMBER(Tbl_DFR[[#This Row],[Invoice filling gape]]),"valid","check")</f>
        <v>valid</v>
      </c>
      <c r="M498" s="52">
        <v>4806</v>
      </c>
      <c r="N498" s="52">
        <v>950</v>
      </c>
      <c r="O498" s="52">
        <v>30</v>
      </c>
      <c r="P498" s="46">
        <v>60</v>
      </c>
      <c r="Q498" s="46" t="str">
        <f>IF(Tbl_DFR[[#This Row],[Filling Qty]]&gt;=150,"high","normal")</f>
        <v>normal</v>
      </c>
      <c r="R498" s="46" t="str">
        <f>IF(AND(Tbl_DFR[[#This Row],[CMP]]="HALDWANI",Tbl_DFR[[#This Row],[Filling Qty]]&gt;=150),"yes","no")</f>
        <v>no</v>
      </c>
      <c r="S498" s="46" t="str">
        <f>IF(Tbl_DFR[[#This Row],[Filling Qty]]&gt;=150,"high",IF(Tbl_DFR[[#This Row],[Filling Qty]]&gt;=80,"medium","low"))</f>
        <v>low</v>
      </c>
      <c r="T498" s="46">
        <f t="shared" si="8"/>
        <v>90</v>
      </c>
      <c r="U498" s="46" t="str" cm="1">
        <f t="array" ref="U498">_xlfn.IFS(Tbl_DFR[[#This Row],[Filling Qty]]&gt;=150,"HIGH",Tbl_DFR[[#This Row],[Filling Qty]]&gt;=80,"medium",TRUE,"low")</f>
        <v>low</v>
      </c>
      <c r="V498" s="46" t="str">
        <f>IF(OR(Tbl_DFR[[#This Row],[CMP]]="HALDWANI",Tbl_DFR[[#This Row],[CMP]]="DEHRADUN"),"YES","NO")</f>
        <v>YES</v>
      </c>
      <c r="W498" s="59">
        <v>45935</v>
      </c>
      <c r="X498" s="46"/>
      <c r="Y498" s="47">
        <v>45931</v>
      </c>
      <c r="Z498" s="47" t="str">
        <f>IFERROR(TEXT(Tbl_DFR[[#This Row],[Date of filling]],"mmm"),"WIP")</f>
        <v>Oct</v>
      </c>
      <c r="AA498" s="159">
        <f>IFERROR(YEAR(Tbl_DFR[[#This Row],[Date of filling]]),"WIP")</f>
        <v>2025</v>
      </c>
      <c r="AB498" s="161" t="str">
        <f>IFERROR(TEXT(Tbl_DFR[[#This Row],[Date of filling]],"ddd"),"WIP")</f>
        <v>Sun</v>
      </c>
      <c r="AC498" s="48"/>
      <c r="AD498" s="130" t="str">
        <f>_xlfn.XLOOKUP(Tbl_DFR[[#This Row],[SAP]],Site_master[SAP ID],Site_master[ [ TECHNICIAN Name] ],"Not found")</f>
        <v>Deepak  Kumar RMNA</v>
      </c>
      <c r="AE498" s="135">
        <f>LEN(Tbl_DFR[[#This Row],[SAP]])</f>
        <v>18</v>
      </c>
      <c r="AF498" s="151" t="str">
        <f>IF(Tbl_DFR[[#This Row],[SAP LENGTH]]=18,"valid","check")</f>
        <v>valid</v>
      </c>
    </row>
    <row r="499" spans="1:32" hidden="1">
      <c r="A499" s="56">
        <v>272</v>
      </c>
      <c r="B499" s="28" t="s">
        <v>31</v>
      </c>
      <c r="C499" s="28" t="str">
        <f>UPPER(TRIM(Tbl_DFR[[#This Row],[CMP]]))</f>
        <v>HALDWANI</v>
      </c>
      <c r="D499" s="40" t="s">
        <v>104</v>
      </c>
      <c r="E499" s="23" t="s">
        <v>129</v>
      </c>
      <c r="F499" s="23" t="s">
        <v>340</v>
      </c>
      <c r="G499" s="27" t="s">
        <v>351</v>
      </c>
      <c r="H499" s="28">
        <v>122548</v>
      </c>
      <c r="I499" s="58">
        <v>45935</v>
      </c>
      <c r="J499" s="58">
        <v>45935</v>
      </c>
      <c r="K499" s="159">
        <f>IF(OR(Tbl_DFR[[#This Row],[Date of filling]]="WIP",Tbl_DFR[[#This Row],[Date of Invoice ]]=""),"",Tbl_DFR[[#This Row],[Date of filling]]-Tbl_DFR[[#This Row],[Date of Invoice ]])</f>
        <v>0</v>
      </c>
      <c r="L499" s="161" t="str">
        <f>IF(ISNUMBER(Tbl_DFR[[#This Row],[Invoice filling gape]]),"valid","check")</f>
        <v>valid</v>
      </c>
      <c r="M499" s="51">
        <v>4771</v>
      </c>
      <c r="N499" s="51">
        <v>926</v>
      </c>
      <c r="O499" s="51">
        <v>15</v>
      </c>
      <c r="P499" s="42">
        <v>80</v>
      </c>
      <c r="Q499" s="42" t="str">
        <f>IF(Tbl_DFR[[#This Row],[Filling Qty]]&gt;=150,"high","normal")</f>
        <v>normal</v>
      </c>
      <c r="R499" s="42" t="str">
        <f>IF(AND(Tbl_DFR[[#This Row],[CMP]]="HALDWANI",Tbl_DFR[[#This Row],[Filling Qty]]&gt;=150),"yes","no")</f>
        <v>no</v>
      </c>
      <c r="S499" s="42" t="str">
        <f>IF(Tbl_DFR[[#This Row],[Filling Qty]]&gt;=150,"high",IF(Tbl_DFR[[#This Row],[Filling Qty]]&gt;=80,"medium","low"))</f>
        <v>medium</v>
      </c>
      <c r="T499" s="42">
        <f t="shared" si="8"/>
        <v>95</v>
      </c>
      <c r="U499" s="42" t="str" cm="1">
        <f t="array" ref="U499">_xlfn.IFS(Tbl_DFR[[#This Row],[Filling Qty]]&gt;=150,"HIGH",Tbl_DFR[[#This Row],[Filling Qty]]&gt;=80,"medium",TRUE,"low")</f>
        <v>medium</v>
      </c>
      <c r="V499" s="42" t="str">
        <f>IF(OR(Tbl_DFR[[#This Row],[CMP]]="HALDWANI",Tbl_DFR[[#This Row],[CMP]]="DEHRADUN"),"YES","NO")</f>
        <v>YES</v>
      </c>
      <c r="W499" s="58">
        <v>45935</v>
      </c>
      <c r="X499" s="42"/>
      <c r="Y499" s="43">
        <v>45931</v>
      </c>
      <c r="Z499" s="43" t="str">
        <f>IFERROR(TEXT(Tbl_DFR[[#This Row],[Date of filling]],"mmm"),"WIP")</f>
        <v>Oct</v>
      </c>
      <c r="AA499" s="159">
        <f>IFERROR(YEAR(Tbl_DFR[[#This Row],[Date of filling]]),"WIP")</f>
        <v>2025</v>
      </c>
      <c r="AB499" s="161" t="str">
        <f>IFERROR(TEXT(Tbl_DFR[[#This Row],[Date of filling]],"ddd"),"WIP")</f>
        <v>Sun</v>
      </c>
      <c r="AC499" s="50"/>
      <c r="AD499" s="129" t="str">
        <f>_xlfn.XLOOKUP(Tbl_DFR[[#This Row],[SAP]],Site_master[SAP ID],Site_master[ [ TECHNICIAN Name] ],"Not found")</f>
        <v>Rajendra  Kumar</v>
      </c>
      <c r="AE499" s="133">
        <f>LEN(Tbl_DFR[[#This Row],[SAP]])</f>
        <v>18</v>
      </c>
      <c r="AF499" s="151" t="str">
        <f>IF(Tbl_DFR[[#This Row],[SAP LENGTH]]=18,"valid","check")</f>
        <v>valid</v>
      </c>
    </row>
    <row r="500" spans="1:32" hidden="1">
      <c r="A500" s="70">
        <v>273</v>
      </c>
      <c r="B500" s="34" t="s">
        <v>31</v>
      </c>
      <c r="C500" s="34" t="str">
        <f>UPPER(TRIM(Tbl_DFR[[#This Row],[CMP]]))</f>
        <v>HALDWANI</v>
      </c>
      <c r="D500" s="40" t="s">
        <v>104</v>
      </c>
      <c r="E500" s="23" t="s">
        <v>129</v>
      </c>
      <c r="F500" s="23" t="s">
        <v>340</v>
      </c>
      <c r="G500" s="21" t="s">
        <v>352</v>
      </c>
      <c r="H500" s="34">
        <v>122726</v>
      </c>
      <c r="I500" s="59">
        <v>45935</v>
      </c>
      <c r="J500" s="59">
        <v>45938</v>
      </c>
      <c r="K500" s="159">
        <f>IF(OR(Tbl_DFR[[#This Row],[Date of filling]]="WIP",Tbl_DFR[[#This Row],[Date of Invoice ]]=""),"",Tbl_DFR[[#This Row],[Date of filling]]-Tbl_DFR[[#This Row],[Date of Invoice ]])</f>
        <v>3</v>
      </c>
      <c r="L500" s="161" t="str">
        <f>IF(ISNUMBER(Tbl_DFR[[#This Row],[Invoice filling gape]]),"valid","check")</f>
        <v>valid</v>
      </c>
      <c r="M500" s="46">
        <v>3491</v>
      </c>
      <c r="N500" s="46">
        <v>809</v>
      </c>
      <c r="O500" s="46">
        <v>100</v>
      </c>
      <c r="P500" s="46">
        <v>80</v>
      </c>
      <c r="Q500" s="46" t="str">
        <f>IF(Tbl_DFR[[#This Row],[Filling Qty]]&gt;=150,"high","normal")</f>
        <v>normal</v>
      </c>
      <c r="R500" s="46" t="str">
        <f>IF(AND(Tbl_DFR[[#This Row],[CMP]]="HALDWANI",Tbl_DFR[[#This Row],[Filling Qty]]&gt;=150),"yes","no")</f>
        <v>no</v>
      </c>
      <c r="S500" s="46" t="str">
        <f>IF(Tbl_DFR[[#This Row],[Filling Qty]]&gt;=150,"high",IF(Tbl_DFR[[#This Row],[Filling Qty]]&gt;=80,"medium","low"))</f>
        <v>medium</v>
      </c>
      <c r="T500" s="46">
        <f t="shared" si="8"/>
        <v>180</v>
      </c>
      <c r="U500" s="46" t="str" cm="1">
        <f t="array" ref="U500">_xlfn.IFS(Tbl_DFR[[#This Row],[Filling Qty]]&gt;=150,"HIGH",Tbl_DFR[[#This Row],[Filling Qty]]&gt;=80,"medium",TRUE,"low")</f>
        <v>medium</v>
      </c>
      <c r="V500" s="46" t="str">
        <f>IF(OR(Tbl_DFR[[#This Row],[CMP]]="HALDWANI",Tbl_DFR[[#This Row],[CMP]]="DEHRADUN"),"YES","NO")</f>
        <v>YES</v>
      </c>
      <c r="W500" s="59">
        <v>45938</v>
      </c>
      <c r="X500" s="46"/>
      <c r="Y500" s="47">
        <v>45931</v>
      </c>
      <c r="Z500" s="47" t="str">
        <f>IFERROR(TEXT(Tbl_DFR[[#This Row],[Date of filling]],"mmm"),"WIP")</f>
        <v>Oct</v>
      </c>
      <c r="AA500" s="159">
        <f>IFERROR(YEAR(Tbl_DFR[[#This Row],[Date of filling]]),"WIP")</f>
        <v>2025</v>
      </c>
      <c r="AB500" s="161" t="str">
        <f>IFERROR(TEXT(Tbl_DFR[[#This Row],[Date of filling]],"ddd"),"WIP")</f>
        <v>Wed</v>
      </c>
      <c r="AC500" s="48"/>
      <c r="AD500" s="130" t="str">
        <f>_xlfn.XLOOKUP(Tbl_DFR[[#This Row],[SAP]],Site_master[SAP ID],Site_master[ [ TECHNICIAN Name] ],"Not found")</f>
        <v>Dhirendra   Bisht</v>
      </c>
      <c r="AE500" s="135">
        <f>LEN(Tbl_DFR[[#This Row],[SAP]])</f>
        <v>18</v>
      </c>
      <c r="AF500" s="151" t="str">
        <f>IF(Tbl_DFR[[#This Row],[SAP LENGTH]]=18,"valid","check")</f>
        <v>valid</v>
      </c>
    </row>
    <row r="501" spans="1:32" hidden="1">
      <c r="A501" s="56">
        <v>274</v>
      </c>
      <c r="B501" s="28" t="s">
        <v>31</v>
      </c>
      <c r="C501" s="28" t="str">
        <f>UPPER(TRIM(Tbl_DFR[[#This Row],[CMP]]))</f>
        <v>HALDWANI</v>
      </c>
      <c r="D501" s="40" t="s">
        <v>104</v>
      </c>
      <c r="E501" s="23" t="s">
        <v>129</v>
      </c>
      <c r="F501" s="23" t="s">
        <v>340</v>
      </c>
      <c r="G501" s="27" t="s">
        <v>353</v>
      </c>
      <c r="H501" s="28">
        <v>122726</v>
      </c>
      <c r="I501" s="58">
        <v>45935</v>
      </c>
      <c r="J501" s="58">
        <v>45938</v>
      </c>
      <c r="K501" s="159">
        <f>IF(OR(Tbl_DFR[[#This Row],[Date of filling]]="WIP",Tbl_DFR[[#This Row],[Date of Invoice ]]=""),"",Tbl_DFR[[#This Row],[Date of filling]]-Tbl_DFR[[#This Row],[Date of Invoice ]])</f>
        <v>3</v>
      </c>
      <c r="L501" s="161" t="str">
        <f>IF(ISNUMBER(Tbl_DFR[[#This Row],[Invoice filling gape]]),"valid","check")</f>
        <v>valid</v>
      </c>
      <c r="M501" s="51">
        <v>9161</v>
      </c>
      <c r="N501" s="51">
        <v>2369</v>
      </c>
      <c r="O501" s="51">
        <v>25</v>
      </c>
      <c r="P501" s="51">
        <v>80</v>
      </c>
      <c r="Q501" s="51" t="str">
        <f>IF(Tbl_DFR[[#This Row],[Filling Qty]]&gt;=150,"high","normal")</f>
        <v>normal</v>
      </c>
      <c r="R501" s="51" t="str">
        <f>IF(AND(Tbl_DFR[[#This Row],[CMP]]="HALDWANI",Tbl_DFR[[#This Row],[Filling Qty]]&gt;=150),"yes","no")</f>
        <v>no</v>
      </c>
      <c r="S501" s="51" t="str">
        <f>IF(Tbl_DFR[[#This Row],[Filling Qty]]&gt;=150,"high",IF(Tbl_DFR[[#This Row],[Filling Qty]]&gt;=80,"medium","low"))</f>
        <v>medium</v>
      </c>
      <c r="T501" s="42">
        <f t="shared" si="8"/>
        <v>105</v>
      </c>
      <c r="U501" s="42" t="str" cm="1">
        <f t="array" ref="U501">_xlfn.IFS(Tbl_DFR[[#This Row],[Filling Qty]]&gt;=150,"HIGH",Tbl_DFR[[#This Row],[Filling Qty]]&gt;=80,"medium",TRUE,"low")</f>
        <v>medium</v>
      </c>
      <c r="V501" s="42" t="str">
        <f>IF(OR(Tbl_DFR[[#This Row],[CMP]]="HALDWANI",Tbl_DFR[[#This Row],[CMP]]="DEHRADUN"),"YES","NO")</f>
        <v>YES</v>
      </c>
      <c r="W501" s="58">
        <v>45938</v>
      </c>
      <c r="X501" s="42"/>
      <c r="Y501" s="43">
        <v>45931</v>
      </c>
      <c r="Z501" s="43" t="str">
        <f>IFERROR(TEXT(Tbl_DFR[[#This Row],[Date of filling]],"mmm"),"WIP")</f>
        <v>Oct</v>
      </c>
      <c r="AA501" s="159">
        <f>IFERROR(YEAR(Tbl_DFR[[#This Row],[Date of filling]]),"WIP")</f>
        <v>2025</v>
      </c>
      <c r="AB501" s="161" t="str">
        <f>IFERROR(TEXT(Tbl_DFR[[#This Row],[Date of filling]],"ddd"),"WIP")</f>
        <v>Wed</v>
      </c>
      <c r="AC501" s="50"/>
      <c r="AD501" s="129" t="str">
        <f>_xlfn.XLOOKUP(Tbl_DFR[[#This Row],[SAP]],Site_master[SAP ID],Site_master[ [ TECHNICIAN Name] ],"Not found")</f>
        <v>Pradeep  Tomar</v>
      </c>
      <c r="AE501" s="133">
        <f>LEN(Tbl_DFR[[#This Row],[SAP]])</f>
        <v>18</v>
      </c>
      <c r="AF501" s="151" t="str">
        <f>IF(Tbl_DFR[[#This Row],[SAP LENGTH]]=18,"valid","check")</f>
        <v>valid</v>
      </c>
    </row>
    <row r="502" spans="1:32" hidden="1">
      <c r="A502" s="70">
        <v>275</v>
      </c>
      <c r="B502" s="34" t="s">
        <v>31</v>
      </c>
      <c r="C502" s="34" t="str">
        <f>UPPER(TRIM(Tbl_DFR[[#This Row],[CMP]]))</f>
        <v>HALDWANI</v>
      </c>
      <c r="D502" s="40" t="s">
        <v>104</v>
      </c>
      <c r="E502" s="23" t="s">
        <v>129</v>
      </c>
      <c r="F502" s="23" t="s">
        <v>340</v>
      </c>
      <c r="G502" s="21" t="s">
        <v>354</v>
      </c>
      <c r="H502" s="34">
        <v>122726</v>
      </c>
      <c r="I502" s="59">
        <v>45935</v>
      </c>
      <c r="J502" s="59">
        <v>45938</v>
      </c>
      <c r="K502" s="159">
        <f>IF(OR(Tbl_DFR[[#This Row],[Date of filling]]="WIP",Tbl_DFR[[#This Row],[Date of Invoice ]]=""),"",Tbl_DFR[[#This Row],[Date of filling]]-Tbl_DFR[[#This Row],[Date of Invoice ]])</f>
        <v>3</v>
      </c>
      <c r="L502" s="161" t="str">
        <f>IF(ISNUMBER(Tbl_DFR[[#This Row],[Invoice filling gape]]),"valid","check")</f>
        <v>valid</v>
      </c>
      <c r="M502" s="52">
        <v>24843</v>
      </c>
      <c r="N502" s="52">
        <v>6422</v>
      </c>
      <c r="O502" s="52">
        <v>55</v>
      </c>
      <c r="P502" s="52">
        <v>80</v>
      </c>
      <c r="Q502" s="52" t="str">
        <f>IF(Tbl_DFR[[#This Row],[Filling Qty]]&gt;=150,"high","normal")</f>
        <v>normal</v>
      </c>
      <c r="R502" s="52" t="str">
        <f>IF(AND(Tbl_DFR[[#This Row],[CMP]]="HALDWANI",Tbl_DFR[[#This Row],[Filling Qty]]&gt;=150),"yes","no")</f>
        <v>no</v>
      </c>
      <c r="S502" s="52" t="str">
        <f>IF(Tbl_DFR[[#This Row],[Filling Qty]]&gt;=150,"high",IF(Tbl_DFR[[#This Row],[Filling Qty]]&gt;=80,"medium","low"))</f>
        <v>medium</v>
      </c>
      <c r="T502" s="46">
        <f t="shared" si="8"/>
        <v>135</v>
      </c>
      <c r="U502" s="46" t="str" cm="1">
        <f t="array" ref="U502">_xlfn.IFS(Tbl_DFR[[#This Row],[Filling Qty]]&gt;=150,"HIGH",Tbl_DFR[[#This Row],[Filling Qty]]&gt;=80,"medium",TRUE,"low")</f>
        <v>medium</v>
      </c>
      <c r="V502" s="46" t="str">
        <f>IF(OR(Tbl_DFR[[#This Row],[CMP]]="HALDWANI",Tbl_DFR[[#This Row],[CMP]]="DEHRADUN"),"YES","NO")</f>
        <v>YES</v>
      </c>
      <c r="W502" s="59">
        <v>45938</v>
      </c>
      <c r="X502" s="46"/>
      <c r="Y502" s="47">
        <v>45931</v>
      </c>
      <c r="Z502" s="47" t="str">
        <f>IFERROR(TEXT(Tbl_DFR[[#This Row],[Date of filling]],"mmm"),"WIP")</f>
        <v>Oct</v>
      </c>
      <c r="AA502" s="159">
        <f>IFERROR(YEAR(Tbl_DFR[[#This Row],[Date of filling]]),"WIP")</f>
        <v>2025</v>
      </c>
      <c r="AB502" s="161" t="str">
        <f>IFERROR(TEXT(Tbl_DFR[[#This Row],[Date of filling]],"ddd"),"WIP")</f>
        <v>Wed</v>
      </c>
      <c r="AC502" s="48"/>
      <c r="AD502" s="130" t="str">
        <f>_xlfn.XLOOKUP(Tbl_DFR[[#This Row],[SAP]],Site_master[SAP ID],Site_master[ [ TECHNICIAN Name] ],"Not found")</f>
        <v>Pramod   Singh</v>
      </c>
      <c r="AE502" s="135">
        <f>LEN(Tbl_DFR[[#This Row],[SAP]])</f>
        <v>18</v>
      </c>
      <c r="AF502" s="151" t="str">
        <f>IF(Tbl_DFR[[#This Row],[SAP LENGTH]]=18,"valid","check")</f>
        <v>valid</v>
      </c>
    </row>
    <row r="503" spans="1:32">
      <c r="A503" s="56">
        <v>276</v>
      </c>
      <c r="B503" s="28" t="s">
        <v>31</v>
      </c>
      <c r="C503" s="28" t="str">
        <f>UPPER(TRIM(Tbl_DFR[[#This Row],[CMP]]))</f>
        <v>HALDWANI</v>
      </c>
      <c r="D503" s="40" t="s">
        <v>1</v>
      </c>
      <c r="E503" s="27" t="s">
        <v>143</v>
      </c>
      <c r="F503" s="27" t="s">
        <v>111</v>
      </c>
      <c r="G503" s="27" t="s">
        <v>355</v>
      </c>
      <c r="H503" s="28">
        <v>111825</v>
      </c>
      <c r="I503" s="58">
        <v>45936</v>
      </c>
      <c r="J503" s="62">
        <v>45936</v>
      </c>
      <c r="K503" s="159">
        <f>IF(OR(Tbl_DFR[[#This Row],[Date of filling]]="WIP",Tbl_DFR[[#This Row],[Date of Invoice ]]=""),"",Tbl_DFR[[#This Row],[Date of filling]]-Tbl_DFR[[#This Row],[Date of Invoice ]])</f>
        <v>0</v>
      </c>
      <c r="L503" s="161" t="str">
        <f>IF(ISNUMBER(Tbl_DFR[[#This Row],[Invoice filling gape]]),"valid","check")</f>
        <v>valid</v>
      </c>
      <c r="M503" s="51">
        <v>16202</v>
      </c>
      <c r="N503" s="51">
        <v>3246</v>
      </c>
      <c r="O503" s="51">
        <v>10</v>
      </c>
      <c r="P503" s="51">
        <v>80</v>
      </c>
      <c r="Q503" s="51" t="str">
        <f>IF(Tbl_DFR[[#This Row],[Filling Qty]]&gt;=150,"high","normal")</f>
        <v>normal</v>
      </c>
      <c r="R503" s="51" t="str">
        <f>IF(AND(Tbl_DFR[[#This Row],[CMP]]="HALDWANI",Tbl_DFR[[#This Row],[Filling Qty]]&gt;=150),"yes","no")</f>
        <v>no</v>
      </c>
      <c r="S503" s="51" t="str">
        <f>IF(Tbl_DFR[[#This Row],[Filling Qty]]&gt;=150,"high",IF(Tbl_DFR[[#This Row],[Filling Qty]]&gt;=80,"medium","low"))</f>
        <v>medium</v>
      </c>
      <c r="T503" s="42">
        <f t="shared" si="8"/>
        <v>90</v>
      </c>
      <c r="U503" s="42" t="str" cm="1">
        <f t="array" ref="U503">_xlfn.IFS(Tbl_DFR[[#This Row],[Filling Qty]]&gt;=150,"HIGH",Tbl_DFR[[#This Row],[Filling Qty]]&gt;=80,"medium",TRUE,"low")</f>
        <v>medium</v>
      </c>
      <c r="V503" s="42" t="str">
        <f>IF(OR(Tbl_DFR[[#This Row],[CMP]]="HALDWANI",Tbl_DFR[[#This Row],[CMP]]="DEHRADUN"),"YES","NO")</f>
        <v>YES</v>
      </c>
      <c r="W503" s="62">
        <v>45936</v>
      </c>
      <c r="X503" s="42"/>
      <c r="Y503" s="43">
        <v>45931</v>
      </c>
      <c r="Z503" s="43" t="str">
        <f>IFERROR(TEXT(Tbl_DFR[[#This Row],[Date of filling]],"mmm"),"WIP")</f>
        <v>Oct</v>
      </c>
      <c r="AA503" s="159">
        <f>IFERROR(YEAR(Tbl_DFR[[#This Row],[Date of filling]]),"WIP")</f>
        <v>2025</v>
      </c>
      <c r="AB503" s="161" t="str">
        <f>IFERROR(TEXT(Tbl_DFR[[#This Row],[Date of filling]],"ddd"),"WIP")</f>
        <v>Mon</v>
      </c>
      <c r="AC503" s="50"/>
      <c r="AD503" s="129" t="str">
        <f>_xlfn.XLOOKUP(Tbl_DFR[[#This Row],[SAP]],Site_master[SAP ID],Site_master[ [ TECHNICIAN Name] ],"Not found")</f>
        <v>Durvesh  Kumar</v>
      </c>
      <c r="AE503" s="133">
        <f>LEN(Tbl_DFR[[#This Row],[SAP]])</f>
        <v>18</v>
      </c>
      <c r="AF503" s="151" t="str">
        <f>IF(Tbl_DFR[[#This Row],[SAP LENGTH]]=18,"valid","check")</f>
        <v>valid</v>
      </c>
    </row>
    <row r="504" spans="1:32">
      <c r="A504" s="70">
        <v>277</v>
      </c>
      <c r="B504" s="34" t="s">
        <v>31</v>
      </c>
      <c r="C504" s="34" t="str">
        <f>UPPER(TRIM(Tbl_DFR[[#This Row],[CMP]]))</f>
        <v>HALDWANI</v>
      </c>
      <c r="D504" s="40" t="s">
        <v>1</v>
      </c>
      <c r="E504" s="21" t="s">
        <v>143</v>
      </c>
      <c r="F504" s="21" t="s">
        <v>111</v>
      </c>
      <c r="G504" s="21" t="s">
        <v>356</v>
      </c>
      <c r="H504" s="34">
        <v>112058</v>
      </c>
      <c r="I504" s="59">
        <v>45936</v>
      </c>
      <c r="J504" s="63">
        <v>45936</v>
      </c>
      <c r="K504" s="159">
        <f>IF(OR(Tbl_DFR[[#This Row],[Date of filling]]="WIP",Tbl_DFR[[#This Row],[Date of Invoice ]]=""),"",Tbl_DFR[[#This Row],[Date of filling]]-Tbl_DFR[[#This Row],[Date of Invoice ]])</f>
        <v>0</v>
      </c>
      <c r="L504" s="161" t="str">
        <f>IF(ISNUMBER(Tbl_DFR[[#This Row],[Invoice filling gape]]),"valid","check")</f>
        <v>valid</v>
      </c>
      <c r="M504" s="52">
        <v>12080</v>
      </c>
      <c r="N504" s="52">
        <v>2387</v>
      </c>
      <c r="O504" s="52">
        <v>37</v>
      </c>
      <c r="P504" s="52">
        <v>80</v>
      </c>
      <c r="Q504" s="52" t="str">
        <f>IF(Tbl_DFR[[#This Row],[Filling Qty]]&gt;=150,"high","normal")</f>
        <v>normal</v>
      </c>
      <c r="R504" s="52" t="str">
        <f>IF(AND(Tbl_DFR[[#This Row],[CMP]]="HALDWANI",Tbl_DFR[[#This Row],[Filling Qty]]&gt;=150),"yes","no")</f>
        <v>no</v>
      </c>
      <c r="S504" s="52" t="str">
        <f>IF(Tbl_DFR[[#This Row],[Filling Qty]]&gt;=150,"high",IF(Tbl_DFR[[#This Row],[Filling Qty]]&gt;=80,"medium","low"))</f>
        <v>medium</v>
      </c>
      <c r="T504" s="46">
        <f t="shared" si="8"/>
        <v>117</v>
      </c>
      <c r="U504" s="46" t="str" cm="1">
        <f t="array" ref="U504">_xlfn.IFS(Tbl_DFR[[#This Row],[Filling Qty]]&gt;=150,"HIGH",Tbl_DFR[[#This Row],[Filling Qty]]&gt;=80,"medium",TRUE,"low")</f>
        <v>medium</v>
      </c>
      <c r="V504" s="46" t="str">
        <f>IF(OR(Tbl_DFR[[#This Row],[CMP]]="HALDWANI",Tbl_DFR[[#This Row],[CMP]]="DEHRADUN"),"YES","NO")</f>
        <v>YES</v>
      </c>
      <c r="W504" s="63">
        <v>45936</v>
      </c>
      <c r="X504" s="46"/>
      <c r="Y504" s="47">
        <v>45931</v>
      </c>
      <c r="Z504" s="47" t="str">
        <f>IFERROR(TEXT(Tbl_DFR[[#This Row],[Date of filling]],"mmm"),"WIP")</f>
        <v>Oct</v>
      </c>
      <c r="AA504" s="159">
        <f>IFERROR(YEAR(Tbl_DFR[[#This Row],[Date of filling]]),"WIP")</f>
        <v>2025</v>
      </c>
      <c r="AB504" s="161" t="str">
        <f>IFERROR(TEXT(Tbl_DFR[[#This Row],[Date of filling]],"ddd"),"WIP")</f>
        <v>Mon</v>
      </c>
      <c r="AC504" s="48"/>
      <c r="AD504" s="130" t="str">
        <f>_xlfn.XLOOKUP(Tbl_DFR[[#This Row],[SAP]],Site_master[SAP ID],Site_master[ [ TECHNICIAN Name] ],"Not found")</f>
        <v>Durvesh  Kumar</v>
      </c>
      <c r="AE504" s="135">
        <f>LEN(Tbl_DFR[[#This Row],[SAP]])</f>
        <v>18</v>
      </c>
      <c r="AF504" s="151" t="str">
        <f>IF(Tbl_DFR[[#This Row],[SAP LENGTH]]=18,"valid","check")</f>
        <v>valid</v>
      </c>
    </row>
    <row r="505" spans="1:32">
      <c r="A505" s="56">
        <v>278</v>
      </c>
      <c r="B505" s="28" t="s">
        <v>31</v>
      </c>
      <c r="C505" s="28" t="str">
        <f>UPPER(TRIM(Tbl_DFR[[#This Row],[CMP]]))</f>
        <v>HALDWANI</v>
      </c>
      <c r="D505" s="40" t="s">
        <v>1</v>
      </c>
      <c r="E505" s="27" t="s">
        <v>143</v>
      </c>
      <c r="F505" s="27" t="s">
        <v>111</v>
      </c>
      <c r="G505" s="27" t="s">
        <v>357</v>
      </c>
      <c r="H505" s="28">
        <v>112058</v>
      </c>
      <c r="I505" s="58">
        <v>45936</v>
      </c>
      <c r="J505" s="62">
        <v>45936</v>
      </c>
      <c r="K505" s="159">
        <f>IF(OR(Tbl_DFR[[#This Row],[Date of filling]]="WIP",Tbl_DFR[[#This Row],[Date of Invoice ]]=""),"",Tbl_DFR[[#This Row],[Date of filling]]-Tbl_DFR[[#This Row],[Date of Invoice ]])</f>
        <v>0</v>
      </c>
      <c r="L505" s="161" t="str">
        <f>IF(ISNUMBER(Tbl_DFR[[#This Row],[Invoice filling gape]]),"valid","check")</f>
        <v>valid</v>
      </c>
      <c r="M505" s="51">
        <v>14616</v>
      </c>
      <c r="N505" s="51">
        <v>3541</v>
      </c>
      <c r="O505" s="51">
        <v>55</v>
      </c>
      <c r="P505" s="51">
        <v>80</v>
      </c>
      <c r="Q505" s="51" t="str">
        <f>IF(Tbl_DFR[[#This Row],[Filling Qty]]&gt;=150,"high","normal")</f>
        <v>normal</v>
      </c>
      <c r="R505" s="51" t="str">
        <f>IF(AND(Tbl_DFR[[#This Row],[CMP]]="HALDWANI",Tbl_DFR[[#This Row],[Filling Qty]]&gt;=150),"yes","no")</f>
        <v>no</v>
      </c>
      <c r="S505" s="51" t="str">
        <f>IF(Tbl_DFR[[#This Row],[Filling Qty]]&gt;=150,"high",IF(Tbl_DFR[[#This Row],[Filling Qty]]&gt;=80,"medium","low"))</f>
        <v>medium</v>
      </c>
      <c r="T505" s="42">
        <f t="shared" si="8"/>
        <v>135</v>
      </c>
      <c r="U505" s="42" t="str" cm="1">
        <f t="array" ref="U505">_xlfn.IFS(Tbl_DFR[[#This Row],[Filling Qty]]&gt;=150,"HIGH",Tbl_DFR[[#This Row],[Filling Qty]]&gt;=80,"medium",TRUE,"low")</f>
        <v>medium</v>
      </c>
      <c r="V505" s="42" t="str">
        <f>IF(OR(Tbl_DFR[[#This Row],[CMP]]="HALDWANI",Tbl_DFR[[#This Row],[CMP]]="DEHRADUN"),"YES","NO")</f>
        <v>YES</v>
      </c>
      <c r="W505" s="62">
        <v>45936</v>
      </c>
      <c r="X505" s="42"/>
      <c r="Y505" s="43">
        <v>45931</v>
      </c>
      <c r="Z505" s="43" t="str">
        <f>IFERROR(TEXT(Tbl_DFR[[#This Row],[Date of filling]],"mmm"),"WIP")</f>
        <v>Oct</v>
      </c>
      <c r="AA505" s="159">
        <f>IFERROR(YEAR(Tbl_DFR[[#This Row],[Date of filling]]),"WIP")</f>
        <v>2025</v>
      </c>
      <c r="AB505" s="161" t="str">
        <f>IFERROR(TEXT(Tbl_DFR[[#This Row],[Date of filling]],"ddd"),"WIP")</f>
        <v>Mon</v>
      </c>
      <c r="AC505" s="50"/>
      <c r="AD505" s="129" t="str">
        <f>_xlfn.XLOOKUP(Tbl_DFR[[#This Row],[SAP]],Site_master[SAP ID],Site_master[ [ TECHNICIAN Name] ],"Not found")</f>
        <v>Durvesh  Kumar</v>
      </c>
      <c r="AE505" s="133">
        <f>LEN(Tbl_DFR[[#This Row],[SAP]])</f>
        <v>18</v>
      </c>
      <c r="AF505" s="151" t="str">
        <f>IF(Tbl_DFR[[#This Row],[SAP LENGTH]]=18,"valid","check")</f>
        <v>valid</v>
      </c>
    </row>
    <row r="506" spans="1:32">
      <c r="A506" s="70">
        <v>279</v>
      </c>
      <c r="B506" s="34" t="s">
        <v>31</v>
      </c>
      <c r="C506" s="34" t="str">
        <f>UPPER(TRIM(Tbl_DFR[[#This Row],[CMP]]))</f>
        <v>HALDWANI</v>
      </c>
      <c r="D506" s="40" t="s">
        <v>1</v>
      </c>
      <c r="E506" s="21" t="s">
        <v>143</v>
      </c>
      <c r="F506" s="21" t="s">
        <v>111</v>
      </c>
      <c r="G506" s="21" t="s">
        <v>358</v>
      </c>
      <c r="H506" s="34">
        <v>111825</v>
      </c>
      <c r="I506" s="59">
        <v>45936</v>
      </c>
      <c r="J506" s="63">
        <v>45936</v>
      </c>
      <c r="K506" s="159">
        <f>IF(OR(Tbl_DFR[[#This Row],[Date of filling]]="WIP",Tbl_DFR[[#This Row],[Date of Invoice ]]=""),"",Tbl_DFR[[#This Row],[Date of filling]]-Tbl_DFR[[#This Row],[Date of Invoice ]])</f>
        <v>0</v>
      </c>
      <c r="L506" s="161" t="str">
        <f>IF(ISNUMBER(Tbl_DFR[[#This Row],[Invoice filling gape]]),"valid","check")</f>
        <v>valid</v>
      </c>
      <c r="M506" s="52">
        <v>22886</v>
      </c>
      <c r="N506" s="52">
        <v>5593</v>
      </c>
      <c r="O506" s="52">
        <v>22</v>
      </c>
      <c r="P506" s="52">
        <v>80</v>
      </c>
      <c r="Q506" s="52" t="str">
        <f>IF(Tbl_DFR[[#This Row],[Filling Qty]]&gt;=150,"high","normal")</f>
        <v>normal</v>
      </c>
      <c r="R506" s="52" t="str">
        <f>IF(AND(Tbl_DFR[[#This Row],[CMP]]="HALDWANI",Tbl_DFR[[#This Row],[Filling Qty]]&gt;=150),"yes","no")</f>
        <v>no</v>
      </c>
      <c r="S506" s="52" t="str">
        <f>IF(Tbl_DFR[[#This Row],[Filling Qty]]&gt;=150,"high",IF(Tbl_DFR[[#This Row],[Filling Qty]]&gt;=80,"medium","low"))</f>
        <v>medium</v>
      </c>
      <c r="T506" s="46">
        <f t="shared" si="8"/>
        <v>102</v>
      </c>
      <c r="U506" s="46" t="str" cm="1">
        <f t="array" ref="U506">_xlfn.IFS(Tbl_DFR[[#This Row],[Filling Qty]]&gt;=150,"HIGH",Tbl_DFR[[#This Row],[Filling Qty]]&gt;=80,"medium",TRUE,"low")</f>
        <v>medium</v>
      </c>
      <c r="V506" s="46" t="str">
        <f>IF(OR(Tbl_DFR[[#This Row],[CMP]]="HALDWANI",Tbl_DFR[[#This Row],[CMP]]="DEHRADUN"),"YES","NO")</f>
        <v>YES</v>
      </c>
      <c r="W506" s="63">
        <v>45936</v>
      </c>
      <c r="X506" s="46"/>
      <c r="Y506" s="47">
        <v>45931</v>
      </c>
      <c r="Z506" s="47" t="str">
        <f>IFERROR(TEXT(Tbl_DFR[[#This Row],[Date of filling]],"mmm"),"WIP")</f>
        <v>Oct</v>
      </c>
      <c r="AA506" s="159">
        <f>IFERROR(YEAR(Tbl_DFR[[#This Row],[Date of filling]]),"WIP")</f>
        <v>2025</v>
      </c>
      <c r="AB506" s="161" t="str">
        <f>IFERROR(TEXT(Tbl_DFR[[#This Row],[Date of filling]],"ddd"),"WIP")</f>
        <v>Mon</v>
      </c>
      <c r="AC506" s="48"/>
      <c r="AD506" s="130" t="str">
        <f>_xlfn.XLOOKUP(Tbl_DFR[[#This Row],[SAP]],Site_master[SAP ID],Site_master[ [ TECHNICIAN Name] ],"Not found")</f>
        <v>Durvesh  Kumar</v>
      </c>
      <c r="AE506" s="135">
        <f>LEN(Tbl_DFR[[#This Row],[SAP]])</f>
        <v>18</v>
      </c>
      <c r="AF506" s="151" t="str">
        <f>IF(Tbl_DFR[[#This Row],[SAP LENGTH]]=18,"valid","check")</f>
        <v>valid</v>
      </c>
    </row>
    <row r="507" spans="1:32">
      <c r="A507" s="56">
        <v>280</v>
      </c>
      <c r="B507" s="28" t="s">
        <v>31</v>
      </c>
      <c r="C507" s="28" t="str">
        <f>UPPER(TRIM(Tbl_DFR[[#This Row],[CMP]]))</f>
        <v>HALDWANI</v>
      </c>
      <c r="D507" s="40" t="s">
        <v>1</v>
      </c>
      <c r="E507" s="27" t="s">
        <v>143</v>
      </c>
      <c r="F507" s="27" t="s">
        <v>111</v>
      </c>
      <c r="G507" s="27" t="s">
        <v>359</v>
      </c>
      <c r="H507" s="28">
        <v>112058</v>
      </c>
      <c r="I507" s="58">
        <v>45936</v>
      </c>
      <c r="J507" s="62">
        <v>45936</v>
      </c>
      <c r="K507" s="159">
        <f>IF(OR(Tbl_DFR[[#This Row],[Date of filling]]="WIP",Tbl_DFR[[#This Row],[Date of Invoice ]]=""),"",Tbl_DFR[[#This Row],[Date of filling]]-Tbl_DFR[[#This Row],[Date of Invoice ]])</f>
        <v>0</v>
      </c>
      <c r="L507" s="161" t="str">
        <f>IF(ISNUMBER(Tbl_DFR[[#This Row],[Invoice filling gape]]),"valid","check")</f>
        <v>valid</v>
      </c>
      <c r="M507" s="51">
        <v>3602</v>
      </c>
      <c r="N507" s="51">
        <v>1174</v>
      </c>
      <c r="O507" s="51">
        <v>28</v>
      </c>
      <c r="P507" s="51">
        <v>60</v>
      </c>
      <c r="Q507" s="51" t="str">
        <f>IF(Tbl_DFR[[#This Row],[Filling Qty]]&gt;=150,"high","normal")</f>
        <v>normal</v>
      </c>
      <c r="R507" s="51" t="str">
        <f>IF(AND(Tbl_DFR[[#This Row],[CMP]]="HALDWANI",Tbl_DFR[[#This Row],[Filling Qty]]&gt;=150),"yes","no")</f>
        <v>no</v>
      </c>
      <c r="S507" s="51" t="str">
        <f>IF(Tbl_DFR[[#This Row],[Filling Qty]]&gt;=150,"high",IF(Tbl_DFR[[#This Row],[Filling Qty]]&gt;=80,"medium","low"))</f>
        <v>low</v>
      </c>
      <c r="T507" s="42">
        <f t="shared" si="8"/>
        <v>88</v>
      </c>
      <c r="U507" s="42" t="str" cm="1">
        <f t="array" ref="U507">_xlfn.IFS(Tbl_DFR[[#This Row],[Filling Qty]]&gt;=150,"HIGH",Tbl_DFR[[#This Row],[Filling Qty]]&gt;=80,"medium",TRUE,"low")</f>
        <v>low</v>
      </c>
      <c r="V507" s="42" t="str">
        <f>IF(OR(Tbl_DFR[[#This Row],[CMP]]="HALDWANI",Tbl_DFR[[#This Row],[CMP]]="DEHRADUN"),"YES","NO")</f>
        <v>YES</v>
      </c>
      <c r="W507" s="62">
        <v>45936</v>
      </c>
      <c r="X507" s="42"/>
      <c r="Y507" s="43">
        <v>45931</v>
      </c>
      <c r="Z507" s="43" t="str">
        <f>IFERROR(TEXT(Tbl_DFR[[#This Row],[Date of filling]],"mmm"),"WIP")</f>
        <v>Oct</v>
      </c>
      <c r="AA507" s="159">
        <f>IFERROR(YEAR(Tbl_DFR[[#This Row],[Date of filling]]),"WIP")</f>
        <v>2025</v>
      </c>
      <c r="AB507" s="161" t="str">
        <f>IFERROR(TEXT(Tbl_DFR[[#This Row],[Date of filling]],"ddd"),"WIP")</f>
        <v>Mon</v>
      </c>
      <c r="AC507" s="50"/>
      <c r="AD507" s="129" t="str">
        <f>_xlfn.XLOOKUP(Tbl_DFR[[#This Row],[SAP]],Site_master[SAP ID],Site_master[ [ TECHNICIAN Name] ],"Not found")</f>
        <v>Durvesh  Kumar</v>
      </c>
      <c r="AE507" s="133">
        <f>LEN(Tbl_DFR[[#This Row],[SAP]])</f>
        <v>18</v>
      </c>
      <c r="AF507" s="151" t="str">
        <f>IF(Tbl_DFR[[#This Row],[SAP LENGTH]]=18,"valid","check")</f>
        <v>valid</v>
      </c>
    </row>
    <row r="508" spans="1:32">
      <c r="A508" s="70">
        <v>281</v>
      </c>
      <c r="B508" s="34" t="s">
        <v>31</v>
      </c>
      <c r="C508" s="34" t="str">
        <f>UPPER(TRIM(Tbl_DFR[[#This Row],[CMP]]))</f>
        <v>HALDWANI</v>
      </c>
      <c r="D508" s="40" t="s">
        <v>1</v>
      </c>
      <c r="E508" s="21" t="s">
        <v>143</v>
      </c>
      <c r="F508" s="21" t="s">
        <v>111</v>
      </c>
      <c r="G508" s="21" t="s">
        <v>360</v>
      </c>
      <c r="H508" s="34">
        <v>112058</v>
      </c>
      <c r="I508" s="59">
        <v>45936</v>
      </c>
      <c r="J508" s="63">
        <v>45936</v>
      </c>
      <c r="K508" s="159">
        <f>IF(OR(Tbl_DFR[[#This Row],[Date of filling]]="WIP",Tbl_DFR[[#This Row],[Date of Invoice ]]=""),"",Tbl_DFR[[#This Row],[Date of filling]]-Tbl_DFR[[#This Row],[Date of Invoice ]])</f>
        <v>0</v>
      </c>
      <c r="L508" s="161" t="str">
        <f>IF(ISNUMBER(Tbl_DFR[[#This Row],[Invoice filling gape]]),"valid","check")</f>
        <v>valid</v>
      </c>
      <c r="M508" s="52">
        <v>21117</v>
      </c>
      <c r="N508" s="52">
        <v>4411</v>
      </c>
      <c r="O508" s="52">
        <v>52</v>
      </c>
      <c r="P508" s="52">
        <v>80</v>
      </c>
      <c r="Q508" s="52" t="str">
        <f>IF(Tbl_DFR[[#This Row],[Filling Qty]]&gt;=150,"high","normal")</f>
        <v>normal</v>
      </c>
      <c r="R508" s="52" t="str">
        <f>IF(AND(Tbl_DFR[[#This Row],[CMP]]="HALDWANI",Tbl_DFR[[#This Row],[Filling Qty]]&gt;=150),"yes","no")</f>
        <v>no</v>
      </c>
      <c r="S508" s="52" t="str">
        <f>IF(Tbl_DFR[[#This Row],[Filling Qty]]&gt;=150,"high",IF(Tbl_DFR[[#This Row],[Filling Qty]]&gt;=80,"medium","low"))</f>
        <v>medium</v>
      </c>
      <c r="T508" s="46">
        <f t="shared" si="8"/>
        <v>132</v>
      </c>
      <c r="U508" s="46" t="str" cm="1">
        <f t="array" ref="U508">_xlfn.IFS(Tbl_DFR[[#This Row],[Filling Qty]]&gt;=150,"HIGH",Tbl_DFR[[#This Row],[Filling Qty]]&gt;=80,"medium",TRUE,"low")</f>
        <v>medium</v>
      </c>
      <c r="V508" s="46" t="str">
        <f>IF(OR(Tbl_DFR[[#This Row],[CMP]]="HALDWANI",Tbl_DFR[[#This Row],[CMP]]="DEHRADUN"),"YES","NO")</f>
        <v>YES</v>
      </c>
      <c r="W508" s="63">
        <v>45936</v>
      </c>
      <c r="X508" s="46"/>
      <c r="Y508" s="47">
        <v>45931</v>
      </c>
      <c r="Z508" s="47" t="str">
        <f>IFERROR(TEXT(Tbl_DFR[[#This Row],[Date of filling]],"mmm"),"WIP")</f>
        <v>Oct</v>
      </c>
      <c r="AA508" s="159">
        <f>IFERROR(YEAR(Tbl_DFR[[#This Row],[Date of filling]]),"WIP")</f>
        <v>2025</v>
      </c>
      <c r="AB508" s="161" t="str">
        <f>IFERROR(TEXT(Tbl_DFR[[#This Row],[Date of filling]],"ddd"),"WIP")</f>
        <v>Mon</v>
      </c>
      <c r="AC508" s="48"/>
      <c r="AD508" s="130" t="str">
        <f>_xlfn.XLOOKUP(Tbl_DFR[[#This Row],[SAP]],Site_master[SAP ID],Site_master[ [ TECHNICIAN Name] ],"Not found")</f>
        <v>Durvesh  Kumar</v>
      </c>
      <c r="AE508" s="135">
        <f>LEN(Tbl_DFR[[#This Row],[SAP]])</f>
        <v>18</v>
      </c>
      <c r="AF508" s="151" t="str">
        <f>IF(Tbl_DFR[[#This Row],[SAP LENGTH]]=18,"valid","check")</f>
        <v>valid</v>
      </c>
    </row>
    <row r="509" spans="1:32">
      <c r="A509" s="56">
        <v>282</v>
      </c>
      <c r="B509" s="28" t="s">
        <v>31</v>
      </c>
      <c r="C509" s="28" t="str">
        <f>UPPER(TRIM(Tbl_DFR[[#This Row],[CMP]]))</f>
        <v>HALDWANI</v>
      </c>
      <c r="D509" s="40" t="s">
        <v>1</v>
      </c>
      <c r="E509" s="27" t="s">
        <v>143</v>
      </c>
      <c r="F509" s="27" t="s">
        <v>111</v>
      </c>
      <c r="G509" s="27" t="s">
        <v>361</v>
      </c>
      <c r="H509" s="28">
        <v>111825</v>
      </c>
      <c r="I509" s="58">
        <v>45936</v>
      </c>
      <c r="J509" s="62">
        <v>45936</v>
      </c>
      <c r="K509" s="159">
        <f>IF(OR(Tbl_DFR[[#This Row],[Date of filling]]="WIP",Tbl_DFR[[#This Row],[Date of Invoice ]]=""),"",Tbl_DFR[[#This Row],[Date of filling]]-Tbl_DFR[[#This Row],[Date of Invoice ]])</f>
        <v>0</v>
      </c>
      <c r="L509" s="161" t="str">
        <f>IF(ISNUMBER(Tbl_DFR[[#This Row],[Invoice filling gape]]),"valid","check")</f>
        <v>valid</v>
      </c>
      <c r="M509" s="51">
        <v>14146</v>
      </c>
      <c r="N509" s="51">
        <v>3232</v>
      </c>
      <c r="O509" s="51">
        <v>12</v>
      </c>
      <c r="P509" s="51">
        <v>80</v>
      </c>
      <c r="Q509" s="51" t="str">
        <f>IF(Tbl_DFR[[#This Row],[Filling Qty]]&gt;=150,"high","normal")</f>
        <v>normal</v>
      </c>
      <c r="R509" s="51" t="str">
        <f>IF(AND(Tbl_DFR[[#This Row],[CMP]]="HALDWANI",Tbl_DFR[[#This Row],[Filling Qty]]&gt;=150),"yes","no")</f>
        <v>no</v>
      </c>
      <c r="S509" s="51" t="str">
        <f>IF(Tbl_DFR[[#This Row],[Filling Qty]]&gt;=150,"high",IF(Tbl_DFR[[#This Row],[Filling Qty]]&gt;=80,"medium","low"))</f>
        <v>medium</v>
      </c>
      <c r="T509" s="42">
        <f t="shared" si="8"/>
        <v>92</v>
      </c>
      <c r="U509" s="42" t="str" cm="1">
        <f t="array" ref="U509">_xlfn.IFS(Tbl_DFR[[#This Row],[Filling Qty]]&gt;=150,"HIGH",Tbl_DFR[[#This Row],[Filling Qty]]&gt;=80,"medium",TRUE,"low")</f>
        <v>medium</v>
      </c>
      <c r="V509" s="42" t="str">
        <f>IF(OR(Tbl_DFR[[#This Row],[CMP]]="HALDWANI",Tbl_DFR[[#This Row],[CMP]]="DEHRADUN"),"YES","NO")</f>
        <v>YES</v>
      </c>
      <c r="W509" s="62">
        <v>45936</v>
      </c>
      <c r="X509" s="42"/>
      <c r="Y509" s="43">
        <v>45931</v>
      </c>
      <c r="Z509" s="43" t="str">
        <f>IFERROR(TEXT(Tbl_DFR[[#This Row],[Date of filling]],"mmm"),"WIP")</f>
        <v>Oct</v>
      </c>
      <c r="AA509" s="159">
        <f>IFERROR(YEAR(Tbl_DFR[[#This Row],[Date of filling]]),"WIP")</f>
        <v>2025</v>
      </c>
      <c r="AB509" s="161" t="str">
        <f>IFERROR(TEXT(Tbl_DFR[[#This Row],[Date of filling]],"ddd"),"WIP")</f>
        <v>Mon</v>
      </c>
      <c r="AC509" s="50"/>
      <c r="AD509" s="129" t="str">
        <f>_xlfn.XLOOKUP(Tbl_DFR[[#This Row],[SAP]],Site_master[SAP ID],Site_master[ [ TECHNICIAN Name] ],"Not found")</f>
        <v>Durvesh  Kumar</v>
      </c>
      <c r="AE509" s="133">
        <f>LEN(Tbl_DFR[[#This Row],[SAP]])</f>
        <v>18</v>
      </c>
      <c r="AF509" s="151" t="str">
        <f>IF(Tbl_DFR[[#This Row],[SAP LENGTH]]=18,"valid","check")</f>
        <v>valid</v>
      </c>
    </row>
    <row r="510" spans="1:32">
      <c r="A510" s="70">
        <v>283</v>
      </c>
      <c r="B510" s="34" t="s">
        <v>31</v>
      </c>
      <c r="C510" s="34" t="str">
        <f>UPPER(TRIM(Tbl_DFR[[#This Row],[CMP]]))</f>
        <v>HALDWANI</v>
      </c>
      <c r="D510" s="40" t="s">
        <v>1</v>
      </c>
      <c r="E510" s="21" t="s">
        <v>143</v>
      </c>
      <c r="F510" s="21" t="s">
        <v>111</v>
      </c>
      <c r="G510" s="21" t="s">
        <v>362</v>
      </c>
      <c r="H510" s="34">
        <v>111825</v>
      </c>
      <c r="I510" s="59">
        <v>45936</v>
      </c>
      <c r="J510" s="63">
        <v>45936</v>
      </c>
      <c r="K510" s="159">
        <f>IF(OR(Tbl_DFR[[#This Row],[Date of filling]]="WIP",Tbl_DFR[[#This Row],[Date of Invoice ]]=""),"",Tbl_DFR[[#This Row],[Date of filling]]-Tbl_DFR[[#This Row],[Date of Invoice ]])</f>
        <v>0</v>
      </c>
      <c r="L510" s="161" t="str">
        <f>IF(ISNUMBER(Tbl_DFR[[#This Row],[Invoice filling gape]]),"valid","check")</f>
        <v>valid</v>
      </c>
      <c r="M510" s="52">
        <v>5195</v>
      </c>
      <c r="N510" s="52">
        <v>1297</v>
      </c>
      <c r="O510" s="52">
        <v>43</v>
      </c>
      <c r="P510" s="52">
        <v>80</v>
      </c>
      <c r="Q510" s="52" t="str">
        <f>IF(Tbl_DFR[[#This Row],[Filling Qty]]&gt;=150,"high","normal")</f>
        <v>normal</v>
      </c>
      <c r="R510" s="52" t="str">
        <f>IF(AND(Tbl_DFR[[#This Row],[CMP]]="HALDWANI",Tbl_DFR[[#This Row],[Filling Qty]]&gt;=150),"yes","no")</f>
        <v>no</v>
      </c>
      <c r="S510" s="52" t="str">
        <f>IF(Tbl_DFR[[#This Row],[Filling Qty]]&gt;=150,"high",IF(Tbl_DFR[[#This Row],[Filling Qty]]&gt;=80,"medium","low"))</f>
        <v>medium</v>
      </c>
      <c r="T510" s="46">
        <f t="shared" si="8"/>
        <v>123</v>
      </c>
      <c r="U510" s="46" t="str" cm="1">
        <f t="array" ref="U510">_xlfn.IFS(Tbl_DFR[[#This Row],[Filling Qty]]&gt;=150,"HIGH",Tbl_DFR[[#This Row],[Filling Qty]]&gt;=80,"medium",TRUE,"low")</f>
        <v>medium</v>
      </c>
      <c r="V510" s="46" t="str">
        <f>IF(OR(Tbl_DFR[[#This Row],[CMP]]="HALDWANI",Tbl_DFR[[#This Row],[CMP]]="DEHRADUN"),"YES","NO")</f>
        <v>YES</v>
      </c>
      <c r="W510" s="63">
        <v>45936</v>
      </c>
      <c r="X510" s="46"/>
      <c r="Y510" s="47">
        <v>45931</v>
      </c>
      <c r="Z510" s="47" t="str">
        <f>IFERROR(TEXT(Tbl_DFR[[#This Row],[Date of filling]],"mmm"),"WIP")</f>
        <v>Oct</v>
      </c>
      <c r="AA510" s="159">
        <f>IFERROR(YEAR(Tbl_DFR[[#This Row],[Date of filling]]),"WIP")</f>
        <v>2025</v>
      </c>
      <c r="AB510" s="161" t="str">
        <f>IFERROR(TEXT(Tbl_DFR[[#This Row],[Date of filling]],"ddd"),"WIP")</f>
        <v>Mon</v>
      </c>
      <c r="AC510" s="48"/>
      <c r="AD510" s="130" t="str">
        <f>_xlfn.XLOOKUP(Tbl_DFR[[#This Row],[SAP]],Site_master[SAP ID],Site_master[ [ TECHNICIAN Name] ],"Not found")</f>
        <v>Durvesh  Kumar</v>
      </c>
      <c r="AE510" s="135">
        <f>LEN(Tbl_DFR[[#This Row],[SAP]])</f>
        <v>18</v>
      </c>
      <c r="AF510" s="151" t="str">
        <f>IF(Tbl_DFR[[#This Row],[SAP LENGTH]]=18,"valid","check")</f>
        <v>valid</v>
      </c>
    </row>
    <row r="511" spans="1:32">
      <c r="A511" s="56">
        <v>284</v>
      </c>
      <c r="B511" s="28" t="s">
        <v>31</v>
      </c>
      <c r="C511" s="28" t="str">
        <f>UPPER(TRIM(Tbl_DFR[[#This Row],[CMP]]))</f>
        <v>HALDWANI</v>
      </c>
      <c r="D511" s="40" t="s">
        <v>1</v>
      </c>
      <c r="E511" s="27" t="s">
        <v>143</v>
      </c>
      <c r="F511" s="27" t="s">
        <v>111</v>
      </c>
      <c r="G511" s="27" t="s">
        <v>363</v>
      </c>
      <c r="H511" s="28">
        <v>112058</v>
      </c>
      <c r="I511" s="58">
        <v>45936</v>
      </c>
      <c r="J511" s="62">
        <v>45936</v>
      </c>
      <c r="K511" s="159">
        <f>IF(OR(Tbl_DFR[[#This Row],[Date of filling]]="WIP",Tbl_DFR[[#This Row],[Date of Invoice ]]=""),"",Tbl_DFR[[#This Row],[Date of filling]]-Tbl_DFR[[#This Row],[Date of Invoice ]])</f>
        <v>0</v>
      </c>
      <c r="L511" s="161" t="str">
        <f>IF(ISNUMBER(Tbl_DFR[[#This Row],[Invoice filling gape]]),"valid","check")</f>
        <v>valid</v>
      </c>
      <c r="M511" s="51">
        <v>6527</v>
      </c>
      <c r="N511" s="51">
        <v>1855</v>
      </c>
      <c r="O511" s="51">
        <v>44</v>
      </c>
      <c r="P511" s="51">
        <v>60</v>
      </c>
      <c r="Q511" s="51" t="str">
        <f>IF(Tbl_DFR[[#This Row],[Filling Qty]]&gt;=150,"high","normal")</f>
        <v>normal</v>
      </c>
      <c r="R511" s="51" t="str">
        <f>IF(AND(Tbl_DFR[[#This Row],[CMP]]="HALDWANI",Tbl_DFR[[#This Row],[Filling Qty]]&gt;=150),"yes","no")</f>
        <v>no</v>
      </c>
      <c r="S511" s="51" t="str">
        <f>IF(Tbl_DFR[[#This Row],[Filling Qty]]&gt;=150,"high",IF(Tbl_DFR[[#This Row],[Filling Qty]]&gt;=80,"medium","low"))</f>
        <v>low</v>
      </c>
      <c r="T511" s="42">
        <f t="shared" si="8"/>
        <v>104</v>
      </c>
      <c r="U511" s="42" t="str" cm="1">
        <f t="array" ref="U511">_xlfn.IFS(Tbl_DFR[[#This Row],[Filling Qty]]&gt;=150,"HIGH",Tbl_DFR[[#This Row],[Filling Qty]]&gt;=80,"medium",TRUE,"low")</f>
        <v>low</v>
      </c>
      <c r="V511" s="42" t="str">
        <f>IF(OR(Tbl_DFR[[#This Row],[CMP]]="HALDWANI",Tbl_DFR[[#This Row],[CMP]]="DEHRADUN"),"YES","NO")</f>
        <v>YES</v>
      </c>
      <c r="W511" s="62">
        <v>45936</v>
      </c>
      <c r="X511" s="42"/>
      <c r="Y511" s="43">
        <v>45931</v>
      </c>
      <c r="Z511" s="43" t="str">
        <f>IFERROR(TEXT(Tbl_DFR[[#This Row],[Date of filling]],"mmm"),"WIP")</f>
        <v>Oct</v>
      </c>
      <c r="AA511" s="159">
        <f>IFERROR(YEAR(Tbl_DFR[[#This Row],[Date of filling]]),"WIP")</f>
        <v>2025</v>
      </c>
      <c r="AB511" s="161" t="str">
        <f>IFERROR(TEXT(Tbl_DFR[[#This Row],[Date of filling]],"ddd"),"WIP")</f>
        <v>Mon</v>
      </c>
      <c r="AC511" s="50"/>
      <c r="AD511" s="129" t="str">
        <f>_xlfn.XLOOKUP(Tbl_DFR[[#This Row],[SAP]],Site_master[SAP ID],Site_master[ [ TECHNICIAN Name] ],"Not found")</f>
        <v>Durvesh  Kumar</v>
      </c>
      <c r="AE511" s="133">
        <f>LEN(Tbl_DFR[[#This Row],[SAP]])</f>
        <v>18</v>
      </c>
      <c r="AF511" s="151" t="str">
        <f>IF(Tbl_DFR[[#This Row],[SAP LENGTH]]=18,"valid","check")</f>
        <v>valid</v>
      </c>
    </row>
    <row r="512" spans="1:32">
      <c r="A512" s="70">
        <v>285</v>
      </c>
      <c r="B512" s="34" t="s">
        <v>31</v>
      </c>
      <c r="C512" s="34" t="str">
        <f>UPPER(TRIM(Tbl_DFR[[#This Row],[CMP]]))</f>
        <v>HALDWANI</v>
      </c>
      <c r="D512" s="40" t="s">
        <v>1</v>
      </c>
      <c r="E512" s="21" t="s">
        <v>143</v>
      </c>
      <c r="F512" s="21" t="s">
        <v>111</v>
      </c>
      <c r="G512" s="21" t="s">
        <v>364</v>
      </c>
      <c r="H512" s="34">
        <v>112058</v>
      </c>
      <c r="I512" s="59">
        <v>45936</v>
      </c>
      <c r="J512" s="63">
        <v>45936</v>
      </c>
      <c r="K512" s="159">
        <f>IF(OR(Tbl_DFR[[#This Row],[Date of filling]]="WIP",Tbl_DFR[[#This Row],[Date of Invoice ]]=""),"",Tbl_DFR[[#This Row],[Date of filling]]-Tbl_DFR[[#This Row],[Date of Invoice ]])</f>
        <v>0</v>
      </c>
      <c r="L512" s="161" t="str">
        <f>IF(ISNUMBER(Tbl_DFR[[#This Row],[Invoice filling gape]]),"valid","check")</f>
        <v>valid</v>
      </c>
      <c r="M512" s="52">
        <v>2152</v>
      </c>
      <c r="N512" s="52">
        <v>344</v>
      </c>
      <c r="O512" s="52">
        <v>46</v>
      </c>
      <c r="P512" s="52">
        <v>60</v>
      </c>
      <c r="Q512" s="52" t="str">
        <f>IF(Tbl_DFR[[#This Row],[Filling Qty]]&gt;=150,"high","normal")</f>
        <v>normal</v>
      </c>
      <c r="R512" s="52" t="str">
        <f>IF(AND(Tbl_DFR[[#This Row],[CMP]]="HALDWANI",Tbl_DFR[[#This Row],[Filling Qty]]&gt;=150),"yes","no")</f>
        <v>no</v>
      </c>
      <c r="S512" s="52" t="str">
        <f>IF(Tbl_DFR[[#This Row],[Filling Qty]]&gt;=150,"high",IF(Tbl_DFR[[#This Row],[Filling Qty]]&gt;=80,"medium","low"))</f>
        <v>low</v>
      </c>
      <c r="T512" s="46">
        <f t="shared" si="8"/>
        <v>106</v>
      </c>
      <c r="U512" s="46" t="str" cm="1">
        <f t="array" ref="U512">_xlfn.IFS(Tbl_DFR[[#This Row],[Filling Qty]]&gt;=150,"HIGH",Tbl_DFR[[#This Row],[Filling Qty]]&gt;=80,"medium",TRUE,"low")</f>
        <v>low</v>
      </c>
      <c r="V512" s="46" t="str">
        <f>IF(OR(Tbl_DFR[[#This Row],[CMP]]="HALDWANI",Tbl_DFR[[#This Row],[CMP]]="DEHRADUN"),"YES","NO")</f>
        <v>YES</v>
      </c>
      <c r="W512" s="63">
        <v>45936</v>
      </c>
      <c r="X512" s="46"/>
      <c r="Y512" s="47">
        <v>45931</v>
      </c>
      <c r="Z512" s="47" t="str">
        <f>IFERROR(TEXT(Tbl_DFR[[#This Row],[Date of filling]],"mmm"),"WIP")</f>
        <v>Oct</v>
      </c>
      <c r="AA512" s="159">
        <f>IFERROR(YEAR(Tbl_DFR[[#This Row],[Date of filling]]),"WIP")</f>
        <v>2025</v>
      </c>
      <c r="AB512" s="161" t="str">
        <f>IFERROR(TEXT(Tbl_DFR[[#This Row],[Date of filling]],"ddd"),"WIP")</f>
        <v>Mon</v>
      </c>
      <c r="AC512" s="48"/>
      <c r="AD512" s="130" t="str">
        <f>_xlfn.XLOOKUP(Tbl_DFR[[#This Row],[SAP]],Site_master[SAP ID],Site_master[ [ TECHNICIAN Name] ],"Not found")</f>
        <v>Durvesh  Kumar</v>
      </c>
      <c r="AE512" s="135">
        <f>LEN(Tbl_DFR[[#This Row],[SAP]])</f>
        <v>18</v>
      </c>
      <c r="AF512" s="151" t="str">
        <f>IF(Tbl_DFR[[#This Row],[SAP LENGTH]]=18,"valid","check")</f>
        <v>valid</v>
      </c>
    </row>
    <row r="513" spans="1:32">
      <c r="A513" s="56">
        <v>286</v>
      </c>
      <c r="B513" s="28" t="s">
        <v>31</v>
      </c>
      <c r="C513" s="137" t="str">
        <f>UPPER(TRIM(Tbl_DFR[[#This Row],[CMP]]))</f>
        <v>HALDWANI</v>
      </c>
      <c r="D513" s="23" t="s">
        <v>1</v>
      </c>
      <c r="E513" s="27" t="s">
        <v>143</v>
      </c>
      <c r="F513" s="27" t="s">
        <v>111</v>
      </c>
      <c r="G513" s="27" t="s">
        <v>365</v>
      </c>
      <c r="H513" s="28">
        <v>111825</v>
      </c>
      <c r="I513" s="61">
        <v>45936</v>
      </c>
      <c r="J513" s="62">
        <v>45936</v>
      </c>
      <c r="K513" s="159">
        <f>IF(OR(Tbl_DFR[[#This Row],[Date of filling]]="WIP",Tbl_DFR[[#This Row],[Date of Invoice ]]=""),"",Tbl_DFR[[#This Row],[Date of filling]]-Tbl_DFR[[#This Row],[Date of Invoice ]])</f>
        <v>0</v>
      </c>
      <c r="L513" s="161" t="str">
        <f>IF(ISNUMBER(Tbl_DFR[[#This Row],[Invoice filling gape]]),"valid","check")</f>
        <v>valid</v>
      </c>
      <c r="M513" s="51">
        <v>534</v>
      </c>
      <c r="N513" s="51">
        <v>78</v>
      </c>
      <c r="O513" s="51">
        <v>27</v>
      </c>
      <c r="P513" s="51">
        <v>80</v>
      </c>
      <c r="Q513" s="51" t="str">
        <f>IF(Tbl_DFR[[#This Row],[Filling Qty]]&gt;=150,"high","normal")</f>
        <v>normal</v>
      </c>
      <c r="R513" s="51" t="str">
        <f>IF(AND(Tbl_DFR[[#This Row],[CMP]]="HALDWANI",Tbl_DFR[[#This Row],[Filling Qty]]&gt;=150),"yes","no")</f>
        <v>no</v>
      </c>
      <c r="S513" s="51" t="str">
        <f>IF(Tbl_DFR[[#This Row],[Filling Qty]]&gt;=150,"high",IF(Tbl_DFR[[#This Row],[Filling Qty]]&gt;=80,"medium","low"))</f>
        <v>medium</v>
      </c>
      <c r="T513" s="42">
        <f t="shared" si="8"/>
        <v>107</v>
      </c>
      <c r="U513" s="42" t="str" cm="1">
        <f t="array" ref="U513">_xlfn.IFS(Tbl_DFR[[#This Row],[Filling Qty]]&gt;=150,"HIGH",Tbl_DFR[[#This Row],[Filling Qty]]&gt;=80,"medium",TRUE,"low")</f>
        <v>medium</v>
      </c>
      <c r="V513" s="42" t="str">
        <f>IF(OR(Tbl_DFR[[#This Row],[CMP]]="HALDWANI",Tbl_DFR[[#This Row],[CMP]]="DEHRADUN"),"YES","NO")</f>
        <v>YES</v>
      </c>
      <c r="W513" s="62">
        <v>45936</v>
      </c>
      <c r="X513" s="42"/>
      <c r="Y513" s="43">
        <v>45931</v>
      </c>
      <c r="Z513" s="43" t="str">
        <f>IFERROR(TEXT(Tbl_DFR[[#This Row],[Date of filling]],"mmm"),"WIP")</f>
        <v>Oct</v>
      </c>
      <c r="AA513" s="159">
        <f>IFERROR(YEAR(Tbl_DFR[[#This Row],[Date of filling]]),"WIP")</f>
        <v>2025</v>
      </c>
      <c r="AB513" s="161" t="str">
        <f>IFERROR(TEXT(Tbl_DFR[[#This Row],[Date of filling]],"ddd"),"WIP")</f>
        <v>Mon</v>
      </c>
      <c r="AC513" s="50"/>
      <c r="AD513" s="129" t="str">
        <f>_xlfn.XLOOKUP(Tbl_DFR[[#This Row],[SAP]],Site_master[SAP ID],Site_master[ [ TECHNICIAN Name] ],"Not found")</f>
        <v>Durvesh  Kumar</v>
      </c>
      <c r="AE513" s="133">
        <f>LEN(Tbl_DFR[[#This Row],[SAP]])</f>
        <v>18</v>
      </c>
      <c r="AF513" s="151" t="str">
        <f>IF(Tbl_DFR[[#This Row],[SAP LENGTH]]=18,"valid","check")</f>
        <v>valid</v>
      </c>
    </row>
    <row r="514" spans="1:32">
      <c r="A514" s="70">
        <v>287</v>
      </c>
      <c r="B514" s="34" t="s">
        <v>31</v>
      </c>
      <c r="C514" s="134" t="str">
        <f>UPPER(TRIM(Tbl_DFR[[#This Row],[CMP]]))</f>
        <v>HALDWANI</v>
      </c>
      <c r="D514" s="23" t="s">
        <v>1</v>
      </c>
      <c r="E514" s="21" t="s">
        <v>143</v>
      </c>
      <c r="F514" s="21" t="s">
        <v>111</v>
      </c>
      <c r="G514" s="21" t="s">
        <v>488</v>
      </c>
      <c r="H514" s="34">
        <v>111825</v>
      </c>
      <c r="I514" s="59">
        <v>45936</v>
      </c>
      <c r="J514" s="63">
        <v>45936</v>
      </c>
      <c r="K514" s="159">
        <f>IF(OR(Tbl_DFR[[#This Row],[Date of filling]]="WIP",Tbl_DFR[[#This Row],[Date of Invoice ]]=""),"",Tbl_DFR[[#This Row],[Date of filling]]-Tbl_DFR[[#This Row],[Date of Invoice ]])</f>
        <v>0</v>
      </c>
      <c r="L514" s="161" t="str">
        <f>IF(ISNUMBER(Tbl_DFR[[#This Row],[Invoice filling gape]]),"valid","check")</f>
        <v>valid</v>
      </c>
      <c r="M514" s="52">
        <v>10140</v>
      </c>
      <c r="N514" s="52">
        <v>2333</v>
      </c>
      <c r="O514" s="52">
        <v>12</v>
      </c>
      <c r="P514" s="52">
        <v>80</v>
      </c>
      <c r="Q514" s="52" t="str">
        <f>IF(Tbl_DFR[[#This Row],[Filling Qty]]&gt;=150,"high","normal")</f>
        <v>normal</v>
      </c>
      <c r="R514" s="52" t="str">
        <f>IF(AND(Tbl_DFR[[#This Row],[CMP]]="HALDWANI",Tbl_DFR[[#This Row],[Filling Qty]]&gt;=150),"yes","no")</f>
        <v>no</v>
      </c>
      <c r="S514" s="52" t="str">
        <f>IF(Tbl_DFR[[#This Row],[Filling Qty]]&gt;=150,"high",IF(Tbl_DFR[[#This Row],[Filling Qty]]&gt;=80,"medium","low"))</f>
        <v>medium</v>
      </c>
      <c r="T514" s="46">
        <f t="shared" si="8"/>
        <v>92</v>
      </c>
      <c r="U514" s="46" t="str" cm="1">
        <f t="array" ref="U514">_xlfn.IFS(Tbl_DFR[[#This Row],[Filling Qty]]&gt;=150,"HIGH",Tbl_DFR[[#This Row],[Filling Qty]]&gt;=80,"medium",TRUE,"low")</f>
        <v>medium</v>
      </c>
      <c r="V514" s="46" t="str">
        <f>IF(OR(Tbl_DFR[[#This Row],[CMP]]="HALDWANI",Tbl_DFR[[#This Row],[CMP]]="DEHRADUN"),"YES","NO")</f>
        <v>YES</v>
      </c>
      <c r="W514" s="63">
        <v>45936</v>
      </c>
      <c r="X514" s="46"/>
      <c r="Y514" s="47">
        <v>45931</v>
      </c>
      <c r="Z514" s="47" t="str">
        <f>IFERROR(TEXT(Tbl_DFR[[#This Row],[Date of filling]],"mmm"),"WIP")</f>
        <v>Oct</v>
      </c>
      <c r="AA514" s="159">
        <f>IFERROR(YEAR(Tbl_DFR[[#This Row],[Date of filling]]),"WIP")</f>
        <v>2025</v>
      </c>
      <c r="AB514" s="161" t="str">
        <f>IFERROR(TEXT(Tbl_DFR[[#This Row],[Date of filling]],"ddd"),"WIP")</f>
        <v>Mon</v>
      </c>
      <c r="AC514" s="48"/>
      <c r="AD514" s="130" t="str">
        <f>_xlfn.XLOOKUP(Tbl_DFR[[#This Row],[SAP]],Site_master[SAP ID],Site_master[ [ TECHNICIAN Name] ],"Not found")</f>
        <v>Not found</v>
      </c>
      <c r="AE514" s="135">
        <f>LEN(Tbl_DFR[[#This Row],[SAP]])</f>
        <v>18</v>
      </c>
      <c r="AF514" s="151" t="str">
        <f>IF(Tbl_DFR[[#This Row],[SAP LENGTH]]=18,"valid","check")</f>
        <v>valid</v>
      </c>
    </row>
    <row r="515" spans="1:32" hidden="1">
      <c r="A515" s="56">
        <v>288</v>
      </c>
      <c r="B515" s="28" t="s">
        <v>31</v>
      </c>
      <c r="C515" s="137" t="str">
        <f>UPPER(TRIM(Tbl_DFR[[#This Row],[CMP]]))</f>
        <v>HALDWANI</v>
      </c>
      <c r="D515" s="23" t="s">
        <v>104</v>
      </c>
      <c r="E515" s="49" t="s">
        <v>127</v>
      </c>
      <c r="F515" s="27" t="s">
        <v>126</v>
      </c>
      <c r="G515" s="27" t="s">
        <v>366</v>
      </c>
      <c r="H515" s="64">
        <v>112354</v>
      </c>
      <c r="I515" s="58">
        <v>45936</v>
      </c>
      <c r="J515" s="62">
        <v>45936</v>
      </c>
      <c r="K515" s="159">
        <f>IF(OR(Tbl_DFR[[#This Row],[Date of filling]]="WIP",Tbl_DFR[[#This Row],[Date of Invoice ]]=""),"",Tbl_DFR[[#This Row],[Date of filling]]-Tbl_DFR[[#This Row],[Date of Invoice ]])</f>
        <v>0</v>
      </c>
      <c r="L515" s="161" t="str">
        <f>IF(ISNUMBER(Tbl_DFR[[#This Row],[Invoice filling gape]]),"valid","check")</f>
        <v>valid</v>
      </c>
      <c r="M515" s="51">
        <v>3077</v>
      </c>
      <c r="N515" s="51">
        <v>810</v>
      </c>
      <c r="O515" s="51">
        <v>53</v>
      </c>
      <c r="P515" s="51">
        <v>60</v>
      </c>
      <c r="Q515" s="51" t="str">
        <f>IF(Tbl_DFR[[#This Row],[Filling Qty]]&gt;=150,"high","normal")</f>
        <v>normal</v>
      </c>
      <c r="R515" s="51" t="str">
        <f>IF(AND(Tbl_DFR[[#This Row],[CMP]]="HALDWANI",Tbl_DFR[[#This Row],[Filling Qty]]&gt;=150),"yes","no")</f>
        <v>no</v>
      </c>
      <c r="S515" s="51" t="str">
        <f>IF(Tbl_DFR[[#This Row],[Filling Qty]]&gt;=150,"high",IF(Tbl_DFR[[#This Row],[Filling Qty]]&gt;=80,"medium","low"))</f>
        <v>low</v>
      </c>
      <c r="T515" s="42">
        <f t="shared" si="8"/>
        <v>113</v>
      </c>
      <c r="U515" s="42" t="str" cm="1">
        <f t="array" ref="U515">_xlfn.IFS(Tbl_DFR[[#This Row],[Filling Qty]]&gt;=150,"HIGH",Tbl_DFR[[#This Row],[Filling Qty]]&gt;=80,"medium",TRUE,"low")</f>
        <v>low</v>
      </c>
      <c r="V515" s="42" t="str">
        <f>IF(OR(Tbl_DFR[[#This Row],[CMP]]="HALDWANI",Tbl_DFR[[#This Row],[CMP]]="DEHRADUN"),"YES","NO")</f>
        <v>YES</v>
      </c>
      <c r="W515" s="62">
        <v>45936</v>
      </c>
      <c r="X515" s="42"/>
      <c r="Y515" s="43">
        <v>45931</v>
      </c>
      <c r="Z515" s="43" t="str">
        <f>IFERROR(TEXT(Tbl_DFR[[#This Row],[Date of filling]],"mmm"),"WIP")</f>
        <v>Oct</v>
      </c>
      <c r="AA515" s="159">
        <f>IFERROR(YEAR(Tbl_DFR[[#This Row],[Date of filling]]),"WIP")</f>
        <v>2025</v>
      </c>
      <c r="AB515" s="161" t="str">
        <f>IFERROR(TEXT(Tbl_DFR[[#This Row],[Date of filling]],"ddd"),"WIP")</f>
        <v>Mon</v>
      </c>
      <c r="AC515" s="50"/>
      <c r="AD515" s="129" t="str">
        <f>_xlfn.XLOOKUP(Tbl_DFR[[#This Row],[SAP]],Site_master[SAP ID],Site_master[ [ TECHNICIAN Name] ],"Not found")</f>
        <v>Madan  Lal</v>
      </c>
      <c r="AE515" s="133">
        <f>LEN(Tbl_DFR[[#This Row],[SAP]])</f>
        <v>18</v>
      </c>
      <c r="AF515" s="151" t="str">
        <f>IF(Tbl_DFR[[#This Row],[SAP LENGTH]]=18,"valid","check")</f>
        <v>valid</v>
      </c>
    </row>
    <row r="516" spans="1:32" hidden="1">
      <c r="A516" s="70">
        <v>289</v>
      </c>
      <c r="B516" s="34" t="s">
        <v>31</v>
      </c>
      <c r="C516" s="134" t="str">
        <f>UPPER(TRIM(Tbl_DFR[[#This Row],[CMP]]))</f>
        <v>HALDWANI</v>
      </c>
      <c r="D516" s="23" t="s">
        <v>104</v>
      </c>
      <c r="E516" s="45" t="s">
        <v>127</v>
      </c>
      <c r="F516" s="21" t="s">
        <v>126</v>
      </c>
      <c r="G516" s="21" t="s">
        <v>367</v>
      </c>
      <c r="H516" s="64">
        <v>112354</v>
      </c>
      <c r="I516" s="59">
        <v>45936</v>
      </c>
      <c r="J516" s="59">
        <v>45936</v>
      </c>
      <c r="K516" s="159">
        <f>IF(OR(Tbl_DFR[[#This Row],[Date of filling]]="WIP",Tbl_DFR[[#This Row],[Date of Invoice ]]=""),"",Tbl_DFR[[#This Row],[Date of filling]]-Tbl_DFR[[#This Row],[Date of Invoice ]])</f>
        <v>0</v>
      </c>
      <c r="L516" s="161" t="str">
        <f>IF(ISNUMBER(Tbl_DFR[[#This Row],[Invoice filling gape]]),"valid","check")</f>
        <v>valid</v>
      </c>
      <c r="M516" s="46">
        <v>11802</v>
      </c>
      <c r="N516" s="46">
        <v>2124</v>
      </c>
      <c r="O516" s="46">
        <v>34</v>
      </c>
      <c r="P516" s="52">
        <v>80</v>
      </c>
      <c r="Q516" s="52" t="str">
        <f>IF(Tbl_DFR[[#This Row],[Filling Qty]]&gt;=150,"high","normal")</f>
        <v>normal</v>
      </c>
      <c r="R516" s="52" t="str">
        <f>IF(AND(Tbl_DFR[[#This Row],[CMP]]="HALDWANI",Tbl_DFR[[#This Row],[Filling Qty]]&gt;=150),"yes","no")</f>
        <v>no</v>
      </c>
      <c r="S516" s="52" t="str">
        <f>IF(Tbl_DFR[[#This Row],[Filling Qty]]&gt;=150,"high",IF(Tbl_DFR[[#This Row],[Filling Qty]]&gt;=80,"medium","low"))</f>
        <v>medium</v>
      </c>
      <c r="T516" s="46">
        <f t="shared" si="8"/>
        <v>114</v>
      </c>
      <c r="U516" s="46" t="str" cm="1">
        <f t="array" ref="U516">_xlfn.IFS(Tbl_DFR[[#This Row],[Filling Qty]]&gt;=150,"HIGH",Tbl_DFR[[#This Row],[Filling Qty]]&gt;=80,"medium",TRUE,"low")</f>
        <v>medium</v>
      </c>
      <c r="V516" s="46" t="str">
        <f>IF(OR(Tbl_DFR[[#This Row],[CMP]]="HALDWANI",Tbl_DFR[[#This Row],[CMP]]="DEHRADUN"),"YES","NO")</f>
        <v>YES</v>
      </c>
      <c r="W516" s="59">
        <v>45936</v>
      </c>
      <c r="X516" s="46"/>
      <c r="Y516" s="47">
        <v>45931</v>
      </c>
      <c r="Z516" s="47" t="str">
        <f>IFERROR(TEXT(Tbl_DFR[[#This Row],[Date of filling]],"mmm"),"WIP")</f>
        <v>Oct</v>
      </c>
      <c r="AA516" s="159">
        <f>IFERROR(YEAR(Tbl_DFR[[#This Row],[Date of filling]]),"WIP")</f>
        <v>2025</v>
      </c>
      <c r="AB516" s="161" t="str">
        <f>IFERROR(TEXT(Tbl_DFR[[#This Row],[Date of filling]],"ddd"),"WIP")</f>
        <v>Mon</v>
      </c>
      <c r="AC516" s="48"/>
      <c r="AD516" s="130" t="str">
        <f>_xlfn.XLOOKUP(Tbl_DFR[[#This Row],[SAP]],Site_master[SAP ID],Site_master[ [ TECHNICIAN Name] ],"Not found")</f>
        <v>Aakash  Prajapati</v>
      </c>
      <c r="AE516" s="135">
        <f>LEN(Tbl_DFR[[#This Row],[SAP]])</f>
        <v>18</v>
      </c>
      <c r="AF516" s="151" t="str">
        <f>IF(Tbl_DFR[[#This Row],[SAP LENGTH]]=18,"valid","check")</f>
        <v>valid</v>
      </c>
    </row>
    <row r="517" spans="1:32" hidden="1">
      <c r="A517" s="56">
        <v>290</v>
      </c>
      <c r="B517" s="28" t="s">
        <v>31</v>
      </c>
      <c r="C517" s="137" t="str">
        <f>UPPER(TRIM(Tbl_DFR[[#This Row],[CMP]]))</f>
        <v>HALDWANI</v>
      </c>
      <c r="D517" s="23" t="s">
        <v>104</v>
      </c>
      <c r="E517" s="49" t="s">
        <v>127</v>
      </c>
      <c r="F517" s="27" t="s">
        <v>126</v>
      </c>
      <c r="G517" s="27" t="s">
        <v>368</v>
      </c>
      <c r="H517" s="64">
        <v>112354</v>
      </c>
      <c r="I517" s="58">
        <v>45936</v>
      </c>
      <c r="J517" s="58">
        <v>45936</v>
      </c>
      <c r="K517" s="159">
        <f>IF(OR(Tbl_DFR[[#This Row],[Date of filling]]="WIP",Tbl_DFR[[#This Row],[Date of Invoice ]]=""),"",Tbl_DFR[[#This Row],[Date of filling]]-Tbl_DFR[[#This Row],[Date of Invoice ]])</f>
        <v>0</v>
      </c>
      <c r="L517" s="161" t="str">
        <f>IF(ISNUMBER(Tbl_DFR[[#This Row],[Invoice filling gape]]),"valid","check")</f>
        <v>valid</v>
      </c>
      <c r="M517" s="42">
        <v>6982</v>
      </c>
      <c r="N517" s="42">
        <v>1191</v>
      </c>
      <c r="O517" s="42">
        <v>78</v>
      </c>
      <c r="P517" s="51">
        <v>40</v>
      </c>
      <c r="Q517" s="51" t="str">
        <f>IF(Tbl_DFR[[#This Row],[Filling Qty]]&gt;=150,"high","normal")</f>
        <v>normal</v>
      </c>
      <c r="R517" s="51" t="str">
        <f>IF(AND(Tbl_DFR[[#This Row],[CMP]]="HALDWANI",Tbl_DFR[[#This Row],[Filling Qty]]&gt;=150),"yes","no")</f>
        <v>no</v>
      </c>
      <c r="S517" s="51" t="str">
        <f>IF(Tbl_DFR[[#This Row],[Filling Qty]]&gt;=150,"high",IF(Tbl_DFR[[#This Row],[Filling Qty]]&gt;=80,"medium","low"))</f>
        <v>low</v>
      </c>
      <c r="T517" s="42">
        <f t="shared" si="8"/>
        <v>118</v>
      </c>
      <c r="U517" s="42" t="str" cm="1">
        <f t="array" ref="U517">_xlfn.IFS(Tbl_DFR[[#This Row],[Filling Qty]]&gt;=150,"HIGH",Tbl_DFR[[#This Row],[Filling Qty]]&gt;=80,"medium",TRUE,"low")</f>
        <v>low</v>
      </c>
      <c r="V517" s="42" t="str">
        <f>IF(OR(Tbl_DFR[[#This Row],[CMP]]="HALDWANI",Tbl_DFR[[#This Row],[CMP]]="DEHRADUN"),"YES","NO")</f>
        <v>YES</v>
      </c>
      <c r="W517" s="58">
        <v>45936</v>
      </c>
      <c r="X517" s="42"/>
      <c r="Y517" s="43">
        <v>45931</v>
      </c>
      <c r="Z517" s="43" t="str">
        <f>IFERROR(TEXT(Tbl_DFR[[#This Row],[Date of filling]],"mmm"),"WIP")</f>
        <v>Oct</v>
      </c>
      <c r="AA517" s="159">
        <f>IFERROR(YEAR(Tbl_DFR[[#This Row],[Date of filling]]),"WIP")</f>
        <v>2025</v>
      </c>
      <c r="AB517" s="161" t="str">
        <f>IFERROR(TEXT(Tbl_DFR[[#This Row],[Date of filling]],"ddd"),"WIP")</f>
        <v>Mon</v>
      </c>
      <c r="AC517" s="50"/>
      <c r="AD517" s="129" t="str">
        <f>_xlfn.XLOOKUP(Tbl_DFR[[#This Row],[SAP]],Site_master[SAP ID],Site_master[ [ TECHNICIAN Name] ],"Not found")</f>
        <v>Aakash  Prajapati</v>
      </c>
      <c r="AE517" s="133">
        <f>LEN(Tbl_DFR[[#This Row],[SAP]])</f>
        <v>18</v>
      </c>
      <c r="AF517" s="151" t="str">
        <f>IF(Tbl_DFR[[#This Row],[SAP LENGTH]]=18,"valid","check")</f>
        <v>valid</v>
      </c>
    </row>
    <row r="518" spans="1:32" hidden="1">
      <c r="A518" s="70">
        <v>291</v>
      </c>
      <c r="B518" s="34" t="s">
        <v>31</v>
      </c>
      <c r="C518" s="134" t="str">
        <f>UPPER(TRIM(Tbl_DFR[[#This Row],[CMP]]))</f>
        <v>HALDWANI</v>
      </c>
      <c r="D518" s="23" t="s">
        <v>104</v>
      </c>
      <c r="E518" s="45" t="s">
        <v>127</v>
      </c>
      <c r="F518" s="21" t="s">
        <v>126</v>
      </c>
      <c r="G518" s="21" t="s">
        <v>369</v>
      </c>
      <c r="H518" s="64">
        <v>112354</v>
      </c>
      <c r="I518" s="59">
        <v>45936</v>
      </c>
      <c r="J518" s="59">
        <v>45936</v>
      </c>
      <c r="K518" s="159">
        <f>IF(OR(Tbl_DFR[[#This Row],[Date of filling]]="WIP",Tbl_DFR[[#This Row],[Date of Invoice ]]=""),"",Tbl_DFR[[#This Row],[Date of filling]]-Tbl_DFR[[#This Row],[Date of Invoice ]])</f>
        <v>0</v>
      </c>
      <c r="L518" s="161" t="str">
        <f>IF(ISNUMBER(Tbl_DFR[[#This Row],[Invoice filling gape]]),"valid","check")</f>
        <v>valid</v>
      </c>
      <c r="M518" s="46">
        <v>13922</v>
      </c>
      <c r="N518" s="46">
        <v>3208</v>
      </c>
      <c r="O518" s="46">
        <v>66</v>
      </c>
      <c r="P518" s="52">
        <v>40</v>
      </c>
      <c r="Q518" s="52" t="str">
        <f>IF(Tbl_DFR[[#This Row],[Filling Qty]]&gt;=150,"high","normal")</f>
        <v>normal</v>
      </c>
      <c r="R518" s="52" t="str">
        <f>IF(AND(Tbl_DFR[[#This Row],[CMP]]="HALDWANI",Tbl_DFR[[#This Row],[Filling Qty]]&gt;=150),"yes","no")</f>
        <v>no</v>
      </c>
      <c r="S518" s="52" t="str">
        <f>IF(Tbl_DFR[[#This Row],[Filling Qty]]&gt;=150,"high",IF(Tbl_DFR[[#This Row],[Filling Qty]]&gt;=80,"medium","low"))</f>
        <v>low</v>
      </c>
      <c r="T518" s="46">
        <f t="shared" ref="T518:T581" si="9">P518+O518</f>
        <v>106</v>
      </c>
      <c r="U518" s="46" t="str" cm="1">
        <f t="array" ref="U518">_xlfn.IFS(Tbl_DFR[[#This Row],[Filling Qty]]&gt;=150,"HIGH",Tbl_DFR[[#This Row],[Filling Qty]]&gt;=80,"medium",TRUE,"low")</f>
        <v>low</v>
      </c>
      <c r="V518" s="46" t="str">
        <f>IF(OR(Tbl_DFR[[#This Row],[CMP]]="HALDWANI",Tbl_DFR[[#This Row],[CMP]]="DEHRADUN"),"YES","NO")</f>
        <v>YES</v>
      </c>
      <c r="W518" s="59">
        <v>45936</v>
      </c>
      <c r="X518" s="46"/>
      <c r="Y518" s="47">
        <v>45931</v>
      </c>
      <c r="Z518" s="47" t="str">
        <f>IFERROR(TEXT(Tbl_DFR[[#This Row],[Date of filling]],"mmm"),"WIP")</f>
        <v>Oct</v>
      </c>
      <c r="AA518" s="159">
        <f>IFERROR(YEAR(Tbl_DFR[[#This Row],[Date of filling]]),"WIP")</f>
        <v>2025</v>
      </c>
      <c r="AB518" s="161" t="str">
        <f>IFERROR(TEXT(Tbl_DFR[[#This Row],[Date of filling]],"ddd"),"WIP")</f>
        <v>Mon</v>
      </c>
      <c r="AC518" s="48"/>
      <c r="AD518" s="130" t="str">
        <f>_xlfn.XLOOKUP(Tbl_DFR[[#This Row],[SAP]],Site_master[SAP ID],Site_master[ [ TECHNICIAN Name] ],"Not found")</f>
        <v>Aakash  Prajapati</v>
      </c>
      <c r="AE518" s="135">
        <f>LEN(Tbl_DFR[[#This Row],[SAP]])</f>
        <v>18</v>
      </c>
      <c r="AF518" s="151" t="str">
        <f>IF(Tbl_DFR[[#This Row],[SAP LENGTH]]=18,"valid","check")</f>
        <v>valid</v>
      </c>
    </row>
    <row r="519" spans="1:32" hidden="1">
      <c r="A519" s="56">
        <v>292</v>
      </c>
      <c r="B519" s="28" t="s">
        <v>31</v>
      </c>
      <c r="C519" s="137" t="str">
        <f>UPPER(TRIM(Tbl_DFR[[#This Row],[CMP]]))</f>
        <v>HALDWANI</v>
      </c>
      <c r="D519" s="23" t="s">
        <v>104</v>
      </c>
      <c r="E519" s="49" t="s">
        <v>127</v>
      </c>
      <c r="F519" s="27" t="s">
        <v>126</v>
      </c>
      <c r="G519" s="27" t="s">
        <v>370</v>
      </c>
      <c r="H519" s="64">
        <v>112354</v>
      </c>
      <c r="I519" s="58">
        <v>45936</v>
      </c>
      <c r="J519" s="58">
        <v>45936</v>
      </c>
      <c r="K519" s="159">
        <f>IF(OR(Tbl_DFR[[#This Row],[Date of filling]]="WIP",Tbl_DFR[[#This Row],[Date of Invoice ]]=""),"",Tbl_DFR[[#This Row],[Date of filling]]-Tbl_DFR[[#This Row],[Date of Invoice ]])</f>
        <v>0</v>
      </c>
      <c r="L519" s="161" t="str">
        <f>IF(ISNUMBER(Tbl_DFR[[#This Row],[Invoice filling gape]]),"valid","check")</f>
        <v>valid</v>
      </c>
      <c r="M519" s="42">
        <v>3268</v>
      </c>
      <c r="N519" s="42">
        <v>641</v>
      </c>
      <c r="O519" s="42">
        <v>58</v>
      </c>
      <c r="P519" s="51">
        <v>60</v>
      </c>
      <c r="Q519" s="51" t="str">
        <f>IF(Tbl_DFR[[#This Row],[Filling Qty]]&gt;=150,"high","normal")</f>
        <v>normal</v>
      </c>
      <c r="R519" s="51" t="str">
        <f>IF(AND(Tbl_DFR[[#This Row],[CMP]]="HALDWANI",Tbl_DFR[[#This Row],[Filling Qty]]&gt;=150),"yes","no")</f>
        <v>no</v>
      </c>
      <c r="S519" s="51" t="str">
        <f>IF(Tbl_DFR[[#This Row],[Filling Qty]]&gt;=150,"high",IF(Tbl_DFR[[#This Row],[Filling Qty]]&gt;=80,"medium","low"))</f>
        <v>low</v>
      </c>
      <c r="T519" s="42">
        <f t="shared" si="9"/>
        <v>118</v>
      </c>
      <c r="U519" s="42" t="str" cm="1">
        <f t="array" ref="U519">_xlfn.IFS(Tbl_DFR[[#This Row],[Filling Qty]]&gt;=150,"HIGH",Tbl_DFR[[#This Row],[Filling Qty]]&gt;=80,"medium",TRUE,"low")</f>
        <v>low</v>
      </c>
      <c r="V519" s="42" t="str">
        <f>IF(OR(Tbl_DFR[[#This Row],[CMP]]="HALDWANI",Tbl_DFR[[#This Row],[CMP]]="DEHRADUN"),"YES","NO")</f>
        <v>YES</v>
      </c>
      <c r="W519" s="58">
        <v>45936</v>
      </c>
      <c r="X519" s="42"/>
      <c r="Y519" s="43">
        <v>45931</v>
      </c>
      <c r="Z519" s="43" t="str">
        <f>IFERROR(TEXT(Tbl_DFR[[#This Row],[Date of filling]],"mmm"),"WIP")</f>
        <v>Oct</v>
      </c>
      <c r="AA519" s="159">
        <f>IFERROR(YEAR(Tbl_DFR[[#This Row],[Date of filling]]),"WIP")</f>
        <v>2025</v>
      </c>
      <c r="AB519" s="161" t="str">
        <f>IFERROR(TEXT(Tbl_DFR[[#This Row],[Date of filling]],"ddd"),"WIP")</f>
        <v>Mon</v>
      </c>
      <c r="AC519" s="50"/>
      <c r="AD519" s="129" t="str">
        <f>_xlfn.XLOOKUP(Tbl_DFR[[#This Row],[SAP]],Site_master[SAP ID],Site_master[ [ TECHNICIAN Name] ],"Not found")</f>
        <v>Madan  Lal</v>
      </c>
      <c r="AE519" s="133">
        <f>LEN(Tbl_DFR[[#This Row],[SAP]])</f>
        <v>18</v>
      </c>
      <c r="AF519" s="151" t="str">
        <f>IF(Tbl_DFR[[#This Row],[SAP LENGTH]]=18,"valid","check")</f>
        <v>valid</v>
      </c>
    </row>
    <row r="520" spans="1:32" hidden="1">
      <c r="A520" s="70">
        <v>293</v>
      </c>
      <c r="B520" s="34" t="s">
        <v>31</v>
      </c>
      <c r="C520" s="134" t="str">
        <f>UPPER(TRIM(Tbl_DFR[[#This Row],[CMP]]))</f>
        <v>HALDWANI</v>
      </c>
      <c r="D520" s="23" t="s">
        <v>104</v>
      </c>
      <c r="E520" s="45" t="s">
        <v>127</v>
      </c>
      <c r="F520" s="21" t="s">
        <v>126</v>
      </c>
      <c r="G520" s="21" t="s">
        <v>371</v>
      </c>
      <c r="H520" s="64">
        <v>112354</v>
      </c>
      <c r="I520" s="59">
        <v>45936</v>
      </c>
      <c r="J520" s="59">
        <v>45936</v>
      </c>
      <c r="K520" s="159">
        <f>IF(OR(Tbl_DFR[[#This Row],[Date of filling]]="WIP",Tbl_DFR[[#This Row],[Date of Invoice ]]=""),"",Tbl_DFR[[#This Row],[Date of filling]]-Tbl_DFR[[#This Row],[Date of Invoice ]])</f>
        <v>0</v>
      </c>
      <c r="L520" s="161" t="str">
        <f>IF(ISNUMBER(Tbl_DFR[[#This Row],[Invoice filling gape]]),"valid","check")</f>
        <v>valid</v>
      </c>
      <c r="M520" s="46">
        <v>8918</v>
      </c>
      <c r="N520" s="46">
        <v>2100</v>
      </c>
      <c r="O520" s="46">
        <v>20</v>
      </c>
      <c r="P520" s="52">
        <v>100</v>
      </c>
      <c r="Q520" s="52" t="str">
        <f>IF(Tbl_DFR[[#This Row],[Filling Qty]]&gt;=150,"high","normal")</f>
        <v>normal</v>
      </c>
      <c r="R520" s="52" t="str">
        <f>IF(AND(Tbl_DFR[[#This Row],[CMP]]="HALDWANI",Tbl_DFR[[#This Row],[Filling Qty]]&gt;=150),"yes","no")</f>
        <v>no</v>
      </c>
      <c r="S520" s="52" t="str">
        <f>IF(Tbl_DFR[[#This Row],[Filling Qty]]&gt;=150,"high",IF(Tbl_DFR[[#This Row],[Filling Qty]]&gt;=80,"medium","low"))</f>
        <v>medium</v>
      </c>
      <c r="T520" s="46">
        <f t="shared" si="9"/>
        <v>120</v>
      </c>
      <c r="U520" s="46" t="str" cm="1">
        <f t="array" ref="U520">_xlfn.IFS(Tbl_DFR[[#This Row],[Filling Qty]]&gt;=150,"HIGH",Tbl_DFR[[#This Row],[Filling Qty]]&gt;=80,"medium",TRUE,"low")</f>
        <v>medium</v>
      </c>
      <c r="V520" s="46" t="str">
        <f>IF(OR(Tbl_DFR[[#This Row],[CMP]]="HALDWANI",Tbl_DFR[[#This Row],[CMP]]="DEHRADUN"),"YES","NO")</f>
        <v>YES</v>
      </c>
      <c r="W520" s="59">
        <v>45936</v>
      </c>
      <c r="X520" s="46"/>
      <c r="Y520" s="47">
        <v>45931</v>
      </c>
      <c r="Z520" s="47" t="str">
        <f>IFERROR(TEXT(Tbl_DFR[[#This Row],[Date of filling]],"mmm"),"WIP")</f>
        <v>Oct</v>
      </c>
      <c r="AA520" s="159">
        <f>IFERROR(YEAR(Tbl_DFR[[#This Row],[Date of filling]]),"WIP")</f>
        <v>2025</v>
      </c>
      <c r="AB520" s="161" t="str">
        <f>IFERROR(TEXT(Tbl_DFR[[#This Row],[Date of filling]],"ddd"),"WIP")</f>
        <v>Mon</v>
      </c>
      <c r="AC520" s="48"/>
      <c r="AD520" s="130" t="str">
        <f>_xlfn.XLOOKUP(Tbl_DFR[[#This Row],[SAP]],Site_master[SAP ID],Site_master[ [ TECHNICIAN Name] ],"Not found")</f>
        <v>Madan  Lal</v>
      </c>
      <c r="AE520" s="135">
        <f>LEN(Tbl_DFR[[#This Row],[SAP]])</f>
        <v>18</v>
      </c>
      <c r="AF520" s="151" t="str">
        <f>IF(Tbl_DFR[[#This Row],[SAP LENGTH]]=18,"valid","check")</f>
        <v>valid</v>
      </c>
    </row>
    <row r="521" spans="1:32" hidden="1">
      <c r="A521" s="56">
        <v>294</v>
      </c>
      <c r="B521" s="28" t="s">
        <v>31</v>
      </c>
      <c r="C521" s="137" t="str">
        <f>UPPER(TRIM(Tbl_DFR[[#This Row],[CMP]]))</f>
        <v>HALDWANI</v>
      </c>
      <c r="D521" s="23" t="s">
        <v>104</v>
      </c>
      <c r="E521" s="27" t="s">
        <v>127</v>
      </c>
      <c r="F521" s="27" t="s">
        <v>126</v>
      </c>
      <c r="G521" s="27" t="s">
        <v>414</v>
      </c>
      <c r="H521" s="28">
        <v>162029</v>
      </c>
      <c r="I521" s="58">
        <v>45940</v>
      </c>
      <c r="J521" s="58">
        <v>45937</v>
      </c>
      <c r="K521" s="159">
        <f>IF(OR(Tbl_DFR[[#This Row],[Date of filling]]="WIP",Tbl_DFR[[#This Row],[Date of Invoice ]]=""),"",Tbl_DFR[[#This Row],[Date of filling]]-Tbl_DFR[[#This Row],[Date of Invoice ]])</f>
        <v>-3</v>
      </c>
      <c r="L521" s="161" t="str">
        <f>IF(ISNUMBER(Tbl_DFR[[#This Row],[Invoice filling gape]]),"valid","check")</f>
        <v>valid</v>
      </c>
      <c r="M521" s="42">
        <v>350</v>
      </c>
      <c r="N521" s="42">
        <v>134</v>
      </c>
      <c r="O521" s="42">
        <v>12</v>
      </c>
      <c r="P521" s="51">
        <v>60</v>
      </c>
      <c r="Q521" s="51" t="str">
        <f>IF(Tbl_DFR[[#This Row],[Filling Qty]]&gt;=150,"high","normal")</f>
        <v>normal</v>
      </c>
      <c r="R521" s="51" t="str">
        <f>IF(AND(Tbl_DFR[[#This Row],[CMP]]="HALDWANI",Tbl_DFR[[#This Row],[Filling Qty]]&gt;=150),"yes","no")</f>
        <v>no</v>
      </c>
      <c r="S521" s="51" t="str">
        <f>IF(Tbl_DFR[[#This Row],[Filling Qty]]&gt;=150,"high",IF(Tbl_DFR[[#This Row],[Filling Qty]]&gt;=80,"medium","low"))</f>
        <v>low</v>
      </c>
      <c r="T521" s="42">
        <f t="shared" si="9"/>
        <v>72</v>
      </c>
      <c r="U521" s="42" t="str" cm="1">
        <f t="array" ref="U521">_xlfn.IFS(Tbl_DFR[[#This Row],[Filling Qty]]&gt;=150,"HIGH",Tbl_DFR[[#This Row],[Filling Qty]]&gt;=80,"medium",TRUE,"low")</f>
        <v>low</v>
      </c>
      <c r="V521" s="42" t="str">
        <f>IF(OR(Tbl_DFR[[#This Row],[CMP]]="HALDWANI",Tbl_DFR[[#This Row],[CMP]]="DEHRADUN"),"YES","NO")</f>
        <v>YES</v>
      </c>
      <c r="W521" s="58">
        <v>45937</v>
      </c>
      <c r="X521" s="42"/>
      <c r="Y521" s="43">
        <v>45931</v>
      </c>
      <c r="Z521" s="43" t="str">
        <f>IFERROR(TEXT(Tbl_DFR[[#This Row],[Date of filling]],"mmm"),"WIP")</f>
        <v>Oct</v>
      </c>
      <c r="AA521" s="159">
        <f>IFERROR(YEAR(Tbl_DFR[[#This Row],[Date of filling]]),"WIP")</f>
        <v>2025</v>
      </c>
      <c r="AB521" s="161" t="str">
        <f>IFERROR(TEXT(Tbl_DFR[[#This Row],[Date of filling]],"ddd"),"WIP")</f>
        <v>Tue</v>
      </c>
      <c r="AC521" s="50"/>
      <c r="AD521" s="129" t="str">
        <f>_xlfn.XLOOKUP(Tbl_DFR[[#This Row],[SAP]],Site_master[SAP ID],Site_master[ [ TECHNICIAN Name] ],"Not found")</f>
        <v>Ajay  Kumar  Singh</v>
      </c>
      <c r="AE521" s="133">
        <f>LEN(Tbl_DFR[[#This Row],[SAP]])</f>
        <v>18</v>
      </c>
      <c r="AF521" s="151" t="str">
        <f>IF(Tbl_DFR[[#This Row],[SAP LENGTH]]=18,"valid","check")</f>
        <v>valid</v>
      </c>
    </row>
    <row r="522" spans="1:32" hidden="1">
      <c r="A522" s="70">
        <v>295</v>
      </c>
      <c r="B522" s="34" t="s">
        <v>31</v>
      </c>
      <c r="C522" s="134" t="str">
        <f>UPPER(TRIM(Tbl_DFR[[#This Row],[CMP]]))</f>
        <v>HALDWANI</v>
      </c>
      <c r="D522" s="23" t="s">
        <v>104</v>
      </c>
      <c r="E522" s="21" t="s">
        <v>127</v>
      </c>
      <c r="F522" s="21" t="s">
        <v>126</v>
      </c>
      <c r="G522" s="21" t="s">
        <v>415</v>
      </c>
      <c r="H522" s="34">
        <v>113108</v>
      </c>
      <c r="I522" s="59">
        <v>45936</v>
      </c>
      <c r="J522" s="59">
        <v>45937</v>
      </c>
      <c r="K522" s="159">
        <f>IF(OR(Tbl_DFR[[#This Row],[Date of filling]]="WIP",Tbl_DFR[[#This Row],[Date of Invoice ]]=""),"",Tbl_DFR[[#This Row],[Date of filling]]-Tbl_DFR[[#This Row],[Date of Invoice ]])</f>
        <v>1</v>
      </c>
      <c r="L522" s="161" t="str">
        <f>IF(ISNUMBER(Tbl_DFR[[#This Row],[Invoice filling gape]]),"valid","check")</f>
        <v>valid</v>
      </c>
      <c r="M522" s="46">
        <v>9510</v>
      </c>
      <c r="N522" s="46">
        <v>2634</v>
      </c>
      <c r="O522" s="46">
        <v>12</v>
      </c>
      <c r="P522" s="52">
        <v>40</v>
      </c>
      <c r="Q522" s="52" t="str">
        <f>IF(Tbl_DFR[[#This Row],[Filling Qty]]&gt;=150,"high","normal")</f>
        <v>normal</v>
      </c>
      <c r="R522" s="52" t="str">
        <f>IF(AND(Tbl_DFR[[#This Row],[CMP]]="HALDWANI",Tbl_DFR[[#This Row],[Filling Qty]]&gt;=150),"yes","no")</f>
        <v>no</v>
      </c>
      <c r="S522" s="52" t="str">
        <f>IF(Tbl_DFR[[#This Row],[Filling Qty]]&gt;=150,"high",IF(Tbl_DFR[[#This Row],[Filling Qty]]&gt;=80,"medium","low"))</f>
        <v>low</v>
      </c>
      <c r="T522" s="46">
        <f t="shared" si="9"/>
        <v>52</v>
      </c>
      <c r="U522" s="46" t="str" cm="1">
        <f t="array" ref="U522">_xlfn.IFS(Tbl_DFR[[#This Row],[Filling Qty]]&gt;=150,"HIGH",Tbl_DFR[[#This Row],[Filling Qty]]&gt;=80,"medium",TRUE,"low")</f>
        <v>low</v>
      </c>
      <c r="V522" s="46" t="str">
        <f>IF(OR(Tbl_DFR[[#This Row],[CMP]]="HALDWANI",Tbl_DFR[[#This Row],[CMP]]="DEHRADUN"),"YES","NO")</f>
        <v>YES</v>
      </c>
      <c r="W522" s="59">
        <v>45937</v>
      </c>
      <c r="X522" s="46"/>
      <c r="Y522" s="47">
        <v>45931</v>
      </c>
      <c r="Z522" s="47" t="str">
        <f>IFERROR(TEXT(Tbl_DFR[[#This Row],[Date of filling]],"mmm"),"WIP")</f>
        <v>Oct</v>
      </c>
      <c r="AA522" s="159">
        <f>IFERROR(YEAR(Tbl_DFR[[#This Row],[Date of filling]]),"WIP")</f>
        <v>2025</v>
      </c>
      <c r="AB522" s="161" t="str">
        <f>IFERROR(TEXT(Tbl_DFR[[#This Row],[Date of filling]],"ddd"),"WIP")</f>
        <v>Tue</v>
      </c>
      <c r="AC522" s="48"/>
      <c r="AD522" s="130" t="str">
        <f>_xlfn.XLOOKUP(Tbl_DFR[[#This Row],[SAP]],Site_master[SAP ID],Site_master[ [ TECHNICIAN Name] ],"Not found")</f>
        <v>Ajay  Kumar  Singh</v>
      </c>
      <c r="AE522" s="135">
        <f>LEN(Tbl_DFR[[#This Row],[SAP]])</f>
        <v>18</v>
      </c>
      <c r="AF522" s="151" t="str">
        <f>IF(Tbl_DFR[[#This Row],[SAP LENGTH]]=18,"valid","check")</f>
        <v>valid</v>
      </c>
    </row>
    <row r="523" spans="1:32" hidden="1">
      <c r="A523" s="56">
        <v>296</v>
      </c>
      <c r="B523" s="28" t="s">
        <v>31</v>
      </c>
      <c r="C523" s="137" t="str">
        <f>UPPER(TRIM(Tbl_DFR[[#This Row],[CMP]]))</f>
        <v>HALDWANI</v>
      </c>
      <c r="D523" s="23" t="s">
        <v>104</v>
      </c>
      <c r="E523" s="27" t="s">
        <v>127</v>
      </c>
      <c r="F523" s="27" t="s">
        <v>126</v>
      </c>
      <c r="G523" s="27" t="s">
        <v>416</v>
      </c>
      <c r="H523" s="28">
        <v>113108</v>
      </c>
      <c r="I523" s="58">
        <v>45936</v>
      </c>
      <c r="J523" s="58">
        <v>45937</v>
      </c>
      <c r="K523" s="159">
        <f>IF(OR(Tbl_DFR[[#This Row],[Date of filling]]="WIP",Tbl_DFR[[#This Row],[Date of Invoice ]]=""),"",Tbl_DFR[[#This Row],[Date of filling]]-Tbl_DFR[[#This Row],[Date of Invoice ]])</f>
        <v>1</v>
      </c>
      <c r="L523" s="161" t="str">
        <f>IF(ISNUMBER(Tbl_DFR[[#This Row],[Invoice filling gape]]),"valid","check")</f>
        <v>valid</v>
      </c>
      <c r="M523" s="42">
        <v>7343</v>
      </c>
      <c r="N523" s="42">
        <v>1429</v>
      </c>
      <c r="O523" s="42">
        <v>12</v>
      </c>
      <c r="P523" s="51">
        <v>60</v>
      </c>
      <c r="Q523" s="51" t="str">
        <f>IF(Tbl_DFR[[#This Row],[Filling Qty]]&gt;=150,"high","normal")</f>
        <v>normal</v>
      </c>
      <c r="R523" s="51" t="str">
        <f>IF(AND(Tbl_DFR[[#This Row],[CMP]]="HALDWANI",Tbl_DFR[[#This Row],[Filling Qty]]&gt;=150),"yes","no")</f>
        <v>no</v>
      </c>
      <c r="S523" s="51" t="str">
        <f>IF(Tbl_DFR[[#This Row],[Filling Qty]]&gt;=150,"high",IF(Tbl_DFR[[#This Row],[Filling Qty]]&gt;=80,"medium","low"))</f>
        <v>low</v>
      </c>
      <c r="T523" s="42">
        <f t="shared" si="9"/>
        <v>72</v>
      </c>
      <c r="U523" s="42" t="str" cm="1">
        <f t="array" ref="U523">_xlfn.IFS(Tbl_DFR[[#This Row],[Filling Qty]]&gt;=150,"HIGH",Tbl_DFR[[#This Row],[Filling Qty]]&gt;=80,"medium",TRUE,"low")</f>
        <v>low</v>
      </c>
      <c r="V523" s="42" t="str">
        <f>IF(OR(Tbl_DFR[[#This Row],[CMP]]="HALDWANI",Tbl_DFR[[#This Row],[CMP]]="DEHRADUN"),"YES","NO")</f>
        <v>YES</v>
      </c>
      <c r="W523" s="58">
        <v>45937</v>
      </c>
      <c r="X523" s="42"/>
      <c r="Y523" s="43">
        <v>45931</v>
      </c>
      <c r="Z523" s="43" t="str">
        <f>IFERROR(TEXT(Tbl_DFR[[#This Row],[Date of filling]],"mmm"),"WIP")</f>
        <v>Oct</v>
      </c>
      <c r="AA523" s="159">
        <f>IFERROR(YEAR(Tbl_DFR[[#This Row],[Date of filling]]),"WIP")</f>
        <v>2025</v>
      </c>
      <c r="AB523" s="161" t="str">
        <f>IFERROR(TEXT(Tbl_DFR[[#This Row],[Date of filling]],"ddd"),"WIP")</f>
        <v>Tue</v>
      </c>
      <c r="AC523" s="50"/>
      <c r="AD523" s="129" t="str">
        <f>_xlfn.XLOOKUP(Tbl_DFR[[#This Row],[SAP]],Site_master[SAP ID],Site_master[ [ TECHNICIAN Name] ],"Not found")</f>
        <v>Ajay  Kumar  Singh</v>
      </c>
      <c r="AE523" s="133">
        <f>LEN(Tbl_DFR[[#This Row],[SAP]])</f>
        <v>18</v>
      </c>
      <c r="AF523" s="151" t="str">
        <f>IF(Tbl_DFR[[#This Row],[SAP LENGTH]]=18,"valid","check")</f>
        <v>valid</v>
      </c>
    </row>
    <row r="524" spans="1:32" hidden="1">
      <c r="A524" s="70">
        <v>297</v>
      </c>
      <c r="B524" s="34" t="s">
        <v>31</v>
      </c>
      <c r="C524" s="134" t="str">
        <f>UPPER(TRIM(Tbl_DFR[[#This Row],[CMP]]))</f>
        <v>HALDWANI</v>
      </c>
      <c r="D524" s="23" t="s">
        <v>104</v>
      </c>
      <c r="E524" s="21" t="s">
        <v>127</v>
      </c>
      <c r="F524" s="21" t="s">
        <v>126</v>
      </c>
      <c r="G524" s="21" t="s">
        <v>417</v>
      </c>
      <c r="H524" s="34">
        <v>113108</v>
      </c>
      <c r="I524" s="59">
        <v>45936</v>
      </c>
      <c r="J524" s="59">
        <v>45937</v>
      </c>
      <c r="K524" s="159">
        <f>IF(OR(Tbl_DFR[[#This Row],[Date of filling]]="WIP",Tbl_DFR[[#This Row],[Date of Invoice ]]=""),"",Tbl_DFR[[#This Row],[Date of filling]]-Tbl_DFR[[#This Row],[Date of Invoice ]])</f>
        <v>1</v>
      </c>
      <c r="L524" s="161" t="str">
        <f>IF(ISNUMBER(Tbl_DFR[[#This Row],[Invoice filling gape]]),"valid","check")</f>
        <v>valid</v>
      </c>
      <c r="M524" s="46">
        <v>9590</v>
      </c>
      <c r="N524" s="46">
        <v>2402</v>
      </c>
      <c r="O524" s="46">
        <v>28</v>
      </c>
      <c r="P524" s="52">
        <v>40</v>
      </c>
      <c r="Q524" s="52" t="str">
        <f>IF(Tbl_DFR[[#This Row],[Filling Qty]]&gt;=150,"high","normal")</f>
        <v>normal</v>
      </c>
      <c r="R524" s="52" t="str">
        <f>IF(AND(Tbl_DFR[[#This Row],[CMP]]="HALDWANI",Tbl_DFR[[#This Row],[Filling Qty]]&gt;=150),"yes","no")</f>
        <v>no</v>
      </c>
      <c r="S524" s="52" t="str">
        <f>IF(Tbl_DFR[[#This Row],[Filling Qty]]&gt;=150,"high",IF(Tbl_DFR[[#This Row],[Filling Qty]]&gt;=80,"medium","low"))</f>
        <v>low</v>
      </c>
      <c r="T524" s="46">
        <f t="shared" si="9"/>
        <v>68</v>
      </c>
      <c r="U524" s="46" t="str" cm="1">
        <f t="array" ref="U524">_xlfn.IFS(Tbl_DFR[[#This Row],[Filling Qty]]&gt;=150,"HIGH",Tbl_DFR[[#This Row],[Filling Qty]]&gt;=80,"medium",TRUE,"low")</f>
        <v>low</v>
      </c>
      <c r="V524" s="46" t="str">
        <f>IF(OR(Tbl_DFR[[#This Row],[CMP]]="HALDWANI",Tbl_DFR[[#This Row],[CMP]]="DEHRADUN"),"YES","NO")</f>
        <v>YES</v>
      </c>
      <c r="W524" s="59">
        <v>45937</v>
      </c>
      <c r="X524" s="46"/>
      <c r="Y524" s="47">
        <v>45931</v>
      </c>
      <c r="Z524" s="47" t="str">
        <f>IFERROR(TEXT(Tbl_DFR[[#This Row],[Date of filling]],"mmm"),"WIP")</f>
        <v>Oct</v>
      </c>
      <c r="AA524" s="159">
        <f>IFERROR(YEAR(Tbl_DFR[[#This Row],[Date of filling]]),"WIP")</f>
        <v>2025</v>
      </c>
      <c r="AB524" s="161" t="str">
        <f>IFERROR(TEXT(Tbl_DFR[[#This Row],[Date of filling]],"ddd"),"WIP")</f>
        <v>Tue</v>
      </c>
      <c r="AC524" s="48"/>
      <c r="AD524" s="130" t="str">
        <f>_xlfn.XLOOKUP(Tbl_DFR[[#This Row],[SAP]],Site_master[SAP ID],Site_master[ [ TECHNICIAN Name] ],"Not found")</f>
        <v>Ajay  Kumar  Singh</v>
      </c>
      <c r="AE524" s="135">
        <f>LEN(Tbl_DFR[[#This Row],[SAP]])</f>
        <v>18</v>
      </c>
      <c r="AF524" s="151" t="str">
        <f>IF(Tbl_DFR[[#This Row],[SAP LENGTH]]=18,"valid","check")</f>
        <v>valid</v>
      </c>
    </row>
    <row r="525" spans="1:32" hidden="1">
      <c r="A525" s="56">
        <v>298</v>
      </c>
      <c r="B525" s="28" t="s">
        <v>31</v>
      </c>
      <c r="C525" s="137" t="str">
        <f>UPPER(TRIM(Tbl_DFR[[#This Row],[CMP]]))</f>
        <v>HALDWANI</v>
      </c>
      <c r="D525" s="23" t="s">
        <v>104</v>
      </c>
      <c r="E525" s="27" t="s">
        <v>127</v>
      </c>
      <c r="F525" s="27" t="s">
        <v>126</v>
      </c>
      <c r="G525" s="27" t="s">
        <v>418</v>
      </c>
      <c r="H525" s="28">
        <v>113108</v>
      </c>
      <c r="I525" s="58">
        <v>45936</v>
      </c>
      <c r="J525" s="58">
        <v>45937</v>
      </c>
      <c r="K525" s="159">
        <f>IF(OR(Tbl_DFR[[#This Row],[Date of filling]]="WIP",Tbl_DFR[[#This Row],[Date of Invoice ]]=""),"",Tbl_DFR[[#This Row],[Date of filling]]-Tbl_DFR[[#This Row],[Date of Invoice ]])</f>
        <v>1</v>
      </c>
      <c r="L525" s="161" t="str">
        <f>IF(ISNUMBER(Tbl_DFR[[#This Row],[Invoice filling gape]]),"valid","check")</f>
        <v>valid</v>
      </c>
      <c r="M525" s="42">
        <v>1802</v>
      </c>
      <c r="N525" s="42">
        <v>628</v>
      </c>
      <c r="O525" s="42">
        <v>12</v>
      </c>
      <c r="P525" s="51">
        <v>40</v>
      </c>
      <c r="Q525" s="51" t="str">
        <f>IF(Tbl_DFR[[#This Row],[Filling Qty]]&gt;=150,"high","normal")</f>
        <v>normal</v>
      </c>
      <c r="R525" s="51" t="str">
        <f>IF(AND(Tbl_DFR[[#This Row],[CMP]]="HALDWANI",Tbl_DFR[[#This Row],[Filling Qty]]&gt;=150),"yes","no")</f>
        <v>no</v>
      </c>
      <c r="S525" s="51" t="str">
        <f>IF(Tbl_DFR[[#This Row],[Filling Qty]]&gt;=150,"high",IF(Tbl_DFR[[#This Row],[Filling Qty]]&gt;=80,"medium","low"))</f>
        <v>low</v>
      </c>
      <c r="T525" s="42">
        <f t="shared" si="9"/>
        <v>52</v>
      </c>
      <c r="U525" s="42" t="str" cm="1">
        <f t="array" ref="U525">_xlfn.IFS(Tbl_DFR[[#This Row],[Filling Qty]]&gt;=150,"HIGH",Tbl_DFR[[#This Row],[Filling Qty]]&gt;=80,"medium",TRUE,"low")</f>
        <v>low</v>
      </c>
      <c r="V525" s="42" t="str">
        <f>IF(OR(Tbl_DFR[[#This Row],[CMP]]="HALDWANI",Tbl_DFR[[#This Row],[CMP]]="DEHRADUN"),"YES","NO")</f>
        <v>YES</v>
      </c>
      <c r="W525" s="58">
        <v>45937</v>
      </c>
      <c r="X525" s="42"/>
      <c r="Y525" s="43">
        <v>45931</v>
      </c>
      <c r="Z525" s="43" t="str">
        <f>IFERROR(TEXT(Tbl_DFR[[#This Row],[Date of filling]],"mmm"),"WIP")</f>
        <v>Oct</v>
      </c>
      <c r="AA525" s="159">
        <f>IFERROR(YEAR(Tbl_DFR[[#This Row],[Date of filling]]),"WIP")</f>
        <v>2025</v>
      </c>
      <c r="AB525" s="161" t="str">
        <f>IFERROR(TEXT(Tbl_DFR[[#This Row],[Date of filling]],"ddd"),"WIP")</f>
        <v>Tue</v>
      </c>
      <c r="AC525" s="50"/>
      <c r="AD525" s="129" t="str">
        <f>_xlfn.XLOOKUP(Tbl_DFR[[#This Row],[SAP]],Site_master[SAP ID],Site_master[ [ TECHNICIAN Name] ],"Not found")</f>
        <v>Ajay  Kumar  Singh</v>
      </c>
      <c r="AE525" s="133">
        <f>LEN(Tbl_DFR[[#This Row],[SAP]])</f>
        <v>18</v>
      </c>
      <c r="AF525" s="151" t="str">
        <f>IF(Tbl_DFR[[#This Row],[SAP LENGTH]]=18,"valid","check")</f>
        <v>valid</v>
      </c>
    </row>
    <row r="526" spans="1:32" hidden="1">
      <c r="A526" s="70">
        <v>299</v>
      </c>
      <c r="B526" s="34" t="s">
        <v>31</v>
      </c>
      <c r="C526" s="134" t="str">
        <f>UPPER(TRIM(Tbl_DFR[[#This Row],[CMP]]))</f>
        <v>HALDWANI</v>
      </c>
      <c r="D526" s="23" t="s">
        <v>104</v>
      </c>
      <c r="E526" s="23" t="s">
        <v>189</v>
      </c>
      <c r="F526" s="21" t="s">
        <v>190</v>
      </c>
      <c r="G526" s="21" t="s">
        <v>376</v>
      </c>
      <c r="H526" s="45" t="s">
        <v>412</v>
      </c>
      <c r="I526" s="59">
        <v>45936</v>
      </c>
      <c r="J526" s="59">
        <v>45936</v>
      </c>
      <c r="K526" s="159">
        <f>IF(OR(Tbl_DFR[[#This Row],[Date of filling]]="WIP",Tbl_DFR[[#This Row],[Date of Invoice ]]=""),"",Tbl_DFR[[#This Row],[Date of filling]]-Tbl_DFR[[#This Row],[Date of Invoice ]])</f>
        <v>0</v>
      </c>
      <c r="L526" s="161" t="str">
        <f>IF(ISNUMBER(Tbl_DFR[[#This Row],[Invoice filling gape]]),"valid","check")</f>
        <v>valid</v>
      </c>
      <c r="M526" s="52">
        <v>1064</v>
      </c>
      <c r="N526" s="52">
        <v>407</v>
      </c>
      <c r="O526" s="52">
        <v>52</v>
      </c>
      <c r="P526" s="52">
        <v>60</v>
      </c>
      <c r="Q526" s="52" t="str">
        <f>IF(Tbl_DFR[[#This Row],[Filling Qty]]&gt;=150,"high","normal")</f>
        <v>normal</v>
      </c>
      <c r="R526" s="52" t="str">
        <f>IF(AND(Tbl_DFR[[#This Row],[CMP]]="HALDWANI",Tbl_DFR[[#This Row],[Filling Qty]]&gt;=150),"yes","no")</f>
        <v>no</v>
      </c>
      <c r="S526" s="52" t="str">
        <f>IF(Tbl_DFR[[#This Row],[Filling Qty]]&gt;=150,"high",IF(Tbl_DFR[[#This Row],[Filling Qty]]&gt;=80,"medium","low"))</f>
        <v>low</v>
      </c>
      <c r="T526" s="46">
        <f t="shared" si="9"/>
        <v>112</v>
      </c>
      <c r="U526" s="46" t="str" cm="1">
        <f t="array" ref="U526">_xlfn.IFS(Tbl_DFR[[#This Row],[Filling Qty]]&gt;=150,"HIGH",Tbl_DFR[[#This Row],[Filling Qty]]&gt;=80,"medium",TRUE,"low")</f>
        <v>low</v>
      </c>
      <c r="V526" s="46" t="str">
        <f>IF(OR(Tbl_DFR[[#This Row],[CMP]]="HALDWANI",Tbl_DFR[[#This Row],[CMP]]="DEHRADUN"),"YES","NO")</f>
        <v>YES</v>
      </c>
      <c r="W526" s="59">
        <v>45936</v>
      </c>
      <c r="X526" s="46"/>
      <c r="Y526" s="47">
        <v>45931</v>
      </c>
      <c r="Z526" s="47" t="str">
        <f>IFERROR(TEXT(Tbl_DFR[[#This Row],[Date of filling]],"mmm"),"WIP")</f>
        <v>Oct</v>
      </c>
      <c r="AA526" s="159">
        <f>IFERROR(YEAR(Tbl_DFR[[#This Row],[Date of filling]]),"WIP")</f>
        <v>2025</v>
      </c>
      <c r="AB526" s="161" t="str">
        <f>IFERROR(TEXT(Tbl_DFR[[#This Row],[Date of filling]],"ddd"),"WIP")</f>
        <v>Mon</v>
      </c>
      <c r="AC526" s="48"/>
      <c r="AD526" s="130" t="str">
        <f>_xlfn.XLOOKUP(Tbl_DFR[[#This Row],[SAP]],Site_master[SAP ID],Site_master[ [ TECHNICIAN Name] ],"Not found")</f>
        <v>Lokesh  Tiwari</v>
      </c>
      <c r="AE526" s="135">
        <f>LEN(Tbl_DFR[[#This Row],[SAP]])</f>
        <v>18</v>
      </c>
      <c r="AF526" s="151" t="str">
        <f>IF(Tbl_DFR[[#This Row],[SAP LENGTH]]=18,"valid","check")</f>
        <v>valid</v>
      </c>
    </row>
    <row r="527" spans="1:32" hidden="1">
      <c r="A527" s="56">
        <v>300</v>
      </c>
      <c r="B527" s="28" t="s">
        <v>31</v>
      </c>
      <c r="C527" s="137" t="str">
        <f>UPPER(TRIM(Tbl_DFR[[#This Row],[CMP]]))</f>
        <v>HALDWANI</v>
      </c>
      <c r="D527" s="23" t="s">
        <v>104</v>
      </c>
      <c r="E527" s="23" t="s">
        <v>189</v>
      </c>
      <c r="F527" s="27" t="s">
        <v>190</v>
      </c>
      <c r="G527" s="27" t="s">
        <v>377</v>
      </c>
      <c r="H527" s="49" t="s">
        <v>412</v>
      </c>
      <c r="I527" s="58">
        <v>45936</v>
      </c>
      <c r="J527" s="58">
        <v>45936</v>
      </c>
      <c r="K527" s="159">
        <f>IF(OR(Tbl_DFR[[#This Row],[Date of filling]]="WIP",Tbl_DFR[[#This Row],[Date of Invoice ]]=""),"",Tbl_DFR[[#This Row],[Date of filling]]-Tbl_DFR[[#This Row],[Date of Invoice ]])</f>
        <v>0</v>
      </c>
      <c r="L527" s="161" t="str">
        <f>IF(ISNUMBER(Tbl_DFR[[#This Row],[Invoice filling gape]]),"valid","check")</f>
        <v>valid</v>
      </c>
      <c r="M527" s="51">
        <v>2462</v>
      </c>
      <c r="N527" s="51">
        <v>542</v>
      </c>
      <c r="O527" s="51">
        <v>123</v>
      </c>
      <c r="P527" s="51">
        <v>60</v>
      </c>
      <c r="Q527" s="51" t="str">
        <f>IF(Tbl_DFR[[#This Row],[Filling Qty]]&gt;=150,"high","normal")</f>
        <v>normal</v>
      </c>
      <c r="R527" s="51" t="str">
        <f>IF(AND(Tbl_DFR[[#This Row],[CMP]]="HALDWANI",Tbl_DFR[[#This Row],[Filling Qty]]&gt;=150),"yes","no")</f>
        <v>no</v>
      </c>
      <c r="S527" s="51" t="str">
        <f>IF(Tbl_DFR[[#This Row],[Filling Qty]]&gt;=150,"high",IF(Tbl_DFR[[#This Row],[Filling Qty]]&gt;=80,"medium","low"))</f>
        <v>low</v>
      </c>
      <c r="T527" s="42">
        <f t="shared" si="9"/>
        <v>183</v>
      </c>
      <c r="U527" s="42" t="str" cm="1">
        <f t="array" ref="U527">_xlfn.IFS(Tbl_DFR[[#This Row],[Filling Qty]]&gt;=150,"HIGH",Tbl_DFR[[#This Row],[Filling Qty]]&gt;=80,"medium",TRUE,"low")</f>
        <v>low</v>
      </c>
      <c r="V527" s="42" t="str">
        <f>IF(OR(Tbl_DFR[[#This Row],[CMP]]="HALDWANI",Tbl_DFR[[#This Row],[CMP]]="DEHRADUN"),"YES","NO")</f>
        <v>YES</v>
      </c>
      <c r="W527" s="58">
        <v>45936</v>
      </c>
      <c r="X527" s="42"/>
      <c r="Y527" s="43">
        <v>45931</v>
      </c>
      <c r="Z527" s="43" t="str">
        <f>IFERROR(TEXT(Tbl_DFR[[#This Row],[Date of filling]],"mmm"),"WIP")</f>
        <v>Oct</v>
      </c>
      <c r="AA527" s="159">
        <f>IFERROR(YEAR(Tbl_DFR[[#This Row],[Date of filling]]),"WIP")</f>
        <v>2025</v>
      </c>
      <c r="AB527" s="161" t="str">
        <f>IFERROR(TEXT(Tbl_DFR[[#This Row],[Date of filling]],"ddd"),"WIP")</f>
        <v>Mon</v>
      </c>
      <c r="AC527" s="50"/>
      <c r="AD527" s="129" t="str">
        <f>_xlfn.XLOOKUP(Tbl_DFR[[#This Row],[SAP]],Site_master[SAP ID],Site_master[ [ TECHNICIAN Name] ],"Not found")</f>
        <v>Lokesh  Tiwari</v>
      </c>
      <c r="AE527" s="133">
        <f>LEN(Tbl_DFR[[#This Row],[SAP]])</f>
        <v>18</v>
      </c>
      <c r="AF527" s="151" t="str">
        <f>IF(Tbl_DFR[[#This Row],[SAP LENGTH]]=18,"valid","check")</f>
        <v>valid</v>
      </c>
    </row>
    <row r="528" spans="1:32" hidden="1">
      <c r="A528" s="70">
        <v>301</v>
      </c>
      <c r="B528" s="34" t="s">
        <v>31</v>
      </c>
      <c r="C528" s="134" t="str">
        <f>UPPER(TRIM(Tbl_DFR[[#This Row],[CMP]]))</f>
        <v>HALDWANI</v>
      </c>
      <c r="D528" s="23" t="s">
        <v>104</v>
      </c>
      <c r="E528" s="23" t="s">
        <v>189</v>
      </c>
      <c r="F528" s="21" t="s">
        <v>190</v>
      </c>
      <c r="G528" s="21" t="s">
        <v>378</v>
      </c>
      <c r="H528" s="45" t="s">
        <v>412</v>
      </c>
      <c r="I528" s="59">
        <v>45936</v>
      </c>
      <c r="J528" s="59">
        <v>45936</v>
      </c>
      <c r="K528" s="159">
        <f>IF(OR(Tbl_DFR[[#This Row],[Date of filling]]="WIP",Tbl_DFR[[#This Row],[Date of Invoice ]]=""),"",Tbl_DFR[[#This Row],[Date of filling]]-Tbl_DFR[[#This Row],[Date of Invoice ]])</f>
        <v>0</v>
      </c>
      <c r="L528" s="161" t="str">
        <f>IF(ISNUMBER(Tbl_DFR[[#This Row],[Invoice filling gape]]),"valid","check")</f>
        <v>valid</v>
      </c>
      <c r="M528" s="52">
        <v>3364</v>
      </c>
      <c r="N528" s="52">
        <v>901</v>
      </c>
      <c r="O528" s="52">
        <v>90</v>
      </c>
      <c r="P528" s="52">
        <v>60</v>
      </c>
      <c r="Q528" s="52" t="str">
        <f>IF(Tbl_DFR[[#This Row],[Filling Qty]]&gt;=150,"high","normal")</f>
        <v>normal</v>
      </c>
      <c r="R528" s="52" t="str">
        <f>IF(AND(Tbl_DFR[[#This Row],[CMP]]="HALDWANI",Tbl_DFR[[#This Row],[Filling Qty]]&gt;=150),"yes","no")</f>
        <v>no</v>
      </c>
      <c r="S528" s="52" t="str">
        <f>IF(Tbl_DFR[[#This Row],[Filling Qty]]&gt;=150,"high",IF(Tbl_DFR[[#This Row],[Filling Qty]]&gt;=80,"medium","low"))</f>
        <v>low</v>
      </c>
      <c r="T528" s="46">
        <f t="shared" si="9"/>
        <v>150</v>
      </c>
      <c r="U528" s="46" t="str" cm="1">
        <f t="array" ref="U528">_xlfn.IFS(Tbl_DFR[[#This Row],[Filling Qty]]&gt;=150,"HIGH",Tbl_DFR[[#This Row],[Filling Qty]]&gt;=80,"medium",TRUE,"low")</f>
        <v>low</v>
      </c>
      <c r="V528" s="46" t="str">
        <f>IF(OR(Tbl_DFR[[#This Row],[CMP]]="HALDWANI",Tbl_DFR[[#This Row],[CMP]]="DEHRADUN"),"YES","NO")</f>
        <v>YES</v>
      </c>
      <c r="W528" s="59">
        <v>45936</v>
      </c>
      <c r="X528" s="46"/>
      <c r="Y528" s="47">
        <v>45931</v>
      </c>
      <c r="Z528" s="47" t="str">
        <f>IFERROR(TEXT(Tbl_DFR[[#This Row],[Date of filling]],"mmm"),"WIP")</f>
        <v>Oct</v>
      </c>
      <c r="AA528" s="159">
        <f>IFERROR(YEAR(Tbl_DFR[[#This Row],[Date of filling]]),"WIP")</f>
        <v>2025</v>
      </c>
      <c r="AB528" s="161" t="str">
        <f>IFERROR(TEXT(Tbl_DFR[[#This Row],[Date of filling]],"ddd"),"WIP")</f>
        <v>Mon</v>
      </c>
      <c r="AC528" s="48"/>
      <c r="AD528" s="130" t="str">
        <f>_xlfn.XLOOKUP(Tbl_DFR[[#This Row],[SAP]],Site_master[SAP ID],Site_master[ [ TECHNICIAN Name] ],"Not found")</f>
        <v>Lokesh  Tiwari</v>
      </c>
      <c r="AE528" s="135">
        <f>LEN(Tbl_DFR[[#This Row],[SAP]])</f>
        <v>18</v>
      </c>
      <c r="AF528" s="151" t="str">
        <f>IF(Tbl_DFR[[#This Row],[SAP LENGTH]]=18,"valid","check")</f>
        <v>valid</v>
      </c>
    </row>
    <row r="529" spans="1:32" hidden="1">
      <c r="A529" s="56">
        <v>302</v>
      </c>
      <c r="B529" s="28" t="s">
        <v>31</v>
      </c>
      <c r="C529" s="137" t="str">
        <f>UPPER(TRIM(Tbl_DFR[[#This Row],[CMP]]))</f>
        <v>HALDWANI</v>
      </c>
      <c r="D529" s="23" t="s">
        <v>104</v>
      </c>
      <c r="E529" s="23" t="s">
        <v>189</v>
      </c>
      <c r="F529" s="27" t="s">
        <v>190</v>
      </c>
      <c r="G529" s="27" t="s">
        <v>379</v>
      </c>
      <c r="H529" s="49" t="s">
        <v>412</v>
      </c>
      <c r="I529" s="58">
        <v>45936</v>
      </c>
      <c r="J529" s="58">
        <v>45936</v>
      </c>
      <c r="K529" s="159">
        <f>IF(OR(Tbl_DFR[[#This Row],[Date of filling]]="WIP",Tbl_DFR[[#This Row],[Date of Invoice ]]=""),"",Tbl_DFR[[#This Row],[Date of filling]]-Tbl_DFR[[#This Row],[Date of Invoice ]])</f>
        <v>0</v>
      </c>
      <c r="L529" s="161" t="str">
        <f>IF(ISNUMBER(Tbl_DFR[[#This Row],[Invoice filling gape]]),"valid","check")</f>
        <v>valid</v>
      </c>
      <c r="M529" s="51">
        <v>3031</v>
      </c>
      <c r="N529" s="51">
        <v>1135</v>
      </c>
      <c r="O529" s="51">
        <v>115</v>
      </c>
      <c r="P529" s="51">
        <v>60</v>
      </c>
      <c r="Q529" s="51" t="str">
        <f>IF(Tbl_DFR[[#This Row],[Filling Qty]]&gt;=150,"high","normal")</f>
        <v>normal</v>
      </c>
      <c r="R529" s="51" t="str">
        <f>IF(AND(Tbl_DFR[[#This Row],[CMP]]="HALDWANI",Tbl_DFR[[#This Row],[Filling Qty]]&gt;=150),"yes","no")</f>
        <v>no</v>
      </c>
      <c r="S529" s="51" t="str">
        <f>IF(Tbl_DFR[[#This Row],[Filling Qty]]&gt;=150,"high",IF(Tbl_DFR[[#This Row],[Filling Qty]]&gt;=80,"medium","low"))</f>
        <v>low</v>
      </c>
      <c r="T529" s="42">
        <f t="shared" si="9"/>
        <v>175</v>
      </c>
      <c r="U529" s="42" t="str" cm="1">
        <f t="array" ref="U529">_xlfn.IFS(Tbl_DFR[[#This Row],[Filling Qty]]&gt;=150,"HIGH",Tbl_DFR[[#This Row],[Filling Qty]]&gt;=80,"medium",TRUE,"low")</f>
        <v>low</v>
      </c>
      <c r="V529" s="42" t="str">
        <f>IF(OR(Tbl_DFR[[#This Row],[CMP]]="HALDWANI",Tbl_DFR[[#This Row],[CMP]]="DEHRADUN"),"YES","NO")</f>
        <v>YES</v>
      </c>
      <c r="W529" s="58">
        <v>45936</v>
      </c>
      <c r="X529" s="42"/>
      <c r="Y529" s="43">
        <v>45931</v>
      </c>
      <c r="Z529" s="43" t="str">
        <f>IFERROR(TEXT(Tbl_DFR[[#This Row],[Date of filling]],"mmm"),"WIP")</f>
        <v>Oct</v>
      </c>
      <c r="AA529" s="159">
        <f>IFERROR(YEAR(Tbl_DFR[[#This Row],[Date of filling]]),"WIP")</f>
        <v>2025</v>
      </c>
      <c r="AB529" s="161" t="str">
        <f>IFERROR(TEXT(Tbl_DFR[[#This Row],[Date of filling]],"ddd"),"WIP")</f>
        <v>Mon</v>
      </c>
      <c r="AC529" s="50"/>
      <c r="AD529" s="129" t="str">
        <f>_xlfn.XLOOKUP(Tbl_DFR[[#This Row],[SAP]],Site_master[SAP ID],Site_master[ [ TECHNICIAN Name] ],"Not found")</f>
        <v>Lokesh  Tiwari</v>
      </c>
      <c r="AE529" s="133">
        <f>LEN(Tbl_DFR[[#This Row],[SAP]])</f>
        <v>18</v>
      </c>
      <c r="AF529" s="151" t="str">
        <f>IF(Tbl_DFR[[#This Row],[SAP LENGTH]]=18,"valid","check")</f>
        <v>valid</v>
      </c>
    </row>
    <row r="530" spans="1:32">
      <c r="A530" s="70">
        <v>303</v>
      </c>
      <c r="B530" s="34" t="s">
        <v>31</v>
      </c>
      <c r="C530" s="134" t="str">
        <f>UPPER(TRIM(Tbl_DFR[[#This Row],[CMP]]))</f>
        <v>HALDWANI</v>
      </c>
      <c r="D530" s="23" t="s">
        <v>1</v>
      </c>
      <c r="E530" s="21" t="s">
        <v>107</v>
      </c>
      <c r="F530" s="21" t="s">
        <v>108</v>
      </c>
      <c r="G530" s="21" t="s">
        <v>380</v>
      </c>
      <c r="H530" s="34">
        <v>95342</v>
      </c>
      <c r="I530" s="59">
        <v>45936</v>
      </c>
      <c r="J530" s="59">
        <v>45936</v>
      </c>
      <c r="K530" s="159">
        <f>IF(OR(Tbl_DFR[[#This Row],[Date of filling]]="WIP",Tbl_DFR[[#This Row],[Date of Invoice ]]=""),"",Tbl_DFR[[#This Row],[Date of filling]]-Tbl_DFR[[#This Row],[Date of Invoice ]])</f>
        <v>0</v>
      </c>
      <c r="L530" s="161" t="str">
        <f>IF(ISNUMBER(Tbl_DFR[[#This Row],[Invoice filling gape]]),"valid","check")</f>
        <v>valid</v>
      </c>
      <c r="M530" s="46">
        <v>7392</v>
      </c>
      <c r="N530" s="46">
        <v>1584</v>
      </c>
      <c r="O530" s="46">
        <v>15</v>
      </c>
      <c r="P530" s="52">
        <v>80</v>
      </c>
      <c r="Q530" s="52" t="str">
        <f>IF(Tbl_DFR[[#This Row],[Filling Qty]]&gt;=150,"high","normal")</f>
        <v>normal</v>
      </c>
      <c r="R530" s="52" t="str">
        <f>IF(AND(Tbl_DFR[[#This Row],[CMP]]="HALDWANI",Tbl_DFR[[#This Row],[Filling Qty]]&gt;=150),"yes","no")</f>
        <v>no</v>
      </c>
      <c r="S530" s="52" t="str">
        <f>IF(Tbl_DFR[[#This Row],[Filling Qty]]&gt;=150,"high",IF(Tbl_DFR[[#This Row],[Filling Qty]]&gt;=80,"medium","low"))</f>
        <v>medium</v>
      </c>
      <c r="T530" s="46">
        <f t="shared" si="9"/>
        <v>95</v>
      </c>
      <c r="U530" s="46" t="str" cm="1">
        <f t="array" ref="U530">_xlfn.IFS(Tbl_DFR[[#This Row],[Filling Qty]]&gt;=150,"HIGH",Tbl_DFR[[#This Row],[Filling Qty]]&gt;=80,"medium",TRUE,"low")</f>
        <v>medium</v>
      </c>
      <c r="V530" s="46" t="str">
        <f>IF(OR(Tbl_DFR[[#This Row],[CMP]]="HALDWANI",Tbl_DFR[[#This Row],[CMP]]="DEHRADUN"),"YES","NO")</f>
        <v>YES</v>
      </c>
      <c r="W530" s="59">
        <v>45936</v>
      </c>
      <c r="X530" s="46"/>
      <c r="Y530" s="47">
        <v>45931</v>
      </c>
      <c r="Z530" s="47" t="str">
        <f>IFERROR(TEXT(Tbl_DFR[[#This Row],[Date of filling]],"mmm"),"WIP")</f>
        <v>Oct</v>
      </c>
      <c r="AA530" s="159">
        <f>IFERROR(YEAR(Tbl_DFR[[#This Row],[Date of filling]]),"WIP")</f>
        <v>2025</v>
      </c>
      <c r="AB530" s="161" t="str">
        <f>IFERROR(TEXT(Tbl_DFR[[#This Row],[Date of filling]],"ddd"),"WIP")</f>
        <v>Mon</v>
      </c>
      <c r="AC530" s="48"/>
      <c r="AD530" s="130" t="str">
        <f>_xlfn.XLOOKUP(Tbl_DFR[[#This Row],[SAP]],Site_master[SAP ID],Site_master[ [ TECHNICIAN Name] ],"Not found")</f>
        <v>Somit  Kumar</v>
      </c>
      <c r="AE530" s="135">
        <f>LEN(Tbl_DFR[[#This Row],[SAP]])</f>
        <v>18</v>
      </c>
      <c r="AF530" s="151" t="str">
        <f>IF(Tbl_DFR[[#This Row],[SAP LENGTH]]=18,"valid","check")</f>
        <v>valid</v>
      </c>
    </row>
    <row r="531" spans="1:32">
      <c r="A531" s="56">
        <v>304</v>
      </c>
      <c r="B531" s="28" t="s">
        <v>31</v>
      </c>
      <c r="C531" s="137" t="str">
        <f>UPPER(TRIM(Tbl_DFR[[#This Row],[CMP]]))</f>
        <v>HALDWANI</v>
      </c>
      <c r="D531" s="23" t="s">
        <v>1</v>
      </c>
      <c r="E531" s="27" t="s">
        <v>107</v>
      </c>
      <c r="F531" s="27" t="s">
        <v>108</v>
      </c>
      <c r="G531" s="27" t="s">
        <v>381</v>
      </c>
      <c r="H531" s="28">
        <v>95342</v>
      </c>
      <c r="I531" s="58">
        <v>45936</v>
      </c>
      <c r="J531" s="58">
        <v>45936</v>
      </c>
      <c r="K531" s="159">
        <f>IF(OR(Tbl_DFR[[#This Row],[Date of filling]]="WIP",Tbl_DFR[[#This Row],[Date of Invoice ]]=""),"",Tbl_DFR[[#This Row],[Date of filling]]-Tbl_DFR[[#This Row],[Date of Invoice ]])</f>
        <v>0</v>
      </c>
      <c r="L531" s="161" t="str">
        <f>IF(ISNUMBER(Tbl_DFR[[#This Row],[Invoice filling gape]]),"valid","check")</f>
        <v>valid</v>
      </c>
      <c r="M531" s="42">
        <v>14163</v>
      </c>
      <c r="N531" s="42">
        <v>3731</v>
      </c>
      <c r="O531" s="42">
        <v>27</v>
      </c>
      <c r="P531" s="51">
        <v>60</v>
      </c>
      <c r="Q531" s="51" t="str">
        <f>IF(Tbl_DFR[[#This Row],[Filling Qty]]&gt;=150,"high","normal")</f>
        <v>normal</v>
      </c>
      <c r="R531" s="51" t="str">
        <f>IF(AND(Tbl_DFR[[#This Row],[CMP]]="HALDWANI",Tbl_DFR[[#This Row],[Filling Qty]]&gt;=150),"yes","no")</f>
        <v>no</v>
      </c>
      <c r="S531" s="51" t="str">
        <f>IF(Tbl_DFR[[#This Row],[Filling Qty]]&gt;=150,"high",IF(Tbl_DFR[[#This Row],[Filling Qty]]&gt;=80,"medium","low"))</f>
        <v>low</v>
      </c>
      <c r="T531" s="42">
        <f t="shared" si="9"/>
        <v>87</v>
      </c>
      <c r="U531" s="42" t="str" cm="1">
        <f t="array" ref="U531">_xlfn.IFS(Tbl_DFR[[#This Row],[Filling Qty]]&gt;=150,"HIGH",Tbl_DFR[[#This Row],[Filling Qty]]&gt;=80,"medium",TRUE,"low")</f>
        <v>low</v>
      </c>
      <c r="V531" s="42" t="str">
        <f>IF(OR(Tbl_DFR[[#This Row],[CMP]]="HALDWANI",Tbl_DFR[[#This Row],[CMP]]="DEHRADUN"),"YES","NO")</f>
        <v>YES</v>
      </c>
      <c r="W531" s="58">
        <v>45936</v>
      </c>
      <c r="X531" s="42"/>
      <c r="Y531" s="43">
        <v>45931</v>
      </c>
      <c r="Z531" s="43" t="str">
        <f>IFERROR(TEXT(Tbl_DFR[[#This Row],[Date of filling]],"mmm"),"WIP")</f>
        <v>Oct</v>
      </c>
      <c r="AA531" s="159">
        <f>IFERROR(YEAR(Tbl_DFR[[#This Row],[Date of filling]]),"WIP")</f>
        <v>2025</v>
      </c>
      <c r="AB531" s="161" t="str">
        <f>IFERROR(TEXT(Tbl_DFR[[#This Row],[Date of filling]],"ddd"),"WIP")</f>
        <v>Mon</v>
      </c>
      <c r="AC531" s="50"/>
      <c r="AD531" s="129" t="str">
        <f>_xlfn.XLOOKUP(Tbl_DFR[[#This Row],[SAP]],Site_master[SAP ID],Site_master[ [ TECHNICIAN Name] ],"Not found")</f>
        <v>Somit  Kumar</v>
      </c>
      <c r="AE531" s="133">
        <f>LEN(Tbl_DFR[[#This Row],[SAP]])</f>
        <v>18</v>
      </c>
      <c r="AF531" s="151" t="str">
        <f>IF(Tbl_DFR[[#This Row],[SAP LENGTH]]=18,"valid","check")</f>
        <v>valid</v>
      </c>
    </row>
    <row r="532" spans="1:32">
      <c r="A532" s="70">
        <v>305</v>
      </c>
      <c r="B532" s="34" t="s">
        <v>31</v>
      </c>
      <c r="C532" s="134" t="str">
        <f>UPPER(TRIM(Tbl_DFR[[#This Row],[CMP]]))</f>
        <v>HALDWANI</v>
      </c>
      <c r="D532" s="23" t="s">
        <v>1</v>
      </c>
      <c r="E532" s="21" t="s">
        <v>107</v>
      </c>
      <c r="F532" s="21" t="s">
        <v>108</v>
      </c>
      <c r="G532" s="21" t="s">
        <v>382</v>
      </c>
      <c r="H532" s="34">
        <v>95342</v>
      </c>
      <c r="I532" s="59">
        <v>45936</v>
      </c>
      <c r="J532" s="59">
        <v>45936</v>
      </c>
      <c r="K532" s="159">
        <f>IF(OR(Tbl_DFR[[#This Row],[Date of filling]]="WIP",Tbl_DFR[[#This Row],[Date of Invoice ]]=""),"",Tbl_DFR[[#This Row],[Date of filling]]-Tbl_DFR[[#This Row],[Date of Invoice ]])</f>
        <v>0</v>
      </c>
      <c r="L532" s="161" t="str">
        <f>IF(ISNUMBER(Tbl_DFR[[#This Row],[Invoice filling gape]]),"valid","check")</f>
        <v>valid</v>
      </c>
      <c r="M532" s="46">
        <v>8179</v>
      </c>
      <c r="N532" s="46">
        <v>1544</v>
      </c>
      <c r="O532" s="46">
        <v>20</v>
      </c>
      <c r="P532" s="52">
        <v>60</v>
      </c>
      <c r="Q532" s="52" t="str">
        <f>IF(Tbl_DFR[[#This Row],[Filling Qty]]&gt;=150,"high","normal")</f>
        <v>normal</v>
      </c>
      <c r="R532" s="52" t="str">
        <f>IF(AND(Tbl_DFR[[#This Row],[CMP]]="HALDWANI",Tbl_DFR[[#This Row],[Filling Qty]]&gt;=150),"yes","no")</f>
        <v>no</v>
      </c>
      <c r="S532" s="52" t="str">
        <f>IF(Tbl_DFR[[#This Row],[Filling Qty]]&gt;=150,"high",IF(Tbl_DFR[[#This Row],[Filling Qty]]&gt;=80,"medium","low"))</f>
        <v>low</v>
      </c>
      <c r="T532" s="46">
        <f t="shared" si="9"/>
        <v>80</v>
      </c>
      <c r="U532" s="46" t="str" cm="1">
        <f t="array" ref="U532">_xlfn.IFS(Tbl_DFR[[#This Row],[Filling Qty]]&gt;=150,"HIGH",Tbl_DFR[[#This Row],[Filling Qty]]&gt;=80,"medium",TRUE,"low")</f>
        <v>low</v>
      </c>
      <c r="V532" s="46" t="str">
        <f>IF(OR(Tbl_DFR[[#This Row],[CMP]]="HALDWANI",Tbl_DFR[[#This Row],[CMP]]="DEHRADUN"),"YES","NO")</f>
        <v>YES</v>
      </c>
      <c r="W532" s="59">
        <v>45936</v>
      </c>
      <c r="X532" s="46"/>
      <c r="Y532" s="47">
        <v>45931</v>
      </c>
      <c r="Z532" s="47" t="str">
        <f>IFERROR(TEXT(Tbl_DFR[[#This Row],[Date of filling]],"mmm"),"WIP")</f>
        <v>Oct</v>
      </c>
      <c r="AA532" s="159">
        <f>IFERROR(YEAR(Tbl_DFR[[#This Row],[Date of filling]]),"WIP")</f>
        <v>2025</v>
      </c>
      <c r="AB532" s="161" t="str">
        <f>IFERROR(TEXT(Tbl_DFR[[#This Row],[Date of filling]],"ddd"),"WIP")</f>
        <v>Mon</v>
      </c>
      <c r="AC532" s="48"/>
      <c r="AD532" s="130" t="str">
        <f>_xlfn.XLOOKUP(Tbl_DFR[[#This Row],[SAP]],Site_master[SAP ID],Site_master[ [ TECHNICIAN Name] ],"Not found")</f>
        <v>Somit  Kumar</v>
      </c>
      <c r="AE532" s="135">
        <f>LEN(Tbl_DFR[[#This Row],[SAP]])</f>
        <v>18</v>
      </c>
      <c r="AF532" s="151" t="str">
        <f>IF(Tbl_DFR[[#This Row],[SAP LENGTH]]=18,"valid","check")</f>
        <v>valid</v>
      </c>
    </row>
    <row r="533" spans="1:32">
      <c r="A533" s="56">
        <v>306</v>
      </c>
      <c r="B533" s="28" t="s">
        <v>31</v>
      </c>
      <c r="C533" s="137" t="str">
        <f>UPPER(TRIM(Tbl_DFR[[#This Row],[CMP]]))</f>
        <v>HALDWANI</v>
      </c>
      <c r="D533" s="23" t="s">
        <v>1</v>
      </c>
      <c r="E533" s="27" t="s">
        <v>107</v>
      </c>
      <c r="F533" s="27" t="s">
        <v>108</v>
      </c>
      <c r="G533" s="27" t="s">
        <v>383</v>
      </c>
      <c r="H533" s="28">
        <v>100609</v>
      </c>
      <c r="I533" s="58">
        <v>45936</v>
      </c>
      <c r="J533" s="58">
        <v>45936</v>
      </c>
      <c r="K533" s="159">
        <f>IF(OR(Tbl_DFR[[#This Row],[Date of filling]]="WIP",Tbl_DFR[[#This Row],[Date of Invoice ]]=""),"",Tbl_DFR[[#This Row],[Date of filling]]-Tbl_DFR[[#This Row],[Date of Invoice ]])</f>
        <v>0</v>
      </c>
      <c r="L533" s="161" t="str">
        <f>IF(ISNUMBER(Tbl_DFR[[#This Row],[Invoice filling gape]]),"valid","check")</f>
        <v>valid</v>
      </c>
      <c r="M533" s="42">
        <v>5518</v>
      </c>
      <c r="N533" s="42">
        <v>913</v>
      </c>
      <c r="O533" s="42">
        <v>16</v>
      </c>
      <c r="P533" s="51">
        <v>80</v>
      </c>
      <c r="Q533" s="51" t="str">
        <f>IF(Tbl_DFR[[#This Row],[Filling Qty]]&gt;=150,"high","normal")</f>
        <v>normal</v>
      </c>
      <c r="R533" s="51" t="str">
        <f>IF(AND(Tbl_DFR[[#This Row],[CMP]]="HALDWANI",Tbl_DFR[[#This Row],[Filling Qty]]&gt;=150),"yes","no")</f>
        <v>no</v>
      </c>
      <c r="S533" s="51" t="str">
        <f>IF(Tbl_DFR[[#This Row],[Filling Qty]]&gt;=150,"high",IF(Tbl_DFR[[#This Row],[Filling Qty]]&gt;=80,"medium","low"))</f>
        <v>medium</v>
      </c>
      <c r="T533" s="42">
        <f t="shared" si="9"/>
        <v>96</v>
      </c>
      <c r="U533" s="42" t="str" cm="1">
        <f t="array" ref="U533">_xlfn.IFS(Tbl_DFR[[#This Row],[Filling Qty]]&gt;=150,"HIGH",Tbl_DFR[[#This Row],[Filling Qty]]&gt;=80,"medium",TRUE,"low")</f>
        <v>medium</v>
      </c>
      <c r="V533" s="42" t="str">
        <f>IF(OR(Tbl_DFR[[#This Row],[CMP]]="HALDWANI",Tbl_DFR[[#This Row],[CMP]]="DEHRADUN"),"YES","NO")</f>
        <v>YES</v>
      </c>
      <c r="W533" s="58">
        <v>45936</v>
      </c>
      <c r="X533" s="42"/>
      <c r="Y533" s="43">
        <v>45931</v>
      </c>
      <c r="Z533" s="43" t="str">
        <f>IFERROR(TEXT(Tbl_DFR[[#This Row],[Date of filling]],"mmm"),"WIP")</f>
        <v>Oct</v>
      </c>
      <c r="AA533" s="159">
        <f>IFERROR(YEAR(Tbl_DFR[[#This Row],[Date of filling]]),"WIP")</f>
        <v>2025</v>
      </c>
      <c r="AB533" s="161" t="str">
        <f>IFERROR(TEXT(Tbl_DFR[[#This Row],[Date of filling]],"ddd"),"WIP")</f>
        <v>Mon</v>
      </c>
      <c r="AC533" s="50"/>
      <c r="AD533" s="129" t="str">
        <f>_xlfn.XLOOKUP(Tbl_DFR[[#This Row],[SAP]],Site_master[SAP ID],Site_master[ [ TECHNICIAN Name] ],"Not found")</f>
        <v>Vinod  Yadav</v>
      </c>
      <c r="AE533" s="133">
        <f>LEN(Tbl_DFR[[#This Row],[SAP]])</f>
        <v>18</v>
      </c>
      <c r="AF533" s="151" t="str">
        <f>IF(Tbl_DFR[[#This Row],[SAP LENGTH]]=18,"valid","check")</f>
        <v>valid</v>
      </c>
    </row>
    <row r="534" spans="1:32">
      <c r="A534" s="70">
        <v>307</v>
      </c>
      <c r="B534" s="34" t="s">
        <v>31</v>
      </c>
      <c r="C534" s="134" t="str">
        <f>UPPER(TRIM(Tbl_DFR[[#This Row],[CMP]]))</f>
        <v>HALDWANI</v>
      </c>
      <c r="D534" s="23" t="s">
        <v>1</v>
      </c>
      <c r="E534" s="21" t="s">
        <v>107</v>
      </c>
      <c r="F534" s="21" t="s">
        <v>108</v>
      </c>
      <c r="G534" s="21" t="s">
        <v>384</v>
      </c>
      <c r="H534" s="34">
        <v>95342</v>
      </c>
      <c r="I534" s="59">
        <v>45936</v>
      </c>
      <c r="J534" s="59">
        <v>45936</v>
      </c>
      <c r="K534" s="159">
        <f>IF(OR(Tbl_DFR[[#This Row],[Date of filling]]="WIP",Tbl_DFR[[#This Row],[Date of Invoice ]]=""),"",Tbl_DFR[[#This Row],[Date of filling]]-Tbl_DFR[[#This Row],[Date of Invoice ]])</f>
        <v>0</v>
      </c>
      <c r="L534" s="161" t="str">
        <f>IF(ISNUMBER(Tbl_DFR[[#This Row],[Invoice filling gape]]),"valid","check")</f>
        <v>valid</v>
      </c>
      <c r="M534" s="46">
        <v>16931</v>
      </c>
      <c r="N534" s="46">
        <v>3133</v>
      </c>
      <c r="O534" s="46">
        <v>23</v>
      </c>
      <c r="P534" s="52">
        <v>80</v>
      </c>
      <c r="Q534" s="52" t="str">
        <f>IF(Tbl_DFR[[#This Row],[Filling Qty]]&gt;=150,"high","normal")</f>
        <v>normal</v>
      </c>
      <c r="R534" s="52" t="str">
        <f>IF(AND(Tbl_DFR[[#This Row],[CMP]]="HALDWANI",Tbl_DFR[[#This Row],[Filling Qty]]&gt;=150),"yes","no")</f>
        <v>no</v>
      </c>
      <c r="S534" s="52" t="str">
        <f>IF(Tbl_DFR[[#This Row],[Filling Qty]]&gt;=150,"high",IF(Tbl_DFR[[#This Row],[Filling Qty]]&gt;=80,"medium","low"))</f>
        <v>medium</v>
      </c>
      <c r="T534" s="46">
        <f t="shared" si="9"/>
        <v>103</v>
      </c>
      <c r="U534" s="46" t="str" cm="1">
        <f t="array" ref="U534">_xlfn.IFS(Tbl_DFR[[#This Row],[Filling Qty]]&gt;=150,"HIGH",Tbl_DFR[[#This Row],[Filling Qty]]&gt;=80,"medium",TRUE,"low")</f>
        <v>medium</v>
      </c>
      <c r="V534" s="46" t="str">
        <f>IF(OR(Tbl_DFR[[#This Row],[CMP]]="HALDWANI",Tbl_DFR[[#This Row],[CMP]]="DEHRADUN"),"YES","NO")</f>
        <v>YES</v>
      </c>
      <c r="W534" s="59">
        <v>45936</v>
      </c>
      <c r="X534" s="46"/>
      <c r="Y534" s="47">
        <v>45931</v>
      </c>
      <c r="Z534" s="47" t="str">
        <f>IFERROR(TEXT(Tbl_DFR[[#This Row],[Date of filling]],"mmm"),"WIP")</f>
        <v>Oct</v>
      </c>
      <c r="AA534" s="159">
        <f>IFERROR(YEAR(Tbl_DFR[[#This Row],[Date of filling]]),"WIP")</f>
        <v>2025</v>
      </c>
      <c r="AB534" s="161" t="str">
        <f>IFERROR(TEXT(Tbl_DFR[[#This Row],[Date of filling]],"ddd"),"WIP")</f>
        <v>Mon</v>
      </c>
      <c r="AC534" s="48"/>
      <c r="AD534" s="130" t="str">
        <f>_xlfn.XLOOKUP(Tbl_DFR[[#This Row],[SAP]],Site_master[SAP ID],Site_master[ [ TECHNICIAN Name] ],"Not found")</f>
        <v>Rajveer  Singh</v>
      </c>
      <c r="AE534" s="135">
        <f>LEN(Tbl_DFR[[#This Row],[SAP]])</f>
        <v>18</v>
      </c>
      <c r="AF534" s="151" t="str">
        <f>IF(Tbl_DFR[[#This Row],[SAP LENGTH]]=18,"valid","check")</f>
        <v>valid</v>
      </c>
    </row>
    <row r="535" spans="1:32">
      <c r="A535" s="56">
        <v>308</v>
      </c>
      <c r="B535" s="28" t="s">
        <v>31</v>
      </c>
      <c r="C535" s="137" t="str">
        <f>UPPER(TRIM(Tbl_DFR[[#This Row],[CMP]]))</f>
        <v>HALDWANI</v>
      </c>
      <c r="D535" s="23" t="s">
        <v>1</v>
      </c>
      <c r="E535" s="27" t="s">
        <v>107</v>
      </c>
      <c r="F535" s="27" t="s">
        <v>108</v>
      </c>
      <c r="G535" s="27" t="s">
        <v>385</v>
      </c>
      <c r="H535" s="28">
        <v>95342</v>
      </c>
      <c r="I535" s="58">
        <v>45936</v>
      </c>
      <c r="J535" s="58">
        <v>45936</v>
      </c>
      <c r="K535" s="159">
        <f>IF(OR(Tbl_DFR[[#This Row],[Date of filling]]="WIP",Tbl_DFR[[#This Row],[Date of Invoice ]]=""),"",Tbl_DFR[[#This Row],[Date of filling]]-Tbl_DFR[[#This Row],[Date of Invoice ]])</f>
        <v>0</v>
      </c>
      <c r="L535" s="161" t="str">
        <f>IF(ISNUMBER(Tbl_DFR[[#This Row],[Invoice filling gape]]),"valid","check")</f>
        <v>valid</v>
      </c>
      <c r="M535" s="42">
        <v>3572</v>
      </c>
      <c r="N535" s="42">
        <v>1120</v>
      </c>
      <c r="O535" s="42">
        <v>25</v>
      </c>
      <c r="P535" s="51">
        <v>80</v>
      </c>
      <c r="Q535" s="51" t="str">
        <f>IF(Tbl_DFR[[#This Row],[Filling Qty]]&gt;=150,"high","normal")</f>
        <v>normal</v>
      </c>
      <c r="R535" s="51" t="str">
        <f>IF(AND(Tbl_DFR[[#This Row],[CMP]]="HALDWANI",Tbl_DFR[[#This Row],[Filling Qty]]&gt;=150),"yes","no")</f>
        <v>no</v>
      </c>
      <c r="S535" s="51" t="str">
        <f>IF(Tbl_DFR[[#This Row],[Filling Qty]]&gt;=150,"high",IF(Tbl_DFR[[#This Row],[Filling Qty]]&gt;=80,"medium","low"))</f>
        <v>medium</v>
      </c>
      <c r="T535" s="42">
        <f t="shared" si="9"/>
        <v>105</v>
      </c>
      <c r="U535" s="42" t="str" cm="1">
        <f t="array" ref="U535">_xlfn.IFS(Tbl_DFR[[#This Row],[Filling Qty]]&gt;=150,"HIGH",Tbl_DFR[[#This Row],[Filling Qty]]&gt;=80,"medium",TRUE,"low")</f>
        <v>medium</v>
      </c>
      <c r="V535" s="42" t="str">
        <f>IF(OR(Tbl_DFR[[#This Row],[CMP]]="HALDWANI",Tbl_DFR[[#This Row],[CMP]]="DEHRADUN"),"YES","NO")</f>
        <v>YES</v>
      </c>
      <c r="W535" s="58">
        <v>45936</v>
      </c>
      <c r="X535" s="42"/>
      <c r="Y535" s="43">
        <v>45931</v>
      </c>
      <c r="Z535" s="43" t="str">
        <f>IFERROR(TEXT(Tbl_DFR[[#This Row],[Date of filling]],"mmm"),"WIP")</f>
        <v>Oct</v>
      </c>
      <c r="AA535" s="159">
        <f>IFERROR(YEAR(Tbl_DFR[[#This Row],[Date of filling]]),"WIP")</f>
        <v>2025</v>
      </c>
      <c r="AB535" s="161" t="str">
        <f>IFERROR(TEXT(Tbl_DFR[[#This Row],[Date of filling]],"ddd"),"WIP")</f>
        <v>Mon</v>
      </c>
      <c r="AC535" s="50"/>
      <c r="AD535" s="129" t="str">
        <f>_xlfn.XLOOKUP(Tbl_DFR[[#This Row],[SAP]],Site_master[SAP ID],Site_master[ [ TECHNICIAN Name] ],"Not found")</f>
        <v>Somit  Kumar</v>
      </c>
      <c r="AE535" s="133">
        <f>LEN(Tbl_DFR[[#This Row],[SAP]])</f>
        <v>18</v>
      </c>
      <c r="AF535" s="151" t="str">
        <f>IF(Tbl_DFR[[#This Row],[SAP LENGTH]]=18,"valid","check")</f>
        <v>valid</v>
      </c>
    </row>
    <row r="536" spans="1:32">
      <c r="A536" s="70">
        <v>309</v>
      </c>
      <c r="B536" s="34" t="s">
        <v>31</v>
      </c>
      <c r="C536" s="134" t="str">
        <f>UPPER(TRIM(Tbl_DFR[[#This Row],[CMP]]))</f>
        <v>HALDWANI</v>
      </c>
      <c r="D536" s="23" t="s">
        <v>1</v>
      </c>
      <c r="E536" s="21" t="s">
        <v>107</v>
      </c>
      <c r="F536" s="21" t="s">
        <v>108</v>
      </c>
      <c r="G536" s="21" t="s">
        <v>386</v>
      </c>
      <c r="H536" s="34">
        <v>95342</v>
      </c>
      <c r="I536" s="59">
        <v>45936</v>
      </c>
      <c r="J536" s="59">
        <v>45936</v>
      </c>
      <c r="K536" s="159">
        <f>IF(OR(Tbl_DFR[[#This Row],[Date of filling]]="WIP",Tbl_DFR[[#This Row],[Date of Invoice ]]=""),"",Tbl_DFR[[#This Row],[Date of filling]]-Tbl_DFR[[#This Row],[Date of Invoice ]])</f>
        <v>0</v>
      </c>
      <c r="L536" s="161" t="str">
        <f>IF(ISNUMBER(Tbl_DFR[[#This Row],[Invoice filling gape]]),"valid","check")</f>
        <v>valid</v>
      </c>
      <c r="M536" s="46">
        <v>34492</v>
      </c>
      <c r="N536" s="46">
        <v>8101</v>
      </c>
      <c r="O536" s="46">
        <v>38</v>
      </c>
      <c r="P536" s="52">
        <v>80</v>
      </c>
      <c r="Q536" s="52" t="str">
        <f>IF(Tbl_DFR[[#This Row],[Filling Qty]]&gt;=150,"high","normal")</f>
        <v>normal</v>
      </c>
      <c r="R536" s="52" t="str">
        <f>IF(AND(Tbl_DFR[[#This Row],[CMP]]="HALDWANI",Tbl_DFR[[#This Row],[Filling Qty]]&gt;=150),"yes","no")</f>
        <v>no</v>
      </c>
      <c r="S536" s="52" t="str">
        <f>IF(Tbl_DFR[[#This Row],[Filling Qty]]&gt;=150,"high",IF(Tbl_DFR[[#This Row],[Filling Qty]]&gt;=80,"medium","low"))</f>
        <v>medium</v>
      </c>
      <c r="T536" s="46">
        <f t="shared" si="9"/>
        <v>118</v>
      </c>
      <c r="U536" s="46" t="str" cm="1">
        <f t="array" ref="U536">_xlfn.IFS(Tbl_DFR[[#This Row],[Filling Qty]]&gt;=150,"HIGH",Tbl_DFR[[#This Row],[Filling Qty]]&gt;=80,"medium",TRUE,"low")</f>
        <v>medium</v>
      </c>
      <c r="V536" s="46" t="str">
        <f>IF(OR(Tbl_DFR[[#This Row],[CMP]]="HALDWANI",Tbl_DFR[[#This Row],[CMP]]="DEHRADUN"),"YES","NO")</f>
        <v>YES</v>
      </c>
      <c r="W536" s="59">
        <v>45936</v>
      </c>
      <c r="X536" s="46"/>
      <c r="Y536" s="47">
        <v>45931</v>
      </c>
      <c r="Z536" s="47" t="str">
        <f>IFERROR(TEXT(Tbl_DFR[[#This Row],[Date of filling]],"mmm"),"WIP")</f>
        <v>Oct</v>
      </c>
      <c r="AA536" s="159">
        <f>IFERROR(YEAR(Tbl_DFR[[#This Row],[Date of filling]]),"WIP")</f>
        <v>2025</v>
      </c>
      <c r="AB536" s="161" t="str">
        <f>IFERROR(TEXT(Tbl_DFR[[#This Row],[Date of filling]],"ddd"),"WIP")</f>
        <v>Mon</v>
      </c>
      <c r="AC536" s="48"/>
      <c r="AD536" s="130" t="str">
        <f>_xlfn.XLOOKUP(Tbl_DFR[[#This Row],[SAP]],Site_master[SAP ID],Site_master[ [ TECHNICIAN Name] ],"Not found")</f>
        <v>Somit  Kumar</v>
      </c>
      <c r="AE536" s="135">
        <f>LEN(Tbl_DFR[[#This Row],[SAP]])</f>
        <v>18</v>
      </c>
      <c r="AF536" s="151" t="str">
        <f>IF(Tbl_DFR[[#This Row],[SAP LENGTH]]=18,"valid","check")</f>
        <v>valid</v>
      </c>
    </row>
    <row r="537" spans="1:32">
      <c r="A537" s="56">
        <v>310</v>
      </c>
      <c r="B537" s="28" t="s">
        <v>31</v>
      </c>
      <c r="C537" s="28" t="str">
        <f>UPPER(TRIM(Tbl_DFR[[#This Row],[CMP]]))</f>
        <v>HALDWANI</v>
      </c>
      <c r="D537" s="40" t="s">
        <v>1</v>
      </c>
      <c r="E537" s="27" t="s">
        <v>107</v>
      </c>
      <c r="F537" s="27" t="s">
        <v>108</v>
      </c>
      <c r="G537" s="27" t="s">
        <v>387</v>
      </c>
      <c r="H537" s="28">
        <v>95342</v>
      </c>
      <c r="I537" s="58">
        <v>45936</v>
      </c>
      <c r="J537" s="58">
        <v>45936</v>
      </c>
      <c r="K537" s="159">
        <f>IF(OR(Tbl_DFR[[#This Row],[Date of filling]]="WIP",Tbl_DFR[[#This Row],[Date of Invoice ]]=""),"",Tbl_DFR[[#This Row],[Date of filling]]-Tbl_DFR[[#This Row],[Date of Invoice ]])</f>
        <v>0</v>
      </c>
      <c r="L537" s="161" t="str">
        <f>IF(ISNUMBER(Tbl_DFR[[#This Row],[Invoice filling gape]]),"valid","check")</f>
        <v>valid</v>
      </c>
      <c r="M537" s="42">
        <v>6625</v>
      </c>
      <c r="N537" s="42">
        <v>801</v>
      </c>
      <c r="O537" s="42">
        <v>12</v>
      </c>
      <c r="P537" s="51">
        <v>100</v>
      </c>
      <c r="Q537" s="51" t="str">
        <f>IF(Tbl_DFR[[#This Row],[Filling Qty]]&gt;=150,"high","normal")</f>
        <v>normal</v>
      </c>
      <c r="R537" s="51" t="str">
        <f>IF(AND(Tbl_DFR[[#This Row],[CMP]]="HALDWANI",Tbl_DFR[[#This Row],[Filling Qty]]&gt;=150),"yes","no")</f>
        <v>no</v>
      </c>
      <c r="S537" s="51" t="str">
        <f>IF(Tbl_DFR[[#This Row],[Filling Qty]]&gt;=150,"high",IF(Tbl_DFR[[#This Row],[Filling Qty]]&gt;=80,"medium","low"))</f>
        <v>medium</v>
      </c>
      <c r="T537" s="42">
        <f t="shared" si="9"/>
        <v>112</v>
      </c>
      <c r="U537" s="42" t="str" cm="1">
        <f t="array" ref="U537">_xlfn.IFS(Tbl_DFR[[#This Row],[Filling Qty]]&gt;=150,"HIGH",Tbl_DFR[[#This Row],[Filling Qty]]&gt;=80,"medium",TRUE,"low")</f>
        <v>medium</v>
      </c>
      <c r="V537" s="42" t="str">
        <f>IF(OR(Tbl_DFR[[#This Row],[CMP]]="HALDWANI",Tbl_DFR[[#This Row],[CMP]]="DEHRADUN"),"YES","NO")</f>
        <v>YES</v>
      </c>
      <c r="W537" s="58">
        <v>45936</v>
      </c>
      <c r="X537" s="42"/>
      <c r="Y537" s="43">
        <v>45931</v>
      </c>
      <c r="Z537" s="43" t="str">
        <f>IFERROR(TEXT(Tbl_DFR[[#This Row],[Date of filling]],"mmm"),"WIP")</f>
        <v>Oct</v>
      </c>
      <c r="AA537" s="159">
        <f>IFERROR(YEAR(Tbl_DFR[[#This Row],[Date of filling]]),"WIP")</f>
        <v>2025</v>
      </c>
      <c r="AB537" s="161" t="str">
        <f>IFERROR(TEXT(Tbl_DFR[[#This Row],[Date of filling]],"ddd"),"WIP")</f>
        <v>Mon</v>
      </c>
      <c r="AC537" s="50"/>
      <c r="AD537" s="129" t="str">
        <f>_xlfn.XLOOKUP(Tbl_DFR[[#This Row],[SAP]],Site_master[SAP ID],Site_master[ [ TECHNICIAN Name] ],"Not found")</f>
        <v>Vinod  Yadav</v>
      </c>
      <c r="AE537" s="133">
        <f>LEN(Tbl_DFR[[#This Row],[SAP]])</f>
        <v>18</v>
      </c>
      <c r="AF537" s="151" t="str">
        <f>IF(Tbl_DFR[[#This Row],[SAP LENGTH]]=18,"valid","check")</f>
        <v>valid</v>
      </c>
    </row>
    <row r="538" spans="1:32" hidden="1">
      <c r="A538" s="70">
        <v>311</v>
      </c>
      <c r="B538" s="34" t="s">
        <v>31</v>
      </c>
      <c r="C538" s="34" t="str">
        <f>UPPER(TRIM(Tbl_DFR[[#This Row],[CMP]]))</f>
        <v>HALDWANI</v>
      </c>
      <c r="D538" s="40" t="s">
        <v>104</v>
      </c>
      <c r="E538" s="21" t="s">
        <v>127</v>
      </c>
      <c r="F538" s="21" t="s">
        <v>126</v>
      </c>
      <c r="G538" s="21" t="s">
        <v>419</v>
      </c>
      <c r="H538" s="34">
        <v>113108</v>
      </c>
      <c r="I538" s="59">
        <v>45936</v>
      </c>
      <c r="J538" s="59">
        <v>45937</v>
      </c>
      <c r="K538" s="159">
        <f>IF(OR(Tbl_DFR[[#This Row],[Date of filling]]="WIP",Tbl_DFR[[#This Row],[Date of Invoice ]]=""),"",Tbl_DFR[[#This Row],[Date of filling]]-Tbl_DFR[[#This Row],[Date of Invoice ]])</f>
        <v>1</v>
      </c>
      <c r="L538" s="161" t="str">
        <f>IF(ISNUMBER(Tbl_DFR[[#This Row],[Invoice filling gape]]),"valid","check")</f>
        <v>valid</v>
      </c>
      <c r="M538" s="46">
        <v>9357</v>
      </c>
      <c r="N538" s="46">
        <v>2350</v>
      </c>
      <c r="O538" s="46">
        <v>12</v>
      </c>
      <c r="P538" s="52">
        <v>60</v>
      </c>
      <c r="Q538" s="52" t="str">
        <f>IF(Tbl_DFR[[#This Row],[Filling Qty]]&gt;=150,"high","normal")</f>
        <v>normal</v>
      </c>
      <c r="R538" s="52" t="str">
        <f>IF(AND(Tbl_DFR[[#This Row],[CMP]]="HALDWANI",Tbl_DFR[[#This Row],[Filling Qty]]&gt;=150),"yes","no")</f>
        <v>no</v>
      </c>
      <c r="S538" s="52" t="str">
        <f>IF(Tbl_DFR[[#This Row],[Filling Qty]]&gt;=150,"high",IF(Tbl_DFR[[#This Row],[Filling Qty]]&gt;=80,"medium","low"))</f>
        <v>low</v>
      </c>
      <c r="T538" s="46">
        <f t="shared" si="9"/>
        <v>72</v>
      </c>
      <c r="U538" s="46" t="str" cm="1">
        <f t="array" ref="U538">_xlfn.IFS(Tbl_DFR[[#This Row],[Filling Qty]]&gt;=150,"HIGH",Tbl_DFR[[#This Row],[Filling Qty]]&gt;=80,"medium",TRUE,"low")</f>
        <v>low</v>
      </c>
      <c r="V538" s="46" t="str">
        <f>IF(OR(Tbl_DFR[[#This Row],[CMP]]="HALDWANI",Tbl_DFR[[#This Row],[CMP]]="DEHRADUN"),"YES","NO")</f>
        <v>YES</v>
      </c>
      <c r="W538" s="59">
        <v>45937</v>
      </c>
      <c r="X538" s="46"/>
      <c r="Y538" s="47">
        <v>45931</v>
      </c>
      <c r="Z538" s="47" t="str">
        <f>IFERROR(TEXT(Tbl_DFR[[#This Row],[Date of filling]],"mmm"),"WIP")</f>
        <v>Oct</v>
      </c>
      <c r="AA538" s="159">
        <f>IFERROR(YEAR(Tbl_DFR[[#This Row],[Date of filling]]),"WIP")</f>
        <v>2025</v>
      </c>
      <c r="AB538" s="161" t="str">
        <f>IFERROR(TEXT(Tbl_DFR[[#This Row],[Date of filling]],"ddd"),"WIP")</f>
        <v>Tue</v>
      </c>
      <c r="AC538" s="48"/>
      <c r="AD538" s="130" t="str">
        <f>_xlfn.XLOOKUP(Tbl_DFR[[#This Row],[SAP]],Site_master[SAP ID],Site_master[ [ TECHNICIAN Name] ],"Not found")</f>
        <v>Ajay  Kumar  Singh</v>
      </c>
      <c r="AE538" s="135">
        <f>LEN(Tbl_DFR[[#This Row],[SAP]])</f>
        <v>18</v>
      </c>
      <c r="AF538" s="151" t="str">
        <f>IF(Tbl_DFR[[#This Row],[SAP LENGTH]]=18,"valid","check")</f>
        <v>valid</v>
      </c>
    </row>
    <row r="539" spans="1:32" hidden="1">
      <c r="A539" s="56">
        <v>312</v>
      </c>
      <c r="B539" s="28" t="s">
        <v>31</v>
      </c>
      <c r="C539" s="28" t="str">
        <f>UPPER(TRIM(Tbl_DFR[[#This Row],[CMP]]))</f>
        <v>HALDWANI</v>
      </c>
      <c r="D539" s="40" t="s">
        <v>104</v>
      </c>
      <c r="E539" s="27" t="s">
        <v>127</v>
      </c>
      <c r="F539" s="27" t="s">
        <v>126</v>
      </c>
      <c r="G539" s="27" t="s">
        <v>420</v>
      </c>
      <c r="H539" s="28">
        <v>113108</v>
      </c>
      <c r="I539" s="58">
        <v>45936</v>
      </c>
      <c r="J539" s="58">
        <v>45937</v>
      </c>
      <c r="K539" s="159">
        <f>IF(OR(Tbl_DFR[[#This Row],[Date of filling]]="WIP",Tbl_DFR[[#This Row],[Date of Invoice ]]=""),"",Tbl_DFR[[#This Row],[Date of filling]]-Tbl_DFR[[#This Row],[Date of Invoice ]])</f>
        <v>1</v>
      </c>
      <c r="L539" s="161" t="str">
        <f>IF(ISNUMBER(Tbl_DFR[[#This Row],[Invoice filling gape]]),"valid","check")</f>
        <v>valid</v>
      </c>
      <c r="M539" s="42">
        <v>1269</v>
      </c>
      <c r="N539" s="42">
        <v>400</v>
      </c>
      <c r="O539" s="42">
        <v>12</v>
      </c>
      <c r="P539" s="51">
        <v>60</v>
      </c>
      <c r="Q539" s="51" t="str">
        <f>IF(Tbl_DFR[[#This Row],[Filling Qty]]&gt;=150,"high","normal")</f>
        <v>normal</v>
      </c>
      <c r="R539" s="51" t="str">
        <f>IF(AND(Tbl_DFR[[#This Row],[CMP]]="HALDWANI",Tbl_DFR[[#This Row],[Filling Qty]]&gt;=150),"yes","no")</f>
        <v>no</v>
      </c>
      <c r="S539" s="51" t="str">
        <f>IF(Tbl_DFR[[#This Row],[Filling Qty]]&gt;=150,"high",IF(Tbl_DFR[[#This Row],[Filling Qty]]&gt;=80,"medium","low"))</f>
        <v>low</v>
      </c>
      <c r="T539" s="42">
        <f t="shared" si="9"/>
        <v>72</v>
      </c>
      <c r="U539" s="42" t="str" cm="1">
        <f t="array" ref="U539">_xlfn.IFS(Tbl_DFR[[#This Row],[Filling Qty]]&gt;=150,"HIGH",Tbl_DFR[[#This Row],[Filling Qty]]&gt;=80,"medium",TRUE,"low")</f>
        <v>low</v>
      </c>
      <c r="V539" s="42" t="str">
        <f>IF(OR(Tbl_DFR[[#This Row],[CMP]]="HALDWANI",Tbl_DFR[[#This Row],[CMP]]="DEHRADUN"),"YES","NO")</f>
        <v>YES</v>
      </c>
      <c r="W539" s="58">
        <v>45937</v>
      </c>
      <c r="X539" s="42"/>
      <c r="Y539" s="43">
        <v>45931</v>
      </c>
      <c r="Z539" s="43" t="str">
        <f>IFERROR(TEXT(Tbl_DFR[[#This Row],[Date of filling]],"mmm"),"WIP")</f>
        <v>Oct</v>
      </c>
      <c r="AA539" s="159">
        <f>IFERROR(YEAR(Tbl_DFR[[#This Row],[Date of filling]]),"WIP")</f>
        <v>2025</v>
      </c>
      <c r="AB539" s="161" t="str">
        <f>IFERROR(TEXT(Tbl_DFR[[#This Row],[Date of filling]],"ddd"),"WIP")</f>
        <v>Tue</v>
      </c>
      <c r="AC539" s="50"/>
      <c r="AD539" s="129" t="str">
        <f>_xlfn.XLOOKUP(Tbl_DFR[[#This Row],[SAP]],Site_master[SAP ID],Site_master[ [ TECHNICIAN Name] ],"Not found")</f>
        <v>Ajay  Kumar  Singh</v>
      </c>
      <c r="AE539" s="133">
        <f>LEN(Tbl_DFR[[#This Row],[SAP]])</f>
        <v>18</v>
      </c>
      <c r="AF539" s="151" t="str">
        <f>IF(Tbl_DFR[[#This Row],[SAP LENGTH]]=18,"valid","check")</f>
        <v>valid</v>
      </c>
    </row>
    <row r="540" spans="1:32">
      <c r="A540" s="70">
        <v>313</v>
      </c>
      <c r="B540" s="34" t="s">
        <v>31</v>
      </c>
      <c r="C540" s="34" t="str">
        <f>UPPER(TRIM(Tbl_DFR[[#This Row],[CMP]]))</f>
        <v>HALDWANI</v>
      </c>
      <c r="D540" s="40" t="s">
        <v>1</v>
      </c>
      <c r="E540" s="21" t="s">
        <v>107</v>
      </c>
      <c r="F540" s="21" t="s">
        <v>108</v>
      </c>
      <c r="G540" s="21" t="s">
        <v>388</v>
      </c>
      <c r="H540" s="34">
        <v>95342</v>
      </c>
      <c r="I540" s="59">
        <v>45936</v>
      </c>
      <c r="J540" s="59">
        <v>45936</v>
      </c>
      <c r="K540" s="159">
        <f>IF(OR(Tbl_DFR[[#This Row],[Date of filling]]="WIP",Tbl_DFR[[#This Row],[Date of Invoice ]]=""),"",Tbl_DFR[[#This Row],[Date of filling]]-Tbl_DFR[[#This Row],[Date of Invoice ]])</f>
        <v>0</v>
      </c>
      <c r="L540" s="161" t="str">
        <f>IF(ISNUMBER(Tbl_DFR[[#This Row],[Invoice filling gape]]),"valid","check")</f>
        <v>valid</v>
      </c>
      <c r="M540" s="46">
        <v>5</v>
      </c>
      <c r="N540" s="46">
        <v>1</v>
      </c>
      <c r="O540" s="46">
        <v>12</v>
      </c>
      <c r="P540" s="52">
        <v>80</v>
      </c>
      <c r="Q540" s="52" t="str">
        <f>IF(Tbl_DFR[[#This Row],[Filling Qty]]&gt;=150,"high","normal")</f>
        <v>normal</v>
      </c>
      <c r="R540" s="52" t="str">
        <f>IF(AND(Tbl_DFR[[#This Row],[CMP]]="HALDWANI",Tbl_DFR[[#This Row],[Filling Qty]]&gt;=150),"yes","no")</f>
        <v>no</v>
      </c>
      <c r="S540" s="52" t="str">
        <f>IF(Tbl_DFR[[#This Row],[Filling Qty]]&gt;=150,"high",IF(Tbl_DFR[[#This Row],[Filling Qty]]&gt;=80,"medium","low"))</f>
        <v>medium</v>
      </c>
      <c r="T540" s="46">
        <f t="shared" si="9"/>
        <v>92</v>
      </c>
      <c r="U540" s="46" t="str" cm="1">
        <f t="array" ref="U540">_xlfn.IFS(Tbl_DFR[[#This Row],[Filling Qty]]&gt;=150,"HIGH",Tbl_DFR[[#This Row],[Filling Qty]]&gt;=80,"medium",TRUE,"low")</f>
        <v>medium</v>
      </c>
      <c r="V540" s="46" t="str">
        <f>IF(OR(Tbl_DFR[[#This Row],[CMP]]="HALDWANI",Tbl_DFR[[#This Row],[CMP]]="DEHRADUN"),"YES","NO")</f>
        <v>YES</v>
      </c>
      <c r="W540" s="59">
        <v>45936</v>
      </c>
      <c r="X540" s="46"/>
      <c r="Y540" s="47">
        <v>45931</v>
      </c>
      <c r="Z540" s="47" t="str">
        <f>IFERROR(TEXT(Tbl_DFR[[#This Row],[Date of filling]],"mmm"),"WIP")</f>
        <v>Oct</v>
      </c>
      <c r="AA540" s="159">
        <f>IFERROR(YEAR(Tbl_DFR[[#This Row],[Date of filling]]),"WIP")</f>
        <v>2025</v>
      </c>
      <c r="AB540" s="161" t="str">
        <f>IFERROR(TEXT(Tbl_DFR[[#This Row],[Date of filling]],"ddd"),"WIP")</f>
        <v>Mon</v>
      </c>
      <c r="AC540" s="48"/>
      <c r="AD540" s="130" t="str">
        <f>_xlfn.XLOOKUP(Tbl_DFR[[#This Row],[SAP]],Site_master[SAP ID],Site_master[ [ TECHNICIAN Name] ],"Not found")</f>
        <v>Rajveer  Singh</v>
      </c>
      <c r="AE540" s="135">
        <f>LEN(Tbl_DFR[[#This Row],[SAP]])</f>
        <v>18</v>
      </c>
      <c r="AF540" s="151" t="str">
        <f>IF(Tbl_DFR[[#This Row],[SAP LENGTH]]=18,"valid","check")</f>
        <v>valid</v>
      </c>
    </row>
    <row r="541" spans="1:32" hidden="1">
      <c r="A541" s="56">
        <v>314</v>
      </c>
      <c r="B541" s="28" t="s">
        <v>31</v>
      </c>
      <c r="C541" s="28" t="str">
        <f>UPPER(TRIM(Tbl_DFR[[#This Row],[CMP]]))</f>
        <v>HALDWANI</v>
      </c>
      <c r="D541" s="40" t="s">
        <v>104</v>
      </c>
      <c r="E541" s="23" t="s">
        <v>230</v>
      </c>
      <c r="F541" s="27" t="s">
        <v>231</v>
      </c>
      <c r="G541" s="27" t="s">
        <v>389</v>
      </c>
      <c r="H541" s="49" t="s">
        <v>408</v>
      </c>
      <c r="I541" s="58">
        <v>45936</v>
      </c>
      <c r="J541" s="58">
        <v>45937</v>
      </c>
      <c r="K541" s="159">
        <f>IF(OR(Tbl_DFR[[#This Row],[Date of filling]]="WIP",Tbl_DFR[[#This Row],[Date of Invoice ]]=""),"",Tbl_DFR[[#This Row],[Date of filling]]-Tbl_DFR[[#This Row],[Date of Invoice ]])</f>
        <v>1</v>
      </c>
      <c r="L541" s="161" t="str">
        <f>IF(ISNUMBER(Tbl_DFR[[#This Row],[Invoice filling gape]]),"valid","check")</f>
        <v>valid</v>
      </c>
      <c r="M541" s="51">
        <v>6369</v>
      </c>
      <c r="N541" s="51">
        <v>1392</v>
      </c>
      <c r="O541" s="51">
        <v>71</v>
      </c>
      <c r="P541" s="51">
        <v>100</v>
      </c>
      <c r="Q541" s="51" t="str">
        <f>IF(Tbl_DFR[[#This Row],[Filling Qty]]&gt;=150,"high","normal")</f>
        <v>normal</v>
      </c>
      <c r="R541" s="51" t="str">
        <f>IF(AND(Tbl_DFR[[#This Row],[CMP]]="HALDWANI",Tbl_DFR[[#This Row],[Filling Qty]]&gt;=150),"yes","no")</f>
        <v>no</v>
      </c>
      <c r="S541" s="51" t="str">
        <f>IF(Tbl_DFR[[#This Row],[Filling Qty]]&gt;=150,"high",IF(Tbl_DFR[[#This Row],[Filling Qty]]&gt;=80,"medium","low"))</f>
        <v>medium</v>
      </c>
      <c r="T541" s="42">
        <f t="shared" si="9"/>
        <v>171</v>
      </c>
      <c r="U541" s="42" t="str" cm="1">
        <f t="array" ref="U541">_xlfn.IFS(Tbl_DFR[[#This Row],[Filling Qty]]&gt;=150,"HIGH",Tbl_DFR[[#This Row],[Filling Qty]]&gt;=80,"medium",TRUE,"low")</f>
        <v>medium</v>
      </c>
      <c r="V541" s="42" t="str">
        <f>IF(OR(Tbl_DFR[[#This Row],[CMP]]="HALDWANI",Tbl_DFR[[#This Row],[CMP]]="DEHRADUN"),"YES","NO")</f>
        <v>YES</v>
      </c>
      <c r="W541" s="58">
        <v>45937</v>
      </c>
      <c r="X541" s="42"/>
      <c r="Y541" s="43">
        <v>45931</v>
      </c>
      <c r="Z541" s="43" t="str">
        <f>IFERROR(TEXT(Tbl_DFR[[#This Row],[Date of filling]],"mmm"),"WIP")</f>
        <v>Oct</v>
      </c>
      <c r="AA541" s="159">
        <f>IFERROR(YEAR(Tbl_DFR[[#This Row],[Date of filling]]),"WIP")</f>
        <v>2025</v>
      </c>
      <c r="AB541" s="161" t="str">
        <f>IFERROR(TEXT(Tbl_DFR[[#This Row],[Date of filling]],"ddd"),"WIP")</f>
        <v>Tue</v>
      </c>
      <c r="AC541" s="50"/>
      <c r="AD541" s="129" t="str">
        <f>_xlfn.XLOOKUP(Tbl_DFR[[#This Row],[SAP]],Site_master[SAP ID],Site_master[ [ TECHNICIAN Name] ],"Not found")</f>
        <v>Jeevan  Singh</v>
      </c>
      <c r="AE541" s="133">
        <f>LEN(Tbl_DFR[[#This Row],[SAP]])</f>
        <v>18</v>
      </c>
      <c r="AF541" s="151" t="str">
        <f>IF(Tbl_DFR[[#This Row],[SAP LENGTH]]=18,"valid","check")</f>
        <v>valid</v>
      </c>
    </row>
    <row r="542" spans="1:32" hidden="1">
      <c r="A542" s="70">
        <v>315</v>
      </c>
      <c r="B542" s="34" t="s">
        <v>31</v>
      </c>
      <c r="C542" s="34" t="str">
        <f>UPPER(TRIM(Tbl_DFR[[#This Row],[CMP]]))</f>
        <v>HALDWANI</v>
      </c>
      <c r="D542" s="40" t="s">
        <v>104</v>
      </c>
      <c r="E542" s="23" t="s">
        <v>230</v>
      </c>
      <c r="F542" s="21" t="s">
        <v>231</v>
      </c>
      <c r="G542" s="21" t="s">
        <v>390</v>
      </c>
      <c r="H542" s="45" t="s">
        <v>408</v>
      </c>
      <c r="I542" s="59">
        <v>45936</v>
      </c>
      <c r="J542" s="59">
        <v>45936</v>
      </c>
      <c r="K542" s="159">
        <f>IF(OR(Tbl_DFR[[#This Row],[Date of filling]]="WIP",Tbl_DFR[[#This Row],[Date of Invoice ]]=""),"",Tbl_DFR[[#This Row],[Date of filling]]-Tbl_DFR[[#This Row],[Date of Invoice ]])</f>
        <v>0</v>
      </c>
      <c r="L542" s="161" t="str">
        <f>IF(ISNUMBER(Tbl_DFR[[#This Row],[Invoice filling gape]]),"valid","check")</f>
        <v>valid</v>
      </c>
      <c r="M542" s="52">
        <v>2019</v>
      </c>
      <c r="N542" s="52">
        <v>299</v>
      </c>
      <c r="O542" s="52">
        <v>81</v>
      </c>
      <c r="P542" s="52">
        <v>80</v>
      </c>
      <c r="Q542" s="52" t="str">
        <f>IF(Tbl_DFR[[#This Row],[Filling Qty]]&gt;=150,"high","normal")</f>
        <v>normal</v>
      </c>
      <c r="R542" s="52" t="str">
        <f>IF(AND(Tbl_DFR[[#This Row],[CMP]]="HALDWANI",Tbl_DFR[[#This Row],[Filling Qty]]&gt;=150),"yes","no")</f>
        <v>no</v>
      </c>
      <c r="S542" s="52" t="str">
        <f>IF(Tbl_DFR[[#This Row],[Filling Qty]]&gt;=150,"high",IF(Tbl_DFR[[#This Row],[Filling Qty]]&gt;=80,"medium","low"))</f>
        <v>medium</v>
      </c>
      <c r="T542" s="46">
        <f t="shared" si="9"/>
        <v>161</v>
      </c>
      <c r="U542" s="46" t="str" cm="1">
        <f t="array" ref="U542">_xlfn.IFS(Tbl_DFR[[#This Row],[Filling Qty]]&gt;=150,"HIGH",Tbl_DFR[[#This Row],[Filling Qty]]&gt;=80,"medium",TRUE,"low")</f>
        <v>medium</v>
      </c>
      <c r="V542" s="46" t="str">
        <f>IF(OR(Tbl_DFR[[#This Row],[CMP]]="HALDWANI",Tbl_DFR[[#This Row],[CMP]]="DEHRADUN"),"YES","NO")</f>
        <v>YES</v>
      </c>
      <c r="W542" s="59">
        <v>45936</v>
      </c>
      <c r="X542" s="46"/>
      <c r="Y542" s="47">
        <v>45931</v>
      </c>
      <c r="Z542" s="47" t="str">
        <f>IFERROR(TEXT(Tbl_DFR[[#This Row],[Date of filling]],"mmm"),"WIP")</f>
        <v>Oct</v>
      </c>
      <c r="AA542" s="159">
        <f>IFERROR(YEAR(Tbl_DFR[[#This Row],[Date of filling]]),"WIP")</f>
        <v>2025</v>
      </c>
      <c r="AB542" s="161" t="str">
        <f>IFERROR(TEXT(Tbl_DFR[[#This Row],[Date of filling]],"ddd"),"WIP")</f>
        <v>Mon</v>
      </c>
      <c r="AC542" s="48"/>
      <c r="AD542" s="130" t="str">
        <f>_xlfn.XLOOKUP(Tbl_DFR[[#This Row],[SAP]],Site_master[SAP ID],Site_master[ [ TECHNICIAN Name] ],"Not found")</f>
        <v>Santosh Lal Saha</v>
      </c>
      <c r="AE542" s="135">
        <f>LEN(Tbl_DFR[[#This Row],[SAP]])</f>
        <v>18</v>
      </c>
      <c r="AF542" s="151" t="str">
        <f>IF(Tbl_DFR[[#This Row],[SAP LENGTH]]=18,"valid","check")</f>
        <v>valid</v>
      </c>
    </row>
    <row r="543" spans="1:32" hidden="1">
      <c r="A543" s="56">
        <v>316</v>
      </c>
      <c r="B543" s="28" t="s">
        <v>31</v>
      </c>
      <c r="C543" s="28" t="str">
        <f>UPPER(TRIM(Tbl_DFR[[#This Row],[CMP]]))</f>
        <v>HALDWANI</v>
      </c>
      <c r="D543" s="40" t="s">
        <v>104</v>
      </c>
      <c r="E543" s="23" t="s">
        <v>230</v>
      </c>
      <c r="F543" s="27" t="s">
        <v>231</v>
      </c>
      <c r="G543" s="27" t="s">
        <v>391</v>
      </c>
      <c r="H543" s="49" t="s">
        <v>408</v>
      </c>
      <c r="I543" s="58">
        <v>45936</v>
      </c>
      <c r="J543" s="58">
        <v>45936</v>
      </c>
      <c r="K543" s="159">
        <f>IF(OR(Tbl_DFR[[#This Row],[Date of filling]]="WIP",Tbl_DFR[[#This Row],[Date of Invoice ]]=""),"",Tbl_DFR[[#This Row],[Date of filling]]-Tbl_DFR[[#This Row],[Date of Invoice ]])</f>
        <v>0</v>
      </c>
      <c r="L543" s="161" t="str">
        <f>IF(ISNUMBER(Tbl_DFR[[#This Row],[Invoice filling gape]]),"valid","check")</f>
        <v>valid</v>
      </c>
      <c r="M543" s="51">
        <v>1925</v>
      </c>
      <c r="N543" s="51">
        <v>436</v>
      </c>
      <c r="O543" s="51">
        <v>95</v>
      </c>
      <c r="P543" s="51">
        <v>60</v>
      </c>
      <c r="Q543" s="51" t="str">
        <f>IF(Tbl_DFR[[#This Row],[Filling Qty]]&gt;=150,"high","normal")</f>
        <v>normal</v>
      </c>
      <c r="R543" s="51" t="str">
        <f>IF(AND(Tbl_DFR[[#This Row],[CMP]]="HALDWANI",Tbl_DFR[[#This Row],[Filling Qty]]&gt;=150),"yes","no")</f>
        <v>no</v>
      </c>
      <c r="S543" s="51" t="str">
        <f>IF(Tbl_DFR[[#This Row],[Filling Qty]]&gt;=150,"high",IF(Tbl_DFR[[#This Row],[Filling Qty]]&gt;=80,"medium","low"))</f>
        <v>low</v>
      </c>
      <c r="T543" s="42">
        <f t="shared" si="9"/>
        <v>155</v>
      </c>
      <c r="U543" s="42" t="str" cm="1">
        <f t="array" ref="U543">_xlfn.IFS(Tbl_DFR[[#This Row],[Filling Qty]]&gt;=150,"HIGH",Tbl_DFR[[#This Row],[Filling Qty]]&gt;=80,"medium",TRUE,"low")</f>
        <v>low</v>
      </c>
      <c r="V543" s="42" t="str">
        <f>IF(OR(Tbl_DFR[[#This Row],[CMP]]="HALDWANI",Tbl_DFR[[#This Row],[CMP]]="DEHRADUN"),"YES","NO")</f>
        <v>YES</v>
      </c>
      <c r="W543" s="58">
        <v>45936</v>
      </c>
      <c r="X543" s="42"/>
      <c r="Y543" s="43">
        <v>45931</v>
      </c>
      <c r="Z543" s="43" t="str">
        <f>IFERROR(TEXT(Tbl_DFR[[#This Row],[Date of filling]],"mmm"),"WIP")</f>
        <v>Oct</v>
      </c>
      <c r="AA543" s="159">
        <f>IFERROR(YEAR(Tbl_DFR[[#This Row],[Date of filling]]),"WIP")</f>
        <v>2025</v>
      </c>
      <c r="AB543" s="161" t="str">
        <f>IFERROR(TEXT(Tbl_DFR[[#This Row],[Date of filling]],"ddd"),"WIP")</f>
        <v>Mon</v>
      </c>
      <c r="AC543" s="50"/>
      <c r="AD543" s="129" t="str">
        <f>_xlfn.XLOOKUP(Tbl_DFR[[#This Row],[SAP]],Site_master[SAP ID],Site_master[ [ TECHNICIAN Name] ],"Not found")</f>
        <v>Santosh Lal Saha</v>
      </c>
      <c r="AE543" s="133">
        <f>LEN(Tbl_DFR[[#This Row],[SAP]])</f>
        <v>18</v>
      </c>
      <c r="AF543" s="151" t="str">
        <f>IF(Tbl_DFR[[#This Row],[SAP LENGTH]]=18,"valid","check")</f>
        <v>valid</v>
      </c>
    </row>
    <row r="544" spans="1:32" hidden="1">
      <c r="A544" s="70">
        <v>317</v>
      </c>
      <c r="B544" s="34" t="s">
        <v>31</v>
      </c>
      <c r="C544" s="34" t="str">
        <f>UPPER(TRIM(Tbl_DFR[[#This Row],[CMP]]))</f>
        <v>HALDWANI</v>
      </c>
      <c r="D544" s="40" t="s">
        <v>104</v>
      </c>
      <c r="E544" s="23" t="s">
        <v>230</v>
      </c>
      <c r="F544" s="21" t="s">
        <v>231</v>
      </c>
      <c r="G544" s="21" t="s">
        <v>392</v>
      </c>
      <c r="H544" s="45" t="s">
        <v>409</v>
      </c>
      <c r="I544" s="59">
        <v>45936</v>
      </c>
      <c r="J544" s="59">
        <v>45937</v>
      </c>
      <c r="K544" s="159">
        <f>IF(OR(Tbl_DFR[[#This Row],[Date of filling]]="WIP",Tbl_DFR[[#This Row],[Date of Invoice ]]=""),"",Tbl_DFR[[#This Row],[Date of filling]]-Tbl_DFR[[#This Row],[Date of Invoice ]])</f>
        <v>1</v>
      </c>
      <c r="L544" s="161" t="str">
        <f>IF(ISNUMBER(Tbl_DFR[[#This Row],[Invoice filling gape]]),"valid","check")</f>
        <v>valid</v>
      </c>
      <c r="M544" s="52">
        <v>9809</v>
      </c>
      <c r="N544" s="52">
        <v>1527</v>
      </c>
      <c r="O544" s="52">
        <v>53</v>
      </c>
      <c r="P544" s="52">
        <v>100</v>
      </c>
      <c r="Q544" s="52" t="str">
        <f>IF(Tbl_DFR[[#This Row],[Filling Qty]]&gt;=150,"high","normal")</f>
        <v>normal</v>
      </c>
      <c r="R544" s="52" t="str">
        <f>IF(AND(Tbl_DFR[[#This Row],[CMP]]="HALDWANI",Tbl_DFR[[#This Row],[Filling Qty]]&gt;=150),"yes","no")</f>
        <v>no</v>
      </c>
      <c r="S544" s="52" t="str">
        <f>IF(Tbl_DFR[[#This Row],[Filling Qty]]&gt;=150,"high",IF(Tbl_DFR[[#This Row],[Filling Qty]]&gt;=80,"medium","low"))</f>
        <v>medium</v>
      </c>
      <c r="T544" s="46">
        <f t="shared" si="9"/>
        <v>153</v>
      </c>
      <c r="U544" s="46" t="str" cm="1">
        <f t="array" ref="U544">_xlfn.IFS(Tbl_DFR[[#This Row],[Filling Qty]]&gt;=150,"HIGH",Tbl_DFR[[#This Row],[Filling Qty]]&gt;=80,"medium",TRUE,"low")</f>
        <v>medium</v>
      </c>
      <c r="V544" s="46" t="str">
        <f>IF(OR(Tbl_DFR[[#This Row],[CMP]]="HALDWANI",Tbl_DFR[[#This Row],[CMP]]="DEHRADUN"),"YES","NO")</f>
        <v>YES</v>
      </c>
      <c r="W544" s="59">
        <v>45937</v>
      </c>
      <c r="X544" s="46"/>
      <c r="Y544" s="47">
        <v>45931</v>
      </c>
      <c r="Z544" s="47" t="str">
        <f>IFERROR(TEXT(Tbl_DFR[[#This Row],[Date of filling]],"mmm"),"WIP")</f>
        <v>Oct</v>
      </c>
      <c r="AA544" s="159">
        <f>IFERROR(YEAR(Tbl_DFR[[#This Row],[Date of filling]]),"WIP")</f>
        <v>2025</v>
      </c>
      <c r="AB544" s="161" t="str">
        <f>IFERROR(TEXT(Tbl_DFR[[#This Row],[Date of filling]],"ddd"),"WIP")</f>
        <v>Tue</v>
      </c>
      <c r="AC544" s="48"/>
      <c r="AD544" s="130" t="str">
        <f>_xlfn.XLOOKUP(Tbl_DFR[[#This Row],[SAP]],Site_master[SAP ID],Site_master[ [ TECHNICIAN Name] ],"Not found")</f>
        <v>Bhupesh Kumar</v>
      </c>
      <c r="AE544" s="135">
        <f>LEN(Tbl_DFR[[#This Row],[SAP]])</f>
        <v>18</v>
      </c>
      <c r="AF544" s="151" t="str">
        <f>IF(Tbl_DFR[[#This Row],[SAP LENGTH]]=18,"valid","check")</f>
        <v>valid</v>
      </c>
    </row>
    <row r="545" spans="1:32" hidden="1">
      <c r="A545" s="56">
        <v>318</v>
      </c>
      <c r="B545" s="28" t="s">
        <v>31</v>
      </c>
      <c r="C545" s="28" t="str">
        <f>UPPER(TRIM(Tbl_DFR[[#This Row],[CMP]]))</f>
        <v>HALDWANI</v>
      </c>
      <c r="D545" s="40" t="s">
        <v>104</v>
      </c>
      <c r="E545" s="23" t="s">
        <v>230</v>
      </c>
      <c r="F545" s="27" t="s">
        <v>231</v>
      </c>
      <c r="G545" s="27" t="s">
        <v>393</v>
      </c>
      <c r="H545" s="49" t="s">
        <v>409</v>
      </c>
      <c r="I545" s="58">
        <v>45936</v>
      </c>
      <c r="J545" s="58">
        <v>45936</v>
      </c>
      <c r="K545" s="159">
        <f>IF(OR(Tbl_DFR[[#This Row],[Date of filling]]="WIP",Tbl_DFR[[#This Row],[Date of Invoice ]]=""),"",Tbl_DFR[[#This Row],[Date of filling]]-Tbl_DFR[[#This Row],[Date of Invoice ]])</f>
        <v>0</v>
      </c>
      <c r="L545" s="161" t="str">
        <f>IF(ISNUMBER(Tbl_DFR[[#This Row],[Invoice filling gape]]),"valid","check")</f>
        <v>valid</v>
      </c>
      <c r="M545" s="51">
        <v>4702</v>
      </c>
      <c r="N545" s="51">
        <v>1137</v>
      </c>
      <c r="O545" s="51">
        <v>83</v>
      </c>
      <c r="P545" s="51">
        <v>80</v>
      </c>
      <c r="Q545" s="51" t="str">
        <f>IF(Tbl_DFR[[#This Row],[Filling Qty]]&gt;=150,"high","normal")</f>
        <v>normal</v>
      </c>
      <c r="R545" s="51" t="str">
        <f>IF(AND(Tbl_DFR[[#This Row],[CMP]]="HALDWANI",Tbl_DFR[[#This Row],[Filling Qty]]&gt;=150),"yes","no")</f>
        <v>no</v>
      </c>
      <c r="S545" s="51" t="str">
        <f>IF(Tbl_DFR[[#This Row],[Filling Qty]]&gt;=150,"high",IF(Tbl_DFR[[#This Row],[Filling Qty]]&gt;=80,"medium","low"))</f>
        <v>medium</v>
      </c>
      <c r="T545" s="42">
        <f t="shared" si="9"/>
        <v>163</v>
      </c>
      <c r="U545" s="42" t="str" cm="1">
        <f t="array" ref="U545">_xlfn.IFS(Tbl_DFR[[#This Row],[Filling Qty]]&gt;=150,"HIGH",Tbl_DFR[[#This Row],[Filling Qty]]&gt;=80,"medium",TRUE,"low")</f>
        <v>medium</v>
      </c>
      <c r="V545" s="42" t="str">
        <f>IF(OR(Tbl_DFR[[#This Row],[CMP]]="HALDWANI",Tbl_DFR[[#This Row],[CMP]]="DEHRADUN"),"YES","NO")</f>
        <v>YES</v>
      </c>
      <c r="W545" s="58">
        <v>45936</v>
      </c>
      <c r="X545" s="42"/>
      <c r="Y545" s="43">
        <v>45931</v>
      </c>
      <c r="Z545" s="43" t="str">
        <f>IFERROR(TEXT(Tbl_DFR[[#This Row],[Date of filling]],"mmm"),"WIP")</f>
        <v>Oct</v>
      </c>
      <c r="AA545" s="159">
        <f>IFERROR(YEAR(Tbl_DFR[[#This Row],[Date of filling]]),"WIP")</f>
        <v>2025</v>
      </c>
      <c r="AB545" s="161" t="str">
        <f>IFERROR(TEXT(Tbl_DFR[[#This Row],[Date of filling]],"ddd"),"WIP")</f>
        <v>Mon</v>
      </c>
      <c r="AC545" s="50"/>
      <c r="AD545" s="129" t="str">
        <f>_xlfn.XLOOKUP(Tbl_DFR[[#This Row],[SAP]],Site_master[SAP ID],Site_master[ [ TECHNICIAN Name] ],"Not found")</f>
        <v>Santosh Lal Saha</v>
      </c>
      <c r="AE545" s="133">
        <f>LEN(Tbl_DFR[[#This Row],[SAP]])</f>
        <v>18</v>
      </c>
      <c r="AF545" s="151" t="str">
        <f>IF(Tbl_DFR[[#This Row],[SAP LENGTH]]=18,"valid","check")</f>
        <v>valid</v>
      </c>
    </row>
    <row r="546" spans="1:32" hidden="1">
      <c r="A546" s="70">
        <v>319</v>
      </c>
      <c r="B546" s="34" t="s">
        <v>31</v>
      </c>
      <c r="C546" s="34" t="str">
        <f>UPPER(TRIM(Tbl_DFR[[#This Row],[CMP]]))</f>
        <v>HALDWANI</v>
      </c>
      <c r="D546" s="40" t="s">
        <v>104</v>
      </c>
      <c r="E546" s="23" t="s">
        <v>129</v>
      </c>
      <c r="F546" s="23" t="s">
        <v>340</v>
      </c>
      <c r="G546" s="21" t="s">
        <v>394</v>
      </c>
      <c r="H546" s="34">
        <v>55433</v>
      </c>
      <c r="I546" s="59">
        <v>45936</v>
      </c>
      <c r="J546" s="59">
        <v>45938</v>
      </c>
      <c r="K546" s="159">
        <f>IF(OR(Tbl_DFR[[#This Row],[Date of filling]]="WIP",Tbl_DFR[[#This Row],[Date of Invoice ]]=""),"",Tbl_DFR[[#This Row],[Date of filling]]-Tbl_DFR[[#This Row],[Date of Invoice ]])</f>
        <v>2</v>
      </c>
      <c r="L546" s="161" t="str">
        <f>IF(ISNUMBER(Tbl_DFR[[#This Row],[Invoice filling gape]]),"valid","check")</f>
        <v>valid</v>
      </c>
      <c r="M546" s="46">
        <v>3351</v>
      </c>
      <c r="N546" s="46">
        <v>1001</v>
      </c>
      <c r="O546" s="46">
        <v>70</v>
      </c>
      <c r="P546" s="46">
        <v>80</v>
      </c>
      <c r="Q546" s="46" t="str">
        <f>IF(Tbl_DFR[[#This Row],[Filling Qty]]&gt;=150,"high","normal")</f>
        <v>normal</v>
      </c>
      <c r="R546" s="46" t="str">
        <f>IF(AND(Tbl_DFR[[#This Row],[CMP]]="HALDWANI",Tbl_DFR[[#This Row],[Filling Qty]]&gt;=150),"yes","no")</f>
        <v>no</v>
      </c>
      <c r="S546" s="46" t="str">
        <f>IF(Tbl_DFR[[#This Row],[Filling Qty]]&gt;=150,"high",IF(Tbl_DFR[[#This Row],[Filling Qty]]&gt;=80,"medium","low"))</f>
        <v>medium</v>
      </c>
      <c r="T546" s="46">
        <f t="shared" si="9"/>
        <v>150</v>
      </c>
      <c r="U546" s="46" t="str" cm="1">
        <f t="array" ref="U546">_xlfn.IFS(Tbl_DFR[[#This Row],[Filling Qty]]&gt;=150,"HIGH",Tbl_DFR[[#This Row],[Filling Qty]]&gt;=80,"medium",TRUE,"low")</f>
        <v>medium</v>
      </c>
      <c r="V546" s="46" t="str">
        <f>IF(OR(Tbl_DFR[[#This Row],[CMP]]="HALDWANI",Tbl_DFR[[#This Row],[CMP]]="DEHRADUN"),"YES","NO")</f>
        <v>YES</v>
      </c>
      <c r="W546" s="59">
        <v>45938</v>
      </c>
      <c r="X546" s="46"/>
      <c r="Y546" s="47">
        <v>45931</v>
      </c>
      <c r="Z546" s="47" t="str">
        <f>IFERROR(TEXT(Tbl_DFR[[#This Row],[Date of filling]],"mmm"),"WIP")</f>
        <v>Oct</v>
      </c>
      <c r="AA546" s="159">
        <f>IFERROR(YEAR(Tbl_DFR[[#This Row],[Date of filling]]),"WIP")</f>
        <v>2025</v>
      </c>
      <c r="AB546" s="161" t="str">
        <f>IFERROR(TEXT(Tbl_DFR[[#This Row],[Date of filling]],"ddd"),"WIP")</f>
        <v>Wed</v>
      </c>
      <c r="AC546" s="48"/>
      <c r="AD546" s="130" t="str">
        <f>_xlfn.XLOOKUP(Tbl_DFR[[#This Row],[SAP]],Site_master[SAP ID],Site_master[ [ TECHNICIAN Name] ],"Not found")</f>
        <v>Dhirendra   Bisht</v>
      </c>
      <c r="AE546" s="135">
        <f>LEN(Tbl_DFR[[#This Row],[SAP]])</f>
        <v>18</v>
      </c>
      <c r="AF546" s="151" t="str">
        <f>IF(Tbl_DFR[[#This Row],[SAP LENGTH]]=18,"valid","check")</f>
        <v>valid</v>
      </c>
    </row>
    <row r="547" spans="1:32" hidden="1">
      <c r="A547" s="56">
        <v>320</v>
      </c>
      <c r="B547" s="28" t="s">
        <v>31</v>
      </c>
      <c r="C547" s="28" t="str">
        <f>UPPER(TRIM(Tbl_DFR[[#This Row],[CMP]]))</f>
        <v>HALDWANI</v>
      </c>
      <c r="D547" s="40" t="s">
        <v>104</v>
      </c>
      <c r="E547" s="23" t="s">
        <v>129</v>
      </c>
      <c r="F547" s="23" t="s">
        <v>340</v>
      </c>
      <c r="G547" s="27" t="s">
        <v>395</v>
      </c>
      <c r="H547" s="28">
        <v>75812</v>
      </c>
      <c r="I547" s="58">
        <v>45936</v>
      </c>
      <c r="J547" s="58">
        <v>45936</v>
      </c>
      <c r="K547" s="159">
        <f>IF(OR(Tbl_DFR[[#This Row],[Date of filling]]="WIP",Tbl_DFR[[#This Row],[Date of Invoice ]]=""),"",Tbl_DFR[[#This Row],[Date of filling]]-Tbl_DFR[[#This Row],[Date of Invoice ]])</f>
        <v>0</v>
      </c>
      <c r="L547" s="161" t="str">
        <f>IF(ISNUMBER(Tbl_DFR[[#This Row],[Invoice filling gape]]),"valid","check")</f>
        <v>valid</v>
      </c>
      <c r="M547" s="42">
        <v>815</v>
      </c>
      <c r="N547" s="42">
        <v>267</v>
      </c>
      <c r="O547" s="42">
        <v>11</v>
      </c>
      <c r="P547" s="42">
        <v>160</v>
      </c>
      <c r="Q547" s="42" t="str">
        <f>IF(Tbl_DFR[[#This Row],[Filling Qty]]&gt;=150,"high","normal")</f>
        <v>high</v>
      </c>
      <c r="R547" s="42" t="str">
        <f>IF(AND(Tbl_DFR[[#This Row],[CMP]]="HALDWANI",Tbl_DFR[[#This Row],[Filling Qty]]&gt;=150),"yes","no")</f>
        <v>yes</v>
      </c>
      <c r="S547" s="42" t="str">
        <f>IF(Tbl_DFR[[#This Row],[Filling Qty]]&gt;=150,"high",IF(Tbl_DFR[[#This Row],[Filling Qty]]&gt;=80,"medium","low"))</f>
        <v>high</v>
      </c>
      <c r="T547" s="42">
        <f t="shared" si="9"/>
        <v>171</v>
      </c>
      <c r="U547" s="42" t="str" cm="1">
        <f t="array" ref="U547">_xlfn.IFS(Tbl_DFR[[#This Row],[Filling Qty]]&gt;=150,"HIGH",Tbl_DFR[[#This Row],[Filling Qty]]&gt;=80,"medium",TRUE,"low")</f>
        <v>HIGH</v>
      </c>
      <c r="V547" s="42" t="str">
        <f>IF(OR(Tbl_DFR[[#This Row],[CMP]]="HALDWANI",Tbl_DFR[[#This Row],[CMP]]="DEHRADUN"),"YES","NO")</f>
        <v>YES</v>
      </c>
      <c r="W547" s="58">
        <v>45936</v>
      </c>
      <c r="X547" s="42"/>
      <c r="Y547" s="43">
        <v>45931</v>
      </c>
      <c r="Z547" s="43" t="str">
        <f>IFERROR(TEXT(Tbl_DFR[[#This Row],[Date of filling]],"mmm"),"WIP")</f>
        <v>Oct</v>
      </c>
      <c r="AA547" s="159">
        <f>IFERROR(YEAR(Tbl_DFR[[#This Row],[Date of filling]]),"WIP")</f>
        <v>2025</v>
      </c>
      <c r="AB547" s="161" t="str">
        <f>IFERROR(TEXT(Tbl_DFR[[#This Row],[Date of filling]],"ddd"),"WIP")</f>
        <v>Mon</v>
      </c>
      <c r="AC547" s="50"/>
      <c r="AD547" s="129" t="str">
        <f>_xlfn.XLOOKUP(Tbl_DFR[[#This Row],[SAP]],Site_master[SAP ID],Site_master[ [ TECHNICIAN Name] ],"Not found")</f>
        <v>Not found</v>
      </c>
      <c r="AE547" s="133">
        <f>LEN(Tbl_DFR[[#This Row],[SAP]])</f>
        <v>18</v>
      </c>
      <c r="AF547" s="151" t="str">
        <f>IF(Tbl_DFR[[#This Row],[SAP LENGTH]]=18,"valid","check")</f>
        <v>valid</v>
      </c>
    </row>
    <row r="548" spans="1:32" hidden="1">
      <c r="A548" s="70">
        <v>321</v>
      </c>
      <c r="B548" s="34" t="s">
        <v>31</v>
      </c>
      <c r="C548" s="34" t="str">
        <f>UPPER(TRIM(Tbl_DFR[[#This Row],[CMP]]))</f>
        <v>HALDWANI</v>
      </c>
      <c r="D548" s="40" t="s">
        <v>104</v>
      </c>
      <c r="E548" s="40" t="s">
        <v>129</v>
      </c>
      <c r="F548" s="23" t="s">
        <v>340</v>
      </c>
      <c r="G548" s="21" t="s">
        <v>396</v>
      </c>
      <c r="H548" s="34">
        <v>55433</v>
      </c>
      <c r="I548" s="59">
        <v>45936</v>
      </c>
      <c r="J548" s="59">
        <v>45938</v>
      </c>
      <c r="K548" s="159">
        <f>IF(OR(Tbl_DFR[[#This Row],[Date of filling]]="WIP",Tbl_DFR[[#This Row],[Date of Invoice ]]=""),"",Tbl_DFR[[#This Row],[Date of filling]]-Tbl_DFR[[#This Row],[Date of Invoice ]])</f>
        <v>2</v>
      </c>
      <c r="L548" s="161" t="str">
        <f>IF(ISNUMBER(Tbl_DFR[[#This Row],[Invoice filling gape]]),"valid","check")</f>
        <v>valid</v>
      </c>
      <c r="M548" s="52">
        <v>4379</v>
      </c>
      <c r="N548" s="52">
        <v>637</v>
      </c>
      <c r="O548" s="52">
        <v>80</v>
      </c>
      <c r="P548" s="46">
        <v>100</v>
      </c>
      <c r="Q548" s="46" t="str">
        <f>IF(Tbl_DFR[[#This Row],[Filling Qty]]&gt;=150,"high","normal")</f>
        <v>normal</v>
      </c>
      <c r="R548" s="46" t="str">
        <f>IF(AND(Tbl_DFR[[#This Row],[CMP]]="HALDWANI",Tbl_DFR[[#This Row],[Filling Qty]]&gt;=150),"yes","no")</f>
        <v>no</v>
      </c>
      <c r="S548" s="46" t="str">
        <f>IF(Tbl_DFR[[#This Row],[Filling Qty]]&gt;=150,"high",IF(Tbl_DFR[[#This Row],[Filling Qty]]&gt;=80,"medium","low"))</f>
        <v>medium</v>
      </c>
      <c r="T548" s="46">
        <f t="shared" si="9"/>
        <v>180</v>
      </c>
      <c r="U548" s="46" t="str" cm="1">
        <f t="array" ref="U548">_xlfn.IFS(Tbl_DFR[[#This Row],[Filling Qty]]&gt;=150,"HIGH",Tbl_DFR[[#This Row],[Filling Qty]]&gt;=80,"medium",TRUE,"low")</f>
        <v>medium</v>
      </c>
      <c r="V548" s="46" t="str">
        <f>IF(OR(Tbl_DFR[[#This Row],[CMP]]="HALDWANI",Tbl_DFR[[#This Row],[CMP]]="DEHRADUN"),"YES","NO")</f>
        <v>YES</v>
      </c>
      <c r="W548" s="59">
        <v>45938</v>
      </c>
      <c r="X548" s="46"/>
      <c r="Y548" s="47">
        <v>45931</v>
      </c>
      <c r="Z548" s="47" t="str">
        <f>IFERROR(TEXT(Tbl_DFR[[#This Row],[Date of filling]],"mmm"),"WIP")</f>
        <v>Oct</v>
      </c>
      <c r="AA548" s="159">
        <f>IFERROR(YEAR(Tbl_DFR[[#This Row],[Date of filling]]),"WIP")</f>
        <v>2025</v>
      </c>
      <c r="AB548" s="161" t="str">
        <f>IFERROR(TEXT(Tbl_DFR[[#This Row],[Date of filling]],"ddd"),"WIP")</f>
        <v>Wed</v>
      </c>
      <c r="AC548" s="48"/>
      <c r="AD548" s="130" t="str">
        <f>_xlfn.XLOOKUP(Tbl_DFR[[#This Row],[SAP]],Site_master[SAP ID],Site_master[ [ TECHNICIAN Name] ],"Not found")</f>
        <v>Pramod   Singh</v>
      </c>
      <c r="AE548" s="135">
        <f>LEN(Tbl_DFR[[#This Row],[SAP]])</f>
        <v>18</v>
      </c>
      <c r="AF548" s="151" t="str">
        <f>IF(Tbl_DFR[[#This Row],[SAP LENGTH]]=18,"valid","check")</f>
        <v>valid</v>
      </c>
    </row>
    <row r="549" spans="1:32" hidden="1">
      <c r="A549" s="56">
        <v>322</v>
      </c>
      <c r="B549" s="28" t="s">
        <v>31</v>
      </c>
      <c r="C549" s="28" t="str">
        <f>UPPER(TRIM(Tbl_DFR[[#This Row],[CMP]]))</f>
        <v>HALDWANI</v>
      </c>
      <c r="D549" s="40" t="s">
        <v>104</v>
      </c>
      <c r="E549" s="40" t="s">
        <v>129</v>
      </c>
      <c r="F549" s="23" t="s">
        <v>340</v>
      </c>
      <c r="G549" s="27" t="s">
        <v>410</v>
      </c>
      <c r="H549" s="28">
        <v>55433</v>
      </c>
      <c r="I549" s="58">
        <v>45936</v>
      </c>
      <c r="J549" s="58">
        <v>45937</v>
      </c>
      <c r="K549" s="159">
        <f>IF(OR(Tbl_DFR[[#This Row],[Date of filling]]="WIP",Tbl_DFR[[#This Row],[Date of Invoice ]]=""),"",Tbl_DFR[[#This Row],[Date of filling]]-Tbl_DFR[[#This Row],[Date of Invoice ]])</f>
        <v>1</v>
      </c>
      <c r="L549" s="161" t="str">
        <f>IF(ISNUMBER(Tbl_DFR[[#This Row],[Invoice filling gape]]),"valid","check")</f>
        <v>valid</v>
      </c>
      <c r="M549" s="51">
        <v>15529</v>
      </c>
      <c r="N549" s="51">
        <v>4412</v>
      </c>
      <c r="O549" s="51">
        <v>90</v>
      </c>
      <c r="P549" s="42">
        <v>80</v>
      </c>
      <c r="Q549" s="42" t="str">
        <f>IF(Tbl_DFR[[#This Row],[Filling Qty]]&gt;=150,"high","normal")</f>
        <v>normal</v>
      </c>
      <c r="R549" s="42" t="str">
        <f>IF(AND(Tbl_DFR[[#This Row],[CMP]]="HALDWANI",Tbl_DFR[[#This Row],[Filling Qty]]&gt;=150),"yes","no")</f>
        <v>no</v>
      </c>
      <c r="S549" s="42" t="str">
        <f>IF(Tbl_DFR[[#This Row],[Filling Qty]]&gt;=150,"high",IF(Tbl_DFR[[#This Row],[Filling Qty]]&gt;=80,"medium","low"))</f>
        <v>medium</v>
      </c>
      <c r="T549" s="42">
        <f t="shared" si="9"/>
        <v>170</v>
      </c>
      <c r="U549" s="42" t="str" cm="1">
        <f t="array" ref="U549">_xlfn.IFS(Tbl_DFR[[#This Row],[Filling Qty]]&gt;=150,"HIGH",Tbl_DFR[[#This Row],[Filling Qty]]&gt;=80,"medium",TRUE,"low")</f>
        <v>medium</v>
      </c>
      <c r="V549" s="42" t="str">
        <f>IF(OR(Tbl_DFR[[#This Row],[CMP]]="HALDWANI",Tbl_DFR[[#This Row],[CMP]]="DEHRADUN"),"YES","NO")</f>
        <v>YES</v>
      </c>
      <c r="W549" s="58">
        <v>45937</v>
      </c>
      <c r="X549" s="42"/>
      <c r="Y549" s="43">
        <v>45931</v>
      </c>
      <c r="Z549" s="43" t="str">
        <f>IFERROR(TEXT(Tbl_DFR[[#This Row],[Date of filling]],"mmm"),"WIP")</f>
        <v>Oct</v>
      </c>
      <c r="AA549" s="159">
        <f>IFERROR(YEAR(Tbl_DFR[[#This Row],[Date of filling]]),"WIP")</f>
        <v>2025</v>
      </c>
      <c r="AB549" s="161" t="str">
        <f>IFERROR(TEXT(Tbl_DFR[[#This Row],[Date of filling]],"ddd"),"WIP")</f>
        <v>Tue</v>
      </c>
      <c r="AC549" s="50"/>
      <c r="AD549" s="129" t="str">
        <f>_xlfn.XLOOKUP(Tbl_DFR[[#This Row],[SAP]],Site_master[SAP ID],Site_master[ [ TECHNICIAN Name] ],"Not found")</f>
        <v>Shankar  Singh THLS</v>
      </c>
      <c r="AE549" s="133">
        <f>LEN(Tbl_DFR[[#This Row],[SAP]])</f>
        <v>18</v>
      </c>
      <c r="AF549" s="151" t="str">
        <f>IF(Tbl_DFR[[#This Row],[SAP LENGTH]]=18,"valid","check")</f>
        <v>valid</v>
      </c>
    </row>
    <row r="550" spans="1:32" hidden="1">
      <c r="A550" s="70">
        <v>323</v>
      </c>
      <c r="B550" s="34" t="s">
        <v>31</v>
      </c>
      <c r="C550" s="34" t="str">
        <f>UPPER(TRIM(Tbl_DFR[[#This Row],[CMP]]))</f>
        <v>HALDWANI</v>
      </c>
      <c r="D550" s="40" t="s">
        <v>104</v>
      </c>
      <c r="E550" s="40" t="s">
        <v>129</v>
      </c>
      <c r="F550" s="23" t="s">
        <v>340</v>
      </c>
      <c r="G550" s="21" t="s">
        <v>398</v>
      </c>
      <c r="H550" s="34">
        <v>55433</v>
      </c>
      <c r="I550" s="59">
        <v>45936</v>
      </c>
      <c r="J550" s="59">
        <v>45937</v>
      </c>
      <c r="K550" s="159">
        <f>IF(OR(Tbl_DFR[[#This Row],[Date of filling]]="WIP",Tbl_DFR[[#This Row],[Date of Invoice ]]=""),"",Tbl_DFR[[#This Row],[Date of filling]]-Tbl_DFR[[#This Row],[Date of Invoice ]])</f>
        <v>1</v>
      </c>
      <c r="L550" s="161" t="str">
        <f>IF(ISNUMBER(Tbl_DFR[[#This Row],[Invoice filling gape]]),"valid","check")</f>
        <v>valid</v>
      </c>
      <c r="M550" s="52">
        <v>977</v>
      </c>
      <c r="N550" s="52">
        <v>745</v>
      </c>
      <c r="O550" s="52">
        <v>110</v>
      </c>
      <c r="P550" s="46">
        <v>60</v>
      </c>
      <c r="Q550" s="46" t="str">
        <f>IF(Tbl_DFR[[#This Row],[Filling Qty]]&gt;=150,"high","normal")</f>
        <v>normal</v>
      </c>
      <c r="R550" s="46" t="str">
        <f>IF(AND(Tbl_DFR[[#This Row],[CMP]]="HALDWANI",Tbl_DFR[[#This Row],[Filling Qty]]&gt;=150),"yes","no")</f>
        <v>no</v>
      </c>
      <c r="S550" s="46" t="str">
        <f>IF(Tbl_DFR[[#This Row],[Filling Qty]]&gt;=150,"high",IF(Tbl_DFR[[#This Row],[Filling Qty]]&gt;=80,"medium","low"))</f>
        <v>low</v>
      </c>
      <c r="T550" s="46">
        <f t="shared" si="9"/>
        <v>170</v>
      </c>
      <c r="U550" s="46" t="str" cm="1">
        <f t="array" ref="U550">_xlfn.IFS(Tbl_DFR[[#This Row],[Filling Qty]]&gt;=150,"HIGH",Tbl_DFR[[#This Row],[Filling Qty]]&gt;=80,"medium",TRUE,"low")</f>
        <v>low</v>
      </c>
      <c r="V550" s="46" t="str">
        <f>IF(OR(Tbl_DFR[[#This Row],[CMP]]="HALDWANI",Tbl_DFR[[#This Row],[CMP]]="DEHRADUN"),"YES","NO")</f>
        <v>YES</v>
      </c>
      <c r="W550" s="59">
        <v>45937</v>
      </c>
      <c r="X550" s="46"/>
      <c r="Y550" s="47">
        <v>45931</v>
      </c>
      <c r="Z550" s="47" t="str">
        <f>IFERROR(TEXT(Tbl_DFR[[#This Row],[Date of filling]],"mmm"),"WIP")</f>
        <v>Oct</v>
      </c>
      <c r="AA550" s="159">
        <f>IFERROR(YEAR(Tbl_DFR[[#This Row],[Date of filling]]),"WIP")</f>
        <v>2025</v>
      </c>
      <c r="AB550" s="161" t="str">
        <f>IFERROR(TEXT(Tbl_DFR[[#This Row],[Date of filling]],"ddd"),"WIP")</f>
        <v>Tue</v>
      </c>
      <c r="AC550" s="48"/>
      <c r="AD550" s="130" t="str">
        <f>_xlfn.XLOOKUP(Tbl_DFR[[#This Row],[SAP]],Site_master[SAP ID],Site_master[ [ TECHNICIAN Name] ],"Not found")</f>
        <v>Not found</v>
      </c>
      <c r="AE550" s="135">
        <f>LEN(Tbl_DFR[[#This Row],[SAP]])</f>
        <v>18</v>
      </c>
      <c r="AF550" s="151" t="str">
        <f>IF(Tbl_DFR[[#This Row],[SAP LENGTH]]=18,"valid","check")</f>
        <v>valid</v>
      </c>
    </row>
    <row r="551" spans="1:32" hidden="1">
      <c r="A551" s="56">
        <v>324</v>
      </c>
      <c r="B551" s="28" t="s">
        <v>31</v>
      </c>
      <c r="C551" s="28" t="str">
        <f>UPPER(TRIM(Tbl_DFR[[#This Row],[CMP]]))</f>
        <v>HALDWANI</v>
      </c>
      <c r="D551" s="40" t="s">
        <v>104</v>
      </c>
      <c r="E551" s="40" t="s">
        <v>129</v>
      </c>
      <c r="F551" s="23" t="s">
        <v>340</v>
      </c>
      <c r="G551" s="27" t="s">
        <v>399</v>
      </c>
      <c r="H551" s="28">
        <v>55433</v>
      </c>
      <c r="I551" s="58">
        <v>45936</v>
      </c>
      <c r="J551" s="58">
        <v>45937</v>
      </c>
      <c r="K551" s="159">
        <f>IF(OR(Tbl_DFR[[#This Row],[Date of filling]]="WIP",Tbl_DFR[[#This Row],[Date of Invoice ]]=""),"",Tbl_DFR[[#This Row],[Date of filling]]-Tbl_DFR[[#This Row],[Date of Invoice ]])</f>
        <v>1</v>
      </c>
      <c r="L551" s="161" t="str">
        <f>IF(ISNUMBER(Tbl_DFR[[#This Row],[Invoice filling gape]]),"valid","check")</f>
        <v>valid</v>
      </c>
      <c r="M551" s="51">
        <v>2217</v>
      </c>
      <c r="N551" s="51">
        <v>723</v>
      </c>
      <c r="O551" s="51">
        <v>7080</v>
      </c>
      <c r="P551" s="42">
        <v>80</v>
      </c>
      <c r="Q551" s="42" t="str">
        <f>IF(Tbl_DFR[[#This Row],[Filling Qty]]&gt;=150,"high","normal")</f>
        <v>normal</v>
      </c>
      <c r="R551" s="42" t="str">
        <f>IF(AND(Tbl_DFR[[#This Row],[CMP]]="HALDWANI",Tbl_DFR[[#This Row],[Filling Qty]]&gt;=150),"yes","no")</f>
        <v>no</v>
      </c>
      <c r="S551" s="42" t="str">
        <f>IF(Tbl_DFR[[#This Row],[Filling Qty]]&gt;=150,"high",IF(Tbl_DFR[[#This Row],[Filling Qty]]&gt;=80,"medium","low"))</f>
        <v>medium</v>
      </c>
      <c r="T551" s="42">
        <f t="shared" si="9"/>
        <v>7160</v>
      </c>
      <c r="U551" s="42" t="str" cm="1">
        <f t="array" ref="U551">_xlfn.IFS(Tbl_DFR[[#This Row],[Filling Qty]]&gt;=150,"HIGH",Tbl_DFR[[#This Row],[Filling Qty]]&gt;=80,"medium",TRUE,"low")</f>
        <v>medium</v>
      </c>
      <c r="V551" s="42" t="str">
        <f>IF(OR(Tbl_DFR[[#This Row],[CMP]]="HALDWANI",Tbl_DFR[[#This Row],[CMP]]="DEHRADUN"),"YES","NO")</f>
        <v>YES</v>
      </c>
      <c r="W551" s="58">
        <v>45937</v>
      </c>
      <c r="X551" s="42"/>
      <c r="Y551" s="43">
        <v>45931</v>
      </c>
      <c r="Z551" s="43" t="str">
        <f>IFERROR(TEXT(Tbl_DFR[[#This Row],[Date of filling]],"mmm"),"WIP")</f>
        <v>Oct</v>
      </c>
      <c r="AA551" s="159">
        <f>IFERROR(YEAR(Tbl_DFR[[#This Row],[Date of filling]]),"WIP")</f>
        <v>2025</v>
      </c>
      <c r="AB551" s="161" t="str">
        <f>IFERROR(TEXT(Tbl_DFR[[#This Row],[Date of filling]],"ddd"),"WIP")</f>
        <v>Tue</v>
      </c>
      <c r="AC551" s="50"/>
      <c r="AD551" s="129" t="str">
        <f>_xlfn.XLOOKUP(Tbl_DFR[[#This Row],[SAP]],Site_master[SAP ID],Site_master[ [ TECHNICIAN Name] ],"Not found")</f>
        <v>Mr  Pankaj</v>
      </c>
      <c r="AE551" s="133">
        <f>LEN(Tbl_DFR[[#This Row],[SAP]])</f>
        <v>18</v>
      </c>
      <c r="AF551" s="151" t="str">
        <f>IF(Tbl_DFR[[#This Row],[SAP LENGTH]]=18,"valid","check")</f>
        <v>valid</v>
      </c>
    </row>
    <row r="552" spans="1:32" hidden="1">
      <c r="A552" s="70">
        <v>325</v>
      </c>
      <c r="B552" s="34" t="s">
        <v>31</v>
      </c>
      <c r="C552" s="34" t="str">
        <f>UPPER(TRIM(Tbl_DFR[[#This Row],[CMP]]))</f>
        <v>HALDWANI</v>
      </c>
      <c r="D552" s="40" t="s">
        <v>104</v>
      </c>
      <c r="E552" s="40" t="s">
        <v>129</v>
      </c>
      <c r="F552" s="23" t="s">
        <v>340</v>
      </c>
      <c r="G552" s="21" t="s">
        <v>397</v>
      </c>
      <c r="H552" s="34">
        <v>80441</v>
      </c>
      <c r="I552" s="59">
        <v>45936</v>
      </c>
      <c r="J552" s="59">
        <v>45938</v>
      </c>
      <c r="K552" s="159">
        <f>IF(OR(Tbl_DFR[[#This Row],[Date of filling]]="WIP",Tbl_DFR[[#This Row],[Date of Invoice ]]=""),"",Tbl_DFR[[#This Row],[Date of filling]]-Tbl_DFR[[#This Row],[Date of Invoice ]])</f>
        <v>2</v>
      </c>
      <c r="L552" s="161" t="str">
        <f>IF(ISNUMBER(Tbl_DFR[[#This Row],[Invoice filling gape]]),"valid","check")</f>
        <v>valid</v>
      </c>
      <c r="M552" s="52">
        <v>695</v>
      </c>
      <c r="N552" s="52">
        <v>266</v>
      </c>
      <c r="O552" s="52">
        <v>20</v>
      </c>
      <c r="P552" s="46">
        <v>60</v>
      </c>
      <c r="Q552" s="46" t="str">
        <f>IF(Tbl_DFR[[#This Row],[Filling Qty]]&gt;=150,"high","normal")</f>
        <v>normal</v>
      </c>
      <c r="R552" s="46" t="str">
        <f>IF(AND(Tbl_DFR[[#This Row],[CMP]]="HALDWANI",Tbl_DFR[[#This Row],[Filling Qty]]&gt;=150),"yes","no")</f>
        <v>no</v>
      </c>
      <c r="S552" s="46" t="str">
        <f>IF(Tbl_DFR[[#This Row],[Filling Qty]]&gt;=150,"high",IF(Tbl_DFR[[#This Row],[Filling Qty]]&gt;=80,"medium","low"))</f>
        <v>low</v>
      </c>
      <c r="T552" s="46">
        <f t="shared" si="9"/>
        <v>80</v>
      </c>
      <c r="U552" s="46" t="str" cm="1">
        <f t="array" ref="U552">_xlfn.IFS(Tbl_DFR[[#This Row],[Filling Qty]]&gt;=150,"HIGH",Tbl_DFR[[#This Row],[Filling Qty]]&gt;=80,"medium",TRUE,"low")</f>
        <v>low</v>
      </c>
      <c r="V552" s="46" t="str">
        <f>IF(OR(Tbl_DFR[[#This Row],[CMP]]="HALDWANI",Tbl_DFR[[#This Row],[CMP]]="DEHRADUN"),"YES","NO")</f>
        <v>YES</v>
      </c>
      <c r="W552" s="59">
        <v>45938</v>
      </c>
      <c r="X552" s="46"/>
      <c r="Y552" s="47">
        <v>45931</v>
      </c>
      <c r="Z552" s="47" t="str">
        <f>IFERROR(TEXT(Tbl_DFR[[#This Row],[Date of filling]],"mmm"),"WIP")</f>
        <v>Oct</v>
      </c>
      <c r="AA552" s="159">
        <f>IFERROR(YEAR(Tbl_DFR[[#This Row],[Date of filling]]),"WIP")</f>
        <v>2025</v>
      </c>
      <c r="AB552" s="161" t="str">
        <f>IFERROR(TEXT(Tbl_DFR[[#This Row],[Date of filling]],"ddd"),"WIP")</f>
        <v>Wed</v>
      </c>
      <c r="AC552" s="48"/>
      <c r="AD552" s="130" t="str">
        <f>_xlfn.XLOOKUP(Tbl_DFR[[#This Row],[SAP]],Site_master[SAP ID],Site_master[ [ TECHNICIAN Name] ],"Not found")</f>
        <v>Dhirendra   Bisht</v>
      </c>
      <c r="AE552" s="135">
        <f>LEN(Tbl_DFR[[#This Row],[SAP]])</f>
        <v>18</v>
      </c>
      <c r="AF552" s="151" t="str">
        <f>IF(Tbl_DFR[[#This Row],[SAP LENGTH]]=18,"valid","check")</f>
        <v>valid</v>
      </c>
    </row>
    <row r="553" spans="1:32" hidden="1">
      <c r="A553" s="56">
        <v>326</v>
      </c>
      <c r="B553" s="28" t="s">
        <v>31</v>
      </c>
      <c r="C553" s="28" t="str">
        <f>UPPER(TRIM(Tbl_DFR[[#This Row],[CMP]]))</f>
        <v>HALDWANI</v>
      </c>
      <c r="D553" s="40" t="s">
        <v>104</v>
      </c>
      <c r="E553" s="40" t="s">
        <v>129</v>
      </c>
      <c r="F553" s="23" t="s">
        <v>340</v>
      </c>
      <c r="G553" s="27" t="s">
        <v>497</v>
      </c>
      <c r="H553" s="28">
        <v>80441</v>
      </c>
      <c r="I553" s="58">
        <v>45936</v>
      </c>
      <c r="J553" s="58">
        <v>45938</v>
      </c>
      <c r="K553" s="159">
        <f>IF(OR(Tbl_DFR[[#This Row],[Date of filling]]="WIP",Tbl_DFR[[#This Row],[Date of Invoice ]]=""),"",Tbl_DFR[[#This Row],[Date of filling]]-Tbl_DFR[[#This Row],[Date of Invoice ]])</f>
        <v>2</v>
      </c>
      <c r="L553" s="161" t="str">
        <f>IF(ISNUMBER(Tbl_DFR[[#This Row],[Invoice filling gape]]),"valid","check")</f>
        <v>valid</v>
      </c>
      <c r="M553" s="51">
        <v>12116</v>
      </c>
      <c r="N553" s="51">
        <v>3547</v>
      </c>
      <c r="O553" s="51">
        <v>20</v>
      </c>
      <c r="P553" s="42">
        <v>60</v>
      </c>
      <c r="Q553" s="42" t="str">
        <f>IF(Tbl_DFR[[#This Row],[Filling Qty]]&gt;=150,"high","normal")</f>
        <v>normal</v>
      </c>
      <c r="R553" s="42" t="str">
        <f>IF(AND(Tbl_DFR[[#This Row],[CMP]]="HALDWANI",Tbl_DFR[[#This Row],[Filling Qty]]&gt;=150),"yes","no")</f>
        <v>no</v>
      </c>
      <c r="S553" s="42" t="str">
        <f>IF(Tbl_DFR[[#This Row],[Filling Qty]]&gt;=150,"high",IF(Tbl_DFR[[#This Row],[Filling Qty]]&gt;=80,"medium","low"))</f>
        <v>low</v>
      </c>
      <c r="T553" s="42">
        <f t="shared" si="9"/>
        <v>80</v>
      </c>
      <c r="U553" s="42" t="str" cm="1">
        <f t="array" ref="U553">_xlfn.IFS(Tbl_DFR[[#This Row],[Filling Qty]]&gt;=150,"HIGH",Tbl_DFR[[#This Row],[Filling Qty]]&gt;=80,"medium",TRUE,"low")</f>
        <v>low</v>
      </c>
      <c r="V553" s="42" t="str">
        <f>IF(OR(Tbl_DFR[[#This Row],[CMP]]="HALDWANI",Tbl_DFR[[#This Row],[CMP]]="DEHRADUN"),"YES","NO")</f>
        <v>YES</v>
      </c>
      <c r="W553" s="58">
        <v>45938</v>
      </c>
      <c r="X553" s="42"/>
      <c r="Y553" s="43">
        <v>45931</v>
      </c>
      <c r="Z553" s="43" t="str">
        <f>IFERROR(TEXT(Tbl_DFR[[#This Row],[Date of filling]],"mmm"),"WIP")</f>
        <v>Oct</v>
      </c>
      <c r="AA553" s="159">
        <f>IFERROR(YEAR(Tbl_DFR[[#This Row],[Date of filling]]),"WIP")</f>
        <v>2025</v>
      </c>
      <c r="AB553" s="161" t="str">
        <f>IFERROR(TEXT(Tbl_DFR[[#This Row],[Date of filling]],"ddd"),"WIP")</f>
        <v>Wed</v>
      </c>
      <c r="AC553" s="50"/>
      <c r="AD553" s="129" t="str">
        <f>_xlfn.XLOOKUP(Tbl_DFR[[#This Row],[SAP]],Site_master[SAP ID],Site_master[ [ TECHNICIAN Name] ],"Not found")</f>
        <v>Rajendra  Kumar</v>
      </c>
      <c r="AE553" s="133">
        <f>LEN(Tbl_DFR[[#This Row],[SAP]])</f>
        <v>18</v>
      </c>
      <c r="AF553" s="151" t="str">
        <f>IF(Tbl_DFR[[#This Row],[SAP LENGTH]]=18,"valid","check")</f>
        <v>valid</v>
      </c>
    </row>
    <row r="554" spans="1:32" hidden="1">
      <c r="A554" s="70">
        <v>327</v>
      </c>
      <c r="B554" s="34" t="s">
        <v>31</v>
      </c>
      <c r="C554" s="34" t="str">
        <f>UPPER(TRIM(Tbl_DFR[[#This Row],[CMP]]))</f>
        <v>HALDWANI</v>
      </c>
      <c r="D554" s="40" t="s">
        <v>104</v>
      </c>
      <c r="E554" s="40" t="s">
        <v>129</v>
      </c>
      <c r="F554" s="23" t="s">
        <v>340</v>
      </c>
      <c r="G554" s="21" t="s">
        <v>400</v>
      </c>
      <c r="H554" s="34">
        <v>80441</v>
      </c>
      <c r="I554" s="59">
        <v>45936</v>
      </c>
      <c r="J554" s="59">
        <v>45936</v>
      </c>
      <c r="K554" s="159">
        <f>IF(OR(Tbl_DFR[[#This Row],[Date of filling]]="WIP",Tbl_DFR[[#This Row],[Date of Invoice ]]=""),"",Tbl_DFR[[#This Row],[Date of filling]]-Tbl_DFR[[#This Row],[Date of Invoice ]])</f>
        <v>0</v>
      </c>
      <c r="L554" s="161" t="str">
        <f>IF(ISNUMBER(Tbl_DFR[[#This Row],[Invoice filling gape]]),"valid","check")</f>
        <v>valid</v>
      </c>
      <c r="M554" s="52">
        <v>4053</v>
      </c>
      <c r="N554" s="52">
        <v>697</v>
      </c>
      <c r="O554" s="52">
        <v>20</v>
      </c>
      <c r="P554" s="46">
        <v>80</v>
      </c>
      <c r="Q554" s="46" t="str">
        <f>IF(Tbl_DFR[[#This Row],[Filling Qty]]&gt;=150,"high","normal")</f>
        <v>normal</v>
      </c>
      <c r="R554" s="46" t="str">
        <f>IF(AND(Tbl_DFR[[#This Row],[CMP]]="HALDWANI",Tbl_DFR[[#This Row],[Filling Qty]]&gt;=150),"yes","no")</f>
        <v>no</v>
      </c>
      <c r="S554" s="46" t="str">
        <f>IF(Tbl_DFR[[#This Row],[Filling Qty]]&gt;=150,"high",IF(Tbl_DFR[[#This Row],[Filling Qty]]&gt;=80,"medium","low"))</f>
        <v>medium</v>
      </c>
      <c r="T554" s="46">
        <f t="shared" si="9"/>
        <v>100</v>
      </c>
      <c r="U554" s="46" t="str" cm="1">
        <f t="array" ref="U554">_xlfn.IFS(Tbl_DFR[[#This Row],[Filling Qty]]&gt;=150,"HIGH",Tbl_DFR[[#This Row],[Filling Qty]]&gt;=80,"medium",TRUE,"low")</f>
        <v>medium</v>
      </c>
      <c r="V554" s="46" t="str">
        <f>IF(OR(Tbl_DFR[[#This Row],[CMP]]="HALDWANI",Tbl_DFR[[#This Row],[CMP]]="DEHRADUN"),"YES","NO")</f>
        <v>YES</v>
      </c>
      <c r="W554" s="59">
        <v>45936</v>
      </c>
      <c r="X554" s="46"/>
      <c r="Y554" s="47">
        <v>45931</v>
      </c>
      <c r="Z554" s="47" t="str">
        <f>IFERROR(TEXT(Tbl_DFR[[#This Row],[Date of filling]],"mmm"),"WIP")</f>
        <v>Oct</v>
      </c>
      <c r="AA554" s="159">
        <f>IFERROR(YEAR(Tbl_DFR[[#This Row],[Date of filling]]),"WIP")</f>
        <v>2025</v>
      </c>
      <c r="AB554" s="161" t="str">
        <f>IFERROR(TEXT(Tbl_DFR[[#This Row],[Date of filling]],"ddd"),"WIP")</f>
        <v>Mon</v>
      </c>
      <c r="AC554" s="48"/>
      <c r="AD554" s="130" t="str">
        <f>_xlfn.XLOOKUP(Tbl_DFR[[#This Row],[SAP]],Site_master[SAP ID],Site_master[ [ TECHNICIAN Name] ],"Not found")</f>
        <v>Not found</v>
      </c>
      <c r="AE554" s="135">
        <f>LEN(Tbl_DFR[[#This Row],[SAP]])</f>
        <v>18</v>
      </c>
      <c r="AF554" s="151" t="str">
        <f>IF(Tbl_DFR[[#This Row],[SAP LENGTH]]=18,"valid","check")</f>
        <v>valid</v>
      </c>
    </row>
    <row r="555" spans="1:32">
      <c r="A555" s="56">
        <v>328</v>
      </c>
      <c r="B555" s="28" t="s">
        <v>31</v>
      </c>
      <c r="C555" s="28" t="str">
        <f>UPPER(TRIM(Tbl_DFR[[#This Row],[CMP]]))</f>
        <v>HALDWANI</v>
      </c>
      <c r="D555" s="40" t="s">
        <v>1</v>
      </c>
      <c r="E555" s="49" t="s">
        <v>107</v>
      </c>
      <c r="F555" s="27" t="s">
        <v>108</v>
      </c>
      <c r="G555" s="27" t="s">
        <v>421</v>
      </c>
      <c r="H555" s="28">
        <v>95436</v>
      </c>
      <c r="I555" s="58">
        <v>45937</v>
      </c>
      <c r="J555" s="58">
        <v>45937</v>
      </c>
      <c r="K555" s="159">
        <f>IF(OR(Tbl_DFR[[#This Row],[Date of filling]]="WIP",Tbl_DFR[[#This Row],[Date of Invoice ]]=""),"",Tbl_DFR[[#This Row],[Date of filling]]-Tbl_DFR[[#This Row],[Date of Invoice ]])</f>
        <v>0</v>
      </c>
      <c r="L555" s="161" t="str">
        <f>IF(ISNUMBER(Tbl_DFR[[#This Row],[Invoice filling gape]]),"valid","check")</f>
        <v>valid</v>
      </c>
      <c r="M555" s="51">
        <v>11083</v>
      </c>
      <c r="N555" s="51">
        <v>2253</v>
      </c>
      <c r="O555" s="51">
        <v>12</v>
      </c>
      <c r="P555" s="51">
        <v>60</v>
      </c>
      <c r="Q555" s="51" t="str">
        <f>IF(Tbl_DFR[[#This Row],[Filling Qty]]&gt;=150,"high","normal")</f>
        <v>normal</v>
      </c>
      <c r="R555" s="51" t="str">
        <f>IF(AND(Tbl_DFR[[#This Row],[CMP]]="HALDWANI",Tbl_DFR[[#This Row],[Filling Qty]]&gt;=150),"yes","no")</f>
        <v>no</v>
      </c>
      <c r="S555" s="51" t="str">
        <f>IF(Tbl_DFR[[#This Row],[Filling Qty]]&gt;=150,"high",IF(Tbl_DFR[[#This Row],[Filling Qty]]&gt;=80,"medium","low"))</f>
        <v>low</v>
      </c>
      <c r="T555" s="42">
        <f t="shared" si="9"/>
        <v>72</v>
      </c>
      <c r="U555" s="42" t="str" cm="1">
        <f t="array" ref="U555">_xlfn.IFS(Tbl_DFR[[#This Row],[Filling Qty]]&gt;=150,"HIGH",Tbl_DFR[[#This Row],[Filling Qty]]&gt;=80,"medium",TRUE,"low")</f>
        <v>low</v>
      </c>
      <c r="V555" s="42" t="str">
        <f>IF(OR(Tbl_DFR[[#This Row],[CMP]]="HALDWANI",Tbl_DFR[[#This Row],[CMP]]="DEHRADUN"),"YES","NO")</f>
        <v>YES</v>
      </c>
      <c r="W555" s="58">
        <v>45937</v>
      </c>
      <c r="X555" s="42"/>
      <c r="Y555" s="43">
        <v>45931</v>
      </c>
      <c r="Z555" s="43" t="str">
        <f>IFERROR(TEXT(Tbl_DFR[[#This Row],[Date of filling]],"mmm"),"WIP")</f>
        <v>Oct</v>
      </c>
      <c r="AA555" s="159">
        <f>IFERROR(YEAR(Tbl_DFR[[#This Row],[Date of filling]]),"WIP")</f>
        <v>2025</v>
      </c>
      <c r="AB555" s="161" t="str">
        <f>IFERROR(TEXT(Tbl_DFR[[#This Row],[Date of filling]],"ddd"),"WIP")</f>
        <v>Tue</v>
      </c>
      <c r="AC555" s="50"/>
      <c r="AD555" s="129" t="str">
        <f>_xlfn.XLOOKUP(Tbl_DFR[[#This Row],[SAP]],Site_master[SAP ID],Site_master[ [ TECHNICIAN Name] ],"Not found")</f>
        <v>Satyavir  yadav</v>
      </c>
      <c r="AE555" s="133">
        <f>LEN(Tbl_DFR[[#This Row],[SAP]])</f>
        <v>18</v>
      </c>
      <c r="AF555" s="151" t="str">
        <f>IF(Tbl_DFR[[#This Row],[SAP LENGTH]]=18,"valid","check")</f>
        <v>valid</v>
      </c>
    </row>
    <row r="556" spans="1:32">
      <c r="A556" s="70">
        <v>329</v>
      </c>
      <c r="B556" s="34" t="s">
        <v>31</v>
      </c>
      <c r="C556" s="34" t="str">
        <f>UPPER(TRIM(Tbl_DFR[[#This Row],[CMP]]))</f>
        <v>HALDWANI</v>
      </c>
      <c r="D556" s="40" t="s">
        <v>1</v>
      </c>
      <c r="E556" s="45" t="s">
        <v>107</v>
      </c>
      <c r="F556" s="21" t="s">
        <v>108</v>
      </c>
      <c r="G556" s="21" t="s">
        <v>422</v>
      </c>
      <c r="H556" s="34">
        <v>95341</v>
      </c>
      <c r="I556" s="59">
        <v>45937</v>
      </c>
      <c r="J556" s="59">
        <v>45937</v>
      </c>
      <c r="K556" s="159">
        <f>IF(OR(Tbl_DFR[[#This Row],[Date of filling]]="WIP",Tbl_DFR[[#This Row],[Date of Invoice ]]=""),"",Tbl_DFR[[#This Row],[Date of filling]]-Tbl_DFR[[#This Row],[Date of Invoice ]])</f>
        <v>0</v>
      </c>
      <c r="L556" s="161" t="str">
        <f>IF(ISNUMBER(Tbl_DFR[[#This Row],[Invoice filling gape]]),"valid","check")</f>
        <v>valid</v>
      </c>
      <c r="M556" s="52">
        <v>20973</v>
      </c>
      <c r="N556" s="52">
        <v>4028</v>
      </c>
      <c r="O556" s="52">
        <v>15</v>
      </c>
      <c r="P556" s="52">
        <v>60</v>
      </c>
      <c r="Q556" s="52" t="str">
        <f>IF(Tbl_DFR[[#This Row],[Filling Qty]]&gt;=150,"high","normal")</f>
        <v>normal</v>
      </c>
      <c r="R556" s="52" t="str">
        <f>IF(AND(Tbl_DFR[[#This Row],[CMP]]="HALDWANI",Tbl_DFR[[#This Row],[Filling Qty]]&gt;=150),"yes","no")</f>
        <v>no</v>
      </c>
      <c r="S556" s="52" t="str">
        <f>IF(Tbl_DFR[[#This Row],[Filling Qty]]&gt;=150,"high",IF(Tbl_DFR[[#This Row],[Filling Qty]]&gt;=80,"medium","low"))</f>
        <v>low</v>
      </c>
      <c r="T556" s="46">
        <f t="shared" si="9"/>
        <v>75</v>
      </c>
      <c r="U556" s="46" t="str" cm="1">
        <f t="array" ref="U556">_xlfn.IFS(Tbl_DFR[[#This Row],[Filling Qty]]&gt;=150,"HIGH",Tbl_DFR[[#This Row],[Filling Qty]]&gt;=80,"medium",TRUE,"low")</f>
        <v>low</v>
      </c>
      <c r="V556" s="46" t="str">
        <f>IF(OR(Tbl_DFR[[#This Row],[CMP]]="HALDWANI",Tbl_DFR[[#This Row],[CMP]]="DEHRADUN"),"YES","NO")</f>
        <v>YES</v>
      </c>
      <c r="W556" s="59">
        <v>45937</v>
      </c>
      <c r="X556" s="46"/>
      <c r="Y556" s="47">
        <v>45931</v>
      </c>
      <c r="Z556" s="47" t="str">
        <f>IFERROR(TEXT(Tbl_DFR[[#This Row],[Date of filling]],"mmm"),"WIP")</f>
        <v>Oct</v>
      </c>
      <c r="AA556" s="159">
        <f>IFERROR(YEAR(Tbl_DFR[[#This Row],[Date of filling]]),"WIP")</f>
        <v>2025</v>
      </c>
      <c r="AB556" s="161" t="str">
        <f>IFERROR(TEXT(Tbl_DFR[[#This Row],[Date of filling]],"ddd"),"WIP")</f>
        <v>Tue</v>
      </c>
      <c r="AC556" s="48"/>
      <c r="AD556" s="130" t="str">
        <f>_xlfn.XLOOKUP(Tbl_DFR[[#This Row],[SAP]],Site_master[SAP ID],Site_master[ [ TECHNICIAN Name] ],"Not found")</f>
        <v>Satyavir  yadav</v>
      </c>
      <c r="AE556" s="135">
        <f>LEN(Tbl_DFR[[#This Row],[SAP]])</f>
        <v>18</v>
      </c>
      <c r="AF556" s="151" t="str">
        <f>IF(Tbl_DFR[[#This Row],[SAP LENGTH]]=18,"valid","check")</f>
        <v>valid</v>
      </c>
    </row>
    <row r="557" spans="1:32">
      <c r="A557" s="56">
        <v>330</v>
      </c>
      <c r="B557" s="28" t="s">
        <v>31</v>
      </c>
      <c r="C557" s="28" t="str">
        <f>UPPER(TRIM(Tbl_DFR[[#This Row],[CMP]]))</f>
        <v>HALDWANI</v>
      </c>
      <c r="D557" s="40" t="s">
        <v>1</v>
      </c>
      <c r="E557" s="49" t="s">
        <v>107</v>
      </c>
      <c r="F557" s="27" t="s">
        <v>108</v>
      </c>
      <c r="G557" s="27" t="s">
        <v>423</v>
      </c>
      <c r="H557" s="28">
        <v>95436</v>
      </c>
      <c r="I557" s="58">
        <v>45937</v>
      </c>
      <c r="J557" s="58">
        <v>45937</v>
      </c>
      <c r="K557" s="159">
        <f>IF(OR(Tbl_DFR[[#This Row],[Date of filling]]="WIP",Tbl_DFR[[#This Row],[Date of Invoice ]]=""),"",Tbl_DFR[[#This Row],[Date of filling]]-Tbl_DFR[[#This Row],[Date of Invoice ]])</f>
        <v>0</v>
      </c>
      <c r="L557" s="161" t="str">
        <f>IF(ISNUMBER(Tbl_DFR[[#This Row],[Invoice filling gape]]),"valid","check")</f>
        <v>valid</v>
      </c>
      <c r="M557" s="51">
        <v>9035</v>
      </c>
      <c r="N557" s="51">
        <v>1900</v>
      </c>
      <c r="O557" s="51">
        <v>45</v>
      </c>
      <c r="P557" s="51">
        <v>60</v>
      </c>
      <c r="Q557" s="51" t="str">
        <f>IF(Tbl_DFR[[#This Row],[Filling Qty]]&gt;=150,"high","normal")</f>
        <v>normal</v>
      </c>
      <c r="R557" s="51" t="str">
        <f>IF(AND(Tbl_DFR[[#This Row],[CMP]]="HALDWANI",Tbl_DFR[[#This Row],[Filling Qty]]&gt;=150),"yes","no")</f>
        <v>no</v>
      </c>
      <c r="S557" s="51" t="str">
        <f>IF(Tbl_DFR[[#This Row],[Filling Qty]]&gt;=150,"high",IF(Tbl_DFR[[#This Row],[Filling Qty]]&gt;=80,"medium","low"))</f>
        <v>low</v>
      </c>
      <c r="T557" s="42">
        <f t="shared" si="9"/>
        <v>105</v>
      </c>
      <c r="U557" s="42" t="str" cm="1">
        <f t="array" ref="U557">_xlfn.IFS(Tbl_DFR[[#This Row],[Filling Qty]]&gt;=150,"HIGH",Tbl_DFR[[#This Row],[Filling Qty]]&gt;=80,"medium",TRUE,"low")</f>
        <v>low</v>
      </c>
      <c r="V557" s="42" t="str">
        <f>IF(OR(Tbl_DFR[[#This Row],[CMP]]="HALDWANI",Tbl_DFR[[#This Row],[CMP]]="DEHRADUN"),"YES","NO")</f>
        <v>YES</v>
      </c>
      <c r="W557" s="58">
        <v>45937</v>
      </c>
      <c r="X557" s="42"/>
      <c r="Y557" s="43">
        <v>45931</v>
      </c>
      <c r="Z557" s="43" t="str">
        <f>IFERROR(TEXT(Tbl_DFR[[#This Row],[Date of filling]],"mmm"),"WIP")</f>
        <v>Oct</v>
      </c>
      <c r="AA557" s="159">
        <f>IFERROR(YEAR(Tbl_DFR[[#This Row],[Date of filling]]),"WIP")</f>
        <v>2025</v>
      </c>
      <c r="AB557" s="161" t="str">
        <f>IFERROR(TEXT(Tbl_DFR[[#This Row],[Date of filling]],"ddd"),"WIP")</f>
        <v>Tue</v>
      </c>
      <c r="AC557" s="50"/>
      <c r="AD557" s="129" t="str">
        <f>_xlfn.XLOOKUP(Tbl_DFR[[#This Row],[SAP]],Site_master[SAP ID],Site_master[ [ TECHNICIAN Name] ],"Not found")</f>
        <v>Satyavir  yadav</v>
      </c>
      <c r="AE557" s="133">
        <f>LEN(Tbl_DFR[[#This Row],[SAP]])</f>
        <v>18</v>
      </c>
      <c r="AF557" s="151" t="str">
        <f>IF(Tbl_DFR[[#This Row],[SAP LENGTH]]=18,"valid","check")</f>
        <v>valid</v>
      </c>
    </row>
    <row r="558" spans="1:32">
      <c r="A558" s="70">
        <v>331</v>
      </c>
      <c r="B558" s="34" t="s">
        <v>31</v>
      </c>
      <c r="C558" s="34" t="str">
        <f>UPPER(TRIM(Tbl_DFR[[#This Row],[CMP]]))</f>
        <v>HALDWANI</v>
      </c>
      <c r="D558" s="40" t="s">
        <v>1</v>
      </c>
      <c r="E558" s="45" t="s">
        <v>107</v>
      </c>
      <c r="F558" s="21" t="s">
        <v>108</v>
      </c>
      <c r="G558" s="21" t="s">
        <v>424</v>
      </c>
      <c r="H558" s="34">
        <v>95341</v>
      </c>
      <c r="I558" s="59">
        <v>45937</v>
      </c>
      <c r="J558" s="59">
        <v>45937</v>
      </c>
      <c r="K558" s="159">
        <f>IF(OR(Tbl_DFR[[#This Row],[Date of filling]]="WIP",Tbl_DFR[[#This Row],[Date of Invoice ]]=""),"",Tbl_DFR[[#This Row],[Date of filling]]-Tbl_DFR[[#This Row],[Date of Invoice ]])</f>
        <v>0</v>
      </c>
      <c r="L558" s="161" t="str">
        <f>IF(ISNUMBER(Tbl_DFR[[#This Row],[Invoice filling gape]]),"valid","check")</f>
        <v>valid</v>
      </c>
      <c r="M558" s="46">
        <v>17570</v>
      </c>
      <c r="N558" s="46">
        <v>3247</v>
      </c>
      <c r="O558" s="46">
        <v>12</v>
      </c>
      <c r="P558" s="52">
        <v>60</v>
      </c>
      <c r="Q558" s="52" t="str">
        <f>IF(Tbl_DFR[[#This Row],[Filling Qty]]&gt;=150,"high","normal")</f>
        <v>normal</v>
      </c>
      <c r="R558" s="52" t="str">
        <f>IF(AND(Tbl_DFR[[#This Row],[CMP]]="HALDWANI",Tbl_DFR[[#This Row],[Filling Qty]]&gt;=150),"yes","no")</f>
        <v>no</v>
      </c>
      <c r="S558" s="52" t="str">
        <f>IF(Tbl_DFR[[#This Row],[Filling Qty]]&gt;=150,"high",IF(Tbl_DFR[[#This Row],[Filling Qty]]&gt;=80,"medium","low"))</f>
        <v>low</v>
      </c>
      <c r="T558" s="46">
        <f t="shared" si="9"/>
        <v>72</v>
      </c>
      <c r="U558" s="46" t="str" cm="1">
        <f t="array" ref="U558">_xlfn.IFS(Tbl_DFR[[#This Row],[Filling Qty]]&gt;=150,"HIGH",Tbl_DFR[[#This Row],[Filling Qty]]&gt;=80,"medium",TRUE,"low")</f>
        <v>low</v>
      </c>
      <c r="V558" s="46" t="str">
        <f>IF(OR(Tbl_DFR[[#This Row],[CMP]]="HALDWANI",Tbl_DFR[[#This Row],[CMP]]="DEHRADUN"),"YES","NO")</f>
        <v>YES</v>
      </c>
      <c r="W558" s="59">
        <v>45937</v>
      </c>
      <c r="X558" s="46"/>
      <c r="Y558" s="47">
        <v>45931</v>
      </c>
      <c r="Z558" s="47" t="str">
        <f>IFERROR(TEXT(Tbl_DFR[[#This Row],[Date of filling]],"mmm"),"WIP")</f>
        <v>Oct</v>
      </c>
      <c r="AA558" s="159">
        <f>IFERROR(YEAR(Tbl_DFR[[#This Row],[Date of filling]]),"WIP")</f>
        <v>2025</v>
      </c>
      <c r="AB558" s="161" t="str">
        <f>IFERROR(TEXT(Tbl_DFR[[#This Row],[Date of filling]],"ddd"),"WIP")</f>
        <v>Tue</v>
      </c>
      <c r="AC558" s="48"/>
      <c r="AD558" s="130" t="str">
        <f>_xlfn.XLOOKUP(Tbl_DFR[[#This Row],[SAP]],Site_master[SAP ID],Site_master[ [ TECHNICIAN Name] ],"Not found")</f>
        <v>Satyavir  yadav</v>
      </c>
      <c r="AE558" s="135">
        <f>LEN(Tbl_DFR[[#This Row],[SAP]])</f>
        <v>18</v>
      </c>
      <c r="AF558" s="151" t="str">
        <f>IF(Tbl_DFR[[#This Row],[SAP LENGTH]]=18,"valid","check")</f>
        <v>valid</v>
      </c>
    </row>
    <row r="559" spans="1:32">
      <c r="A559" s="56">
        <v>332</v>
      </c>
      <c r="B559" s="28" t="s">
        <v>31</v>
      </c>
      <c r="C559" s="28" t="str">
        <f>UPPER(TRIM(Tbl_DFR[[#This Row],[CMP]]))</f>
        <v>HALDWANI</v>
      </c>
      <c r="D559" s="40" t="s">
        <v>1</v>
      </c>
      <c r="E559" s="49" t="s">
        <v>107</v>
      </c>
      <c r="F559" s="27" t="s">
        <v>108</v>
      </c>
      <c r="G559" s="27" t="s">
        <v>425</v>
      </c>
      <c r="H559" s="28">
        <v>95436</v>
      </c>
      <c r="I559" s="58">
        <v>45937</v>
      </c>
      <c r="J559" s="58">
        <v>45937</v>
      </c>
      <c r="K559" s="159">
        <f>IF(OR(Tbl_DFR[[#This Row],[Date of filling]]="WIP",Tbl_DFR[[#This Row],[Date of Invoice ]]=""),"",Tbl_DFR[[#This Row],[Date of filling]]-Tbl_DFR[[#This Row],[Date of Invoice ]])</f>
        <v>0</v>
      </c>
      <c r="L559" s="161" t="str">
        <f>IF(ISNUMBER(Tbl_DFR[[#This Row],[Invoice filling gape]]),"valid","check")</f>
        <v>valid</v>
      </c>
      <c r="M559" s="51">
        <v>1550</v>
      </c>
      <c r="N559" s="51">
        <v>321</v>
      </c>
      <c r="O559" s="51">
        <v>12</v>
      </c>
      <c r="P559" s="51">
        <v>60</v>
      </c>
      <c r="Q559" s="51" t="str">
        <f>IF(Tbl_DFR[[#This Row],[Filling Qty]]&gt;=150,"high","normal")</f>
        <v>normal</v>
      </c>
      <c r="R559" s="51" t="str">
        <f>IF(AND(Tbl_DFR[[#This Row],[CMP]]="HALDWANI",Tbl_DFR[[#This Row],[Filling Qty]]&gt;=150),"yes","no")</f>
        <v>no</v>
      </c>
      <c r="S559" s="51" t="str">
        <f>IF(Tbl_DFR[[#This Row],[Filling Qty]]&gt;=150,"high",IF(Tbl_DFR[[#This Row],[Filling Qty]]&gt;=80,"medium","low"))</f>
        <v>low</v>
      </c>
      <c r="T559" s="42">
        <f t="shared" si="9"/>
        <v>72</v>
      </c>
      <c r="U559" s="42" t="str" cm="1">
        <f t="array" ref="U559">_xlfn.IFS(Tbl_DFR[[#This Row],[Filling Qty]]&gt;=150,"HIGH",Tbl_DFR[[#This Row],[Filling Qty]]&gt;=80,"medium",TRUE,"low")</f>
        <v>low</v>
      </c>
      <c r="V559" s="42" t="str">
        <f>IF(OR(Tbl_DFR[[#This Row],[CMP]]="HALDWANI",Tbl_DFR[[#This Row],[CMP]]="DEHRADUN"),"YES","NO")</f>
        <v>YES</v>
      </c>
      <c r="W559" s="58">
        <v>45937</v>
      </c>
      <c r="X559" s="42"/>
      <c r="Y559" s="43">
        <v>45931</v>
      </c>
      <c r="Z559" s="43" t="str">
        <f>IFERROR(TEXT(Tbl_DFR[[#This Row],[Date of filling]],"mmm"),"WIP")</f>
        <v>Oct</v>
      </c>
      <c r="AA559" s="159">
        <f>IFERROR(YEAR(Tbl_DFR[[#This Row],[Date of filling]]),"WIP")</f>
        <v>2025</v>
      </c>
      <c r="AB559" s="161" t="str">
        <f>IFERROR(TEXT(Tbl_DFR[[#This Row],[Date of filling]],"ddd"),"WIP")</f>
        <v>Tue</v>
      </c>
      <c r="AC559" s="50"/>
      <c r="AD559" s="129" t="str">
        <f>_xlfn.XLOOKUP(Tbl_DFR[[#This Row],[SAP]],Site_master[SAP ID],Site_master[ [ TECHNICIAN Name] ],"Not found")</f>
        <v>Satyavir  yadav</v>
      </c>
      <c r="AE559" s="133">
        <f>LEN(Tbl_DFR[[#This Row],[SAP]])</f>
        <v>18</v>
      </c>
      <c r="AF559" s="151" t="str">
        <f>IF(Tbl_DFR[[#This Row],[SAP LENGTH]]=18,"valid","check")</f>
        <v>valid</v>
      </c>
    </row>
    <row r="560" spans="1:32">
      <c r="A560" s="70">
        <v>333</v>
      </c>
      <c r="B560" s="34" t="s">
        <v>31</v>
      </c>
      <c r="C560" s="34" t="str">
        <f>UPPER(TRIM(Tbl_DFR[[#This Row],[CMP]]))</f>
        <v>HALDWANI</v>
      </c>
      <c r="D560" s="40" t="s">
        <v>1</v>
      </c>
      <c r="E560" s="45" t="s">
        <v>107</v>
      </c>
      <c r="F560" s="21" t="s">
        <v>108</v>
      </c>
      <c r="G560" s="21" t="s">
        <v>426</v>
      </c>
      <c r="H560" s="34">
        <v>95341</v>
      </c>
      <c r="I560" s="59">
        <v>45937</v>
      </c>
      <c r="J560" s="59">
        <v>45937</v>
      </c>
      <c r="K560" s="159">
        <f>IF(OR(Tbl_DFR[[#This Row],[Date of filling]]="WIP",Tbl_DFR[[#This Row],[Date of Invoice ]]=""),"",Tbl_DFR[[#This Row],[Date of filling]]-Tbl_DFR[[#This Row],[Date of Invoice ]])</f>
        <v>0</v>
      </c>
      <c r="L560" s="161" t="str">
        <f>IF(ISNUMBER(Tbl_DFR[[#This Row],[Invoice filling gape]]),"valid","check")</f>
        <v>valid</v>
      </c>
      <c r="M560" s="52">
        <v>11553</v>
      </c>
      <c r="N560" s="52">
        <v>2952</v>
      </c>
      <c r="O560" s="52">
        <v>15</v>
      </c>
      <c r="P560" s="52">
        <v>60</v>
      </c>
      <c r="Q560" s="52" t="str">
        <f>IF(Tbl_DFR[[#This Row],[Filling Qty]]&gt;=150,"high","normal")</f>
        <v>normal</v>
      </c>
      <c r="R560" s="52" t="str">
        <f>IF(AND(Tbl_DFR[[#This Row],[CMP]]="HALDWANI",Tbl_DFR[[#This Row],[Filling Qty]]&gt;=150),"yes","no")</f>
        <v>no</v>
      </c>
      <c r="S560" s="52" t="str">
        <f>IF(Tbl_DFR[[#This Row],[Filling Qty]]&gt;=150,"high",IF(Tbl_DFR[[#This Row],[Filling Qty]]&gt;=80,"medium","low"))</f>
        <v>low</v>
      </c>
      <c r="T560" s="46">
        <f t="shared" si="9"/>
        <v>75</v>
      </c>
      <c r="U560" s="46" t="str" cm="1">
        <f t="array" ref="U560">_xlfn.IFS(Tbl_DFR[[#This Row],[Filling Qty]]&gt;=150,"HIGH",Tbl_DFR[[#This Row],[Filling Qty]]&gt;=80,"medium",TRUE,"low")</f>
        <v>low</v>
      </c>
      <c r="V560" s="46" t="str">
        <f>IF(OR(Tbl_DFR[[#This Row],[CMP]]="HALDWANI",Tbl_DFR[[#This Row],[CMP]]="DEHRADUN"),"YES","NO")</f>
        <v>YES</v>
      </c>
      <c r="W560" s="59">
        <v>45937</v>
      </c>
      <c r="X560" s="46"/>
      <c r="Y560" s="47">
        <v>45931</v>
      </c>
      <c r="Z560" s="47" t="str">
        <f>IFERROR(TEXT(Tbl_DFR[[#This Row],[Date of filling]],"mmm"),"WIP")</f>
        <v>Oct</v>
      </c>
      <c r="AA560" s="159">
        <f>IFERROR(YEAR(Tbl_DFR[[#This Row],[Date of filling]]),"WIP")</f>
        <v>2025</v>
      </c>
      <c r="AB560" s="161" t="str">
        <f>IFERROR(TEXT(Tbl_DFR[[#This Row],[Date of filling]],"ddd"),"WIP")</f>
        <v>Tue</v>
      </c>
      <c r="AC560" s="48"/>
      <c r="AD560" s="130" t="str">
        <f>_xlfn.XLOOKUP(Tbl_DFR[[#This Row],[SAP]],Site_master[SAP ID],Site_master[ [ TECHNICIAN Name] ],"Not found")</f>
        <v>Satyavir  yadav</v>
      </c>
      <c r="AE560" s="135">
        <f>LEN(Tbl_DFR[[#This Row],[SAP]])</f>
        <v>18</v>
      </c>
      <c r="AF560" s="151" t="str">
        <f>IF(Tbl_DFR[[#This Row],[SAP LENGTH]]=18,"valid","check")</f>
        <v>valid</v>
      </c>
    </row>
    <row r="561" spans="1:32">
      <c r="A561" s="56">
        <v>334</v>
      </c>
      <c r="B561" s="28" t="s">
        <v>31</v>
      </c>
      <c r="C561" s="28" t="str">
        <f>UPPER(TRIM(Tbl_DFR[[#This Row],[CMP]]))</f>
        <v>HALDWANI</v>
      </c>
      <c r="D561" s="40" t="s">
        <v>1</v>
      </c>
      <c r="E561" s="49" t="s">
        <v>107</v>
      </c>
      <c r="F561" s="27" t="s">
        <v>108</v>
      </c>
      <c r="G561" s="27" t="s">
        <v>427</v>
      </c>
      <c r="H561" s="28">
        <v>95341</v>
      </c>
      <c r="I561" s="58">
        <v>45937</v>
      </c>
      <c r="J561" s="58">
        <v>45937</v>
      </c>
      <c r="K561" s="159">
        <f>IF(OR(Tbl_DFR[[#This Row],[Date of filling]]="WIP",Tbl_DFR[[#This Row],[Date of Invoice ]]=""),"",Tbl_DFR[[#This Row],[Date of filling]]-Tbl_DFR[[#This Row],[Date of Invoice ]])</f>
        <v>0</v>
      </c>
      <c r="L561" s="161" t="str">
        <f>IF(ISNUMBER(Tbl_DFR[[#This Row],[Invoice filling gape]]),"valid","check")</f>
        <v>valid</v>
      </c>
      <c r="M561" s="51">
        <v>19167</v>
      </c>
      <c r="N561" s="51">
        <v>3512</v>
      </c>
      <c r="O561" s="51">
        <v>20</v>
      </c>
      <c r="P561" s="51">
        <v>60</v>
      </c>
      <c r="Q561" s="51" t="str">
        <f>IF(Tbl_DFR[[#This Row],[Filling Qty]]&gt;=150,"high","normal")</f>
        <v>normal</v>
      </c>
      <c r="R561" s="51" t="str">
        <f>IF(AND(Tbl_DFR[[#This Row],[CMP]]="HALDWANI",Tbl_DFR[[#This Row],[Filling Qty]]&gt;=150),"yes","no")</f>
        <v>no</v>
      </c>
      <c r="S561" s="51" t="str">
        <f>IF(Tbl_DFR[[#This Row],[Filling Qty]]&gt;=150,"high",IF(Tbl_DFR[[#This Row],[Filling Qty]]&gt;=80,"medium","low"))</f>
        <v>low</v>
      </c>
      <c r="T561" s="42">
        <f t="shared" si="9"/>
        <v>80</v>
      </c>
      <c r="U561" s="42" t="str" cm="1">
        <f t="array" ref="U561">_xlfn.IFS(Tbl_DFR[[#This Row],[Filling Qty]]&gt;=150,"HIGH",Tbl_DFR[[#This Row],[Filling Qty]]&gt;=80,"medium",TRUE,"low")</f>
        <v>low</v>
      </c>
      <c r="V561" s="42" t="str">
        <f>IF(OR(Tbl_DFR[[#This Row],[CMP]]="HALDWANI",Tbl_DFR[[#This Row],[CMP]]="DEHRADUN"),"YES","NO")</f>
        <v>YES</v>
      </c>
      <c r="W561" s="58">
        <v>45937</v>
      </c>
      <c r="X561" s="42"/>
      <c r="Y561" s="43">
        <v>45931</v>
      </c>
      <c r="Z561" s="43" t="str">
        <f>IFERROR(TEXT(Tbl_DFR[[#This Row],[Date of filling]],"mmm"),"WIP")</f>
        <v>Oct</v>
      </c>
      <c r="AA561" s="159">
        <f>IFERROR(YEAR(Tbl_DFR[[#This Row],[Date of filling]]),"WIP")</f>
        <v>2025</v>
      </c>
      <c r="AB561" s="161" t="str">
        <f>IFERROR(TEXT(Tbl_DFR[[#This Row],[Date of filling]],"ddd"),"WIP")</f>
        <v>Tue</v>
      </c>
      <c r="AC561" s="50"/>
      <c r="AD561" s="129" t="str">
        <f>_xlfn.XLOOKUP(Tbl_DFR[[#This Row],[SAP]],Site_master[SAP ID],Site_master[ [ TECHNICIAN Name] ],"Not found")</f>
        <v>Satyavir  yadav</v>
      </c>
      <c r="AE561" s="133">
        <f>LEN(Tbl_DFR[[#This Row],[SAP]])</f>
        <v>18</v>
      </c>
      <c r="AF561" s="151" t="str">
        <f>IF(Tbl_DFR[[#This Row],[SAP LENGTH]]=18,"valid","check")</f>
        <v>valid</v>
      </c>
    </row>
    <row r="562" spans="1:32">
      <c r="A562" s="70">
        <v>335</v>
      </c>
      <c r="B562" s="34" t="s">
        <v>31</v>
      </c>
      <c r="C562" s="34" t="str">
        <f>UPPER(TRIM(Tbl_DFR[[#This Row],[CMP]]))</f>
        <v>HALDWANI</v>
      </c>
      <c r="D562" s="40" t="s">
        <v>1</v>
      </c>
      <c r="E562" s="45" t="s">
        <v>107</v>
      </c>
      <c r="F562" s="21" t="s">
        <v>108</v>
      </c>
      <c r="G562" s="21" t="s">
        <v>428</v>
      </c>
      <c r="H562" s="34">
        <v>95341</v>
      </c>
      <c r="I562" s="59">
        <v>45937</v>
      </c>
      <c r="J562" s="59">
        <v>45937</v>
      </c>
      <c r="K562" s="159">
        <f>IF(OR(Tbl_DFR[[#This Row],[Date of filling]]="WIP",Tbl_DFR[[#This Row],[Date of Invoice ]]=""),"",Tbl_DFR[[#This Row],[Date of filling]]-Tbl_DFR[[#This Row],[Date of Invoice ]])</f>
        <v>0</v>
      </c>
      <c r="L562" s="161" t="str">
        <f>IF(ISNUMBER(Tbl_DFR[[#This Row],[Invoice filling gape]]),"valid","check")</f>
        <v>valid</v>
      </c>
      <c r="M562" s="52">
        <v>2260</v>
      </c>
      <c r="N562" s="52">
        <v>405</v>
      </c>
      <c r="O562" s="52">
        <v>33</v>
      </c>
      <c r="P562" s="52">
        <v>60</v>
      </c>
      <c r="Q562" s="52" t="str">
        <f>IF(Tbl_DFR[[#This Row],[Filling Qty]]&gt;=150,"high","normal")</f>
        <v>normal</v>
      </c>
      <c r="R562" s="52" t="str">
        <f>IF(AND(Tbl_DFR[[#This Row],[CMP]]="HALDWANI",Tbl_DFR[[#This Row],[Filling Qty]]&gt;=150),"yes","no")</f>
        <v>no</v>
      </c>
      <c r="S562" s="52" t="str">
        <f>IF(Tbl_DFR[[#This Row],[Filling Qty]]&gt;=150,"high",IF(Tbl_DFR[[#This Row],[Filling Qty]]&gt;=80,"medium","low"))</f>
        <v>low</v>
      </c>
      <c r="T562" s="46">
        <f t="shared" si="9"/>
        <v>93</v>
      </c>
      <c r="U562" s="46" t="str" cm="1">
        <f t="array" ref="U562">_xlfn.IFS(Tbl_DFR[[#This Row],[Filling Qty]]&gt;=150,"HIGH",Tbl_DFR[[#This Row],[Filling Qty]]&gt;=80,"medium",TRUE,"low")</f>
        <v>low</v>
      </c>
      <c r="V562" s="46" t="str">
        <f>IF(OR(Tbl_DFR[[#This Row],[CMP]]="HALDWANI",Tbl_DFR[[#This Row],[CMP]]="DEHRADUN"),"YES","NO")</f>
        <v>YES</v>
      </c>
      <c r="W562" s="59">
        <v>45937</v>
      </c>
      <c r="X562" s="46"/>
      <c r="Y562" s="47">
        <v>45931</v>
      </c>
      <c r="Z562" s="47" t="str">
        <f>IFERROR(TEXT(Tbl_DFR[[#This Row],[Date of filling]],"mmm"),"WIP")</f>
        <v>Oct</v>
      </c>
      <c r="AA562" s="159">
        <f>IFERROR(YEAR(Tbl_DFR[[#This Row],[Date of filling]]),"WIP")</f>
        <v>2025</v>
      </c>
      <c r="AB562" s="161" t="str">
        <f>IFERROR(TEXT(Tbl_DFR[[#This Row],[Date of filling]],"ddd"),"WIP")</f>
        <v>Tue</v>
      </c>
      <c r="AC562" s="48"/>
      <c r="AD562" s="130" t="str">
        <f>_xlfn.XLOOKUP(Tbl_DFR[[#This Row],[SAP]],Site_master[SAP ID],Site_master[ [ TECHNICIAN Name] ],"Not found")</f>
        <v>Satyavir  yadav</v>
      </c>
      <c r="AE562" s="135">
        <f>LEN(Tbl_DFR[[#This Row],[SAP]])</f>
        <v>18</v>
      </c>
      <c r="AF562" s="151" t="str">
        <f>IF(Tbl_DFR[[#This Row],[SAP LENGTH]]=18,"valid","check")</f>
        <v>valid</v>
      </c>
    </row>
    <row r="563" spans="1:32">
      <c r="A563" s="56">
        <v>336</v>
      </c>
      <c r="B563" s="28" t="s">
        <v>31</v>
      </c>
      <c r="C563" s="28" t="str">
        <f>UPPER(TRIM(Tbl_DFR[[#This Row],[CMP]]))</f>
        <v>HALDWANI</v>
      </c>
      <c r="D563" s="40" t="s">
        <v>1</v>
      </c>
      <c r="E563" s="49" t="s">
        <v>107</v>
      </c>
      <c r="F563" s="27" t="s">
        <v>108</v>
      </c>
      <c r="G563" s="27" t="s">
        <v>429</v>
      </c>
      <c r="H563" s="28">
        <v>95341</v>
      </c>
      <c r="I563" s="58">
        <v>45937</v>
      </c>
      <c r="J563" s="58">
        <v>45937</v>
      </c>
      <c r="K563" s="159">
        <f>IF(OR(Tbl_DFR[[#This Row],[Date of filling]]="WIP",Tbl_DFR[[#This Row],[Date of Invoice ]]=""),"",Tbl_DFR[[#This Row],[Date of filling]]-Tbl_DFR[[#This Row],[Date of Invoice ]])</f>
        <v>0</v>
      </c>
      <c r="L563" s="161" t="str">
        <f>IF(ISNUMBER(Tbl_DFR[[#This Row],[Invoice filling gape]]),"valid","check")</f>
        <v>valid</v>
      </c>
      <c r="M563" s="51">
        <v>6564</v>
      </c>
      <c r="N563" s="51">
        <v>1107</v>
      </c>
      <c r="O563" s="51">
        <v>18</v>
      </c>
      <c r="P563" s="51">
        <v>60</v>
      </c>
      <c r="Q563" s="51" t="str">
        <f>IF(Tbl_DFR[[#This Row],[Filling Qty]]&gt;=150,"high","normal")</f>
        <v>normal</v>
      </c>
      <c r="R563" s="51" t="str">
        <f>IF(AND(Tbl_DFR[[#This Row],[CMP]]="HALDWANI",Tbl_DFR[[#This Row],[Filling Qty]]&gt;=150),"yes","no")</f>
        <v>no</v>
      </c>
      <c r="S563" s="51" t="str">
        <f>IF(Tbl_DFR[[#This Row],[Filling Qty]]&gt;=150,"high",IF(Tbl_DFR[[#This Row],[Filling Qty]]&gt;=80,"medium","low"))</f>
        <v>low</v>
      </c>
      <c r="T563" s="42">
        <f t="shared" si="9"/>
        <v>78</v>
      </c>
      <c r="U563" s="42" t="str" cm="1">
        <f t="array" ref="U563">_xlfn.IFS(Tbl_DFR[[#This Row],[Filling Qty]]&gt;=150,"HIGH",Tbl_DFR[[#This Row],[Filling Qty]]&gt;=80,"medium",TRUE,"low")</f>
        <v>low</v>
      </c>
      <c r="V563" s="42" t="str">
        <f>IF(OR(Tbl_DFR[[#This Row],[CMP]]="HALDWANI",Tbl_DFR[[#This Row],[CMP]]="DEHRADUN"),"YES","NO")</f>
        <v>YES</v>
      </c>
      <c r="W563" s="58">
        <v>45937</v>
      </c>
      <c r="X563" s="42"/>
      <c r="Y563" s="43">
        <v>45931</v>
      </c>
      <c r="Z563" s="43" t="str">
        <f>IFERROR(TEXT(Tbl_DFR[[#This Row],[Date of filling]],"mmm"),"WIP")</f>
        <v>Oct</v>
      </c>
      <c r="AA563" s="159">
        <f>IFERROR(YEAR(Tbl_DFR[[#This Row],[Date of filling]]),"WIP")</f>
        <v>2025</v>
      </c>
      <c r="AB563" s="161" t="str">
        <f>IFERROR(TEXT(Tbl_DFR[[#This Row],[Date of filling]],"ddd"),"WIP")</f>
        <v>Tue</v>
      </c>
      <c r="AC563" s="50"/>
      <c r="AD563" s="129" t="str">
        <f>_xlfn.XLOOKUP(Tbl_DFR[[#This Row],[SAP]],Site_master[SAP ID],Site_master[ [ TECHNICIAN Name] ],"Not found")</f>
        <v>Satyavir  yadav</v>
      </c>
      <c r="AE563" s="133">
        <f>LEN(Tbl_DFR[[#This Row],[SAP]])</f>
        <v>18</v>
      </c>
      <c r="AF563" s="151" t="str">
        <f>IF(Tbl_DFR[[#This Row],[SAP LENGTH]]=18,"valid","check")</f>
        <v>valid</v>
      </c>
    </row>
    <row r="564" spans="1:32">
      <c r="A564" s="70">
        <v>337</v>
      </c>
      <c r="B564" s="34" t="s">
        <v>31</v>
      </c>
      <c r="C564" s="34" t="str">
        <f>UPPER(TRIM(Tbl_DFR[[#This Row],[CMP]]))</f>
        <v>HALDWANI</v>
      </c>
      <c r="D564" s="40" t="s">
        <v>1</v>
      </c>
      <c r="E564" s="45" t="s">
        <v>107</v>
      </c>
      <c r="F564" s="21" t="s">
        <v>108</v>
      </c>
      <c r="G564" s="21" t="s">
        <v>430</v>
      </c>
      <c r="H564" s="34">
        <v>95341</v>
      </c>
      <c r="I564" s="59">
        <v>45937</v>
      </c>
      <c r="J564" s="59">
        <v>45937</v>
      </c>
      <c r="K564" s="159">
        <f>IF(OR(Tbl_DFR[[#This Row],[Date of filling]]="WIP",Tbl_DFR[[#This Row],[Date of Invoice ]]=""),"",Tbl_DFR[[#This Row],[Date of filling]]-Tbl_DFR[[#This Row],[Date of Invoice ]])</f>
        <v>0</v>
      </c>
      <c r="L564" s="161" t="str">
        <f>IF(ISNUMBER(Tbl_DFR[[#This Row],[Invoice filling gape]]),"valid","check")</f>
        <v>valid</v>
      </c>
      <c r="M564" s="52">
        <v>12681</v>
      </c>
      <c r="N564" s="52">
        <v>2622</v>
      </c>
      <c r="O564" s="52">
        <v>38</v>
      </c>
      <c r="P564" s="52">
        <v>60</v>
      </c>
      <c r="Q564" s="52" t="str">
        <f>IF(Tbl_DFR[[#This Row],[Filling Qty]]&gt;=150,"high","normal")</f>
        <v>normal</v>
      </c>
      <c r="R564" s="52" t="str">
        <f>IF(AND(Tbl_DFR[[#This Row],[CMP]]="HALDWANI",Tbl_DFR[[#This Row],[Filling Qty]]&gt;=150),"yes","no")</f>
        <v>no</v>
      </c>
      <c r="S564" s="52" t="str">
        <f>IF(Tbl_DFR[[#This Row],[Filling Qty]]&gt;=150,"high",IF(Tbl_DFR[[#This Row],[Filling Qty]]&gt;=80,"medium","low"))</f>
        <v>low</v>
      </c>
      <c r="T564" s="46">
        <f t="shared" si="9"/>
        <v>98</v>
      </c>
      <c r="U564" s="46" t="str" cm="1">
        <f t="array" ref="U564">_xlfn.IFS(Tbl_DFR[[#This Row],[Filling Qty]]&gt;=150,"HIGH",Tbl_DFR[[#This Row],[Filling Qty]]&gt;=80,"medium",TRUE,"low")</f>
        <v>low</v>
      </c>
      <c r="V564" s="46" t="str">
        <f>IF(OR(Tbl_DFR[[#This Row],[CMP]]="HALDWANI",Tbl_DFR[[#This Row],[CMP]]="DEHRADUN"),"YES","NO")</f>
        <v>YES</v>
      </c>
      <c r="W564" s="59">
        <v>45937</v>
      </c>
      <c r="X564" s="46"/>
      <c r="Y564" s="47">
        <v>45931</v>
      </c>
      <c r="Z564" s="47" t="str">
        <f>IFERROR(TEXT(Tbl_DFR[[#This Row],[Date of filling]],"mmm"),"WIP")</f>
        <v>Oct</v>
      </c>
      <c r="AA564" s="159">
        <f>IFERROR(YEAR(Tbl_DFR[[#This Row],[Date of filling]]),"WIP")</f>
        <v>2025</v>
      </c>
      <c r="AB564" s="161" t="str">
        <f>IFERROR(TEXT(Tbl_DFR[[#This Row],[Date of filling]],"ddd"),"WIP")</f>
        <v>Tue</v>
      </c>
      <c r="AC564" s="48"/>
      <c r="AD564" s="130" t="str">
        <f>_xlfn.XLOOKUP(Tbl_DFR[[#This Row],[SAP]],Site_master[SAP ID],Site_master[ [ TECHNICIAN Name] ],"Not found")</f>
        <v>Satyavir  yadav</v>
      </c>
      <c r="AE564" s="135">
        <f>LEN(Tbl_DFR[[#This Row],[SAP]])</f>
        <v>18</v>
      </c>
      <c r="AF564" s="151" t="str">
        <f>IF(Tbl_DFR[[#This Row],[SAP LENGTH]]=18,"valid","check")</f>
        <v>valid</v>
      </c>
    </row>
    <row r="565" spans="1:32">
      <c r="A565" s="56">
        <v>338</v>
      </c>
      <c r="B565" s="28" t="s">
        <v>31</v>
      </c>
      <c r="C565" s="28" t="str">
        <f>UPPER(TRIM(Tbl_DFR[[#This Row],[CMP]]))</f>
        <v>HALDWANI</v>
      </c>
      <c r="D565" s="40" t="s">
        <v>1</v>
      </c>
      <c r="E565" s="49" t="s">
        <v>107</v>
      </c>
      <c r="F565" s="27" t="s">
        <v>108</v>
      </c>
      <c r="G565" s="27" t="s">
        <v>492</v>
      </c>
      <c r="H565" s="28">
        <v>95436</v>
      </c>
      <c r="I565" s="58">
        <v>45937</v>
      </c>
      <c r="J565" s="58">
        <v>45937</v>
      </c>
      <c r="K565" s="159">
        <f>IF(OR(Tbl_DFR[[#This Row],[Date of filling]]="WIP",Tbl_DFR[[#This Row],[Date of Invoice ]]=""),"",Tbl_DFR[[#This Row],[Date of filling]]-Tbl_DFR[[#This Row],[Date of Invoice ]])</f>
        <v>0</v>
      </c>
      <c r="L565" s="161" t="str">
        <f>IF(ISNUMBER(Tbl_DFR[[#This Row],[Invoice filling gape]]),"valid","check")</f>
        <v>valid</v>
      </c>
      <c r="M565" s="51">
        <v>12327</v>
      </c>
      <c r="N565" s="51">
        <v>2199</v>
      </c>
      <c r="O565" s="51">
        <v>18</v>
      </c>
      <c r="P565" s="51">
        <v>80</v>
      </c>
      <c r="Q565" s="51" t="str">
        <f>IF(Tbl_DFR[[#This Row],[Filling Qty]]&gt;=150,"high","normal")</f>
        <v>normal</v>
      </c>
      <c r="R565" s="51" t="str">
        <f>IF(AND(Tbl_DFR[[#This Row],[CMP]]="HALDWANI",Tbl_DFR[[#This Row],[Filling Qty]]&gt;=150),"yes","no")</f>
        <v>no</v>
      </c>
      <c r="S565" s="51" t="str">
        <f>IF(Tbl_DFR[[#This Row],[Filling Qty]]&gt;=150,"high",IF(Tbl_DFR[[#This Row],[Filling Qty]]&gt;=80,"medium","low"))</f>
        <v>medium</v>
      </c>
      <c r="T565" s="42">
        <f t="shared" si="9"/>
        <v>98</v>
      </c>
      <c r="U565" s="42" t="str" cm="1">
        <f t="array" ref="U565">_xlfn.IFS(Tbl_DFR[[#This Row],[Filling Qty]]&gt;=150,"HIGH",Tbl_DFR[[#This Row],[Filling Qty]]&gt;=80,"medium",TRUE,"low")</f>
        <v>medium</v>
      </c>
      <c r="V565" s="42" t="str">
        <f>IF(OR(Tbl_DFR[[#This Row],[CMP]]="HALDWANI",Tbl_DFR[[#This Row],[CMP]]="DEHRADUN"),"YES","NO")</f>
        <v>YES</v>
      </c>
      <c r="W565" s="58">
        <v>45937</v>
      </c>
      <c r="X565" s="42"/>
      <c r="Y565" s="43">
        <v>45931</v>
      </c>
      <c r="Z565" s="43" t="str">
        <f>IFERROR(TEXT(Tbl_DFR[[#This Row],[Date of filling]],"mmm"),"WIP")</f>
        <v>Oct</v>
      </c>
      <c r="AA565" s="159">
        <f>IFERROR(YEAR(Tbl_DFR[[#This Row],[Date of filling]]),"WIP")</f>
        <v>2025</v>
      </c>
      <c r="AB565" s="161" t="str">
        <f>IFERROR(TEXT(Tbl_DFR[[#This Row],[Date of filling]],"ddd"),"WIP")</f>
        <v>Tue</v>
      </c>
      <c r="AC565" s="50"/>
      <c r="AD565" s="129" t="str">
        <f>_xlfn.XLOOKUP(Tbl_DFR[[#This Row],[SAP]],Site_master[SAP ID],Site_master[ [ TECHNICIAN Name] ],"Not found")</f>
        <v>Somit  Kumar</v>
      </c>
      <c r="AE565" s="133">
        <f>LEN(Tbl_DFR[[#This Row],[SAP]])</f>
        <v>18</v>
      </c>
      <c r="AF565" s="151" t="str">
        <f>IF(Tbl_DFR[[#This Row],[SAP LENGTH]]=18,"valid","check")</f>
        <v>valid</v>
      </c>
    </row>
    <row r="566" spans="1:32" hidden="1">
      <c r="A566" s="70">
        <v>339</v>
      </c>
      <c r="B566" s="34" t="s">
        <v>31</v>
      </c>
      <c r="C566" s="34" t="str">
        <f>UPPER(TRIM(Tbl_DFR[[#This Row],[CMP]]))</f>
        <v>HALDWANI</v>
      </c>
      <c r="D566" s="40" t="s">
        <v>104</v>
      </c>
      <c r="E566" s="40" t="s">
        <v>189</v>
      </c>
      <c r="F566" s="21" t="s">
        <v>190</v>
      </c>
      <c r="G566" s="21" t="s">
        <v>431</v>
      </c>
      <c r="H566" s="45" t="s">
        <v>490</v>
      </c>
      <c r="I566" s="59">
        <v>45937</v>
      </c>
      <c r="J566" s="59">
        <v>45937</v>
      </c>
      <c r="K566" s="159">
        <f>IF(OR(Tbl_DFR[[#This Row],[Date of filling]]="WIP",Tbl_DFR[[#This Row],[Date of Invoice ]]=""),"",Tbl_DFR[[#This Row],[Date of filling]]-Tbl_DFR[[#This Row],[Date of Invoice ]])</f>
        <v>0</v>
      </c>
      <c r="L566" s="161" t="str">
        <f>IF(ISNUMBER(Tbl_DFR[[#This Row],[Invoice filling gape]]),"valid","check")</f>
        <v>valid</v>
      </c>
      <c r="M566" s="52">
        <v>11393</v>
      </c>
      <c r="N566" s="52">
        <v>2118</v>
      </c>
      <c r="O566" s="52">
        <v>57</v>
      </c>
      <c r="P566" s="45">
        <v>120</v>
      </c>
      <c r="Q566" s="45" t="str">
        <f>IF(Tbl_DFR[[#This Row],[Filling Qty]]&gt;=150,"high","normal")</f>
        <v>normal</v>
      </c>
      <c r="R566" s="45" t="str">
        <f>IF(AND(Tbl_DFR[[#This Row],[CMP]]="HALDWANI",Tbl_DFR[[#This Row],[Filling Qty]]&gt;=150),"yes","no")</f>
        <v>no</v>
      </c>
      <c r="S566" s="45" t="str">
        <f>IF(Tbl_DFR[[#This Row],[Filling Qty]]&gt;=150,"high",IF(Tbl_DFR[[#This Row],[Filling Qty]]&gt;=80,"medium","low"))</f>
        <v>medium</v>
      </c>
      <c r="T566" s="34">
        <f t="shared" si="9"/>
        <v>177</v>
      </c>
      <c r="U566" s="46" t="str" cm="1">
        <f t="array" ref="U566">_xlfn.IFS(Tbl_DFR[[#This Row],[Filling Qty]]&gt;=150,"HIGH",Tbl_DFR[[#This Row],[Filling Qty]]&gt;=80,"medium",TRUE,"low")</f>
        <v>medium</v>
      </c>
      <c r="V566" s="46" t="str">
        <f>IF(OR(Tbl_DFR[[#This Row],[CMP]]="HALDWANI",Tbl_DFR[[#This Row],[CMP]]="DEHRADUN"),"YES","NO")</f>
        <v>YES</v>
      </c>
      <c r="W566" s="59">
        <v>45937</v>
      </c>
      <c r="X566" s="46"/>
      <c r="Y566" s="47">
        <v>45931</v>
      </c>
      <c r="Z566" s="47" t="str">
        <f>IFERROR(TEXT(Tbl_DFR[[#This Row],[Date of filling]],"mmm"),"WIP")</f>
        <v>Oct</v>
      </c>
      <c r="AA566" s="159">
        <f>IFERROR(YEAR(Tbl_DFR[[#This Row],[Date of filling]]),"WIP")</f>
        <v>2025</v>
      </c>
      <c r="AB566" s="161" t="str">
        <f>IFERROR(TEXT(Tbl_DFR[[#This Row],[Date of filling]],"ddd"),"WIP")</f>
        <v>Tue</v>
      </c>
      <c r="AC566" s="48"/>
      <c r="AD566" s="130" t="str">
        <f>_xlfn.XLOOKUP(Tbl_DFR[[#This Row],[SAP]],Site_master[SAP ID],Site_master[ [ TECHNICIAN Name] ],"Not found")</f>
        <v>Tejpal  Singh  Takuli</v>
      </c>
      <c r="AE566" s="135">
        <f>LEN(Tbl_DFR[[#This Row],[SAP]])</f>
        <v>18</v>
      </c>
      <c r="AF566" s="151" t="str">
        <f>IF(Tbl_DFR[[#This Row],[SAP LENGTH]]=18,"valid","check")</f>
        <v>valid</v>
      </c>
    </row>
    <row r="567" spans="1:32" hidden="1">
      <c r="A567" s="56">
        <v>340</v>
      </c>
      <c r="B567" s="28" t="s">
        <v>31</v>
      </c>
      <c r="C567" s="28" t="str">
        <f>UPPER(TRIM(Tbl_DFR[[#This Row],[CMP]]))</f>
        <v>HALDWANI</v>
      </c>
      <c r="D567" s="40" t="s">
        <v>104</v>
      </c>
      <c r="E567" s="40" t="s">
        <v>189</v>
      </c>
      <c r="F567" s="27" t="s">
        <v>190</v>
      </c>
      <c r="G567" s="27" t="s">
        <v>432</v>
      </c>
      <c r="H567" s="49" t="s">
        <v>490</v>
      </c>
      <c r="I567" s="58">
        <v>45937</v>
      </c>
      <c r="J567" s="58">
        <v>45939</v>
      </c>
      <c r="K567" s="159">
        <f>IF(OR(Tbl_DFR[[#This Row],[Date of filling]]="WIP",Tbl_DFR[[#This Row],[Date of Invoice ]]=""),"",Tbl_DFR[[#This Row],[Date of filling]]-Tbl_DFR[[#This Row],[Date of Invoice ]])</f>
        <v>2</v>
      </c>
      <c r="L567" s="161" t="str">
        <f>IF(ISNUMBER(Tbl_DFR[[#This Row],[Invoice filling gape]]),"valid","check")</f>
        <v>valid</v>
      </c>
      <c r="M567" s="51">
        <v>2845</v>
      </c>
      <c r="N567" s="51">
        <v>672</v>
      </c>
      <c r="O567" s="51">
        <v>55</v>
      </c>
      <c r="P567" s="56">
        <v>100</v>
      </c>
      <c r="Q567" s="131" t="str">
        <f>IF(Tbl_DFR[[#This Row],[Filling Qty]]&gt;=150,"high","normal")</f>
        <v>normal</v>
      </c>
      <c r="R567" s="131" t="str">
        <f>IF(AND(Tbl_DFR[[#This Row],[CMP]]="HALDWANI",Tbl_DFR[[#This Row],[Filling Qty]]&gt;=150),"yes","no")</f>
        <v>no</v>
      </c>
      <c r="S567" s="131" t="str">
        <f>IF(Tbl_DFR[[#This Row],[Filling Qty]]&gt;=150,"high",IF(Tbl_DFR[[#This Row],[Filling Qty]]&gt;=80,"medium","low"))</f>
        <v>medium</v>
      </c>
      <c r="T567" s="42">
        <f t="shared" si="9"/>
        <v>155</v>
      </c>
      <c r="U567" s="42" t="str" cm="1">
        <f t="array" ref="U567">_xlfn.IFS(Tbl_DFR[[#This Row],[Filling Qty]]&gt;=150,"HIGH",Tbl_DFR[[#This Row],[Filling Qty]]&gt;=80,"medium",TRUE,"low")</f>
        <v>medium</v>
      </c>
      <c r="V567" s="42" t="str">
        <f>IF(OR(Tbl_DFR[[#This Row],[CMP]]="HALDWANI",Tbl_DFR[[#This Row],[CMP]]="DEHRADUN"),"YES","NO")</f>
        <v>YES</v>
      </c>
      <c r="W567" s="58">
        <v>45939</v>
      </c>
      <c r="X567" s="42"/>
      <c r="Y567" s="43">
        <v>45931</v>
      </c>
      <c r="Z567" s="43" t="str">
        <f>IFERROR(TEXT(Tbl_DFR[[#This Row],[Date of filling]],"mmm"),"WIP")</f>
        <v>Oct</v>
      </c>
      <c r="AA567" s="159">
        <f>IFERROR(YEAR(Tbl_DFR[[#This Row],[Date of filling]]),"WIP")</f>
        <v>2025</v>
      </c>
      <c r="AB567" s="161" t="str">
        <f>IFERROR(TEXT(Tbl_DFR[[#This Row],[Date of filling]],"ddd"),"WIP")</f>
        <v>Thu</v>
      </c>
      <c r="AC567" s="50"/>
      <c r="AD567" s="129" t="str">
        <f>_xlfn.XLOOKUP(Tbl_DFR[[#This Row],[SAP]],Site_master[SAP ID],Site_master[ [ TECHNICIAN Name] ],"Not found")</f>
        <v>Tejpal  Singh  Takuli</v>
      </c>
      <c r="AE567" s="133">
        <f>LEN(Tbl_DFR[[#This Row],[SAP]])</f>
        <v>18</v>
      </c>
      <c r="AF567" s="151" t="str">
        <f>IF(Tbl_DFR[[#This Row],[SAP LENGTH]]=18,"valid","check")</f>
        <v>valid</v>
      </c>
    </row>
    <row r="568" spans="1:32" hidden="1">
      <c r="A568" s="70">
        <v>341</v>
      </c>
      <c r="B568" s="34" t="s">
        <v>31</v>
      </c>
      <c r="C568" s="134" t="str">
        <f>UPPER(TRIM(Tbl_DFR[[#This Row],[CMP]]))</f>
        <v>HALDWANI</v>
      </c>
      <c r="D568" s="23" t="s">
        <v>104</v>
      </c>
      <c r="E568" s="40" t="s">
        <v>189</v>
      </c>
      <c r="F568" s="21" t="s">
        <v>190</v>
      </c>
      <c r="G568" s="21" t="s">
        <v>433</v>
      </c>
      <c r="H568" s="45" t="s">
        <v>490</v>
      </c>
      <c r="I568" s="59">
        <v>45937</v>
      </c>
      <c r="J568" s="59">
        <v>45937</v>
      </c>
      <c r="K568" s="159">
        <f>IF(OR(Tbl_DFR[[#This Row],[Date of filling]]="WIP",Tbl_DFR[[#This Row],[Date of Invoice ]]=""),"",Tbl_DFR[[#This Row],[Date of filling]]-Tbl_DFR[[#This Row],[Date of Invoice ]])</f>
        <v>0</v>
      </c>
      <c r="L568" s="161" t="str">
        <f>IF(ISNUMBER(Tbl_DFR[[#This Row],[Invoice filling gape]]),"valid","check")</f>
        <v>valid</v>
      </c>
      <c r="M568" s="52">
        <v>37221</v>
      </c>
      <c r="N568" s="52">
        <v>8782</v>
      </c>
      <c r="O568" s="52">
        <v>85</v>
      </c>
      <c r="P568" s="52">
        <v>80</v>
      </c>
      <c r="Q568" s="52" t="str">
        <f>IF(Tbl_DFR[[#This Row],[Filling Qty]]&gt;=150,"high","normal")</f>
        <v>normal</v>
      </c>
      <c r="R568" s="52" t="str">
        <f>IF(AND(Tbl_DFR[[#This Row],[CMP]]="HALDWANI",Tbl_DFR[[#This Row],[Filling Qty]]&gt;=150),"yes","no")</f>
        <v>no</v>
      </c>
      <c r="S568" s="52" t="str">
        <f>IF(Tbl_DFR[[#This Row],[Filling Qty]]&gt;=150,"high",IF(Tbl_DFR[[#This Row],[Filling Qty]]&gt;=80,"medium","low"))</f>
        <v>medium</v>
      </c>
      <c r="T568" s="46">
        <f t="shared" si="9"/>
        <v>165</v>
      </c>
      <c r="U568" s="46" t="str" cm="1">
        <f t="array" ref="U568">_xlfn.IFS(Tbl_DFR[[#This Row],[Filling Qty]]&gt;=150,"HIGH",Tbl_DFR[[#This Row],[Filling Qty]]&gt;=80,"medium",TRUE,"low")</f>
        <v>medium</v>
      </c>
      <c r="V568" s="46" t="str">
        <f>IF(OR(Tbl_DFR[[#This Row],[CMP]]="HALDWANI",Tbl_DFR[[#This Row],[CMP]]="DEHRADUN"),"YES","NO")</f>
        <v>YES</v>
      </c>
      <c r="W568" s="59">
        <v>45937</v>
      </c>
      <c r="X568" s="46"/>
      <c r="Y568" s="47">
        <v>45931</v>
      </c>
      <c r="Z568" s="47" t="str">
        <f>IFERROR(TEXT(Tbl_DFR[[#This Row],[Date of filling]],"mmm"),"WIP")</f>
        <v>Oct</v>
      </c>
      <c r="AA568" s="159">
        <f>IFERROR(YEAR(Tbl_DFR[[#This Row],[Date of filling]]),"WIP")</f>
        <v>2025</v>
      </c>
      <c r="AB568" s="161" t="str">
        <f>IFERROR(TEXT(Tbl_DFR[[#This Row],[Date of filling]],"ddd"),"WIP")</f>
        <v>Tue</v>
      </c>
      <c r="AC568" s="48"/>
      <c r="AD568" s="130" t="str">
        <f>_xlfn.XLOOKUP(Tbl_DFR[[#This Row],[SAP]],Site_master[SAP ID],Site_master[ [ TECHNICIAN Name] ],"Not found")</f>
        <v>Tejpal  Singh  Takuli</v>
      </c>
      <c r="AE568" s="135">
        <f>LEN(Tbl_DFR[[#This Row],[SAP]])</f>
        <v>18</v>
      </c>
      <c r="AF568" s="151" t="str">
        <f>IF(Tbl_DFR[[#This Row],[SAP LENGTH]]=18,"valid","check")</f>
        <v>valid</v>
      </c>
    </row>
    <row r="569" spans="1:32" hidden="1">
      <c r="A569" s="56">
        <v>342</v>
      </c>
      <c r="B569" s="28" t="s">
        <v>31</v>
      </c>
      <c r="C569" s="137" t="str">
        <f>UPPER(TRIM(Tbl_DFR[[#This Row],[CMP]]))</f>
        <v>HALDWANI</v>
      </c>
      <c r="D569" s="23" t="s">
        <v>104</v>
      </c>
      <c r="E569" s="40" t="s">
        <v>189</v>
      </c>
      <c r="F569" s="27" t="s">
        <v>190</v>
      </c>
      <c r="G569" s="27" t="s">
        <v>434</v>
      </c>
      <c r="H569" s="49" t="s">
        <v>490</v>
      </c>
      <c r="I569" s="58">
        <v>45937</v>
      </c>
      <c r="J569" s="58">
        <v>45939</v>
      </c>
      <c r="K569" s="159">
        <f>IF(OR(Tbl_DFR[[#This Row],[Date of filling]]="WIP",Tbl_DFR[[#This Row],[Date of Invoice ]]=""),"",Tbl_DFR[[#This Row],[Date of filling]]-Tbl_DFR[[#This Row],[Date of Invoice ]])</f>
        <v>2</v>
      </c>
      <c r="L569" s="161" t="str">
        <f>IF(ISNUMBER(Tbl_DFR[[#This Row],[Invoice filling gape]]),"valid","check")</f>
        <v>valid</v>
      </c>
      <c r="M569" s="51">
        <v>21909</v>
      </c>
      <c r="N569" s="51">
        <v>5925</v>
      </c>
      <c r="O569" s="51">
        <v>38</v>
      </c>
      <c r="P569" s="51">
        <v>100</v>
      </c>
      <c r="Q569" s="51" t="str">
        <f>IF(Tbl_DFR[[#This Row],[Filling Qty]]&gt;=150,"high","normal")</f>
        <v>normal</v>
      </c>
      <c r="R569" s="51" t="str">
        <f>IF(AND(Tbl_DFR[[#This Row],[CMP]]="HALDWANI",Tbl_DFR[[#This Row],[Filling Qty]]&gt;=150),"yes","no")</f>
        <v>no</v>
      </c>
      <c r="S569" s="51" t="str">
        <f>IF(Tbl_DFR[[#This Row],[Filling Qty]]&gt;=150,"high",IF(Tbl_DFR[[#This Row],[Filling Qty]]&gt;=80,"medium","low"))</f>
        <v>medium</v>
      </c>
      <c r="T569" s="42">
        <f t="shared" si="9"/>
        <v>138</v>
      </c>
      <c r="U569" s="42" t="str" cm="1">
        <f t="array" ref="U569">_xlfn.IFS(Tbl_DFR[[#This Row],[Filling Qty]]&gt;=150,"HIGH",Tbl_DFR[[#This Row],[Filling Qty]]&gt;=80,"medium",TRUE,"low")</f>
        <v>medium</v>
      </c>
      <c r="V569" s="42" t="str">
        <f>IF(OR(Tbl_DFR[[#This Row],[CMP]]="HALDWANI",Tbl_DFR[[#This Row],[CMP]]="DEHRADUN"),"YES","NO")</f>
        <v>YES</v>
      </c>
      <c r="W569" s="58">
        <v>45939</v>
      </c>
      <c r="X569" s="42"/>
      <c r="Y569" s="43">
        <v>45931</v>
      </c>
      <c r="Z569" s="43" t="str">
        <f>IFERROR(TEXT(Tbl_DFR[[#This Row],[Date of filling]],"mmm"),"WIP")</f>
        <v>Oct</v>
      </c>
      <c r="AA569" s="159">
        <f>IFERROR(YEAR(Tbl_DFR[[#This Row],[Date of filling]]),"WIP")</f>
        <v>2025</v>
      </c>
      <c r="AB569" s="161" t="str">
        <f>IFERROR(TEXT(Tbl_DFR[[#This Row],[Date of filling]],"ddd"),"WIP")</f>
        <v>Thu</v>
      </c>
      <c r="AC569" s="50"/>
      <c r="AD569" s="129" t="str">
        <f>_xlfn.XLOOKUP(Tbl_DFR[[#This Row],[SAP]],Site_master[SAP ID],Site_master[ [ TECHNICIAN Name] ],"Not found")</f>
        <v>Tejpal  Singh  Takuli</v>
      </c>
      <c r="AE569" s="133">
        <f>LEN(Tbl_DFR[[#This Row],[SAP]])</f>
        <v>18</v>
      </c>
      <c r="AF569" s="151" t="str">
        <f>IF(Tbl_DFR[[#This Row],[SAP LENGTH]]=18,"valid","check")</f>
        <v>valid</v>
      </c>
    </row>
    <row r="570" spans="1:32" hidden="1">
      <c r="A570" s="70">
        <v>343</v>
      </c>
      <c r="B570" s="34" t="s">
        <v>31</v>
      </c>
      <c r="C570" s="134" t="str">
        <f>UPPER(TRIM(Tbl_DFR[[#This Row],[CMP]]))</f>
        <v>HALDWANI</v>
      </c>
      <c r="D570" s="23" t="s">
        <v>104</v>
      </c>
      <c r="E570" s="40" t="s">
        <v>189</v>
      </c>
      <c r="F570" s="21" t="s">
        <v>190</v>
      </c>
      <c r="G570" s="21" t="s">
        <v>435</v>
      </c>
      <c r="H570" s="45" t="s">
        <v>489</v>
      </c>
      <c r="I570" s="59">
        <v>45937</v>
      </c>
      <c r="J570" s="59">
        <v>45939</v>
      </c>
      <c r="K570" s="159">
        <f>IF(OR(Tbl_DFR[[#This Row],[Date of filling]]="WIP",Tbl_DFR[[#This Row],[Date of Invoice ]]=""),"",Tbl_DFR[[#This Row],[Date of filling]]-Tbl_DFR[[#This Row],[Date of Invoice ]])</f>
        <v>2</v>
      </c>
      <c r="L570" s="161" t="str">
        <f>IF(ISNUMBER(Tbl_DFR[[#This Row],[Invoice filling gape]]),"valid","check")</f>
        <v>valid</v>
      </c>
      <c r="M570" s="52">
        <v>8356</v>
      </c>
      <c r="N570" s="52">
        <v>2250</v>
      </c>
      <c r="O570" s="52">
        <v>135</v>
      </c>
      <c r="P570" s="46">
        <v>80</v>
      </c>
      <c r="Q570" s="46" t="str">
        <f>IF(Tbl_DFR[[#This Row],[Filling Qty]]&gt;=150,"high","normal")</f>
        <v>normal</v>
      </c>
      <c r="R570" s="46" t="str">
        <f>IF(AND(Tbl_DFR[[#This Row],[CMP]]="HALDWANI",Tbl_DFR[[#This Row],[Filling Qty]]&gt;=150),"yes","no")</f>
        <v>no</v>
      </c>
      <c r="S570" s="46" t="str">
        <f>IF(Tbl_DFR[[#This Row],[Filling Qty]]&gt;=150,"high",IF(Tbl_DFR[[#This Row],[Filling Qty]]&gt;=80,"medium","low"))</f>
        <v>medium</v>
      </c>
      <c r="T570" s="46">
        <f t="shared" si="9"/>
        <v>215</v>
      </c>
      <c r="U570" s="46" t="str" cm="1">
        <f t="array" ref="U570">_xlfn.IFS(Tbl_DFR[[#This Row],[Filling Qty]]&gt;=150,"HIGH",Tbl_DFR[[#This Row],[Filling Qty]]&gt;=80,"medium",TRUE,"low")</f>
        <v>medium</v>
      </c>
      <c r="V570" s="46" t="str">
        <f>IF(OR(Tbl_DFR[[#This Row],[CMP]]="HALDWANI",Tbl_DFR[[#This Row],[CMP]]="DEHRADUN"),"YES","NO")</f>
        <v>YES</v>
      </c>
      <c r="W570" s="59">
        <v>45939</v>
      </c>
      <c r="X570" s="46"/>
      <c r="Y570" s="47">
        <v>45931</v>
      </c>
      <c r="Z570" s="47" t="str">
        <f>IFERROR(TEXT(Tbl_DFR[[#This Row],[Date of filling]],"mmm"),"WIP")</f>
        <v>Oct</v>
      </c>
      <c r="AA570" s="159">
        <f>IFERROR(YEAR(Tbl_DFR[[#This Row],[Date of filling]]),"WIP")</f>
        <v>2025</v>
      </c>
      <c r="AB570" s="161" t="str">
        <f>IFERROR(TEXT(Tbl_DFR[[#This Row],[Date of filling]],"ddd"),"WIP")</f>
        <v>Thu</v>
      </c>
      <c r="AC570" s="48"/>
      <c r="AD570" s="130" t="str">
        <f>_xlfn.XLOOKUP(Tbl_DFR[[#This Row],[SAP]],Site_master[SAP ID],Site_master[ [ TECHNICIAN Name] ],"Not found")</f>
        <v>Not found</v>
      </c>
      <c r="AE570" s="135">
        <f>LEN(Tbl_DFR[[#This Row],[SAP]])</f>
        <v>18</v>
      </c>
      <c r="AF570" s="151" t="str">
        <f>IF(Tbl_DFR[[#This Row],[SAP LENGTH]]=18,"valid","check")</f>
        <v>valid</v>
      </c>
    </row>
    <row r="571" spans="1:32" hidden="1">
      <c r="A571" s="56">
        <v>344</v>
      </c>
      <c r="B571" s="28" t="s">
        <v>31</v>
      </c>
      <c r="C571" s="137" t="str">
        <f>UPPER(TRIM(Tbl_DFR[[#This Row],[CMP]]))</f>
        <v>HALDWANI</v>
      </c>
      <c r="D571" s="23" t="s">
        <v>104</v>
      </c>
      <c r="E571" s="40" t="s">
        <v>189</v>
      </c>
      <c r="F571" s="27" t="s">
        <v>190</v>
      </c>
      <c r="G571" s="27" t="s">
        <v>436</v>
      </c>
      <c r="H571" s="49" t="s">
        <v>489</v>
      </c>
      <c r="I571" s="58">
        <v>45937</v>
      </c>
      <c r="J571" s="58">
        <v>45937</v>
      </c>
      <c r="K571" s="159">
        <f>IF(OR(Tbl_DFR[[#This Row],[Date of filling]]="WIP",Tbl_DFR[[#This Row],[Date of Invoice ]]=""),"",Tbl_DFR[[#This Row],[Date of filling]]-Tbl_DFR[[#This Row],[Date of Invoice ]])</f>
        <v>0</v>
      </c>
      <c r="L571" s="161" t="str">
        <f>IF(ISNUMBER(Tbl_DFR[[#This Row],[Invoice filling gape]]),"valid","check")</f>
        <v>valid</v>
      </c>
      <c r="M571" s="51">
        <v>2536</v>
      </c>
      <c r="N571" s="51">
        <v>801</v>
      </c>
      <c r="O571" s="51">
        <v>145</v>
      </c>
      <c r="P571" s="51">
        <v>80</v>
      </c>
      <c r="Q571" s="51" t="str">
        <f>IF(Tbl_DFR[[#This Row],[Filling Qty]]&gt;=150,"high","normal")</f>
        <v>normal</v>
      </c>
      <c r="R571" s="51" t="str">
        <f>IF(AND(Tbl_DFR[[#This Row],[CMP]]="HALDWANI",Tbl_DFR[[#This Row],[Filling Qty]]&gt;=150),"yes","no")</f>
        <v>no</v>
      </c>
      <c r="S571" s="51" t="str">
        <f>IF(Tbl_DFR[[#This Row],[Filling Qty]]&gt;=150,"high",IF(Tbl_DFR[[#This Row],[Filling Qty]]&gt;=80,"medium","low"))</f>
        <v>medium</v>
      </c>
      <c r="T571" s="42">
        <f t="shared" si="9"/>
        <v>225</v>
      </c>
      <c r="U571" s="42" t="str" cm="1">
        <f t="array" ref="U571">_xlfn.IFS(Tbl_DFR[[#This Row],[Filling Qty]]&gt;=150,"HIGH",Tbl_DFR[[#This Row],[Filling Qty]]&gt;=80,"medium",TRUE,"low")</f>
        <v>medium</v>
      </c>
      <c r="V571" s="42" t="str">
        <f>IF(OR(Tbl_DFR[[#This Row],[CMP]]="HALDWANI",Tbl_DFR[[#This Row],[CMP]]="DEHRADUN"),"YES","NO")</f>
        <v>YES</v>
      </c>
      <c r="W571" s="58">
        <v>45937</v>
      </c>
      <c r="X571" s="42"/>
      <c r="Y571" s="43">
        <v>45931</v>
      </c>
      <c r="Z571" s="43" t="str">
        <f>IFERROR(TEXT(Tbl_DFR[[#This Row],[Date of filling]],"mmm"),"WIP")</f>
        <v>Oct</v>
      </c>
      <c r="AA571" s="159">
        <f>IFERROR(YEAR(Tbl_DFR[[#This Row],[Date of filling]]),"WIP")</f>
        <v>2025</v>
      </c>
      <c r="AB571" s="161" t="str">
        <f>IFERROR(TEXT(Tbl_DFR[[#This Row],[Date of filling]],"ddd"),"WIP")</f>
        <v>Tue</v>
      </c>
      <c r="AC571" s="50"/>
      <c r="AD571" s="129" t="str">
        <f>_xlfn.XLOOKUP(Tbl_DFR[[#This Row],[SAP]],Site_master[SAP ID],Site_master[ [ TECHNICIAN Name] ],"Not found")</f>
        <v>Dheeraj  Mishra</v>
      </c>
      <c r="AE571" s="133">
        <f>LEN(Tbl_DFR[[#This Row],[SAP]])</f>
        <v>18</v>
      </c>
      <c r="AF571" s="151" t="str">
        <f>IF(Tbl_DFR[[#This Row],[SAP LENGTH]]=18,"valid","check")</f>
        <v>valid</v>
      </c>
    </row>
    <row r="572" spans="1:32" hidden="1">
      <c r="A572" s="70">
        <v>345</v>
      </c>
      <c r="B572" s="34" t="s">
        <v>31</v>
      </c>
      <c r="C572" s="134" t="str">
        <f>UPPER(TRIM(Tbl_DFR[[#This Row],[CMP]]))</f>
        <v>HALDWANI</v>
      </c>
      <c r="D572" s="23" t="s">
        <v>104</v>
      </c>
      <c r="E572" s="23" t="s">
        <v>189</v>
      </c>
      <c r="F572" s="21" t="s">
        <v>190</v>
      </c>
      <c r="G572" s="21" t="s">
        <v>437</v>
      </c>
      <c r="H572" s="45" t="s">
        <v>490</v>
      </c>
      <c r="I572" s="59">
        <v>45937</v>
      </c>
      <c r="J572" s="59">
        <v>45938</v>
      </c>
      <c r="K572" s="159">
        <f>IF(OR(Tbl_DFR[[#This Row],[Date of filling]]="WIP",Tbl_DFR[[#This Row],[Date of Invoice ]]=""),"",Tbl_DFR[[#This Row],[Date of filling]]-Tbl_DFR[[#This Row],[Date of Invoice ]])</f>
        <v>1</v>
      </c>
      <c r="L572" s="161" t="str">
        <f>IF(ISNUMBER(Tbl_DFR[[#This Row],[Invoice filling gape]]),"valid","check")</f>
        <v>valid</v>
      </c>
      <c r="M572" s="52">
        <v>3497</v>
      </c>
      <c r="N572" s="52">
        <v>818</v>
      </c>
      <c r="O572" s="52">
        <v>80</v>
      </c>
      <c r="P572" s="52">
        <v>80</v>
      </c>
      <c r="Q572" s="52" t="str">
        <f>IF(Tbl_DFR[[#This Row],[Filling Qty]]&gt;=150,"high","normal")</f>
        <v>normal</v>
      </c>
      <c r="R572" s="52" t="str">
        <f>IF(AND(Tbl_DFR[[#This Row],[CMP]]="HALDWANI",Tbl_DFR[[#This Row],[Filling Qty]]&gt;=150),"yes","no")</f>
        <v>no</v>
      </c>
      <c r="S572" s="52" t="str">
        <f>IF(Tbl_DFR[[#This Row],[Filling Qty]]&gt;=150,"high",IF(Tbl_DFR[[#This Row],[Filling Qty]]&gt;=80,"medium","low"))</f>
        <v>medium</v>
      </c>
      <c r="T572" s="46">
        <f t="shared" si="9"/>
        <v>160</v>
      </c>
      <c r="U572" s="46" t="str" cm="1">
        <f t="array" ref="U572">_xlfn.IFS(Tbl_DFR[[#This Row],[Filling Qty]]&gt;=150,"HIGH",Tbl_DFR[[#This Row],[Filling Qty]]&gt;=80,"medium",TRUE,"low")</f>
        <v>medium</v>
      </c>
      <c r="V572" s="46" t="str">
        <f>IF(OR(Tbl_DFR[[#This Row],[CMP]]="HALDWANI",Tbl_DFR[[#This Row],[CMP]]="DEHRADUN"),"YES","NO")</f>
        <v>YES</v>
      </c>
      <c r="W572" s="59">
        <v>45938</v>
      </c>
      <c r="X572" s="46"/>
      <c r="Y572" s="47">
        <v>45931</v>
      </c>
      <c r="Z572" s="47" t="str">
        <f>IFERROR(TEXT(Tbl_DFR[[#This Row],[Date of filling]],"mmm"),"WIP")</f>
        <v>Oct</v>
      </c>
      <c r="AA572" s="159">
        <f>IFERROR(YEAR(Tbl_DFR[[#This Row],[Date of filling]]),"WIP")</f>
        <v>2025</v>
      </c>
      <c r="AB572" s="161" t="str">
        <f>IFERROR(TEXT(Tbl_DFR[[#This Row],[Date of filling]],"ddd"),"WIP")</f>
        <v>Wed</v>
      </c>
      <c r="AC572" s="48"/>
      <c r="AD572" s="130" t="str">
        <f>_xlfn.XLOOKUP(Tbl_DFR[[#This Row],[SAP]],Site_master[SAP ID],Site_master[ [ TECHNICIAN Name] ],"Not found")</f>
        <v>Ajay  singh  Bisht</v>
      </c>
      <c r="AE572" s="135">
        <f>LEN(Tbl_DFR[[#This Row],[SAP]])</f>
        <v>18</v>
      </c>
      <c r="AF572" s="151" t="str">
        <f>IF(Tbl_DFR[[#This Row],[SAP LENGTH]]=18,"valid","check")</f>
        <v>valid</v>
      </c>
    </row>
    <row r="573" spans="1:32" hidden="1">
      <c r="A573" s="56">
        <v>346</v>
      </c>
      <c r="B573" s="28" t="s">
        <v>31</v>
      </c>
      <c r="C573" s="28" t="str">
        <f>UPPER(TRIM(Tbl_DFR[[#This Row],[CMP]]))</f>
        <v>HALDWANI</v>
      </c>
      <c r="D573" s="40" t="s">
        <v>104</v>
      </c>
      <c r="E573" s="23" t="s">
        <v>189</v>
      </c>
      <c r="F573" s="27" t="s">
        <v>190</v>
      </c>
      <c r="G573" s="27" t="s">
        <v>438</v>
      </c>
      <c r="H573" s="49" t="s">
        <v>490</v>
      </c>
      <c r="I573" s="58">
        <v>45937</v>
      </c>
      <c r="J573" s="58">
        <v>45938</v>
      </c>
      <c r="K573" s="159">
        <f>IF(OR(Tbl_DFR[[#This Row],[Date of filling]]="WIP",Tbl_DFR[[#This Row],[Date of Invoice ]]=""),"",Tbl_DFR[[#This Row],[Date of filling]]-Tbl_DFR[[#This Row],[Date of Invoice ]])</f>
        <v>1</v>
      </c>
      <c r="L573" s="161" t="str">
        <f>IF(ISNUMBER(Tbl_DFR[[#This Row],[Invoice filling gape]]),"valid","check")</f>
        <v>valid</v>
      </c>
      <c r="M573" s="51">
        <v>3687</v>
      </c>
      <c r="N573" s="51">
        <v>1097</v>
      </c>
      <c r="O573" s="51">
        <v>97</v>
      </c>
      <c r="P573" s="51">
        <v>60</v>
      </c>
      <c r="Q573" s="51" t="str">
        <f>IF(Tbl_DFR[[#This Row],[Filling Qty]]&gt;=150,"high","normal")</f>
        <v>normal</v>
      </c>
      <c r="R573" s="51" t="str">
        <f>IF(AND(Tbl_DFR[[#This Row],[CMP]]="HALDWANI",Tbl_DFR[[#This Row],[Filling Qty]]&gt;=150),"yes","no")</f>
        <v>no</v>
      </c>
      <c r="S573" s="51" t="str">
        <f>IF(Tbl_DFR[[#This Row],[Filling Qty]]&gt;=150,"high",IF(Tbl_DFR[[#This Row],[Filling Qty]]&gt;=80,"medium","low"))</f>
        <v>low</v>
      </c>
      <c r="T573" s="42">
        <f t="shared" si="9"/>
        <v>157</v>
      </c>
      <c r="U573" s="42" t="str" cm="1">
        <f t="array" ref="U573">_xlfn.IFS(Tbl_DFR[[#This Row],[Filling Qty]]&gt;=150,"HIGH",Tbl_DFR[[#This Row],[Filling Qty]]&gt;=80,"medium",TRUE,"low")</f>
        <v>low</v>
      </c>
      <c r="V573" s="42" t="str">
        <f>IF(OR(Tbl_DFR[[#This Row],[CMP]]="HALDWANI",Tbl_DFR[[#This Row],[CMP]]="DEHRADUN"),"YES","NO")</f>
        <v>YES</v>
      </c>
      <c r="W573" s="58">
        <v>45938</v>
      </c>
      <c r="X573" s="42"/>
      <c r="Y573" s="43">
        <v>45931</v>
      </c>
      <c r="Z573" s="43" t="str">
        <f>IFERROR(TEXT(Tbl_DFR[[#This Row],[Date of filling]],"mmm"),"WIP")</f>
        <v>Oct</v>
      </c>
      <c r="AA573" s="159">
        <f>IFERROR(YEAR(Tbl_DFR[[#This Row],[Date of filling]]),"WIP")</f>
        <v>2025</v>
      </c>
      <c r="AB573" s="161" t="str">
        <f>IFERROR(TEXT(Tbl_DFR[[#This Row],[Date of filling]],"ddd"),"WIP")</f>
        <v>Wed</v>
      </c>
      <c r="AC573" s="50"/>
      <c r="AD573" s="129" t="str">
        <f>_xlfn.XLOOKUP(Tbl_DFR[[#This Row],[SAP]],Site_master[SAP ID],Site_master[ [ TECHNICIAN Name] ],"Not found")</f>
        <v>Ajay  singh  Bisht</v>
      </c>
      <c r="AE573" s="133">
        <f>LEN(Tbl_DFR[[#This Row],[SAP]])</f>
        <v>18</v>
      </c>
      <c r="AF573" s="151" t="str">
        <f>IF(Tbl_DFR[[#This Row],[SAP LENGTH]]=18,"valid","check")</f>
        <v>valid</v>
      </c>
    </row>
    <row r="574" spans="1:32" hidden="1">
      <c r="A574" s="70">
        <v>347</v>
      </c>
      <c r="B574" s="34" t="s">
        <v>31</v>
      </c>
      <c r="C574" s="34" t="str">
        <f>UPPER(TRIM(Tbl_DFR[[#This Row],[CMP]]))</f>
        <v>HALDWANI</v>
      </c>
      <c r="D574" s="40" t="s">
        <v>104</v>
      </c>
      <c r="E574" s="23" t="s">
        <v>189</v>
      </c>
      <c r="F574" s="21" t="s">
        <v>190</v>
      </c>
      <c r="G574" s="21" t="s">
        <v>439</v>
      </c>
      <c r="H574" s="45" t="s">
        <v>490</v>
      </c>
      <c r="I574" s="59">
        <v>45937</v>
      </c>
      <c r="J574" s="59">
        <v>45938</v>
      </c>
      <c r="K574" s="159">
        <f>IF(OR(Tbl_DFR[[#This Row],[Date of filling]]="WIP",Tbl_DFR[[#This Row],[Date of Invoice ]]=""),"",Tbl_DFR[[#This Row],[Date of filling]]-Tbl_DFR[[#This Row],[Date of Invoice ]])</f>
        <v>1</v>
      </c>
      <c r="L574" s="161" t="str">
        <f>IF(ISNUMBER(Tbl_DFR[[#This Row],[Invoice filling gape]]),"valid","check")</f>
        <v>valid</v>
      </c>
      <c r="M574" s="52">
        <v>4329</v>
      </c>
      <c r="N574" s="52">
        <v>962</v>
      </c>
      <c r="O574" s="52">
        <v>115</v>
      </c>
      <c r="P574" s="52">
        <v>60</v>
      </c>
      <c r="Q574" s="52" t="str">
        <f>IF(Tbl_DFR[[#This Row],[Filling Qty]]&gt;=150,"high","normal")</f>
        <v>normal</v>
      </c>
      <c r="R574" s="52" t="str">
        <f>IF(AND(Tbl_DFR[[#This Row],[CMP]]="HALDWANI",Tbl_DFR[[#This Row],[Filling Qty]]&gt;=150),"yes","no")</f>
        <v>no</v>
      </c>
      <c r="S574" s="52" t="str">
        <f>IF(Tbl_DFR[[#This Row],[Filling Qty]]&gt;=150,"high",IF(Tbl_DFR[[#This Row],[Filling Qty]]&gt;=80,"medium","low"))</f>
        <v>low</v>
      </c>
      <c r="T574" s="46">
        <f t="shared" si="9"/>
        <v>175</v>
      </c>
      <c r="U574" s="46" t="str" cm="1">
        <f t="array" ref="U574">_xlfn.IFS(Tbl_DFR[[#This Row],[Filling Qty]]&gt;=150,"HIGH",Tbl_DFR[[#This Row],[Filling Qty]]&gt;=80,"medium",TRUE,"low")</f>
        <v>low</v>
      </c>
      <c r="V574" s="46" t="str">
        <f>IF(OR(Tbl_DFR[[#This Row],[CMP]]="HALDWANI",Tbl_DFR[[#This Row],[CMP]]="DEHRADUN"),"YES","NO")</f>
        <v>YES</v>
      </c>
      <c r="W574" s="59">
        <v>45938</v>
      </c>
      <c r="X574" s="46"/>
      <c r="Y574" s="47">
        <v>45931</v>
      </c>
      <c r="Z574" s="47" t="str">
        <f>IFERROR(TEXT(Tbl_DFR[[#This Row],[Date of filling]],"mmm"),"WIP")</f>
        <v>Oct</v>
      </c>
      <c r="AA574" s="159">
        <f>IFERROR(YEAR(Tbl_DFR[[#This Row],[Date of filling]]),"WIP")</f>
        <v>2025</v>
      </c>
      <c r="AB574" s="161" t="str">
        <f>IFERROR(TEXT(Tbl_DFR[[#This Row],[Date of filling]],"ddd"),"WIP")</f>
        <v>Wed</v>
      </c>
      <c r="AC574" s="48"/>
      <c r="AD574" s="130" t="str">
        <f>_xlfn.XLOOKUP(Tbl_DFR[[#This Row],[SAP]],Site_master[SAP ID],Site_master[ [ TECHNICIAN Name] ],"Not found")</f>
        <v>Ajay  singh  Bisht</v>
      </c>
      <c r="AE574" s="135">
        <f>LEN(Tbl_DFR[[#This Row],[SAP]])</f>
        <v>18</v>
      </c>
      <c r="AF574" s="151" t="str">
        <f>IF(Tbl_DFR[[#This Row],[SAP LENGTH]]=18,"valid","check")</f>
        <v>valid</v>
      </c>
    </row>
    <row r="575" spans="1:32" hidden="1">
      <c r="A575" s="56">
        <v>348</v>
      </c>
      <c r="B575" s="28" t="s">
        <v>31</v>
      </c>
      <c r="C575" s="28" t="str">
        <f>UPPER(TRIM(Tbl_DFR[[#This Row],[CMP]]))</f>
        <v>HALDWANI</v>
      </c>
      <c r="D575" s="40" t="s">
        <v>104</v>
      </c>
      <c r="E575" s="23" t="s">
        <v>189</v>
      </c>
      <c r="F575" s="27" t="s">
        <v>190</v>
      </c>
      <c r="G575" s="27" t="s">
        <v>440</v>
      </c>
      <c r="H575" s="49" t="s">
        <v>490</v>
      </c>
      <c r="I575" s="58">
        <v>45937</v>
      </c>
      <c r="J575" s="58">
        <v>45938</v>
      </c>
      <c r="K575" s="159">
        <f>IF(OR(Tbl_DFR[[#This Row],[Date of filling]]="WIP",Tbl_DFR[[#This Row],[Date of Invoice ]]=""),"",Tbl_DFR[[#This Row],[Date of filling]]-Tbl_DFR[[#This Row],[Date of Invoice ]])</f>
        <v>1</v>
      </c>
      <c r="L575" s="161" t="str">
        <f>IF(ISNUMBER(Tbl_DFR[[#This Row],[Invoice filling gape]]),"valid","check")</f>
        <v>valid</v>
      </c>
      <c r="M575" s="51">
        <v>6159</v>
      </c>
      <c r="N575" s="51">
        <v>1472</v>
      </c>
      <c r="O575" s="51">
        <v>110</v>
      </c>
      <c r="P575" s="51">
        <v>60</v>
      </c>
      <c r="Q575" s="51" t="str">
        <f>IF(Tbl_DFR[[#This Row],[Filling Qty]]&gt;=150,"high","normal")</f>
        <v>normal</v>
      </c>
      <c r="R575" s="51" t="str">
        <f>IF(AND(Tbl_DFR[[#This Row],[CMP]]="HALDWANI",Tbl_DFR[[#This Row],[Filling Qty]]&gt;=150),"yes","no")</f>
        <v>no</v>
      </c>
      <c r="S575" s="51" t="str">
        <f>IF(Tbl_DFR[[#This Row],[Filling Qty]]&gt;=150,"high",IF(Tbl_DFR[[#This Row],[Filling Qty]]&gt;=80,"medium","low"))</f>
        <v>low</v>
      </c>
      <c r="T575" s="42">
        <f t="shared" si="9"/>
        <v>170</v>
      </c>
      <c r="U575" s="42" t="str" cm="1">
        <f t="array" ref="U575">_xlfn.IFS(Tbl_DFR[[#This Row],[Filling Qty]]&gt;=150,"HIGH",Tbl_DFR[[#This Row],[Filling Qty]]&gt;=80,"medium",TRUE,"low")</f>
        <v>low</v>
      </c>
      <c r="V575" s="42" t="str">
        <f>IF(OR(Tbl_DFR[[#This Row],[CMP]]="HALDWANI",Tbl_DFR[[#This Row],[CMP]]="DEHRADUN"),"YES","NO")</f>
        <v>YES</v>
      </c>
      <c r="W575" s="58">
        <v>45938</v>
      </c>
      <c r="X575" s="42"/>
      <c r="Y575" s="43">
        <v>45931</v>
      </c>
      <c r="Z575" s="43" t="str">
        <f>IFERROR(TEXT(Tbl_DFR[[#This Row],[Date of filling]],"mmm"),"WIP")</f>
        <v>Oct</v>
      </c>
      <c r="AA575" s="159">
        <f>IFERROR(YEAR(Tbl_DFR[[#This Row],[Date of filling]]),"WIP")</f>
        <v>2025</v>
      </c>
      <c r="AB575" s="161" t="str">
        <f>IFERROR(TEXT(Tbl_DFR[[#This Row],[Date of filling]],"ddd"),"WIP")</f>
        <v>Wed</v>
      </c>
      <c r="AC575" s="50"/>
      <c r="AD575" s="129" t="str">
        <f>_xlfn.XLOOKUP(Tbl_DFR[[#This Row],[SAP]],Site_master[SAP ID],Site_master[ [ TECHNICIAN Name] ],"Not found")</f>
        <v>Ajay  singh  Bisht</v>
      </c>
      <c r="AE575" s="133">
        <f>LEN(Tbl_DFR[[#This Row],[SAP]])</f>
        <v>18</v>
      </c>
      <c r="AF575" s="151" t="str">
        <f>IF(Tbl_DFR[[#This Row],[SAP LENGTH]]=18,"valid","check")</f>
        <v>valid</v>
      </c>
    </row>
    <row r="576" spans="1:32" hidden="1">
      <c r="A576" s="70">
        <v>349</v>
      </c>
      <c r="B576" s="34" t="s">
        <v>31</v>
      </c>
      <c r="C576" s="134" t="str">
        <f>UPPER(TRIM(Tbl_DFR[[#This Row],[CMP]]))</f>
        <v>HALDWANI</v>
      </c>
      <c r="D576" s="23" t="s">
        <v>104</v>
      </c>
      <c r="E576" s="40" t="s">
        <v>189</v>
      </c>
      <c r="F576" s="21" t="s">
        <v>190</v>
      </c>
      <c r="G576" s="21" t="s">
        <v>441</v>
      </c>
      <c r="H576" s="45" t="s">
        <v>489</v>
      </c>
      <c r="I576" s="59">
        <v>45937</v>
      </c>
      <c r="J576" s="59">
        <v>45937</v>
      </c>
      <c r="K576" s="159">
        <f>IF(OR(Tbl_DFR[[#This Row],[Date of filling]]="WIP",Tbl_DFR[[#This Row],[Date of Invoice ]]=""),"",Tbl_DFR[[#This Row],[Date of filling]]-Tbl_DFR[[#This Row],[Date of Invoice ]])</f>
        <v>0</v>
      </c>
      <c r="L576" s="161" t="str">
        <f>IF(ISNUMBER(Tbl_DFR[[#This Row],[Invoice filling gape]]),"valid","check")</f>
        <v>valid</v>
      </c>
      <c r="M576" s="52">
        <v>971</v>
      </c>
      <c r="N576" s="52">
        <v>880</v>
      </c>
      <c r="O576" s="52">
        <v>62</v>
      </c>
      <c r="P576" s="52">
        <v>80</v>
      </c>
      <c r="Q576" s="52" t="str">
        <f>IF(Tbl_DFR[[#This Row],[Filling Qty]]&gt;=150,"high","normal")</f>
        <v>normal</v>
      </c>
      <c r="R576" s="52" t="str">
        <f>IF(AND(Tbl_DFR[[#This Row],[CMP]]="HALDWANI",Tbl_DFR[[#This Row],[Filling Qty]]&gt;=150),"yes","no")</f>
        <v>no</v>
      </c>
      <c r="S576" s="52" t="str">
        <f>IF(Tbl_DFR[[#This Row],[Filling Qty]]&gt;=150,"high",IF(Tbl_DFR[[#This Row],[Filling Qty]]&gt;=80,"medium","low"))</f>
        <v>medium</v>
      </c>
      <c r="T576" s="46">
        <f t="shared" si="9"/>
        <v>142</v>
      </c>
      <c r="U576" s="46" t="str" cm="1">
        <f t="array" ref="U576">_xlfn.IFS(Tbl_DFR[[#This Row],[Filling Qty]]&gt;=150,"HIGH",Tbl_DFR[[#This Row],[Filling Qty]]&gt;=80,"medium",TRUE,"low")</f>
        <v>medium</v>
      </c>
      <c r="V576" s="46" t="str">
        <f>IF(OR(Tbl_DFR[[#This Row],[CMP]]="HALDWANI",Tbl_DFR[[#This Row],[CMP]]="DEHRADUN"),"YES","NO")</f>
        <v>YES</v>
      </c>
      <c r="W576" s="59">
        <v>45937</v>
      </c>
      <c r="X576" s="46"/>
      <c r="Y576" s="47">
        <v>45931</v>
      </c>
      <c r="Z576" s="47" t="str">
        <f>IFERROR(TEXT(Tbl_DFR[[#This Row],[Date of filling]],"mmm"),"WIP")</f>
        <v>Oct</v>
      </c>
      <c r="AA576" s="159">
        <f>IFERROR(YEAR(Tbl_DFR[[#This Row],[Date of filling]]),"WIP")</f>
        <v>2025</v>
      </c>
      <c r="AB576" s="161" t="str">
        <f>IFERROR(TEXT(Tbl_DFR[[#This Row],[Date of filling]],"ddd"),"WIP")</f>
        <v>Tue</v>
      </c>
      <c r="AC576" s="48"/>
      <c r="AD576" s="130" t="str">
        <f>_xlfn.XLOOKUP(Tbl_DFR[[#This Row],[SAP]],Site_master[SAP ID],Site_master[ [ TECHNICIAN Name] ],"Not found")</f>
        <v>Kundan Matyani</v>
      </c>
      <c r="AE576" s="135">
        <f>LEN(Tbl_DFR[[#This Row],[SAP]])</f>
        <v>18</v>
      </c>
      <c r="AF576" s="151" t="str">
        <f>IF(Tbl_DFR[[#This Row],[SAP LENGTH]]=18,"valid","check")</f>
        <v>valid</v>
      </c>
    </row>
    <row r="577" spans="1:32">
      <c r="A577" s="56">
        <v>350</v>
      </c>
      <c r="B577" s="28" t="s">
        <v>31</v>
      </c>
      <c r="C577" s="137" t="str">
        <f>UPPER(TRIM(Tbl_DFR[[#This Row],[CMP]]))</f>
        <v>HALDWANI</v>
      </c>
      <c r="D577" s="23" t="s">
        <v>1</v>
      </c>
      <c r="E577" s="49" t="s">
        <v>112</v>
      </c>
      <c r="F577" s="27" t="s">
        <v>111</v>
      </c>
      <c r="G577" s="27" t="s">
        <v>442</v>
      </c>
      <c r="H577" s="28">
        <v>83721</v>
      </c>
      <c r="I577" s="58">
        <v>45937</v>
      </c>
      <c r="J577" s="58">
        <v>45937</v>
      </c>
      <c r="K577" s="159">
        <f>IF(OR(Tbl_DFR[[#This Row],[Date of filling]]="WIP",Tbl_DFR[[#This Row],[Date of Invoice ]]=""),"",Tbl_DFR[[#This Row],[Date of filling]]-Tbl_DFR[[#This Row],[Date of Invoice ]])</f>
        <v>0</v>
      </c>
      <c r="L577" s="161" t="str">
        <f>IF(ISNUMBER(Tbl_DFR[[#This Row],[Invoice filling gape]]),"valid","check")</f>
        <v>valid</v>
      </c>
      <c r="M577" s="51">
        <v>17839</v>
      </c>
      <c r="N577" s="51">
        <v>3901</v>
      </c>
      <c r="O577" s="51">
        <v>38</v>
      </c>
      <c r="P577" s="51">
        <v>60</v>
      </c>
      <c r="Q577" s="51" t="str">
        <f>IF(Tbl_DFR[[#This Row],[Filling Qty]]&gt;=150,"high","normal")</f>
        <v>normal</v>
      </c>
      <c r="R577" s="51" t="str">
        <f>IF(AND(Tbl_DFR[[#This Row],[CMP]]="HALDWANI",Tbl_DFR[[#This Row],[Filling Qty]]&gt;=150),"yes","no")</f>
        <v>no</v>
      </c>
      <c r="S577" s="51" t="str">
        <f>IF(Tbl_DFR[[#This Row],[Filling Qty]]&gt;=150,"high",IF(Tbl_DFR[[#This Row],[Filling Qty]]&gt;=80,"medium","low"))</f>
        <v>low</v>
      </c>
      <c r="T577" s="42">
        <f t="shared" si="9"/>
        <v>98</v>
      </c>
      <c r="U577" s="42" t="str" cm="1">
        <f t="array" ref="U577">_xlfn.IFS(Tbl_DFR[[#This Row],[Filling Qty]]&gt;=150,"HIGH",Tbl_DFR[[#This Row],[Filling Qty]]&gt;=80,"medium",TRUE,"low")</f>
        <v>low</v>
      </c>
      <c r="V577" s="42" t="str">
        <f>IF(OR(Tbl_DFR[[#This Row],[CMP]]="HALDWANI",Tbl_DFR[[#This Row],[CMP]]="DEHRADUN"),"YES","NO")</f>
        <v>YES</v>
      </c>
      <c r="W577" s="58">
        <v>45937</v>
      </c>
      <c r="X577" s="42"/>
      <c r="Y577" s="43">
        <v>45931</v>
      </c>
      <c r="Z577" s="43" t="str">
        <f>IFERROR(TEXT(Tbl_DFR[[#This Row],[Date of filling]],"mmm"),"WIP")</f>
        <v>Oct</v>
      </c>
      <c r="AA577" s="159">
        <f>IFERROR(YEAR(Tbl_DFR[[#This Row],[Date of filling]]),"WIP")</f>
        <v>2025</v>
      </c>
      <c r="AB577" s="161" t="str">
        <f>IFERROR(TEXT(Tbl_DFR[[#This Row],[Date of filling]],"ddd"),"WIP")</f>
        <v>Tue</v>
      </c>
      <c r="AC577" s="50"/>
      <c r="AD577" s="129" t="str">
        <f>_xlfn.XLOOKUP(Tbl_DFR[[#This Row],[SAP]],Site_master[SAP ID],Site_master[ [ TECHNICIAN Name] ],"Not found")</f>
        <v>Indrajeet  Sagar</v>
      </c>
      <c r="AE577" s="133">
        <f>LEN(Tbl_DFR[[#This Row],[SAP]])</f>
        <v>18</v>
      </c>
      <c r="AF577" s="151" t="str">
        <f>IF(Tbl_DFR[[#This Row],[SAP LENGTH]]=18,"valid","check")</f>
        <v>valid</v>
      </c>
    </row>
    <row r="578" spans="1:32">
      <c r="A578" s="70">
        <v>351</v>
      </c>
      <c r="B578" s="34" t="s">
        <v>31</v>
      </c>
      <c r="C578" s="134" t="str">
        <f>UPPER(TRIM(Tbl_DFR[[#This Row],[CMP]]))</f>
        <v>HALDWANI</v>
      </c>
      <c r="D578" s="23" t="s">
        <v>1</v>
      </c>
      <c r="E578" s="45" t="s">
        <v>112</v>
      </c>
      <c r="F578" s="21" t="s">
        <v>111</v>
      </c>
      <c r="G578" s="21" t="s">
        <v>443</v>
      </c>
      <c r="H578" s="34">
        <v>83721</v>
      </c>
      <c r="I578" s="59">
        <v>45937</v>
      </c>
      <c r="J578" s="59">
        <v>45937</v>
      </c>
      <c r="K578" s="159">
        <f>IF(OR(Tbl_DFR[[#This Row],[Date of filling]]="WIP",Tbl_DFR[[#This Row],[Date of Invoice ]]=""),"",Tbl_DFR[[#This Row],[Date of filling]]-Tbl_DFR[[#This Row],[Date of Invoice ]])</f>
        <v>0</v>
      </c>
      <c r="L578" s="161" t="str">
        <f>IF(ISNUMBER(Tbl_DFR[[#This Row],[Invoice filling gape]]),"valid","check")</f>
        <v>valid</v>
      </c>
      <c r="M578" s="52">
        <v>9</v>
      </c>
      <c r="N578" s="52">
        <v>37</v>
      </c>
      <c r="O578" s="52">
        <v>15</v>
      </c>
      <c r="P578" s="52">
        <v>60</v>
      </c>
      <c r="Q578" s="52" t="str">
        <f>IF(Tbl_DFR[[#This Row],[Filling Qty]]&gt;=150,"high","normal")</f>
        <v>normal</v>
      </c>
      <c r="R578" s="52" t="str">
        <f>IF(AND(Tbl_DFR[[#This Row],[CMP]]="HALDWANI",Tbl_DFR[[#This Row],[Filling Qty]]&gt;=150),"yes","no")</f>
        <v>no</v>
      </c>
      <c r="S578" s="52" t="str">
        <f>IF(Tbl_DFR[[#This Row],[Filling Qty]]&gt;=150,"high",IF(Tbl_DFR[[#This Row],[Filling Qty]]&gt;=80,"medium","low"))</f>
        <v>low</v>
      </c>
      <c r="T578" s="46">
        <f t="shared" si="9"/>
        <v>75</v>
      </c>
      <c r="U578" s="46" t="str" cm="1">
        <f t="array" ref="U578">_xlfn.IFS(Tbl_DFR[[#This Row],[Filling Qty]]&gt;=150,"HIGH",Tbl_DFR[[#This Row],[Filling Qty]]&gt;=80,"medium",TRUE,"low")</f>
        <v>low</v>
      </c>
      <c r="V578" s="46" t="str">
        <f>IF(OR(Tbl_DFR[[#This Row],[CMP]]="HALDWANI",Tbl_DFR[[#This Row],[CMP]]="DEHRADUN"),"YES","NO")</f>
        <v>YES</v>
      </c>
      <c r="W578" s="59">
        <v>45937</v>
      </c>
      <c r="X578" s="46"/>
      <c r="Y578" s="47">
        <v>45931</v>
      </c>
      <c r="Z578" s="47" t="str">
        <f>IFERROR(TEXT(Tbl_DFR[[#This Row],[Date of filling]],"mmm"),"WIP")</f>
        <v>Oct</v>
      </c>
      <c r="AA578" s="159">
        <f>IFERROR(YEAR(Tbl_DFR[[#This Row],[Date of filling]]),"WIP")</f>
        <v>2025</v>
      </c>
      <c r="AB578" s="161" t="str">
        <f>IFERROR(TEXT(Tbl_DFR[[#This Row],[Date of filling]],"ddd"),"WIP")</f>
        <v>Tue</v>
      </c>
      <c r="AC578" s="48"/>
      <c r="AD578" s="130" t="str">
        <f>_xlfn.XLOOKUP(Tbl_DFR[[#This Row],[SAP]],Site_master[SAP ID],Site_master[ [ TECHNICIAN Name] ],"Not found")</f>
        <v>Indrajeet  Sagar</v>
      </c>
      <c r="AE578" s="135">
        <f>LEN(Tbl_DFR[[#This Row],[SAP]])</f>
        <v>18</v>
      </c>
      <c r="AF578" s="151" t="str">
        <f>IF(Tbl_DFR[[#This Row],[SAP LENGTH]]=18,"valid","check")</f>
        <v>valid</v>
      </c>
    </row>
    <row r="579" spans="1:32">
      <c r="A579" s="56">
        <v>352</v>
      </c>
      <c r="B579" s="28" t="s">
        <v>31</v>
      </c>
      <c r="C579" s="28" t="str">
        <f>UPPER(TRIM(Tbl_DFR[[#This Row],[CMP]]))</f>
        <v>HALDWANI</v>
      </c>
      <c r="D579" s="40" t="s">
        <v>1</v>
      </c>
      <c r="E579" s="49" t="s">
        <v>112</v>
      </c>
      <c r="F579" s="27" t="s">
        <v>111</v>
      </c>
      <c r="G579" s="27" t="s">
        <v>444</v>
      </c>
      <c r="H579" s="28">
        <v>83721</v>
      </c>
      <c r="I579" s="58">
        <v>45937</v>
      </c>
      <c r="J579" s="58">
        <v>45937</v>
      </c>
      <c r="K579" s="159">
        <f>IF(OR(Tbl_DFR[[#This Row],[Date of filling]]="WIP",Tbl_DFR[[#This Row],[Date of Invoice ]]=""),"",Tbl_DFR[[#This Row],[Date of filling]]-Tbl_DFR[[#This Row],[Date of Invoice ]])</f>
        <v>0</v>
      </c>
      <c r="L579" s="161" t="str">
        <f>IF(ISNUMBER(Tbl_DFR[[#This Row],[Invoice filling gape]]),"valid","check")</f>
        <v>valid</v>
      </c>
      <c r="M579" s="51">
        <v>1867</v>
      </c>
      <c r="N579" s="51">
        <v>392</v>
      </c>
      <c r="O579" s="51">
        <v>50</v>
      </c>
      <c r="P579" s="51">
        <v>60</v>
      </c>
      <c r="Q579" s="51" t="str">
        <f>IF(Tbl_DFR[[#This Row],[Filling Qty]]&gt;=150,"high","normal")</f>
        <v>normal</v>
      </c>
      <c r="R579" s="51" t="str">
        <f>IF(AND(Tbl_DFR[[#This Row],[CMP]]="HALDWANI",Tbl_DFR[[#This Row],[Filling Qty]]&gt;=150),"yes","no")</f>
        <v>no</v>
      </c>
      <c r="S579" s="51" t="str">
        <f>IF(Tbl_DFR[[#This Row],[Filling Qty]]&gt;=150,"high",IF(Tbl_DFR[[#This Row],[Filling Qty]]&gt;=80,"medium","low"))</f>
        <v>low</v>
      </c>
      <c r="T579" s="42">
        <f t="shared" si="9"/>
        <v>110</v>
      </c>
      <c r="U579" s="42" t="str" cm="1">
        <f t="array" ref="U579">_xlfn.IFS(Tbl_DFR[[#This Row],[Filling Qty]]&gt;=150,"HIGH",Tbl_DFR[[#This Row],[Filling Qty]]&gt;=80,"medium",TRUE,"low")</f>
        <v>low</v>
      </c>
      <c r="V579" s="42" t="str">
        <f>IF(OR(Tbl_DFR[[#This Row],[CMP]]="HALDWANI",Tbl_DFR[[#This Row],[CMP]]="DEHRADUN"),"YES","NO")</f>
        <v>YES</v>
      </c>
      <c r="W579" s="58">
        <v>45937</v>
      </c>
      <c r="X579" s="42"/>
      <c r="Y579" s="43">
        <v>45931</v>
      </c>
      <c r="Z579" s="43" t="str">
        <f>IFERROR(TEXT(Tbl_DFR[[#This Row],[Date of filling]],"mmm"),"WIP")</f>
        <v>Oct</v>
      </c>
      <c r="AA579" s="159">
        <f>IFERROR(YEAR(Tbl_DFR[[#This Row],[Date of filling]]),"WIP")</f>
        <v>2025</v>
      </c>
      <c r="AB579" s="161" t="str">
        <f>IFERROR(TEXT(Tbl_DFR[[#This Row],[Date of filling]],"ddd"),"WIP")</f>
        <v>Tue</v>
      </c>
      <c r="AC579" s="50"/>
      <c r="AD579" s="129" t="str">
        <f>_xlfn.XLOOKUP(Tbl_DFR[[#This Row],[SAP]],Site_master[SAP ID],Site_master[ [ TECHNICIAN Name] ],"Not found")</f>
        <v>Indrajeet  Sagar</v>
      </c>
      <c r="AE579" s="133">
        <f>LEN(Tbl_DFR[[#This Row],[SAP]])</f>
        <v>18</v>
      </c>
      <c r="AF579" s="151" t="str">
        <f>IF(Tbl_DFR[[#This Row],[SAP LENGTH]]=18,"valid","check")</f>
        <v>valid</v>
      </c>
    </row>
    <row r="580" spans="1:32">
      <c r="A580" s="70">
        <v>353</v>
      </c>
      <c r="B580" s="34" t="s">
        <v>31</v>
      </c>
      <c r="C580" s="34" t="str">
        <f>UPPER(TRIM(Tbl_DFR[[#This Row],[CMP]]))</f>
        <v>HALDWANI</v>
      </c>
      <c r="D580" s="40" t="s">
        <v>1</v>
      </c>
      <c r="E580" s="21" t="s">
        <v>112</v>
      </c>
      <c r="F580" s="21" t="s">
        <v>111</v>
      </c>
      <c r="G580" s="21" t="s">
        <v>446</v>
      </c>
      <c r="H580" s="34">
        <v>83721</v>
      </c>
      <c r="I580" s="59">
        <v>45937</v>
      </c>
      <c r="J580" s="59">
        <v>45937</v>
      </c>
      <c r="K580" s="159">
        <f>IF(OR(Tbl_DFR[[#This Row],[Date of filling]]="WIP",Tbl_DFR[[#This Row],[Date of Invoice ]]=""),"",Tbl_DFR[[#This Row],[Date of filling]]-Tbl_DFR[[#This Row],[Date of Invoice ]])</f>
        <v>0</v>
      </c>
      <c r="L580" s="161" t="str">
        <f>IF(ISNUMBER(Tbl_DFR[[#This Row],[Invoice filling gape]]),"valid","check")</f>
        <v>valid</v>
      </c>
      <c r="M580" s="52">
        <v>6898</v>
      </c>
      <c r="N580" s="52">
        <v>1394</v>
      </c>
      <c r="O580" s="52">
        <v>38</v>
      </c>
      <c r="P580" s="52">
        <v>60</v>
      </c>
      <c r="Q580" s="52" t="str">
        <f>IF(Tbl_DFR[[#This Row],[Filling Qty]]&gt;=150,"high","normal")</f>
        <v>normal</v>
      </c>
      <c r="R580" s="52" t="str">
        <f>IF(AND(Tbl_DFR[[#This Row],[CMP]]="HALDWANI",Tbl_DFR[[#This Row],[Filling Qty]]&gt;=150),"yes","no")</f>
        <v>no</v>
      </c>
      <c r="S580" s="52" t="str">
        <f>IF(Tbl_DFR[[#This Row],[Filling Qty]]&gt;=150,"high",IF(Tbl_DFR[[#This Row],[Filling Qty]]&gt;=80,"medium","low"))</f>
        <v>low</v>
      </c>
      <c r="T580" s="46">
        <f t="shared" si="9"/>
        <v>98</v>
      </c>
      <c r="U580" s="46" t="str" cm="1">
        <f t="array" ref="U580">_xlfn.IFS(Tbl_DFR[[#This Row],[Filling Qty]]&gt;=150,"HIGH",Tbl_DFR[[#This Row],[Filling Qty]]&gt;=80,"medium",TRUE,"low")</f>
        <v>low</v>
      </c>
      <c r="V580" s="46" t="str">
        <f>IF(OR(Tbl_DFR[[#This Row],[CMP]]="HALDWANI",Tbl_DFR[[#This Row],[CMP]]="DEHRADUN"),"YES","NO")</f>
        <v>YES</v>
      </c>
      <c r="W580" s="59">
        <v>45937</v>
      </c>
      <c r="X580" s="46"/>
      <c r="Y580" s="47">
        <v>45931</v>
      </c>
      <c r="Z580" s="47" t="str">
        <f>IFERROR(TEXT(Tbl_DFR[[#This Row],[Date of filling]],"mmm"),"WIP")</f>
        <v>Oct</v>
      </c>
      <c r="AA580" s="159">
        <f>IFERROR(YEAR(Tbl_DFR[[#This Row],[Date of filling]]),"WIP")</f>
        <v>2025</v>
      </c>
      <c r="AB580" s="161" t="str">
        <f>IFERROR(TEXT(Tbl_DFR[[#This Row],[Date of filling]],"ddd"),"WIP")</f>
        <v>Tue</v>
      </c>
      <c r="AC580" s="48"/>
      <c r="AD580" s="130" t="str">
        <f>_xlfn.XLOOKUP(Tbl_DFR[[#This Row],[SAP]],Site_master[SAP ID],Site_master[ [ TECHNICIAN Name] ],"Not found")</f>
        <v>Rakesh   Kumar KCHA</v>
      </c>
      <c r="AE580" s="135">
        <f>LEN(Tbl_DFR[[#This Row],[SAP]])</f>
        <v>18</v>
      </c>
      <c r="AF580" s="151" t="str">
        <f>IF(Tbl_DFR[[#This Row],[SAP LENGTH]]=18,"valid","check")</f>
        <v>valid</v>
      </c>
    </row>
    <row r="581" spans="1:32">
      <c r="A581" s="56">
        <v>354</v>
      </c>
      <c r="B581" s="28" t="s">
        <v>31</v>
      </c>
      <c r="C581" s="28" t="str">
        <f>UPPER(TRIM(Tbl_DFR[[#This Row],[CMP]]))</f>
        <v>HALDWANI</v>
      </c>
      <c r="D581" s="40" t="s">
        <v>1</v>
      </c>
      <c r="E581" s="49" t="s">
        <v>112</v>
      </c>
      <c r="F581" s="27" t="s">
        <v>111</v>
      </c>
      <c r="G581" s="27" t="s">
        <v>447</v>
      </c>
      <c r="H581" s="28">
        <v>83721</v>
      </c>
      <c r="I581" s="58">
        <v>45937</v>
      </c>
      <c r="J581" s="58">
        <v>45937</v>
      </c>
      <c r="K581" s="159">
        <f>IF(OR(Tbl_DFR[[#This Row],[Date of filling]]="WIP",Tbl_DFR[[#This Row],[Date of Invoice ]]=""),"",Tbl_DFR[[#This Row],[Date of filling]]-Tbl_DFR[[#This Row],[Date of Invoice ]])</f>
        <v>0</v>
      </c>
      <c r="L581" s="161" t="str">
        <f>IF(ISNUMBER(Tbl_DFR[[#This Row],[Invoice filling gape]]),"valid","check")</f>
        <v>valid</v>
      </c>
      <c r="M581" s="42">
        <v>8658</v>
      </c>
      <c r="N581" s="42">
        <v>1987</v>
      </c>
      <c r="O581" s="42">
        <v>20</v>
      </c>
      <c r="P581" s="51">
        <v>80</v>
      </c>
      <c r="Q581" s="51" t="str">
        <f>IF(Tbl_DFR[[#This Row],[Filling Qty]]&gt;=150,"high","normal")</f>
        <v>normal</v>
      </c>
      <c r="R581" s="51" t="str">
        <f>IF(AND(Tbl_DFR[[#This Row],[CMP]]="HALDWANI",Tbl_DFR[[#This Row],[Filling Qty]]&gt;=150),"yes","no")</f>
        <v>no</v>
      </c>
      <c r="S581" s="51" t="str">
        <f>IF(Tbl_DFR[[#This Row],[Filling Qty]]&gt;=150,"high",IF(Tbl_DFR[[#This Row],[Filling Qty]]&gt;=80,"medium","low"))</f>
        <v>medium</v>
      </c>
      <c r="T581" s="42">
        <f t="shared" si="9"/>
        <v>100</v>
      </c>
      <c r="U581" s="42" t="str" cm="1">
        <f t="array" ref="U581">_xlfn.IFS(Tbl_DFR[[#This Row],[Filling Qty]]&gt;=150,"HIGH",Tbl_DFR[[#This Row],[Filling Qty]]&gt;=80,"medium",TRUE,"low")</f>
        <v>medium</v>
      </c>
      <c r="V581" s="42" t="str">
        <f>IF(OR(Tbl_DFR[[#This Row],[CMP]]="HALDWANI",Tbl_DFR[[#This Row],[CMP]]="DEHRADUN"),"YES","NO")</f>
        <v>YES</v>
      </c>
      <c r="W581" s="58">
        <v>45937</v>
      </c>
      <c r="X581" s="42"/>
      <c r="Y581" s="43">
        <v>45931</v>
      </c>
      <c r="Z581" s="43" t="str">
        <f>IFERROR(TEXT(Tbl_DFR[[#This Row],[Date of filling]],"mmm"),"WIP")</f>
        <v>Oct</v>
      </c>
      <c r="AA581" s="159">
        <f>IFERROR(YEAR(Tbl_DFR[[#This Row],[Date of filling]]),"WIP")</f>
        <v>2025</v>
      </c>
      <c r="AB581" s="161" t="str">
        <f>IFERROR(TEXT(Tbl_DFR[[#This Row],[Date of filling]],"ddd"),"WIP")</f>
        <v>Tue</v>
      </c>
      <c r="AC581" s="50"/>
      <c r="AD581" s="129" t="str">
        <f>_xlfn.XLOOKUP(Tbl_DFR[[#This Row],[SAP]],Site_master[SAP ID],Site_master[ [ TECHNICIAN Name] ],"Not found")</f>
        <v>Rakesh   Kumar KCHA</v>
      </c>
      <c r="AE581" s="133">
        <f>LEN(Tbl_DFR[[#This Row],[SAP]])</f>
        <v>18</v>
      </c>
      <c r="AF581" s="151" t="str">
        <f>IF(Tbl_DFR[[#This Row],[SAP LENGTH]]=18,"valid","check")</f>
        <v>valid</v>
      </c>
    </row>
    <row r="582" spans="1:32">
      <c r="A582" s="70">
        <v>355</v>
      </c>
      <c r="B582" s="34" t="s">
        <v>31</v>
      </c>
      <c r="C582" s="34" t="str">
        <f>UPPER(TRIM(Tbl_DFR[[#This Row],[CMP]]))</f>
        <v>HALDWANI</v>
      </c>
      <c r="D582" s="40" t="s">
        <v>1</v>
      </c>
      <c r="E582" s="45" t="s">
        <v>112</v>
      </c>
      <c r="F582" s="21" t="s">
        <v>111</v>
      </c>
      <c r="G582" s="21" t="s">
        <v>445</v>
      </c>
      <c r="H582" s="34">
        <v>83951</v>
      </c>
      <c r="I582" s="59">
        <v>45937</v>
      </c>
      <c r="J582" s="59">
        <v>45937</v>
      </c>
      <c r="K582" s="159">
        <f>IF(OR(Tbl_DFR[[#This Row],[Date of filling]]="WIP",Tbl_DFR[[#This Row],[Date of Invoice ]]=""),"",Tbl_DFR[[#This Row],[Date of filling]]-Tbl_DFR[[#This Row],[Date of Invoice ]])</f>
        <v>0</v>
      </c>
      <c r="L582" s="161" t="str">
        <f>IF(ISNUMBER(Tbl_DFR[[#This Row],[Invoice filling gape]]),"valid","check")</f>
        <v>valid</v>
      </c>
      <c r="M582" s="52">
        <v>20186</v>
      </c>
      <c r="N582" s="52">
        <v>1968</v>
      </c>
      <c r="O582" s="52">
        <v>30</v>
      </c>
      <c r="P582" s="52">
        <v>140</v>
      </c>
      <c r="Q582" s="52" t="str">
        <f>IF(Tbl_DFR[[#This Row],[Filling Qty]]&gt;=150,"high","normal")</f>
        <v>normal</v>
      </c>
      <c r="R582" s="52" t="str">
        <f>IF(AND(Tbl_DFR[[#This Row],[CMP]]="HALDWANI",Tbl_DFR[[#This Row],[Filling Qty]]&gt;=150),"yes","no")</f>
        <v>no</v>
      </c>
      <c r="S582" s="52" t="str">
        <f>IF(Tbl_DFR[[#This Row],[Filling Qty]]&gt;=150,"high",IF(Tbl_DFR[[#This Row],[Filling Qty]]&gt;=80,"medium","low"))</f>
        <v>medium</v>
      </c>
      <c r="T582" s="46">
        <f t="shared" ref="T582:T645" si="10">P582+O582</f>
        <v>170</v>
      </c>
      <c r="U582" s="46" t="str" cm="1">
        <f t="array" ref="U582">_xlfn.IFS(Tbl_DFR[[#This Row],[Filling Qty]]&gt;=150,"HIGH",Tbl_DFR[[#This Row],[Filling Qty]]&gt;=80,"medium",TRUE,"low")</f>
        <v>medium</v>
      </c>
      <c r="V582" s="46" t="str">
        <f>IF(OR(Tbl_DFR[[#This Row],[CMP]]="HALDWANI",Tbl_DFR[[#This Row],[CMP]]="DEHRADUN"),"YES","NO")</f>
        <v>YES</v>
      </c>
      <c r="W582" s="59">
        <v>45937</v>
      </c>
      <c r="X582" s="46"/>
      <c r="Y582" s="47">
        <v>45931</v>
      </c>
      <c r="Z582" s="47" t="str">
        <f>IFERROR(TEXT(Tbl_DFR[[#This Row],[Date of filling]],"mmm"),"WIP")</f>
        <v>Oct</v>
      </c>
      <c r="AA582" s="159">
        <f>IFERROR(YEAR(Tbl_DFR[[#This Row],[Date of filling]]),"WIP")</f>
        <v>2025</v>
      </c>
      <c r="AB582" s="161" t="str">
        <f>IFERROR(TEXT(Tbl_DFR[[#This Row],[Date of filling]],"ddd"),"WIP")</f>
        <v>Tue</v>
      </c>
      <c r="AC582" s="48"/>
      <c r="AD582" s="130" t="str">
        <f>_xlfn.XLOOKUP(Tbl_DFR[[#This Row],[SAP]],Site_master[SAP ID],Site_master[ [ TECHNICIAN Name] ],"Not found")</f>
        <v>Rakesh   Kumar KCHA</v>
      </c>
      <c r="AE582" s="135">
        <f>LEN(Tbl_DFR[[#This Row],[SAP]])</f>
        <v>18</v>
      </c>
      <c r="AF582" s="151" t="str">
        <f>IF(Tbl_DFR[[#This Row],[SAP LENGTH]]=18,"valid","check")</f>
        <v>valid</v>
      </c>
    </row>
    <row r="583" spans="1:32">
      <c r="A583" s="56">
        <v>356</v>
      </c>
      <c r="B583" s="28" t="s">
        <v>31</v>
      </c>
      <c r="C583" s="28" t="str">
        <f>UPPER(TRIM(Tbl_DFR[[#This Row],[CMP]]))</f>
        <v>HALDWANI</v>
      </c>
      <c r="D583" s="40" t="s">
        <v>1</v>
      </c>
      <c r="E583" s="28" t="s">
        <v>448</v>
      </c>
      <c r="F583" s="29" t="s">
        <v>449</v>
      </c>
      <c r="G583" s="27" t="s">
        <v>131</v>
      </c>
      <c r="H583" s="28">
        <v>104237</v>
      </c>
      <c r="I583" s="58">
        <v>45937</v>
      </c>
      <c r="J583" s="58">
        <v>45937</v>
      </c>
      <c r="K583" s="159">
        <f>IF(OR(Tbl_DFR[[#This Row],[Date of filling]]="WIP",Tbl_DFR[[#This Row],[Date of Invoice ]]=""),"",Tbl_DFR[[#This Row],[Date of filling]]-Tbl_DFR[[#This Row],[Date of Invoice ]])</f>
        <v>0</v>
      </c>
      <c r="L583" s="161" t="str">
        <f>IF(ISNUMBER(Tbl_DFR[[#This Row],[Invoice filling gape]]),"valid","check")</f>
        <v>valid</v>
      </c>
      <c r="M583" s="42">
        <v>36436</v>
      </c>
      <c r="N583" s="42">
        <v>5737</v>
      </c>
      <c r="O583" s="42">
        <v>40</v>
      </c>
      <c r="P583" s="42">
        <v>160</v>
      </c>
      <c r="Q583" s="42" t="str">
        <f>IF(Tbl_DFR[[#This Row],[Filling Qty]]&gt;=150,"high","normal")</f>
        <v>high</v>
      </c>
      <c r="R583" s="42" t="str">
        <f>IF(AND(Tbl_DFR[[#This Row],[CMP]]="HALDWANI",Tbl_DFR[[#This Row],[Filling Qty]]&gt;=150),"yes","no")</f>
        <v>yes</v>
      </c>
      <c r="S583" s="42" t="str">
        <f>IF(Tbl_DFR[[#This Row],[Filling Qty]]&gt;=150,"high",IF(Tbl_DFR[[#This Row],[Filling Qty]]&gt;=80,"medium","low"))</f>
        <v>high</v>
      </c>
      <c r="T583" s="42">
        <f t="shared" si="10"/>
        <v>200</v>
      </c>
      <c r="U583" s="42" t="str" cm="1">
        <f t="array" ref="U583">_xlfn.IFS(Tbl_DFR[[#This Row],[Filling Qty]]&gt;=150,"HIGH",Tbl_DFR[[#This Row],[Filling Qty]]&gt;=80,"medium",TRUE,"low")</f>
        <v>HIGH</v>
      </c>
      <c r="V583" s="42" t="str">
        <f>IF(OR(Tbl_DFR[[#This Row],[CMP]]="HALDWANI",Tbl_DFR[[#This Row],[CMP]]="DEHRADUN"),"YES","NO")</f>
        <v>YES</v>
      </c>
      <c r="W583" s="58">
        <v>45937</v>
      </c>
      <c r="X583" s="42"/>
      <c r="Y583" s="43">
        <v>45931</v>
      </c>
      <c r="Z583" s="43" t="str">
        <f>IFERROR(TEXT(Tbl_DFR[[#This Row],[Date of filling]],"mmm"),"WIP")</f>
        <v>Oct</v>
      </c>
      <c r="AA583" s="159">
        <f>IFERROR(YEAR(Tbl_DFR[[#This Row],[Date of filling]]),"WIP")</f>
        <v>2025</v>
      </c>
      <c r="AB583" s="161" t="str">
        <f>IFERROR(TEXT(Tbl_DFR[[#This Row],[Date of filling]],"ddd"),"WIP")</f>
        <v>Tue</v>
      </c>
      <c r="AC583" s="50"/>
      <c r="AD583" s="129" t="str">
        <f>_xlfn.XLOOKUP(Tbl_DFR[[#This Row],[SAP]],Site_master[SAP ID],Site_master[ [ TECHNICIAN Name] ],"Not found")</f>
        <v>Ayush  Dubey</v>
      </c>
      <c r="AE583" s="133">
        <f>LEN(Tbl_DFR[[#This Row],[SAP]])</f>
        <v>18</v>
      </c>
      <c r="AF583" s="151" t="str">
        <f>IF(Tbl_DFR[[#This Row],[SAP LENGTH]]=18,"valid","check")</f>
        <v>valid</v>
      </c>
    </row>
    <row r="584" spans="1:32">
      <c r="A584" s="70">
        <v>357</v>
      </c>
      <c r="B584" s="34" t="s">
        <v>31</v>
      </c>
      <c r="C584" s="34" t="str">
        <f>UPPER(TRIM(Tbl_DFR[[#This Row],[CMP]]))</f>
        <v>HALDWANI</v>
      </c>
      <c r="D584" s="40" t="s">
        <v>1</v>
      </c>
      <c r="E584" s="34" t="s">
        <v>448</v>
      </c>
      <c r="F584" s="22" t="s">
        <v>449</v>
      </c>
      <c r="G584" s="21" t="s">
        <v>450</v>
      </c>
      <c r="H584" s="34">
        <v>105326</v>
      </c>
      <c r="I584" s="59">
        <v>45937</v>
      </c>
      <c r="J584" s="59">
        <v>45937</v>
      </c>
      <c r="K584" s="159">
        <f>IF(OR(Tbl_DFR[[#This Row],[Date of filling]]="WIP",Tbl_DFR[[#This Row],[Date of Invoice ]]=""),"",Tbl_DFR[[#This Row],[Date of filling]]-Tbl_DFR[[#This Row],[Date of Invoice ]])</f>
        <v>0</v>
      </c>
      <c r="L584" s="161" t="str">
        <f>IF(ISNUMBER(Tbl_DFR[[#This Row],[Invoice filling gape]]),"valid","check")</f>
        <v>valid</v>
      </c>
      <c r="M584" s="46">
        <v>122</v>
      </c>
      <c r="N584" s="46">
        <v>20</v>
      </c>
      <c r="O584" s="46">
        <v>18</v>
      </c>
      <c r="P584" s="46">
        <v>60</v>
      </c>
      <c r="Q584" s="46" t="str">
        <f>IF(Tbl_DFR[[#This Row],[Filling Qty]]&gt;=150,"high","normal")</f>
        <v>normal</v>
      </c>
      <c r="R584" s="46" t="str">
        <f>IF(AND(Tbl_DFR[[#This Row],[CMP]]="HALDWANI",Tbl_DFR[[#This Row],[Filling Qty]]&gt;=150),"yes","no")</f>
        <v>no</v>
      </c>
      <c r="S584" s="46" t="str">
        <f>IF(Tbl_DFR[[#This Row],[Filling Qty]]&gt;=150,"high",IF(Tbl_DFR[[#This Row],[Filling Qty]]&gt;=80,"medium","low"))</f>
        <v>low</v>
      </c>
      <c r="T584" s="46">
        <f t="shared" si="10"/>
        <v>78</v>
      </c>
      <c r="U584" s="46" t="str" cm="1">
        <f t="array" ref="U584">_xlfn.IFS(Tbl_DFR[[#This Row],[Filling Qty]]&gt;=150,"HIGH",Tbl_DFR[[#This Row],[Filling Qty]]&gt;=80,"medium",TRUE,"low")</f>
        <v>low</v>
      </c>
      <c r="V584" s="46" t="str">
        <f>IF(OR(Tbl_DFR[[#This Row],[CMP]]="HALDWANI",Tbl_DFR[[#This Row],[CMP]]="DEHRADUN"),"YES","NO")</f>
        <v>YES</v>
      </c>
      <c r="W584" s="59">
        <v>45937</v>
      </c>
      <c r="X584" s="46"/>
      <c r="Y584" s="47">
        <v>45931</v>
      </c>
      <c r="Z584" s="47" t="str">
        <f>IFERROR(TEXT(Tbl_DFR[[#This Row],[Date of filling]],"mmm"),"WIP")</f>
        <v>Oct</v>
      </c>
      <c r="AA584" s="159">
        <f>IFERROR(YEAR(Tbl_DFR[[#This Row],[Date of filling]]),"WIP")</f>
        <v>2025</v>
      </c>
      <c r="AB584" s="161" t="str">
        <f>IFERROR(TEXT(Tbl_DFR[[#This Row],[Date of filling]],"ddd"),"WIP")</f>
        <v>Tue</v>
      </c>
      <c r="AC584" s="48"/>
      <c r="AD584" s="130" t="str">
        <f>_xlfn.XLOOKUP(Tbl_DFR[[#This Row],[SAP]],Site_master[SAP ID],Site_master[ [ TECHNICIAN Name] ],"Not found")</f>
        <v>Narayan  Singh</v>
      </c>
      <c r="AE584" s="135">
        <f>LEN(Tbl_DFR[[#This Row],[SAP]])</f>
        <v>18</v>
      </c>
      <c r="AF584" s="151" t="str">
        <f>IF(Tbl_DFR[[#This Row],[SAP LENGTH]]=18,"valid","check")</f>
        <v>valid</v>
      </c>
    </row>
    <row r="585" spans="1:32">
      <c r="A585" s="56">
        <v>358</v>
      </c>
      <c r="B585" s="28" t="s">
        <v>31</v>
      </c>
      <c r="C585" s="28" t="str">
        <f>UPPER(TRIM(Tbl_DFR[[#This Row],[CMP]]))</f>
        <v>HALDWANI</v>
      </c>
      <c r="D585" s="40" t="s">
        <v>1</v>
      </c>
      <c r="E585" s="29" t="s">
        <v>448</v>
      </c>
      <c r="F585" s="29" t="s">
        <v>449</v>
      </c>
      <c r="G585" s="27" t="s">
        <v>451</v>
      </c>
      <c r="H585" s="28">
        <v>105326</v>
      </c>
      <c r="I585" s="58">
        <v>45937</v>
      </c>
      <c r="J585" s="58">
        <v>45937</v>
      </c>
      <c r="K585" s="159">
        <f>IF(OR(Tbl_DFR[[#This Row],[Date of filling]]="WIP",Tbl_DFR[[#This Row],[Date of Invoice ]]=""),"",Tbl_DFR[[#This Row],[Date of filling]]-Tbl_DFR[[#This Row],[Date of Invoice ]])</f>
        <v>0</v>
      </c>
      <c r="L585" s="161" t="str">
        <f>IF(ISNUMBER(Tbl_DFR[[#This Row],[Invoice filling gape]]),"valid","check")</f>
        <v>valid</v>
      </c>
      <c r="M585" s="42">
        <v>10499</v>
      </c>
      <c r="N585" s="42">
        <v>2540</v>
      </c>
      <c r="O585" s="42">
        <v>10</v>
      </c>
      <c r="P585" s="42">
        <v>60</v>
      </c>
      <c r="Q585" s="42" t="str">
        <f>IF(Tbl_DFR[[#This Row],[Filling Qty]]&gt;=150,"high","normal")</f>
        <v>normal</v>
      </c>
      <c r="R585" s="42" t="str">
        <f>IF(AND(Tbl_DFR[[#This Row],[CMP]]="HALDWANI",Tbl_DFR[[#This Row],[Filling Qty]]&gt;=150),"yes","no")</f>
        <v>no</v>
      </c>
      <c r="S585" s="42" t="str">
        <f>IF(Tbl_DFR[[#This Row],[Filling Qty]]&gt;=150,"high",IF(Tbl_DFR[[#This Row],[Filling Qty]]&gt;=80,"medium","low"))</f>
        <v>low</v>
      </c>
      <c r="T585" s="42">
        <f t="shared" si="10"/>
        <v>70</v>
      </c>
      <c r="U585" s="42" t="str" cm="1">
        <f t="array" ref="U585">_xlfn.IFS(Tbl_DFR[[#This Row],[Filling Qty]]&gt;=150,"HIGH",Tbl_DFR[[#This Row],[Filling Qty]]&gt;=80,"medium",TRUE,"low")</f>
        <v>low</v>
      </c>
      <c r="V585" s="42" t="str">
        <f>IF(OR(Tbl_DFR[[#This Row],[CMP]]="HALDWANI",Tbl_DFR[[#This Row],[CMP]]="DEHRADUN"),"YES","NO")</f>
        <v>YES</v>
      </c>
      <c r="W585" s="58">
        <v>45937</v>
      </c>
      <c r="X585" s="42"/>
      <c r="Y585" s="43">
        <v>45931</v>
      </c>
      <c r="Z585" s="43" t="str">
        <f>IFERROR(TEXT(Tbl_DFR[[#This Row],[Date of filling]],"mmm"),"WIP")</f>
        <v>Oct</v>
      </c>
      <c r="AA585" s="159">
        <f>IFERROR(YEAR(Tbl_DFR[[#This Row],[Date of filling]]),"WIP")</f>
        <v>2025</v>
      </c>
      <c r="AB585" s="161" t="str">
        <f>IFERROR(TEXT(Tbl_DFR[[#This Row],[Date of filling]],"ddd"),"WIP")</f>
        <v>Tue</v>
      </c>
      <c r="AC585" s="50"/>
      <c r="AD585" s="129" t="str">
        <f>_xlfn.XLOOKUP(Tbl_DFR[[#This Row],[SAP]],Site_master[SAP ID],Site_master[ [ TECHNICIAN Name] ],"Not found")</f>
        <v>Narayan  Singh</v>
      </c>
      <c r="AE585" s="133">
        <f>LEN(Tbl_DFR[[#This Row],[SAP]])</f>
        <v>18</v>
      </c>
      <c r="AF585" s="151" t="str">
        <f>IF(Tbl_DFR[[#This Row],[SAP LENGTH]]=18,"valid","check")</f>
        <v>valid</v>
      </c>
    </row>
    <row r="586" spans="1:32">
      <c r="A586" s="70">
        <v>359</v>
      </c>
      <c r="B586" s="34" t="s">
        <v>31</v>
      </c>
      <c r="C586" s="34" t="str">
        <f>UPPER(TRIM(Tbl_DFR[[#This Row],[CMP]]))</f>
        <v>HALDWANI</v>
      </c>
      <c r="D586" s="40" t="s">
        <v>1</v>
      </c>
      <c r="E586" s="22" t="s">
        <v>448</v>
      </c>
      <c r="F586" s="22" t="s">
        <v>449</v>
      </c>
      <c r="G586" s="21" t="s">
        <v>491</v>
      </c>
      <c r="H586" s="34">
        <v>105326</v>
      </c>
      <c r="I586" s="59">
        <v>45937</v>
      </c>
      <c r="J586" s="59">
        <v>45937</v>
      </c>
      <c r="K586" s="159">
        <f>IF(OR(Tbl_DFR[[#This Row],[Date of filling]]="WIP",Tbl_DFR[[#This Row],[Date of Invoice ]]=""),"",Tbl_DFR[[#This Row],[Date of filling]]-Tbl_DFR[[#This Row],[Date of Invoice ]])</f>
        <v>0</v>
      </c>
      <c r="L586" s="161" t="str">
        <f>IF(ISNUMBER(Tbl_DFR[[#This Row],[Invoice filling gape]]),"valid","check")</f>
        <v>valid</v>
      </c>
      <c r="M586" s="46">
        <v>5478</v>
      </c>
      <c r="N586" s="46">
        <v>1011</v>
      </c>
      <c r="O586" s="46">
        <v>10</v>
      </c>
      <c r="P586" s="46">
        <v>80</v>
      </c>
      <c r="Q586" s="46" t="str">
        <f>IF(Tbl_DFR[[#This Row],[Filling Qty]]&gt;=150,"high","normal")</f>
        <v>normal</v>
      </c>
      <c r="R586" s="46" t="str">
        <f>IF(AND(Tbl_DFR[[#This Row],[CMP]]="HALDWANI",Tbl_DFR[[#This Row],[Filling Qty]]&gt;=150),"yes","no")</f>
        <v>no</v>
      </c>
      <c r="S586" s="46" t="str">
        <f>IF(Tbl_DFR[[#This Row],[Filling Qty]]&gt;=150,"high",IF(Tbl_DFR[[#This Row],[Filling Qty]]&gt;=80,"medium","low"))</f>
        <v>medium</v>
      </c>
      <c r="T586" s="46">
        <f t="shared" si="10"/>
        <v>90</v>
      </c>
      <c r="U586" s="46" t="str" cm="1">
        <f t="array" ref="U586">_xlfn.IFS(Tbl_DFR[[#This Row],[Filling Qty]]&gt;=150,"HIGH",Tbl_DFR[[#This Row],[Filling Qty]]&gt;=80,"medium",TRUE,"low")</f>
        <v>medium</v>
      </c>
      <c r="V586" s="46" t="str">
        <f>IF(OR(Tbl_DFR[[#This Row],[CMP]]="HALDWANI",Tbl_DFR[[#This Row],[CMP]]="DEHRADUN"),"YES","NO")</f>
        <v>YES</v>
      </c>
      <c r="W586" s="59">
        <v>45937</v>
      </c>
      <c r="X586" s="46"/>
      <c r="Y586" s="47">
        <v>45931</v>
      </c>
      <c r="Z586" s="47" t="str">
        <f>IFERROR(TEXT(Tbl_DFR[[#This Row],[Date of filling]],"mmm"),"WIP")</f>
        <v>Oct</v>
      </c>
      <c r="AA586" s="159">
        <f>IFERROR(YEAR(Tbl_DFR[[#This Row],[Date of filling]]),"WIP")</f>
        <v>2025</v>
      </c>
      <c r="AB586" s="161" t="str">
        <f>IFERROR(TEXT(Tbl_DFR[[#This Row],[Date of filling]],"ddd"),"WIP")</f>
        <v>Tue</v>
      </c>
      <c r="AC586" s="48"/>
      <c r="AD586" s="130" t="str">
        <f>_xlfn.XLOOKUP(Tbl_DFR[[#This Row],[SAP]],Site_master[SAP ID],Site_master[ [ TECHNICIAN Name] ],"Not found")</f>
        <v>Narayan  Singh</v>
      </c>
      <c r="AE586" s="135">
        <f>LEN(Tbl_DFR[[#This Row],[SAP]])</f>
        <v>18</v>
      </c>
      <c r="AF586" s="151" t="str">
        <f>IF(Tbl_DFR[[#This Row],[SAP LENGTH]]=18,"valid","check")</f>
        <v>valid</v>
      </c>
    </row>
    <row r="587" spans="1:32">
      <c r="A587" s="56">
        <v>360</v>
      </c>
      <c r="B587" s="28" t="s">
        <v>31</v>
      </c>
      <c r="C587" s="28" t="str">
        <f>UPPER(TRIM(Tbl_DFR[[#This Row],[CMP]]))</f>
        <v>HALDWANI</v>
      </c>
      <c r="D587" s="40" t="s">
        <v>1</v>
      </c>
      <c r="E587" s="29" t="s">
        <v>448</v>
      </c>
      <c r="F587" s="29" t="s">
        <v>449</v>
      </c>
      <c r="G587" s="27" t="s">
        <v>452</v>
      </c>
      <c r="H587" s="28">
        <v>105155</v>
      </c>
      <c r="I587" s="58">
        <v>45937</v>
      </c>
      <c r="J587" s="58">
        <v>45937</v>
      </c>
      <c r="K587" s="159">
        <f>IF(OR(Tbl_DFR[[#This Row],[Date of filling]]="WIP",Tbl_DFR[[#This Row],[Date of Invoice ]]=""),"",Tbl_DFR[[#This Row],[Date of filling]]-Tbl_DFR[[#This Row],[Date of Invoice ]])</f>
        <v>0</v>
      </c>
      <c r="L587" s="161" t="str">
        <f>IF(ISNUMBER(Tbl_DFR[[#This Row],[Invoice filling gape]]),"valid","check")</f>
        <v>valid</v>
      </c>
      <c r="M587" s="42">
        <v>12093</v>
      </c>
      <c r="N587" s="42">
        <v>1727</v>
      </c>
      <c r="O587" s="42">
        <v>45</v>
      </c>
      <c r="P587" s="42">
        <v>100</v>
      </c>
      <c r="Q587" s="42" t="str">
        <f>IF(Tbl_DFR[[#This Row],[Filling Qty]]&gt;=150,"high","normal")</f>
        <v>normal</v>
      </c>
      <c r="R587" s="42" t="str">
        <f>IF(AND(Tbl_DFR[[#This Row],[CMP]]="HALDWANI",Tbl_DFR[[#This Row],[Filling Qty]]&gt;=150),"yes","no")</f>
        <v>no</v>
      </c>
      <c r="S587" s="42" t="str">
        <f>IF(Tbl_DFR[[#This Row],[Filling Qty]]&gt;=150,"high",IF(Tbl_DFR[[#This Row],[Filling Qty]]&gt;=80,"medium","low"))</f>
        <v>medium</v>
      </c>
      <c r="T587" s="42">
        <f t="shared" si="10"/>
        <v>145</v>
      </c>
      <c r="U587" s="42" t="str" cm="1">
        <f t="array" ref="U587">_xlfn.IFS(Tbl_DFR[[#This Row],[Filling Qty]]&gt;=150,"HIGH",Tbl_DFR[[#This Row],[Filling Qty]]&gt;=80,"medium",TRUE,"low")</f>
        <v>medium</v>
      </c>
      <c r="V587" s="42" t="str">
        <f>IF(OR(Tbl_DFR[[#This Row],[CMP]]="HALDWANI",Tbl_DFR[[#This Row],[CMP]]="DEHRADUN"),"YES","NO")</f>
        <v>YES</v>
      </c>
      <c r="W587" s="58">
        <v>45937</v>
      </c>
      <c r="X587" s="42"/>
      <c r="Y587" s="43">
        <v>45931</v>
      </c>
      <c r="Z587" s="43" t="str">
        <f>IFERROR(TEXT(Tbl_DFR[[#This Row],[Date of filling]],"mmm"),"WIP")</f>
        <v>Oct</v>
      </c>
      <c r="AA587" s="159">
        <f>IFERROR(YEAR(Tbl_DFR[[#This Row],[Date of filling]]),"WIP")</f>
        <v>2025</v>
      </c>
      <c r="AB587" s="161" t="str">
        <f>IFERROR(TEXT(Tbl_DFR[[#This Row],[Date of filling]],"ddd"),"WIP")</f>
        <v>Tue</v>
      </c>
      <c r="AC587" s="50"/>
      <c r="AD587" s="129" t="str">
        <f>_xlfn.XLOOKUP(Tbl_DFR[[#This Row],[SAP]],Site_master[SAP ID],Site_master[ [ TECHNICIAN Name] ],"Not found")</f>
        <v>Narayan  Singh</v>
      </c>
      <c r="AE587" s="133">
        <f>LEN(Tbl_DFR[[#This Row],[SAP]])</f>
        <v>18</v>
      </c>
      <c r="AF587" s="151" t="str">
        <f>IF(Tbl_DFR[[#This Row],[SAP LENGTH]]=18,"valid","check")</f>
        <v>valid</v>
      </c>
    </row>
    <row r="588" spans="1:32" hidden="1">
      <c r="A588" s="70">
        <v>361</v>
      </c>
      <c r="B588" s="34" t="s">
        <v>31</v>
      </c>
      <c r="C588" s="34" t="str">
        <f>UPPER(TRIM(Tbl_DFR[[#This Row],[CMP]]))</f>
        <v>HALDWANI</v>
      </c>
      <c r="D588" s="40" t="s">
        <v>104</v>
      </c>
      <c r="E588" s="23" t="s">
        <v>230</v>
      </c>
      <c r="F588" s="21" t="s">
        <v>231</v>
      </c>
      <c r="G588" s="21" t="s">
        <v>453</v>
      </c>
      <c r="H588" s="34" t="s">
        <v>493</v>
      </c>
      <c r="I588" s="59">
        <v>45938</v>
      </c>
      <c r="J588" s="59">
        <v>45940</v>
      </c>
      <c r="K588" s="159">
        <f>IF(OR(Tbl_DFR[[#This Row],[Date of filling]]="WIP",Tbl_DFR[[#This Row],[Date of Invoice ]]=""),"",Tbl_DFR[[#This Row],[Date of filling]]-Tbl_DFR[[#This Row],[Date of Invoice ]])</f>
        <v>2</v>
      </c>
      <c r="L588" s="161" t="str">
        <f>IF(ISNUMBER(Tbl_DFR[[#This Row],[Invoice filling gape]]),"valid","check")</f>
        <v>valid</v>
      </c>
      <c r="M588" s="46">
        <v>1129</v>
      </c>
      <c r="N588" s="46">
        <v>303</v>
      </c>
      <c r="O588" s="46">
        <v>76</v>
      </c>
      <c r="P588" s="46">
        <v>80</v>
      </c>
      <c r="Q588" s="46" t="str">
        <f>IF(Tbl_DFR[[#This Row],[Filling Qty]]&gt;=150,"high","normal")</f>
        <v>normal</v>
      </c>
      <c r="R588" s="46" t="str">
        <f>IF(AND(Tbl_DFR[[#This Row],[CMP]]="HALDWANI",Tbl_DFR[[#This Row],[Filling Qty]]&gt;=150),"yes","no")</f>
        <v>no</v>
      </c>
      <c r="S588" s="46" t="str">
        <f>IF(Tbl_DFR[[#This Row],[Filling Qty]]&gt;=150,"high",IF(Tbl_DFR[[#This Row],[Filling Qty]]&gt;=80,"medium","low"))</f>
        <v>medium</v>
      </c>
      <c r="T588" s="46">
        <f t="shared" si="10"/>
        <v>156</v>
      </c>
      <c r="U588" s="46" t="str" cm="1">
        <f t="array" ref="U588">_xlfn.IFS(Tbl_DFR[[#This Row],[Filling Qty]]&gt;=150,"HIGH",Tbl_DFR[[#This Row],[Filling Qty]]&gt;=80,"medium",TRUE,"low")</f>
        <v>medium</v>
      </c>
      <c r="V588" s="46" t="str">
        <f>IF(OR(Tbl_DFR[[#This Row],[CMP]]="HALDWANI",Tbl_DFR[[#This Row],[CMP]]="DEHRADUN"),"YES","NO")</f>
        <v>YES</v>
      </c>
      <c r="W588" s="59">
        <v>45940</v>
      </c>
      <c r="X588" s="46"/>
      <c r="Y588" s="47">
        <v>45931</v>
      </c>
      <c r="Z588" s="47" t="str">
        <f>IFERROR(TEXT(Tbl_DFR[[#This Row],[Date of filling]],"mmm"),"WIP")</f>
        <v>Oct</v>
      </c>
      <c r="AA588" s="159">
        <f>IFERROR(YEAR(Tbl_DFR[[#This Row],[Date of filling]]),"WIP")</f>
        <v>2025</v>
      </c>
      <c r="AB588" s="161" t="str">
        <f>IFERROR(TEXT(Tbl_DFR[[#This Row],[Date of filling]],"ddd"),"WIP")</f>
        <v>Fri</v>
      </c>
      <c r="AC588" s="48"/>
      <c r="AD588" s="130" t="str">
        <f>_xlfn.XLOOKUP(Tbl_DFR[[#This Row],[SAP]],Site_master[SAP ID],Site_master[ [ TECHNICIAN Name] ],"Not found")</f>
        <v>Jagdish   Singh</v>
      </c>
      <c r="AE588" s="135">
        <f>LEN(Tbl_DFR[[#This Row],[SAP]])</f>
        <v>18</v>
      </c>
      <c r="AF588" s="151" t="str">
        <f>IF(Tbl_DFR[[#This Row],[SAP LENGTH]]=18,"valid","check")</f>
        <v>valid</v>
      </c>
    </row>
    <row r="589" spans="1:32" hidden="1">
      <c r="A589" s="56">
        <v>362</v>
      </c>
      <c r="B589" s="28" t="s">
        <v>31</v>
      </c>
      <c r="C589" s="28" t="str">
        <f>UPPER(TRIM(Tbl_DFR[[#This Row],[CMP]]))</f>
        <v>HALDWANI</v>
      </c>
      <c r="D589" s="40" t="s">
        <v>104</v>
      </c>
      <c r="E589" s="23" t="s">
        <v>230</v>
      </c>
      <c r="F589" s="27" t="s">
        <v>231</v>
      </c>
      <c r="G589" s="27" t="s">
        <v>454</v>
      </c>
      <c r="H589" s="28" t="s">
        <v>493</v>
      </c>
      <c r="I589" s="58">
        <v>45938</v>
      </c>
      <c r="J589" s="58">
        <v>45938</v>
      </c>
      <c r="K589" s="159">
        <f>IF(OR(Tbl_DFR[[#This Row],[Date of filling]]="WIP",Tbl_DFR[[#This Row],[Date of Invoice ]]=""),"",Tbl_DFR[[#This Row],[Date of filling]]-Tbl_DFR[[#This Row],[Date of Invoice ]])</f>
        <v>0</v>
      </c>
      <c r="L589" s="161" t="str">
        <f>IF(ISNUMBER(Tbl_DFR[[#This Row],[Invoice filling gape]]),"valid","check")</f>
        <v>valid</v>
      </c>
      <c r="M589" s="42">
        <v>12566</v>
      </c>
      <c r="N589" s="42">
        <v>3215</v>
      </c>
      <c r="O589" s="42">
        <v>80</v>
      </c>
      <c r="P589" s="42">
        <v>80</v>
      </c>
      <c r="Q589" s="42" t="str">
        <f>IF(Tbl_DFR[[#This Row],[Filling Qty]]&gt;=150,"high","normal")</f>
        <v>normal</v>
      </c>
      <c r="R589" s="42" t="str">
        <f>IF(AND(Tbl_DFR[[#This Row],[CMP]]="HALDWANI",Tbl_DFR[[#This Row],[Filling Qty]]&gt;=150),"yes","no")</f>
        <v>no</v>
      </c>
      <c r="S589" s="42" t="str">
        <f>IF(Tbl_DFR[[#This Row],[Filling Qty]]&gt;=150,"high",IF(Tbl_DFR[[#This Row],[Filling Qty]]&gt;=80,"medium","low"))</f>
        <v>medium</v>
      </c>
      <c r="T589" s="42">
        <f t="shared" si="10"/>
        <v>160</v>
      </c>
      <c r="U589" s="42" t="str" cm="1">
        <f t="array" ref="U589">_xlfn.IFS(Tbl_DFR[[#This Row],[Filling Qty]]&gt;=150,"HIGH",Tbl_DFR[[#This Row],[Filling Qty]]&gt;=80,"medium",TRUE,"low")</f>
        <v>medium</v>
      </c>
      <c r="V589" s="42" t="str">
        <f>IF(OR(Tbl_DFR[[#This Row],[CMP]]="HALDWANI",Tbl_DFR[[#This Row],[CMP]]="DEHRADUN"),"YES","NO")</f>
        <v>YES</v>
      </c>
      <c r="W589" s="58">
        <v>45938</v>
      </c>
      <c r="X589" s="42"/>
      <c r="Y589" s="43">
        <v>45931</v>
      </c>
      <c r="Z589" s="43" t="str">
        <f>IFERROR(TEXT(Tbl_DFR[[#This Row],[Date of filling]],"mmm"),"WIP")</f>
        <v>Oct</v>
      </c>
      <c r="AA589" s="159">
        <f>IFERROR(YEAR(Tbl_DFR[[#This Row],[Date of filling]]),"WIP")</f>
        <v>2025</v>
      </c>
      <c r="AB589" s="161" t="str">
        <f>IFERROR(TEXT(Tbl_DFR[[#This Row],[Date of filling]],"ddd"),"WIP")</f>
        <v>Wed</v>
      </c>
      <c r="AC589" s="50"/>
      <c r="AD589" s="129" t="str">
        <f>_xlfn.XLOOKUP(Tbl_DFR[[#This Row],[SAP]],Site_master[SAP ID],Site_master[ [ TECHNICIAN Name] ],"Not found")</f>
        <v>Kripal  Bajetha</v>
      </c>
      <c r="AE589" s="133">
        <f>LEN(Tbl_DFR[[#This Row],[SAP]])</f>
        <v>18</v>
      </c>
      <c r="AF589" s="151" t="str">
        <f>IF(Tbl_DFR[[#This Row],[SAP LENGTH]]=18,"valid","check")</f>
        <v>valid</v>
      </c>
    </row>
    <row r="590" spans="1:32" hidden="1">
      <c r="A590" s="70">
        <v>363</v>
      </c>
      <c r="B590" s="34" t="s">
        <v>31</v>
      </c>
      <c r="C590" s="34" t="str">
        <f>UPPER(TRIM(Tbl_DFR[[#This Row],[CMP]]))</f>
        <v>HALDWANI</v>
      </c>
      <c r="D590" s="40" t="s">
        <v>104</v>
      </c>
      <c r="E590" s="23" t="s">
        <v>230</v>
      </c>
      <c r="F590" s="21" t="s">
        <v>231</v>
      </c>
      <c r="G590" s="21" t="s">
        <v>455</v>
      </c>
      <c r="H590" s="34" t="s">
        <v>493</v>
      </c>
      <c r="I590" s="59">
        <v>45938</v>
      </c>
      <c r="J590" s="59">
        <v>45938</v>
      </c>
      <c r="K590" s="159">
        <f>IF(OR(Tbl_DFR[[#This Row],[Date of filling]]="WIP",Tbl_DFR[[#This Row],[Date of Invoice ]]=""),"",Tbl_DFR[[#This Row],[Date of filling]]-Tbl_DFR[[#This Row],[Date of Invoice ]])</f>
        <v>0</v>
      </c>
      <c r="L590" s="161" t="str">
        <f>IF(ISNUMBER(Tbl_DFR[[#This Row],[Invoice filling gape]]),"valid","check")</f>
        <v>valid</v>
      </c>
      <c r="M590" s="46">
        <v>2063</v>
      </c>
      <c r="N590" s="46">
        <v>524</v>
      </c>
      <c r="O590" s="46">
        <v>75</v>
      </c>
      <c r="P590" s="46">
        <v>80</v>
      </c>
      <c r="Q590" s="46" t="str">
        <f>IF(Tbl_DFR[[#This Row],[Filling Qty]]&gt;=150,"high","normal")</f>
        <v>normal</v>
      </c>
      <c r="R590" s="46" t="str">
        <f>IF(AND(Tbl_DFR[[#This Row],[CMP]]="HALDWANI",Tbl_DFR[[#This Row],[Filling Qty]]&gt;=150),"yes","no")</f>
        <v>no</v>
      </c>
      <c r="S590" s="46" t="str">
        <f>IF(Tbl_DFR[[#This Row],[Filling Qty]]&gt;=150,"high",IF(Tbl_DFR[[#This Row],[Filling Qty]]&gt;=80,"medium","low"))</f>
        <v>medium</v>
      </c>
      <c r="T590" s="46">
        <f t="shared" si="10"/>
        <v>155</v>
      </c>
      <c r="U590" s="46" t="str" cm="1">
        <f t="array" ref="U590">_xlfn.IFS(Tbl_DFR[[#This Row],[Filling Qty]]&gt;=150,"HIGH",Tbl_DFR[[#This Row],[Filling Qty]]&gt;=80,"medium",TRUE,"low")</f>
        <v>medium</v>
      </c>
      <c r="V590" s="46" t="str">
        <f>IF(OR(Tbl_DFR[[#This Row],[CMP]]="HALDWANI",Tbl_DFR[[#This Row],[CMP]]="DEHRADUN"),"YES","NO")</f>
        <v>YES</v>
      </c>
      <c r="W590" s="59">
        <v>45938</v>
      </c>
      <c r="X590" s="46"/>
      <c r="Y590" s="47">
        <v>45931</v>
      </c>
      <c r="Z590" s="47" t="str">
        <f>IFERROR(TEXT(Tbl_DFR[[#This Row],[Date of filling]],"mmm"),"WIP")</f>
        <v>Oct</v>
      </c>
      <c r="AA590" s="159">
        <f>IFERROR(YEAR(Tbl_DFR[[#This Row],[Date of filling]]),"WIP")</f>
        <v>2025</v>
      </c>
      <c r="AB590" s="161" t="str">
        <f>IFERROR(TEXT(Tbl_DFR[[#This Row],[Date of filling]],"ddd"),"WIP")</f>
        <v>Wed</v>
      </c>
      <c r="AC590" s="48"/>
      <c r="AD590" s="130" t="str">
        <f>_xlfn.XLOOKUP(Tbl_DFR[[#This Row],[SAP]],Site_master[SAP ID],Site_master[ [ TECHNICIAN Name] ],"Not found")</f>
        <v>Amit  Dangi</v>
      </c>
      <c r="AE590" s="135">
        <f>LEN(Tbl_DFR[[#This Row],[SAP]])</f>
        <v>18</v>
      </c>
      <c r="AF590" s="151" t="str">
        <f>IF(Tbl_DFR[[#This Row],[SAP LENGTH]]=18,"valid","check")</f>
        <v>valid</v>
      </c>
    </row>
    <row r="591" spans="1:32" hidden="1">
      <c r="A591" s="56">
        <v>364</v>
      </c>
      <c r="B591" s="28" t="s">
        <v>31</v>
      </c>
      <c r="C591" s="28" t="str">
        <f>UPPER(TRIM(Tbl_DFR[[#This Row],[CMP]]))</f>
        <v>HALDWANI</v>
      </c>
      <c r="D591" s="40" t="s">
        <v>104</v>
      </c>
      <c r="E591" s="23" t="s">
        <v>230</v>
      </c>
      <c r="F591" s="27" t="s">
        <v>231</v>
      </c>
      <c r="G591" s="27" t="s">
        <v>456</v>
      </c>
      <c r="H591" s="28" t="s">
        <v>493</v>
      </c>
      <c r="I591" s="58">
        <v>45938</v>
      </c>
      <c r="J591" s="58">
        <v>45940</v>
      </c>
      <c r="K591" s="159">
        <f>IF(OR(Tbl_DFR[[#This Row],[Date of filling]]="WIP",Tbl_DFR[[#This Row],[Date of Invoice ]]=""),"",Tbl_DFR[[#This Row],[Date of filling]]-Tbl_DFR[[#This Row],[Date of Invoice ]])</f>
        <v>2</v>
      </c>
      <c r="L591" s="161" t="str">
        <f>IF(ISNUMBER(Tbl_DFR[[#This Row],[Invoice filling gape]]),"valid","check")</f>
        <v>valid</v>
      </c>
      <c r="M591" s="51">
        <v>10241</v>
      </c>
      <c r="N591" s="51">
        <v>1662</v>
      </c>
      <c r="O591" s="51">
        <v>98</v>
      </c>
      <c r="P591" s="51">
        <v>80</v>
      </c>
      <c r="Q591" s="51" t="str">
        <f>IF(Tbl_DFR[[#This Row],[Filling Qty]]&gt;=150,"high","normal")</f>
        <v>normal</v>
      </c>
      <c r="R591" s="51" t="str">
        <f>IF(AND(Tbl_DFR[[#This Row],[CMP]]="HALDWANI",Tbl_DFR[[#This Row],[Filling Qty]]&gt;=150),"yes","no")</f>
        <v>no</v>
      </c>
      <c r="S591" s="51" t="str">
        <f>IF(Tbl_DFR[[#This Row],[Filling Qty]]&gt;=150,"high",IF(Tbl_DFR[[#This Row],[Filling Qty]]&gt;=80,"medium","low"))</f>
        <v>medium</v>
      </c>
      <c r="T591" s="42">
        <f t="shared" si="10"/>
        <v>178</v>
      </c>
      <c r="U591" s="42" t="str" cm="1">
        <f t="array" ref="U591">_xlfn.IFS(Tbl_DFR[[#This Row],[Filling Qty]]&gt;=150,"HIGH",Tbl_DFR[[#This Row],[Filling Qty]]&gt;=80,"medium",TRUE,"low")</f>
        <v>medium</v>
      </c>
      <c r="V591" s="42" t="str">
        <f>IF(OR(Tbl_DFR[[#This Row],[CMP]]="HALDWANI",Tbl_DFR[[#This Row],[CMP]]="DEHRADUN"),"YES","NO")</f>
        <v>YES</v>
      </c>
      <c r="W591" s="58">
        <v>45940</v>
      </c>
      <c r="X591" s="42"/>
      <c r="Y591" s="43">
        <v>45931</v>
      </c>
      <c r="Z591" s="43" t="str">
        <f>IFERROR(TEXT(Tbl_DFR[[#This Row],[Date of filling]],"mmm"),"WIP")</f>
        <v>Oct</v>
      </c>
      <c r="AA591" s="159">
        <f>IFERROR(YEAR(Tbl_DFR[[#This Row],[Date of filling]]),"WIP")</f>
        <v>2025</v>
      </c>
      <c r="AB591" s="161" t="str">
        <f>IFERROR(TEXT(Tbl_DFR[[#This Row],[Date of filling]],"ddd"),"WIP")</f>
        <v>Fri</v>
      </c>
      <c r="AC591" s="50"/>
      <c r="AD591" s="129" t="str">
        <f>_xlfn.XLOOKUP(Tbl_DFR[[#This Row],[SAP]],Site_master[SAP ID],Site_master[ [ TECHNICIAN Name] ],"Not found")</f>
        <v>Amit  Dangi</v>
      </c>
      <c r="AE591" s="133">
        <f>LEN(Tbl_DFR[[#This Row],[SAP]])</f>
        <v>18</v>
      </c>
      <c r="AF591" s="151" t="str">
        <f>IF(Tbl_DFR[[#This Row],[SAP LENGTH]]=18,"valid","check")</f>
        <v>valid</v>
      </c>
    </row>
    <row r="592" spans="1:32" hidden="1">
      <c r="A592" s="70">
        <v>365</v>
      </c>
      <c r="B592" s="34" t="s">
        <v>31</v>
      </c>
      <c r="C592" s="34" t="str">
        <f>UPPER(TRIM(Tbl_DFR[[#This Row],[CMP]]))</f>
        <v>HALDWANI</v>
      </c>
      <c r="D592" s="40" t="s">
        <v>104</v>
      </c>
      <c r="E592" s="23" t="s">
        <v>230</v>
      </c>
      <c r="F592" s="21" t="s">
        <v>231</v>
      </c>
      <c r="G592" s="21" t="s">
        <v>457</v>
      </c>
      <c r="H592" s="34" t="s">
        <v>494</v>
      </c>
      <c r="I592" s="59">
        <v>45938</v>
      </c>
      <c r="J592" s="59">
        <v>45940</v>
      </c>
      <c r="K592" s="159">
        <f>IF(OR(Tbl_DFR[[#This Row],[Date of filling]]="WIP",Tbl_DFR[[#This Row],[Date of Invoice ]]=""),"",Tbl_DFR[[#This Row],[Date of filling]]-Tbl_DFR[[#This Row],[Date of Invoice ]])</f>
        <v>2</v>
      </c>
      <c r="L592" s="161" t="str">
        <f>IF(ISNUMBER(Tbl_DFR[[#This Row],[Invoice filling gape]]),"valid","check")</f>
        <v>valid</v>
      </c>
      <c r="M592" s="52">
        <v>3156</v>
      </c>
      <c r="N592" s="52">
        <v>354</v>
      </c>
      <c r="O592" s="52">
        <v>40</v>
      </c>
      <c r="P592" s="52">
        <v>120</v>
      </c>
      <c r="Q592" s="52" t="str">
        <f>IF(Tbl_DFR[[#This Row],[Filling Qty]]&gt;=150,"high","normal")</f>
        <v>normal</v>
      </c>
      <c r="R592" s="52" t="str">
        <f>IF(AND(Tbl_DFR[[#This Row],[CMP]]="HALDWANI",Tbl_DFR[[#This Row],[Filling Qty]]&gt;=150),"yes","no")</f>
        <v>no</v>
      </c>
      <c r="S592" s="52" t="str">
        <f>IF(Tbl_DFR[[#This Row],[Filling Qty]]&gt;=150,"high",IF(Tbl_DFR[[#This Row],[Filling Qty]]&gt;=80,"medium","low"))</f>
        <v>medium</v>
      </c>
      <c r="T592" s="46">
        <f t="shared" si="10"/>
        <v>160</v>
      </c>
      <c r="U592" s="46" t="str" cm="1">
        <f t="array" ref="U592">_xlfn.IFS(Tbl_DFR[[#This Row],[Filling Qty]]&gt;=150,"HIGH",Tbl_DFR[[#This Row],[Filling Qty]]&gt;=80,"medium",TRUE,"low")</f>
        <v>medium</v>
      </c>
      <c r="V592" s="46" t="str">
        <f>IF(OR(Tbl_DFR[[#This Row],[CMP]]="HALDWANI",Tbl_DFR[[#This Row],[CMP]]="DEHRADUN"),"YES","NO")</f>
        <v>YES</v>
      </c>
      <c r="W592" s="59">
        <v>45940</v>
      </c>
      <c r="X592" s="46"/>
      <c r="Y592" s="47">
        <v>45931</v>
      </c>
      <c r="Z592" s="47" t="str">
        <f>IFERROR(TEXT(Tbl_DFR[[#This Row],[Date of filling]],"mmm"),"WIP")</f>
        <v>Oct</v>
      </c>
      <c r="AA592" s="159">
        <f>IFERROR(YEAR(Tbl_DFR[[#This Row],[Date of filling]]),"WIP")</f>
        <v>2025</v>
      </c>
      <c r="AB592" s="161" t="str">
        <f>IFERROR(TEXT(Tbl_DFR[[#This Row],[Date of filling]],"ddd"),"WIP")</f>
        <v>Fri</v>
      </c>
      <c r="AC592" s="48"/>
      <c r="AD592" s="130" t="str">
        <f>_xlfn.XLOOKUP(Tbl_DFR[[#This Row],[SAP]],Site_master[SAP ID],Site_master[ [ TECHNICIAN Name] ],"Not found")</f>
        <v>Not found</v>
      </c>
      <c r="AE592" s="135">
        <f>LEN(Tbl_DFR[[#This Row],[SAP]])</f>
        <v>18</v>
      </c>
      <c r="AF592" s="151" t="str">
        <f>IF(Tbl_DFR[[#This Row],[SAP LENGTH]]=18,"valid","check")</f>
        <v>valid</v>
      </c>
    </row>
    <row r="593" spans="1:32" hidden="1">
      <c r="A593" s="56">
        <v>366</v>
      </c>
      <c r="B593" s="28" t="s">
        <v>31</v>
      </c>
      <c r="C593" s="28" t="str">
        <f>UPPER(TRIM(Tbl_DFR[[#This Row],[CMP]]))</f>
        <v>HALDWANI</v>
      </c>
      <c r="D593" s="40" t="s">
        <v>104</v>
      </c>
      <c r="E593" s="23" t="s">
        <v>230</v>
      </c>
      <c r="F593" s="27" t="s">
        <v>231</v>
      </c>
      <c r="G593" s="27" t="s">
        <v>458</v>
      </c>
      <c r="H593" s="28" t="s">
        <v>495</v>
      </c>
      <c r="I593" s="58">
        <v>45938</v>
      </c>
      <c r="J593" s="58">
        <v>45939</v>
      </c>
      <c r="K593" s="159">
        <f>IF(OR(Tbl_DFR[[#This Row],[Date of filling]]="WIP",Tbl_DFR[[#This Row],[Date of Invoice ]]=""),"",Tbl_DFR[[#This Row],[Date of filling]]-Tbl_DFR[[#This Row],[Date of Invoice ]])</f>
        <v>1</v>
      </c>
      <c r="L593" s="161" t="str">
        <f>IF(ISNUMBER(Tbl_DFR[[#This Row],[Invoice filling gape]]),"valid","check")</f>
        <v>valid</v>
      </c>
      <c r="M593" s="51">
        <v>2446</v>
      </c>
      <c r="N593" s="51">
        <v>622</v>
      </c>
      <c r="O593" s="51">
        <v>114</v>
      </c>
      <c r="P593" s="51">
        <v>80</v>
      </c>
      <c r="Q593" s="51" t="str">
        <f>IF(Tbl_DFR[[#This Row],[Filling Qty]]&gt;=150,"high","normal")</f>
        <v>normal</v>
      </c>
      <c r="R593" s="51" t="str">
        <f>IF(AND(Tbl_DFR[[#This Row],[CMP]]="HALDWANI",Tbl_DFR[[#This Row],[Filling Qty]]&gt;=150),"yes","no")</f>
        <v>no</v>
      </c>
      <c r="S593" s="51" t="str">
        <f>IF(Tbl_DFR[[#This Row],[Filling Qty]]&gt;=150,"high",IF(Tbl_DFR[[#This Row],[Filling Qty]]&gt;=80,"medium","low"))</f>
        <v>medium</v>
      </c>
      <c r="T593" s="42">
        <f t="shared" si="10"/>
        <v>194</v>
      </c>
      <c r="U593" s="42" t="str" cm="1">
        <f t="array" ref="U593">_xlfn.IFS(Tbl_DFR[[#This Row],[Filling Qty]]&gt;=150,"HIGH",Tbl_DFR[[#This Row],[Filling Qty]]&gt;=80,"medium",TRUE,"low")</f>
        <v>medium</v>
      </c>
      <c r="V593" s="42" t="str">
        <f>IF(OR(Tbl_DFR[[#This Row],[CMP]]="HALDWANI",Tbl_DFR[[#This Row],[CMP]]="DEHRADUN"),"YES","NO")</f>
        <v>YES</v>
      </c>
      <c r="W593" s="58">
        <v>45939</v>
      </c>
      <c r="X593" s="42"/>
      <c r="Y593" s="43">
        <v>45931</v>
      </c>
      <c r="Z593" s="43" t="str">
        <f>IFERROR(TEXT(Tbl_DFR[[#This Row],[Date of filling]],"mmm"),"WIP")</f>
        <v>Oct</v>
      </c>
      <c r="AA593" s="159">
        <f>IFERROR(YEAR(Tbl_DFR[[#This Row],[Date of filling]]),"WIP")</f>
        <v>2025</v>
      </c>
      <c r="AB593" s="161" t="str">
        <f>IFERROR(TEXT(Tbl_DFR[[#This Row],[Date of filling]],"ddd"),"WIP")</f>
        <v>Thu</v>
      </c>
      <c r="AC593" s="50"/>
      <c r="AD593" s="129" t="str">
        <f>_xlfn.XLOOKUP(Tbl_DFR[[#This Row],[SAP]],Site_master[SAP ID],Site_master[ [ TECHNICIAN Name] ],"Not found")</f>
        <v>Jagat Singh  Rana</v>
      </c>
      <c r="AE593" s="133">
        <f>LEN(Tbl_DFR[[#This Row],[SAP]])</f>
        <v>18</v>
      </c>
      <c r="AF593" s="151" t="str">
        <f>IF(Tbl_DFR[[#This Row],[SAP LENGTH]]=18,"valid","check")</f>
        <v>valid</v>
      </c>
    </row>
    <row r="594" spans="1:32" hidden="1">
      <c r="A594" s="70">
        <v>367</v>
      </c>
      <c r="B594" s="34" t="s">
        <v>31</v>
      </c>
      <c r="C594" s="34" t="str">
        <f>UPPER(TRIM(Tbl_DFR[[#This Row],[CMP]]))</f>
        <v>HALDWANI</v>
      </c>
      <c r="D594" s="40" t="s">
        <v>104</v>
      </c>
      <c r="E594" s="23" t="s">
        <v>230</v>
      </c>
      <c r="F594" s="21" t="s">
        <v>231</v>
      </c>
      <c r="G594" s="21" t="s">
        <v>459</v>
      </c>
      <c r="H594" s="34" t="s">
        <v>495</v>
      </c>
      <c r="I594" s="59">
        <v>45938</v>
      </c>
      <c r="J594" s="59">
        <v>45939</v>
      </c>
      <c r="K594" s="159">
        <f>IF(OR(Tbl_DFR[[#This Row],[Date of filling]]="WIP",Tbl_DFR[[#This Row],[Date of Invoice ]]=""),"",Tbl_DFR[[#This Row],[Date of filling]]-Tbl_DFR[[#This Row],[Date of Invoice ]])</f>
        <v>1</v>
      </c>
      <c r="L594" s="161" t="str">
        <f>IF(ISNUMBER(Tbl_DFR[[#This Row],[Invoice filling gape]]),"valid","check")</f>
        <v>valid</v>
      </c>
      <c r="M594" s="52">
        <v>3342</v>
      </c>
      <c r="N594" s="52">
        <v>884</v>
      </c>
      <c r="O594" s="52">
        <v>90</v>
      </c>
      <c r="P594" s="52">
        <v>80</v>
      </c>
      <c r="Q594" s="52" t="str">
        <f>IF(Tbl_DFR[[#This Row],[Filling Qty]]&gt;=150,"high","normal")</f>
        <v>normal</v>
      </c>
      <c r="R594" s="52" t="str">
        <f>IF(AND(Tbl_DFR[[#This Row],[CMP]]="HALDWANI",Tbl_DFR[[#This Row],[Filling Qty]]&gt;=150),"yes","no")</f>
        <v>no</v>
      </c>
      <c r="S594" s="52" t="str">
        <f>IF(Tbl_DFR[[#This Row],[Filling Qty]]&gt;=150,"high",IF(Tbl_DFR[[#This Row],[Filling Qty]]&gt;=80,"medium","low"))</f>
        <v>medium</v>
      </c>
      <c r="T594" s="46">
        <f t="shared" si="10"/>
        <v>170</v>
      </c>
      <c r="U594" s="46" t="str" cm="1">
        <f t="array" ref="U594">_xlfn.IFS(Tbl_DFR[[#This Row],[Filling Qty]]&gt;=150,"HIGH",Tbl_DFR[[#This Row],[Filling Qty]]&gt;=80,"medium",TRUE,"low")</f>
        <v>medium</v>
      </c>
      <c r="V594" s="46" t="str">
        <f>IF(OR(Tbl_DFR[[#This Row],[CMP]]="HALDWANI",Tbl_DFR[[#This Row],[CMP]]="DEHRADUN"),"YES","NO")</f>
        <v>YES</v>
      </c>
      <c r="W594" s="59">
        <v>45939</v>
      </c>
      <c r="X594" s="46"/>
      <c r="Y594" s="47">
        <v>45931</v>
      </c>
      <c r="Z594" s="47" t="str">
        <f>IFERROR(TEXT(Tbl_DFR[[#This Row],[Date of filling]],"mmm"),"WIP")</f>
        <v>Oct</v>
      </c>
      <c r="AA594" s="159">
        <f>IFERROR(YEAR(Tbl_DFR[[#This Row],[Date of filling]]),"WIP")</f>
        <v>2025</v>
      </c>
      <c r="AB594" s="161" t="str">
        <f>IFERROR(TEXT(Tbl_DFR[[#This Row],[Date of filling]],"ddd"),"WIP")</f>
        <v>Thu</v>
      </c>
      <c r="AC594" s="48"/>
      <c r="AD594" s="130" t="str">
        <f>_xlfn.XLOOKUP(Tbl_DFR[[#This Row],[SAP]],Site_master[SAP ID],Site_master[ [ TECHNICIAN Name] ],"Not found")</f>
        <v>Jagat Singh  Rana</v>
      </c>
      <c r="AE594" s="135">
        <f>LEN(Tbl_DFR[[#This Row],[SAP]])</f>
        <v>18</v>
      </c>
      <c r="AF594" s="151" t="str">
        <f>IF(Tbl_DFR[[#This Row],[SAP LENGTH]]=18,"valid","check")</f>
        <v>valid</v>
      </c>
    </row>
    <row r="595" spans="1:32" hidden="1">
      <c r="A595" s="56">
        <v>368</v>
      </c>
      <c r="B595" s="28" t="s">
        <v>31</v>
      </c>
      <c r="C595" s="28" t="str">
        <f>UPPER(TRIM(Tbl_DFR[[#This Row],[CMP]]))</f>
        <v>HALDWANI</v>
      </c>
      <c r="D595" s="40" t="s">
        <v>104</v>
      </c>
      <c r="E595" s="23" t="s">
        <v>230</v>
      </c>
      <c r="F595" s="27" t="s">
        <v>231</v>
      </c>
      <c r="G595" s="27" t="s">
        <v>460</v>
      </c>
      <c r="H595" s="28" t="s">
        <v>495</v>
      </c>
      <c r="I595" s="58">
        <v>45938</v>
      </c>
      <c r="J595" s="58">
        <v>45939</v>
      </c>
      <c r="K595" s="159">
        <f>IF(OR(Tbl_DFR[[#This Row],[Date of filling]]="WIP",Tbl_DFR[[#This Row],[Date of Invoice ]]=""),"",Tbl_DFR[[#This Row],[Date of filling]]-Tbl_DFR[[#This Row],[Date of Invoice ]])</f>
        <v>1</v>
      </c>
      <c r="L595" s="161" t="str">
        <f>IF(ISNUMBER(Tbl_DFR[[#This Row],[Invoice filling gape]]),"valid","check")</f>
        <v>valid</v>
      </c>
      <c r="M595" s="42">
        <v>1660</v>
      </c>
      <c r="N595" s="42">
        <v>581</v>
      </c>
      <c r="O595" s="42">
        <v>100</v>
      </c>
      <c r="P595" s="42">
        <v>80</v>
      </c>
      <c r="Q595" s="42" t="str">
        <f>IF(Tbl_DFR[[#This Row],[Filling Qty]]&gt;=150,"high","normal")</f>
        <v>normal</v>
      </c>
      <c r="R595" s="42" t="str">
        <f>IF(AND(Tbl_DFR[[#This Row],[CMP]]="HALDWANI",Tbl_DFR[[#This Row],[Filling Qty]]&gt;=150),"yes","no")</f>
        <v>no</v>
      </c>
      <c r="S595" s="42" t="str">
        <f>IF(Tbl_DFR[[#This Row],[Filling Qty]]&gt;=150,"high",IF(Tbl_DFR[[#This Row],[Filling Qty]]&gt;=80,"medium","low"))</f>
        <v>medium</v>
      </c>
      <c r="T595" s="42">
        <f t="shared" si="10"/>
        <v>180</v>
      </c>
      <c r="U595" s="42" t="str" cm="1">
        <f t="array" ref="U595">_xlfn.IFS(Tbl_DFR[[#This Row],[Filling Qty]]&gt;=150,"HIGH",Tbl_DFR[[#This Row],[Filling Qty]]&gt;=80,"medium",TRUE,"low")</f>
        <v>medium</v>
      </c>
      <c r="V595" s="42" t="str">
        <f>IF(OR(Tbl_DFR[[#This Row],[CMP]]="HALDWANI",Tbl_DFR[[#This Row],[CMP]]="DEHRADUN"),"YES","NO")</f>
        <v>YES</v>
      </c>
      <c r="W595" s="58">
        <v>45939</v>
      </c>
      <c r="X595" s="42"/>
      <c r="Y595" s="43">
        <v>45931</v>
      </c>
      <c r="Z595" s="43" t="str">
        <f>IFERROR(TEXT(Tbl_DFR[[#This Row],[Date of filling]],"mmm"),"WIP")</f>
        <v>Oct</v>
      </c>
      <c r="AA595" s="159">
        <f>IFERROR(YEAR(Tbl_DFR[[#This Row],[Date of filling]]),"WIP")</f>
        <v>2025</v>
      </c>
      <c r="AB595" s="161" t="str">
        <f>IFERROR(TEXT(Tbl_DFR[[#This Row],[Date of filling]],"ddd"),"WIP")</f>
        <v>Thu</v>
      </c>
      <c r="AC595" s="50"/>
      <c r="AD595" s="129" t="str">
        <f>_xlfn.XLOOKUP(Tbl_DFR[[#This Row],[SAP]],Site_master[SAP ID],Site_master[ [ TECHNICIAN Name] ],"Not found")</f>
        <v xml:space="preserve">Ranjeet  Singh  kathayat </v>
      </c>
      <c r="AE595" s="133">
        <f>LEN(Tbl_DFR[[#This Row],[SAP]])</f>
        <v>18</v>
      </c>
      <c r="AF595" s="151" t="str">
        <f>IF(Tbl_DFR[[#This Row],[SAP LENGTH]]=18,"valid","check")</f>
        <v>valid</v>
      </c>
    </row>
    <row r="596" spans="1:32" hidden="1">
      <c r="A596" s="70">
        <v>369</v>
      </c>
      <c r="B596" s="34" t="s">
        <v>31</v>
      </c>
      <c r="C596" s="34" t="str">
        <f>UPPER(TRIM(Tbl_DFR[[#This Row],[CMP]]))</f>
        <v>HALDWANI</v>
      </c>
      <c r="D596" s="40" t="s">
        <v>104</v>
      </c>
      <c r="E596" s="23" t="s">
        <v>230</v>
      </c>
      <c r="F596" s="21" t="s">
        <v>231</v>
      </c>
      <c r="G596" s="21" t="s">
        <v>531</v>
      </c>
      <c r="H596" s="34" t="s">
        <v>495</v>
      </c>
      <c r="I596" s="59">
        <v>45938</v>
      </c>
      <c r="J596" s="59">
        <v>45939</v>
      </c>
      <c r="K596" s="159">
        <f>IF(OR(Tbl_DFR[[#This Row],[Date of filling]]="WIP",Tbl_DFR[[#This Row],[Date of Invoice ]]=""),"",Tbl_DFR[[#This Row],[Date of filling]]-Tbl_DFR[[#This Row],[Date of Invoice ]])</f>
        <v>1</v>
      </c>
      <c r="L596" s="161" t="str">
        <f>IF(ISNUMBER(Tbl_DFR[[#This Row],[Invoice filling gape]]),"valid","check")</f>
        <v>valid</v>
      </c>
      <c r="M596" s="46">
        <v>2826</v>
      </c>
      <c r="N596" s="46">
        <v>583</v>
      </c>
      <c r="O596" s="46">
        <v>100</v>
      </c>
      <c r="P596" s="46">
        <v>80</v>
      </c>
      <c r="Q596" s="46" t="str">
        <f>IF(Tbl_DFR[[#This Row],[Filling Qty]]&gt;=150,"high","normal")</f>
        <v>normal</v>
      </c>
      <c r="R596" s="46" t="str">
        <f>IF(AND(Tbl_DFR[[#This Row],[CMP]]="HALDWANI",Tbl_DFR[[#This Row],[Filling Qty]]&gt;=150),"yes","no")</f>
        <v>no</v>
      </c>
      <c r="S596" s="46" t="str">
        <f>IF(Tbl_DFR[[#This Row],[Filling Qty]]&gt;=150,"high",IF(Tbl_DFR[[#This Row],[Filling Qty]]&gt;=80,"medium","low"))</f>
        <v>medium</v>
      </c>
      <c r="T596" s="46">
        <f t="shared" si="10"/>
        <v>180</v>
      </c>
      <c r="U596" s="46" t="str" cm="1">
        <f t="array" ref="U596">_xlfn.IFS(Tbl_DFR[[#This Row],[Filling Qty]]&gt;=150,"HIGH",Tbl_DFR[[#This Row],[Filling Qty]]&gt;=80,"medium",TRUE,"low")</f>
        <v>medium</v>
      </c>
      <c r="V596" s="46" t="str">
        <f>IF(OR(Tbl_DFR[[#This Row],[CMP]]="HALDWANI",Tbl_DFR[[#This Row],[CMP]]="DEHRADUN"),"YES","NO")</f>
        <v>YES</v>
      </c>
      <c r="W596" s="59">
        <v>45939</v>
      </c>
      <c r="X596" s="46"/>
      <c r="Y596" s="47">
        <v>45931</v>
      </c>
      <c r="Z596" s="47" t="str">
        <f>IFERROR(TEXT(Tbl_DFR[[#This Row],[Date of filling]],"mmm"),"WIP")</f>
        <v>Oct</v>
      </c>
      <c r="AA596" s="159">
        <f>IFERROR(YEAR(Tbl_DFR[[#This Row],[Date of filling]]),"WIP")</f>
        <v>2025</v>
      </c>
      <c r="AB596" s="161" t="str">
        <f>IFERROR(TEXT(Tbl_DFR[[#This Row],[Date of filling]],"ddd"),"WIP")</f>
        <v>Thu</v>
      </c>
      <c r="AC596" s="48"/>
      <c r="AD596" s="130" t="str">
        <f>_xlfn.XLOOKUP(Tbl_DFR[[#This Row],[SAP]],Site_master[SAP ID],Site_master[ [ TECHNICIAN Name] ],"Not found")</f>
        <v xml:space="preserve">Ranjeet  Singh  kathayat </v>
      </c>
      <c r="AE596" s="135">
        <f>LEN(Tbl_DFR[[#This Row],[SAP]])</f>
        <v>18</v>
      </c>
      <c r="AF596" s="151" t="str">
        <f>IF(Tbl_DFR[[#This Row],[SAP LENGTH]]=18,"valid","check")</f>
        <v>valid</v>
      </c>
    </row>
    <row r="597" spans="1:32" hidden="1">
      <c r="A597" s="56">
        <v>370</v>
      </c>
      <c r="B597" s="28" t="s">
        <v>31</v>
      </c>
      <c r="C597" s="28" t="str">
        <f>UPPER(TRIM(Tbl_DFR[[#This Row],[CMP]]))</f>
        <v>HALDWANI</v>
      </c>
      <c r="D597" s="40" t="s">
        <v>104</v>
      </c>
      <c r="E597" s="23" t="s">
        <v>230</v>
      </c>
      <c r="F597" s="27" t="s">
        <v>231</v>
      </c>
      <c r="G597" s="27" t="s">
        <v>461</v>
      </c>
      <c r="H597" s="49" t="s">
        <v>496</v>
      </c>
      <c r="I597" s="58">
        <v>45938</v>
      </c>
      <c r="J597" s="58">
        <v>45938</v>
      </c>
      <c r="K597" s="159">
        <f>IF(OR(Tbl_DFR[[#This Row],[Date of filling]]="WIP",Tbl_DFR[[#This Row],[Date of Invoice ]]=""),"",Tbl_DFR[[#This Row],[Date of filling]]-Tbl_DFR[[#This Row],[Date of Invoice ]])</f>
        <v>0</v>
      </c>
      <c r="L597" s="161" t="str">
        <f>IF(ISNUMBER(Tbl_DFR[[#This Row],[Invoice filling gape]]),"valid","check")</f>
        <v>valid</v>
      </c>
      <c r="M597" s="51">
        <v>80</v>
      </c>
      <c r="N597" s="51">
        <v>22</v>
      </c>
      <c r="O597" s="51">
        <v>45</v>
      </c>
      <c r="P597" s="42">
        <v>120</v>
      </c>
      <c r="Q597" s="42" t="str">
        <f>IF(Tbl_DFR[[#This Row],[Filling Qty]]&gt;=150,"high","normal")</f>
        <v>normal</v>
      </c>
      <c r="R597" s="42" t="str">
        <f>IF(AND(Tbl_DFR[[#This Row],[CMP]]="HALDWANI",Tbl_DFR[[#This Row],[Filling Qty]]&gt;=150),"yes","no")</f>
        <v>no</v>
      </c>
      <c r="S597" s="42" t="str">
        <f>IF(Tbl_DFR[[#This Row],[Filling Qty]]&gt;=150,"high",IF(Tbl_DFR[[#This Row],[Filling Qty]]&gt;=80,"medium","low"))</f>
        <v>medium</v>
      </c>
      <c r="T597" s="42">
        <f t="shared" si="10"/>
        <v>165</v>
      </c>
      <c r="U597" s="42" t="str" cm="1">
        <f t="array" ref="U597">_xlfn.IFS(Tbl_DFR[[#This Row],[Filling Qty]]&gt;=150,"HIGH",Tbl_DFR[[#This Row],[Filling Qty]]&gt;=80,"medium",TRUE,"low")</f>
        <v>medium</v>
      </c>
      <c r="V597" s="42" t="str">
        <f>IF(OR(Tbl_DFR[[#This Row],[CMP]]="HALDWANI",Tbl_DFR[[#This Row],[CMP]]="DEHRADUN"),"YES","NO")</f>
        <v>YES</v>
      </c>
      <c r="W597" s="58">
        <v>45938</v>
      </c>
      <c r="X597" s="42"/>
      <c r="Y597" s="43">
        <v>45931</v>
      </c>
      <c r="Z597" s="43" t="str">
        <f>IFERROR(TEXT(Tbl_DFR[[#This Row],[Date of filling]],"mmm"),"WIP")</f>
        <v>Oct</v>
      </c>
      <c r="AA597" s="159">
        <f>IFERROR(YEAR(Tbl_DFR[[#This Row],[Date of filling]]),"WIP")</f>
        <v>2025</v>
      </c>
      <c r="AB597" s="161" t="str">
        <f>IFERROR(TEXT(Tbl_DFR[[#This Row],[Date of filling]],"ddd"),"WIP")</f>
        <v>Wed</v>
      </c>
      <c r="AC597" s="50"/>
      <c r="AD597" s="129" t="str">
        <f>_xlfn.XLOOKUP(Tbl_DFR[[#This Row],[SAP]],Site_master[SAP ID],Site_master[ [ TECHNICIAN Name] ],"Not found")</f>
        <v>Not found</v>
      </c>
      <c r="AE597" s="133">
        <f>LEN(Tbl_DFR[[#This Row],[SAP]])</f>
        <v>18</v>
      </c>
      <c r="AF597" s="151" t="str">
        <f>IF(Tbl_DFR[[#This Row],[SAP LENGTH]]=18,"valid","check")</f>
        <v>valid</v>
      </c>
    </row>
    <row r="598" spans="1:32" hidden="1">
      <c r="A598" s="70">
        <v>371</v>
      </c>
      <c r="B598" s="34" t="s">
        <v>31</v>
      </c>
      <c r="C598" s="34" t="str">
        <f>UPPER(TRIM(Tbl_DFR[[#This Row],[CMP]]))</f>
        <v>HALDWANI</v>
      </c>
      <c r="D598" s="40" t="s">
        <v>104</v>
      </c>
      <c r="E598" s="21" t="s">
        <v>127</v>
      </c>
      <c r="F598" s="21" t="s">
        <v>126</v>
      </c>
      <c r="G598" s="21" t="s">
        <v>372</v>
      </c>
      <c r="H598" s="45">
        <v>83600</v>
      </c>
      <c r="I598" s="59">
        <v>45938</v>
      </c>
      <c r="J598" s="59">
        <v>45938</v>
      </c>
      <c r="K598" s="159">
        <f>IF(OR(Tbl_DFR[[#This Row],[Date of filling]]="WIP",Tbl_DFR[[#This Row],[Date of Invoice ]]=""),"",Tbl_DFR[[#This Row],[Date of filling]]-Tbl_DFR[[#This Row],[Date of Invoice ]])</f>
        <v>0</v>
      </c>
      <c r="L598" s="161" t="str">
        <f>IF(ISNUMBER(Tbl_DFR[[#This Row],[Invoice filling gape]]),"valid","check")</f>
        <v>valid</v>
      </c>
      <c r="M598" s="46">
        <v>6342</v>
      </c>
      <c r="N598" s="46">
        <v>1693</v>
      </c>
      <c r="O598" s="46">
        <v>40</v>
      </c>
      <c r="P598" s="46">
        <v>80</v>
      </c>
      <c r="Q598" s="46" t="str">
        <f>IF(Tbl_DFR[[#This Row],[Filling Qty]]&gt;=150,"high","normal")</f>
        <v>normal</v>
      </c>
      <c r="R598" s="46" t="str">
        <f>IF(AND(Tbl_DFR[[#This Row],[CMP]]="HALDWANI",Tbl_DFR[[#This Row],[Filling Qty]]&gt;=150),"yes","no")</f>
        <v>no</v>
      </c>
      <c r="S598" s="46" t="str">
        <f>IF(Tbl_DFR[[#This Row],[Filling Qty]]&gt;=150,"high",IF(Tbl_DFR[[#This Row],[Filling Qty]]&gt;=80,"medium","low"))</f>
        <v>medium</v>
      </c>
      <c r="T598" s="46">
        <f t="shared" si="10"/>
        <v>120</v>
      </c>
      <c r="U598" s="46" t="str" cm="1">
        <f t="array" ref="U598">_xlfn.IFS(Tbl_DFR[[#This Row],[Filling Qty]]&gt;=150,"HIGH",Tbl_DFR[[#This Row],[Filling Qty]]&gt;=80,"medium",TRUE,"low")</f>
        <v>medium</v>
      </c>
      <c r="V598" s="46" t="str">
        <f>IF(OR(Tbl_DFR[[#This Row],[CMP]]="HALDWANI",Tbl_DFR[[#This Row],[CMP]]="DEHRADUN"),"YES","NO")</f>
        <v>YES</v>
      </c>
      <c r="W598" s="59">
        <v>45938</v>
      </c>
      <c r="X598" s="46"/>
      <c r="Y598" s="47">
        <v>45931</v>
      </c>
      <c r="Z598" s="47" t="str">
        <f>IFERROR(TEXT(Tbl_DFR[[#This Row],[Date of filling]],"mmm"),"WIP")</f>
        <v>Oct</v>
      </c>
      <c r="AA598" s="159">
        <f>IFERROR(YEAR(Tbl_DFR[[#This Row],[Date of filling]]),"WIP")</f>
        <v>2025</v>
      </c>
      <c r="AB598" s="161" t="str">
        <f>IFERROR(TEXT(Tbl_DFR[[#This Row],[Date of filling]],"ddd"),"WIP")</f>
        <v>Wed</v>
      </c>
      <c r="AC598" s="48"/>
      <c r="AD598" s="130" t="str">
        <f>_xlfn.XLOOKUP(Tbl_DFR[[#This Row],[SAP]],Site_master[SAP ID],Site_master[ [ TECHNICIAN Name] ],"Not found")</f>
        <v>Sumit  kumar  singh</v>
      </c>
      <c r="AE598" s="135">
        <f>LEN(Tbl_DFR[[#This Row],[SAP]])</f>
        <v>18</v>
      </c>
      <c r="AF598" s="151" t="str">
        <f>IF(Tbl_DFR[[#This Row],[SAP LENGTH]]=18,"valid","check")</f>
        <v>valid</v>
      </c>
    </row>
    <row r="599" spans="1:32" hidden="1">
      <c r="A599" s="56">
        <v>372</v>
      </c>
      <c r="B599" s="28" t="s">
        <v>31</v>
      </c>
      <c r="C599" s="28" t="str">
        <f>UPPER(TRIM(Tbl_DFR[[#This Row],[CMP]]))</f>
        <v>HALDWANI</v>
      </c>
      <c r="D599" s="40" t="s">
        <v>104</v>
      </c>
      <c r="E599" s="27" t="s">
        <v>127</v>
      </c>
      <c r="F599" s="27" t="s">
        <v>126</v>
      </c>
      <c r="G599" s="27" t="s">
        <v>373</v>
      </c>
      <c r="H599" s="49">
        <v>83600</v>
      </c>
      <c r="I599" s="58">
        <v>45938</v>
      </c>
      <c r="J599" s="58">
        <v>45938</v>
      </c>
      <c r="K599" s="159">
        <f>IF(OR(Tbl_DFR[[#This Row],[Date of filling]]="WIP",Tbl_DFR[[#This Row],[Date of Invoice ]]=""),"",Tbl_DFR[[#This Row],[Date of filling]]-Tbl_DFR[[#This Row],[Date of Invoice ]])</f>
        <v>0</v>
      </c>
      <c r="L599" s="161" t="str">
        <f>IF(ISNUMBER(Tbl_DFR[[#This Row],[Invoice filling gape]]),"valid","check")</f>
        <v>valid</v>
      </c>
      <c r="M599" s="42">
        <v>2731</v>
      </c>
      <c r="N599" s="42">
        <v>760</v>
      </c>
      <c r="O599" s="42">
        <v>75</v>
      </c>
      <c r="P599" s="42">
        <v>80</v>
      </c>
      <c r="Q599" s="42" t="str">
        <f>IF(Tbl_DFR[[#This Row],[Filling Qty]]&gt;=150,"high","normal")</f>
        <v>normal</v>
      </c>
      <c r="R599" s="42" t="str">
        <f>IF(AND(Tbl_DFR[[#This Row],[CMP]]="HALDWANI",Tbl_DFR[[#This Row],[Filling Qty]]&gt;=150),"yes","no")</f>
        <v>no</v>
      </c>
      <c r="S599" s="42" t="str">
        <f>IF(Tbl_DFR[[#This Row],[Filling Qty]]&gt;=150,"high",IF(Tbl_DFR[[#This Row],[Filling Qty]]&gt;=80,"medium","low"))</f>
        <v>medium</v>
      </c>
      <c r="T599" s="42">
        <f t="shared" si="10"/>
        <v>155</v>
      </c>
      <c r="U599" s="42" t="str" cm="1">
        <f t="array" ref="U599">_xlfn.IFS(Tbl_DFR[[#This Row],[Filling Qty]]&gt;=150,"HIGH",Tbl_DFR[[#This Row],[Filling Qty]]&gt;=80,"medium",TRUE,"low")</f>
        <v>medium</v>
      </c>
      <c r="V599" s="42" t="str">
        <f>IF(OR(Tbl_DFR[[#This Row],[CMP]]="HALDWANI",Tbl_DFR[[#This Row],[CMP]]="DEHRADUN"),"YES","NO")</f>
        <v>YES</v>
      </c>
      <c r="W599" s="58">
        <v>45938</v>
      </c>
      <c r="X599" s="42"/>
      <c r="Y599" s="43">
        <v>45931</v>
      </c>
      <c r="Z599" s="43" t="str">
        <f>IFERROR(TEXT(Tbl_DFR[[#This Row],[Date of filling]],"mmm"),"WIP")</f>
        <v>Oct</v>
      </c>
      <c r="AA599" s="159">
        <f>IFERROR(YEAR(Tbl_DFR[[#This Row],[Date of filling]]),"WIP")</f>
        <v>2025</v>
      </c>
      <c r="AB599" s="161" t="str">
        <f>IFERROR(TEXT(Tbl_DFR[[#This Row],[Date of filling]],"ddd"),"WIP")</f>
        <v>Wed</v>
      </c>
      <c r="AC599" s="50"/>
      <c r="AD599" s="129" t="str">
        <f>_xlfn.XLOOKUP(Tbl_DFR[[#This Row],[SAP]],Site_master[SAP ID],Site_master[ [ TECHNICIAN Name] ],"Not found")</f>
        <v>Sumit  kumar  singh</v>
      </c>
      <c r="AE599" s="133">
        <f>LEN(Tbl_DFR[[#This Row],[SAP]])</f>
        <v>18</v>
      </c>
      <c r="AF599" s="151" t="str">
        <f>IF(Tbl_DFR[[#This Row],[SAP LENGTH]]=18,"valid","check")</f>
        <v>valid</v>
      </c>
    </row>
    <row r="600" spans="1:32" hidden="1">
      <c r="A600" s="70">
        <v>373</v>
      </c>
      <c r="B600" s="34" t="s">
        <v>31</v>
      </c>
      <c r="C600" s="34" t="str">
        <f>UPPER(TRIM(Tbl_DFR[[#This Row],[CMP]]))</f>
        <v>HALDWANI</v>
      </c>
      <c r="D600" s="40" t="s">
        <v>104</v>
      </c>
      <c r="E600" s="21" t="s">
        <v>127</v>
      </c>
      <c r="F600" s="21" t="s">
        <v>126</v>
      </c>
      <c r="G600" s="21" t="s">
        <v>374</v>
      </c>
      <c r="H600" s="45">
        <v>83600</v>
      </c>
      <c r="I600" s="59">
        <v>45938</v>
      </c>
      <c r="J600" s="59">
        <v>45938</v>
      </c>
      <c r="K600" s="159">
        <f>IF(OR(Tbl_DFR[[#This Row],[Date of filling]]="WIP",Tbl_DFR[[#This Row],[Date of Invoice ]]=""),"",Tbl_DFR[[#This Row],[Date of filling]]-Tbl_DFR[[#This Row],[Date of Invoice ]])</f>
        <v>0</v>
      </c>
      <c r="L600" s="161" t="str">
        <f>IF(ISNUMBER(Tbl_DFR[[#This Row],[Invoice filling gape]]),"valid","check")</f>
        <v>valid</v>
      </c>
      <c r="M600" s="46">
        <v>3382</v>
      </c>
      <c r="N600" s="46">
        <v>849</v>
      </c>
      <c r="O600" s="46">
        <v>75</v>
      </c>
      <c r="P600" s="46">
        <v>80</v>
      </c>
      <c r="Q600" s="46" t="str">
        <f>IF(Tbl_DFR[[#This Row],[Filling Qty]]&gt;=150,"high","normal")</f>
        <v>normal</v>
      </c>
      <c r="R600" s="46" t="str">
        <f>IF(AND(Tbl_DFR[[#This Row],[CMP]]="HALDWANI",Tbl_DFR[[#This Row],[Filling Qty]]&gt;=150),"yes","no")</f>
        <v>no</v>
      </c>
      <c r="S600" s="46" t="str">
        <f>IF(Tbl_DFR[[#This Row],[Filling Qty]]&gt;=150,"high",IF(Tbl_DFR[[#This Row],[Filling Qty]]&gt;=80,"medium","low"))</f>
        <v>medium</v>
      </c>
      <c r="T600" s="46">
        <f t="shared" si="10"/>
        <v>155</v>
      </c>
      <c r="U600" s="46" t="str" cm="1">
        <f t="array" ref="U600">_xlfn.IFS(Tbl_DFR[[#This Row],[Filling Qty]]&gt;=150,"HIGH",Tbl_DFR[[#This Row],[Filling Qty]]&gt;=80,"medium",TRUE,"low")</f>
        <v>medium</v>
      </c>
      <c r="V600" s="46" t="str">
        <f>IF(OR(Tbl_DFR[[#This Row],[CMP]]="HALDWANI",Tbl_DFR[[#This Row],[CMP]]="DEHRADUN"),"YES","NO")</f>
        <v>YES</v>
      </c>
      <c r="W600" s="59">
        <v>45938</v>
      </c>
      <c r="X600" s="46"/>
      <c r="Y600" s="47">
        <v>45931</v>
      </c>
      <c r="Z600" s="47" t="str">
        <f>IFERROR(TEXT(Tbl_DFR[[#This Row],[Date of filling]],"mmm"),"WIP")</f>
        <v>Oct</v>
      </c>
      <c r="AA600" s="159">
        <f>IFERROR(YEAR(Tbl_DFR[[#This Row],[Date of filling]]),"WIP")</f>
        <v>2025</v>
      </c>
      <c r="AB600" s="161" t="str">
        <f>IFERROR(TEXT(Tbl_DFR[[#This Row],[Date of filling]],"ddd"),"WIP")</f>
        <v>Wed</v>
      </c>
      <c r="AC600" s="48"/>
      <c r="AD600" s="130" t="str">
        <f>_xlfn.XLOOKUP(Tbl_DFR[[#This Row],[SAP]],Site_master[SAP ID],Site_master[ [ TECHNICIAN Name] ],"Not found")</f>
        <v>Sumit  kumar  singh</v>
      </c>
      <c r="AE600" s="135">
        <f>LEN(Tbl_DFR[[#This Row],[SAP]])</f>
        <v>18</v>
      </c>
      <c r="AF600" s="151" t="str">
        <f>IF(Tbl_DFR[[#This Row],[SAP LENGTH]]=18,"valid","check")</f>
        <v>valid</v>
      </c>
    </row>
    <row r="601" spans="1:32" hidden="1">
      <c r="A601" s="56">
        <v>374</v>
      </c>
      <c r="B601" s="28" t="s">
        <v>31</v>
      </c>
      <c r="C601" s="28" t="str">
        <f>UPPER(TRIM(Tbl_DFR[[#This Row],[CMP]]))</f>
        <v>HALDWANI</v>
      </c>
      <c r="D601" s="40" t="s">
        <v>104</v>
      </c>
      <c r="E601" s="27" t="s">
        <v>127</v>
      </c>
      <c r="F601" s="27" t="s">
        <v>126</v>
      </c>
      <c r="G601" s="27" t="s">
        <v>375</v>
      </c>
      <c r="H601" s="49">
        <v>83600</v>
      </c>
      <c r="I601" s="58">
        <v>45938</v>
      </c>
      <c r="J601" s="58">
        <v>45938</v>
      </c>
      <c r="K601" s="159">
        <f>IF(OR(Tbl_DFR[[#This Row],[Date of filling]]="WIP",Tbl_DFR[[#This Row],[Date of Invoice ]]=""),"",Tbl_DFR[[#This Row],[Date of filling]]-Tbl_DFR[[#This Row],[Date of Invoice ]])</f>
        <v>0</v>
      </c>
      <c r="L601" s="161" t="str">
        <f>IF(ISNUMBER(Tbl_DFR[[#This Row],[Invoice filling gape]]),"valid","check")</f>
        <v>valid</v>
      </c>
      <c r="M601" s="42">
        <v>3610</v>
      </c>
      <c r="N601" s="42">
        <v>784</v>
      </c>
      <c r="O601" s="42">
        <v>118</v>
      </c>
      <c r="P601" s="42">
        <v>60</v>
      </c>
      <c r="Q601" s="42" t="str">
        <f>IF(Tbl_DFR[[#This Row],[Filling Qty]]&gt;=150,"high","normal")</f>
        <v>normal</v>
      </c>
      <c r="R601" s="42" t="str">
        <f>IF(AND(Tbl_DFR[[#This Row],[CMP]]="HALDWANI",Tbl_DFR[[#This Row],[Filling Qty]]&gt;=150),"yes","no")</f>
        <v>no</v>
      </c>
      <c r="S601" s="42" t="str">
        <f>IF(Tbl_DFR[[#This Row],[Filling Qty]]&gt;=150,"high",IF(Tbl_DFR[[#This Row],[Filling Qty]]&gt;=80,"medium","low"))</f>
        <v>low</v>
      </c>
      <c r="T601" s="42">
        <f t="shared" si="10"/>
        <v>178</v>
      </c>
      <c r="U601" s="42" t="str" cm="1">
        <f t="array" ref="U601">_xlfn.IFS(Tbl_DFR[[#This Row],[Filling Qty]]&gt;=150,"HIGH",Tbl_DFR[[#This Row],[Filling Qty]]&gt;=80,"medium",TRUE,"low")</f>
        <v>low</v>
      </c>
      <c r="V601" s="42" t="str">
        <f>IF(OR(Tbl_DFR[[#This Row],[CMP]]="HALDWANI",Tbl_DFR[[#This Row],[CMP]]="DEHRADUN"),"YES","NO")</f>
        <v>YES</v>
      </c>
      <c r="W601" s="58">
        <v>45938</v>
      </c>
      <c r="X601" s="42"/>
      <c r="Y601" s="43">
        <v>45931</v>
      </c>
      <c r="Z601" s="43" t="str">
        <f>IFERROR(TEXT(Tbl_DFR[[#This Row],[Date of filling]],"mmm"),"WIP")</f>
        <v>Oct</v>
      </c>
      <c r="AA601" s="159">
        <f>IFERROR(YEAR(Tbl_DFR[[#This Row],[Date of filling]]),"WIP")</f>
        <v>2025</v>
      </c>
      <c r="AB601" s="161" t="str">
        <f>IFERROR(TEXT(Tbl_DFR[[#This Row],[Date of filling]],"ddd"),"WIP")</f>
        <v>Wed</v>
      </c>
      <c r="AC601" s="50"/>
      <c r="AD601" s="129" t="str">
        <f>_xlfn.XLOOKUP(Tbl_DFR[[#This Row],[SAP]],Site_master[SAP ID],Site_master[ [ TECHNICIAN Name] ],"Not found")</f>
        <v>Sumit  kumar  singh</v>
      </c>
      <c r="AE601" s="133">
        <f>LEN(Tbl_DFR[[#This Row],[SAP]])</f>
        <v>18</v>
      </c>
      <c r="AF601" s="151" t="str">
        <f>IF(Tbl_DFR[[#This Row],[SAP LENGTH]]=18,"valid","check")</f>
        <v>valid</v>
      </c>
    </row>
    <row r="602" spans="1:32" hidden="1">
      <c r="A602" s="70">
        <v>375</v>
      </c>
      <c r="B602" s="34" t="s">
        <v>31</v>
      </c>
      <c r="C602" s="34" t="str">
        <f>UPPER(TRIM(Tbl_DFR[[#This Row],[CMP]]))</f>
        <v>HALDWANI</v>
      </c>
      <c r="D602" s="40" t="s">
        <v>104</v>
      </c>
      <c r="E602" s="21" t="s">
        <v>127</v>
      </c>
      <c r="F602" s="21" t="s">
        <v>126</v>
      </c>
      <c r="G602" s="21" t="s">
        <v>462</v>
      </c>
      <c r="H602" s="45">
        <v>83727</v>
      </c>
      <c r="I602" s="59">
        <v>45938</v>
      </c>
      <c r="J602" s="59">
        <v>45938</v>
      </c>
      <c r="K602" s="159">
        <f>IF(OR(Tbl_DFR[[#This Row],[Date of filling]]="WIP",Tbl_DFR[[#This Row],[Date of Invoice ]]=""),"",Tbl_DFR[[#This Row],[Date of filling]]-Tbl_DFR[[#This Row],[Date of Invoice ]])</f>
        <v>0</v>
      </c>
      <c r="L602" s="161" t="str">
        <f>IF(ISNUMBER(Tbl_DFR[[#This Row],[Invoice filling gape]]),"valid","check")</f>
        <v>valid</v>
      </c>
      <c r="M602" s="46">
        <v>4125</v>
      </c>
      <c r="N602" s="46">
        <v>542</v>
      </c>
      <c r="O602" s="46">
        <v>86</v>
      </c>
      <c r="P602" s="46">
        <v>80</v>
      </c>
      <c r="Q602" s="46" t="str">
        <f>IF(Tbl_DFR[[#This Row],[Filling Qty]]&gt;=150,"high","normal")</f>
        <v>normal</v>
      </c>
      <c r="R602" s="46" t="str">
        <f>IF(AND(Tbl_DFR[[#This Row],[CMP]]="HALDWANI",Tbl_DFR[[#This Row],[Filling Qty]]&gt;=150),"yes","no")</f>
        <v>no</v>
      </c>
      <c r="S602" s="46" t="str">
        <f>IF(Tbl_DFR[[#This Row],[Filling Qty]]&gt;=150,"high",IF(Tbl_DFR[[#This Row],[Filling Qty]]&gt;=80,"medium","low"))</f>
        <v>medium</v>
      </c>
      <c r="T602" s="46">
        <f t="shared" si="10"/>
        <v>166</v>
      </c>
      <c r="U602" s="46" t="str" cm="1">
        <f t="array" ref="U602">_xlfn.IFS(Tbl_DFR[[#This Row],[Filling Qty]]&gt;=150,"HIGH",Tbl_DFR[[#This Row],[Filling Qty]]&gt;=80,"medium",TRUE,"low")</f>
        <v>medium</v>
      </c>
      <c r="V602" s="46" t="str">
        <f>IF(OR(Tbl_DFR[[#This Row],[CMP]]="HALDWANI",Tbl_DFR[[#This Row],[CMP]]="DEHRADUN"),"YES","NO")</f>
        <v>YES</v>
      </c>
      <c r="W602" s="59">
        <v>45938</v>
      </c>
      <c r="X602" s="46"/>
      <c r="Y602" s="47">
        <v>45931</v>
      </c>
      <c r="Z602" s="47" t="str">
        <f>IFERROR(TEXT(Tbl_DFR[[#This Row],[Date of filling]],"mmm"),"WIP")</f>
        <v>Oct</v>
      </c>
      <c r="AA602" s="159">
        <f>IFERROR(YEAR(Tbl_DFR[[#This Row],[Date of filling]]),"WIP")</f>
        <v>2025</v>
      </c>
      <c r="AB602" s="161" t="str">
        <f>IFERROR(TEXT(Tbl_DFR[[#This Row],[Date of filling]],"ddd"),"WIP")</f>
        <v>Wed</v>
      </c>
      <c r="AC602" s="48"/>
      <c r="AD602" s="130" t="str">
        <f>_xlfn.XLOOKUP(Tbl_DFR[[#This Row],[SAP]],Site_master[SAP ID],Site_master[ [ TECHNICIAN Name] ],"Not found")</f>
        <v>Sumit  kumar  singh</v>
      </c>
      <c r="AE602" s="135">
        <f>LEN(Tbl_DFR[[#This Row],[SAP]])</f>
        <v>18</v>
      </c>
      <c r="AF602" s="151" t="str">
        <f>IF(Tbl_DFR[[#This Row],[SAP LENGTH]]=18,"valid","check")</f>
        <v>valid</v>
      </c>
    </row>
    <row r="603" spans="1:32" hidden="1">
      <c r="A603" s="56">
        <v>376</v>
      </c>
      <c r="B603" s="28" t="s">
        <v>31</v>
      </c>
      <c r="C603" s="28" t="str">
        <f>UPPER(TRIM(Tbl_DFR[[#This Row],[CMP]]))</f>
        <v>HALDWANI</v>
      </c>
      <c r="D603" s="40" t="s">
        <v>104</v>
      </c>
      <c r="E603" s="27" t="s">
        <v>127</v>
      </c>
      <c r="F603" s="27" t="s">
        <v>126</v>
      </c>
      <c r="G603" s="27" t="s">
        <v>463</v>
      </c>
      <c r="H603" s="49">
        <v>83858</v>
      </c>
      <c r="I603" s="58">
        <v>45938</v>
      </c>
      <c r="J603" s="58">
        <v>45938</v>
      </c>
      <c r="K603" s="159">
        <f>IF(OR(Tbl_DFR[[#This Row],[Date of filling]]="WIP",Tbl_DFR[[#This Row],[Date of Invoice ]]=""),"",Tbl_DFR[[#This Row],[Date of filling]]-Tbl_DFR[[#This Row],[Date of Invoice ]])</f>
        <v>0</v>
      </c>
      <c r="L603" s="161" t="str">
        <f>IF(ISNUMBER(Tbl_DFR[[#This Row],[Invoice filling gape]]),"valid","check")</f>
        <v>valid</v>
      </c>
      <c r="M603" s="42">
        <v>737</v>
      </c>
      <c r="N603" s="42">
        <v>152</v>
      </c>
      <c r="O603" s="42">
        <v>12</v>
      </c>
      <c r="P603" s="42">
        <v>80</v>
      </c>
      <c r="Q603" s="42" t="str">
        <f>IF(Tbl_DFR[[#This Row],[Filling Qty]]&gt;=150,"high","normal")</f>
        <v>normal</v>
      </c>
      <c r="R603" s="42" t="str">
        <f>IF(AND(Tbl_DFR[[#This Row],[CMP]]="HALDWANI",Tbl_DFR[[#This Row],[Filling Qty]]&gt;=150),"yes","no")</f>
        <v>no</v>
      </c>
      <c r="S603" s="42" t="str">
        <f>IF(Tbl_DFR[[#This Row],[Filling Qty]]&gt;=150,"high",IF(Tbl_DFR[[#This Row],[Filling Qty]]&gt;=80,"medium","low"))</f>
        <v>medium</v>
      </c>
      <c r="T603" s="42">
        <f t="shared" si="10"/>
        <v>92</v>
      </c>
      <c r="U603" s="42" t="str" cm="1">
        <f t="array" ref="U603">_xlfn.IFS(Tbl_DFR[[#This Row],[Filling Qty]]&gt;=150,"HIGH",Tbl_DFR[[#This Row],[Filling Qty]]&gt;=80,"medium",TRUE,"low")</f>
        <v>medium</v>
      </c>
      <c r="V603" s="42" t="str">
        <f>IF(OR(Tbl_DFR[[#This Row],[CMP]]="HALDWANI",Tbl_DFR[[#This Row],[CMP]]="DEHRADUN"),"YES","NO")</f>
        <v>YES</v>
      </c>
      <c r="W603" s="58">
        <v>45938</v>
      </c>
      <c r="X603" s="42"/>
      <c r="Y603" s="43">
        <v>45931</v>
      </c>
      <c r="Z603" s="43" t="str">
        <f>IFERROR(TEXT(Tbl_DFR[[#This Row],[Date of filling]],"mmm"),"WIP")</f>
        <v>Oct</v>
      </c>
      <c r="AA603" s="159">
        <f>IFERROR(YEAR(Tbl_DFR[[#This Row],[Date of filling]]),"WIP")</f>
        <v>2025</v>
      </c>
      <c r="AB603" s="161" t="str">
        <f>IFERROR(TEXT(Tbl_DFR[[#This Row],[Date of filling]],"ddd"),"WIP")</f>
        <v>Wed</v>
      </c>
      <c r="AC603" s="50"/>
      <c r="AD603" s="129" t="str">
        <f>_xlfn.XLOOKUP(Tbl_DFR[[#This Row],[SAP]],Site_master[SAP ID],Site_master[ [ TECHNICIAN Name] ],"Not found")</f>
        <v>Dharmendra  Singh</v>
      </c>
      <c r="AE603" s="133">
        <f>LEN(Tbl_DFR[[#This Row],[SAP]])</f>
        <v>18</v>
      </c>
      <c r="AF603" s="151" t="str">
        <f>IF(Tbl_DFR[[#This Row],[SAP LENGTH]]=18,"valid","check")</f>
        <v>valid</v>
      </c>
    </row>
    <row r="604" spans="1:32" hidden="1">
      <c r="A604" s="70">
        <v>377</v>
      </c>
      <c r="B604" s="34" t="s">
        <v>31</v>
      </c>
      <c r="C604" s="34" t="str">
        <f>UPPER(TRIM(Tbl_DFR[[#This Row],[CMP]]))</f>
        <v>HALDWANI</v>
      </c>
      <c r="D604" s="40" t="s">
        <v>104</v>
      </c>
      <c r="E604" s="21" t="s">
        <v>127</v>
      </c>
      <c r="F604" s="21" t="s">
        <v>126</v>
      </c>
      <c r="G604" s="21" t="s">
        <v>464</v>
      </c>
      <c r="H604" s="45">
        <v>83858</v>
      </c>
      <c r="I604" s="59">
        <v>45938</v>
      </c>
      <c r="J604" s="59">
        <v>45938</v>
      </c>
      <c r="K604" s="159">
        <f>IF(OR(Tbl_DFR[[#This Row],[Date of filling]]="WIP",Tbl_DFR[[#This Row],[Date of Invoice ]]=""),"",Tbl_DFR[[#This Row],[Date of filling]]-Tbl_DFR[[#This Row],[Date of Invoice ]])</f>
        <v>0</v>
      </c>
      <c r="L604" s="161" t="str">
        <f>IF(ISNUMBER(Tbl_DFR[[#This Row],[Invoice filling gape]]),"valid","check")</f>
        <v>valid</v>
      </c>
      <c r="M604" s="46">
        <v>2536</v>
      </c>
      <c r="N604" s="46">
        <v>1001</v>
      </c>
      <c r="O604" s="46">
        <v>21</v>
      </c>
      <c r="P604" s="46">
        <v>80</v>
      </c>
      <c r="Q604" s="46" t="str">
        <f>IF(Tbl_DFR[[#This Row],[Filling Qty]]&gt;=150,"high","normal")</f>
        <v>normal</v>
      </c>
      <c r="R604" s="46" t="str">
        <f>IF(AND(Tbl_DFR[[#This Row],[CMP]]="HALDWANI",Tbl_DFR[[#This Row],[Filling Qty]]&gt;=150),"yes","no")</f>
        <v>no</v>
      </c>
      <c r="S604" s="46" t="str">
        <f>IF(Tbl_DFR[[#This Row],[Filling Qty]]&gt;=150,"high",IF(Tbl_DFR[[#This Row],[Filling Qty]]&gt;=80,"medium","low"))</f>
        <v>medium</v>
      </c>
      <c r="T604" s="46">
        <f t="shared" si="10"/>
        <v>101</v>
      </c>
      <c r="U604" s="46" t="str" cm="1">
        <f t="array" ref="U604">_xlfn.IFS(Tbl_DFR[[#This Row],[Filling Qty]]&gt;=150,"HIGH",Tbl_DFR[[#This Row],[Filling Qty]]&gt;=80,"medium",TRUE,"low")</f>
        <v>medium</v>
      </c>
      <c r="V604" s="46" t="str">
        <f>IF(OR(Tbl_DFR[[#This Row],[CMP]]="HALDWANI",Tbl_DFR[[#This Row],[CMP]]="DEHRADUN"),"YES","NO")</f>
        <v>YES</v>
      </c>
      <c r="W604" s="59">
        <v>45938</v>
      </c>
      <c r="X604" s="46"/>
      <c r="Y604" s="47">
        <v>45931</v>
      </c>
      <c r="Z604" s="47" t="str">
        <f>IFERROR(TEXT(Tbl_DFR[[#This Row],[Date of filling]],"mmm"),"WIP")</f>
        <v>Oct</v>
      </c>
      <c r="AA604" s="159">
        <f>IFERROR(YEAR(Tbl_DFR[[#This Row],[Date of filling]]),"WIP")</f>
        <v>2025</v>
      </c>
      <c r="AB604" s="161" t="str">
        <f>IFERROR(TEXT(Tbl_DFR[[#This Row],[Date of filling]],"ddd"),"WIP")</f>
        <v>Wed</v>
      </c>
      <c r="AC604" s="48"/>
      <c r="AD604" s="130" t="str">
        <f>_xlfn.XLOOKUP(Tbl_DFR[[#This Row],[SAP]],Site_master[SAP ID],Site_master[ [ TECHNICIAN Name] ],"Not found")</f>
        <v>Sumit  kumar  singh</v>
      </c>
      <c r="AE604" s="135">
        <f>LEN(Tbl_DFR[[#This Row],[SAP]])</f>
        <v>18</v>
      </c>
      <c r="AF604" s="151" t="str">
        <f>IF(Tbl_DFR[[#This Row],[SAP LENGTH]]=18,"valid","check")</f>
        <v>valid</v>
      </c>
    </row>
    <row r="605" spans="1:32" hidden="1">
      <c r="A605" s="56">
        <v>378</v>
      </c>
      <c r="B605" s="28" t="s">
        <v>31</v>
      </c>
      <c r="C605" s="28" t="str">
        <f>UPPER(TRIM(Tbl_DFR[[#This Row],[CMP]]))</f>
        <v>HALDWANI</v>
      </c>
      <c r="D605" s="40" t="s">
        <v>104</v>
      </c>
      <c r="E605" s="27" t="s">
        <v>127</v>
      </c>
      <c r="F605" s="27" t="s">
        <v>126</v>
      </c>
      <c r="G605" s="27" t="s">
        <v>464</v>
      </c>
      <c r="H605" s="49">
        <v>83858</v>
      </c>
      <c r="I605" s="58">
        <v>45938</v>
      </c>
      <c r="J605" s="58">
        <v>45938</v>
      </c>
      <c r="K605" s="159">
        <f>IF(OR(Tbl_DFR[[#This Row],[Date of filling]]="WIP",Tbl_DFR[[#This Row],[Date of Invoice ]]=""),"",Tbl_DFR[[#This Row],[Date of filling]]-Tbl_DFR[[#This Row],[Date of Invoice ]])</f>
        <v>0</v>
      </c>
      <c r="L605" s="161" t="str">
        <f>IF(ISNUMBER(Tbl_DFR[[#This Row],[Invoice filling gape]]),"valid","check")</f>
        <v>valid</v>
      </c>
      <c r="M605" s="42">
        <v>387</v>
      </c>
      <c r="N605" s="42">
        <v>82</v>
      </c>
      <c r="O605" s="42">
        <v>33</v>
      </c>
      <c r="P605" s="42">
        <v>80</v>
      </c>
      <c r="Q605" s="42" t="str">
        <f>IF(Tbl_DFR[[#This Row],[Filling Qty]]&gt;=150,"high","normal")</f>
        <v>normal</v>
      </c>
      <c r="R605" s="42" t="str">
        <f>IF(AND(Tbl_DFR[[#This Row],[CMP]]="HALDWANI",Tbl_DFR[[#This Row],[Filling Qty]]&gt;=150),"yes","no")</f>
        <v>no</v>
      </c>
      <c r="S605" s="42" t="str">
        <f>IF(Tbl_DFR[[#This Row],[Filling Qty]]&gt;=150,"high",IF(Tbl_DFR[[#This Row],[Filling Qty]]&gt;=80,"medium","low"))</f>
        <v>medium</v>
      </c>
      <c r="T605" s="42">
        <f t="shared" si="10"/>
        <v>113</v>
      </c>
      <c r="U605" s="42" t="str" cm="1">
        <f t="array" ref="U605">_xlfn.IFS(Tbl_DFR[[#This Row],[Filling Qty]]&gt;=150,"HIGH",Tbl_DFR[[#This Row],[Filling Qty]]&gt;=80,"medium",TRUE,"low")</f>
        <v>medium</v>
      </c>
      <c r="V605" s="42" t="str">
        <f>IF(OR(Tbl_DFR[[#This Row],[CMP]]="HALDWANI",Tbl_DFR[[#This Row],[CMP]]="DEHRADUN"),"YES","NO")</f>
        <v>YES</v>
      </c>
      <c r="W605" s="58">
        <v>45938</v>
      </c>
      <c r="X605" s="42"/>
      <c r="Y605" s="43">
        <v>45931</v>
      </c>
      <c r="Z605" s="43" t="str">
        <f>IFERROR(TEXT(Tbl_DFR[[#This Row],[Date of filling]],"mmm"),"WIP")</f>
        <v>Oct</v>
      </c>
      <c r="AA605" s="159">
        <f>IFERROR(YEAR(Tbl_DFR[[#This Row],[Date of filling]]),"WIP")</f>
        <v>2025</v>
      </c>
      <c r="AB605" s="161" t="str">
        <f>IFERROR(TEXT(Tbl_DFR[[#This Row],[Date of filling]],"ddd"),"WIP")</f>
        <v>Wed</v>
      </c>
      <c r="AC605" s="50"/>
      <c r="AD605" s="129" t="str">
        <f>_xlfn.XLOOKUP(Tbl_DFR[[#This Row],[SAP]],Site_master[SAP ID],Site_master[ [ TECHNICIAN Name] ],"Not found")</f>
        <v>Sumit  kumar  singh</v>
      </c>
      <c r="AE605" s="133">
        <f>LEN(Tbl_DFR[[#This Row],[SAP]])</f>
        <v>18</v>
      </c>
      <c r="AF605" s="151" t="str">
        <f>IF(Tbl_DFR[[#This Row],[SAP LENGTH]]=18,"valid","check")</f>
        <v>valid</v>
      </c>
    </row>
    <row r="606" spans="1:32">
      <c r="A606" s="70">
        <v>379</v>
      </c>
      <c r="B606" s="34" t="s">
        <v>31</v>
      </c>
      <c r="C606" s="34" t="str">
        <f>UPPER(TRIM(Tbl_DFR[[#This Row],[CMP]]))</f>
        <v>HALDWANI</v>
      </c>
      <c r="D606" s="40" t="s">
        <v>1</v>
      </c>
      <c r="E606" s="21" t="s">
        <v>107</v>
      </c>
      <c r="F606" s="21" t="s">
        <v>108</v>
      </c>
      <c r="G606" s="21" t="s">
        <v>465</v>
      </c>
      <c r="H606" s="45">
        <v>85547</v>
      </c>
      <c r="I606" s="59">
        <v>45938</v>
      </c>
      <c r="J606" s="59">
        <v>45938</v>
      </c>
      <c r="K606" s="159">
        <f>IF(OR(Tbl_DFR[[#This Row],[Date of filling]]="WIP",Tbl_DFR[[#This Row],[Date of Invoice ]]=""),"",Tbl_DFR[[#This Row],[Date of filling]]-Tbl_DFR[[#This Row],[Date of Invoice ]])</f>
        <v>0</v>
      </c>
      <c r="L606" s="161" t="str">
        <f>IF(ISNUMBER(Tbl_DFR[[#This Row],[Invoice filling gape]]),"valid","check")</f>
        <v>valid</v>
      </c>
      <c r="M606" s="52">
        <v>13402</v>
      </c>
      <c r="N606" s="52">
        <v>2456</v>
      </c>
      <c r="O606" s="52">
        <v>13</v>
      </c>
      <c r="P606" s="46">
        <v>80</v>
      </c>
      <c r="Q606" s="46" t="str">
        <f>IF(Tbl_DFR[[#This Row],[Filling Qty]]&gt;=150,"high","normal")</f>
        <v>normal</v>
      </c>
      <c r="R606" s="46" t="str">
        <f>IF(AND(Tbl_DFR[[#This Row],[CMP]]="HALDWANI",Tbl_DFR[[#This Row],[Filling Qty]]&gt;=150),"yes","no")</f>
        <v>no</v>
      </c>
      <c r="S606" s="46" t="str">
        <f>IF(Tbl_DFR[[#This Row],[Filling Qty]]&gt;=150,"high",IF(Tbl_DFR[[#This Row],[Filling Qty]]&gt;=80,"medium","low"))</f>
        <v>medium</v>
      </c>
      <c r="T606" s="46">
        <f t="shared" si="10"/>
        <v>93</v>
      </c>
      <c r="U606" s="46" t="str" cm="1">
        <f t="array" ref="U606">_xlfn.IFS(Tbl_DFR[[#This Row],[Filling Qty]]&gt;=150,"HIGH",Tbl_DFR[[#This Row],[Filling Qty]]&gt;=80,"medium",TRUE,"low")</f>
        <v>medium</v>
      </c>
      <c r="V606" s="46" t="str">
        <f>IF(OR(Tbl_DFR[[#This Row],[CMP]]="HALDWANI",Tbl_DFR[[#This Row],[CMP]]="DEHRADUN"),"YES","NO")</f>
        <v>YES</v>
      </c>
      <c r="W606" s="59">
        <v>45938</v>
      </c>
      <c r="X606" s="46"/>
      <c r="Y606" s="47">
        <v>45931</v>
      </c>
      <c r="Z606" s="47" t="str">
        <f>IFERROR(TEXT(Tbl_DFR[[#This Row],[Date of filling]],"mmm"),"WIP")</f>
        <v>Oct</v>
      </c>
      <c r="AA606" s="159">
        <f>IFERROR(YEAR(Tbl_DFR[[#This Row],[Date of filling]]),"WIP")</f>
        <v>2025</v>
      </c>
      <c r="AB606" s="161" t="str">
        <f>IFERROR(TEXT(Tbl_DFR[[#This Row],[Date of filling]],"ddd"),"WIP")</f>
        <v>Wed</v>
      </c>
      <c r="AC606" s="48"/>
      <c r="AD606" s="130" t="str">
        <f>_xlfn.XLOOKUP(Tbl_DFR[[#This Row],[SAP]],Site_master[SAP ID],Site_master[ [ TECHNICIAN Name] ],"Not found")</f>
        <v>Mithun  Kumar</v>
      </c>
      <c r="AE606" s="135">
        <f>LEN(Tbl_DFR[[#This Row],[SAP]])</f>
        <v>18</v>
      </c>
      <c r="AF606" s="151" t="str">
        <f>IF(Tbl_DFR[[#This Row],[SAP LENGTH]]=18,"valid","check")</f>
        <v>valid</v>
      </c>
    </row>
    <row r="607" spans="1:32">
      <c r="A607" s="56">
        <v>380</v>
      </c>
      <c r="B607" s="28" t="s">
        <v>31</v>
      </c>
      <c r="C607" s="28" t="str">
        <f>UPPER(TRIM(Tbl_DFR[[#This Row],[CMP]]))</f>
        <v>HALDWANI</v>
      </c>
      <c r="D607" s="40" t="s">
        <v>1</v>
      </c>
      <c r="E607" s="27" t="s">
        <v>107</v>
      </c>
      <c r="F607" s="27" t="s">
        <v>108</v>
      </c>
      <c r="G607" s="27" t="s">
        <v>466</v>
      </c>
      <c r="H607" s="49">
        <v>85547</v>
      </c>
      <c r="I607" s="58">
        <v>45938</v>
      </c>
      <c r="J607" s="58">
        <v>45938</v>
      </c>
      <c r="K607" s="159">
        <f>IF(OR(Tbl_DFR[[#This Row],[Date of filling]]="WIP",Tbl_DFR[[#This Row],[Date of Invoice ]]=""),"",Tbl_DFR[[#This Row],[Date of filling]]-Tbl_DFR[[#This Row],[Date of Invoice ]])</f>
        <v>0</v>
      </c>
      <c r="L607" s="161" t="str">
        <f>IF(ISNUMBER(Tbl_DFR[[#This Row],[Invoice filling gape]]),"valid","check")</f>
        <v>valid</v>
      </c>
      <c r="M607" s="51">
        <v>16942</v>
      </c>
      <c r="N607" s="51">
        <v>3881</v>
      </c>
      <c r="O607" s="51">
        <v>13</v>
      </c>
      <c r="P607" s="42">
        <v>80</v>
      </c>
      <c r="Q607" s="42" t="str">
        <f>IF(Tbl_DFR[[#This Row],[Filling Qty]]&gt;=150,"high","normal")</f>
        <v>normal</v>
      </c>
      <c r="R607" s="42" t="str">
        <f>IF(AND(Tbl_DFR[[#This Row],[CMP]]="HALDWANI",Tbl_DFR[[#This Row],[Filling Qty]]&gt;=150),"yes","no")</f>
        <v>no</v>
      </c>
      <c r="S607" s="42" t="str">
        <f>IF(Tbl_DFR[[#This Row],[Filling Qty]]&gt;=150,"high",IF(Tbl_DFR[[#This Row],[Filling Qty]]&gt;=80,"medium","low"))</f>
        <v>medium</v>
      </c>
      <c r="T607" s="42">
        <f t="shared" si="10"/>
        <v>93</v>
      </c>
      <c r="U607" s="42" t="str" cm="1">
        <f t="array" ref="U607">_xlfn.IFS(Tbl_DFR[[#This Row],[Filling Qty]]&gt;=150,"HIGH",Tbl_DFR[[#This Row],[Filling Qty]]&gt;=80,"medium",TRUE,"low")</f>
        <v>medium</v>
      </c>
      <c r="V607" s="42" t="str">
        <f>IF(OR(Tbl_DFR[[#This Row],[CMP]]="HALDWANI",Tbl_DFR[[#This Row],[CMP]]="DEHRADUN"),"YES","NO")</f>
        <v>YES</v>
      </c>
      <c r="W607" s="58">
        <v>45938</v>
      </c>
      <c r="X607" s="42"/>
      <c r="Y607" s="43">
        <v>45931</v>
      </c>
      <c r="Z607" s="43" t="str">
        <f>IFERROR(TEXT(Tbl_DFR[[#This Row],[Date of filling]],"mmm"),"WIP")</f>
        <v>Oct</v>
      </c>
      <c r="AA607" s="159">
        <f>IFERROR(YEAR(Tbl_DFR[[#This Row],[Date of filling]]),"WIP")</f>
        <v>2025</v>
      </c>
      <c r="AB607" s="161" t="str">
        <f>IFERROR(TEXT(Tbl_DFR[[#This Row],[Date of filling]],"ddd"),"WIP")</f>
        <v>Wed</v>
      </c>
      <c r="AC607" s="50"/>
      <c r="AD607" s="129" t="str">
        <f>_xlfn.XLOOKUP(Tbl_DFR[[#This Row],[SAP]],Site_master[SAP ID],Site_master[ [ TECHNICIAN Name] ],"Not found")</f>
        <v>Mithun  Kumar</v>
      </c>
      <c r="AE607" s="133">
        <f>LEN(Tbl_DFR[[#This Row],[SAP]])</f>
        <v>18</v>
      </c>
      <c r="AF607" s="151" t="str">
        <f>IF(Tbl_DFR[[#This Row],[SAP LENGTH]]=18,"valid","check")</f>
        <v>valid</v>
      </c>
    </row>
    <row r="608" spans="1:32">
      <c r="A608" s="70">
        <v>381</v>
      </c>
      <c r="B608" s="34" t="s">
        <v>31</v>
      </c>
      <c r="C608" s="34" t="str">
        <f>UPPER(TRIM(Tbl_DFR[[#This Row],[CMP]]))</f>
        <v>HALDWANI</v>
      </c>
      <c r="D608" s="40" t="s">
        <v>1</v>
      </c>
      <c r="E608" s="21" t="s">
        <v>107</v>
      </c>
      <c r="F608" s="21" t="s">
        <v>108</v>
      </c>
      <c r="G608" s="21" t="s">
        <v>467</v>
      </c>
      <c r="H608" s="45">
        <v>85547</v>
      </c>
      <c r="I608" s="59">
        <v>45938</v>
      </c>
      <c r="J608" s="59">
        <v>45938</v>
      </c>
      <c r="K608" s="159">
        <f>IF(OR(Tbl_DFR[[#This Row],[Date of filling]]="WIP",Tbl_DFR[[#This Row],[Date of Invoice ]]=""),"",Tbl_DFR[[#This Row],[Date of filling]]-Tbl_DFR[[#This Row],[Date of Invoice ]])</f>
        <v>0</v>
      </c>
      <c r="L608" s="161" t="str">
        <f>IF(ISNUMBER(Tbl_DFR[[#This Row],[Invoice filling gape]]),"valid","check")</f>
        <v>valid</v>
      </c>
      <c r="M608" s="52">
        <v>15511</v>
      </c>
      <c r="N608" s="52">
        <v>2867</v>
      </c>
      <c r="O608" s="52">
        <v>20</v>
      </c>
      <c r="P608" s="46">
        <v>80</v>
      </c>
      <c r="Q608" s="46" t="str">
        <f>IF(Tbl_DFR[[#This Row],[Filling Qty]]&gt;=150,"high","normal")</f>
        <v>normal</v>
      </c>
      <c r="R608" s="46" t="str">
        <f>IF(AND(Tbl_DFR[[#This Row],[CMP]]="HALDWANI",Tbl_DFR[[#This Row],[Filling Qty]]&gt;=150),"yes","no")</f>
        <v>no</v>
      </c>
      <c r="S608" s="46" t="str">
        <f>IF(Tbl_DFR[[#This Row],[Filling Qty]]&gt;=150,"high",IF(Tbl_DFR[[#This Row],[Filling Qty]]&gt;=80,"medium","low"))</f>
        <v>medium</v>
      </c>
      <c r="T608" s="46">
        <f t="shared" si="10"/>
        <v>100</v>
      </c>
      <c r="U608" s="46" t="str" cm="1">
        <f t="array" ref="U608">_xlfn.IFS(Tbl_DFR[[#This Row],[Filling Qty]]&gt;=150,"HIGH",Tbl_DFR[[#This Row],[Filling Qty]]&gt;=80,"medium",TRUE,"low")</f>
        <v>medium</v>
      </c>
      <c r="V608" s="46" t="str">
        <f>IF(OR(Tbl_DFR[[#This Row],[CMP]]="HALDWANI",Tbl_DFR[[#This Row],[CMP]]="DEHRADUN"),"YES","NO")</f>
        <v>YES</v>
      </c>
      <c r="W608" s="59">
        <v>45938</v>
      </c>
      <c r="X608" s="46"/>
      <c r="Y608" s="47">
        <v>45931</v>
      </c>
      <c r="Z608" s="47" t="str">
        <f>IFERROR(TEXT(Tbl_DFR[[#This Row],[Date of filling]],"mmm"),"WIP")</f>
        <v>Oct</v>
      </c>
      <c r="AA608" s="159">
        <f>IFERROR(YEAR(Tbl_DFR[[#This Row],[Date of filling]]),"WIP")</f>
        <v>2025</v>
      </c>
      <c r="AB608" s="161" t="str">
        <f>IFERROR(TEXT(Tbl_DFR[[#This Row],[Date of filling]],"ddd"),"WIP")</f>
        <v>Wed</v>
      </c>
      <c r="AC608" s="48"/>
      <c r="AD608" s="130" t="str">
        <f>_xlfn.XLOOKUP(Tbl_DFR[[#This Row],[SAP]],Site_master[SAP ID],Site_master[ [ TECHNICIAN Name] ],"Not found")</f>
        <v>Mithun  Kumar</v>
      </c>
      <c r="AE608" s="135">
        <f>LEN(Tbl_DFR[[#This Row],[SAP]])</f>
        <v>18</v>
      </c>
      <c r="AF608" s="151" t="str">
        <f>IF(Tbl_DFR[[#This Row],[SAP LENGTH]]=18,"valid","check")</f>
        <v>valid</v>
      </c>
    </row>
    <row r="609" spans="1:32">
      <c r="A609" s="56">
        <v>382</v>
      </c>
      <c r="B609" s="28" t="s">
        <v>31</v>
      </c>
      <c r="C609" s="28" t="str">
        <f>UPPER(TRIM(Tbl_DFR[[#This Row],[CMP]]))</f>
        <v>HALDWANI</v>
      </c>
      <c r="D609" s="40" t="s">
        <v>1</v>
      </c>
      <c r="E609" s="27" t="s">
        <v>107</v>
      </c>
      <c r="F609" s="27" t="s">
        <v>108</v>
      </c>
      <c r="G609" s="27" t="s">
        <v>468</v>
      </c>
      <c r="H609" s="49">
        <v>85547</v>
      </c>
      <c r="I609" s="58">
        <v>45938</v>
      </c>
      <c r="J609" s="58">
        <v>45938</v>
      </c>
      <c r="K609" s="159">
        <f>IF(OR(Tbl_DFR[[#This Row],[Date of filling]]="WIP",Tbl_DFR[[#This Row],[Date of Invoice ]]=""),"",Tbl_DFR[[#This Row],[Date of filling]]-Tbl_DFR[[#This Row],[Date of Invoice ]])</f>
        <v>0</v>
      </c>
      <c r="L609" s="161" t="str">
        <f>IF(ISNUMBER(Tbl_DFR[[#This Row],[Invoice filling gape]]),"valid","check")</f>
        <v>valid</v>
      </c>
      <c r="M609" s="51">
        <v>3175</v>
      </c>
      <c r="N609" s="51">
        <v>514</v>
      </c>
      <c r="O609" s="51">
        <v>20</v>
      </c>
      <c r="P609" s="42">
        <v>80</v>
      </c>
      <c r="Q609" s="42" t="str">
        <f>IF(Tbl_DFR[[#This Row],[Filling Qty]]&gt;=150,"high","normal")</f>
        <v>normal</v>
      </c>
      <c r="R609" s="42" t="str">
        <f>IF(AND(Tbl_DFR[[#This Row],[CMP]]="HALDWANI",Tbl_DFR[[#This Row],[Filling Qty]]&gt;=150),"yes","no")</f>
        <v>no</v>
      </c>
      <c r="S609" s="42" t="str">
        <f>IF(Tbl_DFR[[#This Row],[Filling Qty]]&gt;=150,"high",IF(Tbl_DFR[[#This Row],[Filling Qty]]&gt;=80,"medium","low"))</f>
        <v>medium</v>
      </c>
      <c r="T609" s="42">
        <f t="shared" si="10"/>
        <v>100</v>
      </c>
      <c r="U609" s="42" t="str" cm="1">
        <f t="array" ref="U609">_xlfn.IFS(Tbl_DFR[[#This Row],[Filling Qty]]&gt;=150,"HIGH",Tbl_DFR[[#This Row],[Filling Qty]]&gt;=80,"medium",TRUE,"low")</f>
        <v>medium</v>
      </c>
      <c r="V609" s="42" t="str">
        <f>IF(OR(Tbl_DFR[[#This Row],[CMP]]="HALDWANI",Tbl_DFR[[#This Row],[CMP]]="DEHRADUN"),"YES","NO")</f>
        <v>YES</v>
      </c>
      <c r="W609" s="58">
        <v>45938</v>
      </c>
      <c r="X609" s="42"/>
      <c r="Y609" s="43">
        <v>45931</v>
      </c>
      <c r="Z609" s="43" t="str">
        <f>IFERROR(TEXT(Tbl_DFR[[#This Row],[Date of filling]],"mmm"),"WIP")</f>
        <v>Oct</v>
      </c>
      <c r="AA609" s="159">
        <f>IFERROR(YEAR(Tbl_DFR[[#This Row],[Date of filling]]),"WIP")</f>
        <v>2025</v>
      </c>
      <c r="AB609" s="161" t="str">
        <f>IFERROR(TEXT(Tbl_DFR[[#This Row],[Date of filling]],"ddd"),"WIP")</f>
        <v>Wed</v>
      </c>
      <c r="AC609" s="50"/>
      <c r="AD609" s="129" t="str">
        <f>_xlfn.XLOOKUP(Tbl_DFR[[#This Row],[SAP]],Site_master[SAP ID],Site_master[ [ TECHNICIAN Name] ],"Not found")</f>
        <v>Vinod  Yadav</v>
      </c>
      <c r="AE609" s="133">
        <f>LEN(Tbl_DFR[[#This Row],[SAP]])</f>
        <v>18</v>
      </c>
      <c r="AF609" s="151" t="str">
        <f>IF(Tbl_DFR[[#This Row],[SAP LENGTH]]=18,"valid","check")</f>
        <v>valid</v>
      </c>
    </row>
    <row r="610" spans="1:32">
      <c r="A610" s="70">
        <v>383</v>
      </c>
      <c r="B610" s="34" t="s">
        <v>31</v>
      </c>
      <c r="C610" s="34" t="str">
        <f>UPPER(TRIM(Tbl_DFR[[#This Row],[CMP]]))</f>
        <v>HALDWANI</v>
      </c>
      <c r="D610" s="40" t="s">
        <v>1</v>
      </c>
      <c r="E610" s="21" t="s">
        <v>107</v>
      </c>
      <c r="F610" s="21" t="s">
        <v>108</v>
      </c>
      <c r="G610" s="21" t="s">
        <v>469</v>
      </c>
      <c r="H610" s="45">
        <v>85547</v>
      </c>
      <c r="I610" s="59">
        <v>45938</v>
      </c>
      <c r="J610" s="59">
        <v>45938</v>
      </c>
      <c r="K610" s="159">
        <f>IF(OR(Tbl_DFR[[#This Row],[Date of filling]]="WIP",Tbl_DFR[[#This Row],[Date of Invoice ]]=""),"",Tbl_DFR[[#This Row],[Date of filling]]-Tbl_DFR[[#This Row],[Date of Invoice ]])</f>
        <v>0</v>
      </c>
      <c r="L610" s="161" t="str">
        <f>IF(ISNUMBER(Tbl_DFR[[#This Row],[Invoice filling gape]]),"valid","check")</f>
        <v>valid</v>
      </c>
      <c r="M610" s="52">
        <v>5498</v>
      </c>
      <c r="N610" s="52">
        <v>3861</v>
      </c>
      <c r="O610" s="52">
        <v>20</v>
      </c>
      <c r="P610" s="46">
        <v>80</v>
      </c>
      <c r="Q610" s="46" t="str">
        <f>IF(Tbl_DFR[[#This Row],[Filling Qty]]&gt;=150,"high","normal")</f>
        <v>normal</v>
      </c>
      <c r="R610" s="46" t="str">
        <f>IF(AND(Tbl_DFR[[#This Row],[CMP]]="HALDWANI",Tbl_DFR[[#This Row],[Filling Qty]]&gt;=150),"yes","no")</f>
        <v>no</v>
      </c>
      <c r="S610" s="46" t="str">
        <f>IF(Tbl_DFR[[#This Row],[Filling Qty]]&gt;=150,"high",IF(Tbl_DFR[[#This Row],[Filling Qty]]&gt;=80,"medium","low"))</f>
        <v>medium</v>
      </c>
      <c r="T610" s="46">
        <f t="shared" si="10"/>
        <v>100</v>
      </c>
      <c r="U610" s="46" t="str" cm="1">
        <f t="array" ref="U610">_xlfn.IFS(Tbl_DFR[[#This Row],[Filling Qty]]&gt;=150,"HIGH",Tbl_DFR[[#This Row],[Filling Qty]]&gt;=80,"medium",TRUE,"low")</f>
        <v>medium</v>
      </c>
      <c r="V610" s="46" t="str">
        <f>IF(OR(Tbl_DFR[[#This Row],[CMP]]="HALDWANI",Tbl_DFR[[#This Row],[CMP]]="DEHRADUN"),"YES","NO")</f>
        <v>YES</v>
      </c>
      <c r="W610" s="59">
        <v>45938</v>
      </c>
      <c r="X610" s="46"/>
      <c r="Y610" s="47">
        <v>45931</v>
      </c>
      <c r="Z610" s="47" t="str">
        <f>IFERROR(TEXT(Tbl_DFR[[#This Row],[Date of filling]],"mmm"),"WIP")</f>
        <v>Oct</v>
      </c>
      <c r="AA610" s="159">
        <f>IFERROR(YEAR(Tbl_DFR[[#This Row],[Date of filling]]),"WIP")</f>
        <v>2025</v>
      </c>
      <c r="AB610" s="161" t="str">
        <f>IFERROR(TEXT(Tbl_DFR[[#This Row],[Date of filling]],"ddd"),"WIP")</f>
        <v>Wed</v>
      </c>
      <c r="AC610" s="48"/>
      <c r="AD610" s="130" t="str">
        <f>_xlfn.XLOOKUP(Tbl_DFR[[#This Row],[SAP]],Site_master[SAP ID],Site_master[ [ TECHNICIAN Name] ],"Not found")</f>
        <v>Vinod  Yadav</v>
      </c>
      <c r="AE610" s="135">
        <f>LEN(Tbl_DFR[[#This Row],[SAP]])</f>
        <v>18</v>
      </c>
      <c r="AF610" s="151" t="str">
        <f>IF(Tbl_DFR[[#This Row],[SAP LENGTH]]=18,"valid","check")</f>
        <v>valid</v>
      </c>
    </row>
    <row r="611" spans="1:32">
      <c r="A611" s="56">
        <v>384</v>
      </c>
      <c r="B611" s="28" t="s">
        <v>31</v>
      </c>
      <c r="C611" s="28" t="str">
        <f>UPPER(TRIM(Tbl_DFR[[#This Row],[CMP]]))</f>
        <v>HALDWANI</v>
      </c>
      <c r="D611" s="40" t="s">
        <v>1</v>
      </c>
      <c r="E611" s="27" t="s">
        <v>107</v>
      </c>
      <c r="F611" s="27" t="s">
        <v>108</v>
      </c>
      <c r="G611" s="27" t="s">
        <v>470</v>
      </c>
      <c r="H611" s="49">
        <v>85547</v>
      </c>
      <c r="I611" s="58">
        <v>45938</v>
      </c>
      <c r="J611" s="58">
        <v>45938</v>
      </c>
      <c r="K611" s="159">
        <f>IF(OR(Tbl_DFR[[#This Row],[Date of filling]]="WIP",Tbl_DFR[[#This Row],[Date of Invoice ]]=""),"",Tbl_DFR[[#This Row],[Date of filling]]-Tbl_DFR[[#This Row],[Date of Invoice ]])</f>
        <v>0</v>
      </c>
      <c r="L611" s="161" t="str">
        <f>IF(ISNUMBER(Tbl_DFR[[#This Row],[Invoice filling gape]]),"valid","check")</f>
        <v>valid</v>
      </c>
      <c r="M611" s="51">
        <v>3674</v>
      </c>
      <c r="N611" s="51">
        <v>522</v>
      </c>
      <c r="O611" s="51">
        <v>22</v>
      </c>
      <c r="P611" s="42">
        <v>80</v>
      </c>
      <c r="Q611" s="42" t="str">
        <f>IF(Tbl_DFR[[#This Row],[Filling Qty]]&gt;=150,"high","normal")</f>
        <v>normal</v>
      </c>
      <c r="R611" s="42" t="str">
        <f>IF(AND(Tbl_DFR[[#This Row],[CMP]]="HALDWANI",Tbl_DFR[[#This Row],[Filling Qty]]&gt;=150),"yes","no")</f>
        <v>no</v>
      </c>
      <c r="S611" s="42" t="str">
        <f>IF(Tbl_DFR[[#This Row],[Filling Qty]]&gt;=150,"high",IF(Tbl_DFR[[#This Row],[Filling Qty]]&gt;=80,"medium","low"))</f>
        <v>medium</v>
      </c>
      <c r="T611" s="42">
        <f t="shared" si="10"/>
        <v>102</v>
      </c>
      <c r="U611" s="42" t="str" cm="1">
        <f t="array" ref="U611">_xlfn.IFS(Tbl_DFR[[#This Row],[Filling Qty]]&gt;=150,"HIGH",Tbl_DFR[[#This Row],[Filling Qty]]&gt;=80,"medium",TRUE,"low")</f>
        <v>medium</v>
      </c>
      <c r="V611" s="42" t="str">
        <f>IF(OR(Tbl_DFR[[#This Row],[CMP]]="HALDWANI",Tbl_DFR[[#This Row],[CMP]]="DEHRADUN"),"YES","NO")</f>
        <v>YES</v>
      </c>
      <c r="W611" s="58">
        <v>45938</v>
      </c>
      <c r="X611" s="42"/>
      <c r="Y611" s="43">
        <v>45931</v>
      </c>
      <c r="Z611" s="43" t="str">
        <f>IFERROR(TEXT(Tbl_DFR[[#This Row],[Date of filling]],"mmm"),"WIP")</f>
        <v>Oct</v>
      </c>
      <c r="AA611" s="159">
        <f>IFERROR(YEAR(Tbl_DFR[[#This Row],[Date of filling]]),"WIP")</f>
        <v>2025</v>
      </c>
      <c r="AB611" s="161" t="str">
        <f>IFERROR(TEXT(Tbl_DFR[[#This Row],[Date of filling]],"ddd"),"WIP")</f>
        <v>Wed</v>
      </c>
      <c r="AC611" s="50"/>
      <c r="AD611" s="129" t="str">
        <f>_xlfn.XLOOKUP(Tbl_DFR[[#This Row],[SAP]],Site_master[SAP ID],Site_master[ [ TECHNICIAN Name] ],"Not found")</f>
        <v>Vinod  Yadav</v>
      </c>
      <c r="AE611" s="133">
        <f>LEN(Tbl_DFR[[#This Row],[SAP]])</f>
        <v>18</v>
      </c>
      <c r="AF611" s="151" t="str">
        <f>IF(Tbl_DFR[[#This Row],[SAP LENGTH]]=18,"valid","check")</f>
        <v>valid</v>
      </c>
    </row>
    <row r="612" spans="1:32">
      <c r="A612" s="70">
        <v>385</v>
      </c>
      <c r="B612" s="34" t="s">
        <v>31</v>
      </c>
      <c r="C612" s="34" t="str">
        <f>UPPER(TRIM(Tbl_DFR[[#This Row],[CMP]]))</f>
        <v>HALDWANI</v>
      </c>
      <c r="D612" s="40" t="s">
        <v>1</v>
      </c>
      <c r="E612" s="21" t="s">
        <v>107</v>
      </c>
      <c r="F612" s="21" t="s">
        <v>108</v>
      </c>
      <c r="G612" s="21" t="s">
        <v>471</v>
      </c>
      <c r="H612" s="45">
        <v>85642</v>
      </c>
      <c r="I612" s="59">
        <v>45938</v>
      </c>
      <c r="J612" s="59">
        <v>45938</v>
      </c>
      <c r="K612" s="159">
        <f>IF(OR(Tbl_DFR[[#This Row],[Date of filling]]="WIP",Tbl_DFR[[#This Row],[Date of Invoice ]]=""),"",Tbl_DFR[[#This Row],[Date of filling]]-Tbl_DFR[[#This Row],[Date of Invoice ]])</f>
        <v>0</v>
      </c>
      <c r="L612" s="161" t="str">
        <f>IF(ISNUMBER(Tbl_DFR[[#This Row],[Invoice filling gape]]),"valid","check")</f>
        <v>valid</v>
      </c>
      <c r="M612" s="52">
        <v>3512</v>
      </c>
      <c r="N612" s="52">
        <v>781</v>
      </c>
      <c r="O612" s="52">
        <v>32</v>
      </c>
      <c r="P612" s="46">
        <v>60</v>
      </c>
      <c r="Q612" s="46" t="str">
        <f>IF(Tbl_DFR[[#This Row],[Filling Qty]]&gt;=150,"high","normal")</f>
        <v>normal</v>
      </c>
      <c r="R612" s="46" t="str">
        <f>IF(AND(Tbl_DFR[[#This Row],[CMP]]="HALDWANI",Tbl_DFR[[#This Row],[Filling Qty]]&gt;=150),"yes","no")</f>
        <v>no</v>
      </c>
      <c r="S612" s="46" t="str">
        <f>IF(Tbl_DFR[[#This Row],[Filling Qty]]&gt;=150,"high",IF(Tbl_DFR[[#This Row],[Filling Qty]]&gt;=80,"medium","low"))</f>
        <v>low</v>
      </c>
      <c r="T612" s="46">
        <f t="shared" si="10"/>
        <v>92</v>
      </c>
      <c r="U612" s="46" t="str" cm="1">
        <f t="array" ref="U612">_xlfn.IFS(Tbl_DFR[[#This Row],[Filling Qty]]&gt;=150,"HIGH",Tbl_DFR[[#This Row],[Filling Qty]]&gt;=80,"medium",TRUE,"low")</f>
        <v>low</v>
      </c>
      <c r="V612" s="46" t="str">
        <f>IF(OR(Tbl_DFR[[#This Row],[CMP]]="HALDWANI",Tbl_DFR[[#This Row],[CMP]]="DEHRADUN"),"YES","NO")</f>
        <v>YES</v>
      </c>
      <c r="W612" s="59">
        <v>45938</v>
      </c>
      <c r="X612" s="46"/>
      <c r="Y612" s="47">
        <v>45931</v>
      </c>
      <c r="Z612" s="47" t="str">
        <f>IFERROR(TEXT(Tbl_DFR[[#This Row],[Date of filling]],"mmm"),"WIP")</f>
        <v>Oct</v>
      </c>
      <c r="AA612" s="159">
        <f>IFERROR(YEAR(Tbl_DFR[[#This Row],[Date of filling]]),"WIP")</f>
        <v>2025</v>
      </c>
      <c r="AB612" s="161" t="str">
        <f>IFERROR(TEXT(Tbl_DFR[[#This Row],[Date of filling]],"ddd"),"WIP")</f>
        <v>Wed</v>
      </c>
      <c r="AC612" s="48"/>
      <c r="AD612" s="130" t="str">
        <f>_xlfn.XLOOKUP(Tbl_DFR[[#This Row],[SAP]],Site_master[SAP ID],Site_master[ [ TECHNICIAN Name] ],"Not found")</f>
        <v>Vinod  Yadav</v>
      </c>
      <c r="AE612" s="135">
        <f>LEN(Tbl_DFR[[#This Row],[SAP]])</f>
        <v>18</v>
      </c>
      <c r="AF612" s="151" t="str">
        <f>IF(Tbl_DFR[[#This Row],[SAP LENGTH]]=18,"valid","check")</f>
        <v>valid</v>
      </c>
    </row>
    <row r="613" spans="1:32">
      <c r="A613" s="56">
        <v>386</v>
      </c>
      <c r="B613" s="28" t="s">
        <v>31</v>
      </c>
      <c r="C613" s="28" t="str">
        <f>UPPER(TRIM(Tbl_DFR[[#This Row],[CMP]]))</f>
        <v>HALDWANI</v>
      </c>
      <c r="D613" s="40" t="s">
        <v>1</v>
      </c>
      <c r="E613" s="27" t="s">
        <v>107</v>
      </c>
      <c r="F613" s="27" t="s">
        <v>108</v>
      </c>
      <c r="G613" s="27" t="s">
        <v>472</v>
      </c>
      <c r="H613" s="49">
        <v>85642</v>
      </c>
      <c r="I613" s="58">
        <v>45938</v>
      </c>
      <c r="J613" s="58">
        <v>45938</v>
      </c>
      <c r="K613" s="159">
        <f>IF(OR(Tbl_DFR[[#This Row],[Date of filling]]="WIP",Tbl_DFR[[#This Row],[Date of Invoice ]]=""),"",Tbl_DFR[[#This Row],[Date of filling]]-Tbl_DFR[[#This Row],[Date of Invoice ]])</f>
        <v>0</v>
      </c>
      <c r="L613" s="161" t="str">
        <f>IF(ISNUMBER(Tbl_DFR[[#This Row],[Invoice filling gape]]),"valid","check")</f>
        <v>valid</v>
      </c>
      <c r="M613" s="51">
        <v>8202</v>
      </c>
      <c r="N613" s="51">
        <v>1771</v>
      </c>
      <c r="O613" s="51">
        <v>28</v>
      </c>
      <c r="P613" s="42">
        <v>60</v>
      </c>
      <c r="Q613" s="42" t="str">
        <f>IF(Tbl_DFR[[#This Row],[Filling Qty]]&gt;=150,"high","normal")</f>
        <v>normal</v>
      </c>
      <c r="R613" s="42" t="str">
        <f>IF(AND(Tbl_DFR[[#This Row],[CMP]]="HALDWANI",Tbl_DFR[[#This Row],[Filling Qty]]&gt;=150),"yes","no")</f>
        <v>no</v>
      </c>
      <c r="S613" s="42" t="str">
        <f>IF(Tbl_DFR[[#This Row],[Filling Qty]]&gt;=150,"high",IF(Tbl_DFR[[#This Row],[Filling Qty]]&gt;=80,"medium","low"))</f>
        <v>low</v>
      </c>
      <c r="T613" s="42">
        <f t="shared" si="10"/>
        <v>88</v>
      </c>
      <c r="U613" s="42" t="str" cm="1">
        <f t="array" ref="U613">_xlfn.IFS(Tbl_DFR[[#This Row],[Filling Qty]]&gt;=150,"HIGH",Tbl_DFR[[#This Row],[Filling Qty]]&gt;=80,"medium",TRUE,"low")</f>
        <v>low</v>
      </c>
      <c r="V613" s="42" t="str">
        <f>IF(OR(Tbl_DFR[[#This Row],[CMP]]="HALDWANI",Tbl_DFR[[#This Row],[CMP]]="DEHRADUN"),"YES","NO")</f>
        <v>YES</v>
      </c>
      <c r="W613" s="58">
        <v>45938</v>
      </c>
      <c r="X613" s="42"/>
      <c r="Y613" s="43">
        <v>45931</v>
      </c>
      <c r="Z613" s="43" t="str">
        <f>IFERROR(TEXT(Tbl_DFR[[#This Row],[Date of filling]],"mmm"),"WIP")</f>
        <v>Oct</v>
      </c>
      <c r="AA613" s="159">
        <f>IFERROR(YEAR(Tbl_DFR[[#This Row],[Date of filling]]),"WIP")</f>
        <v>2025</v>
      </c>
      <c r="AB613" s="161" t="str">
        <f>IFERROR(TEXT(Tbl_DFR[[#This Row],[Date of filling]],"ddd"),"WIP")</f>
        <v>Wed</v>
      </c>
      <c r="AC613" s="50"/>
      <c r="AD613" s="129" t="str">
        <f>_xlfn.XLOOKUP(Tbl_DFR[[#This Row],[SAP]],Site_master[SAP ID],Site_master[ [ TECHNICIAN Name] ],"Not found")</f>
        <v>Vinod  Yadav</v>
      </c>
      <c r="AE613" s="133">
        <f>LEN(Tbl_DFR[[#This Row],[SAP]])</f>
        <v>18</v>
      </c>
      <c r="AF613" s="151" t="str">
        <f>IF(Tbl_DFR[[#This Row],[SAP LENGTH]]=18,"valid","check")</f>
        <v>valid</v>
      </c>
    </row>
    <row r="614" spans="1:32">
      <c r="A614" s="70">
        <v>387</v>
      </c>
      <c r="B614" s="34" t="s">
        <v>31</v>
      </c>
      <c r="C614" s="34" t="str">
        <f>UPPER(TRIM(Tbl_DFR[[#This Row],[CMP]]))</f>
        <v>HALDWANI</v>
      </c>
      <c r="D614" s="40" t="s">
        <v>1</v>
      </c>
      <c r="E614" s="21" t="s">
        <v>107</v>
      </c>
      <c r="F614" s="21" t="s">
        <v>108</v>
      </c>
      <c r="G614" s="21" t="s">
        <v>473</v>
      </c>
      <c r="H614" s="45">
        <v>85642</v>
      </c>
      <c r="I614" s="59">
        <v>45938</v>
      </c>
      <c r="J614" s="59">
        <v>45938</v>
      </c>
      <c r="K614" s="159">
        <f>IF(OR(Tbl_DFR[[#This Row],[Date of filling]]="WIP",Tbl_DFR[[#This Row],[Date of Invoice ]]=""),"",Tbl_DFR[[#This Row],[Date of filling]]-Tbl_DFR[[#This Row],[Date of Invoice ]])</f>
        <v>0</v>
      </c>
      <c r="L614" s="161" t="str">
        <f>IF(ISNUMBER(Tbl_DFR[[#This Row],[Invoice filling gape]]),"valid","check")</f>
        <v>valid</v>
      </c>
      <c r="M614" s="52">
        <v>3329</v>
      </c>
      <c r="N614" s="52">
        <v>600</v>
      </c>
      <c r="O614" s="52">
        <v>27</v>
      </c>
      <c r="P614" s="46">
        <v>60</v>
      </c>
      <c r="Q614" s="46" t="str">
        <f>IF(Tbl_DFR[[#This Row],[Filling Qty]]&gt;=150,"high","normal")</f>
        <v>normal</v>
      </c>
      <c r="R614" s="46" t="str">
        <f>IF(AND(Tbl_DFR[[#This Row],[CMP]]="HALDWANI",Tbl_DFR[[#This Row],[Filling Qty]]&gt;=150),"yes","no")</f>
        <v>no</v>
      </c>
      <c r="S614" s="46" t="str">
        <f>IF(Tbl_DFR[[#This Row],[Filling Qty]]&gt;=150,"high",IF(Tbl_DFR[[#This Row],[Filling Qty]]&gt;=80,"medium","low"))</f>
        <v>low</v>
      </c>
      <c r="T614" s="46">
        <f t="shared" si="10"/>
        <v>87</v>
      </c>
      <c r="U614" s="46" t="str" cm="1">
        <f t="array" ref="U614">_xlfn.IFS(Tbl_DFR[[#This Row],[Filling Qty]]&gt;=150,"HIGH",Tbl_DFR[[#This Row],[Filling Qty]]&gt;=80,"medium",TRUE,"low")</f>
        <v>low</v>
      </c>
      <c r="V614" s="46" t="str">
        <f>IF(OR(Tbl_DFR[[#This Row],[CMP]]="HALDWANI",Tbl_DFR[[#This Row],[CMP]]="DEHRADUN"),"YES","NO")</f>
        <v>YES</v>
      </c>
      <c r="W614" s="59">
        <v>45938</v>
      </c>
      <c r="X614" s="46"/>
      <c r="Y614" s="47">
        <v>45931</v>
      </c>
      <c r="Z614" s="47" t="str">
        <f>IFERROR(TEXT(Tbl_DFR[[#This Row],[Date of filling]],"mmm"),"WIP")</f>
        <v>Oct</v>
      </c>
      <c r="AA614" s="159">
        <f>IFERROR(YEAR(Tbl_DFR[[#This Row],[Date of filling]]),"WIP")</f>
        <v>2025</v>
      </c>
      <c r="AB614" s="161" t="str">
        <f>IFERROR(TEXT(Tbl_DFR[[#This Row],[Date of filling]],"ddd"),"WIP")</f>
        <v>Wed</v>
      </c>
      <c r="AC614" s="48"/>
      <c r="AD614" s="130" t="str">
        <f>_xlfn.XLOOKUP(Tbl_DFR[[#This Row],[SAP]],Site_master[SAP ID],Site_master[ [ TECHNICIAN Name] ],"Not found")</f>
        <v>Vinod  Yadav</v>
      </c>
      <c r="AE614" s="135">
        <f>LEN(Tbl_DFR[[#This Row],[SAP]])</f>
        <v>18</v>
      </c>
      <c r="AF614" s="151" t="str">
        <f>IF(Tbl_DFR[[#This Row],[SAP LENGTH]]=18,"valid","check")</f>
        <v>valid</v>
      </c>
    </row>
    <row r="615" spans="1:32">
      <c r="A615" s="56">
        <v>388</v>
      </c>
      <c r="B615" s="28" t="s">
        <v>31</v>
      </c>
      <c r="C615" s="28" t="str">
        <f>UPPER(TRIM(Tbl_DFR[[#This Row],[CMP]]))</f>
        <v>HALDWANI</v>
      </c>
      <c r="D615" s="40" t="s">
        <v>1</v>
      </c>
      <c r="E615" s="27" t="s">
        <v>107</v>
      </c>
      <c r="F615" s="27" t="s">
        <v>108</v>
      </c>
      <c r="G615" s="27" t="s">
        <v>474</v>
      </c>
      <c r="H615" s="49">
        <v>85642</v>
      </c>
      <c r="I615" s="58">
        <v>45938</v>
      </c>
      <c r="J615" s="58">
        <v>45938</v>
      </c>
      <c r="K615" s="159">
        <f>IF(OR(Tbl_DFR[[#This Row],[Date of filling]]="WIP",Tbl_DFR[[#This Row],[Date of Invoice ]]=""),"",Tbl_DFR[[#This Row],[Date of filling]]-Tbl_DFR[[#This Row],[Date of Invoice ]])</f>
        <v>0</v>
      </c>
      <c r="L615" s="161" t="str">
        <f>IF(ISNUMBER(Tbl_DFR[[#This Row],[Invoice filling gape]]),"valid","check")</f>
        <v>valid</v>
      </c>
      <c r="M615" s="51">
        <v>2826</v>
      </c>
      <c r="N615" s="51">
        <v>476</v>
      </c>
      <c r="O615" s="51">
        <v>29</v>
      </c>
      <c r="P615" s="42">
        <v>60</v>
      </c>
      <c r="Q615" s="42" t="str">
        <f>IF(Tbl_DFR[[#This Row],[Filling Qty]]&gt;=150,"high","normal")</f>
        <v>normal</v>
      </c>
      <c r="R615" s="42" t="str">
        <f>IF(AND(Tbl_DFR[[#This Row],[CMP]]="HALDWANI",Tbl_DFR[[#This Row],[Filling Qty]]&gt;=150),"yes","no")</f>
        <v>no</v>
      </c>
      <c r="S615" s="42" t="str">
        <f>IF(Tbl_DFR[[#This Row],[Filling Qty]]&gt;=150,"high",IF(Tbl_DFR[[#This Row],[Filling Qty]]&gt;=80,"medium","low"))</f>
        <v>low</v>
      </c>
      <c r="T615" s="42">
        <f t="shared" si="10"/>
        <v>89</v>
      </c>
      <c r="U615" s="42" t="str" cm="1">
        <f t="array" ref="U615">_xlfn.IFS(Tbl_DFR[[#This Row],[Filling Qty]]&gt;=150,"HIGH",Tbl_DFR[[#This Row],[Filling Qty]]&gt;=80,"medium",TRUE,"low")</f>
        <v>low</v>
      </c>
      <c r="V615" s="42" t="str">
        <f>IF(OR(Tbl_DFR[[#This Row],[CMP]]="HALDWANI",Tbl_DFR[[#This Row],[CMP]]="DEHRADUN"),"YES","NO")</f>
        <v>YES</v>
      </c>
      <c r="W615" s="58">
        <v>45938</v>
      </c>
      <c r="X615" s="42"/>
      <c r="Y615" s="43">
        <v>45931</v>
      </c>
      <c r="Z615" s="43" t="str">
        <f>IFERROR(TEXT(Tbl_DFR[[#This Row],[Date of filling]],"mmm"),"WIP")</f>
        <v>Oct</v>
      </c>
      <c r="AA615" s="159">
        <f>IFERROR(YEAR(Tbl_DFR[[#This Row],[Date of filling]]),"WIP")</f>
        <v>2025</v>
      </c>
      <c r="AB615" s="161" t="str">
        <f>IFERROR(TEXT(Tbl_DFR[[#This Row],[Date of filling]],"ddd"),"WIP")</f>
        <v>Wed</v>
      </c>
      <c r="AC615" s="50"/>
      <c r="AD615" s="129" t="str">
        <f>_xlfn.XLOOKUP(Tbl_DFR[[#This Row],[SAP]],Site_master[SAP ID],Site_master[ [ TECHNICIAN Name] ],"Not found")</f>
        <v>Vinod  Yadav</v>
      </c>
      <c r="AE615" s="133">
        <f>LEN(Tbl_DFR[[#This Row],[SAP]])</f>
        <v>18</v>
      </c>
      <c r="AF615" s="151" t="str">
        <f>IF(Tbl_DFR[[#This Row],[SAP LENGTH]]=18,"valid","check")</f>
        <v>valid</v>
      </c>
    </row>
    <row r="616" spans="1:32">
      <c r="A616" s="70">
        <v>389</v>
      </c>
      <c r="B616" s="34" t="s">
        <v>31</v>
      </c>
      <c r="C616" s="134" t="str">
        <f>UPPER(TRIM(Tbl_DFR[[#This Row],[CMP]]))</f>
        <v>HALDWANI</v>
      </c>
      <c r="D616" s="23" t="s">
        <v>1</v>
      </c>
      <c r="E616" s="45" t="s">
        <v>107</v>
      </c>
      <c r="F616" s="21" t="s">
        <v>108</v>
      </c>
      <c r="G616" s="21" t="s">
        <v>498</v>
      </c>
      <c r="H616" s="45">
        <v>85642</v>
      </c>
      <c r="I616" s="59">
        <v>45938</v>
      </c>
      <c r="J616" s="59">
        <v>45938</v>
      </c>
      <c r="K616" s="159">
        <f>IF(OR(Tbl_DFR[[#This Row],[Date of filling]]="WIP",Tbl_DFR[[#This Row],[Date of Invoice ]]=""),"",Tbl_DFR[[#This Row],[Date of filling]]-Tbl_DFR[[#This Row],[Date of Invoice ]])</f>
        <v>0</v>
      </c>
      <c r="L616" s="161" t="str">
        <f>IF(ISNUMBER(Tbl_DFR[[#This Row],[Invoice filling gape]]),"valid","check")</f>
        <v>valid</v>
      </c>
      <c r="M616" s="52">
        <v>2587</v>
      </c>
      <c r="N616" s="52">
        <v>361</v>
      </c>
      <c r="O616" s="52">
        <v>33</v>
      </c>
      <c r="P616" s="46">
        <v>60</v>
      </c>
      <c r="Q616" s="46" t="str">
        <f>IF(Tbl_DFR[[#This Row],[Filling Qty]]&gt;=150,"high","normal")</f>
        <v>normal</v>
      </c>
      <c r="R616" s="46" t="str">
        <f>IF(AND(Tbl_DFR[[#This Row],[CMP]]="HALDWANI",Tbl_DFR[[#This Row],[Filling Qty]]&gt;=150),"yes","no")</f>
        <v>no</v>
      </c>
      <c r="S616" s="46" t="str">
        <f>IF(Tbl_DFR[[#This Row],[Filling Qty]]&gt;=150,"high",IF(Tbl_DFR[[#This Row],[Filling Qty]]&gt;=80,"medium","low"))</f>
        <v>low</v>
      </c>
      <c r="T616" s="46">
        <f t="shared" si="10"/>
        <v>93</v>
      </c>
      <c r="U616" s="46" t="str" cm="1">
        <f t="array" ref="U616">_xlfn.IFS(Tbl_DFR[[#This Row],[Filling Qty]]&gt;=150,"HIGH",Tbl_DFR[[#This Row],[Filling Qty]]&gt;=80,"medium",TRUE,"low")</f>
        <v>low</v>
      </c>
      <c r="V616" s="46" t="str">
        <f>IF(OR(Tbl_DFR[[#This Row],[CMP]]="HALDWANI",Tbl_DFR[[#This Row],[CMP]]="DEHRADUN"),"YES","NO")</f>
        <v>YES</v>
      </c>
      <c r="W616" s="59">
        <v>45938</v>
      </c>
      <c r="X616" s="46"/>
      <c r="Y616" s="47">
        <v>45931</v>
      </c>
      <c r="Z616" s="47" t="str">
        <f>IFERROR(TEXT(Tbl_DFR[[#This Row],[Date of filling]],"mmm"),"WIP")</f>
        <v>Oct</v>
      </c>
      <c r="AA616" s="159">
        <f>IFERROR(YEAR(Tbl_DFR[[#This Row],[Date of filling]]),"WIP")</f>
        <v>2025</v>
      </c>
      <c r="AB616" s="161" t="str">
        <f>IFERROR(TEXT(Tbl_DFR[[#This Row],[Date of filling]],"ddd"),"WIP")</f>
        <v>Wed</v>
      </c>
      <c r="AC616" s="48"/>
      <c r="AD616" s="130" t="str">
        <f>_xlfn.XLOOKUP(Tbl_DFR[[#This Row],[SAP]],Site_master[SAP ID],Site_master[ [ TECHNICIAN Name] ],"Not found")</f>
        <v>Vinod  Yadav</v>
      </c>
      <c r="AE616" s="135">
        <f>LEN(Tbl_DFR[[#This Row],[SAP]])</f>
        <v>18</v>
      </c>
      <c r="AF616" s="151" t="str">
        <f>IF(Tbl_DFR[[#This Row],[SAP LENGTH]]=18,"valid","check")</f>
        <v>valid</v>
      </c>
    </row>
    <row r="617" spans="1:32">
      <c r="A617" s="56">
        <v>390</v>
      </c>
      <c r="B617" s="28" t="s">
        <v>31</v>
      </c>
      <c r="C617" s="137" t="str">
        <f>UPPER(TRIM(Tbl_DFR[[#This Row],[CMP]]))</f>
        <v>HALDWANI</v>
      </c>
      <c r="D617" s="23" t="s">
        <v>1</v>
      </c>
      <c r="E617" s="27" t="s">
        <v>107</v>
      </c>
      <c r="F617" s="27" t="s">
        <v>108</v>
      </c>
      <c r="G617" s="27" t="s">
        <v>475</v>
      </c>
      <c r="H617" s="49">
        <v>85642</v>
      </c>
      <c r="I617" s="58">
        <v>45938</v>
      </c>
      <c r="J617" s="58">
        <v>45938</v>
      </c>
      <c r="K617" s="159">
        <f>IF(OR(Tbl_DFR[[#This Row],[Date of filling]]="WIP",Tbl_DFR[[#This Row],[Date of Invoice ]]=""),"",Tbl_DFR[[#This Row],[Date of filling]]-Tbl_DFR[[#This Row],[Date of Invoice ]])</f>
        <v>0</v>
      </c>
      <c r="L617" s="161" t="str">
        <f>IF(ISNUMBER(Tbl_DFR[[#This Row],[Invoice filling gape]]),"valid","check")</f>
        <v>valid</v>
      </c>
      <c r="M617" s="51">
        <v>15821</v>
      </c>
      <c r="N617" s="51">
        <v>4012</v>
      </c>
      <c r="O617" s="51">
        <v>12</v>
      </c>
      <c r="P617" s="42">
        <v>60</v>
      </c>
      <c r="Q617" s="42" t="str">
        <f>IF(Tbl_DFR[[#This Row],[Filling Qty]]&gt;=150,"high","normal")</f>
        <v>normal</v>
      </c>
      <c r="R617" s="42" t="str">
        <f>IF(AND(Tbl_DFR[[#This Row],[CMP]]="HALDWANI",Tbl_DFR[[#This Row],[Filling Qty]]&gt;=150),"yes","no")</f>
        <v>no</v>
      </c>
      <c r="S617" s="42" t="str">
        <f>IF(Tbl_DFR[[#This Row],[Filling Qty]]&gt;=150,"high",IF(Tbl_DFR[[#This Row],[Filling Qty]]&gt;=80,"medium","low"))</f>
        <v>low</v>
      </c>
      <c r="T617" s="42">
        <f t="shared" si="10"/>
        <v>72</v>
      </c>
      <c r="U617" s="42" t="str" cm="1">
        <f t="array" ref="U617">_xlfn.IFS(Tbl_DFR[[#This Row],[Filling Qty]]&gt;=150,"HIGH",Tbl_DFR[[#This Row],[Filling Qty]]&gt;=80,"medium",TRUE,"low")</f>
        <v>low</v>
      </c>
      <c r="V617" s="42" t="str">
        <f>IF(OR(Tbl_DFR[[#This Row],[CMP]]="HALDWANI",Tbl_DFR[[#This Row],[CMP]]="DEHRADUN"),"YES","NO")</f>
        <v>YES</v>
      </c>
      <c r="W617" s="58">
        <v>45938</v>
      </c>
      <c r="X617" s="42"/>
      <c r="Y617" s="43">
        <v>45931</v>
      </c>
      <c r="Z617" s="43" t="str">
        <f>IFERROR(TEXT(Tbl_DFR[[#This Row],[Date of filling]],"mmm"),"WIP")</f>
        <v>Oct</v>
      </c>
      <c r="AA617" s="159">
        <f>IFERROR(YEAR(Tbl_DFR[[#This Row],[Date of filling]]),"WIP")</f>
        <v>2025</v>
      </c>
      <c r="AB617" s="161" t="str">
        <f>IFERROR(TEXT(Tbl_DFR[[#This Row],[Date of filling]],"ddd"),"WIP")</f>
        <v>Wed</v>
      </c>
      <c r="AC617" s="50"/>
      <c r="AD617" s="129" t="str">
        <f>_xlfn.XLOOKUP(Tbl_DFR[[#This Row],[SAP]],Site_master[SAP ID],Site_master[ [ TECHNICIAN Name] ],"Not found")</f>
        <v>Vinod  Yadav</v>
      </c>
      <c r="AE617" s="133">
        <f>LEN(Tbl_DFR[[#This Row],[SAP]])</f>
        <v>18</v>
      </c>
      <c r="AF617" s="151" t="str">
        <f>IF(Tbl_DFR[[#This Row],[SAP LENGTH]]=18,"valid","check")</f>
        <v>valid</v>
      </c>
    </row>
    <row r="618" spans="1:32">
      <c r="A618" s="70">
        <v>391</v>
      </c>
      <c r="B618" s="34" t="s">
        <v>31</v>
      </c>
      <c r="C618" s="34" t="str">
        <f>UPPER(TRIM(Tbl_DFR[[#This Row],[CMP]]))</f>
        <v>HALDWANI</v>
      </c>
      <c r="D618" s="40" t="s">
        <v>1</v>
      </c>
      <c r="E618" s="21" t="s">
        <v>107</v>
      </c>
      <c r="F618" s="21" t="s">
        <v>108</v>
      </c>
      <c r="G618" s="21" t="s">
        <v>476</v>
      </c>
      <c r="H618" s="45">
        <v>85642</v>
      </c>
      <c r="I618" s="59">
        <v>45938</v>
      </c>
      <c r="J618" s="59">
        <v>45938</v>
      </c>
      <c r="K618" s="159">
        <f>IF(OR(Tbl_DFR[[#This Row],[Date of filling]]="WIP",Tbl_DFR[[#This Row],[Date of Invoice ]]=""),"",Tbl_DFR[[#This Row],[Date of filling]]-Tbl_DFR[[#This Row],[Date of Invoice ]])</f>
        <v>0</v>
      </c>
      <c r="L618" s="161" t="str">
        <f>IF(ISNUMBER(Tbl_DFR[[#This Row],[Invoice filling gape]]),"valid","check")</f>
        <v>valid</v>
      </c>
      <c r="M618" s="52">
        <v>7787</v>
      </c>
      <c r="N618" s="52">
        <v>1465</v>
      </c>
      <c r="O618" s="52">
        <v>40</v>
      </c>
      <c r="P618" s="46">
        <v>60</v>
      </c>
      <c r="Q618" s="46" t="str">
        <f>IF(Tbl_DFR[[#This Row],[Filling Qty]]&gt;=150,"high","normal")</f>
        <v>normal</v>
      </c>
      <c r="R618" s="46" t="str">
        <f>IF(AND(Tbl_DFR[[#This Row],[CMP]]="HALDWANI",Tbl_DFR[[#This Row],[Filling Qty]]&gt;=150),"yes","no")</f>
        <v>no</v>
      </c>
      <c r="S618" s="46" t="str">
        <f>IF(Tbl_DFR[[#This Row],[Filling Qty]]&gt;=150,"high",IF(Tbl_DFR[[#This Row],[Filling Qty]]&gt;=80,"medium","low"))</f>
        <v>low</v>
      </c>
      <c r="T618" s="46">
        <f t="shared" si="10"/>
        <v>100</v>
      </c>
      <c r="U618" s="46" t="str" cm="1">
        <f t="array" ref="U618">_xlfn.IFS(Tbl_DFR[[#This Row],[Filling Qty]]&gt;=150,"HIGH",Tbl_DFR[[#This Row],[Filling Qty]]&gt;=80,"medium",TRUE,"low")</f>
        <v>low</v>
      </c>
      <c r="V618" s="46" t="str">
        <f>IF(OR(Tbl_DFR[[#This Row],[CMP]]="HALDWANI",Tbl_DFR[[#This Row],[CMP]]="DEHRADUN"),"YES","NO")</f>
        <v>YES</v>
      </c>
      <c r="W618" s="59">
        <v>45938</v>
      </c>
      <c r="X618" s="46"/>
      <c r="Y618" s="47">
        <v>45931</v>
      </c>
      <c r="Z618" s="47" t="str">
        <f>IFERROR(TEXT(Tbl_DFR[[#This Row],[Date of filling]],"mmm"),"WIP")</f>
        <v>Oct</v>
      </c>
      <c r="AA618" s="159">
        <f>IFERROR(YEAR(Tbl_DFR[[#This Row],[Date of filling]]),"WIP")</f>
        <v>2025</v>
      </c>
      <c r="AB618" s="161" t="str">
        <f>IFERROR(TEXT(Tbl_DFR[[#This Row],[Date of filling]],"ddd"),"WIP")</f>
        <v>Wed</v>
      </c>
      <c r="AC618" s="48"/>
      <c r="AD618" s="130" t="str">
        <f>_xlfn.XLOOKUP(Tbl_DFR[[#This Row],[SAP]],Site_master[SAP ID],Site_master[ [ TECHNICIAN Name] ],"Not found")</f>
        <v>Vinod  Yadav</v>
      </c>
      <c r="AE618" s="135">
        <f>LEN(Tbl_DFR[[#This Row],[SAP]])</f>
        <v>18</v>
      </c>
      <c r="AF618" s="151" t="str">
        <f>IF(Tbl_DFR[[#This Row],[SAP LENGTH]]=18,"valid","check")</f>
        <v>valid</v>
      </c>
    </row>
    <row r="619" spans="1:32">
      <c r="A619" s="56">
        <v>392</v>
      </c>
      <c r="B619" s="28" t="s">
        <v>31</v>
      </c>
      <c r="C619" s="137" t="str">
        <f>UPPER(TRIM(Tbl_DFR[[#This Row],[CMP]]))</f>
        <v>HALDWANI</v>
      </c>
      <c r="D619" s="23" t="s">
        <v>1</v>
      </c>
      <c r="E619" s="27" t="s">
        <v>112</v>
      </c>
      <c r="F619" s="27" t="s">
        <v>111</v>
      </c>
      <c r="G619" s="27" t="s">
        <v>477</v>
      </c>
      <c r="H619" s="49">
        <v>80246</v>
      </c>
      <c r="I619" s="58">
        <v>45938</v>
      </c>
      <c r="J619" s="58">
        <v>45938</v>
      </c>
      <c r="K619" s="159">
        <f>IF(OR(Tbl_DFR[[#This Row],[Date of filling]]="WIP",Tbl_DFR[[#This Row],[Date of Invoice ]]=""),"",Tbl_DFR[[#This Row],[Date of filling]]-Tbl_DFR[[#This Row],[Date of Invoice ]])</f>
        <v>0</v>
      </c>
      <c r="L619" s="161" t="str">
        <f>IF(ISNUMBER(Tbl_DFR[[#This Row],[Invoice filling gape]]),"valid","check")</f>
        <v>valid</v>
      </c>
      <c r="M619" s="51">
        <v>12056</v>
      </c>
      <c r="N619" s="51">
        <v>3473</v>
      </c>
      <c r="O619" s="51">
        <v>10</v>
      </c>
      <c r="P619" s="51">
        <v>60</v>
      </c>
      <c r="Q619" s="51" t="str">
        <f>IF(Tbl_DFR[[#This Row],[Filling Qty]]&gt;=150,"high","normal")</f>
        <v>normal</v>
      </c>
      <c r="R619" s="51" t="str">
        <f>IF(AND(Tbl_DFR[[#This Row],[CMP]]="HALDWANI",Tbl_DFR[[#This Row],[Filling Qty]]&gt;=150),"yes","no")</f>
        <v>no</v>
      </c>
      <c r="S619" s="51" t="str">
        <f>IF(Tbl_DFR[[#This Row],[Filling Qty]]&gt;=150,"high",IF(Tbl_DFR[[#This Row],[Filling Qty]]&gt;=80,"medium","low"))</f>
        <v>low</v>
      </c>
      <c r="T619" s="42">
        <f t="shared" si="10"/>
        <v>70</v>
      </c>
      <c r="U619" s="42" t="str" cm="1">
        <f t="array" ref="U619">_xlfn.IFS(Tbl_DFR[[#This Row],[Filling Qty]]&gt;=150,"HIGH",Tbl_DFR[[#This Row],[Filling Qty]]&gt;=80,"medium",TRUE,"low")</f>
        <v>low</v>
      </c>
      <c r="V619" s="42" t="str">
        <f>IF(OR(Tbl_DFR[[#This Row],[CMP]]="HALDWANI",Tbl_DFR[[#This Row],[CMP]]="DEHRADUN"),"YES","NO")</f>
        <v>YES</v>
      </c>
      <c r="W619" s="58">
        <v>45938</v>
      </c>
      <c r="X619" s="42"/>
      <c r="Y619" s="43">
        <v>45931</v>
      </c>
      <c r="Z619" s="43" t="str">
        <f>IFERROR(TEXT(Tbl_DFR[[#This Row],[Date of filling]],"mmm"),"WIP")</f>
        <v>Oct</v>
      </c>
      <c r="AA619" s="159">
        <f>IFERROR(YEAR(Tbl_DFR[[#This Row],[Date of filling]]),"WIP")</f>
        <v>2025</v>
      </c>
      <c r="AB619" s="161" t="str">
        <f>IFERROR(TEXT(Tbl_DFR[[#This Row],[Date of filling]],"ddd"),"WIP")</f>
        <v>Wed</v>
      </c>
      <c r="AC619" s="50"/>
      <c r="AD619" s="129" t="str">
        <f>_xlfn.XLOOKUP(Tbl_DFR[[#This Row],[SAP]],Site_master[SAP ID],Site_master[ [ TECHNICIAN Name] ],"Not found")</f>
        <v>Kalyan Singh Rana</v>
      </c>
      <c r="AE619" s="133">
        <f>LEN(Tbl_DFR[[#This Row],[SAP]])</f>
        <v>18</v>
      </c>
      <c r="AF619" s="151" t="str">
        <f>IF(Tbl_DFR[[#This Row],[SAP LENGTH]]=18,"valid","check")</f>
        <v>valid</v>
      </c>
    </row>
    <row r="620" spans="1:32">
      <c r="A620" s="70">
        <v>393</v>
      </c>
      <c r="B620" s="34" t="s">
        <v>31</v>
      </c>
      <c r="C620" s="134" t="str">
        <f>UPPER(TRIM(Tbl_DFR[[#This Row],[CMP]]))</f>
        <v>HALDWANI</v>
      </c>
      <c r="D620" s="23" t="s">
        <v>1</v>
      </c>
      <c r="E620" s="21" t="s">
        <v>112</v>
      </c>
      <c r="F620" s="21" t="s">
        <v>111</v>
      </c>
      <c r="G620" s="21" t="s">
        <v>478</v>
      </c>
      <c r="H620" s="45">
        <v>80246</v>
      </c>
      <c r="I620" s="59">
        <v>45938</v>
      </c>
      <c r="J620" s="59">
        <v>45938</v>
      </c>
      <c r="K620" s="159">
        <f>IF(OR(Tbl_DFR[[#This Row],[Date of filling]]="WIP",Tbl_DFR[[#This Row],[Date of Invoice ]]=""),"",Tbl_DFR[[#This Row],[Date of filling]]-Tbl_DFR[[#This Row],[Date of Invoice ]])</f>
        <v>0</v>
      </c>
      <c r="L620" s="161" t="str">
        <f>IF(ISNUMBER(Tbl_DFR[[#This Row],[Invoice filling gape]]),"valid","check")</f>
        <v>valid</v>
      </c>
      <c r="M620" s="52">
        <v>14760</v>
      </c>
      <c r="N620" s="52">
        <v>3482</v>
      </c>
      <c r="O620" s="52">
        <v>52</v>
      </c>
      <c r="P620" s="52">
        <v>40</v>
      </c>
      <c r="Q620" s="52" t="str">
        <f>IF(Tbl_DFR[[#This Row],[Filling Qty]]&gt;=150,"high","normal")</f>
        <v>normal</v>
      </c>
      <c r="R620" s="52" t="str">
        <f>IF(AND(Tbl_DFR[[#This Row],[CMP]]="HALDWANI",Tbl_DFR[[#This Row],[Filling Qty]]&gt;=150),"yes","no")</f>
        <v>no</v>
      </c>
      <c r="S620" s="52" t="str">
        <f>IF(Tbl_DFR[[#This Row],[Filling Qty]]&gt;=150,"high",IF(Tbl_DFR[[#This Row],[Filling Qty]]&gt;=80,"medium","low"))</f>
        <v>low</v>
      </c>
      <c r="T620" s="46">
        <f t="shared" si="10"/>
        <v>92</v>
      </c>
      <c r="U620" s="46" t="str" cm="1">
        <f t="array" ref="U620">_xlfn.IFS(Tbl_DFR[[#This Row],[Filling Qty]]&gt;=150,"HIGH",Tbl_DFR[[#This Row],[Filling Qty]]&gt;=80,"medium",TRUE,"low")</f>
        <v>low</v>
      </c>
      <c r="V620" s="46" t="str">
        <f>IF(OR(Tbl_DFR[[#This Row],[CMP]]="HALDWANI",Tbl_DFR[[#This Row],[CMP]]="DEHRADUN"),"YES","NO")</f>
        <v>YES</v>
      </c>
      <c r="W620" s="59">
        <v>45938</v>
      </c>
      <c r="X620" s="46"/>
      <c r="Y620" s="47">
        <v>45931</v>
      </c>
      <c r="Z620" s="47" t="str">
        <f>IFERROR(TEXT(Tbl_DFR[[#This Row],[Date of filling]],"mmm"),"WIP")</f>
        <v>Oct</v>
      </c>
      <c r="AA620" s="159">
        <f>IFERROR(YEAR(Tbl_DFR[[#This Row],[Date of filling]]),"WIP")</f>
        <v>2025</v>
      </c>
      <c r="AB620" s="161" t="str">
        <f>IFERROR(TEXT(Tbl_DFR[[#This Row],[Date of filling]],"ddd"),"WIP")</f>
        <v>Wed</v>
      </c>
      <c r="AC620" s="48"/>
      <c r="AD620" s="130" t="str">
        <f>_xlfn.XLOOKUP(Tbl_DFR[[#This Row],[SAP]],Site_master[SAP ID],Site_master[ [ TECHNICIAN Name] ],"Not found")</f>
        <v>Kalyan Singh Rana</v>
      </c>
      <c r="AE620" s="135">
        <f>LEN(Tbl_DFR[[#This Row],[SAP]])</f>
        <v>18</v>
      </c>
      <c r="AF620" s="151" t="str">
        <f>IF(Tbl_DFR[[#This Row],[SAP LENGTH]]=18,"valid","check")</f>
        <v>valid</v>
      </c>
    </row>
    <row r="621" spans="1:32">
      <c r="A621" s="56">
        <v>394</v>
      </c>
      <c r="B621" s="28" t="s">
        <v>31</v>
      </c>
      <c r="C621" s="137" t="str">
        <f>UPPER(TRIM(Tbl_DFR[[#This Row],[CMP]]))</f>
        <v>HALDWANI</v>
      </c>
      <c r="D621" s="23" t="s">
        <v>1</v>
      </c>
      <c r="E621" s="27" t="s">
        <v>112</v>
      </c>
      <c r="F621" s="27" t="s">
        <v>111</v>
      </c>
      <c r="G621" s="27" t="s">
        <v>479</v>
      </c>
      <c r="H621" s="49">
        <v>80246</v>
      </c>
      <c r="I621" s="58">
        <v>45938</v>
      </c>
      <c r="J621" s="58">
        <v>45938</v>
      </c>
      <c r="K621" s="159">
        <f>IF(OR(Tbl_DFR[[#This Row],[Date of filling]]="WIP",Tbl_DFR[[#This Row],[Date of Invoice ]]=""),"",Tbl_DFR[[#This Row],[Date of filling]]-Tbl_DFR[[#This Row],[Date of Invoice ]])</f>
        <v>0</v>
      </c>
      <c r="L621" s="161" t="str">
        <f>IF(ISNUMBER(Tbl_DFR[[#This Row],[Invoice filling gape]]),"valid","check")</f>
        <v>valid</v>
      </c>
      <c r="M621" s="51">
        <v>16144</v>
      </c>
      <c r="N621" s="51">
        <v>4037</v>
      </c>
      <c r="O621" s="51">
        <v>7</v>
      </c>
      <c r="P621" s="51">
        <v>60</v>
      </c>
      <c r="Q621" s="51" t="str">
        <f>IF(Tbl_DFR[[#This Row],[Filling Qty]]&gt;=150,"high","normal")</f>
        <v>normal</v>
      </c>
      <c r="R621" s="51" t="str">
        <f>IF(AND(Tbl_DFR[[#This Row],[CMP]]="HALDWANI",Tbl_DFR[[#This Row],[Filling Qty]]&gt;=150),"yes","no")</f>
        <v>no</v>
      </c>
      <c r="S621" s="51" t="str">
        <f>IF(Tbl_DFR[[#This Row],[Filling Qty]]&gt;=150,"high",IF(Tbl_DFR[[#This Row],[Filling Qty]]&gt;=80,"medium","low"))</f>
        <v>low</v>
      </c>
      <c r="T621" s="42">
        <f t="shared" si="10"/>
        <v>67</v>
      </c>
      <c r="U621" s="42" t="str" cm="1">
        <f t="array" ref="U621">_xlfn.IFS(Tbl_DFR[[#This Row],[Filling Qty]]&gt;=150,"HIGH",Tbl_DFR[[#This Row],[Filling Qty]]&gt;=80,"medium",TRUE,"low")</f>
        <v>low</v>
      </c>
      <c r="V621" s="42" t="str">
        <f>IF(OR(Tbl_DFR[[#This Row],[CMP]]="HALDWANI",Tbl_DFR[[#This Row],[CMP]]="DEHRADUN"),"YES","NO")</f>
        <v>YES</v>
      </c>
      <c r="W621" s="58">
        <v>45938</v>
      </c>
      <c r="X621" s="42"/>
      <c r="Y621" s="43">
        <v>45931</v>
      </c>
      <c r="Z621" s="43" t="str">
        <f>IFERROR(TEXT(Tbl_DFR[[#This Row],[Date of filling]],"mmm"),"WIP")</f>
        <v>Oct</v>
      </c>
      <c r="AA621" s="159">
        <f>IFERROR(YEAR(Tbl_DFR[[#This Row],[Date of filling]]),"WIP")</f>
        <v>2025</v>
      </c>
      <c r="AB621" s="161" t="str">
        <f>IFERROR(TEXT(Tbl_DFR[[#This Row],[Date of filling]],"ddd"),"WIP")</f>
        <v>Wed</v>
      </c>
      <c r="AC621" s="50"/>
      <c r="AD621" s="129" t="str">
        <f>_xlfn.XLOOKUP(Tbl_DFR[[#This Row],[SAP]],Site_master[SAP ID],Site_master[ [ TECHNICIAN Name] ],"Not found")</f>
        <v>Kalyan Singh Rana</v>
      </c>
      <c r="AE621" s="133">
        <f>LEN(Tbl_DFR[[#This Row],[SAP]])</f>
        <v>18</v>
      </c>
      <c r="AF621" s="151" t="str">
        <f>IF(Tbl_DFR[[#This Row],[SAP LENGTH]]=18,"valid","check")</f>
        <v>valid</v>
      </c>
    </row>
    <row r="622" spans="1:32">
      <c r="A622" s="70">
        <v>395</v>
      </c>
      <c r="B622" s="34" t="s">
        <v>31</v>
      </c>
      <c r="C622" s="134" t="str">
        <f>UPPER(TRIM(Tbl_DFR[[#This Row],[CMP]]))</f>
        <v>HALDWANI</v>
      </c>
      <c r="D622" s="23" t="s">
        <v>1</v>
      </c>
      <c r="E622" s="21" t="s">
        <v>112</v>
      </c>
      <c r="F622" s="21" t="s">
        <v>111</v>
      </c>
      <c r="G622" s="21" t="s">
        <v>480</v>
      </c>
      <c r="H622" s="45">
        <v>80246</v>
      </c>
      <c r="I622" s="59">
        <v>45938</v>
      </c>
      <c r="J622" s="59">
        <v>45938</v>
      </c>
      <c r="K622" s="159">
        <f>IF(OR(Tbl_DFR[[#This Row],[Date of filling]]="WIP",Tbl_DFR[[#This Row],[Date of Invoice ]]=""),"",Tbl_DFR[[#This Row],[Date of filling]]-Tbl_DFR[[#This Row],[Date of Invoice ]])</f>
        <v>0</v>
      </c>
      <c r="L622" s="161" t="str">
        <f>IF(ISNUMBER(Tbl_DFR[[#This Row],[Invoice filling gape]]),"valid","check")</f>
        <v>valid</v>
      </c>
      <c r="M622" s="52">
        <v>1167</v>
      </c>
      <c r="N622" s="52">
        <v>214</v>
      </c>
      <c r="O622" s="52">
        <v>52</v>
      </c>
      <c r="P622" s="52">
        <v>60</v>
      </c>
      <c r="Q622" s="52" t="str">
        <f>IF(Tbl_DFR[[#This Row],[Filling Qty]]&gt;=150,"high","normal")</f>
        <v>normal</v>
      </c>
      <c r="R622" s="52" t="str">
        <f>IF(AND(Tbl_DFR[[#This Row],[CMP]]="HALDWANI",Tbl_DFR[[#This Row],[Filling Qty]]&gt;=150),"yes","no")</f>
        <v>no</v>
      </c>
      <c r="S622" s="52" t="str">
        <f>IF(Tbl_DFR[[#This Row],[Filling Qty]]&gt;=150,"high",IF(Tbl_DFR[[#This Row],[Filling Qty]]&gt;=80,"medium","low"))</f>
        <v>low</v>
      </c>
      <c r="T622" s="46">
        <f t="shared" si="10"/>
        <v>112</v>
      </c>
      <c r="U622" s="46" t="str" cm="1">
        <f t="array" ref="U622">_xlfn.IFS(Tbl_DFR[[#This Row],[Filling Qty]]&gt;=150,"HIGH",Tbl_DFR[[#This Row],[Filling Qty]]&gt;=80,"medium",TRUE,"low")</f>
        <v>low</v>
      </c>
      <c r="V622" s="46" t="str">
        <f>IF(OR(Tbl_DFR[[#This Row],[CMP]]="HALDWANI",Tbl_DFR[[#This Row],[CMP]]="DEHRADUN"),"YES","NO")</f>
        <v>YES</v>
      </c>
      <c r="W622" s="59">
        <v>45938</v>
      </c>
      <c r="X622" s="46"/>
      <c r="Y622" s="47">
        <v>45931</v>
      </c>
      <c r="Z622" s="47" t="str">
        <f>IFERROR(TEXT(Tbl_DFR[[#This Row],[Date of filling]],"mmm"),"WIP")</f>
        <v>Oct</v>
      </c>
      <c r="AA622" s="159">
        <f>IFERROR(YEAR(Tbl_DFR[[#This Row],[Date of filling]]),"WIP")</f>
        <v>2025</v>
      </c>
      <c r="AB622" s="161" t="str">
        <f>IFERROR(TEXT(Tbl_DFR[[#This Row],[Date of filling]],"ddd"),"WIP")</f>
        <v>Wed</v>
      </c>
      <c r="AC622" s="48"/>
      <c r="AD622" s="130" t="str">
        <f>_xlfn.XLOOKUP(Tbl_DFR[[#This Row],[SAP]],Site_master[SAP ID],Site_master[ [ TECHNICIAN Name] ],"Not found")</f>
        <v>Kalyan Singh Rana</v>
      </c>
      <c r="AE622" s="135">
        <f>LEN(Tbl_DFR[[#This Row],[SAP]])</f>
        <v>18</v>
      </c>
      <c r="AF622" s="151" t="str">
        <f>IF(Tbl_DFR[[#This Row],[SAP LENGTH]]=18,"valid","check")</f>
        <v>valid</v>
      </c>
    </row>
    <row r="623" spans="1:32">
      <c r="A623" s="56">
        <v>396</v>
      </c>
      <c r="B623" s="28" t="s">
        <v>31</v>
      </c>
      <c r="C623" s="137" t="str">
        <f>UPPER(TRIM(Tbl_DFR[[#This Row],[CMP]]))</f>
        <v>HALDWANI</v>
      </c>
      <c r="D623" s="23" t="s">
        <v>1</v>
      </c>
      <c r="E623" s="27" t="s">
        <v>112</v>
      </c>
      <c r="F623" s="27" t="s">
        <v>111</v>
      </c>
      <c r="G623" s="27" t="s">
        <v>481</v>
      </c>
      <c r="H623" s="49">
        <v>80547</v>
      </c>
      <c r="I623" s="58">
        <v>45938</v>
      </c>
      <c r="J623" s="58">
        <v>45938</v>
      </c>
      <c r="K623" s="159">
        <f>IF(OR(Tbl_DFR[[#This Row],[Date of filling]]="WIP",Tbl_DFR[[#This Row],[Date of Invoice ]]=""),"",Tbl_DFR[[#This Row],[Date of filling]]-Tbl_DFR[[#This Row],[Date of Invoice ]])</f>
        <v>0</v>
      </c>
      <c r="L623" s="161" t="str">
        <f>IF(ISNUMBER(Tbl_DFR[[#This Row],[Invoice filling gape]]),"valid","check")</f>
        <v>valid</v>
      </c>
      <c r="M623" s="51">
        <v>6577</v>
      </c>
      <c r="N623" s="51">
        <v>927</v>
      </c>
      <c r="O623" s="51">
        <v>40</v>
      </c>
      <c r="P623" s="51">
        <v>100</v>
      </c>
      <c r="Q623" s="51" t="str">
        <f>IF(Tbl_DFR[[#This Row],[Filling Qty]]&gt;=150,"high","normal")</f>
        <v>normal</v>
      </c>
      <c r="R623" s="51" t="str">
        <f>IF(AND(Tbl_DFR[[#This Row],[CMP]]="HALDWANI",Tbl_DFR[[#This Row],[Filling Qty]]&gt;=150),"yes","no")</f>
        <v>no</v>
      </c>
      <c r="S623" s="51" t="str">
        <f>IF(Tbl_DFR[[#This Row],[Filling Qty]]&gt;=150,"high",IF(Tbl_DFR[[#This Row],[Filling Qty]]&gt;=80,"medium","low"))</f>
        <v>medium</v>
      </c>
      <c r="T623" s="42">
        <f t="shared" si="10"/>
        <v>140</v>
      </c>
      <c r="U623" s="42" t="str" cm="1">
        <f t="array" ref="U623">_xlfn.IFS(Tbl_DFR[[#This Row],[Filling Qty]]&gt;=150,"HIGH",Tbl_DFR[[#This Row],[Filling Qty]]&gt;=80,"medium",TRUE,"low")</f>
        <v>medium</v>
      </c>
      <c r="V623" s="42" t="str">
        <f>IF(OR(Tbl_DFR[[#This Row],[CMP]]="HALDWANI",Tbl_DFR[[#This Row],[CMP]]="DEHRADUN"),"YES","NO")</f>
        <v>YES</v>
      </c>
      <c r="W623" s="58">
        <v>45938</v>
      </c>
      <c r="X623" s="42"/>
      <c r="Y623" s="43">
        <v>45931</v>
      </c>
      <c r="Z623" s="43" t="str">
        <f>IFERROR(TEXT(Tbl_DFR[[#This Row],[Date of filling]],"mmm"),"WIP")</f>
        <v>Oct</v>
      </c>
      <c r="AA623" s="159">
        <f>IFERROR(YEAR(Tbl_DFR[[#This Row],[Date of filling]]),"WIP")</f>
        <v>2025</v>
      </c>
      <c r="AB623" s="161" t="str">
        <f>IFERROR(TEXT(Tbl_DFR[[#This Row],[Date of filling]],"ddd"),"WIP")</f>
        <v>Wed</v>
      </c>
      <c r="AC623" s="50"/>
      <c r="AD623" s="129" t="str">
        <f>_xlfn.XLOOKUP(Tbl_DFR[[#This Row],[SAP]],Site_master[SAP ID],Site_master[ [ TECHNICIAN Name] ],"Not found")</f>
        <v>Bhupesh Upadhyay</v>
      </c>
      <c r="AE623" s="133">
        <f>LEN(Tbl_DFR[[#This Row],[SAP]])</f>
        <v>18</v>
      </c>
      <c r="AF623" s="151" t="str">
        <f>IF(Tbl_DFR[[#This Row],[SAP LENGTH]]=18,"valid","check")</f>
        <v>valid</v>
      </c>
    </row>
    <row r="624" spans="1:32">
      <c r="A624" s="70">
        <v>397</v>
      </c>
      <c r="B624" s="34" t="s">
        <v>31</v>
      </c>
      <c r="C624" s="134" t="str">
        <f>UPPER(TRIM(Tbl_DFR[[#This Row],[CMP]]))</f>
        <v>HALDWANI</v>
      </c>
      <c r="D624" s="23" t="s">
        <v>1</v>
      </c>
      <c r="E624" s="21" t="s">
        <v>112</v>
      </c>
      <c r="F624" s="21" t="s">
        <v>111</v>
      </c>
      <c r="G624" s="21" t="s">
        <v>482</v>
      </c>
      <c r="H624" s="45">
        <v>80547</v>
      </c>
      <c r="I624" s="59">
        <v>45938</v>
      </c>
      <c r="J624" s="59">
        <v>45938</v>
      </c>
      <c r="K624" s="159">
        <f>IF(OR(Tbl_DFR[[#This Row],[Date of filling]]="WIP",Tbl_DFR[[#This Row],[Date of Invoice ]]=""),"",Tbl_DFR[[#This Row],[Date of filling]]-Tbl_DFR[[#This Row],[Date of Invoice ]])</f>
        <v>0</v>
      </c>
      <c r="L624" s="161" t="str">
        <f>IF(ISNUMBER(Tbl_DFR[[#This Row],[Invoice filling gape]]),"valid","check")</f>
        <v>valid</v>
      </c>
      <c r="M624" s="52">
        <v>378</v>
      </c>
      <c r="N624" s="52">
        <v>87</v>
      </c>
      <c r="O624" s="52">
        <v>42</v>
      </c>
      <c r="P624" s="52">
        <v>60</v>
      </c>
      <c r="Q624" s="52" t="str">
        <f>IF(Tbl_DFR[[#This Row],[Filling Qty]]&gt;=150,"high","normal")</f>
        <v>normal</v>
      </c>
      <c r="R624" s="52" t="str">
        <f>IF(AND(Tbl_DFR[[#This Row],[CMP]]="HALDWANI",Tbl_DFR[[#This Row],[Filling Qty]]&gt;=150),"yes","no")</f>
        <v>no</v>
      </c>
      <c r="S624" s="52" t="str">
        <f>IF(Tbl_DFR[[#This Row],[Filling Qty]]&gt;=150,"high",IF(Tbl_DFR[[#This Row],[Filling Qty]]&gt;=80,"medium","low"))</f>
        <v>low</v>
      </c>
      <c r="T624" s="46">
        <f t="shared" si="10"/>
        <v>102</v>
      </c>
      <c r="U624" s="46" t="str" cm="1">
        <f t="array" ref="U624">_xlfn.IFS(Tbl_DFR[[#This Row],[Filling Qty]]&gt;=150,"HIGH",Tbl_DFR[[#This Row],[Filling Qty]]&gt;=80,"medium",TRUE,"low")</f>
        <v>low</v>
      </c>
      <c r="V624" s="46" t="str">
        <f>IF(OR(Tbl_DFR[[#This Row],[CMP]]="HALDWANI",Tbl_DFR[[#This Row],[CMP]]="DEHRADUN"),"YES","NO")</f>
        <v>YES</v>
      </c>
      <c r="W624" s="59">
        <v>45938</v>
      </c>
      <c r="X624" s="46"/>
      <c r="Y624" s="47">
        <v>45931</v>
      </c>
      <c r="Z624" s="47" t="str">
        <f>IFERROR(TEXT(Tbl_DFR[[#This Row],[Date of filling]],"mmm"),"WIP")</f>
        <v>Oct</v>
      </c>
      <c r="AA624" s="159">
        <f>IFERROR(YEAR(Tbl_DFR[[#This Row],[Date of filling]]),"WIP")</f>
        <v>2025</v>
      </c>
      <c r="AB624" s="161" t="str">
        <f>IFERROR(TEXT(Tbl_DFR[[#This Row],[Date of filling]],"ddd"),"WIP")</f>
        <v>Wed</v>
      </c>
      <c r="AC624" s="48"/>
      <c r="AD624" s="130" t="str">
        <f>_xlfn.XLOOKUP(Tbl_DFR[[#This Row],[SAP]],Site_master[SAP ID],Site_master[ [ TECHNICIAN Name] ],"Not found")</f>
        <v>Bhupesh Upadhyay</v>
      </c>
      <c r="AE624" s="135">
        <f>LEN(Tbl_DFR[[#This Row],[SAP]])</f>
        <v>18</v>
      </c>
      <c r="AF624" s="151" t="str">
        <f>IF(Tbl_DFR[[#This Row],[SAP LENGTH]]=18,"valid","check")</f>
        <v>valid</v>
      </c>
    </row>
    <row r="625" spans="1:32">
      <c r="A625" s="56">
        <v>398</v>
      </c>
      <c r="B625" s="28" t="s">
        <v>31</v>
      </c>
      <c r="C625" s="137" t="str">
        <f>UPPER(TRIM(Tbl_DFR[[#This Row],[CMP]]))</f>
        <v>HALDWANI</v>
      </c>
      <c r="D625" s="23" t="s">
        <v>1</v>
      </c>
      <c r="E625" s="27" t="s">
        <v>112</v>
      </c>
      <c r="F625" s="27" t="s">
        <v>111</v>
      </c>
      <c r="G625" s="27" t="s">
        <v>483</v>
      </c>
      <c r="H625" s="49">
        <v>80547</v>
      </c>
      <c r="I625" s="58">
        <v>45938</v>
      </c>
      <c r="J625" s="58">
        <v>45938</v>
      </c>
      <c r="K625" s="159">
        <f>IF(OR(Tbl_DFR[[#This Row],[Date of filling]]="WIP",Tbl_DFR[[#This Row],[Date of Invoice ]]=""),"",Tbl_DFR[[#This Row],[Date of filling]]-Tbl_DFR[[#This Row],[Date of Invoice ]])</f>
        <v>0</v>
      </c>
      <c r="L625" s="161" t="str">
        <f>IF(ISNUMBER(Tbl_DFR[[#This Row],[Invoice filling gape]]),"valid","check")</f>
        <v>valid</v>
      </c>
      <c r="M625" s="51">
        <v>8057</v>
      </c>
      <c r="N625" s="51">
        <v>1189</v>
      </c>
      <c r="O625" s="51">
        <v>55</v>
      </c>
      <c r="P625" s="51">
        <v>100</v>
      </c>
      <c r="Q625" s="51" t="str">
        <f>IF(Tbl_DFR[[#This Row],[Filling Qty]]&gt;=150,"high","normal")</f>
        <v>normal</v>
      </c>
      <c r="R625" s="51" t="str">
        <f>IF(AND(Tbl_DFR[[#This Row],[CMP]]="HALDWANI",Tbl_DFR[[#This Row],[Filling Qty]]&gt;=150),"yes","no")</f>
        <v>no</v>
      </c>
      <c r="S625" s="51" t="str">
        <f>IF(Tbl_DFR[[#This Row],[Filling Qty]]&gt;=150,"high",IF(Tbl_DFR[[#This Row],[Filling Qty]]&gt;=80,"medium","low"))</f>
        <v>medium</v>
      </c>
      <c r="T625" s="42">
        <f t="shared" si="10"/>
        <v>155</v>
      </c>
      <c r="U625" s="42" t="str" cm="1">
        <f t="array" ref="U625">_xlfn.IFS(Tbl_DFR[[#This Row],[Filling Qty]]&gt;=150,"HIGH",Tbl_DFR[[#This Row],[Filling Qty]]&gt;=80,"medium",TRUE,"low")</f>
        <v>medium</v>
      </c>
      <c r="V625" s="42" t="str">
        <f>IF(OR(Tbl_DFR[[#This Row],[CMP]]="HALDWANI",Tbl_DFR[[#This Row],[CMP]]="DEHRADUN"),"YES","NO")</f>
        <v>YES</v>
      </c>
      <c r="W625" s="58">
        <v>45938</v>
      </c>
      <c r="X625" s="42"/>
      <c r="Y625" s="43">
        <v>45931</v>
      </c>
      <c r="Z625" s="43" t="str">
        <f>IFERROR(TEXT(Tbl_DFR[[#This Row],[Date of filling]],"mmm"),"WIP")</f>
        <v>Oct</v>
      </c>
      <c r="AA625" s="159">
        <f>IFERROR(YEAR(Tbl_DFR[[#This Row],[Date of filling]]),"WIP")</f>
        <v>2025</v>
      </c>
      <c r="AB625" s="161" t="str">
        <f>IFERROR(TEXT(Tbl_DFR[[#This Row],[Date of filling]],"ddd"),"WIP")</f>
        <v>Wed</v>
      </c>
      <c r="AC625" s="50"/>
      <c r="AD625" s="129" t="str">
        <f>_xlfn.XLOOKUP(Tbl_DFR[[#This Row],[SAP]],Site_master[SAP ID],Site_master[ [ TECHNICIAN Name] ],"Not found")</f>
        <v>Bhupesh Upadhyay</v>
      </c>
      <c r="AE625" s="133">
        <f>LEN(Tbl_DFR[[#This Row],[SAP]])</f>
        <v>18</v>
      </c>
      <c r="AF625" s="151" t="str">
        <f>IF(Tbl_DFR[[#This Row],[SAP LENGTH]]=18,"valid","check")</f>
        <v>valid</v>
      </c>
    </row>
    <row r="626" spans="1:32">
      <c r="A626" s="70">
        <v>399</v>
      </c>
      <c r="B626" s="34" t="s">
        <v>31</v>
      </c>
      <c r="C626" s="34" t="str">
        <f>UPPER(TRIM(Tbl_DFR[[#This Row],[CMP]]))</f>
        <v>HALDWANI</v>
      </c>
      <c r="D626" s="40" t="s">
        <v>1</v>
      </c>
      <c r="E626" s="45" t="s">
        <v>112</v>
      </c>
      <c r="F626" s="21" t="s">
        <v>111</v>
      </c>
      <c r="G626" s="21" t="s">
        <v>484</v>
      </c>
      <c r="H626" s="45">
        <v>80246</v>
      </c>
      <c r="I626" s="59">
        <v>45938</v>
      </c>
      <c r="J626" s="59">
        <v>45938</v>
      </c>
      <c r="K626" s="159">
        <f>IF(OR(Tbl_DFR[[#This Row],[Date of filling]]="WIP",Tbl_DFR[[#This Row],[Date of Invoice ]]=""),"",Tbl_DFR[[#This Row],[Date of filling]]-Tbl_DFR[[#This Row],[Date of Invoice ]])</f>
        <v>0</v>
      </c>
      <c r="L626" s="161" t="str">
        <f>IF(ISNUMBER(Tbl_DFR[[#This Row],[Invoice filling gape]]),"valid","check")</f>
        <v>valid</v>
      </c>
      <c r="M626" s="52">
        <v>12150</v>
      </c>
      <c r="N626" s="52">
        <v>3341</v>
      </c>
      <c r="O626" s="52">
        <v>43</v>
      </c>
      <c r="P626" s="52">
        <v>60</v>
      </c>
      <c r="Q626" s="52" t="str">
        <f>IF(Tbl_DFR[[#This Row],[Filling Qty]]&gt;=150,"high","normal")</f>
        <v>normal</v>
      </c>
      <c r="R626" s="52" t="str">
        <f>IF(AND(Tbl_DFR[[#This Row],[CMP]]="HALDWANI",Tbl_DFR[[#This Row],[Filling Qty]]&gt;=150),"yes","no")</f>
        <v>no</v>
      </c>
      <c r="S626" s="52" t="str">
        <f>IF(Tbl_DFR[[#This Row],[Filling Qty]]&gt;=150,"high",IF(Tbl_DFR[[#This Row],[Filling Qty]]&gt;=80,"medium","low"))</f>
        <v>low</v>
      </c>
      <c r="T626" s="46">
        <f t="shared" si="10"/>
        <v>103</v>
      </c>
      <c r="U626" s="46" t="str" cm="1">
        <f t="array" ref="U626">_xlfn.IFS(Tbl_DFR[[#This Row],[Filling Qty]]&gt;=150,"HIGH",Tbl_DFR[[#This Row],[Filling Qty]]&gt;=80,"medium",TRUE,"low")</f>
        <v>low</v>
      </c>
      <c r="V626" s="46" t="str">
        <f>IF(OR(Tbl_DFR[[#This Row],[CMP]]="HALDWANI",Tbl_DFR[[#This Row],[CMP]]="DEHRADUN"),"YES","NO")</f>
        <v>YES</v>
      </c>
      <c r="W626" s="59">
        <v>45938</v>
      </c>
      <c r="X626" s="46"/>
      <c r="Y626" s="47">
        <v>45931</v>
      </c>
      <c r="Z626" s="47" t="str">
        <f>IFERROR(TEXT(Tbl_DFR[[#This Row],[Date of filling]],"mmm"),"WIP")</f>
        <v>Oct</v>
      </c>
      <c r="AA626" s="159">
        <f>IFERROR(YEAR(Tbl_DFR[[#This Row],[Date of filling]]),"WIP")</f>
        <v>2025</v>
      </c>
      <c r="AB626" s="161" t="str">
        <f>IFERROR(TEXT(Tbl_DFR[[#This Row],[Date of filling]],"ddd"),"WIP")</f>
        <v>Wed</v>
      </c>
      <c r="AC626" s="48"/>
      <c r="AD626" s="130" t="str">
        <f>_xlfn.XLOOKUP(Tbl_DFR[[#This Row],[SAP]],Site_master[SAP ID],Site_master[ [ TECHNICIAN Name] ],"Not found")</f>
        <v>Bhupesh Upadhyay</v>
      </c>
      <c r="AE626" s="135">
        <f>LEN(Tbl_DFR[[#This Row],[SAP]])</f>
        <v>18</v>
      </c>
      <c r="AF626" s="151" t="str">
        <f>IF(Tbl_DFR[[#This Row],[SAP LENGTH]]=18,"valid","check")</f>
        <v>valid</v>
      </c>
    </row>
    <row r="627" spans="1:32">
      <c r="A627" s="56">
        <v>400</v>
      </c>
      <c r="B627" s="28" t="s">
        <v>31</v>
      </c>
      <c r="C627" s="28" t="str">
        <f>UPPER(TRIM(Tbl_DFR[[#This Row],[CMP]]))</f>
        <v>HALDWANI</v>
      </c>
      <c r="D627" s="40" t="s">
        <v>1</v>
      </c>
      <c r="E627" s="49" t="s">
        <v>112</v>
      </c>
      <c r="F627" s="27" t="s">
        <v>111</v>
      </c>
      <c r="G627" s="27" t="s">
        <v>485</v>
      </c>
      <c r="H627" s="49">
        <v>80811</v>
      </c>
      <c r="I627" s="58">
        <v>45938</v>
      </c>
      <c r="J627" s="58">
        <v>45938</v>
      </c>
      <c r="K627" s="159">
        <f>IF(OR(Tbl_DFR[[#This Row],[Date of filling]]="WIP",Tbl_DFR[[#This Row],[Date of Invoice ]]=""),"",Tbl_DFR[[#This Row],[Date of filling]]-Tbl_DFR[[#This Row],[Date of Invoice ]])</f>
        <v>0</v>
      </c>
      <c r="L627" s="161" t="str">
        <f>IF(ISNUMBER(Tbl_DFR[[#This Row],[Invoice filling gape]]),"valid","check")</f>
        <v>valid</v>
      </c>
      <c r="M627" s="51">
        <v>2653</v>
      </c>
      <c r="N627" s="51">
        <v>5012</v>
      </c>
      <c r="O627" s="51">
        <v>54</v>
      </c>
      <c r="P627" s="51">
        <v>140</v>
      </c>
      <c r="Q627" s="51" t="str">
        <f>IF(Tbl_DFR[[#This Row],[Filling Qty]]&gt;=150,"high","normal")</f>
        <v>normal</v>
      </c>
      <c r="R627" s="51" t="str">
        <f>IF(AND(Tbl_DFR[[#This Row],[CMP]]="HALDWANI",Tbl_DFR[[#This Row],[Filling Qty]]&gt;=150),"yes","no")</f>
        <v>no</v>
      </c>
      <c r="S627" s="51" t="str">
        <f>IF(Tbl_DFR[[#This Row],[Filling Qty]]&gt;=150,"high",IF(Tbl_DFR[[#This Row],[Filling Qty]]&gt;=80,"medium","low"))</f>
        <v>medium</v>
      </c>
      <c r="T627" s="42">
        <f t="shared" si="10"/>
        <v>194</v>
      </c>
      <c r="U627" s="42" t="str" cm="1">
        <f t="array" ref="U627">_xlfn.IFS(Tbl_DFR[[#This Row],[Filling Qty]]&gt;=150,"HIGH",Tbl_DFR[[#This Row],[Filling Qty]]&gt;=80,"medium",TRUE,"low")</f>
        <v>medium</v>
      </c>
      <c r="V627" s="42" t="str">
        <f>IF(OR(Tbl_DFR[[#This Row],[CMP]]="HALDWANI",Tbl_DFR[[#This Row],[CMP]]="DEHRADUN"),"YES","NO")</f>
        <v>YES</v>
      </c>
      <c r="W627" s="58">
        <v>45938</v>
      </c>
      <c r="X627" s="42"/>
      <c r="Y627" s="43">
        <v>45931</v>
      </c>
      <c r="Z627" s="43" t="str">
        <f>IFERROR(TEXT(Tbl_DFR[[#This Row],[Date of filling]],"mmm"),"WIP")</f>
        <v>Oct</v>
      </c>
      <c r="AA627" s="159">
        <f>IFERROR(YEAR(Tbl_DFR[[#This Row],[Date of filling]]),"WIP")</f>
        <v>2025</v>
      </c>
      <c r="AB627" s="161" t="str">
        <f>IFERROR(TEXT(Tbl_DFR[[#This Row],[Date of filling]],"ddd"),"WIP")</f>
        <v>Wed</v>
      </c>
      <c r="AC627" s="50"/>
      <c r="AD627" s="129" t="str">
        <f>_xlfn.XLOOKUP(Tbl_DFR[[#This Row],[SAP]],Site_master[SAP ID],Site_master[ [ TECHNICIAN Name] ],"Not found")</f>
        <v>Bhupesh Upadhyay</v>
      </c>
      <c r="AE627" s="133">
        <f>LEN(Tbl_DFR[[#This Row],[SAP]])</f>
        <v>18</v>
      </c>
      <c r="AF627" s="151" t="str">
        <f>IF(Tbl_DFR[[#This Row],[SAP LENGTH]]=18,"valid","check")</f>
        <v>valid</v>
      </c>
    </row>
    <row r="628" spans="1:32">
      <c r="A628" s="70">
        <v>401</v>
      </c>
      <c r="B628" s="34" t="s">
        <v>31</v>
      </c>
      <c r="C628" s="34" t="str">
        <f>UPPER(TRIM(Tbl_DFR[[#This Row],[CMP]]))</f>
        <v>HALDWANI</v>
      </c>
      <c r="D628" s="40" t="s">
        <v>1</v>
      </c>
      <c r="E628" s="45" t="s">
        <v>112</v>
      </c>
      <c r="F628" s="21" t="s">
        <v>111</v>
      </c>
      <c r="G628" s="21" t="s">
        <v>486</v>
      </c>
      <c r="H628" s="45">
        <v>80246</v>
      </c>
      <c r="I628" s="59">
        <v>45938</v>
      </c>
      <c r="J628" s="59">
        <v>45938</v>
      </c>
      <c r="K628" s="159">
        <f>IF(OR(Tbl_DFR[[#This Row],[Date of filling]]="WIP",Tbl_DFR[[#This Row],[Date of Invoice ]]=""),"",Tbl_DFR[[#This Row],[Date of filling]]-Tbl_DFR[[#This Row],[Date of Invoice ]])</f>
        <v>0</v>
      </c>
      <c r="L628" s="161" t="str">
        <f>IF(ISNUMBER(Tbl_DFR[[#This Row],[Invoice filling gape]]),"valid","check")</f>
        <v>valid</v>
      </c>
      <c r="M628" s="52">
        <v>5544</v>
      </c>
      <c r="N628" s="52">
        <v>1376</v>
      </c>
      <c r="O628" s="52">
        <v>17</v>
      </c>
      <c r="P628" s="52">
        <v>60</v>
      </c>
      <c r="Q628" s="52" t="str">
        <f>IF(Tbl_DFR[[#This Row],[Filling Qty]]&gt;=150,"high","normal")</f>
        <v>normal</v>
      </c>
      <c r="R628" s="52" t="str">
        <f>IF(AND(Tbl_DFR[[#This Row],[CMP]]="HALDWANI",Tbl_DFR[[#This Row],[Filling Qty]]&gt;=150),"yes","no")</f>
        <v>no</v>
      </c>
      <c r="S628" s="52" t="str">
        <f>IF(Tbl_DFR[[#This Row],[Filling Qty]]&gt;=150,"high",IF(Tbl_DFR[[#This Row],[Filling Qty]]&gt;=80,"medium","low"))</f>
        <v>low</v>
      </c>
      <c r="T628" s="46">
        <f t="shared" si="10"/>
        <v>77</v>
      </c>
      <c r="U628" s="46" t="str" cm="1">
        <f t="array" ref="U628">_xlfn.IFS(Tbl_DFR[[#This Row],[Filling Qty]]&gt;=150,"HIGH",Tbl_DFR[[#This Row],[Filling Qty]]&gt;=80,"medium",TRUE,"low")</f>
        <v>low</v>
      </c>
      <c r="V628" s="46" t="str">
        <f>IF(OR(Tbl_DFR[[#This Row],[CMP]]="HALDWANI",Tbl_DFR[[#This Row],[CMP]]="DEHRADUN"),"YES","NO")</f>
        <v>YES</v>
      </c>
      <c r="W628" s="59">
        <v>45938</v>
      </c>
      <c r="X628" s="46"/>
      <c r="Y628" s="47">
        <v>45931</v>
      </c>
      <c r="Z628" s="47" t="str">
        <f>IFERROR(TEXT(Tbl_DFR[[#This Row],[Date of filling]],"mmm"),"WIP")</f>
        <v>Oct</v>
      </c>
      <c r="AA628" s="159">
        <f>IFERROR(YEAR(Tbl_DFR[[#This Row],[Date of filling]]),"WIP")</f>
        <v>2025</v>
      </c>
      <c r="AB628" s="161" t="str">
        <f>IFERROR(TEXT(Tbl_DFR[[#This Row],[Date of filling]],"ddd"),"WIP")</f>
        <v>Wed</v>
      </c>
      <c r="AC628" s="48"/>
      <c r="AD628" s="130" t="str">
        <f>_xlfn.XLOOKUP(Tbl_DFR[[#This Row],[SAP]],Site_master[SAP ID],Site_master[ [ TECHNICIAN Name] ],"Not found")</f>
        <v>Kalyan Singh Rana</v>
      </c>
      <c r="AE628" s="135">
        <f>LEN(Tbl_DFR[[#This Row],[SAP]])</f>
        <v>18</v>
      </c>
      <c r="AF628" s="151" t="str">
        <f>IF(Tbl_DFR[[#This Row],[SAP LENGTH]]=18,"valid","check")</f>
        <v>valid</v>
      </c>
    </row>
    <row r="629" spans="1:32">
      <c r="A629" s="56">
        <v>402</v>
      </c>
      <c r="B629" s="28" t="s">
        <v>31</v>
      </c>
      <c r="C629" s="28" t="str">
        <f>UPPER(TRIM(Tbl_DFR[[#This Row],[CMP]]))</f>
        <v>HALDWANI</v>
      </c>
      <c r="D629" s="40" t="s">
        <v>1</v>
      </c>
      <c r="E629" s="49" t="s">
        <v>112</v>
      </c>
      <c r="F629" s="27" t="s">
        <v>111</v>
      </c>
      <c r="G629" s="27" t="s">
        <v>487</v>
      </c>
      <c r="H629" s="49">
        <v>80246</v>
      </c>
      <c r="I629" s="58">
        <v>45938</v>
      </c>
      <c r="J629" s="58">
        <v>45938</v>
      </c>
      <c r="K629" s="159">
        <f>IF(OR(Tbl_DFR[[#This Row],[Date of filling]]="WIP",Tbl_DFR[[#This Row],[Date of Invoice ]]=""),"",Tbl_DFR[[#This Row],[Date of filling]]-Tbl_DFR[[#This Row],[Date of Invoice ]])</f>
        <v>0</v>
      </c>
      <c r="L629" s="161" t="str">
        <f>IF(ISNUMBER(Tbl_DFR[[#This Row],[Invoice filling gape]]),"valid","check")</f>
        <v>valid</v>
      </c>
      <c r="M629" s="51">
        <v>6765</v>
      </c>
      <c r="N629" s="51">
        <v>1443</v>
      </c>
      <c r="O629" s="51">
        <v>29</v>
      </c>
      <c r="P629" s="51">
        <v>60</v>
      </c>
      <c r="Q629" s="51" t="str">
        <f>IF(Tbl_DFR[[#This Row],[Filling Qty]]&gt;=150,"high","normal")</f>
        <v>normal</v>
      </c>
      <c r="R629" s="51" t="str">
        <f>IF(AND(Tbl_DFR[[#This Row],[CMP]]="HALDWANI",Tbl_DFR[[#This Row],[Filling Qty]]&gt;=150),"yes","no")</f>
        <v>no</v>
      </c>
      <c r="S629" s="51" t="str">
        <f>IF(Tbl_DFR[[#This Row],[Filling Qty]]&gt;=150,"high",IF(Tbl_DFR[[#This Row],[Filling Qty]]&gt;=80,"medium","low"))</f>
        <v>low</v>
      </c>
      <c r="T629" s="42">
        <f t="shared" si="10"/>
        <v>89</v>
      </c>
      <c r="U629" s="42" t="str" cm="1">
        <f t="array" ref="U629">_xlfn.IFS(Tbl_DFR[[#This Row],[Filling Qty]]&gt;=150,"HIGH",Tbl_DFR[[#This Row],[Filling Qty]]&gt;=80,"medium",TRUE,"low")</f>
        <v>low</v>
      </c>
      <c r="V629" s="42" t="str">
        <f>IF(OR(Tbl_DFR[[#This Row],[CMP]]="HALDWANI",Tbl_DFR[[#This Row],[CMP]]="DEHRADUN"),"YES","NO")</f>
        <v>YES</v>
      </c>
      <c r="W629" s="58">
        <v>45938</v>
      </c>
      <c r="X629" s="42"/>
      <c r="Y629" s="43">
        <v>45931</v>
      </c>
      <c r="Z629" s="43" t="str">
        <f>IFERROR(TEXT(Tbl_DFR[[#This Row],[Date of filling]],"mmm"),"WIP")</f>
        <v>Oct</v>
      </c>
      <c r="AA629" s="159">
        <f>IFERROR(YEAR(Tbl_DFR[[#This Row],[Date of filling]]),"WIP")</f>
        <v>2025</v>
      </c>
      <c r="AB629" s="161" t="str">
        <f>IFERROR(TEXT(Tbl_DFR[[#This Row],[Date of filling]],"ddd"),"WIP")</f>
        <v>Wed</v>
      </c>
      <c r="AC629" s="50"/>
      <c r="AD629" s="129" t="str">
        <f>_xlfn.XLOOKUP(Tbl_DFR[[#This Row],[SAP]],Site_master[SAP ID],Site_master[ [ TECHNICIAN Name] ],"Not found")</f>
        <v>Kalyan Singh Rana</v>
      </c>
      <c r="AE629" s="133">
        <f>LEN(Tbl_DFR[[#This Row],[SAP]])</f>
        <v>18</v>
      </c>
      <c r="AF629" s="151" t="str">
        <f>IF(Tbl_DFR[[#This Row],[SAP LENGTH]]=18,"valid","check")</f>
        <v>valid</v>
      </c>
    </row>
    <row r="630" spans="1:32">
      <c r="A630" s="70">
        <v>403</v>
      </c>
      <c r="B630" s="34" t="s">
        <v>31</v>
      </c>
      <c r="C630" s="34" t="str">
        <f>UPPER(TRIM(Tbl_DFR[[#This Row],[CMP]]))</f>
        <v>HALDWANI</v>
      </c>
      <c r="D630" s="40" t="s">
        <v>1</v>
      </c>
      <c r="E630" s="45" t="s">
        <v>112</v>
      </c>
      <c r="F630" s="21" t="s">
        <v>111</v>
      </c>
      <c r="G630" s="21" t="s">
        <v>499</v>
      </c>
      <c r="H630" s="45">
        <v>82102</v>
      </c>
      <c r="I630" s="59">
        <v>45939</v>
      </c>
      <c r="J630" s="59">
        <v>45939</v>
      </c>
      <c r="K630" s="159">
        <f>IF(OR(Tbl_DFR[[#This Row],[Date of filling]]="WIP",Tbl_DFR[[#This Row],[Date of Invoice ]]=""),"",Tbl_DFR[[#This Row],[Date of filling]]-Tbl_DFR[[#This Row],[Date of Invoice ]])</f>
        <v>0</v>
      </c>
      <c r="L630" s="161" t="str">
        <f>IF(ISNUMBER(Tbl_DFR[[#This Row],[Invoice filling gape]]),"valid","check")</f>
        <v>valid</v>
      </c>
      <c r="M630" s="52">
        <v>17263</v>
      </c>
      <c r="N630" s="52">
        <v>4576</v>
      </c>
      <c r="O630" s="52">
        <v>12</v>
      </c>
      <c r="P630" s="46">
        <v>40</v>
      </c>
      <c r="Q630" s="46" t="str">
        <f>IF(Tbl_DFR[[#This Row],[Filling Qty]]&gt;=150,"high","normal")</f>
        <v>normal</v>
      </c>
      <c r="R630" s="46" t="str">
        <f>IF(AND(Tbl_DFR[[#This Row],[CMP]]="HALDWANI",Tbl_DFR[[#This Row],[Filling Qty]]&gt;=150),"yes","no")</f>
        <v>no</v>
      </c>
      <c r="S630" s="46" t="str">
        <f>IF(Tbl_DFR[[#This Row],[Filling Qty]]&gt;=150,"high",IF(Tbl_DFR[[#This Row],[Filling Qty]]&gt;=80,"medium","low"))</f>
        <v>low</v>
      </c>
      <c r="T630" s="46">
        <f t="shared" si="10"/>
        <v>52</v>
      </c>
      <c r="U630" s="46" t="str" cm="1">
        <f t="array" ref="U630">_xlfn.IFS(Tbl_DFR[[#This Row],[Filling Qty]]&gt;=150,"HIGH",Tbl_DFR[[#This Row],[Filling Qty]]&gt;=80,"medium",TRUE,"low")</f>
        <v>low</v>
      </c>
      <c r="V630" s="46" t="str">
        <f>IF(OR(Tbl_DFR[[#This Row],[CMP]]="HALDWANI",Tbl_DFR[[#This Row],[CMP]]="DEHRADUN"),"YES","NO")</f>
        <v>YES</v>
      </c>
      <c r="W630" s="59">
        <v>45939</v>
      </c>
      <c r="X630" s="46"/>
      <c r="Y630" s="47">
        <v>45931</v>
      </c>
      <c r="Z630" s="47" t="str">
        <f>IFERROR(TEXT(Tbl_DFR[[#This Row],[Date of filling]],"mmm"),"WIP")</f>
        <v>Oct</v>
      </c>
      <c r="AA630" s="159">
        <f>IFERROR(YEAR(Tbl_DFR[[#This Row],[Date of filling]]),"WIP")</f>
        <v>2025</v>
      </c>
      <c r="AB630" s="161" t="str">
        <f>IFERROR(TEXT(Tbl_DFR[[#This Row],[Date of filling]],"ddd"),"WIP")</f>
        <v>Thu</v>
      </c>
      <c r="AC630" s="48"/>
      <c r="AD630" s="130" t="str">
        <f>_xlfn.XLOOKUP(Tbl_DFR[[#This Row],[SAP]],Site_master[SAP ID],Site_master[ [ TECHNICIAN Name] ],"Not found")</f>
        <v>Kalyan Singh Rana</v>
      </c>
      <c r="AE630" s="135">
        <f>LEN(Tbl_DFR[[#This Row],[SAP]])</f>
        <v>18</v>
      </c>
      <c r="AF630" s="151" t="str">
        <f>IF(Tbl_DFR[[#This Row],[SAP LENGTH]]=18,"valid","check")</f>
        <v>valid</v>
      </c>
    </row>
    <row r="631" spans="1:32">
      <c r="A631" s="56">
        <v>404</v>
      </c>
      <c r="B631" s="28" t="s">
        <v>31</v>
      </c>
      <c r="C631" s="28" t="str">
        <f>UPPER(TRIM(Tbl_DFR[[#This Row],[CMP]]))</f>
        <v>HALDWANI</v>
      </c>
      <c r="D631" s="40" t="s">
        <v>1</v>
      </c>
      <c r="E631" s="49" t="s">
        <v>112</v>
      </c>
      <c r="F631" s="27" t="s">
        <v>111</v>
      </c>
      <c r="G631" s="27" t="s">
        <v>500</v>
      </c>
      <c r="H631" s="49">
        <v>82102</v>
      </c>
      <c r="I631" s="58">
        <v>45939</v>
      </c>
      <c r="J631" s="58">
        <v>45939</v>
      </c>
      <c r="K631" s="159">
        <f>IF(OR(Tbl_DFR[[#This Row],[Date of filling]]="WIP",Tbl_DFR[[#This Row],[Date of Invoice ]]=""),"",Tbl_DFR[[#This Row],[Date of filling]]-Tbl_DFR[[#This Row],[Date of Invoice ]])</f>
        <v>0</v>
      </c>
      <c r="L631" s="161" t="str">
        <f>IF(ISNUMBER(Tbl_DFR[[#This Row],[Invoice filling gape]]),"valid","check")</f>
        <v>valid</v>
      </c>
      <c r="M631" s="51">
        <v>25425</v>
      </c>
      <c r="N631" s="51">
        <v>5265</v>
      </c>
      <c r="O631" s="51">
        <v>65</v>
      </c>
      <c r="P631" s="42">
        <v>40</v>
      </c>
      <c r="Q631" s="42" t="str">
        <f>IF(Tbl_DFR[[#This Row],[Filling Qty]]&gt;=150,"high","normal")</f>
        <v>normal</v>
      </c>
      <c r="R631" s="42" t="str">
        <f>IF(AND(Tbl_DFR[[#This Row],[CMP]]="HALDWANI",Tbl_DFR[[#This Row],[Filling Qty]]&gt;=150),"yes","no")</f>
        <v>no</v>
      </c>
      <c r="S631" s="42" t="str">
        <f>IF(Tbl_DFR[[#This Row],[Filling Qty]]&gt;=150,"high",IF(Tbl_DFR[[#This Row],[Filling Qty]]&gt;=80,"medium","low"))</f>
        <v>low</v>
      </c>
      <c r="T631" s="42">
        <f t="shared" si="10"/>
        <v>105</v>
      </c>
      <c r="U631" s="42" t="str" cm="1">
        <f t="array" ref="U631">_xlfn.IFS(Tbl_DFR[[#This Row],[Filling Qty]]&gt;=150,"HIGH",Tbl_DFR[[#This Row],[Filling Qty]]&gt;=80,"medium",TRUE,"low")</f>
        <v>low</v>
      </c>
      <c r="V631" s="42" t="str">
        <f>IF(OR(Tbl_DFR[[#This Row],[CMP]]="HALDWANI",Tbl_DFR[[#This Row],[CMP]]="DEHRADUN"),"YES","NO")</f>
        <v>YES</v>
      </c>
      <c r="W631" s="58">
        <v>45939</v>
      </c>
      <c r="X631" s="42"/>
      <c r="Y631" s="43">
        <v>45931</v>
      </c>
      <c r="Z631" s="43" t="str">
        <f>IFERROR(TEXT(Tbl_DFR[[#This Row],[Date of filling]],"mmm"),"WIP")</f>
        <v>Oct</v>
      </c>
      <c r="AA631" s="159">
        <f>IFERROR(YEAR(Tbl_DFR[[#This Row],[Date of filling]]),"WIP")</f>
        <v>2025</v>
      </c>
      <c r="AB631" s="161" t="str">
        <f>IFERROR(TEXT(Tbl_DFR[[#This Row],[Date of filling]],"ddd"),"WIP")</f>
        <v>Thu</v>
      </c>
      <c r="AC631" s="50"/>
      <c r="AD631" s="129" t="str">
        <f>_xlfn.XLOOKUP(Tbl_DFR[[#This Row],[SAP]],Site_master[SAP ID],Site_master[ [ TECHNICIAN Name] ],"Not found")</f>
        <v>Bhupesh Upadhyay</v>
      </c>
      <c r="AE631" s="133">
        <f>LEN(Tbl_DFR[[#This Row],[SAP]])</f>
        <v>18</v>
      </c>
      <c r="AF631" s="151" t="str">
        <f>IF(Tbl_DFR[[#This Row],[SAP LENGTH]]=18,"valid","check")</f>
        <v>valid</v>
      </c>
    </row>
    <row r="632" spans="1:32">
      <c r="A632" s="70">
        <v>405</v>
      </c>
      <c r="B632" s="34" t="s">
        <v>31</v>
      </c>
      <c r="C632" s="34" t="str">
        <f>UPPER(TRIM(Tbl_DFR[[#This Row],[CMP]]))</f>
        <v>HALDWANI</v>
      </c>
      <c r="D632" s="40" t="s">
        <v>1</v>
      </c>
      <c r="E632" s="45" t="s">
        <v>112</v>
      </c>
      <c r="F632" s="21" t="s">
        <v>111</v>
      </c>
      <c r="G632" s="21" t="s">
        <v>501</v>
      </c>
      <c r="H632" s="45">
        <v>82102</v>
      </c>
      <c r="I632" s="59">
        <v>45939</v>
      </c>
      <c r="J632" s="59">
        <v>45939</v>
      </c>
      <c r="K632" s="159">
        <f>IF(OR(Tbl_DFR[[#This Row],[Date of filling]]="WIP",Tbl_DFR[[#This Row],[Date of Invoice ]]=""),"",Tbl_DFR[[#This Row],[Date of filling]]-Tbl_DFR[[#This Row],[Date of Invoice ]])</f>
        <v>0</v>
      </c>
      <c r="L632" s="161" t="str">
        <f>IF(ISNUMBER(Tbl_DFR[[#This Row],[Invoice filling gape]]),"valid","check")</f>
        <v>valid</v>
      </c>
      <c r="M632" s="52">
        <v>2142</v>
      </c>
      <c r="N632" s="52">
        <v>424</v>
      </c>
      <c r="O632" s="52">
        <v>52</v>
      </c>
      <c r="P632" s="46">
        <v>40</v>
      </c>
      <c r="Q632" s="46" t="str">
        <f>IF(Tbl_DFR[[#This Row],[Filling Qty]]&gt;=150,"high","normal")</f>
        <v>normal</v>
      </c>
      <c r="R632" s="46" t="str">
        <f>IF(AND(Tbl_DFR[[#This Row],[CMP]]="HALDWANI",Tbl_DFR[[#This Row],[Filling Qty]]&gt;=150),"yes","no")</f>
        <v>no</v>
      </c>
      <c r="S632" s="46" t="str">
        <f>IF(Tbl_DFR[[#This Row],[Filling Qty]]&gt;=150,"high",IF(Tbl_DFR[[#This Row],[Filling Qty]]&gt;=80,"medium","low"))</f>
        <v>low</v>
      </c>
      <c r="T632" s="46">
        <f t="shared" si="10"/>
        <v>92</v>
      </c>
      <c r="U632" s="46" t="str" cm="1">
        <f t="array" ref="U632">_xlfn.IFS(Tbl_DFR[[#This Row],[Filling Qty]]&gt;=150,"HIGH",Tbl_DFR[[#This Row],[Filling Qty]]&gt;=80,"medium",TRUE,"low")</f>
        <v>low</v>
      </c>
      <c r="V632" s="46" t="str">
        <f>IF(OR(Tbl_DFR[[#This Row],[CMP]]="HALDWANI",Tbl_DFR[[#This Row],[CMP]]="DEHRADUN"),"YES","NO")</f>
        <v>YES</v>
      </c>
      <c r="W632" s="59">
        <v>45939</v>
      </c>
      <c r="X632" s="46"/>
      <c r="Y632" s="47">
        <v>45931</v>
      </c>
      <c r="Z632" s="47" t="str">
        <f>IFERROR(TEXT(Tbl_DFR[[#This Row],[Date of filling]],"mmm"),"WIP")</f>
        <v>Oct</v>
      </c>
      <c r="AA632" s="159">
        <f>IFERROR(YEAR(Tbl_DFR[[#This Row],[Date of filling]]),"WIP")</f>
        <v>2025</v>
      </c>
      <c r="AB632" s="161" t="str">
        <f>IFERROR(TEXT(Tbl_DFR[[#This Row],[Date of filling]],"ddd"),"WIP")</f>
        <v>Thu</v>
      </c>
      <c r="AC632" s="48"/>
      <c r="AD632" s="130" t="str">
        <f>_xlfn.XLOOKUP(Tbl_DFR[[#This Row],[SAP]],Site_master[SAP ID],Site_master[ [ TECHNICIAN Name] ],"Not found")</f>
        <v>Bhupesh Upadhyay</v>
      </c>
      <c r="AE632" s="135">
        <f>LEN(Tbl_DFR[[#This Row],[SAP]])</f>
        <v>18</v>
      </c>
      <c r="AF632" s="151" t="str">
        <f>IF(Tbl_DFR[[#This Row],[SAP LENGTH]]=18,"valid","check")</f>
        <v>valid</v>
      </c>
    </row>
    <row r="633" spans="1:32">
      <c r="A633" s="56">
        <v>406</v>
      </c>
      <c r="B633" s="28" t="s">
        <v>31</v>
      </c>
      <c r="C633" s="28" t="str">
        <f>UPPER(TRIM(Tbl_DFR[[#This Row],[CMP]]))</f>
        <v>HALDWANI</v>
      </c>
      <c r="D633" s="40" t="s">
        <v>1</v>
      </c>
      <c r="E633" s="27" t="s">
        <v>112</v>
      </c>
      <c r="F633" s="27" t="s">
        <v>111</v>
      </c>
      <c r="G633" s="27" t="s">
        <v>570</v>
      </c>
      <c r="H633" s="49">
        <v>82102</v>
      </c>
      <c r="I633" s="58">
        <v>45939</v>
      </c>
      <c r="J633" s="58">
        <v>45939</v>
      </c>
      <c r="K633" s="159">
        <f>IF(OR(Tbl_DFR[[#This Row],[Date of filling]]="WIP",Tbl_DFR[[#This Row],[Date of Invoice ]]=""),"",Tbl_DFR[[#This Row],[Date of filling]]-Tbl_DFR[[#This Row],[Date of Invoice ]])</f>
        <v>0</v>
      </c>
      <c r="L633" s="161" t="str">
        <f>IF(ISNUMBER(Tbl_DFR[[#This Row],[Invoice filling gape]]),"valid","check")</f>
        <v>valid</v>
      </c>
      <c r="M633" s="42">
        <v>9225</v>
      </c>
      <c r="N633" s="42">
        <v>1737</v>
      </c>
      <c r="O633" s="42">
        <v>47</v>
      </c>
      <c r="P633" s="42">
        <v>60</v>
      </c>
      <c r="Q633" s="42" t="str">
        <f>IF(Tbl_DFR[[#This Row],[Filling Qty]]&gt;=150,"high","normal")</f>
        <v>normal</v>
      </c>
      <c r="R633" s="42" t="str">
        <f>IF(AND(Tbl_DFR[[#This Row],[CMP]]="HALDWANI",Tbl_DFR[[#This Row],[Filling Qty]]&gt;=150),"yes","no")</f>
        <v>no</v>
      </c>
      <c r="S633" s="42" t="str">
        <f>IF(Tbl_DFR[[#This Row],[Filling Qty]]&gt;=150,"high",IF(Tbl_DFR[[#This Row],[Filling Qty]]&gt;=80,"medium","low"))</f>
        <v>low</v>
      </c>
      <c r="T633" s="42">
        <f t="shared" si="10"/>
        <v>107</v>
      </c>
      <c r="U633" s="42" t="str" cm="1">
        <f t="array" ref="U633">_xlfn.IFS(Tbl_DFR[[#This Row],[Filling Qty]]&gt;=150,"HIGH",Tbl_DFR[[#This Row],[Filling Qty]]&gt;=80,"medium",TRUE,"low")</f>
        <v>low</v>
      </c>
      <c r="V633" s="42" t="str">
        <f>IF(OR(Tbl_DFR[[#This Row],[CMP]]="HALDWANI",Tbl_DFR[[#This Row],[CMP]]="DEHRADUN"),"YES","NO")</f>
        <v>YES</v>
      </c>
      <c r="W633" s="58">
        <v>45939</v>
      </c>
      <c r="X633" s="42"/>
      <c r="Y633" s="43">
        <v>45931</v>
      </c>
      <c r="Z633" s="43" t="str">
        <f>IFERROR(TEXT(Tbl_DFR[[#This Row],[Date of filling]],"mmm"),"WIP")</f>
        <v>Oct</v>
      </c>
      <c r="AA633" s="159">
        <f>IFERROR(YEAR(Tbl_DFR[[#This Row],[Date of filling]]),"WIP")</f>
        <v>2025</v>
      </c>
      <c r="AB633" s="161" t="str">
        <f>IFERROR(TEXT(Tbl_DFR[[#This Row],[Date of filling]],"ddd"),"WIP")</f>
        <v>Thu</v>
      </c>
      <c r="AC633" s="50"/>
      <c r="AD633" s="129" t="str">
        <f>_xlfn.XLOOKUP(Tbl_DFR[[#This Row],[SAP]],Site_master[SAP ID],Site_master[ [ TECHNICIAN Name] ],"Not found")</f>
        <v>Kalyan Singh Rana</v>
      </c>
      <c r="AE633" s="133">
        <f>LEN(Tbl_DFR[[#This Row],[SAP]])</f>
        <v>18</v>
      </c>
      <c r="AF633" s="151" t="str">
        <f>IF(Tbl_DFR[[#This Row],[SAP LENGTH]]=18,"valid","check")</f>
        <v>valid</v>
      </c>
    </row>
    <row r="634" spans="1:32">
      <c r="A634" s="70">
        <v>407</v>
      </c>
      <c r="B634" s="34" t="s">
        <v>31</v>
      </c>
      <c r="C634" s="34" t="str">
        <f>UPPER(TRIM(Tbl_DFR[[#This Row],[CMP]]))</f>
        <v>HALDWANI</v>
      </c>
      <c r="D634" s="40" t="s">
        <v>1</v>
      </c>
      <c r="E634" s="21" t="s">
        <v>112</v>
      </c>
      <c r="F634" s="21" t="s">
        <v>111</v>
      </c>
      <c r="G634" s="21" t="s">
        <v>502</v>
      </c>
      <c r="H634" s="45">
        <v>80635</v>
      </c>
      <c r="I634" s="59">
        <v>45939</v>
      </c>
      <c r="J634" s="59">
        <v>45939</v>
      </c>
      <c r="K634" s="159">
        <f>IF(OR(Tbl_DFR[[#This Row],[Date of filling]]="WIP",Tbl_DFR[[#This Row],[Date of Invoice ]]=""),"",Tbl_DFR[[#This Row],[Date of filling]]-Tbl_DFR[[#This Row],[Date of Invoice ]])</f>
        <v>0</v>
      </c>
      <c r="L634" s="161" t="str">
        <f>IF(ISNUMBER(Tbl_DFR[[#This Row],[Invoice filling gape]]),"valid","check")</f>
        <v>valid</v>
      </c>
      <c r="M634" s="52">
        <v>25286</v>
      </c>
      <c r="N634" s="52">
        <v>6290</v>
      </c>
      <c r="O634" s="52">
        <v>15</v>
      </c>
      <c r="P634" s="46">
        <v>80</v>
      </c>
      <c r="Q634" s="46" t="str">
        <f>IF(Tbl_DFR[[#This Row],[Filling Qty]]&gt;=150,"high","normal")</f>
        <v>normal</v>
      </c>
      <c r="R634" s="46" t="str">
        <f>IF(AND(Tbl_DFR[[#This Row],[CMP]]="HALDWANI",Tbl_DFR[[#This Row],[Filling Qty]]&gt;=150),"yes","no")</f>
        <v>no</v>
      </c>
      <c r="S634" s="46" t="str">
        <f>IF(Tbl_DFR[[#This Row],[Filling Qty]]&gt;=150,"high",IF(Tbl_DFR[[#This Row],[Filling Qty]]&gt;=80,"medium","low"))</f>
        <v>medium</v>
      </c>
      <c r="T634" s="46">
        <f t="shared" si="10"/>
        <v>95</v>
      </c>
      <c r="U634" s="46" t="str" cm="1">
        <f t="array" ref="U634">_xlfn.IFS(Tbl_DFR[[#This Row],[Filling Qty]]&gt;=150,"HIGH",Tbl_DFR[[#This Row],[Filling Qty]]&gt;=80,"medium",TRUE,"low")</f>
        <v>medium</v>
      </c>
      <c r="V634" s="46" t="str">
        <f>IF(OR(Tbl_DFR[[#This Row],[CMP]]="HALDWANI",Tbl_DFR[[#This Row],[CMP]]="DEHRADUN"),"YES","NO")</f>
        <v>YES</v>
      </c>
      <c r="W634" s="59">
        <v>45939</v>
      </c>
      <c r="X634" s="46"/>
      <c r="Y634" s="47">
        <v>45931</v>
      </c>
      <c r="Z634" s="47" t="str">
        <f>IFERROR(TEXT(Tbl_DFR[[#This Row],[Date of filling]],"mmm"),"WIP")</f>
        <v>Oct</v>
      </c>
      <c r="AA634" s="159">
        <f>IFERROR(YEAR(Tbl_DFR[[#This Row],[Date of filling]]),"WIP")</f>
        <v>2025</v>
      </c>
      <c r="AB634" s="161" t="str">
        <f>IFERROR(TEXT(Tbl_DFR[[#This Row],[Date of filling]],"ddd"),"WIP")</f>
        <v>Thu</v>
      </c>
      <c r="AC634" s="48"/>
      <c r="AD634" s="130" t="str">
        <f>_xlfn.XLOOKUP(Tbl_DFR[[#This Row],[SAP]],Site_master[SAP ID],Site_master[ [ TECHNICIAN Name] ],"Not found")</f>
        <v>Lalit Pawar</v>
      </c>
      <c r="AE634" s="135">
        <f>LEN(Tbl_DFR[[#This Row],[SAP]])</f>
        <v>18</v>
      </c>
      <c r="AF634" s="151" t="str">
        <f>IF(Tbl_DFR[[#This Row],[SAP LENGTH]]=18,"valid","check")</f>
        <v>valid</v>
      </c>
    </row>
    <row r="635" spans="1:32">
      <c r="A635" s="56">
        <v>408</v>
      </c>
      <c r="B635" s="28" t="s">
        <v>31</v>
      </c>
      <c r="C635" s="28" t="str">
        <f>UPPER(TRIM(Tbl_DFR[[#This Row],[CMP]]))</f>
        <v>HALDWANI</v>
      </c>
      <c r="D635" s="40" t="s">
        <v>1</v>
      </c>
      <c r="E635" s="27" t="s">
        <v>112</v>
      </c>
      <c r="F635" s="27" t="s">
        <v>111</v>
      </c>
      <c r="G635" s="27" t="s">
        <v>503</v>
      </c>
      <c r="H635" s="49">
        <v>80635</v>
      </c>
      <c r="I635" s="58">
        <v>45939</v>
      </c>
      <c r="J635" s="58">
        <v>45939</v>
      </c>
      <c r="K635" s="159">
        <f>IF(OR(Tbl_DFR[[#This Row],[Date of filling]]="WIP",Tbl_DFR[[#This Row],[Date of Invoice ]]=""),"",Tbl_DFR[[#This Row],[Date of filling]]-Tbl_DFR[[#This Row],[Date of Invoice ]])</f>
        <v>0</v>
      </c>
      <c r="L635" s="161" t="str">
        <f>IF(ISNUMBER(Tbl_DFR[[#This Row],[Invoice filling gape]]),"valid","check")</f>
        <v>valid</v>
      </c>
      <c r="M635" s="51">
        <v>1515</v>
      </c>
      <c r="N635" s="51">
        <v>454</v>
      </c>
      <c r="O635" s="51">
        <v>15</v>
      </c>
      <c r="P635" s="42">
        <v>60</v>
      </c>
      <c r="Q635" s="42" t="str">
        <f>IF(Tbl_DFR[[#This Row],[Filling Qty]]&gt;=150,"high","normal")</f>
        <v>normal</v>
      </c>
      <c r="R635" s="42" t="str">
        <f>IF(AND(Tbl_DFR[[#This Row],[CMP]]="HALDWANI",Tbl_DFR[[#This Row],[Filling Qty]]&gt;=150),"yes","no")</f>
        <v>no</v>
      </c>
      <c r="S635" s="42" t="str">
        <f>IF(Tbl_DFR[[#This Row],[Filling Qty]]&gt;=150,"high",IF(Tbl_DFR[[#This Row],[Filling Qty]]&gt;=80,"medium","low"))</f>
        <v>low</v>
      </c>
      <c r="T635" s="42">
        <f t="shared" si="10"/>
        <v>75</v>
      </c>
      <c r="U635" s="42" t="str" cm="1">
        <f t="array" ref="U635">_xlfn.IFS(Tbl_DFR[[#This Row],[Filling Qty]]&gt;=150,"HIGH",Tbl_DFR[[#This Row],[Filling Qty]]&gt;=80,"medium",TRUE,"low")</f>
        <v>low</v>
      </c>
      <c r="V635" s="42" t="str">
        <f>IF(OR(Tbl_DFR[[#This Row],[CMP]]="HALDWANI",Tbl_DFR[[#This Row],[CMP]]="DEHRADUN"),"YES","NO")</f>
        <v>YES</v>
      </c>
      <c r="W635" s="58">
        <v>45939</v>
      </c>
      <c r="X635" s="42"/>
      <c r="Y635" s="43">
        <v>45931</v>
      </c>
      <c r="Z635" s="43" t="str">
        <f>IFERROR(TEXT(Tbl_DFR[[#This Row],[Date of filling]],"mmm"),"WIP")</f>
        <v>Oct</v>
      </c>
      <c r="AA635" s="159">
        <f>IFERROR(YEAR(Tbl_DFR[[#This Row],[Date of filling]]),"WIP")</f>
        <v>2025</v>
      </c>
      <c r="AB635" s="161" t="str">
        <f>IFERROR(TEXT(Tbl_DFR[[#This Row],[Date of filling]],"ddd"),"WIP")</f>
        <v>Thu</v>
      </c>
      <c r="AC635" s="50"/>
      <c r="AD635" s="129" t="str">
        <f>_xlfn.XLOOKUP(Tbl_DFR[[#This Row],[SAP]],Site_master[SAP ID],Site_master[ [ TECHNICIAN Name] ],"Not found")</f>
        <v>Lalit Pawar</v>
      </c>
      <c r="AE635" s="133">
        <f>LEN(Tbl_DFR[[#This Row],[SAP]])</f>
        <v>18</v>
      </c>
      <c r="AF635" s="151" t="str">
        <f>IF(Tbl_DFR[[#This Row],[SAP LENGTH]]=18,"valid","check")</f>
        <v>valid</v>
      </c>
    </row>
    <row r="636" spans="1:32">
      <c r="A636" s="70">
        <v>409</v>
      </c>
      <c r="B636" s="34" t="s">
        <v>31</v>
      </c>
      <c r="C636" s="34" t="str">
        <f>UPPER(TRIM(Tbl_DFR[[#This Row],[CMP]]))</f>
        <v>HALDWANI</v>
      </c>
      <c r="D636" s="40" t="s">
        <v>1</v>
      </c>
      <c r="E636" s="21" t="s">
        <v>112</v>
      </c>
      <c r="F636" s="21" t="s">
        <v>111</v>
      </c>
      <c r="G636" s="21" t="s">
        <v>504</v>
      </c>
      <c r="H636" s="45">
        <v>80635</v>
      </c>
      <c r="I636" s="59">
        <v>45939</v>
      </c>
      <c r="J636" s="59">
        <v>45939</v>
      </c>
      <c r="K636" s="159">
        <f>IF(OR(Tbl_DFR[[#This Row],[Date of filling]]="WIP",Tbl_DFR[[#This Row],[Date of Invoice ]]=""),"",Tbl_DFR[[#This Row],[Date of filling]]-Tbl_DFR[[#This Row],[Date of Invoice ]])</f>
        <v>0</v>
      </c>
      <c r="L636" s="161" t="str">
        <f>IF(ISNUMBER(Tbl_DFR[[#This Row],[Invoice filling gape]]),"valid","check")</f>
        <v>valid</v>
      </c>
      <c r="M636" s="52">
        <v>639</v>
      </c>
      <c r="N636" s="52">
        <v>134</v>
      </c>
      <c r="O636" s="52">
        <v>35</v>
      </c>
      <c r="P636" s="46">
        <v>60</v>
      </c>
      <c r="Q636" s="46" t="str">
        <f>IF(Tbl_DFR[[#This Row],[Filling Qty]]&gt;=150,"high","normal")</f>
        <v>normal</v>
      </c>
      <c r="R636" s="46" t="str">
        <f>IF(AND(Tbl_DFR[[#This Row],[CMP]]="HALDWANI",Tbl_DFR[[#This Row],[Filling Qty]]&gt;=150),"yes","no")</f>
        <v>no</v>
      </c>
      <c r="S636" s="46" t="str">
        <f>IF(Tbl_DFR[[#This Row],[Filling Qty]]&gt;=150,"high",IF(Tbl_DFR[[#This Row],[Filling Qty]]&gt;=80,"medium","low"))</f>
        <v>low</v>
      </c>
      <c r="T636" s="46">
        <f t="shared" si="10"/>
        <v>95</v>
      </c>
      <c r="U636" s="46" t="str" cm="1">
        <f t="array" ref="U636">_xlfn.IFS(Tbl_DFR[[#This Row],[Filling Qty]]&gt;=150,"HIGH",Tbl_DFR[[#This Row],[Filling Qty]]&gt;=80,"medium",TRUE,"low")</f>
        <v>low</v>
      </c>
      <c r="V636" s="46" t="str">
        <f>IF(OR(Tbl_DFR[[#This Row],[CMP]]="HALDWANI",Tbl_DFR[[#This Row],[CMP]]="DEHRADUN"),"YES","NO")</f>
        <v>YES</v>
      </c>
      <c r="W636" s="59">
        <v>45939</v>
      </c>
      <c r="X636" s="46"/>
      <c r="Y636" s="47">
        <v>45931</v>
      </c>
      <c r="Z636" s="47" t="str">
        <f>IFERROR(TEXT(Tbl_DFR[[#This Row],[Date of filling]],"mmm"),"WIP")</f>
        <v>Oct</v>
      </c>
      <c r="AA636" s="159">
        <f>IFERROR(YEAR(Tbl_DFR[[#This Row],[Date of filling]]),"WIP")</f>
        <v>2025</v>
      </c>
      <c r="AB636" s="161" t="str">
        <f>IFERROR(TEXT(Tbl_DFR[[#This Row],[Date of filling]],"ddd"),"WIP")</f>
        <v>Thu</v>
      </c>
      <c r="AC636" s="48"/>
      <c r="AD636" s="130" t="str">
        <f>_xlfn.XLOOKUP(Tbl_DFR[[#This Row],[SAP]],Site_master[SAP ID],Site_master[ [ TECHNICIAN Name] ],"Not found")</f>
        <v>Lalit Pawar</v>
      </c>
      <c r="AE636" s="135">
        <f>LEN(Tbl_DFR[[#This Row],[SAP]])</f>
        <v>18</v>
      </c>
      <c r="AF636" s="151" t="str">
        <f>IF(Tbl_DFR[[#This Row],[SAP LENGTH]]=18,"valid","check")</f>
        <v>valid</v>
      </c>
    </row>
    <row r="637" spans="1:32">
      <c r="A637" s="56">
        <v>410</v>
      </c>
      <c r="B637" s="28" t="s">
        <v>31</v>
      </c>
      <c r="C637" s="28" t="str">
        <f>UPPER(TRIM(Tbl_DFR[[#This Row],[CMP]]))</f>
        <v>HALDWANI</v>
      </c>
      <c r="D637" s="40" t="s">
        <v>1</v>
      </c>
      <c r="E637" s="27" t="s">
        <v>112</v>
      </c>
      <c r="F637" s="27" t="s">
        <v>111</v>
      </c>
      <c r="G637" s="27" t="s">
        <v>505</v>
      </c>
      <c r="H637" s="49">
        <v>80635</v>
      </c>
      <c r="I637" s="58">
        <v>45939</v>
      </c>
      <c r="J637" s="58">
        <v>45939</v>
      </c>
      <c r="K637" s="159">
        <f>IF(OR(Tbl_DFR[[#This Row],[Date of filling]]="WIP",Tbl_DFR[[#This Row],[Date of Invoice ]]=""),"",Tbl_DFR[[#This Row],[Date of filling]]-Tbl_DFR[[#This Row],[Date of Invoice ]])</f>
        <v>0</v>
      </c>
      <c r="L637" s="161" t="str">
        <f>IF(ISNUMBER(Tbl_DFR[[#This Row],[Invoice filling gape]]),"valid","check")</f>
        <v>valid</v>
      </c>
      <c r="M637" s="51">
        <v>16439</v>
      </c>
      <c r="N637" s="51">
        <v>3993</v>
      </c>
      <c r="O637" s="51">
        <v>25</v>
      </c>
      <c r="P637" s="42">
        <v>60</v>
      </c>
      <c r="Q637" s="42" t="str">
        <f>IF(Tbl_DFR[[#This Row],[Filling Qty]]&gt;=150,"high","normal")</f>
        <v>normal</v>
      </c>
      <c r="R637" s="42" t="str">
        <f>IF(AND(Tbl_DFR[[#This Row],[CMP]]="HALDWANI",Tbl_DFR[[#This Row],[Filling Qty]]&gt;=150),"yes","no")</f>
        <v>no</v>
      </c>
      <c r="S637" s="42" t="str">
        <f>IF(Tbl_DFR[[#This Row],[Filling Qty]]&gt;=150,"high",IF(Tbl_DFR[[#This Row],[Filling Qty]]&gt;=80,"medium","low"))</f>
        <v>low</v>
      </c>
      <c r="T637" s="42">
        <f t="shared" si="10"/>
        <v>85</v>
      </c>
      <c r="U637" s="42" t="str" cm="1">
        <f t="array" ref="U637">_xlfn.IFS(Tbl_DFR[[#This Row],[Filling Qty]]&gt;=150,"HIGH",Tbl_DFR[[#This Row],[Filling Qty]]&gt;=80,"medium",TRUE,"low")</f>
        <v>low</v>
      </c>
      <c r="V637" s="42" t="str">
        <f>IF(OR(Tbl_DFR[[#This Row],[CMP]]="HALDWANI",Tbl_DFR[[#This Row],[CMP]]="DEHRADUN"),"YES","NO")</f>
        <v>YES</v>
      </c>
      <c r="W637" s="58">
        <v>45939</v>
      </c>
      <c r="X637" s="42"/>
      <c r="Y637" s="43">
        <v>45931</v>
      </c>
      <c r="Z637" s="43" t="str">
        <f>IFERROR(TEXT(Tbl_DFR[[#This Row],[Date of filling]],"mmm"),"WIP")</f>
        <v>Oct</v>
      </c>
      <c r="AA637" s="159">
        <f>IFERROR(YEAR(Tbl_DFR[[#This Row],[Date of filling]]),"WIP")</f>
        <v>2025</v>
      </c>
      <c r="AB637" s="161" t="str">
        <f>IFERROR(TEXT(Tbl_DFR[[#This Row],[Date of filling]],"ddd"),"WIP")</f>
        <v>Thu</v>
      </c>
      <c r="AC637" s="50"/>
      <c r="AD637" s="129" t="str">
        <f>_xlfn.XLOOKUP(Tbl_DFR[[#This Row],[SAP]],Site_master[SAP ID],Site_master[ [ TECHNICIAN Name] ],"Not found")</f>
        <v>Lalit Pawar</v>
      </c>
      <c r="AE637" s="133">
        <f>LEN(Tbl_DFR[[#This Row],[SAP]])</f>
        <v>18</v>
      </c>
      <c r="AF637" s="151" t="str">
        <f>IF(Tbl_DFR[[#This Row],[SAP LENGTH]]=18,"valid","check")</f>
        <v>valid</v>
      </c>
    </row>
    <row r="638" spans="1:32">
      <c r="A638" s="70">
        <v>411</v>
      </c>
      <c r="B638" s="34" t="s">
        <v>31</v>
      </c>
      <c r="C638" s="34" t="str">
        <f>UPPER(TRIM(Tbl_DFR[[#This Row],[CMP]]))</f>
        <v>HALDWANI</v>
      </c>
      <c r="D638" s="40" t="s">
        <v>1</v>
      </c>
      <c r="E638" s="21" t="s">
        <v>112</v>
      </c>
      <c r="F638" s="21" t="s">
        <v>111</v>
      </c>
      <c r="G638" s="21" t="s">
        <v>506</v>
      </c>
      <c r="H638" s="45">
        <v>80635</v>
      </c>
      <c r="I638" s="59">
        <v>45939</v>
      </c>
      <c r="J638" s="59">
        <v>45939</v>
      </c>
      <c r="K638" s="159">
        <f>IF(OR(Tbl_DFR[[#This Row],[Date of filling]]="WIP",Tbl_DFR[[#This Row],[Date of Invoice ]]=""),"",Tbl_DFR[[#This Row],[Date of filling]]-Tbl_DFR[[#This Row],[Date of Invoice ]])</f>
        <v>0</v>
      </c>
      <c r="L638" s="161" t="str">
        <f>IF(ISNUMBER(Tbl_DFR[[#This Row],[Invoice filling gape]]),"valid","check")</f>
        <v>valid</v>
      </c>
      <c r="M638" s="52">
        <v>4825</v>
      </c>
      <c r="N638" s="52">
        <v>1072</v>
      </c>
      <c r="O638" s="52">
        <v>59</v>
      </c>
      <c r="P638" s="46">
        <v>40</v>
      </c>
      <c r="Q638" s="46" t="str">
        <f>IF(Tbl_DFR[[#This Row],[Filling Qty]]&gt;=150,"high","normal")</f>
        <v>normal</v>
      </c>
      <c r="R638" s="46" t="str">
        <f>IF(AND(Tbl_DFR[[#This Row],[CMP]]="HALDWANI",Tbl_DFR[[#This Row],[Filling Qty]]&gt;=150),"yes","no")</f>
        <v>no</v>
      </c>
      <c r="S638" s="46" t="str">
        <f>IF(Tbl_DFR[[#This Row],[Filling Qty]]&gt;=150,"high",IF(Tbl_DFR[[#This Row],[Filling Qty]]&gt;=80,"medium","low"))</f>
        <v>low</v>
      </c>
      <c r="T638" s="46">
        <f t="shared" si="10"/>
        <v>99</v>
      </c>
      <c r="U638" s="46" t="str" cm="1">
        <f t="array" ref="U638">_xlfn.IFS(Tbl_DFR[[#This Row],[Filling Qty]]&gt;=150,"HIGH",Tbl_DFR[[#This Row],[Filling Qty]]&gt;=80,"medium",TRUE,"low")</f>
        <v>low</v>
      </c>
      <c r="V638" s="46" t="str">
        <f>IF(OR(Tbl_DFR[[#This Row],[CMP]]="HALDWANI",Tbl_DFR[[#This Row],[CMP]]="DEHRADUN"),"YES","NO")</f>
        <v>YES</v>
      </c>
      <c r="W638" s="59">
        <v>45939</v>
      </c>
      <c r="X638" s="46"/>
      <c r="Y638" s="47">
        <v>45931</v>
      </c>
      <c r="Z638" s="47" t="str">
        <f>IFERROR(TEXT(Tbl_DFR[[#This Row],[Date of filling]],"mmm"),"WIP")</f>
        <v>Oct</v>
      </c>
      <c r="AA638" s="159">
        <f>IFERROR(YEAR(Tbl_DFR[[#This Row],[Date of filling]]),"WIP")</f>
        <v>2025</v>
      </c>
      <c r="AB638" s="161" t="str">
        <f>IFERROR(TEXT(Tbl_DFR[[#This Row],[Date of filling]],"ddd"),"WIP")</f>
        <v>Thu</v>
      </c>
      <c r="AC638" s="48"/>
      <c r="AD638" s="130" t="str">
        <f>_xlfn.XLOOKUP(Tbl_DFR[[#This Row],[SAP]],Site_master[SAP ID],Site_master[ [ TECHNICIAN Name] ],"Not found")</f>
        <v>Lalit Pawar</v>
      </c>
      <c r="AE638" s="135">
        <f>LEN(Tbl_DFR[[#This Row],[SAP]])</f>
        <v>18</v>
      </c>
      <c r="AF638" s="151" t="str">
        <f>IF(Tbl_DFR[[#This Row],[SAP LENGTH]]=18,"valid","check")</f>
        <v>valid</v>
      </c>
    </row>
    <row r="639" spans="1:32">
      <c r="A639" s="56">
        <v>412</v>
      </c>
      <c r="B639" s="28" t="s">
        <v>31</v>
      </c>
      <c r="C639" s="28" t="str">
        <f>UPPER(TRIM(Tbl_DFR[[#This Row],[CMP]]))</f>
        <v>HALDWANI</v>
      </c>
      <c r="D639" s="40" t="s">
        <v>1</v>
      </c>
      <c r="E639" s="27" t="s">
        <v>112</v>
      </c>
      <c r="F639" s="27" t="s">
        <v>111</v>
      </c>
      <c r="G639" s="27" t="s">
        <v>507</v>
      </c>
      <c r="H639" s="49">
        <v>80635</v>
      </c>
      <c r="I639" s="58">
        <v>45939</v>
      </c>
      <c r="J639" s="58">
        <v>45939</v>
      </c>
      <c r="K639" s="159">
        <f>IF(OR(Tbl_DFR[[#This Row],[Date of filling]]="WIP",Tbl_DFR[[#This Row],[Date of Invoice ]]=""),"",Tbl_DFR[[#This Row],[Date of filling]]-Tbl_DFR[[#This Row],[Date of Invoice ]])</f>
        <v>0</v>
      </c>
      <c r="L639" s="161" t="str">
        <f>IF(ISNUMBER(Tbl_DFR[[#This Row],[Invoice filling gape]]),"valid","check")</f>
        <v>valid</v>
      </c>
      <c r="M639" s="51">
        <v>84577</v>
      </c>
      <c r="N639" s="51">
        <v>952</v>
      </c>
      <c r="O639" s="51">
        <v>65</v>
      </c>
      <c r="P639" s="42">
        <v>60</v>
      </c>
      <c r="Q639" s="42" t="str">
        <f>IF(Tbl_DFR[[#This Row],[Filling Qty]]&gt;=150,"high","normal")</f>
        <v>normal</v>
      </c>
      <c r="R639" s="42" t="str">
        <f>IF(AND(Tbl_DFR[[#This Row],[CMP]]="HALDWANI",Tbl_DFR[[#This Row],[Filling Qty]]&gt;=150),"yes","no")</f>
        <v>no</v>
      </c>
      <c r="S639" s="42" t="str">
        <f>IF(Tbl_DFR[[#This Row],[Filling Qty]]&gt;=150,"high",IF(Tbl_DFR[[#This Row],[Filling Qty]]&gt;=80,"medium","low"))</f>
        <v>low</v>
      </c>
      <c r="T639" s="42">
        <f t="shared" si="10"/>
        <v>125</v>
      </c>
      <c r="U639" s="42" t="str" cm="1">
        <f t="array" ref="U639">_xlfn.IFS(Tbl_DFR[[#This Row],[Filling Qty]]&gt;=150,"HIGH",Tbl_DFR[[#This Row],[Filling Qty]]&gt;=80,"medium",TRUE,"low")</f>
        <v>low</v>
      </c>
      <c r="V639" s="42" t="str">
        <f>IF(OR(Tbl_DFR[[#This Row],[CMP]]="HALDWANI",Tbl_DFR[[#This Row],[CMP]]="DEHRADUN"),"YES","NO")</f>
        <v>YES</v>
      </c>
      <c r="W639" s="58">
        <v>45939</v>
      </c>
      <c r="X639" s="42"/>
      <c r="Y639" s="43">
        <v>45931</v>
      </c>
      <c r="Z639" s="43" t="str">
        <f>IFERROR(TEXT(Tbl_DFR[[#This Row],[Date of filling]],"mmm"),"WIP")</f>
        <v>Oct</v>
      </c>
      <c r="AA639" s="159">
        <f>IFERROR(YEAR(Tbl_DFR[[#This Row],[Date of filling]]),"WIP")</f>
        <v>2025</v>
      </c>
      <c r="AB639" s="161" t="str">
        <f>IFERROR(TEXT(Tbl_DFR[[#This Row],[Date of filling]],"ddd"),"WIP")</f>
        <v>Thu</v>
      </c>
      <c r="AC639" s="50"/>
      <c r="AD639" s="129" t="str">
        <f>_xlfn.XLOOKUP(Tbl_DFR[[#This Row],[SAP]],Site_master[SAP ID],Site_master[ [ TECHNICIAN Name] ],"Not found")</f>
        <v>Lalit Pawar</v>
      </c>
      <c r="AE639" s="133">
        <f>LEN(Tbl_DFR[[#This Row],[SAP]])</f>
        <v>18</v>
      </c>
      <c r="AF639" s="151" t="str">
        <f>IF(Tbl_DFR[[#This Row],[SAP LENGTH]]=18,"valid","check")</f>
        <v>valid</v>
      </c>
    </row>
    <row r="640" spans="1:32">
      <c r="A640" s="70">
        <v>413</v>
      </c>
      <c r="B640" s="34" t="s">
        <v>31</v>
      </c>
      <c r="C640" s="34" t="str">
        <f>UPPER(TRIM(Tbl_DFR[[#This Row],[CMP]]))</f>
        <v>HALDWANI</v>
      </c>
      <c r="D640" s="40" t="s">
        <v>1</v>
      </c>
      <c r="E640" s="23" t="s">
        <v>105</v>
      </c>
      <c r="F640" s="21" t="s">
        <v>106</v>
      </c>
      <c r="G640" s="21" t="s">
        <v>508</v>
      </c>
      <c r="H640" s="45" t="s">
        <v>530</v>
      </c>
      <c r="I640" s="59">
        <v>45939</v>
      </c>
      <c r="J640" s="59">
        <v>45939</v>
      </c>
      <c r="K640" s="159">
        <f>IF(OR(Tbl_DFR[[#This Row],[Date of filling]]="WIP",Tbl_DFR[[#This Row],[Date of Invoice ]]=""),"",Tbl_DFR[[#This Row],[Date of filling]]-Tbl_DFR[[#This Row],[Date of Invoice ]])</f>
        <v>0</v>
      </c>
      <c r="L640" s="161" t="str">
        <f>IF(ISNUMBER(Tbl_DFR[[#This Row],[Invoice filling gape]]),"valid","check")</f>
        <v>valid</v>
      </c>
      <c r="M640" s="52">
        <v>4540</v>
      </c>
      <c r="N640" s="52">
        <v>988</v>
      </c>
      <c r="O640" s="52">
        <v>10</v>
      </c>
      <c r="P640" s="46">
        <v>100</v>
      </c>
      <c r="Q640" s="46" t="str">
        <f>IF(Tbl_DFR[[#This Row],[Filling Qty]]&gt;=150,"high","normal")</f>
        <v>normal</v>
      </c>
      <c r="R640" s="46" t="str">
        <f>IF(AND(Tbl_DFR[[#This Row],[CMP]]="HALDWANI",Tbl_DFR[[#This Row],[Filling Qty]]&gt;=150),"yes","no")</f>
        <v>no</v>
      </c>
      <c r="S640" s="46" t="str">
        <f>IF(Tbl_DFR[[#This Row],[Filling Qty]]&gt;=150,"high",IF(Tbl_DFR[[#This Row],[Filling Qty]]&gt;=80,"medium","low"))</f>
        <v>medium</v>
      </c>
      <c r="T640" s="46">
        <f t="shared" si="10"/>
        <v>110</v>
      </c>
      <c r="U640" s="46" t="str" cm="1">
        <f t="array" ref="U640">_xlfn.IFS(Tbl_DFR[[#This Row],[Filling Qty]]&gt;=150,"HIGH",Tbl_DFR[[#This Row],[Filling Qty]]&gt;=80,"medium",TRUE,"low")</f>
        <v>medium</v>
      </c>
      <c r="V640" s="46" t="str">
        <f>IF(OR(Tbl_DFR[[#This Row],[CMP]]="HALDWANI",Tbl_DFR[[#This Row],[CMP]]="DEHRADUN"),"YES","NO")</f>
        <v>YES</v>
      </c>
      <c r="W640" s="59">
        <v>45939</v>
      </c>
      <c r="X640" s="46"/>
      <c r="Y640" s="47">
        <v>45931</v>
      </c>
      <c r="Z640" s="47" t="str">
        <f>IFERROR(TEXT(Tbl_DFR[[#This Row],[Date of filling]],"mmm"),"WIP")</f>
        <v>Oct</v>
      </c>
      <c r="AA640" s="159">
        <f>IFERROR(YEAR(Tbl_DFR[[#This Row],[Date of filling]]),"WIP")</f>
        <v>2025</v>
      </c>
      <c r="AB640" s="161" t="str">
        <f>IFERROR(TEXT(Tbl_DFR[[#This Row],[Date of filling]],"ddd"),"WIP")</f>
        <v>Thu</v>
      </c>
      <c r="AC640" s="48"/>
      <c r="AD640" s="130" t="str">
        <f>_xlfn.XLOOKUP(Tbl_DFR[[#This Row],[SAP]],Site_master[SAP ID],Site_master[ [ TECHNICIAN Name] ],"Not found")</f>
        <v>Mr  Ghanshyam</v>
      </c>
      <c r="AE640" s="135">
        <f>LEN(Tbl_DFR[[#This Row],[SAP]])</f>
        <v>18</v>
      </c>
      <c r="AF640" s="151" t="str">
        <f>IF(Tbl_DFR[[#This Row],[SAP LENGTH]]=18,"valid","check")</f>
        <v>valid</v>
      </c>
    </row>
    <row r="641" spans="1:32">
      <c r="A641" s="56">
        <v>414</v>
      </c>
      <c r="B641" s="28" t="s">
        <v>31</v>
      </c>
      <c r="C641" s="28" t="str">
        <f>UPPER(TRIM(Tbl_DFR[[#This Row],[CMP]]))</f>
        <v>HALDWANI</v>
      </c>
      <c r="D641" s="40" t="s">
        <v>1</v>
      </c>
      <c r="E641" s="23" t="s">
        <v>105</v>
      </c>
      <c r="F641" s="27" t="s">
        <v>106</v>
      </c>
      <c r="G641" s="27" t="s">
        <v>509</v>
      </c>
      <c r="H641" s="49" t="s">
        <v>530</v>
      </c>
      <c r="I641" s="58">
        <v>45939</v>
      </c>
      <c r="J641" s="58">
        <v>45940</v>
      </c>
      <c r="K641" s="159">
        <f>IF(OR(Tbl_DFR[[#This Row],[Date of filling]]="WIP",Tbl_DFR[[#This Row],[Date of Invoice ]]=""),"",Tbl_DFR[[#This Row],[Date of filling]]-Tbl_DFR[[#This Row],[Date of Invoice ]])</f>
        <v>1</v>
      </c>
      <c r="L641" s="161" t="str">
        <f>IF(ISNUMBER(Tbl_DFR[[#This Row],[Invoice filling gape]]),"valid","check")</f>
        <v>valid</v>
      </c>
      <c r="M641" s="51">
        <v>922</v>
      </c>
      <c r="N641" s="51">
        <v>268</v>
      </c>
      <c r="O641" s="51">
        <v>60</v>
      </c>
      <c r="P641" s="42">
        <v>80</v>
      </c>
      <c r="Q641" s="42" t="str">
        <f>IF(Tbl_DFR[[#This Row],[Filling Qty]]&gt;=150,"high","normal")</f>
        <v>normal</v>
      </c>
      <c r="R641" s="42" t="str">
        <f>IF(AND(Tbl_DFR[[#This Row],[CMP]]="HALDWANI",Tbl_DFR[[#This Row],[Filling Qty]]&gt;=150),"yes","no")</f>
        <v>no</v>
      </c>
      <c r="S641" s="42" t="str">
        <f>IF(Tbl_DFR[[#This Row],[Filling Qty]]&gt;=150,"high",IF(Tbl_DFR[[#This Row],[Filling Qty]]&gt;=80,"medium","low"))</f>
        <v>medium</v>
      </c>
      <c r="T641" s="42">
        <f t="shared" si="10"/>
        <v>140</v>
      </c>
      <c r="U641" s="42" t="str" cm="1">
        <f t="array" ref="U641">_xlfn.IFS(Tbl_DFR[[#This Row],[Filling Qty]]&gt;=150,"HIGH",Tbl_DFR[[#This Row],[Filling Qty]]&gt;=80,"medium",TRUE,"low")</f>
        <v>medium</v>
      </c>
      <c r="V641" s="42" t="str">
        <f>IF(OR(Tbl_DFR[[#This Row],[CMP]]="HALDWANI",Tbl_DFR[[#This Row],[CMP]]="DEHRADUN"),"YES","NO")</f>
        <v>YES</v>
      </c>
      <c r="W641" s="58">
        <v>45940</v>
      </c>
      <c r="X641" s="42"/>
      <c r="Y641" s="43">
        <v>45931</v>
      </c>
      <c r="Z641" s="43" t="str">
        <f>IFERROR(TEXT(Tbl_DFR[[#This Row],[Date of filling]],"mmm"),"WIP")</f>
        <v>Oct</v>
      </c>
      <c r="AA641" s="159">
        <f>IFERROR(YEAR(Tbl_DFR[[#This Row],[Date of filling]]),"WIP")</f>
        <v>2025</v>
      </c>
      <c r="AB641" s="161" t="str">
        <f>IFERROR(TEXT(Tbl_DFR[[#This Row],[Date of filling]],"ddd"),"WIP")</f>
        <v>Fri</v>
      </c>
      <c r="AC641" s="50"/>
      <c r="AD641" s="129" t="str">
        <f>_xlfn.XLOOKUP(Tbl_DFR[[#This Row],[SAP]],Site_master[SAP ID],Site_master[ [ TECHNICIAN Name] ],"Not found")</f>
        <v>Sikandar   Singh</v>
      </c>
      <c r="AE641" s="133">
        <f>LEN(Tbl_DFR[[#This Row],[SAP]])</f>
        <v>18</v>
      </c>
      <c r="AF641" s="151" t="str">
        <f>IF(Tbl_DFR[[#This Row],[SAP LENGTH]]=18,"valid","check")</f>
        <v>valid</v>
      </c>
    </row>
    <row r="642" spans="1:32">
      <c r="A642" s="70">
        <v>415</v>
      </c>
      <c r="B642" s="34" t="s">
        <v>31</v>
      </c>
      <c r="C642" s="34" t="str">
        <f>UPPER(TRIM(Tbl_DFR[[#This Row],[CMP]]))</f>
        <v>HALDWANI</v>
      </c>
      <c r="D642" s="40" t="s">
        <v>1</v>
      </c>
      <c r="E642" s="23" t="s">
        <v>105</v>
      </c>
      <c r="F642" s="21" t="s">
        <v>106</v>
      </c>
      <c r="G642" s="21" t="s">
        <v>510</v>
      </c>
      <c r="H642" s="45" t="s">
        <v>530</v>
      </c>
      <c r="I642" s="59">
        <v>45939</v>
      </c>
      <c r="J642" s="59">
        <v>45940</v>
      </c>
      <c r="K642" s="159">
        <f>IF(OR(Tbl_DFR[[#This Row],[Date of filling]]="WIP",Tbl_DFR[[#This Row],[Date of Invoice ]]=""),"",Tbl_DFR[[#This Row],[Date of filling]]-Tbl_DFR[[#This Row],[Date of Invoice ]])</f>
        <v>1</v>
      </c>
      <c r="L642" s="161" t="str">
        <f>IF(ISNUMBER(Tbl_DFR[[#This Row],[Invoice filling gape]]),"valid","check")</f>
        <v>valid</v>
      </c>
      <c r="M642" s="52">
        <v>916</v>
      </c>
      <c r="N642" s="52">
        <v>146</v>
      </c>
      <c r="O642" s="52">
        <v>70</v>
      </c>
      <c r="P642" s="46">
        <v>60</v>
      </c>
      <c r="Q642" s="46" t="str">
        <f>IF(Tbl_DFR[[#This Row],[Filling Qty]]&gt;=150,"high","normal")</f>
        <v>normal</v>
      </c>
      <c r="R642" s="46" t="str">
        <f>IF(AND(Tbl_DFR[[#This Row],[CMP]]="HALDWANI",Tbl_DFR[[#This Row],[Filling Qty]]&gt;=150),"yes","no")</f>
        <v>no</v>
      </c>
      <c r="S642" s="46" t="str">
        <f>IF(Tbl_DFR[[#This Row],[Filling Qty]]&gt;=150,"high",IF(Tbl_DFR[[#This Row],[Filling Qty]]&gt;=80,"medium","low"))</f>
        <v>low</v>
      </c>
      <c r="T642" s="46">
        <f t="shared" si="10"/>
        <v>130</v>
      </c>
      <c r="U642" s="46" t="str" cm="1">
        <f t="array" ref="U642">_xlfn.IFS(Tbl_DFR[[#This Row],[Filling Qty]]&gt;=150,"HIGH",Tbl_DFR[[#This Row],[Filling Qty]]&gt;=80,"medium",TRUE,"low")</f>
        <v>low</v>
      </c>
      <c r="V642" s="46" t="str">
        <f>IF(OR(Tbl_DFR[[#This Row],[CMP]]="HALDWANI",Tbl_DFR[[#This Row],[CMP]]="DEHRADUN"),"YES","NO")</f>
        <v>YES</v>
      </c>
      <c r="W642" s="59">
        <v>45940</v>
      </c>
      <c r="X642" s="46"/>
      <c r="Y642" s="47">
        <v>45931</v>
      </c>
      <c r="Z642" s="47" t="str">
        <f>IFERROR(TEXT(Tbl_DFR[[#This Row],[Date of filling]],"mmm"),"WIP")</f>
        <v>Oct</v>
      </c>
      <c r="AA642" s="159">
        <f>IFERROR(YEAR(Tbl_DFR[[#This Row],[Date of filling]]),"WIP")</f>
        <v>2025</v>
      </c>
      <c r="AB642" s="161" t="str">
        <f>IFERROR(TEXT(Tbl_DFR[[#This Row],[Date of filling]],"ddd"),"WIP")</f>
        <v>Fri</v>
      </c>
      <c r="AC642" s="48"/>
      <c r="AD642" s="130" t="str">
        <f>_xlfn.XLOOKUP(Tbl_DFR[[#This Row],[SAP]],Site_master[SAP ID],Site_master[ [ TECHNICIAN Name] ],"Not found")</f>
        <v>Sikandar   Singh</v>
      </c>
      <c r="AE642" s="135">
        <f>LEN(Tbl_DFR[[#This Row],[SAP]])</f>
        <v>18</v>
      </c>
      <c r="AF642" s="151" t="str">
        <f>IF(Tbl_DFR[[#This Row],[SAP LENGTH]]=18,"valid","check")</f>
        <v>valid</v>
      </c>
    </row>
    <row r="643" spans="1:32">
      <c r="A643" s="56">
        <v>416</v>
      </c>
      <c r="B643" s="28" t="s">
        <v>31</v>
      </c>
      <c r="C643" s="28" t="str">
        <f>UPPER(TRIM(Tbl_DFR[[#This Row],[CMP]]))</f>
        <v>HALDWANI</v>
      </c>
      <c r="D643" s="40" t="s">
        <v>1</v>
      </c>
      <c r="E643" s="23" t="s">
        <v>105</v>
      </c>
      <c r="F643" s="27" t="s">
        <v>106</v>
      </c>
      <c r="G643" s="27" t="s">
        <v>511</v>
      </c>
      <c r="H643" s="49" t="s">
        <v>530</v>
      </c>
      <c r="I643" s="58">
        <v>45939</v>
      </c>
      <c r="J643" s="58">
        <v>45940</v>
      </c>
      <c r="K643" s="159">
        <f>IF(OR(Tbl_DFR[[#This Row],[Date of filling]]="WIP",Tbl_DFR[[#This Row],[Date of Invoice ]]=""),"",Tbl_DFR[[#This Row],[Date of filling]]-Tbl_DFR[[#This Row],[Date of Invoice ]])</f>
        <v>1</v>
      </c>
      <c r="L643" s="161" t="str">
        <f>IF(ISNUMBER(Tbl_DFR[[#This Row],[Invoice filling gape]]),"valid","check")</f>
        <v>valid</v>
      </c>
      <c r="M643" s="51">
        <v>3009</v>
      </c>
      <c r="N643" s="51">
        <v>787</v>
      </c>
      <c r="O643" s="51">
        <v>90</v>
      </c>
      <c r="P643" s="42">
        <v>60</v>
      </c>
      <c r="Q643" s="42" t="str">
        <f>IF(Tbl_DFR[[#This Row],[Filling Qty]]&gt;=150,"high","normal")</f>
        <v>normal</v>
      </c>
      <c r="R643" s="42" t="str">
        <f>IF(AND(Tbl_DFR[[#This Row],[CMP]]="HALDWANI",Tbl_DFR[[#This Row],[Filling Qty]]&gt;=150),"yes","no")</f>
        <v>no</v>
      </c>
      <c r="S643" s="42" t="str">
        <f>IF(Tbl_DFR[[#This Row],[Filling Qty]]&gt;=150,"high",IF(Tbl_DFR[[#This Row],[Filling Qty]]&gt;=80,"medium","low"))</f>
        <v>low</v>
      </c>
      <c r="T643" s="42">
        <f t="shared" si="10"/>
        <v>150</v>
      </c>
      <c r="U643" s="42" t="str" cm="1">
        <f t="array" ref="U643">_xlfn.IFS(Tbl_DFR[[#This Row],[Filling Qty]]&gt;=150,"HIGH",Tbl_DFR[[#This Row],[Filling Qty]]&gt;=80,"medium",TRUE,"low")</f>
        <v>low</v>
      </c>
      <c r="V643" s="42" t="str">
        <f>IF(OR(Tbl_DFR[[#This Row],[CMP]]="HALDWANI",Tbl_DFR[[#This Row],[CMP]]="DEHRADUN"),"YES","NO")</f>
        <v>YES</v>
      </c>
      <c r="W643" s="58">
        <v>45940</v>
      </c>
      <c r="X643" s="42"/>
      <c r="Y643" s="43">
        <v>45931</v>
      </c>
      <c r="Z643" s="43" t="str">
        <f>IFERROR(TEXT(Tbl_DFR[[#This Row],[Date of filling]],"mmm"),"WIP")</f>
        <v>Oct</v>
      </c>
      <c r="AA643" s="159">
        <f>IFERROR(YEAR(Tbl_DFR[[#This Row],[Date of filling]]),"WIP")</f>
        <v>2025</v>
      </c>
      <c r="AB643" s="161" t="str">
        <f>IFERROR(TEXT(Tbl_DFR[[#This Row],[Date of filling]],"ddd"),"WIP")</f>
        <v>Fri</v>
      </c>
      <c r="AC643" s="50"/>
      <c r="AD643" s="129" t="str">
        <f>_xlfn.XLOOKUP(Tbl_DFR[[#This Row],[SAP]],Site_master[SAP ID],Site_master[ [ TECHNICIAN Name] ],"Not found")</f>
        <v>Sikandar   Singh</v>
      </c>
      <c r="AE643" s="133">
        <f>LEN(Tbl_DFR[[#This Row],[SAP]])</f>
        <v>18</v>
      </c>
      <c r="AF643" s="151" t="str">
        <f>IF(Tbl_DFR[[#This Row],[SAP LENGTH]]=18,"valid","check")</f>
        <v>valid</v>
      </c>
    </row>
    <row r="644" spans="1:32">
      <c r="A644" s="70">
        <v>417</v>
      </c>
      <c r="B644" s="34" t="s">
        <v>31</v>
      </c>
      <c r="C644" s="34" t="str">
        <f>UPPER(TRIM(Tbl_DFR[[#This Row],[CMP]]))</f>
        <v>HALDWANI</v>
      </c>
      <c r="D644" s="40" t="s">
        <v>1</v>
      </c>
      <c r="E644" s="21" t="s">
        <v>107</v>
      </c>
      <c r="F644" s="21" t="s">
        <v>108</v>
      </c>
      <c r="G644" s="21" t="s">
        <v>512</v>
      </c>
      <c r="H644" s="34">
        <v>94406</v>
      </c>
      <c r="I644" s="59">
        <v>45939</v>
      </c>
      <c r="J644" s="59">
        <v>45939</v>
      </c>
      <c r="K644" s="159">
        <f>IF(OR(Tbl_DFR[[#This Row],[Date of filling]]="WIP",Tbl_DFR[[#This Row],[Date of Invoice ]]=""),"",Tbl_DFR[[#This Row],[Date of filling]]-Tbl_DFR[[#This Row],[Date of Invoice ]])</f>
        <v>0</v>
      </c>
      <c r="L644" s="161" t="str">
        <f>IF(ISNUMBER(Tbl_DFR[[#This Row],[Invoice filling gape]]),"valid","check")</f>
        <v>valid</v>
      </c>
      <c r="M644" s="46">
        <v>509</v>
      </c>
      <c r="N644" s="46">
        <v>70</v>
      </c>
      <c r="O644" s="46">
        <v>12</v>
      </c>
      <c r="P644" s="46">
        <v>80</v>
      </c>
      <c r="Q644" s="46" t="str">
        <f>IF(Tbl_DFR[[#This Row],[Filling Qty]]&gt;=150,"high","normal")</f>
        <v>normal</v>
      </c>
      <c r="R644" s="46" t="str">
        <f>IF(AND(Tbl_DFR[[#This Row],[CMP]]="HALDWANI",Tbl_DFR[[#This Row],[Filling Qty]]&gt;=150),"yes","no")</f>
        <v>no</v>
      </c>
      <c r="S644" s="46" t="str">
        <f>IF(Tbl_DFR[[#This Row],[Filling Qty]]&gt;=150,"high",IF(Tbl_DFR[[#This Row],[Filling Qty]]&gt;=80,"medium","low"))</f>
        <v>medium</v>
      </c>
      <c r="T644" s="46">
        <f t="shared" si="10"/>
        <v>92</v>
      </c>
      <c r="U644" s="46" t="str" cm="1">
        <f t="array" ref="U644">_xlfn.IFS(Tbl_DFR[[#This Row],[Filling Qty]]&gt;=150,"HIGH",Tbl_DFR[[#This Row],[Filling Qty]]&gt;=80,"medium",TRUE,"low")</f>
        <v>medium</v>
      </c>
      <c r="V644" s="46" t="str">
        <f>IF(OR(Tbl_DFR[[#This Row],[CMP]]="HALDWANI",Tbl_DFR[[#This Row],[CMP]]="DEHRADUN"),"YES","NO")</f>
        <v>YES</v>
      </c>
      <c r="W644" s="59">
        <v>45939</v>
      </c>
      <c r="X644" s="46"/>
      <c r="Y644" s="47">
        <v>45931</v>
      </c>
      <c r="Z644" s="47" t="str">
        <f>IFERROR(TEXT(Tbl_DFR[[#This Row],[Date of filling]],"mmm"),"WIP")</f>
        <v>Oct</v>
      </c>
      <c r="AA644" s="159">
        <f>IFERROR(YEAR(Tbl_DFR[[#This Row],[Date of filling]]),"WIP")</f>
        <v>2025</v>
      </c>
      <c r="AB644" s="161" t="str">
        <f>IFERROR(TEXT(Tbl_DFR[[#This Row],[Date of filling]],"ddd"),"WIP")</f>
        <v>Thu</v>
      </c>
      <c r="AC644" s="48"/>
      <c r="AD644" s="130" t="str">
        <f>_xlfn.XLOOKUP(Tbl_DFR[[#This Row],[SAP]],Site_master[SAP ID],Site_master[ [ TECHNICIAN Name] ],"Not found")</f>
        <v>Narayan  Singh</v>
      </c>
      <c r="AE644" s="135">
        <f>LEN(Tbl_DFR[[#This Row],[SAP]])</f>
        <v>18</v>
      </c>
      <c r="AF644" s="151" t="str">
        <f>IF(Tbl_DFR[[#This Row],[SAP LENGTH]]=18,"valid","check")</f>
        <v>valid</v>
      </c>
    </row>
    <row r="645" spans="1:32">
      <c r="A645" s="56">
        <v>418</v>
      </c>
      <c r="B645" s="28" t="s">
        <v>31</v>
      </c>
      <c r="C645" s="28" t="str">
        <f>UPPER(TRIM(Tbl_DFR[[#This Row],[CMP]]))</f>
        <v>HALDWANI</v>
      </c>
      <c r="D645" s="40" t="s">
        <v>1</v>
      </c>
      <c r="E645" s="27" t="s">
        <v>107</v>
      </c>
      <c r="F645" s="27" t="s">
        <v>108</v>
      </c>
      <c r="G645" s="27" t="s">
        <v>513</v>
      </c>
      <c r="H645" s="28">
        <v>94406</v>
      </c>
      <c r="I645" s="58">
        <v>45939</v>
      </c>
      <c r="J645" s="58">
        <v>45939</v>
      </c>
      <c r="K645" s="159">
        <f>IF(OR(Tbl_DFR[[#This Row],[Date of filling]]="WIP",Tbl_DFR[[#This Row],[Date of Invoice ]]=""),"",Tbl_DFR[[#This Row],[Date of filling]]-Tbl_DFR[[#This Row],[Date of Invoice ]])</f>
        <v>0</v>
      </c>
      <c r="L645" s="161" t="str">
        <f>IF(ISNUMBER(Tbl_DFR[[#This Row],[Invoice filling gape]]),"valid","check")</f>
        <v>valid</v>
      </c>
      <c r="M645" s="42">
        <v>8954</v>
      </c>
      <c r="N645" s="42">
        <v>2198</v>
      </c>
      <c r="O645" s="42">
        <v>20</v>
      </c>
      <c r="P645" s="42">
        <v>80</v>
      </c>
      <c r="Q645" s="42" t="str">
        <f>IF(Tbl_DFR[[#This Row],[Filling Qty]]&gt;=150,"high","normal")</f>
        <v>normal</v>
      </c>
      <c r="R645" s="42" t="str">
        <f>IF(AND(Tbl_DFR[[#This Row],[CMP]]="HALDWANI",Tbl_DFR[[#This Row],[Filling Qty]]&gt;=150),"yes","no")</f>
        <v>no</v>
      </c>
      <c r="S645" s="42" t="str">
        <f>IF(Tbl_DFR[[#This Row],[Filling Qty]]&gt;=150,"high",IF(Tbl_DFR[[#This Row],[Filling Qty]]&gt;=80,"medium","low"))</f>
        <v>medium</v>
      </c>
      <c r="T645" s="42">
        <f t="shared" si="10"/>
        <v>100</v>
      </c>
      <c r="U645" s="42" t="str" cm="1">
        <f t="array" ref="U645">_xlfn.IFS(Tbl_DFR[[#This Row],[Filling Qty]]&gt;=150,"HIGH",Tbl_DFR[[#This Row],[Filling Qty]]&gt;=80,"medium",TRUE,"low")</f>
        <v>medium</v>
      </c>
      <c r="V645" s="42" t="str">
        <f>IF(OR(Tbl_DFR[[#This Row],[CMP]]="HALDWANI",Tbl_DFR[[#This Row],[CMP]]="DEHRADUN"),"YES","NO")</f>
        <v>YES</v>
      </c>
      <c r="W645" s="58">
        <v>45939</v>
      </c>
      <c r="X645" s="42"/>
      <c r="Y645" s="43">
        <v>45931</v>
      </c>
      <c r="Z645" s="43" t="str">
        <f>IFERROR(TEXT(Tbl_DFR[[#This Row],[Date of filling]],"mmm"),"WIP")</f>
        <v>Oct</v>
      </c>
      <c r="AA645" s="159">
        <f>IFERROR(YEAR(Tbl_DFR[[#This Row],[Date of filling]]),"WIP")</f>
        <v>2025</v>
      </c>
      <c r="AB645" s="161" t="str">
        <f>IFERROR(TEXT(Tbl_DFR[[#This Row],[Date of filling]],"ddd"),"WIP")</f>
        <v>Thu</v>
      </c>
      <c r="AC645" s="50"/>
      <c r="AD645" s="129" t="str">
        <f>_xlfn.XLOOKUP(Tbl_DFR[[#This Row],[SAP]],Site_master[SAP ID],Site_master[ [ TECHNICIAN Name] ],"Not found")</f>
        <v>Narayan  Singh</v>
      </c>
      <c r="AE645" s="133">
        <f>LEN(Tbl_DFR[[#This Row],[SAP]])</f>
        <v>18</v>
      </c>
      <c r="AF645" s="151" t="str">
        <f>IF(Tbl_DFR[[#This Row],[SAP LENGTH]]=18,"valid","check")</f>
        <v>valid</v>
      </c>
    </row>
    <row r="646" spans="1:32">
      <c r="A646" s="70">
        <v>419</v>
      </c>
      <c r="B646" s="34" t="s">
        <v>31</v>
      </c>
      <c r="C646" s="34" t="str">
        <f>UPPER(TRIM(Tbl_DFR[[#This Row],[CMP]]))</f>
        <v>HALDWANI</v>
      </c>
      <c r="D646" s="40" t="s">
        <v>1</v>
      </c>
      <c r="E646" s="21" t="s">
        <v>107</v>
      </c>
      <c r="F646" s="21" t="s">
        <v>108</v>
      </c>
      <c r="G646" s="21" t="s">
        <v>514</v>
      </c>
      <c r="H646" s="34">
        <v>94406</v>
      </c>
      <c r="I646" s="59">
        <v>45939</v>
      </c>
      <c r="J646" s="59">
        <v>45939</v>
      </c>
      <c r="K646" s="159">
        <f>IF(OR(Tbl_DFR[[#This Row],[Date of filling]]="WIP",Tbl_DFR[[#This Row],[Date of Invoice ]]=""),"",Tbl_DFR[[#This Row],[Date of filling]]-Tbl_DFR[[#This Row],[Date of Invoice ]])</f>
        <v>0</v>
      </c>
      <c r="L646" s="161" t="str">
        <f>IF(ISNUMBER(Tbl_DFR[[#This Row],[Invoice filling gape]]),"valid","check")</f>
        <v>valid</v>
      </c>
      <c r="M646" s="46">
        <v>8189</v>
      </c>
      <c r="N646" s="46">
        <v>1527</v>
      </c>
      <c r="O646" s="46">
        <v>65</v>
      </c>
      <c r="P646" s="46">
        <v>60</v>
      </c>
      <c r="Q646" s="46" t="str">
        <f>IF(Tbl_DFR[[#This Row],[Filling Qty]]&gt;=150,"high","normal")</f>
        <v>normal</v>
      </c>
      <c r="R646" s="46" t="str">
        <f>IF(AND(Tbl_DFR[[#This Row],[CMP]]="HALDWANI",Tbl_DFR[[#This Row],[Filling Qty]]&gt;=150),"yes","no")</f>
        <v>no</v>
      </c>
      <c r="S646" s="46" t="str">
        <f>IF(Tbl_DFR[[#This Row],[Filling Qty]]&gt;=150,"high",IF(Tbl_DFR[[#This Row],[Filling Qty]]&gt;=80,"medium","low"))</f>
        <v>low</v>
      </c>
      <c r="T646" s="46">
        <f t="shared" ref="T646:T709" si="11">P646+O646</f>
        <v>125</v>
      </c>
      <c r="U646" s="46" t="str" cm="1">
        <f t="array" ref="U646">_xlfn.IFS(Tbl_DFR[[#This Row],[Filling Qty]]&gt;=150,"HIGH",Tbl_DFR[[#This Row],[Filling Qty]]&gt;=80,"medium",TRUE,"low")</f>
        <v>low</v>
      </c>
      <c r="V646" s="46" t="str">
        <f>IF(OR(Tbl_DFR[[#This Row],[CMP]]="HALDWANI",Tbl_DFR[[#This Row],[CMP]]="DEHRADUN"),"YES","NO")</f>
        <v>YES</v>
      </c>
      <c r="W646" s="59">
        <v>45939</v>
      </c>
      <c r="X646" s="46"/>
      <c r="Y646" s="47">
        <v>45931</v>
      </c>
      <c r="Z646" s="47" t="str">
        <f>IFERROR(TEXT(Tbl_DFR[[#This Row],[Date of filling]],"mmm"),"WIP")</f>
        <v>Oct</v>
      </c>
      <c r="AA646" s="159">
        <f>IFERROR(YEAR(Tbl_DFR[[#This Row],[Date of filling]]),"WIP")</f>
        <v>2025</v>
      </c>
      <c r="AB646" s="161" t="str">
        <f>IFERROR(TEXT(Tbl_DFR[[#This Row],[Date of filling]],"ddd"),"WIP")</f>
        <v>Thu</v>
      </c>
      <c r="AC646" s="48"/>
      <c r="AD646" s="130" t="str">
        <f>_xlfn.XLOOKUP(Tbl_DFR[[#This Row],[SAP]],Site_master[SAP ID],Site_master[ [ TECHNICIAN Name] ],"Not found")</f>
        <v>Narayan  Singh</v>
      </c>
      <c r="AE646" s="135">
        <f>LEN(Tbl_DFR[[#This Row],[SAP]])</f>
        <v>18</v>
      </c>
      <c r="AF646" s="151" t="str">
        <f>IF(Tbl_DFR[[#This Row],[SAP LENGTH]]=18,"valid","check")</f>
        <v>valid</v>
      </c>
    </row>
    <row r="647" spans="1:32">
      <c r="A647" s="56">
        <v>420</v>
      </c>
      <c r="B647" s="28" t="s">
        <v>31</v>
      </c>
      <c r="C647" s="28" t="str">
        <f>UPPER(TRIM(Tbl_DFR[[#This Row],[CMP]]))</f>
        <v>HALDWANI</v>
      </c>
      <c r="D647" s="40" t="s">
        <v>1</v>
      </c>
      <c r="E647" s="27" t="s">
        <v>107</v>
      </c>
      <c r="F647" s="27" t="s">
        <v>108</v>
      </c>
      <c r="G647" s="27" t="s">
        <v>515</v>
      </c>
      <c r="H647" s="28">
        <v>94406</v>
      </c>
      <c r="I647" s="58">
        <v>45939</v>
      </c>
      <c r="J647" s="58">
        <v>45939</v>
      </c>
      <c r="K647" s="159">
        <f>IF(OR(Tbl_DFR[[#This Row],[Date of filling]]="WIP",Tbl_DFR[[#This Row],[Date of Invoice ]]=""),"",Tbl_DFR[[#This Row],[Date of filling]]-Tbl_DFR[[#This Row],[Date of Invoice ]])</f>
        <v>0</v>
      </c>
      <c r="L647" s="161" t="str">
        <f>IF(ISNUMBER(Tbl_DFR[[#This Row],[Invoice filling gape]]),"valid","check")</f>
        <v>valid</v>
      </c>
      <c r="M647" s="42">
        <v>1654</v>
      </c>
      <c r="N647" s="42">
        <v>286</v>
      </c>
      <c r="O647" s="42">
        <v>30</v>
      </c>
      <c r="P647" s="42">
        <v>40</v>
      </c>
      <c r="Q647" s="42" t="str">
        <f>IF(Tbl_DFR[[#This Row],[Filling Qty]]&gt;=150,"high","normal")</f>
        <v>normal</v>
      </c>
      <c r="R647" s="42" t="str">
        <f>IF(AND(Tbl_DFR[[#This Row],[CMP]]="HALDWANI",Tbl_DFR[[#This Row],[Filling Qty]]&gt;=150),"yes","no")</f>
        <v>no</v>
      </c>
      <c r="S647" s="42" t="str">
        <f>IF(Tbl_DFR[[#This Row],[Filling Qty]]&gt;=150,"high",IF(Tbl_DFR[[#This Row],[Filling Qty]]&gt;=80,"medium","low"))</f>
        <v>low</v>
      </c>
      <c r="T647" s="42">
        <f t="shared" si="11"/>
        <v>70</v>
      </c>
      <c r="U647" s="42" t="str" cm="1">
        <f t="array" ref="U647">_xlfn.IFS(Tbl_DFR[[#This Row],[Filling Qty]]&gt;=150,"HIGH",Tbl_DFR[[#This Row],[Filling Qty]]&gt;=80,"medium",TRUE,"low")</f>
        <v>low</v>
      </c>
      <c r="V647" s="42" t="str">
        <f>IF(OR(Tbl_DFR[[#This Row],[CMP]]="HALDWANI",Tbl_DFR[[#This Row],[CMP]]="DEHRADUN"),"YES","NO")</f>
        <v>YES</v>
      </c>
      <c r="W647" s="58">
        <v>45939</v>
      </c>
      <c r="X647" s="42"/>
      <c r="Y647" s="43">
        <v>45931</v>
      </c>
      <c r="Z647" s="43" t="str">
        <f>IFERROR(TEXT(Tbl_DFR[[#This Row],[Date of filling]],"mmm"),"WIP")</f>
        <v>Oct</v>
      </c>
      <c r="AA647" s="159">
        <f>IFERROR(YEAR(Tbl_DFR[[#This Row],[Date of filling]]),"WIP")</f>
        <v>2025</v>
      </c>
      <c r="AB647" s="161" t="str">
        <f>IFERROR(TEXT(Tbl_DFR[[#This Row],[Date of filling]],"ddd"),"WIP")</f>
        <v>Thu</v>
      </c>
      <c r="AC647" s="50"/>
      <c r="AD647" s="129" t="str">
        <f>_xlfn.XLOOKUP(Tbl_DFR[[#This Row],[SAP]],Site_master[SAP ID],Site_master[ [ TECHNICIAN Name] ],"Not found")</f>
        <v>Narayan  Singh</v>
      </c>
      <c r="AE647" s="133">
        <f>LEN(Tbl_DFR[[#This Row],[SAP]])</f>
        <v>18</v>
      </c>
      <c r="AF647" s="151" t="str">
        <f>IF(Tbl_DFR[[#This Row],[SAP LENGTH]]=18,"valid","check")</f>
        <v>valid</v>
      </c>
    </row>
    <row r="648" spans="1:32">
      <c r="A648" s="70">
        <v>421</v>
      </c>
      <c r="B648" s="34" t="s">
        <v>31</v>
      </c>
      <c r="C648" s="34" t="str">
        <f>UPPER(TRIM(Tbl_DFR[[#This Row],[CMP]]))</f>
        <v>HALDWANI</v>
      </c>
      <c r="D648" s="40" t="s">
        <v>1</v>
      </c>
      <c r="E648" s="21" t="s">
        <v>107</v>
      </c>
      <c r="F648" s="21" t="s">
        <v>108</v>
      </c>
      <c r="G648" s="21" t="s">
        <v>516</v>
      </c>
      <c r="H648" s="34">
        <v>94406</v>
      </c>
      <c r="I648" s="59">
        <v>45939</v>
      </c>
      <c r="J648" s="59">
        <v>45939</v>
      </c>
      <c r="K648" s="159">
        <f>IF(OR(Tbl_DFR[[#This Row],[Date of filling]]="WIP",Tbl_DFR[[#This Row],[Date of Invoice ]]=""),"",Tbl_DFR[[#This Row],[Date of filling]]-Tbl_DFR[[#This Row],[Date of Invoice ]])</f>
        <v>0</v>
      </c>
      <c r="L648" s="161" t="str">
        <f>IF(ISNUMBER(Tbl_DFR[[#This Row],[Invoice filling gape]]),"valid","check")</f>
        <v>valid</v>
      </c>
      <c r="M648" s="46">
        <v>8718</v>
      </c>
      <c r="N648" s="46">
        <v>2268</v>
      </c>
      <c r="O648" s="46">
        <v>18</v>
      </c>
      <c r="P648" s="46">
        <v>60</v>
      </c>
      <c r="Q648" s="46" t="str">
        <f>IF(Tbl_DFR[[#This Row],[Filling Qty]]&gt;=150,"high","normal")</f>
        <v>normal</v>
      </c>
      <c r="R648" s="46" t="str">
        <f>IF(AND(Tbl_DFR[[#This Row],[CMP]]="HALDWANI",Tbl_DFR[[#This Row],[Filling Qty]]&gt;=150),"yes","no")</f>
        <v>no</v>
      </c>
      <c r="S648" s="46" t="str">
        <f>IF(Tbl_DFR[[#This Row],[Filling Qty]]&gt;=150,"high",IF(Tbl_DFR[[#This Row],[Filling Qty]]&gt;=80,"medium","low"))</f>
        <v>low</v>
      </c>
      <c r="T648" s="46">
        <f t="shared" si="11"/>
        <v>78</v>
      </c>
      <c r="U648" s="46" t="str" cm="1">
        <f t="array" ref="U648">_xlfn.IFS(Tbl_DFR[[#This Row],[Filling Qty]]&gt;=150,"HIGH",Tbl_DFR[[#This Row],[Filling Qty]]&gt;=80,"medium",TRUE,"low")</f>
        <v>low</v>
      </c>
      <c r="V648" s="46" t="str">
        <f>IF(OR(Tbl_DFR[[#This Row],[CMP]]="HALDWANI",Tbl_DFR[[#This Row],[CMP]]="DEHRADUN"),"YES","NO")</f>
        <v>YES</v>
      </c>
      <c r="W648" s="59">
        <v>45939</v>
      </c>
      <c r="X648" s="46"/>
      <c r="Y648" s="47">
        <v>45931</v>
      </c>
      <c r="Z648" s="47" t="str">
        <f>IFERROR(TEXT(Tbl_DFR[[#This Row],[Date of filling]],"mmm"),"WIP")</f>
        <v>Oct</v>
      </c>
      <c r="AA648" s="159">
        <f>IFERROR(YEAR(Tbl_DFR[[#This Row],[Date of filling]]),"WIP")</f>
        <v>2025</v>
      </c>
      <c r="AB648" s="161" t="str">
        <f>IFERROR(TEXT(Tbl_DFR[[#This Row],[Date of filling]],"ddd"),"WIP")</f>
        <v>Thu</v>
      </c>
      <c r="AC648" s="48"/>
      <c r="AD648" s="130" t="str">
        <f>_xlfn.XLOOKUP(Tbl_DFR[[#This Row],[SAP]],Site_master[SAP ID],Site_master[ [ TECHNICIAN Name] ],"Not found")</f>
        <v>Chandr Kishor Tiwari</v>
      </c>
      <c r="AE648" s="135">
        <f>LEN(Tbl_DFR[[#This Row],[SAP]])</f>
        <v>18</v>
      </c>
      <c r="AF648" s="151" t="str">
        <f>IF(Tbl_DFR[[#This Row],[SAP LENGTH]]=18,"valid","check")</f>
        <v>valid</v>
      </c>
    </row>
    <row r="649" spans="1:32">
      <c r="A649" s="56">
        <v>422</v>
      </c>
      <c r="B649" s="28" t="s">
        <v>31</v>
      </c>
      <c r="C649" s="28" t="str">
        <f>UPPER(TRIM(Tbl_DFR[[#This Row],[CMP]]))</f>
        <v>HALDWANI</v>
      </c>
      <c r="D649" s="40" t="s">
        <v>1</v>
      </c>
      <c r="E649" s="27" t="s">
        <v>107</v>
      </c>
      <c r="F649" s="27" t="s">
        <v>108</v>
      </c>
      <c r="G649" s="27" t="s">
        <v>517</v>
      </c>
      <c r="H649" s="28">
        <v>94406</v>
      </c>
      <c r="I649" s="58">
        <v>45939</v>
      </c>
      <c r="J649" s="58">
        <v>45939</v>
      </c>
      <c r="K649" s="159">
        <f>IF(OR(Tbl_DFR[[#This Row],[Date of filling]]="WIP",Tbl_DFR[[#This Row],[Date of Invoice ]]=""),"",Tbl_DFR[[#This Row],[Date of filling]]-Tbl_DFR[[#This Row],[Date of Invoice ]])</f>
        <v>0</v>
      </c>
      <c r="L649" s="161" t="str">
        <f>IF(ISNUMBER(Tbl_DFR[[#This Row],[Invoice filling gape]]),"valid","check")</f>
        <v>valid</v>
      </c>
      <c r="M649" s="42">
        <v>22712</v>
      </c>
      <c r="N649" s="42">
        <v>4950</v>
      </c>
      <c r="O649" s="42">
        <v>16</v>
      </c>
      <c r="P649" s="42">
        <v>60</v>
      </c>
      <c r="Q649" s="42" t="str">
        <f>IF(Tbl_DFR[[#This Row],[Filling Qty]]&gt;=150,"high","normal")</f>
        <v>normal</v>
      </c>
      <c r="R649" s="42" t="str">
        <f>IF(AND(Tbl_DFR[[#This Row],[CMP]]="HALDWANI",Tbl_DFR[[#This Row],[Filling Qty]]&gt;=150),"yes","no")</f>
        <v>no</v>
      </c>
      <c r="S649" s="42" t="str">
        <f>IF(Tbl_DFR[[#This Row],[Filling Qty]]&gt;=150,"high",IF(Tbl_DFR[[#This Row],[Filling Qty]]&gt;=80,"medium","low"))</f>
        <v>low</v>
      </c>
      <c r="T649" s="42">
        <f t="shared" si="11"/>
        <v>76</v>
      </c>
      <c r="U649" s="42" t="str" cm="1">
        <f t="array" ref="U649">_xlfn.IFS(Tbl_DFR[[#This Row],[Filling Qty]]&gt;=150,"HIGH",Tbl_DFR[[#This Row],[Filling Qty]]&gt;=80,"medium",TRUE,"low")</f>
        <v>low</v>
      </c>
      <c r="V649" s="42" t="str">
        <f>IF(OR(Tbl_DFR[[#This Row],[CMP]]="HALDWANI",Tbl_DFR[[#This Row],[CMP]]="DEHRADUN"),"YES","NO")</f>
        <v>YES</v>
      </c>
      <c r="W649" s="58">
        <v>45939</v>
      </c>
      <c r="X649" s="42"/>
      <c r="Y649" s="43">
        <v>45931</v>
      </c>
      <c r="Z649" s="43" t="str">
        <f>IFERROR(TEXT(Tbl_DFR[[#This Row],[Date of filling]],"mmm"),"WIP")</f>
        <v>Oct</v>
      </c>
      <c r="AA649" s="159">
        <f>IFERROR(YEAR(Tbl_DFR[[#This Row],[Date of filling]]),"WIP")</f>
        <v>2025</v>
      </c>
      <c r="AB649" s="161" t="str">
        <f>IFERROR(TEXT(Tbl_DFR[[#This Row],[Date of filling]],"ddd"),"WIP")</f>
        <v>Thu</v>
      </c>
      <c r="AC649" s="50"/>
      <c r="AD649" s="129" t="str">
        <f>_xlfn.XLOOKUP(Tbl_DFR[[#This Row],[SAP]],Site_master[SAP ID],Site_master[ [ TECHNICIAN Name] ],"Not found")</f>
        <v>Chandr Kishor Tiwari</v>
      </c>
      <c r="AE649" s="133">
        <f>LEN(Tbl_DFR[[#This Row],[SAP]])</f>
        <v>18</v>
      </c>
      <c r="AF649" s="151" t="str">
        <f>IF(Tbl_DFR[[#This Row],[SAP LENGTH]]=18,"valid","check")</f>
        <v>valid</v>
      </c>
    </row>
    <row r="650" spans="1:32">
      <c r="A650" s="70">
        <v>423</v>
      </c>
      <c r="B650" s="34" t="s">
        <v>31</v>
      </c>
      <c r="C650" s="34" t="str">
        <f>UPPER(TRIM(Tbl_DFR[[#This Row],[CMP]]))</f>
        <v>HALDWANI</v>
      </c>
      <c r="D650" s="40" t="s">
        <v>1</v>
      </c>
      <c r="E650" s="45" t="s">
        <v>107</v>
      </c>
      <c r="F650" s="21" t="s">
        <v>108</v>
      </c>
      <c r="G650" s="21" t="s">
        <v>518</v>
      </c>
      <c r="H650" s="34">
        <v>94252</v>
      </c>
      <c r="I650" s="59">
        <v>45939</v>
      </c>
      <c r="J650" s="59">
        <v>45939</v>
      </c>
      <c r="K650" s="159">
        <f>IF(OR(Tbl_DFR[[#This Row],[Date of filling]]="WIP",Tbl_DFR[[#This Row],[Date of Invoice ]]=""),"",Tbl_DFR[[#This Row],[Date of filling]]-Tbl_DFR[[#This Row],[Date of Invoice ]])</f>
        <v>0</v>
      </c>
      <c r="L650" s="161" t="str">
        <f>IF(ISNUMBER(Tbl_DFR[[#This Row],[Invoice filling gape]]),"valid","check")</f>
        <v>valid</v>
      </c>
      <c r="M650" s="46">
        <v>15305</v>
      </c>
      <c r="N650" s="46">
        <v>4422</v>
      </c>
      <c r="O650" s="46">
        <v>20</v>
      </c>
      <c r="P650" s="46">
        <v>60</v>
      </c>
      <c r="Q650" s="46" t="str">
        <f>IF(Tbl_DFR[[#This Row],[Filling Qty]]&gt;=150,"high","normal")</f>
        <v>normal</v>
      </c>
      <c r="R650" s="46" t="str">
        <f>IF(AND(Tbl_DFR[[#This Row],[CMP]]="HALDWANI",Tbl_DFR[[#This Row],[Filling Qty]]&gt;=150),"yes","no")</f>
        <v>no</v>
      </c>
      <c r="S650" s="46" t="str">
        <f>IF(Tbl_DFR[[#This Row],[Filling Qty]]&gt;=150,"high",IF(Tbl_DFR[[#This Row],[Filling Qty]]&gt;=80,"medium","low"))</f>
        <v>low</v>
      </c>
      <c r="T650" s="46">
        <f t="shared" si="11"/>
        <v>80</v>
      </c>
      <c r="U650" s="46" t="str" cm="1">
        <f t="array" ref="U650">_xlfn.IFS(Tbl_DFR[[#This Row],[Filling Qty]]&gt;=150,"HIGH",Tbl_DFR[[#This Row],[Filling Qty]]&gt;=80,"medium",TRUE,"low")</f>
        <v>low</v>
      </c>
      <c r="V650" s="46" t="str">
        <f>IF(OR(Tbl_DFR[[#This Row],[CMP]]="HALDWANI",Tbl_DFR[[#This Row],[CMP]]="DEHRADUN"),"YES","NO")</f>
        <v>YES</v>
      </c>
      <c r="W650" s="59">
        <v>45939</v>
      </c>
      <c r="X650" s="46"/>
      <c r="Y650" s="47">
        <v>45931</v>
      </c>
      <c r="Z650" s="47" t="str">
        <f>IFERROR(TEXT(Tbl_DFR[[#This Row],[Date of filling]],"mmm"),"WIP")</f>
        <v>Oct</v>
      </c>
      <c r="AA650" s="159">
        <f>IFERROR(YEAR(Tbl_DFR[[#This Row],[Date of filling]]),"WIP")</f>
        <v>2025</v>
      </c>
      <c r="AB650" s="161" t="str">
        <f>IFERROR(TEXT(Tbl_DFR[[#This Row],[Date of filling]],"ddd"),"WIP")</f>
        <v>Thu</v>
      </c>
      <c r="AC650" s="48"/>
      <c r="AD650" s="130" t="str">
        <f>_xlfn.XLOOKUP(Tbl_DFR[[#This Row],[SAP]],Site_master[SAP ID],Site_master[ [ TECHNICIAN Name] ],"Not found")</f>
        <v>Narayan  Singh</v>
      </c>
      <c r="AE650" s="135">
        <f>LEN(Tbl_DFR[[#This Row],[SAP]])</f>
        <v>18</v>
      </c>
      <c r="AF650" s="151" t="str">
        <f>IF(Tbl_DFR[[#This Row],[SAP LENGTH]]=18,"valid","check")</f>
        <v>valid</v>
      </c>
    </row>
    <row r="651" spans="1:32">
      <c r="A651" s="56">
        <v>424</v>
      </c>
      <c r="B651" s="28" t="s">
        <v>31</v>
      </c>
      <c r="C651" s="28" t="str">
        <f>UPPER(TRIM(Tbl_DFR[[#This Row],[CMP]]))</f>
        <v>HALDWANI</v>
      </c>
      <c r="D651" s="40" t="s">
        <v>1</v>
      </c>
      <c r="E651" s="49" t="s">
        <v>107</v>
      </c>
      <c r="F651" s="27" t="s">
        <v>108</v>
      </c>
      <c r="G651" s="27" t="s">
        <v>519</v>
      </c>
      <c r="H651" s="28">
        <v>94252</v>
      </c>
      <c r="I651" s="58">
        <v>45939</v>
      </c>
      <c r="J651" s="58">
        <v>45939</v>
      </c>
      <c r="K651" s="159">
        <f>IF(OR(Tbl_DFR[[#This Row],[Date of filling]]="WIP",Tbl_DFR[[#This Row],[Date of Invoice ]]=""),"",Tbl_DFR[[#This Row],[Date of filling]]-Tbl_DFR[[#This Row],[Date of Invoice ]])</f>
        <v>0</v>
      </c>
      <c r="L651" s="161" t="str">
        <f>IF(ISNUMBER(Tbl_DFR[[#This Row],[Invoice filling gape]]),"valid","check")</f>
        <v>valid</v>
      </c>
      <c r="M651" s="42">
        <v>19824</v>
      </c>
      <c r="N651" s="42">
        <v>3863</v>
      </c>
      <c r="O651" s="42">
        <v>34</v>
      </c>
      <c r="P651" s="42">
        <v>60</v>
      </c>
      <c r="Q651" s="42" t="str">
        <f>IF(Tbl_DFR[[#This Row],[Filling Qty]]&gt;=150,"high","normal")</f>
        <v>normal</v>
      </c>
      <c r="R651" s="42" t="str">
        <f>IF(AND(Tbl_DFR[[#This Row],[CMP]]="HALDWANI",Tbl_DFR[[#This Row],[Filling Qty]]&gt;=150),"yes","no")</f>
        <v>no</v>
      </c>
      <c r="S651" s="42" t="str">
        <f>IF(Tbl_DFR[[#This Row],[Filling Qty]]&gt;=150,"high",IF(Tbl_DFR[[#This Row],[Filling Qty]]&gt;=80,"medium","low"))</f>
        <v>low</v>
      </c>
      <c r="T651" s="42">
        <f t="shared" si="11"/>
        <v>94</v>
      </c>
      <c r="U651" s="42" t="str" cm="1">
        <f t="array" ref="U651">_xlfn.IFS(Tbl_DFR[[#This Row],[Filling Qty]]&gt;=150,"HIGH",Tbl_DFR[[#This Row],[Filling Qty]]&gt;=80,"medium",TRUE,"low")</f>
        <v>low</v>
      </c>
      <c r="V651" s="42" t="str">
        <f>IF(OR(Tbl_DFR[[#This Row],[CMP]]="HALDWANI",Tbl_DFR[[#This Row],[CMP]]="DEHRADUN"),"YES","NO")</f>
        <v>YES</v>
      </c>
      <c r="W651" s="58">
        <v>45939</v>
      </c>
      <c r="X651" s="42"/>
      <c r="Y651" s="43">
        <v>45931</v>
      </c>
      <c r="Z651" s="43" t="str">
        <f>IFERROR(TEXT(Tbl_DFR[[#This Row],[Date of filling]],"mmm"),"WIP")</f>
        <v>Oct</v>
      </c>
      <c r="AA651" s="159">
        <f>IFERROR(YEAR(Tbl_DFR[[#This Row],[Date of filling]]),"WIP")</f>
        <v>2025</v>
      </c>
      <c r="AB651" s="161" t="str">
        <f>IFERROR(TEXT(Tbl_DFR[[#This Row],[Date of filling]],"ddd"),"WIP")</f>
        <v>Thu</v>
      </c>
      <c r="AC651" s="50"/>
      <c r="AD651" s="129" t="str">
        <f>_xlfn.XLOOKUP(Tbl_DFR[[#This Row],[SAP]],Site_master[SAP ID],Site_master[ [ TECHNICIAN Name] ],"Not found")</f>
        <v>Narayan  Singh</v>
      </c>
      <c r="AE651" s="133">
        <f>LEN(Tbl_DFR[[#This Row],[SAP]])</f>
        <v>18</v>
      </c>
      <c r="AF651" s="151" t="str">
        <f>IF(Tbl_DFR[[#This Row],[SAP LENGTH]]=18,"valid","check")</f>
        <v>valid</v>
      </c>
    </row>
    <row r="652" spans="1:32">
      <c r="A652" s="70">
        <v>425</v>
      </c>
      <c r="B652" s="34" t="s">
        <v>31</v>
      </c>
      <c r="C652" s="34" t="str">
        <f>UPPER(TRIM(Tbl_DFR[[#This Row],[CMP]]))</f>
        <v>HALDWANI</v>
      </c>
      <c r="D652" s="40" t="s">
        <v>1</v>
      </c>
      <c r="E652" s="45" t="s">
        <v>107</v>
      </c>
      <c r="F652" s="21" t="s">
        <v>108</v>
      </c>
      <c r="G652" s="21" t="s">
        <v>520</v>
      </c>
      <c r="H652" s="34">
        <v>94252</v>
      </c>
      <c r="I652" s="59">
        <v>45939</v>
      </c>
      <c r="J652" s="59">
        <v>45939</v>
      </c>
      <c r="K652" s="159">
        <f>IF(OR(Tbl_DFR[[#This Row],[Date of filling]]="WIP",Tbl_DFR[[#This Row],[Date of Invoice ]]=""),"",Tbl_DFR[[#This Row],[Date of filling]]-Tbl_DFR[[#This Row],[Date of Invoice ]])</f>
        <v>0</v>
      </c>
      <c r="L652" s="161" t="str">
        <f>IF(ISNUMBER(Tbl_DFR[[#This Row],[Invoice filling gape]]),"valid","check")</f>
        <v>valid</v>
      </c>
      <c r="M652" s="46">
        <v>13291</v>
      </c>
      <c r="N652" s="46">
        <v>3017</v>
      </c>
      <c r="O652" s="46">
        <v>20</v>
      </c>
      <c r="P652" s="46">
        <v>60</v>
      </c>
      <c r="Q652" s="46" t="str">
        <f>IF(Tbl_DFR[[#This Row],[Filling Qty]]&gt;=150,"high","normal")</f>
        <v>normal</v>
      </c>
      <c r="R652" s="46" t="str">
        <f>IF(AND(Tbl_DFR[[#This Row],[CMP]]="HALDWANI",Tbl_DFR[[#This Row],[Filling Qty]]&gt;=150),"yes","no")</f>
        <v>no</v>
      </c>
      <c r="S652" s="46" t="str">
        <f>IF(Tbl_DFR[[#This Row],[Filling Qty]]&gt;=150,"high",IF(Tbl_DFR[[#This Row],[Filling Qty]]&gt;=80,"medium","low"))</f>
        <v>low</v>
      </c>
      <c r="T652" s="46">
        <f t="shared" si="11"/>
        <v>80</v>
      </c>
      <c r="U652" s="46" t="str" cm="1">
        <f t="array" ref="U652">_xlfn.IFS(Tbl_DFR[[#This Row],[Filling Qty]]&gt;=150,"HIGH",Tbl_DFR[[#This Row],[Filling Qty]]&gt;=80,"medium",TRUE,"low")</f>
        <v>low</v>
      </c>
      <c r="V652" s="46" t="str">
        <f>IF(OR(Tbl_DFR[[#This Row],[CMP]]="HALDWANI",Tbl_DFR[[#This Row],[CMP]]="DEHRADUN"),"YES","NO")</f>
        <v>YES</v>
      </c>
      <c r="W652" s="59">
        <v>45939</v>
      </c>
      <c r="X652" s="46"/>
      <c r="Y652" s="47">
        <v>45931</v>
      </c>
      <c r="Z652" s="47" t="str">
        <f>IFERROR(TEXT(Tbl_DFR[[#This Row],[Date of filling]],"mmm"),"WIP")</f>
        <v>Oct</v>
      </c>
      <c r="AA652" s="159">
        <f>IFERROR(YEAR(Tbl_DFR[[#This Row],[Date of filling]]),"WIP")</f>
        <v>2025</v>
      </c>
      <c r="AB652" s="161" t="str">
        <f>IFERROR(TEXT(Tbl_DFR[[#This Row],[Date of filling]],"ddd"),"WIP")</f>
        <v>Thu</v>
      </c>
      <c r="AC652" s="48"/>
      <c r="AD652" s="130" t="str">
        <f>_xlfn.XLOOKUP(Tbl_DFR[[#This Row],[SAP]],Site_master[SAP ID],Site_master[ [ TECHNICIAN Name] ],"Not found")</f>
        <v>Narayan  Singh</v>
      </c>
      <c r="AE652" s="135">
        <f>LEN(Tbl_DFR[[#This Row],[SAP]])</f>
        <v>18</v>
      </c>
      <c r="AF652" s="151" t="str">
        <f>IF(Tbl_DFR[[#This Row],[SAP LENGTH]]=18,"valid","check")</f>
        <v>valid</v>
      </c>
    </row>
    <row r="653" spans="1:32">
      <c r="A653" s="56">
        <v>426</v>
      </c>
      <c r="B653" s="28" t="s">
        <v>31</v>
      </c>
      <c r="C653" s="28" t="str">
        <f>UPPER(TRIM(Tbl_DFR[[#This Row],[CMP]]))</f>
        <v>HALDWANI</v>
      </c>
      <c r="D653" s="40" t="s">
        <v>1</v>
      </c>
      <c r="E653" s="49" t="s">
        <v>107</v>
      </c>
      <c r="F653" s="27" t="s">
        <v>108</v>
      </c>
      <c r="G653" s="27" t="s">
        <v>521</v>
      </c>
      <c r="H653" s="28">
        <v>94252</v>
      </c>
      <c r="I653" s="58">
        <v>45939</v>
      </c>
      <c r="J653" s="58">
        <v>45939</v>
      </c>
      <c r="K653" s="159">
        <f>IF(OR(Tbl_DFR[[#This Row],[Date of filling]]="WIP",Tbl_DFR[[#This Row],[Date of Invoice ]]=""),"",Tbl_DFR[[#This Row],[Date of filling]]-Tbl_DFR[[#This Row],[Date of Invoice ]])</f>
        <v>0</v>
      </c>
      <c r="L653" s="161" t="str">
        <f>IF(ISNUMBER(Tbl_DFR[[#This Row],[Invoice filling gape]]),"valid","check")</f>
        <v>valid</v>
      </c>
      <c r="M653" s="42">
        <v>0</v>
      </c>
      <c r="N653" s="42">
        <v>7505</v>
      </c>
      <c r="O653" s="42">
        <v>15</v>
      </c>
      <c r="P653" s="42">
        <v>60</v>
      </c>
      <c r="Q653" s="42" t="str">
        <f>IF(Tbl_DFR[[#This Row],[Filling Qty]]&gt;=150,"high","normal")</f>
        <v>normal</v>
      </c>
      <c r="R653" s="42" t="str">
        <f>IF(AND(Tbl_DFR[[#This Row],[CMP]]="HALDWANI",Tbl_DFR[[#This Row],[Filling Qty]]&gt;=150),"yes","no")</f>
        <v>no</v>
      </c>
      <c r="S653" s="42" t="str">
        <f>IF(Tbl_DFR[[#This Row],[Filling Qty]]&gt;=150,"high",IF(Tbl_DFR[[#This Row],[Filling Qty]]&gt;=80,"medium","low"))</f>
        <v>low</v>
      </c>
      <c r="T653" s="42">
        <f t="shared" si="11"/>
        <v>75</v>
      </c>
      <c r="U653" s="42" t="str" cm="1">
        <f t="array" ref="U653">_xlfn.IFS(Tbl_DFR[[#This Row],[Filling Qty]]&gt;=150,"HIGH",Tbl_DFR[[#This Row],[Filling Qty]]&gt;=80,"medium",TRUE,"low")</f>
        <v>low</v>
      </c>
      <c r="V653" s="42" t="str">
        <f>IF(OR(Tbl_DFR[[#This Row],[CMP]]="HALDWANI",Tbl_DFR[[#This Row],[CMP]]="DEHRADUN"),"YES","NO")</f>
        <v>YES</v>
      </c>
      <c r="W653" s="58">
        <v>45939</v>
      </c>
      <c r="X653" s="42"/>
      <c r="Y653" s="43">
        <v>45931</v>
      </c>
      <c r="Z653" s="43" t="str">
        <f>IFERROR(TEXT(Tbl_DFR[[#This Row],[Date of filling]],"mmm"),"WIP")</f>
        <v>Oct</v>
      </c>
      <c r="AA653" s="159">
        <f>IFERROR(YEAR(Tbl_DFR[[#This Row],[Date of filling]]),"WIP")</f>
        <v>2025</v>
      </c>
      <c r="AB653" s="161" t="str">
        <f>IFERROR(TEXT(Tbl_DFR[[#This Row],[Date of filling]],"ddd"),"WIP")</f>
        <v>Thu</v>
      </c>
      <c r="AC653" s="50"/>
      <c r="AD653" s="129" t="str">
        <f>_xlfn.XLOOKUP(Tbl_DFR[[#This Row],[SAP]],Site_master[SAP ID],Site_master[ [ TECHNICIAN Name] ],"Not found")</f>
        <v>Narayan  Singh</v>
      </c>
      <c r="AE653" s="133">
        <f>LEN(Tbl_DFR[[#This Row],[SAP]])</f>
        <v>18</v>
      </c>
      <c r="AF653" s="151" t="str">
        <f>IF(Tbl_DFR[[#This Row],[SAP LENGTH]]=18,"valid","check")</f>
        <v>valid</v>
      </c>
    </row>
    <row r="654" spans="1:32">
      <c r="A654" s="70">
        <v>427</v>
      </c>
      <c r="B654" s="34" t="s">
        <v>31</v>
      </c>
      <c r="C654" s="34" t="str">
        <f>UPPER(TRIM(Tbl_DFR[[#This Row],[CMP]]))</f>
        <v>HALDWANI</v>
      </c>
      <c r="D654" s="40" t="s">
        <v>1</v>
      </c>
      <c r="E654" s="45" t="s">
        <v>107</v>
      </c>
      <c r="F654" s="21" t="s">
        <v>108</v>
      </c>
      <c r="G654" s="21" t="s">
        <v>522</v>
      </c>
      <c r="H654" s="34">
        <v>94252</v>
      </c>
      <c r="I654" s="59">
        <v>45939</v>
      </c>
      <c r="J654" s="59">
        <v>45939</v>
      </c>
      <c r="K654" s="159">
        <f>IF(OR(Tbl_DFR[[#This Row],[Date of filling]]="WIP",Tbl_DFR[[#This Row],[Date of Invoice ]]=""),"",Tbl_DFR[[#This Row],[Date of filling]]-Tbl_DFR[[#This Row],[Date of Invoice ]])</f>
        <v>0</v>
      </c>
      <c r="L654" s="161" t="str">
        <f>IF(ISNUMBER(Tbl_DFR[[#This Row],[Invoice filling gape]]),"valid","check")</f>
        <v>valid</v>
      </c>
      <c r="M654" s="46">
        <v>8463</v>
      </c>
      <c r="N654" s="46">
        <v>2567</v>
      </c>
      <c r="O654" s="46">
        <v>45</v>
      </c>
      <c r="P654" s="46">
        <v>60</v>
      </c>
      <c r="Q654" s="46" t="str">
        <f>IF(Tbl_DFR[[#This Row],[Filling Qty]]&gt;=150,"high","normal")</f>
        <v>normal</v>
      </c>
      <c r="R654" s="46" t="str">
        <f>IF(AND(Tbl_DFR[[#This Row],[CMP]]="HALDWANI",Tbl_DFR[[#This Row],[Filling Qty]]&gt;=150),"yes","no")</f>
        <v>no</v>
      </c>
      <c r="S654" s="46" t="str">
        <f>IF(Tbl_DFR[[#This Row],[Filling Qty]]&gt;=150,"high",IF(Tbl_DFR[[#This Row],[Filling Qty]]&gt;=80,"medium","low"))</f>
        <v>low</v>
      </c>
      <c r="T654" s="46">
        <f t="shared" si="11"/>
        <v>105</v>
      </c>
      <c r="U654" s="46" t="str" cm="1">
        <f t="array" ref="U654">_xlfn.IFS(Tbl_DFR[[#This Row],[Filling Qty]]&gt;=150,"HIGH",Tbl_DFR[[#This Row],[Filling Qty]]&gt;=80,"medium",TRUE,"low")</f>
        <v>low</v>
      </c>
      <c r="V654" s="46" t="str">
        <f>IF(OR(Tbl_DFR[[#This Row],[CMP]]="HALDWANI",Tbl_DFR[[#This Row],[CMP]]="DEHRADUN"),"YES","NO")</f>
        <v>YES</v>
      </c>
      <c r="W654" s="59">
        <v>45939</v>
      </c>
      <c r="X654" s="46"/>
      <c r="Y654" s="47">
        <v>45931</v>
      </c>
      <c r="Z654" s="47" t="str">
        <f>IFERROR(TEXT(Tbl_DFR[[#This Row],[Date of filling]],"mmm"),"WIP")</f>
        <v>Oct</v>
      </c>
      <c r="AA654" s="159">
        <f>IFERROR(YEAR(Tbl_DFR[[#This Row],[Date of filling]]),"WIP")</f>
        <v>2025</v>
      </c>
      <c r="AB654" s="161" t="str">
        <f>IFERROR(TEXT(Tbl_DFR[[#This Row],[Date of filling]],"ddd"),"WIP")</f>
        <v>Thu</v>
      </c>
      <c r="AC654" s="48"/>
      <c r="AD654" s="130" t="str">
        <f>_xlfn.XLOOKUP(Tbl_DFR[[#This Row],[SAP]],Site_master[SAP ID],Site_master[ [ TECHNICIAN Name] ],"Not found")</f>
        <v>Narayan  Singh</v>
      </c>
      <c r="AE654" s="135">
        <f>LEN(Tbl_DFR[[#This Row],[SAP]])</f>
        <v>18</v>
      </c>
      <c r="AF654" s="151" t="str">
        <f>IF(Tbl_DFR[[#This Row],[SAP LENGTH]]=18,"valid","check")</f>
        <v>valid</v>
      </c>
    </row>
    <row r="655" spans="1:32">
      <c r="A655" s="56">
        <v>428</v>
      </c>
      <c r="B655" s="28" t="s">
        <v>31</v>
      </c>
      <c r="C655" s="28" t="str">
        <f>UPPER(TRIM(Tbl_DFR[[#This Row],[CMP]]))</f>
        <v>HALDWANI</v>
      </c>
      <c r="D655" s="40" t="s">
        <v>1</v>
      </c>
      <c r="E655" s="49" t="s">
        <v>107</v>
      </c>
      <c r="F655" s="27" t="s">
        <v>108</v>
      </c>
      <c r="G655" s="27" t="s">
        <v>523</v>
      </c>
      <c r="H655" s="28">
        <v>94252</v>
      </c>
      <c r="I655" s="58">
        <v>45939</v>
      </c>
      <c r="J655" s="58">
        <v>45939</v>
      </c>
      <c r="K655" s="159">
        <f>IF(OR(Tbl_DFR[[#This Row],[Date of filling]]="WIP",Tbl_DFR[[#This Row],[Date of Invoice ]]=""),"",Tbl_DFR[[#This Row],[Date of filling]]-Tbl_DFR[[#This Row],[Date of Invoice ]])</f>
        <v>0</v>
      </c>
      <c r="L655" s="161" t="str">
        <f>IF(ISNUMBER(Tbl_DFR[[#This Row],[Invoice filling gape]]),"valid","check")</f>
        <v>valid</v>
      </c>
      <c r="M655" s="42">
        <v>4940</v>
      </c>
      <c r="N655" s="42">
        <v>1567</v>
      </c>
      <c r="O655" s="42">
        <v>53</v>
      </c>
      <c r="P655" s="42">
        <v>60</v>
      </c>
      <c r="Q655" s="42" t="str">
        <f>IF(Tbl_DFR[[#This Row],[Filling Qty]]&gt;=150,"high","normal")</f>
        <v>normal</v>
      </c>
      <c r="R655" s="42" t="str">
        <f>IF(AND(Tbl_DFR[[#This Row],[CMP]]="HALDWANI",Tbl_DFR[[#This Row],[Filling Qty]]&gt;=150),"yes","no")</f>
        <v>no</v>
      </c>
      <c r="S655" s="42" t="str">
        <f>IF(Tbl_DFR[[#This Row],[Filling Qty]]&gt;=150,"high",IF(Tbl_DFR[[#This Row],[Filling Qty]]&gt;=80,"medium","low"))</f>
        <v>low</v>
      </c>
      <c r="T655" s="42">
        <f t="shared" si="11"/>
        <v>113</v>
      </c>
      <c r="U655" s="42" t="str" cm="1">
        <f t="array" ref="U655">_xlfn.IFS(Tbl_DFR[[#This Row],[Filling Qty]]&gt;=150,"HIGH",Tbl_DFR[[#This Row],[Filling Qty]]&gt;=80,"medium",TRUE,"low")</f>
        <v>low</v>
      </c>
      <c r="V655" s="42" t="str">
        <f>IF(OR(Tbl_DFR[[#This Row],[CMP]]="HALDWANI",Tbl_DFR[[#This Row],[CMP]]="DEHRADUN"),"YES","NO")</f>
        <v>YES</v>
      </c>
      <c r="W655" s="58">
        <v>45939</v>
      </c>
      <c r="X655" s="42"/>
      <c r="Y655" s="43">
        <v>45931</v>
      </c>
      <c r="Z655" s="43" t="str">
        <f>IFERROR(TEXT(Tbl_DFR[[#This Row],[Date of filling]],"mmm"),"WIP")</f>
        <v>Oct</v>
      </c>
      <c r="AA655" s="159">
        <f>IFERROR(YEAR(Tbl_DFR[[#This Row],[Date of filling]]),"WIP")</f>
        <v>2025</v>
      </c>
      <c r="AB655" s="161" t="str">
        <f>IFERROR(TEXT(Tbl_DFR[[#This Row],[Date of filling]],"ddd"),"WIP")</f>
        <v>Thu</v>
      </c>
      <c r="AC655" s="50"/>
      <c r="AD655" s="129" t="str">
        <f>_xlfn.XLOOKUP(Tbl_DFR[[#This Row],[SAP]],Site_master[SAP ID],Site_master[ [ TECHNICIAN Name] ],"Not found")</f>
        <v>Narayan  Singh</v>
      </c>
      <c r="AE655" s="133">
        <f>LEN(Tbl_DFR[[#This Row],[SAP]])</f>
        <v>18</v>
      </c>
      <c r="AF655" s="151" t="str">
        <f>IF(Tbl_DFR[[#This Row],[SAP LENGTH]]=18,"valid","check")</f>
        <v>valid</v>
      </c>
    </row>
    <row r="656" spans="1:32">
      <c r="A656" s="70">
        <v>429</v>
      </c>
      <c r="B656" s="34" t="s">
        <v>31</v>
      </c>
      <c r="C656" s="34" t="str">
        <f>UPPER(TRIM(Tbl_DFR[[#This Row],[CMP]]))</f>
        <v>HALDWANI</v>
      </c>
      <c r="D656" s="40" t="s">
        <v>1</v>
      </c>
      <c r="E656" s="45" t="s">
        <v>107</v>
      </c>
      <c r="F656" s="21" t="s">
        <v>108</v>
      </c>
      <c r="G656" s="21" t="s">
        <v>524</v>
      </c>
      <c r="H656" s="34">
        <v>84536</v>
      </c>
      <c r="I656" s="59">
        <v>45939</v>
      </c>
      <c r="J656" s="59">
        <v>45939</v>
      </c>
      <c r="K656" s="159">
        <f>IF(OR(Tbl_DFR[[#This Row],[Date of filling]]="WIP",Tbl_DFR[[#This Row],[Date of Invoice ]]=""),"",Tbl_DFR[[#This Row],[Date of filling]]-Tbl_DFR[[#This Row],[Date of Invoice ]])</f>
        <v>0</v>
      </c>
      <c r="L656" s="161" t="str">
        <f>IF(ISNUMBER(Tbl_DFR[[#This Row],[Invoice filling gape]]),"valid","check")</f>
        <v>valid</v>
      </c>
      <c r="M656" s="46">
        <v>12684</v>
      </c>
      <c r="N656" s="46">
        <v>4259</v>
      </c>
      <c r="O656" s="46">
        <v>55</v>
      </c>
      <c r="P656" s="46">
        <v>80</v>
      </c>
      <c r="Q656" s="46" t="str">
        <f>IF(Tbl_DFR[[#This Row],[Filling Qty]]&gt;=150,"high","normal")</f>
        <v>normal</v>
      </c>
      <c r="R656" s="46" t="str">
        <f>IF(AND(Tbl_DFR[[#This Row],[CMP]]="HALDWANI",Tbl_DFR[[#This Row],[Filling Qty]]&gt;=150),"yes","no")</f>
        <v>no</v>
      </c>
      <c r="S656" s="46" t="str">
        <f>IF(Tbl_DFR[[#This Row],[Filling Qty]]&gt;=150,"high",IF(Tbl_DFR[[#This Row],[Filling Qty]]&gt;=80,"medium","low"))</f>
        <v>medium</v>
      </c>
      <c r="T656" s="46">
        <f t="shared" si="11"/>
        <v>135</v>
      </c>
      <c r="U656" s="46" t="str" cm="1">
        <f t="array" ref="U656">_xlfn.IFS(Tbl_DFR[[#This Row],[Filling Qty]]&gt;=150,"HIGH",Tbl_DFR[[#This Row],[Filling Qty]]&gt;=80,"medium",TRUE,"low")</f>
        <v>medium</v>
      </c>
      <c r="V656" s="46" t="str">
        <f>IF(OR(Tbl_DFR[[#This Row],[CMP]]="HALDWANI",Tbl_DFR[[#This Row],[CMP]]="DEHRADUN"),"YES","NO")</f>
        <v>YES</v>
      </c>
      <c r="W656" s="59">
        <v>45939</v>
      </c>
      <c r="X656" s="46"/>
      <c r="Y656" s="47">
        <v>45931</v>
      </c>
      <c r="Z656" s="47" t="str">
        <f>IFERROR(TEXT(Tbl_DFR[[#This Row],[Date of filling]],"mmm"),"WIP")</f>
        <v>Oct</v>
      </c>
      <c r="AA656" s="159">
        <f>IFERROR(YEAR(Tbl_DFR[[#This Row],[Date of filling]]),"WIP")</f>
        <v>2025</v>
      </c>
      <c r="AB656" s="161" t="str">
        <f>IFERROR(TEXT(Tbl_DFR[[#This Row],[Date of filling]],"ddd"),"WIP")</f>
        <v>Thu</v>
      </c>
      <c r="AC656" s="48"/>
      <c r="AD656" s="130" t="str">
        <f>_xlfn.XLOOKUP(Tbl_DFR[[#This Row],[SAP]],Site_master[SAP ID],Site_master[ [ TECHNICIAN Name] ],"Not found")</f>
        <v>Anil  Kumar RDPR</v>
      </c>
      <c r="AE656" s="135">
        <f>LEN(Tbl_DFR[[#This Row],[SAP]])</f>
        <v>18</v>
      </c>
      <c r="AF656" s="151" t="str">
        <f>IF(Tbl_DFR[[#This Row],[SAP LENGTH]]=18,"valid","check")</f>
        <v>valid</v>
      </c>
    </row>
    <row r="657" spans="1:32">
      <c r="A657" s="56">
        <v>430</v>
      </c>
      <c r="B657" s="28" t="s">
        <v>31</v>
      </c>
      <c r="C657" s="28" t="str">
        <f>UPPER(TRIM(Tbl_DFR[[#This Row],[CMP]]))</f>
        <v>HALDWANI</v>
      </c>
      <c r="D657" s="40" t="s">
        <v>1</v>
      </c>
      <c r="E657" s="49" t="s">
        <v>107</v>
      </c>
      <c r="F657" s="27" t="s">
        <v>108</v>
      </c>
      <c r="G657" s="27" t="s">
        <v>525</v>
      </c>
      <c r="H657" s="28">
        <v>94645</v>
      </c>
      <c r="I657" s="58">
        <v>45939</v>
      </c>
      <c r="J657" s="58">
        <v>45939</v>
      </c>
      <c r="K657" s="159">
        <f>IF(OR(Tbl_DFR[[#This Row],[Date of filling]]="WIP",Tbl_DFR[[#This Row],[Date of Invoice ]]=""),"",Tbl_DFR[[#This Row],[Date of filling]]-Tbl_DFR[[#This Row],[Date of Invoice ]])</f>
        <v>0</v>
      </c>
      <c r="L657" s="161" t="str">
        <f>IF(ISNUMBER(Tbl_DFR[[#This Row],[Invoice filling gape]]),"valid","check")</f>
        <v>valid</v>
      </c>
      <c r="M657" s="42">
        <v>2089</v>
      </c>
      <c r="N657" s="42">
        <v>797</v>
      </c>
      <c r="O657" s="42">
        <v>32</v>
      </c>
      <c r="P657" s="42">
        <v>140</v>
      </c>
      <c r="Q657" s="42" t="str">
        <f>IF(Tbl_DFR[[#This Row],[Filling Qty]]&gt;=150,"high","normal")</f>
        <v>normal</v>
      </c>
      <c r="R657" s="42" t="str">
        <f>IF(AND(Tbl_DFR[[#This Row],[CMP]]="HALDWANI",Tbl_DFR[[#This Row],[Filling Qty]]&gt;=150),"yes","no")</f>
        <v>no</v>
      </c>
      <c r="S657" s="42" t="str">
        <f>IF(Tbl_DFR[[#This Row],[Filling Qty]]&gt;=150,"high",IF(Tbl_DFR[[#This Row],[Filling Qty]]&gt;=80,"medium","low"))</f>
        <v>medium</v>
      </c>
      <c r="T657" s="42">
        <f t="shared" si="11"/>
        <v>172</v>
      </c>
      <c r="U657" s="42" t="str" cm="1">
        <f t="array" ref="U657">_xlfn.IFS(Tbl_DFR[[#This Row],[Filling Qty]]&gt;=150,"HIGH",Tbl_DFR[[#This Row],[Filling Qty]]&gt;=80,"medium",TRUE,"low")</f>
        <v>medium</v>
      </c>
      <c r="V657" s="42" t="str">
        <f>IF(OR(Tbl_DFR[[#This Row],[CMP]]="HALDWANI",Tbl_DFR[[#This Row],[CMP]]="DEHRADUN"),"YES","NO")</f>
        <v>YES</v>
      </c>
      <c r="W657" s="58">
        <v>45939</v>
      </c>
      <c r="X657" s="42"/>
      <c r="Y657" s="43">
        <v>45931</v>
      </c>
      <c r="Z657" s="43" t="str">
        <f>IFERROR(TEXT(Tbl_DFR[[#This Row],[Date of filling]],"mmm"),"WIP")</f>
        <v>Oct</v>
      </c>
      <c r="AA657" s="159">
        <f>IFERROR(YEAR(Tbl_DFR[[#This Row],[Date of filling]]),"WIP")</f>
        <v>2025</v>
      </c>
      <c r="AB657" s="161" t="str">
        <f>IFERROR(TEXT(Tbl_DFR[[#This Row],[Date of filling]],"ddd"),"WIP")</f>
        <v>Thu</v>
      </c>
      <c r="AC657" s="50"/>
      <c r="AD657" s="129" t="str">
        <f>_xlfn.XLOOKUP(Tbl_DFR[[#This Row],[SAP]],Site_master[SAP ID],Site_master[ [ TECHNICIAN Name] ],"Not found")</f>
        <v>Not found</v>
      </c>
      <c r="AE657" s="133">
        <f>LEN(Tbl_DFR[[#This Row],[SAP]])</f>
        <v>18</v>
      </c>
      <c r="AF657" s="151" t="str">
        <f>IF(Tbl_DFR[[#This Row],[SAP LENGTH]]=18,"valid","check")</f>
        <v>valid</v>
      </c>
    </row>
    <row r="658" spans="1:32" hidden="1">
      <c r="A658" s="70">
        <v>431</v>
      </c>
      <c r="B658" s="34" t="s">
        <v>31</v>
      </c>
      <c r="C658" s="34" t="str">
        <f>UPPER(TRIM(Tbl_DFR[[#This Row],[CMP]]))</f>
        <v>HALDWANI</v>
      </c>
      <c r="D658" s="40" t="s">
        <v>104</v>
      </c>
      <c r="E658" s="45" t="s">
        <v>127</v>
      </c>
      <c r="F658" s="21" t="s">
        <v>126</v>
      </c>
      <c r="G658" s="21" t="s">
        <v>526</v>
      </c>
      <c r="H658" s="34">
        <v>91428</v>
      </c>
      <c r="I658" s="59">
        <v>45939</v>
      </c>
      <c r="J658" s="59">
        <v>45939</v>
      </c>
      <c r="K658" s="159">
        <f>IF(OR(Tbl_DFR[[#This Row],[Date of filling]]="WIP",Tbl_DFR[[#This Row],[Date of Invoice ]]=""),"",Tbl_DFR[[#This Row],[Date of filling]]-Tbl_DFR[[#This Row],[Date of Invoice ]])</f>
        <v>0</v>
      </c>
      <c r="L658" s="161" t="str">
        <f>IF(ISNUMBER(Tbl_DFR[[#This Row],[Invoice filling gape]]),"valid","check")</f>
        <v>valid</v>
      </c>
      <c r="M658" s="46">
        <v>1639</v>
      </c>
      <c r="N658" s="46">
        <v>268</v>
      </c>
      <c r="O658" s="46">
        <v>99</v>
      </c>
      <c r="P658" s="46">
        <v>120</v>
      </c>
      <c r="Q658" s="46" t="str">
        <f>IF(Tbl_DFR[[#This Row],[Filling Qty]]&gt;=150,"high","normal")</f>
        <v>normal</v>
      </c>
      <c r="R658" s="46" t="str">
        <f>IF(AND(Tbl_DFR[[#This Row],[CMP]]="HALDWANI",Tbl_DFR[[#This Row],[Filling Qty]]&gt;=150),"yes","no")</f>
        <v>no</v>
      </c>
      <c r="S658" s="46" t="str">
        <f>IF(Tbl_DFR[[#This Row],[Filling Qty]]&gt;=150,"high",IF(Tbl_DFR[[#This Row],[Filling Qty]]&gt;=80,"medium","low"))</f>
        <v>medium</v>
      </c>
      <c r="T658" s="46">
        <f t="shared" si="11"/>
        <v>219</v>
      </c>
      <c r="U658" s="46" t="str" cm="1">
        <f t="array" ref="U658">_xlfn.IFS(Tbl_DFR[[#This Row],[Filling Qty]]&gt;=150,"HIGH",Tbl_DFR[[#This Row],[Filling Qty]]&gt;=80,"medium",TRUE,"low")</f>
        <v>medium</v>
      </c>
      <c r="V658" s="46" t="str">
        <f>IF(OR(Tbl_DFR[[#This Row],[CMP]]="HALDWANI",Tbl_DFR[[#This Row],[CMP]]="DEHRADUN"),"YES","NO")</f>
        <v>YES</v>
      </c>
      <c r="W658" s="59">
        <v>45939</v>
      </c>
      <c r="X658" s="46"/>
      <c r="Y658" s="47">
        <v>45931</v>
      </c>
      <c r="Z658" s="47" t="str">
        <f>IFERROR(TEXT(Tbl_DFR[[#This Row],[Date of filling]],"mmm"),"WIP")</f>
        <v>Oct</v>
      </c>
      <c r="AA658" s="159">
        <f>IFERROR(YEAR(Tbl_DFR[[#This Row],[Date of filling]]),"WIP")</f>
        <v>2025</v>
      </c>
      <c r="AB658" s="161" t="str">
        <f>IFERROR(TEXT(Tbl_DFR[[#This Row],[Date of filling]],"ddd"),"WIP")</f>
        <v>Thu</v>
      </c>
      <c r="AC658" s="48"/>
      <c r="AD658" s="130" t="str">
        <f>_xlfn.XLOOKUP(Tbl_DFR[[#This Row],[SAP]],Site_master[SAP ID],Site_master[ [ TECHNICIAN Name] ],"Not found")</f>
        <v>Not found</v>
      </c>
      <c r="AE658" s="135">
        <f>LEN(Tbl_DFR[[#This Row],[SAP]])</f>
        <v>18</v>
      </c>
      <c r="AF658" s="151" t="str">
        <f>IF(Tbl_DFR[[#This Row],[SAP LENGTH]]=18,"valid","check")</f>
        <v>valid</v>
      </c>
    </row>
    <row r="659" spans="1:32" hidden="1">
      <c r="A659" s="56">
        <v>432</v>
      </c>
      <c r="B659" s="28" t="s">
        <v>31</v>
      </c>
      <c r="C659" s="28" t="str">
        <f>UPPER(TRIM(Tbl_DFR[[#This Row],[CMP]]))</f>
        <v>HALDWANI</v>
      </c>
      <c r="D659" s="40" t="s">
        <v>104</v>
      </c>
      <c r="E659" s="49" t="s">
        <v>127</v>
      </c>
      <c r="F659" s="27" t="s">
        <v>126</v>
      </c>
      <c r="G659" s="27" t="s">
        <v>527</v>
      </c>
      <c r="H659" s="28">
        <v>91745</v>
      </c>
      <c r="I659" s="58">
        <v>45939</v>
      </c>
      <c r="J659" s="58">
        <v>45939</v>
      </c>
      <c r="K659" s="159">
        <f>IF(OR(Tbl_DFR[[#This Row],[Date of filling]]="WIP",Tbl_DFR[[#This Row],[Date of Invoice ]]=""),"",Tbl_DFR[[#This Row],[Date of filling]]-Tbl_DFR[[#This Row],[Date of Invoice ]])</f>
        <v>0</v>
      </c>
      <c r="L659" s="161" t="str">
        <f>IF(ISNUMBER(Tbl_DFR[[#This Row],[Invoice filling gape]]),"valid","check")</f>
        <v>valid</v>
      </c>
      <c r="M659" s="42">
        <v>6578</v>
      </c>
      <c r="N659" s="42">
        <v>1327</v>
      </c>
      <c r="O659" s="42">
        <v>97</v>
      </c>
      <c r="P659" s="42">
        <v>100</v>
      </c>
      <c r="Q659" s="42" t="str">
        <f>IF(Tbl_DFR[[#This Row],[Filling Qty]]&gt;=150,"high","normal")</f>
        <v>normal</v>
      </c>
      <c r="R659" s="42" t="str">
        <f>IF(AND(Tbl_DFR[[#This Row],[CMP]]="HALDWANI",Tbl_DFR[[#This Row],[Filling Qty]]&gt;=150),"yes","no")</f>
        <v>no</v>
      </c>
      <c r="S659" s="42" t="str">
        <f>IF(Tbl_DFR[[#This Row],[Filling Qty]]&gt;=150,"high",IF(Tbl_DFR[[#This Row],[Filling Qty]]&gt;=80,"medium","low"))</f>
        <v>medium</v>
      </c>
      <c r="T659" s="42">
        <f t="shared" si="11"/>
        <v>197</v>
      </c>
      <c r="U659" s="42" t="str" cm="1">
        <f t="array" ref="U659">_xlfn.IFS(Tbl_DFR[[#This Row],[Filling Qty]]&gt;=150,"HIGH",Tbl_DFR[[#This Row],[Filling Qty]]&gt;=80,"medium",TRUE,"low")</f>
        <v>medium</v>
      </c>
      <c r="V659" s="42" t="str">
        <f>IF(OR(Tbl_DFR[[#This Row],[CMP]]="HALDWANI",Tbl_DFR[[#This Row],[CMP]]="DEHRADUN"),"YES","NO")</f>
        <v>YES</v>
      </c>
      <c r="W659" s="58">
        <v>45939</v>
      </c>
      <c r="X659" s="42"/>
      <c r="Y659" s="43">
        <v>45931</v>
      </c>
      <c r="Z659" s="43" t="str">
        <f>IFERROR(TEXT(Tbl_DFR[[#This Row],[Date of filling]],"mmm"),"WIP")</f>
        <v>Oct</v>
      </c>
      <c r="AA659" s="159">
        <f>IFERROR(YEAR(Tbl_DFR[[#This Row],[Date of filling]]),"WIP")</f>
        <v>2025</v>
      </c>
      <c r="AB659" s="161" t="str">
        <f>IFERROR(TEXT(Tbl_DFR[[#This Row],[Date of filling]],"ddd"),"WIP")</f>
        <v>Thu</v>
      </c>
      <c r="AC659" s="50"/>
      <c r="AD659" s="129" t="str">
        <f>_xlfn.XLOOKUP(Tbl_DFR[[#This Row],[SAP]],Site_master[SAP ID],Site_master[ [ TECHNICIAN Name] ],"Not found")</f>
        <v>Not found</v>
      </c>
      <c r="AE659" s="133">
        <f>LEN(Tbl_DFR[[#This Row],[SAP]])</f>
        <v>18</v>
      </c>
      <c r="AF659" s="151" t="str">
        <f>IF(Tbl_DFR[[#This Row],[SAP LENGTH]]=18,"valid","check")</f>
        <v>valid</v>
      </c>
    </row>
    <row r="660" spans="1:32">
      <c r="A660" s="70">
        <v>433</v>
      </c>
      <c r="B660" s="34" t="s">
        <v>31</v>
      </c>
      <c r="C660" s="34" t="str">
        <f>UPPER(TRIM(Tbl_DFR[[#This Row],[CMP]]))</f>
        <v>HALDWANI</v>
      </c>
      <c r="D660" s="40" t="s">
        <v>1</v>
      </c>
      <c r="E660" s="45" t="s">
        <v>112</v>
      </c>
      <c r="F660" s="21" t="s">
        <v>111</v>
      </c>
      <c r="G660" s="21" t="s">
        <v>528</v>
      </c>
      <c r="H660" s="34">
        <v>140516</v>
      </c>
      <c r="I660" s="59">
        <v>45939</v>
      </c>
      <c r="J660" s="59">
        <v>45939</v>
      </c>
      <c r="K660" s="159">
        <f>IF(OR(Tbl_DFR[[#This Row],[Date of filling]]="WIP",Tbl_DFR[[#This Row],[Date of Invoice ]]=""),"",Tbl_DFR[[#This Row],[Date of filling]]-Tbl_DFR[[#This Row],[Date of Invoice ]])</f>
        <v>0</v>
      </c>
      <c r="L660" s="161" t="str">
        <f>IF(ISNUMBER(Tbl_DFR[[#This Row],[Invoice filling gape]]),"valid","check")</f>
        <v>valid</v>
      </c>
      <c r="M660" s="46">
        <v>310</v>
      </c>
      <c r="N660" s="46">
        <v>46</v>
      </c>
      <c r="O660" s="46">
        <v>37</v>
      </c>
      <c r="P660" s="46">
        <v>40</v>
      </c>
      <c r="Q660" s="46" t="str">
        <f>IF(Tbl_DFR[[#This Row],[Filling Qty]]&gt;=150,"high","normal")</f>
        <v>normal</v>
      </c>
      <c r="R660" s="46" t="str">
        <f>IF(AND(Tbl_DFR[[#This Row],[CMP]]="HALDWANI",Tbl_DFR[[#This Row],[Filling Qty]]&gt;=150),"yes","no")</f>
        <v>no</v>
      </c>
      <c r="S660" s="46" t="str">
        <f>IF(Tbl_DFR[[#This Row],[Filling Qty]]&gt;=150,"high",IF(Tbl_DFR[[#This Row],[Filling Qty]]&gt;=80,"medium","low"))</f>
        <v>low</v>
      </c>
      <c r="T660" s="46">
        <f t="shared" si="11"/>
        <v>77</v>
      </c>
      <c r="U660" s="46" t="str" cm="1">
        <f t="array" ref="U660">_xlfn.IFS(Tbl_DFR[[#This Row],[Filling Qty]]&gt;=150,"HIGH",Tbl_DFR[[#This Row],[Filling Qty]]&gt;=80,"medium",TRUE,"low")</f>
        <v>low</v>
      </c>
      <c r="V660" s="46" t="str">
        <f>IF(OR(Tbl_DFR[[#This Row],[CMP]]="HALDWANI",Tbl_DFR[[#This Row],[CMP]]="DEHRADUN"),"YES","NO")</f>
        <v>YES</v>
      </c>
      <c r="W660" s="59">
        <v>45939</v>
      </c>
      <c r="X660" s="46"/>
      <c r="Y660" s="47">
        <v>45931</v>
      </c>
      <c r="Z660" s="47" t="str">
        <f>IFERROR(TEXT(Tbl_DFR[[#This Row],[Date of filling]],"mmm"),"WIP")</f>
        <v>Oct</v>
      </c>
      <c r="AA660" s="159">
        <f>IFERROR(YEAR(Tbl_DFR[[#This Row],[Date of filling]]),"WIP")</f>
        <v>2025</v>
      </c>
      <c r="AB660" s="161" t="str">
        <f>IFERROR(TEXT(Tbl_DFR[[#This Row],[Date of filling]],"ddd"),"WIP")</f>
        <v>Thu</v>
      </c>
      <c r="AC660" s="48"/>
      <c r="AD660" s="130" t="str">
        <f>_xlfn.XLOOKUP(Tbl_DFR[[#This Row],[SAP]],Site_master[SAP ID],Site_master[ [ TECHNICIAN Name] ],"Not found")</f>
        <v>Satish  Chandra</v>
      </c>
      <c r="AE660" s="135">
        <f>LEN(Tbl_DFR[[#This Row],[SAP]])</f>
        <v>18</v>
      </c>
      <c r="AF660" s="151" t="str">
        <f>IF(Tbl_DFR[[#This Row],[SAP LENGTH]]=18,"valid","check")</f>
        <v>valid</v>
      </c>
    </row>
    <row r="661" spans="1:32">
      <c r="A661" s="56">
        <v>434</v>
      </c>
      <c r="B661" s="28" t="s">
        <v>31</v>
      </c>
      <c r="C661" s="28" t="str">
        <f>UPPER(TRIM(Tbl_DFR[[#This Row],[CMP]]))</f>
        <v>HALDWANI</v>
      </c>
      <c r="D661" s="40" t="s">
        <v>1</v>
      </c>
      <c r="E661" s="49" t="s">
        <v>112</v>
      </c>
      <c r="F661" s="27" t="s">
        <v>111</v>
      </c>
      <c r="G661" s="27" t="s">
        <v>529</v>
      </c>
      <c r="H661" s="28">
        <v>140516</v>
      </c>
      <c r="I661" s="58">
        <v>45939</v>
      </c>
      <c r="J661" s="58">
        <v>45939</v>
      </c>
      <c r="K661" s="159">
        <f>IF(OR(Tbl_DFR[[#This Row],[Date of filling]]="WIP",Tbl_DFR[[#This Row],[Date of Invoice ]]=""),"",Tbl_DFR[[#This Row],[Date of filling]]-Tbl_DFR[[#This Row],[Date of Invoice ]])</f>
        <v>0</v>
      </c>
      <c r="L661" s="161" t="str">
        <f>IF(ISNUMBER(Tbl_DFR[[#This Row],[Invoice filling gape]]),"valid","check")</f>
        <v>valid</v>
      </c>
      <c r="M661" s="42">
        <v>0</v>
      </c>
      <c r="N661" s="42">
        <v>0</v>
      </c>
      <c r="O661" s="42">
        <v>0</v>
      </c>
      <c r="P661" s="42">
        <v>40</v>
      </c>
      <c r="Q661" s="42" t="str">
        <f>IF(Tbl_DFR[[#This Row],[Filling Qty]]&gt;=150,"high","normal")</f>
        <v>normal</v>
      </c>
      <c r="R661" s="42" t="str">
        <f>IF(AND(Tbl_DFR[[#This Row],[CMP]]="HALDWANI",Tbl_DFR[[#This Row],[Filling Qty]]&gt;=150),"yes","no")</f>
        <v>no</v>
      </c>
      <c r="S661" s="42" t="str">
        <f>IF(Tbl_DFR[[#This Row],[Filling Qty]]&gt;=150,"high",IF(Tbl_DFR[[#This Row],[Filling Qty]]&gt;=80,"medium","low"))</f>
        <v>low</v>
      </c>
      <c r="T661" s="42">
        <f t="shared" si="11"/>
        <v>40</v>
      </c>
      <c r="U661" s="42" t="str" cm="1">
        <f t="array" ref="U661">_xlfn.IFS(Tbl_DFR[[#This Row],[Filling Qty]]&gt;=150,"HIGH",Tbl_DFR[[#This Row],[Filling Qty]]&gt;=80,"medium",TRUE,"low")</f>
        <v>low</v>
      </c>
      <c r="V661" s="42" t="str">
        <f>IF(OR(Tbl_DFR[[#This Row],[CMP]]="HALDWANI",Tbl_DFR[[#This Row],[CMP]]="DEHRADUN"),"YES","NO")</f>
        <v>YES</v>
      </c>
      <c r="W661" s="58">
        <v>45939</v>
      </c>
      <c r="X661" s="42"/>
      <c r="Y661" s="43">
        <v>45931</v>
      </c>
      <c r="Z661" s="43" t="str">
        <f>IFERROR(TEXT(Tbl_DFR[[#This Row],[Date of filling]],"mmm"),"WIP")</f>
        <v>Oct</v>
      </c>
      <c r="AA661" s="159">
        <f>IFERROR(YEAR(Tbl_DFR[[#This Row],[Date of filling]]),"WIP")</f>
        <v>2025</v>
      </c>
      <c r="AB661" s="161" t="str">
        <f>IFERROR(TEXT(Tbl_DFR[[#This Row],[Date of filling]],"ddd"),"WIP")</f>
        <v>Thu</v>
      </c>
      <c r="AC661" s="50"/>
      <c r="AD661" s="129" t="str">
        <f>_xlfn.XLOOKUP(Tbl_DFR[[#This Row],[SAP]],Site_master[SAP ID],Site_master[ [ TECHNICIAN Name] ],"Not found")</f>
        <v>Bhupesh Upadhyay</v>
      </c>
      <c r="AE661" s="133">
        <f>LEN(Tbl_DFR[[#This Row],[SAP]])</f>
        <v>18</v>
      </c>
      <c r="AF661" s="151" t="str">
        <f>IF(Tbl_DFR[[#This Row],[SAP LENGTH]]=18,"valid","check")</f>
        <v>valid</v>
      </c>
    </row>
    <row r="662" spans="1:32">
      <c r="A662" s="70">
        <v>435</v>
      </c>
      <c r="B662" s="34" t="s">
        <v>31</v>
      </c>
      <c r="C662" s="34" t="str">
        <f>UPPER(TRIM(Tbl_DFR[[#This Row],[CMP]]))</f>
        <v>HALDWANI</v>
      </c>
      <c r="D662" s="40" t="s">
        <v>1</v>
      </c>
      <c r="E662" s="45" t="s">
        <v>112</v>
      </c>
      <c r="F662" s="21" t="s">
        <v>111</v>
      </c>
      <c r="G662" s="21" t="s">
        <v>506</v>
      </c>
      <c r="H662" s="34">
        <v>142307</v>
      </c>
      <c r="I662" s="59">
        <v>45939</v>
      </c>
      <c r="J662" s="59">
        <v>45939</v>
      </c>
      <c r="K662" s="159">
        <f>IF(OR(Tbl_DFR[[#This Row],[Date of filling]]="WIP",Tbl_DFR[[#This Row],[Date of Invoice ]]=""),"",Tbl_DFR[[#This Row],[Date of filling]]-Tbl_DFR[[#This Row],[Date of Invoice ]])</f>
        <v>0</v>
      </c>
      <c r="L662" s="161" t="str">
        <f>IF(ISNUMBER(Tbl_DFR[[#This Row],[Invoice filling gape]]),"valid","check")</f>
        <v>valid</v>
      </c>
      <c r="M662" s="46">
        <v>4825</v>
      </c>
      <c r="N662" s="46">
        <v>1072</v>
      </c>
      <c r="O662" s="46">
        <v>59</v>
      </c>
      <c r="P662" s="46">
        <v>40</v>
      </c>
      <c r="Q662" s="46" t="str">
        <f>IF(Tbl_DFR[[#This Row],[Filling Qty]]&gt;=150,"high","normal")</f>
        <v>normal</v>
      </c>
      <c r="R662" s="46" t="str">
        <f>IF(AND(Tbl_DFR[[#This Row],[CMP]]="HALDWANI",Tbl_DFR[[#This Row],[Filling Qty]]&gt;=150),"yes","no")</f>
        <v>no</v>
      </c>
      <c r="S662" s="46" t="str">
        <f>IF(Tbl_DFR[[#This Row],[Filling Qty]]&gt;=150,"high",IF(Tbl_DFR[[#This Row],[Filling Qty]]&gt;=80,"medium","low"))</f>
        <v>low</v>
      </c>
      <c r="T662" s="46">
        <f t="shared" si="11"/>
        <v>99</v>
      </c>
      <c r="U662" s="46" t="str" cm="1">
        <f t="array" ref="U662">_xlfn.IFS(Tbl_DFR[[#This Row],[Filling Qty]]&gt;=150,"HIGH",Tbl_DFR[[#This Row],[Filling Qty]]&gt;=80,"medium",TRUE,"low")</f>
        <v>low</v>
      </c>
      <c r="V662" s="46" t="str">
        <f>IF(OR(Tbl_DFR[[#This Row],[CMP]]="HALDWANI",Tbl_DFR[[#This Row],[CMP]]="DEHRADUN"),"YES","NO")</f>
        <v>YES</v>
      </c>
      <c r="W662" s="59">
        <v>45939</v>
      </c>
      <c r="X662" s="46"/>
      <c r="Y662" s="47">
        <v>45931</v>
      </c>
      <c r="Z662" s="47" t="str">
        <f>IFERROR(TEXT(Tbl_DFR[[#This Row],[Date of filling]],"mmm"),"WIP")</f>
        <v>Oct</v>
      </c>
      <c r="AA662" s="159">
        <f>IFERROR(YEAR(Tbl_DFR[[#This Row],[Date of filling]]),"WIP")</f>
        <v>2025</v>
      </c>
      <c r="AB662" s="161" t="str">
        <f>IFERROR(TEXT(Tbl_DFR[[#This Row],[Date of filling]],"ddd"),"WIP")</f>
        <v>Thu</v>
      </c>
      <c r="AC662" s="48"/>
      <c r="AD662" s="130" t="str">
        <f>_xlfn.XLOOKUP(Tbl_DFR[[#This Row],[SAP]],Site_master[SAP ID],Site_master[ [ TECHNICIAN Name] ],"Not found")</f>
        <v>Lalit Pawar</v>
      </c>
      <c r="AE662" s="135">
        <f>LEN(Tbl_DFR[[#This Row],[SAP]])</f>
        <v>18</v>
      </c>
      <c r="AF662" s="151" t="str">
        <f>IF(Tbl_DFR[[#This Row],[SAP LENGTH]]=18,"valid","check")</f>
        <v>valid</v>
      </c>
    </row>
    <row r="663" spans="1:32">
      <c r="A663" s="56">
        <v>436</v>
      </c>
      <c r="B663" s="28" t="s">
        <v>31</v>
      </c>
      <c r="C663" s="28" t="str">
        <f>UPPER(TRIM(Tbl_DFR[[#This Row],[CMP]]))</f>
        <v>HALDWANI</v>
      </c>
      <c r="D663" s="40" t="s">
        <v>1</v>
      </c>
      <c r="E663" s="40" t="s">
        <v>129</v>
      </c>
      <c r="F663" s="23" t="s">
        <v>340</v>
      </c>
      <c r="G663" s="27" t="s">
        <v>532</v>
      </c>
      <c r="H663" s="28">
        <v>134916</v>
      </c>
      <c r="I663" s="58">
        <v>45939</v>
      </c>
      <c r="J663" s="58">
        <v>45939</v>
      </c>
      <c r="K663" s="159">
        <f>IF(OR(Tbl_DFR[[#This Row],[Date of filling]]="WIP",Tbl_DFR[[#This Row],[Date of Invoice ]]=""),"",Tbl_DFR[[#This Row],[Date of filling]]-Tbl_DFR[[#This Row],[Date of Invoice ]])</f>
        <v>0</v>
      </c>
      <c r="L663" s="161" t="str">
        <f>IF(ISNUMBER(Tbl_DFR[[#This Row],[Invoice filling gape]]),"valid","check")</f>
        <v>valid</v>
      </c>
      <c r="M663" s="42">
        <v>1831</v>
      </c>
      <c r="N663" s="42">
        <v>277</v>
      </c>
      <c r="O663" s="42">
        <v>58</v>
      </c>
      <c r="P663" s="42">
        <v>60</v>
      </c>
      <c r="Q663" s="42" t="str">
        <f>IF(Tbl_DFR[[#This Row],[Filling Qty]]&gt;=150,"high","normal")</f>
        <v>normal</v>
      </c>
      <c r="R663" s="42" t="str">
        <f>IF(AND(Tbl_DFR[[#This Row],[CMP]]="HALDWANI",Tbl_DFR[[#This Row],[Filling Qty]]&gt;=150),"yes","no")</f>
        <v>no</v>
      </c>
      <c r="S663" s="42" t="str">
        <f>IF(Tbl_DFR[[#This Row],[Filling Qty]]&gt;=150,"high",IF(Tbl_DFR[[#This Row],[Filling Qty]]&gt;=80,"medium","low"))</f>
        <v>low</v>
      </c>
      <c r="T663" s="42">
        <f t="shared" si="11"/>
        <v>118</v>
      </c>
      <c r="U663" s="42" t="str" cm="1">
        <f t="array" ref="U663">_xlfn.IFS(Tbl_DFR[[#This Row],[Filling Qty]]&gt;=150,"HIGH",Tbl_DFR[[#This Row],[Filling Qty]]&gt;=80,"medium",TRUE,"low")</f>
        <v>low</v>
      </c>
      <c r="V663" s="42" t="str">
        <f>IF(OR(Tbl_DFR[[#This Row],[CMP]]="HALDWANI",Tbl_DFR[[#This Row],[CMP]]="DEHRADUN"),"YES","NO")</f>
        <v>YES</v>
      </c>
      <c r="W663" s="58">
        <v>45939</v>
      </c>
      <c r="X663" s="42"/>
      <c r="Y663" s="43">
        <v>45931</v>
      </c>
      <c r="Z663" s="43" t="str">
        <f>IFERROR(TEXT(Tbl_DFR[[#This Row],[Date of filling]],"mmm"),"WIP")</f>
        <v>Oct</v>
      </c>
      <c r="AA663" s="159">
        <f>IFERROR(YEAR(Tbl_DFR[[#This Row],[Date of filling]]),"WIP")</f>
        <v>2025</v>
      </c>
      <c r="AB663" s="161" t="str">
        <f>IFERROR(TEXT(Tbl_DFR[[#This Row],[Date of filling]],"ddd"),"WIP")</f>
        <v>Thu</v>
      </c>
      <c r="AC663" s="50"/>
      <c r="AD663" s="129" t="str">
        <f>_xlfn.XLOOKUP(Tbl_DFR[[#This Row],[SAP]],Site_master[SAP ID],Site_master[ [ TECHNICIAN Name] ],"Not found")</f>
        <v>Durvesh  Kumar</v>
      </c>
      <c r="AE663" s="133">
        <f>LEN(Tbl_DFR[[#This Row],[SAP]])</f>
        <v>18</v>
      </c>
      <c r="AF663" s="151" t="str">
        <f>IF(Tbl_DFR[[#This Row],[SAP LENGTH]]=18,"valid","check")</f>
        <v>valid</v>
      </c>
    </row>
    <row r="664" spans="1:32">
      <c r="A664" s="70">
        <v>437</v>
      </c>
      <c r="B664" s="34" t="s">
        <v>31</v>
      </c>
      <c r="C664" s="34" t="str">
        <f>UPPER(TRIM(Tbl_DFR[[#This Row],[CMP]]))</f>
        <v>HALDWANI</v>
      </c>
      <c r="D664" s="40" t="s">
        <v>1</v>
      </c>
      <c r="E664" s="40" t="s">
        <v>129</v>
      </c>
      <c r="F664" s="23" t="s">
        <v>340</v>
      </c>
      <c r="G664" s="21" t="s">
        <v>533</v>
      </c>
      <c r="H664" s="34">
        <v>134916</v>
      </c>
      <c r="I664" s="59">
        <v>45939</v>
      </c>
      <c r="J664" s="59">
        <v>45939</v>
      </c>
      <c r="K664" s="159">
        <f>IF(OR(Tbl_DFR[[#This Row],[Date of filling]]="WIP",Tbl_DFR[[#This Row],[Date of Invoice ]]=""),"",Tbl_DFR[[#This Row],[Date of filling]]-Tbl_DFR[[#This Row],[Date of Invoice ]])</f>
        <v>0</v>
      </c>
      <c r="L664" s="161" t="str">
        <f>IF(ISNUMBER(Tbl_DFR[[#This Row],[Invoice filling gape]]),"valid","check")</f>
        <v>valid</v>
      </c>
      <c r="M664" s="46">
        <v>9678</v>
      </c>
      <c r="N664" s="46">
        <v>1977</v>
      </c>
      <c r="O664" s="46">
        <v>59</v>
      </c>
      <c r="P664" s="46">
        <v>60</v>
      </c>
      <c r="Q664" s="46" t="str">
        <f>IF(Tbl_DFR[[#This Row],[Filling Qty]]&gt;=150,"high","normal")</f>
        <v>normal</v>
      </c>
      <c r="R664" s="46" t="str">
        <f>IF(AND(Tbl_DFR[[#This Row],[CMP]]="HALDWANI",Tbl_DFR[[#This Row],[Filling Qty]]&gt;=150),"yes","no")</f>
        <v>no</v>
      </c>
      <c r="S664" s="46" t="str">
        <f>IF(Tbl_DFR[[#This Row],[Filling Qty]]&gt;=150,"high",IF(Tbl_DFR[[#This Row],[Filling Qty]]&gt;=80,"medium","low"))</f>
        <v>low</v>
      </c>
      <c r="T664" s="46">
        <f t="shared" si="11"/>
        <v>119</v>
      </c>
      <c r="U664" s="46" t="str" cm="1">
        <f t="array" ref="U664">_xlfn.IFS(Tbl_DFR[[#This Row],[Filling Qty]]&gt;=150,"HIGH",Tbl_DFR[[#This Row],[Filling Qty]]&gt;=80,"medium",TRUE,"low")</f>
        <v>low</v>
      </c>
      <c r="V664" s="46" t="str">
        <f>IF(OR(Tbl_DFR[[#This Row],[CMP]]="HALDWANI",Tbl_DFR[[#This Row],[CMP]]="DEHRADUN"),"YES","NO")</f>
        <v>YES</v>
      </c>
      <c r="W664" s="59">
        <v>45939</v>
      </c>
      <c r="X664" s="46"/>
      <c r="Y664" s="47">
        <v>45931</v>
      </c>
      <c r="Z664" s="47" t="str">
        <f>IFERROR(TEXT(Tbl_DFR[[#This Row],[Date of filling]],"mmm"),"WIP")</f>
        <v>Oct</v>
      </c>
      <c r="AA664" s="159">
        <f>IFERROR(YEAR(Tbl_DFR[[#This Row],[Date of filling]]),"WIP")</f>
        <v>2025</v>
      </c>
      <c r="AB664" s="161" t="str">
        <f>IFERROR(TEXT(Tbl_DFR[[#This Row],[Date of filling]],"ddd"),"WIP")</f>
        <v>Thu</v>
      </c>
      <c r="AC664" s="48"/>
      <c r="AD664" s="130" t="str">
        <f>_xlfn.XLOOKUP(Tbl_DFR[[#This Row],[SAP]],Site_master[SAP ID],Site_master[ [ TECHNICIAN Name] ],"Not found")</f>
        <v>Durvesh  Kumar</v>
      </c>
      <c r="AE664" s="135">
        <f>LEN(Tbl_DFR[[#This Row],[SAP]])</f>
        <v>18</v>
      </c>
      <c r="AF664" s="151" t="str">
        <f>IF(Tbl_DFR[[#This Row],[SAP LENGTH]]=18,"valid","check")</f>
        <v>valid</v>
      </c>
    </row>
    <row r="665" spans="1:32">
      <c r="A665" s="56">
        <v>438</v>
      </c>
      <c r="B665" s="28" t="s">
        <v>31</v>
      </c>
      <c r="C665" s="28" t="str">
        <f>UPPER(TRIM(Tbl_DFR[[#This Row],[CMP]]))</f>
        <v>HALDWANI</v>
      </c>
      <c r="D665" s="40" t="s">
        <v>1</v>
      </c>
      <c r="E665" s="40" t="s">
        <v>129</v>
      </c>
      <c r="F665" s="23" t="s">
        <v>340</v>
      </c>
      <c r="G665" s="27" t="s">
        <v>534</v>
      </c>
      <c r="H665" s="28">
        <v>134916</v>
      </c>
      <c r="I665" s="58">
        <v>45939</v>
      </c>
      <c r="J665" s="58">
        <v>45939</v>
      </c>
      <c r="K665" s="159">
        <f>IF(OR(Tbl_DFR[[#This Row],[Date of filling]]="WIP",Tbl_DFR[[#This Row],[Date of Invoice ]]=""),"",Tbl_DFR[[#This Row],[Date of filling]]-Tbl_DFR[[#This Row],[Date of Invoice ]])</f>
        <v>0</v>
      </c>
      <c r="L665" s="161" t="str">
        <f>IF(ISNUMBER(Tbl_DFR[[#This Row],[Invoice filling gape]]),"valid","check")</f>
        <v>valid</v>
      </c>
      <c r="M665" s="42">
        <v>9696</v>
      </c>
      <c r="N665" s="42">
        <v>2356</v>
      </c>
      <c r="O665" s="42">
        <v>38</v>
      </c>
      <c r="P665" s="42">
        <v>80</v>
      </c>
      <c r="Q665" s="42" t="str">
        <f>IF(Tbl_DFR[[#This Row],[Filling Qty]]&gt;=150,"high","normal")</f>
        <v>normal</v>
      </c>
      <c r="R665" s="42" t="str">
        <f>IF(AND(Tbl_DFR[[#This Row],[CMP]]="HALDWANI",Tbl_DFR[[#This Row],[Filling Qty]]&gt;=150),"yes","no")</f>
        <v>no</v>
      </c>
      <c r="S665" s="42" t="str">
        <f>IF(Tbl_DFR[[#This Row],[Filling Qty]]&gt;=150,"high",IF(Tbl_DFR[[#This Row],[Filling Qty]]&gt;=80,"medium","low"))</f>
        <v>medium</v>
      </c>
      <c r="T665" s="42">
        <f t="shared" si="11"/>
        <v>118</v>
      </c>
      <c r="U665" s="42" t="str" cm="1">
        <f t="array" ref="U665">_xlfn.IFS(Tbl_DFR[[#This Row],[Filling Qty]]&gt;=150,"HIGH",Tbl_DFR[[#This Row],[Filling Qty]]&gt;=80,"medium",TRUE,"low")</f>
        <v>medium</v>
      </c>
      <c r="V665" s="42" t="str">
        <f>IF(OR(Tbl_DFR[[#This Row],[CMP]]="HALDWANI",Tbl_DFR[[#This Row],[CMP]]="DEHRADUN"),"YES","NO")</f>
        <v>YES</v>
      </c>
      <c r="W665" s="58">
        <v>45939</v>
      </c>
      <c r="X665" s="42"/>
      <c r="Y665" s="43">
        <v>45931</v>
      </c>
      <c r="Z665" s="43" t="str">
        <f>IFERROR(TEXT(Tbl_DFR[[#This Row],[Date of filling]],"mmm"),"WIP")</f>
        <v>Oct</v>
      </c>
      <c r="AA665" s="159">
        <f>IFERROR(YEAR(Tbl_DFR[[#This Row],[Date of filling]]),"WIP")</f>
        <v>2025</v>
      </c>
      <c r="AB665" s="161" t="str">
        <f>IFERROR(TEXT(Tbl_DFR[[#This Row],[Date of filling]],"ddd"),"WIP")</f>
        <v>Thu</v>
      </c>
      <c r="AC665" s="50"/>
      <c r="AD665" s="129" t="str">
        <f>_xlfn.XLOOKUP(Tbl_DFR[[#This Row],[SAP]],Site_master[SAP ID],Site_master[ [ TECHNICIAN Name] ],"Not found")</f>
        <v>Durvesh  Kumar</v>
      </c>
      <c r="AE665" s="133">
        <f>LEN(Tbl_DFR[[#This Row],[SAP]])</f>
        <v>18</v>
      </c>
      <c r="AF665" s="151" t="str">
        <f>IF(Tbl_DFR[[#This Row],[SAP LENGTH]]=18,"valid","check")</f>
        <v>valid</v>
      </c>
    </row>
    <row r="666" spans="1:32">
      <c r="A666" s="70">
        <v>439</v>
      </c>
      <c r="B666" s="34" t="s">
        <v>31</v>
      </c>
      <c r="C666" s="34" t="str">
        <f>UPPER(TRIM(Tbl_DFR[[#This Row],[CMP]]))</f>
        <v>HALDWANI</v>
      </c>
      <c r="D666" s="40" t="s">
        <v>1</v>
      </c>
      <c r="E666" s="23" t="s">
        <v>129</v>
      </c>
      <c r="F666" s="23" t="s">
        <v>340</v>
      </c>
      <c r="G666" s="21" t="s">
        <v>535</v>
      </c>
      <c r="H666" s="34">
        <v>134916</v>
      </c>
      <c r="I666" s="59">
        <v>45939</v>
      </c>
      <c r="J666" s="59">
        <v>45939</v>
      </c>
      <c r="K666" s="159">
        <f>IF(OR(Tbl_DFR[[#This Row],[Date of filling]]="WIP",Tbl_DFR[[#This Row],[Date of Invoice ]]=""),"",Tbl_DFR[[#This Row],[Date of filling]]-Tbl_DFR[[#This Row],[Date of Invoice ]])</f>
        <v>0</v>
      </c>
      <c r="L666" s="161" t="str">
        <f>IF(ISNUMBER(Tbl_DFR[[#This Row],[Invoice filling gape]]),"valid","check")</f>
        <v>valid</v>
      </c>
      <c r="M666" s="46">
        <v>9716</v>
      </c>
      <c r="N666" s="46">
        <v>1958</v>
      </c>
      <c r="O666" s="46">
        <v>33</v>
      </c>
      <c r="P666" s="22">
        <v>80</v>
      </c>
      <c r="Q666" s="134" t="str">
        <f>IF(Tbl_DFR[[#This Row],[Filling Qty]]&gt;=150,"high","normal")</f>
        <v>normal</v>
      </c>
      <c r="R666" s="134" t="str">
        <f>IF(AND(Tbl_DFR[[#This Row],[CMP]]="HALDWANI",Tbl_DFR[[#This Row],[Filling Qty]]&gt;=150),"yes","no")</f>
        <v>no</v>
      </c>
      <c r="S666" s="134" t="str">
        <f>IF(Tbl_DFR[[#This Row],[Filling Qty]]&gt;=150,"high",IF(Tbl_DFR[[#This Row],[Filling Qty]]&gt;=80,"medium","low"))</f>
        <v>medium</v>
      </c>
      <c r="T666" s="34">
        <f t="shared" si="11"/>
        <v>113</v>
      </c>
      <c r="U666" s="46" t="str" cm="1">
        <f t="array" ref="U666">_xlfn.IFS(Tbl_DFR[[#This Row],[Filling Qty]]&gt;=150,"HIGH",Tbl_DFR[[#This Row],[Filling Qty]]&gt;=80,"medium",TRUE,"low")</f>
        <v>medium</v>
      </c>
      <c r="V666" s="46" t="str">
        <f>IF(OR(Tbl_DFR[[#This Row],[CMP]]="HALDWANI",Tbl_DFR[[#This Row],[CMP]]="DEHRADUN"),"YES","NO")</f>
        <v>YES</v>
      </c>
      <c r="W666" s="59">
        <v>45939</v>
      </c>
      <c r="X666" s="46"/>
      <c r="Y666" s="47">
        <v>45931</v>
      </c>
      <c r="Z666" s="47" t="str">
        <f>IFERROR(TEXT(Tbl_DFR[[#This Row],[Date of filling]],"mmm"),"WIP")</f>
        <v>Oct</v>
      </c>
      <c r="AA666" s="159">
        <f>IFERROR(YEAR(Tbl_DFR[[#This Row],[Date of filling]]),"WIP")</f>
        <v>2025</v>
      </c>
      <c r="AB666" s="161" t="str">
        <f>IFERROR(TEXT(Tbl_DFR[[#This Row],[Date of filling]],"ddd"),"WIP")</f>
        <v>Thu</v>
      </c>
      <c r="AC666" s="48"/>
      <c r="AD666" s="130" t="str">
        <f>_xlfn.XLOOKUP(Tbl_DFR[[#This Row],[SAP]],Site_master[SAP ID],Site_master[ [ TECHNICIAN Name] ],"Not found")</f>
        <v>Durvesh  Kumar</v>
      </c>
      <c r="AE666" s="135">
        <f>LEN(Tbl_DFR[[#This Row],[SAP]])</f>
        <v>18</v>
      </c>
      <c r="AF666" s="151" t="str">
        <f>IF(Tbl_DFR[[#This Row],[SAP LENGTH]]=18,"valid","check")</f>
        <v>valid</v>
      </c>
    </row>
    <row r="667" spans="1:32">
      <c r="A667" s="56">
        <v>440</v>
      </c>
      <c r="B667" s="28" t="s">
        <v>31</v>
      </c>
      <c r="C667" s="28" t="str">
        <f>UPPER(TRIM(Tbl_DFR[[#This Row],[CMP]]))</f>
        <v>HALDWANI</v>
      </c>
      <c r="D667" s="40" t="s">
        <v>1</v>
      </c>
      <c r="E667" s="23" t="s">
        <v>129</v>
      </c>
      <c r="F667" s="23" t="s">
        <v>340</v>
      </c>
      <c r="G667" s="27" t="s">
        <v>536</v>
      </c>
      <c r="H667" s="28">
        <v>134916</v>
      </c>
      <c r="I667" s="58">
        <v>45939</v>
      </c>
      <c r="J667" s="58">
        <v>45939</v>
      </c>
      <c r="K667" s="159">
        <f>IF(OR(Tbl_DFR[[#This Row],[Date of filling]]="WIP",Tbl_DFR[[#This Row],[Date of Invoice ]]=""),"",Tbl_DFR[[#This Row],[Date of filling]]-Tbl_DFR[[#This Row],[Date of Invoice ]])</f>
        <v>0</v>
      </c>
      <c r="L667" s="161" t="str">
        <f>IF(ISNUMBER(Tbl_DFR[[#This Row],[Invoice filling gape]]),"valid","check")</f>
        <v>valid</v>
      </c>
      <c r="M667" s="42">
        <v>1386</v>
      </c>
      <c r="N667" s="42">
        <v>215</v>
      </c>
      <c r="O667" s="42">
        <v>36</v>
      </c>
      <c r="P667" s="29">
        <v>60</v>
      </c>
      <c r="Q667" s="137" t="str">
        <f>IF(Tbl_DFR[[#This Row],[Filling Qty]]&gt;=150,"high","normal")</f>
        <v>normal</v>
      </c>
      <c r="R667" s="137" t="str">
        <f>IF(AND(Tbl_DFR[[#This Row],[CMP]]="HALDWANI",Tbl_DFR[[#This Row],[Filling Qty]]&gt;=150),"yes","no")</f>
        <v>no</v>
      </c>
      <c r="S667" s="137" t="str">
        <f>IF(Tbl_DFR[[#This Row],[Filling Qty]]&gt;=150,"high",IF(Tbl_DFR[[#This Row],[Filling Qty]]&gt;=80,"medium","low"))</f>
        <v>low</v>
      </c>
      <c r="T667" s="28">
        <f t="shared" si="11"/>
        <v>96</v>
      </c>
      <c r="U667" s="42" t="str" cm="1">
        <f t="array" ref="U667">_xlfn.IFS(Tbl_DFR[[#This Row],[Filling Qty]]&gt;=150,"HIGH",Tbl_DFR[[#This Row],[Filling Qty]]&gt;=80,"medium",TRUE,"low")</f>
        <v>low</v>
      </c>
      <c r="V667" s="42" t="str">
        <f>IF(OR(Tbl_DFR[[#This Row],[CMP]]="HALDWANI",Tbl_DFR[[#This Row],[CMP]]="DEHRADUN"),"YES","NO")</f>
        <v>YES</v>
      </c>
      <c r="W667" s="58">
        <v>45939</v>
      </c>
      <c r="X667" s="42"/>
      <c r="Y667" s="43">
        <v>45931</v>
      </c>
      <c r="Z667" s="43" t="str">
        <f>IFERROR(TEXT(Tbl_DFR[[#This Row],[Date of filling]],"mmm"),"WIP")</f>
        <v>Oct</v>
      </c>
      <c r="AA667" s="159">
        <f>IFERROR(YEAR(Tbl_DFR[[#This Row],[Date of filling]]),"WIP")</f>
        <v>2025</v>
      </c>
      <c r="AB667" s="161" t="str">
        <f>IFERROR(TEXT(Tbl_DFR[[#This Row],[Date of filling]],"ddd"),"WIP")</f>
        <v>Thu</v>
      </c>
      <c r="AC667" s="50"/>
      <c r="AD667" s="129" t="str">
        <f>_xlfn.XLOOKUP(Tbl_DFR[[#This Row],[SAP]],Site_master[SAP ID],Site_master[ [ TECHNICIAN Name] ],"Not found")</f>
        <v>Durvesh  Kumar</v>
      </c>
      <c r="AE667" s="133">
        <f>LEN(Tbl_DFR[[#This Row],[SAP]])</f>
        <v>18</v>
      </c>
      <c r="AF667" s="151" t="str">
        <f>IF(Tbl_DFR[[#This Row],[SAP LENGTH]]=18,"valid","check")</f>
        <v>valid</v>
      </c>
    </row>
    <row r="668" spans="1:32">
      <c r="A668" s="70">
        <v>441</v>
      </c>
      <c r="B668" s="34" t="s">
        <v>31</v>
      </c>
      <c r="C668" s="34" t="str">
        <f>UPPER(TRIM(Tbl_DFR[[#This Row],[CMP]]))</f>
        <v>HALDWANI</v>
      </c>
      <c r="D668" s="40" t="s">
        <v>1</v>
      </c>
      <c r="E668" s="23" t="s">
        <v>129</v>
      </c>
      <c r="F668" s="23" t="s">
        <v>340</v>
      </c>
      <c r="G668" s="21" t="s">
        <v>537</v>
      </c>
      <c r="H668" s="34">
        <v>134916</v>
      </c>
      <c r="I668" s="59">
        <v>45939</v>
      </c>
      <c r="J668" s="59">
        <v>45939</v>
      </c>
      <c r="K668" s="159">
        <f>IF(OR(Tbl_DFR[[#This Row],[Date of filling]]="WIP",Tbl_DFR[[#This Row],[Date of Invoice ]]=""),"",Tbl_DFR[[#This Row],[Date of filling]]-Tbl_DFR[[#This Row],[Date of Invoice ]])</f>
        <v>0</v>
      </c>
      <c r="L668" s="161" t="str">
        <f>IF(ISNUMBER(Tbl_DFR[[#This Row],[Invoice filling gape]]),"valid","check")</f>
        <v>valid</v>
      </c>
      <c r="M668" s="46">
        <v>7673</v>
      </c>
      <c r="N668" s="46">
        <v>1418</v>
      </c>
      <c r="O668" s="46">
        <v>42</v>
      </c>
      <c r="P668" s="22">
        <v>80</v>
      </c>
      <c r="Q668" s="134" t="str">
        <f>IF(Tbl_DFR[[#This Row],[Filling Qty]]&gt;=150,"high","normal")</f>
        <v>normal</v>
      </c>
      <c r="R668" s="134" t="str">
        <f>IF(AND(Tbl_DFR[[#This Row],[CMP]]="HALDWANI",Tbl_DFR[[#This Row],[Filling Qty]]&gt;=150),"yes","no")</f>
        <v>no</v>
      </c>
      <c r="S668" s="134" t="str">
        <f>IF(Tbl_DFR[[#This Row],[Filling Qty]]&gt;=150,"high",IF(Tbl_DFR[[#This Row],[Filling Qty]]&gt;=80,"medium","low"))</f>
        <v>medium</v>
      </c>
      <c r="T668" s="34">
        <f t="shared" si="11"/>
        <v>122</v>
      </c>
      <c r="U668" s="46" t="str" cm="1">
        <f t="array" ref="U668">_xlfn.IFS(Tbl_DFR[[#This Row],[Filling Qty]]&gt;=150,"HIGH",Tbl_DFR[[#This Row],[Filling Qty]]&gt;=80,"medium",TRUE,"low")</f>
        <v>medium</v>
      </c>
      <c r="V668" s="46" t="str">
        <f>IF(OR(Tbl_DFR[[#This Row],[CMP]]="HALDWANI",Tbl_DFR[[#This Row],[CMP]]="DEHRADUN"),"YES","NO")</f>
        <v>YES</v>
      </c>
      <c r="W668" s="59">
        <v>45939</v>
      </c>
      <c r="X668" s="46"/>
      <c r="Y668" s="47">
        <v>45931</v>
      </c>
      <c r="Z668" s="47" t="str">
        <f>IFERROR(TEXT(Tbl_DFR[[#This Row],[Date of filling]],"mmm"),"WIP")</f>
        <v>Oct</v>
      </c>
      <c r="AA668" s="159">
        <f>IFERROR(YEAR(Tbl_DFR[[#This Row],[Date of filling]]),"WIP")</f>
        <v>2025</v>
      </c>
      <c r="AB668" s="161" t="str">
        <f>IFERROR(TEXT(Tbl_DFR[[#This Row],[Date of filling]],"ddd"),"WIP")</f>
        <v>Thu</v>
      </c>
      <c r="AC668" s="48"/>
      <c r="AD668" s="130" t="str">
        <f>_xlfn.XLOOKUP(Tbl_DFR[[#This Row],[SAP]],Site_master[SAP ID],Site_master[ [ TECHNICIAN Name] ],"Not found")</f>
        <v>Durvesh  Kumar</v>
      </c>
      <c r="AE668" s="135">
        <f>LEN(Tbl_DFR[[#This Row],[SAP]])</f>
        <v>18</v>
      </c>
      <c r="AF668" s="151" t="str">
        <f>IF(Tbl_DFR[[#This Row],[SAP LENGTH]]=18,"valid","check")</f>
        <v>valid</v>
      </c>
    </row>
    <row r="669" spans="1:32" hidden="1">
      <c r="A669" s="56">
        <v>442</v>
      </c>
      <c r="B669" s="28" t="s">
        <v>31</v>
      </c>
      <c r="C669" s="28" t="str">
        <f>UPPER(TRIM(Tbl_DFR[[#This Row],[CMP]]))</f>
        <v>HALDWANI</v>
      </c>
      <c r="D669" s="40" t="s">
        <v>104</v>
      </c>
      <c r="E669" s="23" t="s">
        <v>189</v>
      </c>
      <c r="F669" s="27" t="s">
        <v>190</v>
      </c>
      <c r="G669" s="27" t="s">
        <v>538</v>
      </c>
      <c r="H669" s="49" t="s">
        <v>562</v>
      </c>
      <c r="I669" s="58">
        <v>45940</v>
      </c>
      <c r="J669" s="58">
        <v>45940</v>
      </c>
      <c r="K669" s="159">
        <f>IF(OR(Tbl_DFR[[#This Row],[Date of filling]]="WIP",Tbl_DFR[[#This Row],[Date of Invoice ]]=""),"",Tbl_DFR[[#This Row],[Date of filling]]-Tbl_DFR[[#This Row],[Date of Invoice ]])</f>
        <v>0</v>
      </c>
      <c r="L669" s="161" t="str">
        <f>IF(ISNUMBER(Tbl_DFR[[#This Row],[Invoice filling gape]]),"valid","check")</f>
        <v>valid</v>
      </c>
      <c r="M669" s="42">
        <v>9675</v>
      </c>
      <c r="N669" s="42">
        <v>1498</v>
      </c>
      <c r="O669" s="42">
        <v>30</v>
      </c>
      <c r="P669" s="29">
        <v>200</v>
      </c>
      <c r="Q669" s="137" t="str">
        <f>IF(Tbl_DFR[[#This Row],[Filling Qty]]&gt;=150,"high","normal")</f>
        <v>high</v>
      </c>
      <c r="R669" s="137" t="str">
        <f>IF(AND(Tbl_DFR[[#This Row],[CMP]]="HALDWANI",Tbl_DFR[[#This Row],[Filling Qty]]&gt;=150),"yes","no")</f>
        <v>yes</v>
      </c>
      <c r="S669" s="137" t="str">
        <f>IF(Tbl_DFR[[#This Row],[Filling Qty]]&gt;=150,"high",IF(Tbl_DFR[[#This Row],[Filling Qty]]&gt;=80,"medium","low"))</f>
        <v>high</v>
      </c>
      <c r="T669" s="28">
        <f t="shared" si="11"/>
        <v>230</v>
      </c>
      <c r="U669" s="42" t="str" cm="1">
        <f t="array" ref="U669">_xlfn.IFS(Tbl_DFR[[#This Row],[Filling Qty]]&gt;=150,"HIGH",Tbl_DFR[[#This Row],[Filling Qty]]&gt;=80,"medium",TRUE,"low")</f>
        <v>HIGH</v>
      </c>
      <c r="V669" s="42" t="str">
        <f>IF(OR(Tbl_DFR[[#This Row],[CMP]]="HALDWANI",Tbl_DFR[[#This Row],[CMP]]="DEHRADUN"),"YES","NO")</f>
        <v>YES</v>
      </c>
      <c r="W669" s="58">
        <v>45940</v>
      </c>
      <c r="X669" s="42"/>
      <c r="Y669" s="43">
        <v>45931</v>
      </c>
      <c r="Z669" s="43" t="str">
        <f>IFERROR(TEXT(Tbl_DFR[[#This Row],[Date of filling]],"mmm"),"WIP")</f>
        <v>Oct</v>
      </c>
      <c r="AA669" s="159">
        <f>IFERROR(YEAR(Tbl_DFR[[#This Row],[Date of filling]]),"WIP")</f>
        <v>2025</v>
      </c>
      <c r="AB669" s="161" t="str">
        <f>IFERROR(TEXT(Tbl_DFR[[#This Row],[Date of filling]],"ddd"),"WIP")</f>
        <v>Fri</v>
      </c>
      <c r="AC669" s="50"/>
      <c r="AD669" s="129" t="str">
        <f>_xlfn.XLOOKUP(Tbl_DFR[[#This Row],[SAP]],Site_master[SAP ID],Site_master[ [ TECHNICIAN Name] ],"Not found")</f>
        <v>Tejpal  Singh  Takuli</v>
      </c>
      <c r="AE669" s="133">
        <f>LEN(Tbl_DFR[[#This Row],[SAP]])</f>
        <v>18</v>
      </c>
      <c r="AF669" s="151" t="str">
        <f>IF(Tbl_DFR[[#This Row],[SAP LENGTH]]=18,"valid","check")</f>
        <v>valid</v>
      </c>
    </row>
    <row r="670" spans="1:32" hidden="1">
      <c r="A670" s="70">
        <v>443</v>
      </c>
      <c r="B670" s="34" t="s">
        <v>31</v>
      </c>
      <c r="C670" s="34" t="str">
        <f>UPPER(TRIM(Tbl_DFR[[#This Row],[CMP]]))</f>
        <v>HALDWANI</v>
      </c>
      <c r="D670" s="40" t="s">
        <v>104</v>
      </c>
      <c r="E670" s="21" t="s">
        <v>127</v>
      </c>
      <c r="F670" s="21" t="s">
        <v>126</v>
      </c>
      <c r="G670" s="21" t="s">
        <v>539</v>
      </c>
      <c r="H670" s="34">
        <v>162029</v>
      </c>
      <c r="I670" s="59">
        <v>45940</v>
      </c>
      <c r="J670" s="59">
        <v>45940</v>
      </c>
      <c r="K670" s="159">
        <f>IF(OR(Tbl_DFR[[#This Row],[Date of filling]]="WIP",Tbl_DFR[[#This Row],[Date of Invoice ]]=""),"",Tbl_DFR[[#This Row],[Date of filling]]-Tbl_DFR[[#This Row],[Date of Invoice ]])</f>
        <v>0</v>
      </c>
      <c r="L670" s="161" t="str">
        <f>IF(ISNUMBER(Tbl_DFR[[#This Row],[Invoice filling gape]]),"valid","check")</f>
        <v>valid</v>
      </c>
      <c r="M670" s="46">
        <v>292</v>
      </c>
      <c r="N670" s="46">
        <v>54</v>
      </c>
      <c r="O670" s="46">
        <v>35</v>
      </c>
      <c r="P670" s="72">
        <v>60</v>
      </c>
      <c r="Q670" s="130" t="str">
        <f>IF(Tbl_DFR[[#This Row],[Filling Qty]]&gt;=150,"high","normal")</f>
        <v>normal</v>
      </c>
      <c r="R670" s="130" t="str">
        <f>IF(AND(Tbl_DFR[[#This Row],[CMP]]="HALDWANI",Tbl_DFR[[#This Row],[Filling Qty]]&gt;=150),"yes","no")</f>
        <v>no</v>
      </c>
      <c r="S670" s="130" t="str">
        <f>IF(Tbl_DFR[[#This Row],[Filling Qty]]&gt;=150,"high",IF(Tbl_DFR[[#This Row],[Filling Qty]]&gt;=80,"medium","low"))</f>
        <v>low</v>
      </c>
      <c r="T670" s="46">
        <f t="shared" si="11"/>
        <v>95</v>
      </c>
      <c r="U670" s="46" t="str" cm="1">
        <f t="array" ref="U670">_xlfn.IFS(Tbl_DFR[[#This Row],[Filling Qty]]&gt;=150,"HIGH",Tbl_DFR[[#This Row],[Filling Qty]]&gt;=80,"medium",TRUE,"low")</f>
        <v>low</v>
      </c>
      <c r="V670" s="46" t="str">
        <f>IF(OR(Tbl_DFR[[#This Row],[CMP]]="HALDWANI",Tbl_DFR[[#This Row],[CMP]]="DEHRADUN"),"YES","NO")</f>
        <v>YES</v>
      </c>
      <c r="W670" s="59">
        <v>45940</v>
      </c>
      <c r="X670" s="46"/>
      <c r="Y670" s="47">
        <v>45931</v>
      </c>
      <c r="Z670" s="47" t="str">
        <f>IFERROR(TEXT(Tbl_DFR[[#This Row],[Date of filling]],"mmm"),"WIP")</f>
        <v>Oct</v>
      </c>
      <c r="AA670" s="159">
        <f>IFERROR(YEAR(Tbl_DFR[[#This Row],[Date of filling]]),"WIP")</f>
        <v>2025</v>
      </c>
      <c r="AB670" s="161" t="str">
        <f>IFERROR(TEXT(Tbl_DFR[[#This Row],[Date of filling]],"ddd"),"WIP")</f>
        <v>Fri</v>
      </c>
      <c r="AC670" s="48"/>
      <c r="AD670" s="130" t="str">
        <f>_xlfn.XLOOKUP(Tbl_DFR[[#This Row],[SAP]],Site_master[SAP ID],Site_master[ [ TECHNICIAN Name] ],"Not found")</f>
        <v>Veer  Pal</v>
      </c>
      <c r="AE670" s="135">
        <f>LEN(Tbl_DFR[[#This Row],[SAP]])</f>
        <v>18</v>
      </c>
      <c r="AF670" s="151" t="str">
        <f>IF(Tbl_DFR[[#This Row],[SAP LENGTH]]=18,"valid","check")</f>
        <v>valid</v>
      </c>
    </row>
    <row r="671" spans="1:32" hidden="1">
      <c r="A671" s="56">
        <v>444</v>
      </c>
      <c r="B671" s="28" t="s">
        <v>31</v>
      </c>
      <c r="C671" s="28" t="str">
        <f>UPPER(TRIM(Tbl_DFR[[#This Row],[CMP]]))</f>
        <v>HALDWANI</v>
      </c>
      <c r="D671" s="40" t="s">
        <v>104</v>
      </c>
      <c r="E671" s="27" t="s">
        <v>127</v>
      </c>
      <c r="F671" s="27" t="s">
        <v>126</v>
      </c>
      <c r="G671" s="27" t="s">
        <v>540</v>
      </c>
      <c r="H671" s="28">
        <v>162029</v>
      </c>
      <c r="I671" s="58">
        <v>45940</v>
      </c>
      <c r="J671" s="58">
        <v>45940</v>
      </c>
      <c r="K671" s="159">
        <f>IF(OR(Tbl_DFR[[#This Row],[Date of filling]]="WIP",Tbl_DFR[[#This Row],[Date of Invoice ]]=""),"",Tbl_DFR[[#This Row],[Date of filling]]-Tbl_DFR[[#This Row],[Date of Invoice ]])</f>
        <v>0</v>
      </c>
      <c r="L671" s="161" t="str">
        <f>IF(ISNUMBER(Tbl_DFR[[#This Row],[Invoice filling gape]]),"valid","check")</f>
        <v>valid</v>
      </c>
      <c r="M671" s="42" t="s">
        <v>569</v>
      </c>
      <c r="N671" s="42" t="s">
        <v>569</v>
      </c>
      <c r="O671" s="42">
        <v>15</v>
      </c>
      <c r="P671" s="42">
        <v>60</v>
      </c>
      <c r="Q671" s="42" t="str">
        <f>IF(Tbl_DFR[[#This Row],[Filling Qty]]&gt;=150,"high","normal")</f>
        <v>normal</v>
      </c>
      <c r="R671" s="42" t="str">
        <f>IF(AND(Tbl_DFR[[#This Row],[CMP]]="HALDWANI",Tbl_DFR[[#This Row],[Filling Qty]]&gt;=150),"yes","no")</f>
        <v>no</v>
      </c>
      <c r="S671" s="42" t="str">
        <f>IF(Tbl_DFR[[#This Row],[Filling Qty]]&gt;=150,"high",IF(Tbl_DFR[[#This Row],[Filling Qty]]&gt;=80,"medium","low"))</f>
        <v>low</v>
      </c>
      <c r="T671" s="42">
        <f t="shared" si="11"/>
        <v>75</v>
      </c>
      <c r="U671" s="42" t="str" cm="1">
        <f t="array" ref="U671">_xlfn.IFS(Tbl_DFR[[#This Row],[Filling Qty]]&gt;=150,"HIGH",Tbl_DFR[[#This Row],[Filling Qty]]&gt;=80,"medium",TRUE,"low")</f>
        <v>low</v>
      </c>
      <c r="V671" s="42" t="str">
        <f>IF(OR(Tbl_DFR[[#This Row],[CMP]]="HALDWANI",Tbl_DFR[[#This Row],[CMP]]="DEHRADUN"),"YES","NO")</f>
        <v>YES</v>
      </c>
      <c r="W671" s="58">
        <v>45940</v>
      </c>
      <c r="X671" s="42"/>
      <c r="Y671" s="43">
        <v>45931</v>
      </c>
      <c r="Z671" s="43" t="str">
        <f>IFERROR(TEXT(Tbl_DFR[[#This Row],[Date of filling]],"mmm"),"WIP")</f>
        <v>Oct</v>
      </c>
      <c r="AA671" s="159">
        <f>IFERROR(YEAR(Tbl_DFR[[#This Row],[Date of filling]]),"WIP")</f>
        <v>2025</v>
      </c>
      <c r="AB671" s="161" t="str">
        <f>IFERROR(TEXT(Tbl_DFR[[#This Row],[Date of filling]],"ddd"),"WIP")</f>
        <v>Fri</v>
      </c>
      <c r="AC671" s="50"/>
      <c r="AD671" s="129" t="str">
        <f>_xlfn.XLOOKUP(Tbl_DFR[[#This Row],[SAP]],Site_master[SAP ID],Site_master[ [ TECHNICIAN Name] ],"Not found")</f>
        <v>Aakash  Prajapati</v>
      </c>
      <c r="AE671" s="133">
        <f>LEN(Tbl_DFR[[#This Row],[SAP]])</f>
        <v>18</v>
      </c>
      <c r="AF671" s="151" t="str">
        <f>IF(Tbl_DFR[[#This Row],[SAP LENGTH]]=18,"valid","check")</f>
        <v>valid</v>
      </c>
    </row>
    <row r="672" spans="1:32" hidden="1">
      <c r="A672" s="70">
        <v>445</v>
      </c>
      <c r="B672" s="34" t="s">
        <v>31</v>
      </c>
      <c r="C672" s="34" t="str">
        <f>UPPER(TRIM(Tbl_DFR[[#This Row],[CMP]]))</f>
        <v>HALDWANI</v>
      </c>
      <c r="D672" s="40" t="s">
        <v>104</v>
      </c>
      <c r="E672" s="21" t="s">
        <v>127</v>
      </c>
      <c r="F672" s="21" t="s">
        <v>126</v>
      </c>
      <c r="G672" s="21" t="s">
        <v>542</v>
      </c>
      <c r="H672" s="34">
        <v>113108</v>
      </c>
      <c r="I672" s="59">
        <v>45936</v>
      </c>
      <c r="J672" s="59">
        <v>45940</v>
      </c>
      <c r="K672" s="159">
        <f>IF(OR(Tbl_DFR[[#This Row],[Date of filling]]="WIP",Tbl_DFR[[#This Row],[Date of Invoice ]]=""),"",Tbl_DFR[[#This Row],[Date of filling]]-Tbl_DFR[[#This Row],[Date of Invoice ]])</f>
        <v>4</v>
      </c>
      <c r="L672" s="161" t="str">
        <f>IF(ISNUMBER(Tbl_DFR[[#This Row],[Invoice filling gape]]),"valid","check")</f>
        <v>valid</v>
      </c>
      <c r="M672" s="46">
        <v>5336</v>
      </c>
      <c r="N672" s="46">
        <v>1002</v>
      </c>
      <c r="O672" s="46">
        <v>25</v>
      </c>
      <c r="P672" s="46">
        <v>60</v>
      </c>
      <c r="Q672" s="46" t="str">
        <f>IF(Tbl_DFR[[#This Row],[Filling Qty]]&gt;=150,"high","normal")</f>
        <v>normal</v>
      </c>
      <c r="R672" s="46" t="str">
        <f>IF(AND(Tbl_DFR[[#This Row],[CMP]]="HALDWANI",Tbl_DFR[[#This Row],[Filling Qty]]&gt;=150),"yes","no")</f>
        <v>no</v>
      </c>
      <c r="S672" s="46" t="str">
        <f>IF(Tbl_DFR[[#This Row],[Filling Qty]]&gt;=150,"high",IF(Tbl_DFR[[#This Row],[Filling Qty]]&gt;=80,"medium","low"))</f>
        <v>low</v>
      </c>
      <c r="T672" s="46">
        <f t="shared" si="11"/>
        <v>85</v>
      </c>
      <c r="U672" s="46" t="str" cm="1">
        <f t="array" ref="U672">_xlfn.IFS(Tbl_DFR[[#This Row],[Filling Qty]]&gt;=150,"HIGH",Tbl_DFR[[#This Row],[Filling Qty]]&gt;=80,"medium",TRUE,"low")</f>
        <v>low</v>
      </c>
      <c r="V672" s="46" t="str">
        <f>IF(OR(Tbl_DFR[[#This Row],[CMP]]="HALDWANI",Tbl_DFR[[#This Row],[CMP]]="DEHRADUN"),"YES","NO")</f>
        <v>YES</v>
      </c>
      <c r="W672" s="59">
        <v>45940</v>
      </c>
      <c r="X672" s="46"/>
      <c r="Y672" s="47">
        <v>45931</v>
      </c>
      <c r="Z672" s="47" t="str">
        <f>IFERROR(TEXT(Tbl_DFR[[#This Row],[Date of filling]],"mmm"),"WIP")</f>
        <v>Oct</v>
      </c>
      <c r="AA672" s="159">
        <f>IFERROR(YEAR(Tbl_DFR[[#This Row],[Date of filling]]),"WIP")</f>
        <v>2025</v>
      </c>
      <c r="AB672" s="161" t="str">
        <f>IFERROR(TEXT(Tbl_DFR[[#This Row],[Date of filling]],"ddd"),"WIP")</f>
        <v>Fri</v>
      </c>
      <c r="AC672" s="48"/>
      <c r="AD672" s="130" t="str">
        <f>_xlfn.XLOOKUP(Tbl_DFR[[#This Row],[SAP]],Site_master[SAP ID],Site_master[ [ TECHNICIAN Name] ],"Not found")</f>
        <v>Munendra  singh</v>
      </c>
      <c r="AE672" s="135">
        <f>LEN(Tbl_DFR[[#This Row],[SAP]])</f>
        <v>18</v>
      </c>
      <c r="AF672" s="151" t="str">
        <f>IF(Tbl_DFR[[#This Row],[SAP LENGTH]]=18,"valid","check")</f>
        <v>valid</v>
      </c>
    </row>
    <row r="673" spans="1:32">
      <c r="A673" s="56">
        <v>446</v>
      </c>
      <c r="B673" s="28" t="s">
        <v>31</v>
      </c>
      <c r="C673" s="28" t="str">
        <f>UPPER(TRIM(Tbl_DFR[[#This Row],[CMP]]))</f>
        <v>HALDWANI</v>
      </c>
      <c r="D673" s="40" t="s">
        <v>1</v>
      </c>
      <c r="E673" s="23" t="s">
        <v>105</v>
      </c>
      <c r="F673" s="27" t="s">
        <v>106</v>
      </c>
      <c r="G673" s="27" t="s">
        <v>543</v>
      </c>
      <c r="H673" s="28" t="s">
        <v>548</v>
      </c>
      <c r="I673" s="58">
        <v>45940</v>
      </c>
      <c r="J673" s="58">
        <v>45940</v>
      </c>
      <c r="K673" s="159">
        <f>IF(OR(Tbl_DFR[[#This Row],[Date of filling]]="WIP",Tbl_DFR[[#This Row],[Date of Invoice ]]=""),"",Tbl_DFR[[#This Row],[Date of filling]]-Tbl_DFR[[#This Row],[Date of Invoice ]])</f>
        <v>0</v>
      </c>
      <c r="L673" s="161" t="str">
        <f>IF(ISNUMBER(Tbl_DFR[[#This Row],[Invoice filling gape]]),"valid","check")</f>
        <v>valid</v>
      </c>
      <c r="M673" s="42">
        <v>6427</v>
      </c>
      <c r="N673" s="42">
        <v>1413</v>
      </c>
      <c r="O673" s="42">
        <v>86</v>
      </c>
      <c r="P673" s="42">
        <v>60</v>
      </c>
      <c r="Q673" s="42" t="str">
        <f>IF(Tbl_DFR[[#This Row],[Filling Qty]]&gt;=150,"high","normal")</f>
        <v>normal</v>
      </c>
      <c r="R673" s="42" t="str">
        <f>IF(AND(Tbl_DFR[[#This Row],[CMP]]="HALDWANI",Tbl_DFR[[#This Row],[Filling Qty]]&gt;=150),"yes","no")</f>
        <v>no</v>
      </c>
      <c r="S673" s="42" t="str">
        <f>IF(Tbl_DFR[[#This Row],[Filling Qty]]&gt;=150,"high",IF(Tbl_DFR[[#This Row],[Filling Qty]]&gt;=80,"medium","low"))</f>
        <v>low</v>
      </c>
      <c r="T673" s="42">
        <f t="shared" si="11"/>
        <v>146</v>
      </c>
      <c r="U673" s="42" t="str" cm="1">
        <f t="array" ref="U673">_xlfn.IFS(Tbl_DFR[[#This Row],[Filling Qty]]&gt;=150,"HIGH",Tbl_DFR[[#This Row],[Filling Qty]]&gt;=80,"medium",TRUE,"low")</f>
        <v>low</v>
      </c>
      <c r="V673" s="42" t="str">
        <f>IF(OR(Tbl_DFR[[#This Row],[CMP]]="HALDWANI",Tbl_DFR[[#This Row],[CMP]]="DEHRADUN"),"YES","NO")</f>
        <v>YES</v>
      </c>
      <c r="W673" s="58">
        <v>45940</v>
      </c>
      <c r="X673" s="42"/>
      <c r="Y673" s="43">
        <v>45931</v>
      </c>
      <c r="Z673" s="43" t="str">
        <f>IFERROR(TEXT(Tbl_DFR[[#This Row],[Date of filling]],"mmm"),"WIP")</f>
        <v>Oct</v>
      </c>
      <c r="AA673" s="159">
        <f>IFERROR(YEAR(Tbl_DFR[[#This Row],[Date of filling]]),"WIP")</f>
        <v>2025</v>
      </c>
      <c r="AB673" s="161" t="str">
        <f>IFERROR(TEXT(Tbl_DFR[[#This Row],[Date of filling]],"ddd"),"WIP")</f>
        <v>Fri</v>
      </c>
      <c r="AC673" s="50"/>
      <c r="AD673" s="129" t="str">
        <f>_xlfn.XLOOKUP(Tbl_DFR[[#This Row],[SAP]],Site_master[SAP ID],Site_master[ [ TECHNICIAN Name] ],"Not found")</f>
        <v>Naresh  Pal</v>
      </c>
      <c r="AE673" s="133">
        <f>LEN(Tbl_DFR[[#This Row],[SAP]])</f>
        <v>18</v>
      </c>
      <c r="AF673" s="151" t="str">
        <f>IF(Tbl_DFR[[#This Row],[SAP LENGTH]]=18,"valid","check")</f>
        <v>valid</v>
      </c>
    </row>
    <row r="674" spans="1:32">
      <c r="A674" s="70">
        <v>447</v>
      </c>
      <c r="B674" s="34" t="s">
        <v>31</v>
      </c>
      <c r="C674" s="34" t="str">
        <f>UPPER(TRIM(Tbl_DFR[[#This Row],[CMP]]))</f>
        <v>HALDWANI</v>
      </c>
      <c r="D674" s="40" t="s">
        <v>1</v>
      </c>
      <c r="E674" s="23" t="s">
        <v>105</v>
      </c>
      <c r="F674" s="21" t="s">
        <v>106</v>
      </c>
      <c r="G674" s="21" t="s">
        <v>544</v>
      </c>
      <c r="H674" s="34" t="s">
        <v>548</v>
      </c>
      <c r="I674" s="59">
        <v>45940</v>
      </c>
      <c r="J674" s="59">
        <v>45940</v>
      </c>
      <c r="K674" s="159">
        <f>IF(OR(Tbl_DFR[[#This Row],[Date of filling]]="WIP",Tbl_DFR[[#This Row],[Date of Invoice ]]=""),"",Tbl_DFR[[#This Row],[Date of filling]]-Tbl_DFR[[#This Row],[Date of Invoice ]])</f>
        <v>0</v>
      </c>
      <c r="L674" s="161" t="str">
        <f>IF(ISNUMBER(Tbl_DFR[[#This Row],[Invoice filling gape]]),"valid","check")</f>
        <v>valid</v>
      </c>
      <c r="M674" s="46">
        <v>2140</v>
      </c>
      <c r="N674" s="46">
        <v>469</v>
      </c>
      <c r="O674" s="46">
        <v>91</v>
      </c>
      <c r="P674" s="46">
        <v>60</v>
      </c>
      <c r="Q674" s="46" t="str">
        <f>IF(Tbl_DFR[[#This Row],[Filling Qty]]&gt;=150,"high","normal")</f>
        <v>normal</v>
      </c>
      <c r="R674" s="46" t="str">
        <f>IF(AND(Tbl_DFR[[#This Row],[CMP]]="HALDWANI",Tbl_DFR[[#This Row],[Filling Qty]]&gt;=150),"yes","no")</f>
        <v>no</v>
      </c>
      <c r="S674" s="46" t="str">
        <f>IF(Tbl_DFR[[#This Row],[Filling Qty]]&gt;=150,"high",IF(Tbl_DFR[[#This Row],[Filling Qty]]&gt;=80,"medium","low"))</f>
        <v>low</v>
      </c>
      <c r="T674" s="46">
        <f t="shared" si="11"/>
        <v>151</v>
      </c>
      <c r="U674" s="46" t="str" cm="1">
        <f t="array" ref="U674">_xlfn.IFS(Tbl_DFR[[#This Row],[Filling Qty]]&gt;=150,"HIGH",Tbl_DFR[[#This Row],[Filling Qty]]&gt;=80,"medium",TRUE,"low")</f>
        <v>low</v>
      </c>
      <c r="V674" s="46" t="str">
        <f>IF(OR(Tbl_DFR[[#This Row],[CMP]]="HALDWANI",Tbl_DFR[[#This Row],[CMP]]="DEHRADUN"),"YES","NO")</f>
        <v>YES</v>
      </c>
      <c r="W674" s="59">
        <v>45940</v>
      </c>
      <c r="X674" s="46"/>
      <c r="Y674" s="47">
        <v>45931</v>
      </c>
      <c r="Z674" s="47" t="str">
        <f>IFERROR(TEXT(Tbl_DFR[[#This Row],[Date of filling]],"mmm"),"WIP")</f>
        <v>Oct</v>
      </c>
      <c r="AA674" s="159">
        <f>IFERROR(YEAR(Tbl_DFR[[#This Row],[Date of filling]]),"WIP")</f>
        <v>2025</v>
      </c>
      <c r="AB674" s="161" t="str">
        <f>IFERROR(TEXT(Tbl_DFR[[#This Row],[Date of filling]],"ddd"),"WIP")</f>
        <v>Fri</v>
      </c>
      <c r="AC674" s="48"/>
      <c r="AD674" s="130" t="str">
        <f>_xlfn.XLOOKUP(Tbl_DFR[[#This Row],[SAP]],Site_master[SAP ID],Site_master[ [ TECHNICIAN Name] ],"Not found")</f>
        <v>Naresh  Pal</v>
      </c>
      <c r="AE674" s="135">
        <f>LEN(Tbl_DFR[[#This Row],[SAP]])</f>
        <v>18</v>
      </c>
      <c r="AF674" s="151" t="str">
        <f>IF(Tbl_DFR[[#This Row],[SAP LENGTH]]=18,"valid","check")</f>
        <v>valid</v>
      </c>
    </row>
    <row r="675" spans="1:32">
      <c r="A675" s="56">
        <v>448</v>
      </c>
      <c r="B675" s="28" t="s">
        <v>31</v>
      </c>
      <c r="C675" s="28" t="str">
        <f>UPPER(TRIM(Tbl_DFR[[#This Row],[CMP]]))</f>
        <v>HALDWANI</v>
      </c>
      <c r="D675" s="40" t="s">
        <v>1</v>
      </c>
      <c r="E675" s="23" t="s">
        <v>105</v>
      </c>
      <c r="F675" s="27" t="s">
        <v>106</v>
      </c>
      <c r="G675" s="27" t="s">
        <v>545</v>
      </c>
      <c r="H675" s="28" t="s">
        <v>548</v>
      </c>
      <c r="I675" s="58">
        <v>45940</v>
      </c>
      <c r="J675" s="58">
        <v>45941</v>
      </c>
      <c r="K675" s="159">
        <f>IF(OR(Tbl_DFR[[#This Row],[Date of filling]]="WIP",Tbl_DFR[[#This Row],[Date of Invoice ]]=""),"",Tbl_DFR[[#This Row],[Date of filling]]-Tbl_DFR[[#This Row],[Date of Invoice ]])</f>
        <v>1</v>
      </c>
      <c r="L675" s="161" t="str">
        <f>IF(ISNUMBER(Tbl_DFR[[#This Row],[Invoice filling gape]]),"valid","check")</f>
        <v>valid</v>
      </c>
      <c r="M675" s="42">
        <v>7857</v>
      </c>
      <c r="N675" s="42">
        <v>3150</v>
      </c>
      <c r="O675" s="42">
        <v>47</v>
      </c>
      <c r="P675" s="42">
        <v>80</v>
      </c>
      <c r="Q675" s="42" t="str">
        <f>IF(Tbl_DFR[[#This Row],[Filling Qty]]&gt;=150,"high","normal")</f>
        <v>normal</v>
      </c>
      <c r="R675" s="42" t="str">
        <f>IF(AND(Tbl_DFR[[#This Row],[CMP]]="HALDWANI",Tbl_DFR[[#This Row],[Filling Qty]]&gt;=150),"yes","no")</f>
        <v>no</v>
      </c>
      <c r="S675" s="42" t="str">
        <f>IF(Tbl_DFR[[#This Row],[Filling Qty]]&gt;=150,"high",IF(Tbl_DFR[[#This Row],[Filling Qty]]&gt;=80,"medium","low"))</f>
        <v>medium</v>
      </c>
      <c r="T675" s="42">
        <f t="shared" si="11"/>
        <v>127</v>
      </c>
      <c r="U675" s="42" t="str" cm="1">
        <f t="array" ref="U675">_xlfn.IFS(Tbl_DFR[[#This Row],[Filling Qty]]&gt;=150,"HIGH",Tbl_DFR[[#This Row],[Filling Qty]]&gt;=80,"medium",TRUE,"low")</f>
        <v>medium</v>
      </c>
      <c r="V675" s="42" t="str">
        <f>IF(OR(Tbl_DFR[[#This Row],[CMP]]="HALDWANI",Tbl_DFR[[#This Row],[CMP]]="DEHRADUN"),"YES","NO")</f>
        <v>YES</v>
      </c>
      <c r="W675" s="58">
        <v>45941</v>
      </c>
      <c r="X675" s="42"/>
      <c r="Y675" s="43">
        <v>45931</v>
      </c>
      <c r="Z675" s="43" t="str">
        <f>IFERROR(TEXT(Tbl_DFR[[#This Row],[Date of filling]],"mmm"),"WIP")</f>
        <v>Oct</v>
      </c>
      <c r="AA675" s="159">
        <f>IFERROR(YEAR(Tbl_DFR[[#This Row],[Date of filling]]),"WIP")</f>
        <v>2025</v>
      </c>
      <c r="AB675" s="161" t="str">
        <f>IFERROR(TEXT(Tbl_DFR[[#This Row],[Date of filling]],"ddd"),"WIP")</f>
        <v>Sat</v>
      </c>
      <c r="AC675" s="50"/>
      <c r="AD675" s="129" t="str">
        <f>_xlfn.XLOOKUP(Tbl_DFR[[#This Row],[SAP]],Site_master[SAP ID],Site_master[ [ TECHNICIAN Name] ],"Not found")</f>
        <v>Bhagwat  Chandra  Joshi</v>
      </c>
      <c r="AE675" s="133">
        <f>LEN(Tbl_DFR[[#This Row],[SAP]])</f>
        <v>18</v>
      </c>
      <c r="AF675" s="151" t="str">
        <f>IF(Tbl_DFR[[#This Row],[SAP LENGTH]]=18,"valid","check")</f>
        <v>valid</v>
      </c>
    </row>
    <row r="676" spans="1:32">
      <c r="A676" s="70">
        <v>449</v>
      </c>
      <c r="B676" s="34" t="s">
        <v>31</v>
      </c>
      <c r="C676" s="34" t="str">
        <f>UPPER(TRIM(Tbl_DFR[[#This Row],[CMP]]))</f>
        <v>HALDWANI</v>
      </c>
      <c r="D676" s="40" t="s">
        <v>1</v>
      </c>
      <c r="E676" s="23" t="s">
        <v>105</v>
      </c>
      <c r="F676" s="21" t="s">
        <v>106</v>
      </c>
      <c r="G676" s="21" t="s">
        <v>546</v>
      </c>
      <c r="H676" s="34" t="s">
        <v>548</v>
      </c>
      <c r="I676" s="59">
        <v>45940</v>
      </c>
      <c r="J676" s="59">
        <v>45941</v>
      </c>
      <c r="K676" s="159">
        <f>IF(OR(Tbl_DFR[[#This Row],[Date of filling]]="WIP",Tbl_DFR[[#This Row],[Date of Invoice ]]=""),"",Tbl_DFR[[#This Row],[Date of filling]]-Tbl_DFR[[#This Row],[Date of Invoice ]])</f>
        <v>1</v>
      </c>
      <c r="L676" s="161" t="str">
        <f>IF(ISNUMBER(Tbl_DFR[[#This Row],[Invoice filling gape]]),"valid","check")</f>
        <v>valid</v>
      </c>
      <c r="M676" s="46">
        <v>4172</v>
      </c>
      <c r="N676" s="46">
        <v>2124</v>
      </c>
      <c r="O676" s="46">
        <v>84</v>
      </c>
      <c r="P676" s="46">
        <v>60</v>
      </c>
      <c r="Q676" s="46" t="str">
        <f>IF(Tbl_DFR[[#This Row],[Filling Qty]]&gt;=150,"high","normal")</f>
        <v>normal</v>
      </c>
      <c r="R676" s="46" t="str">
        <f>IF(AND(Tbl_DFR[[#This Row],[CMP]]="HALDWANI",Tbl_DFR[[#This Row],[Filling Qty]]&gt;=150),"yes","no")</f>
        <v>no</v>
      </c>
      <c r="S676" s="46" t="str">
        <f>IF(Tbl_DFR[[#This Row],[Filling Qty]]&gt;=150,"high",IF(Tbl_DFR[[#This Row],[Filling Qty]]&gt;=80,"medium","low"))</f>
        <v>low</v>
      </c>
      <c r="T676" s="46">
        <f t="shared" si="11"/>
        <v>144</v>
      </c>
      <c r="U676" s="46" t="str" cm="1">
        <f t="array" ref="U676">_xlfn.IFS(Tbl_DFR[[#This Row],[Filling Qty]]&gt;=150,"HIGH",Tbl_DFR[[#This Row],[Filling Qty]]&gt;=80,"medium",TRUE,"low")</f>
        <v>low</v>
      </c>
      <c r="V676" s="46" t="str">
        <f>IF(OR(Tbl_DFR[[#This Row],[CMP]]="HALDWANI",Tbl_DFR[[#This Row],[CMP]]="DEHRADUN"),"YES","NO")</f>
        <v>YES</v>
      </c>
      <c r="W676" s="59">
        <v>45941</v>
      </c>
      <c r="X676" s="46"/>
      <c r="Y676" s="47">
        <v>45931</v>
      </c>
      <c r="Z676" s="47" t="str">
        <f>IFERROR(TEXT(Tbl_DFR[[#This Row],[Date of filling]],"mmm"),"WIP")</f>
        <v>Oct</v>
      </c>
      <c r="AA676" s="159">
        <f>IFERROR(YEAR(Tbl_DFR[[#This Row],[Date of filling]]),"WIP")</f>
        <v>2025</v>
      </c>
      <c r="AB676" s="161" t="str">
        <f>IFERROR(TEXT(Tbl_DFR[[#This Row],[Date of filling]],"ddd"),"WIP")</f>
        <v>Sat</v>
      </c>
      <c r="AC676" s="48"/>
      <c r="AD676" s="130" t="str">
        <f>_xlfn.XLOOKUP(Tbl_DFR[[#This Row],[SAP]],Site_master[SAP ID],Site_master[ [ TECHNICIAN Name] ],"Not found")</f>
        <v>Bhagwat  Chandra  Joshi</v>
      </c>
      <c r="AE676" s="135">
        <f>LEN(Tbl_DFR[[#This Row],[SAP]])</f>
        <v>18</v>
      </c>
      <c r="AF676" s="151" t="str">
        <f>IF(Tbl_DFR[[#This Row],[SAP LENGTH]]=18,"valid","check")</f>
        <v>valid</v>
      </c>
    </row>
    <row r="677" spans="1:32">
      <c r="A677" s="56">
        <v>450</v>
      </c>
      <c r="B677" s="28" t="s">
        <v>31</v>
      </c>
      <c r="C677" s="137" t="str">
        <f>UPPER(TRIM(Tbl_DFR[[#This Row],[CMP]]))</f>
        <v>HALDWANI</v>
      </c>
      <c r="D677" s="23" t="s">
        <v>1</v>
      </c>
      <c r="E677" s="23" t="s">
        <v>105</v>
      </c>
      <c r="F677" s="27" t="s">
        <v>106</v>
      </c>
      <c r="G677" s="27" t="s">
        <v>547</v>
      </c>
      <c r="H677" s="28" t="s">
        <v>548</v>
      </c>
      <c r="I677" s="58">
        <v>45940</v>
      </c>
      <c r="J677" s="58">
        <v>45941</v>
      </c>
      <c r="K677" s="159">
        <f>IF(OR(Tbl_DFR[[#This Row],[Date of filling]]="WIP",Tbl_DFR[[#This Row],[Date of Invoice ]]=""),"",Tbl_DFR[[#This Row],[Date of filling]]-Tbl_DFR[[#This Row],[Date of Invoice ]])</f>
        <v>1</v>
      </c>
      <c r="L677" s="161" t="str">
        <f>IF(ISNUMBER(Tbl_DFR[[#This Row],[Invoice filling gape]]),"valid","check")</f>
        <v>valid</v>
      </c>
      <c r="M677" s="42">
        <v>1983</v>
      </c>
      <c r="N677" s="42">
        <v>721</v>
      </c>
      <c r="O677" s="42">
        <v>90</v>
      </c>
      <c r="P677" s="42">
        <v>60</v>
      </c>
      <c r="Q677" s="42" t="str">
        <f>IF(Tbl_DFR[[#This Row],[Filling Qty]]&gt;=150,"high","normal")</f>
        <v>normal</v>
      </c>
      <c r="R677" s="42" t="str">
        <f>IF(AND(Tbl_DFR[[#This Row],[CMP]]="HALDWANI",Tbl_DFR[[#This Row],[Filling Qty]]&gt;=150),"yes","no")</f>
        <v>no</v>
      </c>
      <c r="S677" s="42" t="str">
        <f>IF(Tbl_DFR[[#This Row],[Filling Qty]]&gt;=150,"high",IF(Tbl_DFR[[#This Row],[Filling Qty]]&gt;=80,"medium","low"))</f>
        <v>low</v>
      </c>
      <c r="T677" s="42">
        <f t="shared" si="11"/>
        <v>150</v>
      </c>
      <c r="U677" s="42" t="str" cm="1">
        <f t="array" ref="U677">_xlfn.IFS(Tbl_DFR[[#This Row],[Filling Qty]]&gt;=150,"HIGH",Tbl_DFR[[#This Row],[Filling Qty]]&gt;=80,"medium",TRUE,"low")</f>
        <v>low</v>
      </c>
      <c r="V677" s="42" t="str">
        <f>IF(OR(Tbl_DFR[[#This Row],[CMP]]="HALDWANI",Tbl_DFR[[#This Row],[CMP]]="DEHRADUN"),"YES","NO")</f>
        <v>YES</v>
      </c>
      <c r="W677" s="58">
        <v>45941</v>
      </c>
      <c r="X677" s="42"/>
      <c r="Y677" s="43">
        <v>45931</v>
      </c>
      <c r="Z677" s="43" t="str">
        <f>IFERROR(TEXT(Tbl_DFR[[#This Row],[Date of filling]],"mmm"),"WIP")</f>
        <v>Oct</v>
      </c>
      <c r="AA677" s="159">
        <f>IFERROR(YEAR(Tbl_DFR[[#This Row],[Date of filling]]),"WIP")</f>
        <v>2025</v>
      </c>
      <c r="AB677" s="161" t="str">
        <f>IFERROR(TEXT(Tbl_DFR[[#This Row],[Date of filling]],"ddd"),"WIP")</f>
        <v>Sat</v>
      </c>
      <c r="AC677" s="50"/>
      <c r="AD677" s="129" t="str">
        <f>_xlfn.XLOOKUP(Tbl_DFR[[#This Row],[SAP]],Site_master[SAP ID],Site_master[ [ TECHNICIAN Name] ],"Not found")</f>
        <v>Mr  Ghanshyam</v>
      </c>
      <c r="AE677" s="133">
        <f>LEN(Tbl_DFR[[#This Row],[SAP]])</f>
        <v>18</v>
      </c>
      <c r="AF677" s="151" t="str">
        <f>IF(Tbl_DFR[[#This Row],[SAP LENGTH]]=18,"valid","check")</f>
        <v>valid</v>
      </c>
    </row>
    <row r="678" spans="1:32">
      <c r="A678" s="70">
        <v>451</v>
      </c>
      <c r="B678" s="34" t="s">
        <v>31</v>
      </c>
      <c r="C678" s="134" t="str">
        <f>UPPER(TRIM(Tbl_DFR[[#This Row],[CMP]]))</f>
        <v>HALDWANI</v>
      </c>
      <c r="D678" s="23" t="s">
        <v>1</v>
      </c>
      <c r="E678" s="23" t="s">
        <v>105</v>
      </c>
      <c r="F678" s="21" t="s">
        <v>106</v>
      </c>
      <c r="G678" s="21" t="s">
        <v>549</v>
      </c>
      <c r="H678" s="34" t="s">
        <v>550</v>
      </c>
      <c r="I678" s="59">
        <v>45940</v>
      </c>
      <c r="J678" s="59">
        <v>45940</v>
      </c>
      <c r="K678" s="159">
        <f>IF(OR(Tbl_DFR[[#This Row],[Date of filling]]="WIP",Tbl_DFR[[#This Row],[Date of Invoice ]]=""),"",Tbl_DFR[[#This Row],[Date of filling]]-Tbl_DFR[[#This Row],[Date of Invoice ]])</f>
        <v>0</v>
      </c>
      <c r="L678" s="161" t="str">
        <f>IF(ISNUMBER(Tbl_DFR[[#This Row],[Invoice filling gape]]),"valid","check")</f>
        <v>valid</v>
      </c>
      <c r="M678" s="46">
        <v>1374</v>
      </c>
      <c r="N678" s="46">
        <v>1701</v>
      </c>
      <c r="O678" s="46">
        <v>122</v>
      </c>
      <c r="P678" s="46">
        <v>100</v>
      </c>
      <c r="Q678" s="46" t="str">
        <f>IF(Tbl_DFR[[#This Row],[Filling Qty]]&gt;=150,"high","normal")</f>
        <v>normal</v>
      </c>
      <c r="R678" s="46" t="str">
        <f>IF(AND(Tbl_DFR[[#This Row],[CMP]]="HALDWANI",Tbl_DFR[[#This Row],[Filling Qty]]&gt;=150),"yes","no")</f>
        <v>no</v>
      </c>
      <c r="S678" s="46" t="str">
        <f>IF(Tbl_DFR[[#This Row],[Filling Qty]]&gt;=150,"high",IF(Tbl_DFR[[#This Row],[Filling Qty]]&gt;=80,"medium","low"))</f>
        <v>medium</v>
      </c>
      <c r="T678" s="46">
        <f t="shared" si="11"/>
        <v>222</v>
      </c>
      <c r="U678" s="46" t="str" cm="1">
        <f t="array" ref="U678">_xlfn.IFS(Tbl_DFR[[#This Row],[Filling Qty]]&gt;=150,"HIGH",Tbl_DFR[[#This Row],[Filling Qty]]&gt;=80,"medium",TRUE,"low")</f>
        <v>medium</v>
      </c>
      <c r="V678" s="46" t="str">
        <f>IF(OR(Tbl_DFR[[#This Row],[CMP]]="HALDWANI",Tbl_DFR[[#This Row],[CMP]]="DEHRADUN"),"YES","NO")</f>
        <v>YES</v>
      </c>
      <c r="W678" s="59">
        <v>45940</v>
      </c>
      <c r="X678" s="46"/>
      <c r="Y678" s="47">
        <v>45931</v>
      </c>
      <c r="Z678" s="47" t="str">
        <f>IFERROR(TEXT(Tbl_DFR[[#This Row],[Date of filling]],"mmm"),"WIP")</f>
        <v>Oct</v>
      </c>
      <c r="AA678" s="159">
        <f>IFERROR(YEAR(Tbl_DFR[[#This Row],[Date of filling]]),"WIP")</f>
        <v>2025</v>
      </c>
      <c r="AB678" s="161" t="str">
        <f>IFERROR(TEXT(Tbl_DFR[[#This Row],[Date of filling]],"ddd"),"WIP")</f>
        <v>Fri</v>
      </c>
      <c r="AC678" s="48"/>
      <c r="AD678" s="130" t="str">
        <f>_xlfn.XLOOKUP(Tbl_DFR[[#This Row],[SAP]],Site_master[SAP ID],Site_master[ [ TECHNICIAN Name] ],"Not found")</f>
        <v>Naresh  Pal</v>
      </c>
      <c r="AE678" s="135">
        <f>LEN(Tbl_DFR[[#This Row],[SAP]])</f>
        <v>18</v>
      </c>
      <c r="AF678" s="151" t="str">
        <f>IF(Tbl_DFR[[#This Row],[SAP LENGTH]]=18,"valid","check")</f>
        <v>valid</v>
      </c>
    </row>
    <row r="679" spans="1:32">
      <c r="A679" s="56">
        <v>452</v>
      </c>
      <c r="B679" s="28" t="s">
        <v>31</v>
      </c>
      <c r="C679" s="28" t="str">
        <f>UPPER(TRIM(Tbl_DFR[[#This Row],[CMP]]))</f>
        <v>HALDWANI</v>
      </c>
      <c r="D679" s="40" t="s">
        <v>1</v>
      </c>
      <c r="E679" s="23" t="s">
        <v>109</v>
      </c>
      <c r="F679" s="27" t="s">
        <v>110</v>
      </c>
      <c r="G679" s="27" t="s">
        <v>551</v>
      </c>
      <c r="H679" s="28" t="s">
        <v>556</v>
      </c>
      <c r="I679" s="58">
        <v>45940</v>
      </c>
      <c r="J679" s="58">
        <v>45940</v>
      </c>
      <c r="K679" s="159">
        <f>IF(OR(Tbl_DFR[[#This Row],[Date of filling]]="WIP",Tbl_DFR[[#This Row],[Date of Invoice ]]=""),"",Tbl_DFR[[#This Row],[Date of filling]]-Tbl_DFR[[#This Row],[Date of Invoice ]])</f>
        <v>0</v>
      </c>
      <c r="L679" s="161" t="str">
        <f>IF(ISNUMBER(Tbl_DFR[[#This Row],[Invoice filling gape]]),"valid","check")</f>
        <v>valid</v>
      </c>
      <c r="M679" s="42">
        <v>8335</v>
      </c>
      <c r="N679" s="42">
        <v>1678</v>
      </c>
      <c r="O679" s="42">
        <v>93</v>
      </c>
      <c r="P679" s="42">
        <v>80</v>
      </c>
      <c r="Q679" s="42" t="str">
        <f>IF(Tbl_DFR[[#This Row],[Filling Qty]]&gt;=150,"high","normal")</f>
        <v>normal</v>
      </c>
      <c r="R679" s="42" t="str">
        <f>IF(AND(Tbl_DFR[[#This Row],[CMP]]="HALDWANI",Tbl_DFR[[#This Row],[Filling Qty]]&gt;=150),"yes","no")</f>
        <v>no</v>
      </c>
      <c r="S679" s="42" t="str">
        <f>IF(Tbl_DFR[[#This Row],[Filling Qty]]&gt;=150,"high",IF(Tbl_DFR[[#This Row],[Filling Qty]]&gt;=80,"medium","low"))</f>
        <v>medium</v>
      </c>
      <c r="T679" s="42">
        <f t="shared" si="11"/>
        <v>173</v>
      </c>
      <c r="U679" s="42" t="str" cm="1">
        <f t="array" ref="U679">_xlfn.IFS(Tbl_DFR[[#This Row],[Filling Qty]]&gt;=150,"HIGH",Tbl_DFR[[#This Row],[Filling Qty]]&gt;=80,"medium",TRUE,"low")</f>
        <v>medium</v>
      </c>
      <c r="V679" s="42" t="str">
        <f>IF(OR(Tbl_DFR[[#This Row],[CMP]]="HALDWANI",Tbl_DFR[[#This Row],[CMP]]="DEHRADUN"),"YES","NO")</f>
        <v>YES</v>
      </c>
      <c r="W679" s="58">
        <v>45940</v>
      </c>
      <c r="X679" s="42"/>
      <c r="Y679" s="43">
        <v>45931</v>
      </c>
      <c r="Z679" s="43" t="str">
        <f>IFERROR(TEXT(Tbl_DFR[[#This Row],[Date of filling]],"mmm"),"WIP")</f>
        <v>Oct</v>
      </c>
      <c r="AA679" s="159">
        <f>IFERROR(YEAR(Tbl_DFR[[#This Row],[Date of filling]]),"WIP")</f>
        <v>2025</v>
      </c>
      <c r="AB679" s="161" t="str">
        <f>IFERROR(TEXT(Tbl_DFR[[#This Row],[Date of filling]],"ddd"),"WIP")</f>
        <v>Fri</v>
      </c>
      <c r="AC679" s="50"/>
      <c r="AD679" s="129" t="str">
        <f>_xlfn.XLOOKUP(Tbl_DFR[[#This Row],[SAP]],Site_master[SAP ID],Site_master[ [ TECHNICIAN Name] ],"Not found")</f>
        <v>Ramesh Chandra Pachouli</v>
      </c>
      <c r="AE679" s="133">
        <f>LEN(Tbl_DFR[[#This Row],[SAP]])</f>
        <v>18</v>
      </c>
      <c r="AF679" s="151" t="str">
        <f>IF(Tbl_DFR[[#This Row],[SAP LENGTH]]=18,"valid","check")</f>
        <v>valid</v>
      </c>
    </row>
    <row r="680" spans="1:32">
      <c r="A680" s="70">
        <v>453</v>
      </c>
      <c r="B680" s="34" t="s">
        <v>31</v>
      </c>
      <c r="C680" s="34" t="str">
        <f>UPPER(TRIM(Tbl_DFR[[#This Row],[CMP]]))</f>
        <v>HALDWANI</v>
      </c>
      <c r="D680" s="40" t="s">
        <v>1</v>
      </c>
      <c r="E680" s="23" t="s">
        <v>109</v>
      </c>
      <c r="F680" s="21" t="s">
        <v>110</v>
      </c>
      <c r="G680" s="21" t="s">
        <v>552</v>
      </c>
      <c r="H680" s="34" t="s">
        <v>556</v>
      </c>
      <c r="I680" s="59">
        <v>45940</v>
      </c>
      <c r="J680" s="59">
        <v>45940</v>
      </c>
      <c r="K680" s="159">
        <f>IF(OR(Tbl_DFR[[#This Row],[Date of filling]]="WIP",Tbl_DFR[[#This Row],[Date of Invoice ]]=""),"",Tbl_DFR[[#This Row],[Date of filling]]-Tbl_DFR[[#This Row],[Date of Invoice ]])</f>
        <v>0</v>
      </c>
      <c r="L680" s="161" t="str">
        <f>IF(ISNUMBER(Tbl_DFR[[#This Row],[Invoice filling gape]]),"valid","check")</f>
        <v>valid</v>
      </c>
      <c r="M680" s="46">
        <v>10544</v>
      </c>
      <c r="N680" s="46">
        <v>2249</v>
      </c>
      <c r="O680" s="46">
        <v>86</v>
      </c>
      <c r="P680" s="46">
        <v>60</v>
      </c>
      <c r="Q680" s="46" t="str">
        <f>IF(Tbl_DFR[[#This Row],[Filling Qty]]&gt;=150,"high","normal")</f>
        <v>normal</v>
      </c>
      <c r="R680" s="46" t="str">
        <f>IF(AND(Tbl_DFR[[#This Row],[CMP]]="HALDWANI",Tbl_DFR[[#This Row],[Filling Qty]]&gt;=150),"yes","no")</f>
        <v>no</v>
      </c>
      <c r="S680" s="46" t="str">
        <f>IF(Tbl_DFR[[#This Row],[Filling Qty]]&gt;=150,"high",IF(Tbl_DFR[[#This Row],[Filling Qty]]&gt;=80,"medium","low"))</f>
        <v>low</v>
      </c>
      <c r="T680" s="46">
        <f t="shared" si="11"/>
        <v>146</v>
      </c>
      <c r="U680" s="46" t="str" cm="1">
        <f t="array" ref="U680">_xlfn.IFS(Tbl_DFR[[#This Row],[Filling Qty]]&gt;=150,"HIGH",Tbl_DFR[[#This Row],[Filling Qty]]&gt;=80,"medium",TRUE,"low")</f>
        <v>low</v>
      </c>
      <c r="V680" s="46" t="str">
        <f>IF(OR(Tbl_DFR[[#This Row],[CMP]]="HALDWANI",Tbl_DFR[[#This Row],[CMP]]="DEHRADUN"),"YES","NO")</f>
        <v>YES</v>
      </c>
      <c r="W680" s="59">
        <v>45940</v>
      </c>
      <c r="X680" s="46"/>
      <c r="Y680" s="47">
        <v>45931</v>
      </c>
      <c r="Z680" s="47" t="str">
        <f>IFERROR(TEXT(Tbl_DFR[[#This Row],[Date of filling]],"mmm"),"WIP")</f>
        <v>Oct</v>
      </c>
      <c r="AA680" s="159">
        <f>IFERROR(YEAR(Tbl_DFR[[#This Row],[Date of filling]]),"WIP")</f>
        <v>2025</v>
      </c>
      <c r="AB680" s="161" t="str">
        <f>IFERROR(TEXT(Tbl_DFR[[#This Row],[Date of filling]],"ddd"),"WIP")</f>
        <v>Fri</v>
      </c>
      <c r="AC680" s="48"/>
      <c r="AD680" s="130" t="str">
        <f>_xlfn.XLOOKUP(Tbl_DFR[[#This Row],[SAP]],Site_master[SAP ID],Site_master[ [ TECHNICIAN Name] ],"Not found")</f>
        <v>Ramesh Chandra Pachouli</v>
      </c>
      <c r="AE680" s="135">
        <f>LEN(Tbl_DFR[[#This Row],[SAP]])</f>
        <v>18</v>
      </c>
      <c r="AF680" s="151" t="str">
        <f>IF(Tbl_DFR[[#This Row],[SAP LENGTH]]=18,"valid","check")</f>
        <v>valid</v>
      </c>
    </row>
    <row r="681" spans="1:32">
      <c r="A681" s="56">
        <v>454</v>
      </c>
      <c r="B681" s="28" t="s">
        <v>31</v>
      </c>
      <c r="C681" s="28" t="str">
        <f>UPPER(TRIM(Tbl_DFR[[#This Row],[CMP]]))</f>
        <v>HALDWANI</v>
      </c>
      <c r="D681" s="40" t="s">
        <v>1</v>
      </c>
      <c r="E681" s="23" t="s">
        <v>109</v>
      </c>
      <c r="F681" s="27" t="s">
        <v>110</v>
      </c>
      <c r="G681" s="27" t="s">
        <v>553</v>
      </c>
      <c r="H681" s="28" t="s">
        <v>556</v>
      </c>
      <c r="I681" s="58">
        <v>45940</v>
      </c>
      <c r="J681" s="58">
        <v>45940</v>
      </c>
      <c r="K681" s="159">
        <f>IF(OR(Tbl_DFR[[#This Row],[Date of filling]]="WIP",Tbl_DFR[[#This Row],[Date of Invoice ]]=""),"",Tbl_DFR[[#This Row],[Date of filling]]-Tbl_DFR[[#This Row],[Date of Invoice ]])</f>
        <v>0</v>
      </c>
      <c r="L681" s="161" t="str">
        <f>IF(ISNUMBER(Tbl_DFR[[#This Row],[Invoice filling gape]]),"valid","check")</f>
        <v>valid</v>
      </c>
      <c r="M681" s="42">
        <v>5892</v>
      </c>
      <c r="N681" s="42">
        <v>1012</v>
      </c>
      <c r="O681" s="42">
        <v>58</v>
      </c>
      <c r="P681" s="42">
        <v>80</v>
      </c>
      <c r="Q681" s="42" t="str">
        <f>IF(Tbl_DFR[[#This Row],[Filling Qty]]&gt;=150,"high","normal")</f>
        <v>normal</v>
      </c>
      <c r="R681" s="42" t="str">
        <f>IF(AND(Tbl_DFR[[#This Row],[CMP]]="HALDWANI",Tbl_DFR[[#This Row],[Filling Qty]]&gt;=150),"yes","no")</f>
        <v>no</v>
      </c>
      <c r="S681" s="42" t="str">
        <f>IF(Tbl_DFR[[#This Row],[Filling Qty]]&gt;=150,"high",IF(Tbl_DFR[[#This Row],[Filling Qty]]&gt;=80,"medium","low"))</f>
        <v>medium</v>
      </c>
      <c r="T681" s="42">
        <f t="shared" si="11"/>
        <v>138</v>
      </c>
      <c r="U681" s="42" t="str" cm="1">
        <f t="array" ref="U681">_xlfn.IFS(Tbl_DFR[[#This Row],[Filling Qty]]&gt;=150,"HIGH",Tbl_DFR[[#This Row],[Filling Qty]]&gt;=80,"medium",TRUE,"low")</f>
        <v>medium</v>
      </c>
      <c r="V681" s="42" t="str">
        <f>IF(OR(Tbl_DFR[[#This Row],[CMP]]="HALDWANI",Tbl_DFR[[#This Row],[CMP]]="DEHRADUN"),"YES","NO")</f>
        <v>YES</v>
      </c>
      <c r="W681" s="58">
        <v>45940</v>
      </c>
      <c r="X681" s="42"/>
      <c r="Y681" s="43">
        <v>45931</v>
      </c>
      <c r="Z681" s="43" t="str">
        <f>IFERROR(TEXT(Tbl_DFR[[#This Row],[Date of filling]],"mmm"),"WIP")</f>
        <v>Oct</v>
      </c>
      <c r="AA681" s="159">
        <f>IFERROR(YEAR(Tbl_DFR[[#This Row],[Date of filling]]),"WIP")</f>
        <v>2025</v>
      </c>
      <c r="AB681" s="161" t="str">
        <f>IFERROR(TEXT(Tbl_DFR[[#This Row],[Date of filling]],"ddd"),"WIP")</f>
        <v>Fri</v>
      </c>
      <c r="AC681" s="50"/>
      <c r="AD681" s="129" t="str">
        <f>_xlfn.XLOOKUP(Tbl_DFR[[#This Row],[SAP]],Site_master[SAP ID],Site_master[ [ TECHNICIAN Name] ],"Not found")</f>
        <v>Ramesh Chandra Pachouli</v>
      </c>
      <c r="AE681" s="133">
        <f>LEN(Tbl_DFR[[#This Row],[SAP]])</f>
        <v>18</v>
      </c>
      <c r="AF681" s="151" t="str">
        <f>IF(Tbl_DFR[[#This Row],[SAP LENGTH]]=18,"valid","check")</f>
        <v>valid</v>
      </c>
    </row>
    <row r="682" spans="1:32">
      <c r="A682" s="70">
        <v>455</v>
      </c>
      <c r="B682" s="34" t="s">
        <v>31</v>
      </c>
      <c r="C682" s="34" t="str">
        <f>UPPER(TRIM(Tbl_DFR[[#This Row],[CMP]]))</f>
        <v>HALDWANI</v>
      </c>
      <c r="D682" s="40" t="s">
        <v>1</v>
      </c>
      <c r="E682" s="23" t="s">
        <v>109</v>
      </c>
      <c r="F682" s="21" t="s">
        <v>110</v>
      </c>
      <c r="G682" s="21" t="s">
        <v>554</v>
      </c>
      <c r="H682" s="34" t="s">
        <v>556</v>
      </c>
      <c r="I682" s="59">
        <v>45940</v>
      </c>
      <c r="J682" s="59">
        <v>45940</v>
      </c>
      <c r="K682" s="159">
        <f>IF(OR(Tbl_DFR[[#This Row],[Date of filling]]="WIP",Tbl_DFR[[#This Row],[Date of Invoice ]]=""),"",Tbl_DFR[[#This Row],[Date of filling]]-Tbl_DFR[[#This Row],[Date of Invoice ]])</f>
        <v>0</v>
      </c>
      <c r="L682" s="161" t="str">
        <f>IF(ISNUMBER(Tbl_DFR[[#This Row],[Invoice filling gape]]),"valid","check")</f>
        <v>valid</v>
      </c>
      <c r="M682" s="46">
        <v>3719</v>
      </c>
      <c r="N682" s="46">
        <v>584</v>
      </c>
      <c r="O682" s="46">
        <v>110</v>
      </c>
      <c r="P682" s="46">
        <v>60</v>
      </c>
      <c r="Q682" s="46" t="str">
        <f>IF(Tbl_DFR[[#This Row],[Filling Qty]]&gt;=150,"high","normal")</f>
        <v>normal</v>
      </c>
      <c r="R682" s="46" t="str">
        <f>IF(AND(Tbl_DFR[[#This Row],[CMP]]="HALDWANI",Tbl_DFR[[#This Row],[Filling Qty]]&gt;=150),"yes","no")</f>
        <v>no</v>
      </c>
      <c r="S682" s="46" t="str">
        <f>IF(Tbl_DFR[[#This Row],[Filling Qty]]&gt;=150,"high",IF(Tbl_DFR[[#This Row],[Filling Qty]]&gt;=80,"medium","low"))</f>
        <v>low</v>
      </c>
      <c r="T682" s="46">
        <f t="shared" si="11"/>
        <v>170</v>
      </c>
      <c r="U682" s="46" t="str" cm="1">
        <f t="array" ref="U682">_xlfn.IFS(Tbl_DFR[[#This Row],[Filling Qty]]&gt;=150,"HIGH",Tbl_DFR[[#This Row],[Filling Qty]]&gt;=80,"medium",TRUE,"low")</f>
        <v>low</v>
      </c>
      <c r="V682" s="46" t="str">
        <f>IF(OR(Tbl_DFR[[#This Row],[CMP]]="HALDWANI",Tbl_DFR[[#This Row],[CMP]]="DEHRADUN"),"YES","NO")</f>
        <v>YES</v>
      </c>
      <c r="W682" s="59">
        <v>45940</v>
      </c>
      <c r="X682" s="46"/>
      <c r="Y682" s="47">
        <v>45931</v>
      </c>
      <c r="Z682" s="47" t="str">
        <f>IFERROR(TEXT(Tbl_DFR[[#This Row],[Date of filling]],"mmm"),"WIP")</f>
        <v>Oct</v>
      </c>
      <c r="AA682" s="159">
        <f>IFERROR(YEAR(Tbl_DFR[[#This Row],[Date of filling]]),"WIP")</f>
        <v>2025</v>
      </c>
      <c r="AB682" s="161" t="str">
        <f>IFERROR(TEXT(Tbl_DFR[[#This Row],[Date of filling]],"ddd"),"WIP")</f>
        <v>Fri</v>
      </c>
      <c r="AC682" s="48"/>
      <c r="AD682" s="130" t="str">
        <f>_xlfn.XLOOKUP(Tbl_DFR[[#This Row],[SAP]],Site_master[SAP ID],Site_master[ [ TECHNICIAN Name] ],"Not found")</f>
        <v>Ramesh Chandra Pachouli</v>
      </c>
      <c r="AE682" s="135">
        <f>LEN(Tbl_DFR[[#This Row],[SAP]])</f>
        <v>18</v>
      </c>
      <c r="AF682" s="151" t="str">
        <f>IF(Tbl_DFR[[#This Row],[SAP LENGTH]]=18,"valid","check")</f>
        <v>valid</v>
      </c>
    </row>
    <row r="683" spans="1:32">
      <c r="A683" s="56">
        <v>456</v>
      </c>
      <c r="B683" s="28" t="s">
        <v>31</v>
      </c>
      <c r="C683" s="28" t="str">
        <f>UPPER(TRIM(Tbl_DFR[[#This Row],[CMP]]))</f>
        <v>HALDWANI</v>
      </c>
      <c r="D683" s="40" t="s">
        <v>1</v>
      </c>
      <c r="E683" s="23" t="s">
        <v>109</v>
      </c>
      <c r="F683" s="27" t="s">
        <v>110</v>
      </c>
      <c r="G683" s="27" t="s">
        <v>555</v>
      </c>
      <c r="H683" s="28" t="s">
        <v>556</v>
      </c>
      <c r="I683" s="58">
        <v>45940</v>
      </c>
      <c r="J683" s="58">
        <v>45940</v>
      </c>
      <c r="K683" s="159">
        <f>IF(OR(Tbl_DFR[[#This Row],[Date of filling]]="WIP",Tbl_DFR[[#This Row],[Date of Invoice ]]=""),"",Tbl_DFR[[#This Row],[Date of filling]]-Tbl_DFR[[#This Row],[Date of Invoice ]])</f>
        <v>0</v>
      </c>
      <c r="L683" s="161" t="str">
        <f>IF(ISNUMBER(Tbl_DFR[[#This Row],[Invoice filling gape]]),"valid","check")</f>
        <v>valid</v>
      </c>
      <c r="M683" s="42">
        <v>4928</v>
      </c>
      <c r="N683" s="42">
        <v>863</v>
      </c>
      <c r="O683" s="42">
        <v>70</v>
      </c>
      <c r="P683" s="42">
        <v>60</v>
      </c>
      <c r="Q683" s="42" t="str">
        <f>IF(Tbl_DFR[[#This Row],[Filling Qty]]&gt;=150,"high","normal")</f>
        <v>normal</v>
      </c>
      <c r="R683" s="42" t="str">
        <f>IF(AND(Tbl_DFR[[#This Row],[CMP]]="HALDWANI",Tbl_DFR[[#This Row],[Filling Qty]]&gt;=150),"yes","no")</f>
        <v>no</v>
      </c>
      <c r="S683" s="42" t="str">
        <f>IF(Tbl_DFR[[#This Row],[Filling Qty]]&gt;=150,"high",IF(Tbl_DFR[[#This Row],[Filling Qty]]&gt;=80,"medium","low"))</f>
        <v>low</v>
      </c>
      <c r="T683" s="42">
        <f t="shared" si="11"/>
        <v>130</v>
      </c>
      <c r="U683" s="42" t="str" cm="1">
        <f t="array" ref="U683">_xlfn.IFS(Tbl_DFR[[#This Row],[Filling Qty]]&gt;=150,"HIGH",Tbl_DFR[[#This Row],[Filling Qty]]&gt;=80,"medium",TRUE,"low")</f>
        <v>low</v>
      </c>
      <c r="V683" s="42" t="str">
        <f>IF(OR(Tbl_DFR[[#This Row],[CMP]]="HALDWANI",Tbl_DFR[[#This Row],[CMP]]="DEHRADUN"),"YES","NO")</f>
        <v>YES</v>
      </c>
      <c r="W683" s="58">
        <v>45940</v>
      </c>
      <c r="X683" s="42"/>
      <c r="Y683" s="43">
        <v>45931</v>
      </c>
      <c r="Z683" s="43" t="str">
        <f>IFERROR(TEXT(Tbl_DFR[[#This Row],[Date of filling]],"mmm"),"WIP")</f>
        <v>Oct</v>
      </c>
      <c r="AA683" s="159">
        <f>IFERROR(YEAR(Tbl_DFR[[#This Row],[Date of filling]]),"WIP")</f>
        <v>2025</v>
      </c>
      <c r="AB683" s="161" t="str">
        <f>IFERROR(TEXT(Tbl_DFR[[#This Row],[Date of filling]],"ddd"),"WIP")</f>
        <v>Fri</v>
      </c>
      <c r="AC683" s="50"/>
      <c r="AD683" s="129" t="str">
        <f>_xlfn.XLOOKUP(Tbl_DFR[[#This Row],[SAP]],Site_master[SAP ID],Site_master[ [ TECHNICIAN Name] ],"Not found")</f>
        <v>Ramesh Chandra Pachouli</v>
      </c>
      <c r="AE683" s="133">
        <f>LEN(Tbl_DFR[[#This Row],[SAP]])</f>
        <v>18</v>
      </c>
      <c r="AF683" s="151" t="str">
        <f>IF(Tbl_DFR[[#This Row],[SAP LENGTH]]=18,"valid","check")</f>
        <v>valid</v>
      </c>
    </row>
    <row r="684" spans="1:32">
      <c r="A684" s="70">
        <v>457</v>
      </c>
      <c r="B684" s="34" t="s">
        <v>31</v>
      </c>
      <c r="C684" s="34" t="str">
        <f>UPPER(TRIM(Tbl_DFR[[#This Row],[CMP]]))</f>
        <v>HALDWANI</v>
      </c>
      <c r="D684" s="40" t="s">
        <v>1</v>
      </c>
      <c r="E684" s="21" t="s">
        <v>112</v>
      </c>
      <c r="F684" s="21" t="s">
        <v>111</v>
      </c>
      <c r="G684" s="21" t="s">
        <v>557</v>
      </c>
      <c r="H684" s="34">
        <v>122300</v>
      </c>
      <c r="I684" s="59">
        <v>45940</v>
      </c>
      <c r="J684" s="59">
        <v>45940</v>
      </c>
      <c r="K684" s="159">
        <f>IF(OR(Tbl_DFR[[#This Row],[Date of filling]]="WIP",Tbl_DFR[[#This Row],[Date of Invoice ]]=""),"",Tbl_DFR[[#This Row],[Date of filling]]-Tbl_DFR[[#This Row],[Date of Invoice ]])</f>
        <v>0</v>
      </c>
      <c r="L684" s="161" t="str">
        <f>IF(ISNUMBER(Tbl_DFR[[#This Row],[Invoice filling gape]]),"valid","check")</f>
        <v>valid</v>
      </c>
      <c r="M684" s="46">
        <v>28454</v>
      </c>
      <c r="N684" s="46">
        <v>6522</v>
      </c>
      <c r="O684" s="46">
        <v>12</v>
      </c>
      <c r="P684" s="46">
        <v>80</v>
      </c>
      <c r="Q684" s="46" t="str">
        <f>IF(Tbl_DFR[[#This Row],[Filling Qty]]&gt;=150,"high","normal")</f>
        <v>normal</v>
      </c>
      <c r="R684" s="46" t="str">
        <f>IF(AND(Tbl_DFR[[#This Row],[CMP]]="HALDWANI",Tbl_DFR[[#This Row],[Filling Qty]]&gt;=150),"yes","no")</f>
        <v>no</v>
      </c>
      <c r="S684" s="46" t="str">
        <f>IF(Tbl_DFR[[#This Row],[Filling Qty]]&gt;=150,"high",IF(Tbl_DFR[[#This Row],[Filling Qty]]&gt;=80,"medium","low"))</f>
        <v>medium</v>
      </c>
      <c r="T684" s="46">
        <f t="shared" si="11"/>
        <v>92</v>
      </c>
      <c r="U684" s="46" t="str" cm="1">
        <f t="array" ref="U684">_xlfn.IFS(Tbl_DFR[[#This Row],[Filling Qty]]&gt;=150,"HIGH",Tbl_DFR[[#This Row],[Filling Qty]]&gt;=80,"medium",TRUE,"low")</f>
        <v>medium</v>
      </c>
      <c r="V684" s="46" t="str">
        <f>IF(OR(Tbl_DFR[[#This Row],[CMP]]="HALDWANI",Tbl_DFR[[#This Row],[CMP]]="DEHRADUN"),"YES","NO")</f>
        <v>YES</v>
      </c>
      <c r="W684" s="59">
        <v>45940</v>
      </c>
      <c r="X684" s="46"/>
      <c r="Y684" s="47">
        <v>45931</v>
      </c>
      <c r="Z684" s="47" t="str">
        <f>IFERROR(TEXT(Tbl_DFR[[#This Row],[Date of filling]],"mmm"),"WIP")</f>
        <v>Oct</v>
      </c>
      <c r="AA684" s="159">
        <f>IFERROR(YEAR(Tbl_DFR[[#This Row],[Date of filling]]),"WIP")</f>
        <v>2025</v>
      </c>
      <c r="AB684" s="161" t="str">
        <f>IFERROR(TEXT(Tbl_DFR[[#This Row],[Date of filling]],"ddd"),"WIP")</f>
        <v>Fri</v>
      </c>
      <c r="AC684" s="48"/>
      <c r="AD684" s="130" t="str">
        <f>_xlfn.XLOOKUP(Tbl_DFR[[#This Row],[SAP]],Site_master[SAP ID],Site_master[ [ TECHNICIAN Name] ],"Not found")</f>
        <v>Satish  Chandra</v>
      </c>
      <c r="AE684" s="135">
        <f>LEN(Tbl_DFR[[#This Row],[SAP]])</f>
        <v>18</v>
      </c>
      <c r="AF684" s="151" t="str">
        <f>IF(Tbl_DFR[[#This Row],[SAP LENGTH]]=18,"valid","check")</f>
        <v>valid</v>
      </c>
    </row>
    <row r="685" spans="1:32">
      <c r="A685" s="56">
        <v>458</v>
      </c>
      <c r="B685" s="28" t="s">
        <v>31</v>
      </c>
      <c r="C685" s="28" t="str">
        <f>UPPER(TRIM(Tbl_DFR[[#This Row],[CMP]]))</f>
        <v>HALDWANI</v>
      </c>
      <c r="D685" s="40" t="s">
        <v>1</v>
      </c>
      <c r="E685" s="27" t="s">
        <v>112</v>
      </c>
      <c r="F685" s="27" t="s">
        <v>111</v>
      </c>
      <c r="G685" s="27" t="s">
        <v>558</v>
      </c>
      <c r="H685" s="28">
        <v>122300</v>
      </c>
      <c r="I685" s="58">
        <v>45940</v>
      </c>
      <c r="J685" s="58">
        <v>45940</v>
      </c>
      <c r="K685" s="159">
        <f>IF(OR(Tbl_DFR[[#This Row],[Date of filling]]="WIP",Tbl_DFR[[#This Row],[Date of Invoice ]]=""),"",Tbl_DFR[[#This Row],[Date of filling]]-Tbl_DFR[[#This Row],[Date of Invoice ]])</f>
        <v>0</v>
      </c>
      <c r="L685" s="161" t="str">
        <f>IF(ISNUMBER(Tbl_DFR[[#This Row],[Invoice filling gape]]),"valid","check")</f>
        <v>valid</v>
      </c>
      <c r="M685" s="42">
        <v>11605</v>
      </c>
      <c r="N685" s="42">
        <v>2437</v>
      </c>
      <c r="O685" s="42">
        <v>18</v>
      </c>
      <c r="P685" s="42">
        <v>80</v>
      </c>
      <c r="Q685" s="42" t="str">
        <f>IF(Tbl_DFR[[#This Row],[Filling Qty]]&gt;=150,"high","normal")</f>
        <v>normal</v>
      </c>
      <c r="R685" s="42" t="str">
        <f>IF(AND(Tbl_DFR[[#This Row],[CMP]]="HALDWANI",Tbl_DFR[[#This Row],[Filling Qty]]&gt;=150),"yes","no")</f>
        <v>no</v>
      </c>
      <c r="S685" s="42" t="str">
        <f>IF(Tbl_DFR[[#This Row],[Filling Qty]]&gt;=150,"high",IF(Tbl_DFR[[#This Row],[Filling Qty]]&gt;=80,"medium","low"))</f>
        <v>medium</v>
      </c>
      <c r="T685" s="42">
        <f t="shared" si="11"/>
        <v>98</v>
      </c>
      <c r="U685" s="42" t="str" cm="1">
        <f t="array" ref="U685">_xlfn.IFS(Tbl_DFR[[#This Row],[Filling Qty]]&gt;=150,"HIGH",Tbl_DFR[[#This Row],[Filling Qty]]&gt;=80,"medium",TRUE,"low")</f>
        <v>medium</v>
      </c>
      <c r="V685" s="42" t="str">
        <f>IF(OR(Tbl_DFR[[#This Row],[CMP]]="HALDWANI",Tbl_DFR[[#This Row],[CMP]]="DEHRADUN"),"YES","NO")</f>
        <v>YES</v>
      </c>
      <c r="W685" s="58">
        <v>45940</v>
      </c>
      <c r="X685" s="42"/>
      <c r="Y685" s="43">
        <v>45931</v>
      </c>
      <c r="Z685" s="43" t="str">
        <f>IFERROR(TEXT(Tbl_DFR[[#This Row],[Date of filling]],"mmm"),"WIP")</f>
        <v>Oct</v>
      </c>
      <c r="AA685" s="159">
        <f>IFERROR(YEAR(Tbl_DFR[[#This Row],[Date of filling]]),"WIP")</f>
        <v>2025</v>
      </c>
      <c r="AB685" s="161" t="str">
        <f>IFERROR(TEXT(Tbl_DFR[[#This Row],[Date of filling]],"ddd"),"WIP")</f>
        <v>Fri</v>
      </c>
      <c r="AC685" s="50"/>
      <c r="AD685" s="129" t="str">
        <f>_xlfn.XLOOKUP(Tbl_DFR[[#This Row],[SAP]],Site_master[SAP ID],Site_master[ [ TECHNICIAN Name] ],"Not found")</f>
        <v>Satish  Chandra</v>
      </c>
      <c r="AE685" s="133">
        <f>LEN(Tbl_DFR[[#This Row],[SAP]])</f>
        <v>18</v>
      </c>
      <c r="AF685" s="151" t="str">
        <f>IF(Tbl_DFR[[#This Row],[SAP LENGTH]]=18,"valid","check")</f>
        <v>valid</v>
      </c>
    </row>
    <row r="686" spans="1:32">
      <c r="A686" s="70">
        <v>459</v>
      </c>
      <c r="B686" s="22" t="s">
        <v>31</v>
      </c>
      <c r="C686" s="134" t="str">
        <f>UPPER(TRIM(Tbl_DFR[[#This Row],[CMP]]))</f>
        <v>HALDWANI</v>
      </c>
      <c r="D686" s="40" t="s">
        <v>1</v>
      </c>
      <c r="E686" s="21" t="s">
        <v>112</v>
      </c>
      <c r="F686" s="21" t="s">
        <v>111</v>
      </c>
      <c r="G686" s="21" t="s">
        <v>559</v>
      </c>
      <c r="H686" s="34">
        <v>122300</v>
      </c>
      <c r="I686" s="59">
        <v>45940</v>
      </c>
      <c r="J686" s="59">
        <v>45940</v>
      </c>
      <c r="K686" s="159">
        <f>IF(OR(Tbl_DFR[[#This Row],[Date of filling]]="WIP",Tbl_DFR[[#This Row],[Date of Invoice ]]=""),"",Tbl_DFR[[#This Row],[Date of filling]]-Tbl_DFR[[#This Row],[Date of Invoice ]])</f>
        <v>0</v>
      </c>
      <c r="L686" s="161" t="str">
        <f>IF(ISNUMBER(Tbl_DFR[[#This Row],[Invoice filling gape]]),"valid","check")</f>
        <v>valid</v>
      </c>
      <c r="M686" s="46">
        <v>15482</v>
      </c>
      <c r="N686" s="46">
        <v>3400</v>
      </c>
      <c r="O686" s="46">
        <v>16</v>
      </c>
      <c r="P686" s="22">
        <v>80</v>
      </c>
      <c r="Q686" s="134" t="str">
        <f>IF(Tbl_DFR[[#This Row],[Filling Qty]]&gt;=150,"high","normal")</f>
        <v>normal</v>
      </c>
      <c r="R686" s="134" t="str">
        <f>IF(AND(Tbl_DFR[[#This Row],[CMP]]="HALDWANI",Tbl_DFR[[#This Row],[Filling Qty]]&gt;=150),"yes","no")</f>
        <v>no</v>
      </c>
      <c r="S686" s="134" t="str">
        <f>IF(Tbl_DFR[[#This Row],[Filling Qty]]&gt;=150,"high",IF(Tbl_DFR[[#This Row],[Filling Qty]]&gt;=80,"medium","low"))</f>
        <v>medium</v>
      </c>
      <c r="T686" s="34">
        <f t="shared" si="11"/>
        <v>96</v>
      </c>
      <c r="U686" s="46" t="str" cm="1">
        <f t="array" ref="U686">_xlfn.IFS(Tbl_DFR[[#This Row],[Filling Qty]]&gt;=150,"HIGH",Tbl_DFR[[#This Row],[Filling Qty]]&gt;=80,"medium",TRUE,"low")</f>
        <v>medium</v>
      </c>
      <c r="V686" s="46" t="str">
        <f>IF(OR(Tbl_DFR[[#This Row],[CMP]]="HALDWANI",Tbl_DFR[[#This Row],[CMP]]="DEHRADUN"),"YES","NO")</f>
        <v>YES</v>
      </c>
      <c r="W686" s="59">
        <v>45940</v>
      </c>
      <c r="X686" s="46"/>
      <c r="Y686" s="47">
        <v>45931</v>
      </c>
      <c r="Z686" s="47" t="str">
        <f>IFERROR(TEXT(Tbl_DFR[[#This Row],[Date of filling]],"mmm"),"WIP")</f>
        <v>Oct</v>
      </c>
      <c r="AA686" s="159">
        <f>IFERROR(YEAR(Tbl_DFR[[#This Row],[Date of filling]]),"WIP")</f>
        <v>2025</v>
      </c>
      <c r="AB686" s="161" t="str">
        <f>IFERROR(TEXT(Tbl_DFR[[#This Row],[Date of filling]],"ddd"),"WIP")</f>
        <v>Fri</v>
      </c>
      <c r="AC686" s="48"/>
      <c r="AD686" s="130" t="str">
        <f>_xlfn.XLOOKUP(Tbl_DFR[[#This Row],[SAP]],Site_master[SAP ID],Site_master[ [ TECHNICIAN Name] ],"Not found")</f>
        <v>Satish  Chandra</v>
      </c>
      <c r="AE686" s="135">
        <f>LEN(Tbl_DFR[[#This Row],[SAP]])</f>
        <v>18</v>
      </c>
      <c r="AF686" s="151" t="str">
        <f>IF(Tbl_DFR[[#This Row],[SAP LENGTH]]=18,"valid","check")</f>
        <v>valid</v>
      </c>
    </row>
    <row r="687" spans="1:32">
      <c r="A687" s="56">
        <v>460</v>
      </c>
      <c r="B687" s="29" t="s">
        <v>31</v>
      </c>
      <c r="C687" s="137" t="str">
        <f>UPPER(TRIM(Tbl_DFR[[#This Row],[CMP]]))</f>
        <v>HALDWANI</v>
      </c>
      <c r="D687" s="40" t="s">
        <v>1</v>
      </c>
      <c r="E687" s="27" t="s">
        <v>112</v>
      </c>
      <c r="F687" s="27" t="s">
        <v>111</v>
      </c>
      <c r="G687" s="27" t="s">
        <v>560</v>
      </c>
      <c r="H687" s="28">
        <v>122300</v>
      </c>
      <c r="I687" s="58">
        <v>45940</v>
      </c>
      <c r="J687" s="58">
        <v>45940</v>
      </c>
      <c r="K687" s="159">
        <f>IF(OR(Tbl_DFR[[#This Row],[Date of filling]]="WIP",Tbl_DFR[[#This Row],[Date of Invoice ]]=""),"",Tbl_DFR[[#This Row],[Date of filling]]-Tbl_DFR[[#This Row],[Date of Invoice ]])</f>
        <v>0</v>
      </c>
      <c r="L687" s="161" t="str">
        <f>IF(ISNUMBER(Tbl_DFR[[#This Row],[Invoice filling gape]]),"valid","check")</f>
        <v>valid</v>
      </c>
      <c r="M687" s="42">
        <v>4930</v>
      </c>
      <c r="N687" s="42">
        <v>753</v>
      </c>
      <c r="O687" s="42">
        <v>13</v>
      </c>
      <c r="P687" s="29">
        <v>80</v>
      </c>
      <c r="Q687" s="137" t="str">
        <f>IF(Tbl_DFR[[#This Row],[Filling Qty]]&gt;=150,"high","normal")</f>
        <v>normal</v>
      </c>
      <c r="R687" s="137" t="str">
        <f>IF(AND(Tbl_DFR[[#This Row],[CMP]]="HALDWANI",Tbl_DFR[[#This Row],[Filling Qty]]&gt;=150),"yes","no")</f>
        <v>no</v>
      </c>
      <c r="S687" s="137" t="str">
        <f>IF(Tbl_DFR[[#This Row],[Filling Qty]]&gt;=150,"high",IF(Tbl_DFR[[#This Row],[Filling Qty]]&gt;=80,"medium","low"))</f>
        <v>medium</v>
      </c>
      <c r="T687" s="28">
        <f t="shared" si="11"/>
        <v>93</v>
      </c>
      <c r="U687" s="42" t="str" cm="1">
        <f t="array" ref="U687">_xlfn.IFS(Tbl_DFR[[#This Row],[Filling Qty]]&gt;=150,"HIGH",Tbl_DFR[[#This Row],[Filling Qty]]&gt;=80,"medium",TRUE,"low")</f>
        <v>medium</v>
      </c>
      <c r="V687" s="42" t="str">
        <f>IF(OR(Tbl_DFR[[#This Row],[CMP]]="HALDWANI",Tbl_DFR[[#This Row],[CMP]]="DEHRADUN"),"YES","NO")</f>
        <v>YES</v>
      </c>
      <c r="W687" s="58">
        <v>45940</v>
      </c>
      <c r="X687" s="42"/>
      <c r="Y687" s="43">
        <v>45931</v>
      </c>
      <c r="Z687" s="43" t="str">
        <f>IFERROR(TEXT(Tbl_DFR[[#This Row],[Date of filling]],"mmm"),"WIP")</f>
        <v>Oct</v>
      </c>
      <c r="AA687" s="159">
        <f>IFERROR(YEAR(Tbl_DFR[[#This Row],[Date of filling]]),"WIP")</f>
        <v>2025</v>
      </c>
      <c r="AB687" s="161" t="str">
        <f>IFERROR(TEXT(Tbl_DFR[[#This Row],[Date of filling]],"ddd"),"WIP")</f>
        <v>Fri</v>
      </c>
      <c r="AC687" s="50"/>
      <c r="AD687" s="129" t="str">
        <f>_xlfn.XLOOKUP(Tbl_DFR[[#This Row],[SAP]],Site_master[SAP ID],Site_master[ [ TECHNICIAN Name] ],"Not found")</f>
        <v>Satish  Chandra</v>
      </c>
      <c r="AE687" s="133">
        <f>LEN(Tbl_DFR[[#This Row],[SAP]])</f>
        <v>18</v>
      </c>
      <c r="AF687" s="151" t="str">
        <f>IF(Tbl_DFR[[#This Row],[SAP LENGTH]]=18,"valid","check")</f>
        <v>valid</v>
      </c>
    </row>
    <row r="688" spans="1:32">
      <c r="A688" s="70">
        <v>461</v>
      </c>
      <c r="B688" s="22" t="s">
        <v>31</v>
      </c>
      <c r="C688" s="134" t="str">
        <f>UPPER(TRIM(Tbl_DFR[[#This Row],[CMP]]))</f>
        <v>HALDWANI</v>
      </c>
      <c r="D688" s="40" t="s">
        <v>1</v>
      </c>
      <c r="E688" s="21" t="s">
        <v>112</v>
      </c>
      <c r="F688" s="21" t="s">
        <v>111</v>
      </c>
      <c r="G688" s="21" t="s">
        <v>561</v>
      </c>
      <c r="H688" s="34">
        <v>122300</v>
      </c>
      <c r="I688" s="59">
        <v>45940</v>
      </c>
      <c r="J688" s="59">
        <v>45940</v>
      </c>
      <c r="K688" s="159">
        <f>IF(OR(Tbl_DFR[[#This Row],[Date of filling]]="WIP",Tbl_DFR[[#This Row],[Date of Invoice ]]=""),"",Tbl_DFR[[#This Row],[Date of filling]]-Tbl_DFR[[#This Row],[Date of Invoice ]])</f>
        <v>0</v>
      </c>
      <c r="L688" s="161" t="str">
        <f>IF(ISNUMBER(Tbl_DFR[[#This Row],[Invoice filling gape]]),"valid","check")</f>
        <v>valid</v>
      </c>
      <c r="M688" s="46">
        <v>5356</v>
      </c>
      <c r="N688" s="46">
        <v>1309</v>
      </c>
      <c r="O688" s="46">
        <v>12</v>
      </c>
      <c r="P688" s="22">
        <v>80</v>
      </c>
      <c r="Q688" s="134" t="str">
        <f>IF(Tbl_DFR[[#This Row],[Filling Qty]]&gt;=150,"high","normal")</f>
        <v>normal</v>
      </c>
      <c r="R688" s="134" t="str">
        <f>IF(AND(Tbl_DFR[[#This Row],[CMP]]="HALDWANI",Tbl_DFR[[#This Row],[Filling Qty]]&gt;=150),"yes","no")</f>
        <v>no</v>
      </c>
      <c r="S688" s="134" t="str">
        <f>IF(Tbl_DFR[[#This Row],[Filling Qty]]&gt;=150,"high",IF(Tbl_DFR[[#This Row],[Filling Qty]]&gt;=80,"medium","low"))</f>
        <v>medium</v>
      </c>
      <c r="T688" s="34">
        <f t="shared" si="11"/>
        <v>92</v>
      </c>
      <c r="U688" s="46" t="str" cm="1">
        <f t="array" ref="U688">_xlfn.IFS(Tbl_DFR[[#This Row],[Filling Qty]]&gt;=150,"HIGH",Tbl_DFR[[#This Row],[Filling Qty]]&gt;=80,"medium",TRUE,"low")</f>
        <v>medium</v>
      </c>
      <c r="V688" s="46" t="str">
        <f>IF(OR(Tbl_DFR[[#This Row],[CMP]]="HALDWANI",Tbl_DFR[[#This Row],[CMP]]="DEHRADUN"),"YES","NO")</f>
        <v>YES</v>
      </c>
      <c r="W688" s="59">
        <v>45940</v>
      </c>
      <c r="X688" s="46"/>
      <c r="Y688" s="47">
        <v>45931</v>
      </c>
      <c r="Z688" s="47" t="str">
        <f>IFERROR(TEXT(Tbl_DFR[[#This Row],[Date of filling]],"mmm"),"WIP")</f>
        <v>Oct</v>
      </c>
      <c r="AA688" s="159">
        <f>IFERROR(YEAR(Tbl_DFR[[#This Row],[Date of filling]]),"WIP")</f>
        <v>2025</v>
      </c>
      <c r="AB688" s="161" t="str">
        <f>IFERROR(TEXT(Tbl_DFR[[#This Row],[Date of filling]],"ddd"),"WIP")</f>
        <v>Fri</v>
      </c>
      <c r="AC688" s="48"/>
      <c r="AD688" s="130" t="str">
        <f>_xlfn.XLOOKUP(Tbl_DFR[[#This Row],[SAP]],Site_master[SAP ID],Site_master[ [ TECHNICIAN Name] ],"Not found")</f>
        <v>Satish  Chandra</v>
      </c>
      <c r="AE688" s="135">
        <f>LEN(Tbl_DFR[[#This Row],[SAP]])</f>
        <v>18</v>
      </c>
      <c r="AF688" s="151" t="str">
        <f>IF(Tbl_DFR[[#This Row],[SAP LENGTH]]=18,"valid","check")</f>
        <v>valid</v>
      </c>
    </row>
    <row r="689" spans="1:32">
      <c r="A689" s="56">
        <v>462</v>
      </c>
      <c r="B689" s="29" t="s">
        <v>31</v>
      </c>
      <c r="C689" s="137" t="str">
        <f>UPPER(TRIM(Tbl_DFR[[#This Row],[CMP]]))</f>
        <v>HALDWANI</v>
      </c>
      <c r="D689" s="40" t="s">
        <v>1</v>
      </c>
      <c r="E689" s="27" t="s">
        <v>112</v>
      </c>
      <c r="F689" s="27" t="s">
        <v>111</v>
      </c>
      <c r="G689" s="27" t="s">
        <v>563</v>
      </c>
      <c r="H689" s="28">
        <v>122559</v>
      </c>
      <c r="I689" s="58">
        <v>45940</v>
      </c>
      <c r="J689" s="58">
        <v>45940</v>
      </c>
      <c r="K689" s="159">
        <f>IF(OR(Tbl_DFR[[#This Row],[Date of filling]]="WIP",Tbl_DFR[[#This Row],[Date of Invoice ]]=""),"",Tbl_DFR[[#This Row],[Date of filling]]-Tbl_DFR[[#This Row],[Date of Invoice ]])</f>
        <v>0</v>
      </c>
      <c r="L689" s="161" t="str">
        <f>IF(ISNUMBER(Tbl_DFR[[#This Row],[Invoice filling gape]]),"valid","check")</f>
        <v>valid</v>
      </c>
      <c r="M689" s="42">
        <v>15260</v>
      </c>
      <c r="N689" s="42">
        <v>3957</v>
      </c>
      <c r="O689" s="42">
        <v>45</v>
      </c>
      <c r="P689" s="29">
        <v>60</v>
      </c>
      <c r="Q689" s="137" t="str">
        <f>IF(Tbl_DFR[[#This Row],[Filling Qty]]&gt;=150,"high","normal")</f>
        <v>normal</v>
      </c>
      <c r="R689" s="137" t="str">
        <f>IF(AND(Tbl_DFR[[#This Row],[CMP]]="HALDWANI",Tbl_DFR[[#This Row],[Filling Qty]]&gt;=150),"yes","no")</f>
        <v>no</v>
      </c>
      <c r="S689" s="137" t="str">
        <f>IF(Tbl_DFR[[#This Row],[Filling Qty]]&gt;=150,"high",IF(Tbl_DFR[[#This Row],[Filling Qty]]&gt;=80,"medium","low"))</f>
        <v>low</v>
      </c>
      <c r="T689" s="28">
        <f t="shared" si="11"/>
        <v>105</v>
      </c>
      <c r="U689" s="42" t="str" cm="1">
        <f t="array" ref="U689">_xlfn.IFS(Tbl_DFR[[#This Row],[Filling Qty]]&gt;=150,"HIGH",Tbl_DFR[[#This Row],[Filling Qty]]&gt;=80,"medium",TRUE,"low")</f>
        <v>low</v>
      </c>
      <c r="V689" s="42" t="str">
        <f>IF(OR(Tbl_DFR[[#This Row],[CMP]]="HALDWANI",Tbl_DFR[[#This Row],[CMP]]="DEHRADUN"),"YES","NO")</f>
        <v>YES</v>
      </c>
      <c r="W689" s="58">
        <v>45940</v>
      </c>
      <c r="X689" s="42"/>
      <c r="Y689" s="43">
        <v>45931</v>
      </c>
      <c r="Z689" s="43" t="str">
        <f>IFERROR(TEXT(Tbl_DFR[[#This Row],[Date of filling]],"mmm"),"WIP")</f>
        <v>Oct</v>
      </c>
      <c r="AA689" s="159">
        <f>IFERROR(YEAR(Tbl_DFR[[#This Row],[Date of filling]]),"WIP")</f>
        <v>2025</v>
      </c>
      <c r="AB689" s="161" t="str">
        <f>IFERROR(TEXT(Tbl_DFR[[#This Row],[Date of filling]],"ddd"),"WIP")</f>
        <v>Fri</v>
      </c>
      <c r="AC689" s="50"/>
      <c r="AD689" s="129" t="str">
        <f>_xlfn.XLOOKUP(Tbl_DFR[[#This Row],[SAP]],Site_master[SAP ID],Site_master[ [ TECHNICIAN Name] ],"Not found")</f>
        <v>Rakesh   Kumar KCHA</v>
      </c>
      <c r="AE689" s="133">
        <f>LEN(Tbl_DFR[[#This Row],[SAP]])</f>
        <v>18</v>
      </c>
      <c r="AF689" s="151" t="str">
        <f>IF(Tbl_DFR[[#This Row],[SAP LENGTH]]=18,"valid","check")</f>
        <v>valid</v>
      </c>
    </row>
    <row r="690" spans="1:32">
      <c r="A690" s="70">
        <v>463</v>
      </c>
      <c r="B690" s="22" t="s">
        <v>31</v>
      </c>
      <c r="C690" s="134" t="str">
        <f>UPPER(TRIM(Tbl_DFR[[#This Row],[CMP]]))</f>
        <v>HALDWANI</v>
      </c>
      <c r="D690" s="40" t="s">
        <v>1</v>
      </c>
      <c r="E690" s="21" t="s">
        <v>112</v>
      </c>
      <c r="F690" s="21" t="s">
        <v>111</v>
      </c>
      <c r="G690" s="21" t="s">
        <v>564</v>
      </c>
      <c r="H690" s="34">
        <v>122559</v>
      </c>
      <c r="I690" s="59">
        <v>45940</v>
      </c>
      <c r="J690" s="59">
        <v>45940</v>
      </c>
      <c r="K690" s="159">
        <f>IF(OR(Tbl_DFR[[#This Row],[Date of filling]]="WIP",Tbl_DFR[[#This Row],[Date of Invoice ]]=""),"",Tbl_DFR[[#This Row],[Date of filling]]-Tbl_DFR[[#This Row],[Date of Invoice ]])</f>
        <v>0</v>
      </c>
      <c r="L690" s="161" t="str">
        <f>IF(ISNUMBER(Tbl_DFR[[#This Row],[Invoice filling gape]]),"valid","check")</f>
        <v>valid</v>
      </c>
      <c r="M690" s="46">
        <v>10729</v>
      </c>
      <c r="N690" s="46">
        <v>2997</v>
      </c>
      <c r="O690" s="46">
        <v>50</v>
      </c>
      <c r="P690" s="22">
        <v>40</v>
      </c>
      <c r="Q690" s="134" t="str">
        <f>IF(Tbl_DFR[[#This Row],[Filling Qty]]&gt;=150,"high","normal")</f>
        <v>normal</v>
      </c>
      <c r="R690" s="134" t="str">
        <f>IF(AND(Tbl_DFR[[#This Row],[CMP]]="HALDWANI",Tbl_DFR[[#This Row],[Filling Qty]]&gt;=150),"yes","no")</f>
        <v>no</v>
      </c>
      <c r="S690" s="134" t="str">
        <f>IF(Tbl_DFR[[#This Row],[Filling Qty]]&gt;=150,"high",IF(Tbl_DFR[[#This Row],[Filling Qty]]&gt;=80,"medium","low"))</f>
        <v>low</v>
      </c>
      <c r="T690" s="34">
        <f t="shared" si="11"/>
        <v>90</v>
      </c>
      <c r="U690" s="46" t="str" cm="1">
        <f t="array" ref="U690">_xlfn.IFS(Tbl_DFR[[#This Row],[Filling Qty]]&gt;=150,"HIGH",Tbl_DFR[[#This Row],[Filling Qty]]&gt;=80,"medium",TRUE,"low")</f>
        <v>low</v>
      </c>
      <c r="V690" s="46" t="str">
        <f>IF(OR(Tbl_DFR[[#This Row],[CMP]]="HALDWANI",Tbl_DFR[[#This Row],[CMP]]="DEHRADUN"),"YES","NO")</f>
        <v>YES</v>
      </c>
      <c r="W690" s="59">
        <v>45940</v>
      </c>
      <c r="X690" s="46"/>
      <c r="Y690" s="47">
        <v>45931</v>
      </c>
      <c r="Z690" s="47" t="str">
        <f>IFERROR(TEXT(Tbl_DFR[[#This Row],[Date of filling]],"mmm"),"WIP")</f>
        <v>Oct</v>
      </c>
      <c r="AA690" s="159">
        <f>IFERROR(YEAR(Tbl_DFR[[#This Row],[Date of filling]]),"WIP")</f>
        <v>2025</v>
      </c>
      <c r="AB690" s="161" t="str">
        <f>IFERROR(TEXT(Tbl_DFR[[#This Row],[Date of filling]],"ddd"),"WIP")</f>
        <v>Fri</v>
      </c>
      <c r="AC690" s="48"/>
      <c r="AD690" s="130" t="str">
        <f>_xlfn.XLOOKUP(Tbl_DFR[[#This Row],[SAP]],Site_master[SAP ID],Site_master[ [ TECHNICIAN Name] ],"Not found")</f>
        <v>Rakesh   Kumar KCHA</v>
      </c>
      <c r="AE690" s="135">
        <f>LEN(Tbl_DFR[[#This Row],[SAP]])</f>
        <v>18</v>
      </c>
      <c r="AF690" s="151" t="str">
        <f>IF(Tbl_DFR[[#This Row],[SAP LENGTH]]=18,"valid","check")</f>
        <v>valid</v>
      </c>
    </row>
    <row r="691" spans="1:32">
      <c r="A691" s="56">
        <v>464</v>
      </c>
      <c r="B691" s="29" t="s">
        <v>31</v>
      </c>
      <c r="C691" s="137" t="str">
        <f>UPPER(TRIM(Tbl_DFR[[#This Row],[CMP]]))</f>
        <v>HALDWANI</v>
      </c>
      <c r="D691" s="40" t="s">
        <v>1</v>
      </c>
      <c r="E691" s="27" t="s">
        <v>112</v>
      </c>
      <c r="F691" s="27" t="s">
        <v>111</v>
      </c>
      <c r="G691" s="27" t="s">
        <v>566</v>
      </c>
      <c r="H691" s="28">
        <v>122559</v>
      </c>
      <c r="I691" s="58">
        <v>45940</v>
      </c>
      <c r="J691" s="58">
        <v>45940</v>
      </c>
      <c r="K691" s="159">
        <f>IF(OR(Tbl_DFR[[#This Row],[Date of filling]]="WIP",Tbl_DFR[[#This Row],[Date of Invoice ]]=""),"",Tbl_DFR[[#This Row],[Date of filling]]-Tbl_DFR[[#This Row],[Date of Invoice ]])</f>
        <v>0</v>
      </c>
      <c r="L691" s="161" t="str">
        <f>IF(ISNUMBER(Tbl_DFR[[#This Row],[Invoice filling gape]]),"valid","check")</f>
        <v>valid</v>
      </c>
      <c r="M691" s="42">
        <v>14564</v>
      </c>
      <c r="N691" s="42">
        <v>4557</v>
      </c>
      <c r="O691" s="42">
        <v>46</v>
      </c>
      <c r="P691" s="29">
        <v>60</v>
      </c>
      <c r="Q691" s="137" t="str">
        <f>IF(Tbl_DFR[[#This Row],[Filling Qty]]&gt;=150,"high","normal")</f>
        <v>normal</v>
      </c>
      <c r="R691" s="137" t="str">
        <f>IF(AND(Tbl_DFR[[#This Row],[CMP]]="HALDWANI",Tbl_DFR[[#This Row],[Filling Qty]]&gt;=150),"yes","no")</f>
        <v>no</v>
      </c>
      <c r="S691" s="137" t="str">
        <f>IF(Tbl_DFR[[#This Row],[Filling Qty]]&gt;=150,"high",IF(Tbl_DFR[[#This Row],[Filling Qty]]&gt;=80,"medium","low"))</f>
        <v>low</v>
      </c>
      <c r="T691" s="28">
        <f t="shared" si="11"/>
        <v>106</v>
      </c>
      <c r="U691" s="42" t="str" cm="1">
        <f t="array" ref="U691">_xlfn.IFS(Tbl_DFR[[#This Row],[Filling Qty]]&gt;=150,"HIGH",Tbl_DFR[[#This Row],[Filling Qty]]&gt;=80,"medium",TRUE,"low")</f>
        <v>low</v>
      </c>
      <c r="V691" s="42" t="str">
        <f>IF(OR(Tbl_DFR[[#This Row],[CMP]]="HALDWANI",Tbl_DFR[[#This Row],[CMP]]="DEHRADUN"),"YES","NO")</f>
        <v>YES</v>
      </c>
      <c r="W691" s="58">
        <v>45940</v>
      </c>
      <c r="X691" s="42"/>
      <c r="Y691" s="43">
        <v>45931</v>
      </c>
      <c r="Z691" s="43" t="str">
        <f>IFERROR(TEXT(Tbl_DFR[[#This Row],[Date of filling]],"mmm"),"WIP")</f>
        <v>Oct</v>
      </c>
      <c r="AA691" s="159">
        <f>IFERROR(YEAR(Tbl_DFR[[#This Row],[Date of filling]]),"WIP")</f>
        <v>2025</v>
      </c>
      <c r="AB691" s="161" t="str">
        <f>IFERROR(TEXT(Tbl_DFR[[#This Row],[Date of filling]],"ddd"),"WIP")</f>
        <v>Fri</v>
      </c>
      <c r="AC691" s="50"/>
      <c r="AD691" s="129" t="str">
        <f>_xlfn.XLOOKUP(Tbl_DFR[[#This Row],[SAP]],Site_master[SAP ID],Site_master[ [ TECHNICIAN Name] ],"Not found")</f>
        <v>Rakesh   Kumar KCHA</v>
      </c>
      <c r="AE691" s="133">
        <f>LEN(Tbl_DFR[[#This Row],[SAP]])</f>
        <v>18</v>
      </c>
      <c r="AF691" s="151" t="str">
        <f>IF(Tbl_DFR[[#This Row],[SAP LENGTH]]=18,"valid","check")</f>
        <v>valid</v>
      </c>
    </row>
    <row r="692" spans="1:32">
      <c r="A692" s="70">
        <v>465</v>
      </c>
      <c r="B692" s="22" t="s">
        <v>31</v>
      </c>
      <c r="C692" s="134" t="str">
        <f>UPPER(TRIM(Tbl_DFR[[#This Row],[CMP]]))</f>
        <v>HALDWANI</v>
      </c>
      <c r="D692" s="40" t="s">
        <v>1</v>
      </c>
      <c r="E692" s="21" t="s">
        <v>112</v>
      </c>
      <c r="F692" s="21" t="s">
        <v>111</v>
      </c>
      <c r="G692" s="21" t="s">
        <v>565</v>
      </c>
      <c r="H692" s="34">
        <v>122559</v>
      </c>
      <c r="I692" s="59">
        <v>45940</v>
      </c>
      <c r="J692" s="59">
        <v>45940</v>
      </c>
      <c r="K692" s="159">
        <f>IF(OR(Tbl_DFR[[#This Row],[Date of filling]]="WIP",Tbl_DFR[[#This Row],[Date of Invoice ]]=""),"",Tbl_DFR[[#This Row],[Date of filling]]-Tbl_DFR[[#This Row],[Date of Invoice ]])</f>
        <v>0</v>
      </c>
      <c r="L692" s="161" t="str">
        <f>IF(ISNUMBER(Tbl_DFR[[#This Row],[Invoice filling gape]]),"valid","check")</f>
        <v>valid</v>
      </c>
      <c r="M692" s="46">
        <v>5205</v>
      </c>
      <c r="N692" s="46">
        <v>946</v>
      </c>
      <c r="O692" s="46">
        <v>51</v>
      </c>
      <c r="P692" s="22">
        <v>60</v>
      </c>
      <c r="Q692" s="134" t="str">
        <f>IF(Tbl_DFR[[#This Row],[Filling Qty]]&gt;=150,"high","normal")</f>
        <v>normal</v>
      </c>
      <c r="R692" s="134" t="str">
        <f>IF(AND(Tbl_DFR[[#This Row],[CMP]]="HALDWANI",Tbl_DFR[[#This Row],[Filling Qty]]&gt;=150),"yes","no")</f>
        <v>no</v>
      </c>
      <c r="S692" s="134" t="str">
        <f>IF(Tbl_DFR[[#This Row],[Filling Qty]]&gt;=150,"high",IF(Tbl_DFR[[#This Row],[Filling Qty]]&gt;=80,"medium","low"))</f>
        <v>low</v>
      </c>
      <c r="T692" s="34">
        <f t="shared" si="11"/>
        <v>111</v>
      </c>
      <c r="U692" s="46" t="str" cm="1">
        <f t="array" ref="U692">_xlfn.IFS(Tbl_DFR[[#This Row],[Filling Qty]]&gt;=150,"HIGH",Tbl_DFR[[#This Row],[Filling Qty]]&gt;=80,"medium",TRUE,"low")</f>
        <v>low</v>
      </c>
      <c r="V692" s="46" t="str">
        <f>IF(OR(Tbl_DFR[[#This Row],[CMP]]="HALDWANI",Tbl_DFR[[#This Row],[CMP]]="DEHRADUN"),"YES","NO")</f>
        <v>YES</v>
      </c>
      <c r="W692" s="59">
        <v>45940</v>
      </c>
      <c r="X692" s="46"/>
      <c r="Y692" s="47">
        <v>45931</v>
      </c>
      <c r="Z692" s="47" t="str">
        <f>IFERROR(TEXT(Tbl_DFR[[#This Row],[Date of filling]],"mmm"),"WIP")</f>
        <v>Oct</v>
      </c>
      <c r="AA692" s="159">
        <f>IFERROR(YEAR(Tbl_DFR[[#This Row],[Date of filling]]),"WIP")</f>
        <v>2025</v>
      </c>
      <c r="AB692" s="161" t="str">
        <f>IFERROR(TEXT(Tbl_DFR[[#This Row],[Date of filling]],"ddd"),"WIP")</f>
        <v>Fri</v>
      </c>
      <c r="AC692" s="48"/>
      <c r="AD692" s="130" t="str">
        <f>_xlfn.XLOOKUP(Tbl_DFR[[#This Row],[SAP]],Site_master[SAP ID],Site_master[ [ TECHNICIAN Name] ],"Not found")</f>
        <v>Rakesh   Kumar KCHA</v>
      </c>
      <c r="AE692" s="135">
        <f>LEN(Tbl_DFR[[#This Row],[SAP]])</f>
        <v>18</v>
      </c>
      <c r="AF692" s="151" t="str">
        <f>IF(Tbl_DFR[[#This Row],[SAP LENGTH]]=18,"valid","check")</f>
        <v>valid</v>
      </c>
    </row>
    <row r="693" spans="1:32">
      <c r="A693" s="56">
        <v>466</v>
      </c>
      <c r="B693" s="29" t="s">
        <v>31</v>
      </c>
      <c r="C693" s="137" t="str">
        <f>UPPER(TRIM(Tbl_DFR[[#This Row],[CMP]]))</f>
        <v>HALDWANI</v>
      </c>
      <c r="D693" s="40" t="s">
        <v>1</v>
      </c>
      <c r="E693" s="27" t="s">
        <v>112</v>
      </c>
      <c r="F693" s="27" t="s">
        <v>111</v>
      </c>
      <c r="G693" s="27" t="s">
        <v>567</v>
      </c>
      <c r="H693" s="28">
        <v>122816</v>
      </c>
      <c r="I693" s="58">
        <v>45940</v>
      </c>
      <c r="J693" s="58">
        <v>45940</v>
      </c>
      <c r="K693" s="159">
        <f>IF(OR(Tbl_DFR[[#This Row],[Date of filling]]="WIP",Tbl_DFR[[#This Row],[Date of Invoice ]]=""),"",Tbl_DFR[[#This Row],[Date of filling]]-Tbl_DFR[[#This Row],[Date of Invoice ]])</f>
        <v>0</v>
      </c>
      <c r="L693" s="161" t="str">
        <f>IF(ISNUMBER(Tbl_DFR[[#This Row],[Invoice filling gape]]),"valid","check")</f>
        <v>valid</v>
      </c>
      <c r="M693" s="42">
        <v>20450</v>
      </c>
      <c r="N693" s="42">
        <v>5405</v>
      </c>
      <c r="O693" s="42">
        <v>95</v>
      </c>
      <c r="P693" s="29">
        <v>100</v>
      </c>
      <c r="Q693" s="137" t="str">
        <f>IF(Tbl_DFR[[#This Row],[Filling Qty]]&gt;=150,"high","normal")</f>
        <v>normal</v>
      </c>
      <c r="R693" s="137" t="str">
        <f>IF(AND(Tbl_DFR[[#This Row],[CMP]]="HALDWANI",Tbl_DFR[[#This Row],[Filling Qty]]&gt;=150),"yes","no")</f>
        <v>no</v>
      </c>
      <c r="S693" s="137" t="str">
        <f>IF(Tbl_DFR[[#This Row],[Filling Qty]]&gt;=150,"high",IF(Tbl_DFR[[#This Row],[Filling Qty]]&gt;=80,"medium","low"))</f>
        <v>medium</v>
      </c>
      <c r="T693" s="28">
        <f t="shared" si="11"/>
        <v>195</v>
      </c>
      <c r="U693" s="42" t="str" cm="1">
        <f t="array" ref="U693">_xlfn.IFS(Tbl_DFR[[#This Row],[Filling Qty]]&gt;=150,"HIGH",Tbl_DFR[[#This Row],[Filling Qty]]&gt;=80,"medium",TRUE,"low")</f>
        <v>medium</v>
      </c>
      <c r="V693" s="42" t="str">
        <f>IF(OR(Tbl_DFR[[#This Row],[CMP]]="HALDWANI",Tbl_DFR[[#This Row],[CMP]]="DEHRADUN"),"YES","NO")</f>
        <v>YES</v>
      </c>
      <c r="W693" s="58">
        <v>45940</v>
      </c>
      <c r="X693" s="42"/>
      <c r="Y693" s="43">
        <v>45931</v>
      </c>
      <c r="Z693" s="43" t="str">
        <f>IFERROR(TEXT(Tbl_DFR[[#This Row],[Date of filling]],"mmm"),"WIP")</f>
        <v>Oct</v>
      </c>
      <c r="AA693" s="159">
        <f>IFERROR(YEAR(Tbl_DFR[[#This Row],[Date of filling]]),"WIP")</f>
        <v>2025</v>
      </c>
      <c r="AB693" s="161" t="str">
        <f>IFERROR(TEXT(Tbl_DFR[[#This Row],[Date of filling]],"ddd"),"WIP")</f>
        <v>Fri</v>
      </c>
      <c r="AC693" s="50"/>
      <c r="AD693" s="129" t="str">
        <f>_xlfn.XLOOKUP(Tbl_DFR[[#This Row],[SAP]],Site_master[SAP ID],Site_master[ [ TECHNICIAN Name] ],"Not found")</f>
        <v>Indrajeet  Sagar</v>
      </c>
      <c r="AE693" s="133">
        <f>LEN(Tbl_DFR[[#This Row],[SAP]])</f>
        <v>18</v>
      </c>
      <c r="AF693" s="151" t="str">
        <f>IF(Tbl_DFR[[#This Row],[SAP LENGTH]]=18,"valid","check")</f>
        <v>valid</v>
      </c>
    </row>
    <row r="694" spans="1:32">
      <c r="A694" s="70">
        <v>467</v>
      </c>
      <c r="B694" s="22" t="s">
        <v>31</v>
      </c>
      <c r="C694" s="134" t="str">
        <f>UPPER(TRIM(Tbl_DFR[[#This Row],[CMP]]))</f>
        <v>HALDWANI</v>
      </c>
      <c r="D694" s="40" t="s">
        <v>1</v>
      </c>
      <c r="E694" s="21" t="s">
        <v>112</v>
      </c>
      <c r="F694" s="21" t="s">
        <v>111</v>
      </c>
      <c r="G694" s="21" t="s">
        <v>568</v>
      </c>
      <c r="H694" s="34">
        <v>194758</v>
      </c>
      <c r="I694" s="59">
        <v>45940</v>
      </c>
      <c r="J694" s="59">
        <v>45940</v>
      </c>
      <c r="K694" s="159">
        <f>IF(OR(Tbl_DFR[[#This Row],[Date of filling]]="WIP",Tbl_DFR[[#This Row],[Date of Invoice ]]=""),"",Tbl_DFR[[#This Row],[Date of filling]]-Tbl_DFR[[#This Row],[Date of Invoice ]])</f>
        <v>0</v>
      </c>
      <c r="L694" s="161" t="str">
        <f>IF(ISNUMBER(Tbl_DFR[[#This Row],[Invoice filling gape]]),"valid","check")</f>
        <v>valid</v>
      </c>
      <c r="M694" s="46">
        <v>13288</v>
      </c>
      <c r="N694" s="46">
        <v>3057</v>
      </c>
      <c r="O694" s="46">
        <v>35</v>
      </c>
      <c r="P694" s="22">
        <v>60</v>
      </c>
      <c r="Q694" s="134" t="str">
        <f>IF(Tbl_DFR[[#This Row],[Filling Qty]]&gt;=150,"high","normal")</f>
        <v>normal</v>
      </c>
      <c r="R694" s="134" t="str">
        <f>IF(AND(Tbl_DFR[[#This Row],[CMP]]="HALDWANI",Tbl_DFR[[#This Row],[Filling Qty]]&gt;=150),"yes","no")</f>
        <v>no</v>
      </c>
      <c r="S694" s="134" t="str">
        <f>IF(Tbl_DFR[[#This Row],[Filling Qty]]&gt;=150,"high",IF(Tbl_DFR[[#This Row],[Filling Qty]]&gt;=80,"medium","low"))</f>
        <v>low</v>
      </c>
      <c r="T694" s="34">
        <f t="shared" si="11"/>
        <v>95</v>
      </c>
      <c r="U694" s="46" t="str" cm="1">
        <f t="array" ref="U694">_xlfn.IFS(Tbl_DFR[[#This Row],[Filling Qty]]&gt;=150,"HIGH",Tbl_DFR[[#This Row],[Filling Qty]]&gt;=80,"medium",TRUE,"low")</f>
        <v>low</v>
      </c>
      <c r="V694" s="46" t="str">
        <f>IF(OR(Tbl_DFR[[#This Row],[CMP]]="HALDWANI",Tbl_DFR[[#This Row],[CMP]]="DEHRADUN"),"YES","NO")</f>
        <v>YES</v>
      </c>
      <c r="W694" s="59">
        <v>45940</v>
      </c>
      <c r="X694" s="46"/>
      <c r="Y694" s="47">
        <v>45931</v>
      </c>
      <c r="Z694" s="47" t="str">
        <f>IFERROR(TEXT(Tbl_DFR[[#This Row],[Date of filling]],"mmm"),"WIP")</f>
        <v>Oct</v>
      </c>
      <c r="AA694" s="159">
        <f>IFERROR(YEAR(Tbl_DFR[[#This Row],[Date of filling]]),"WIP")</f>
        <v>2025</v>
      </c>
      <c r="AB694" s="161" t="str">
        <f>IFERROR(TEXT(Tbl_DFR[[#This Row],[Date of filling]],"ddd"),"WIP")</f>
        <v>Fri</v>
      </c>
      <c r="AC694" s="48"/>
      <c r="AD694" s="130" t="str">
        <f>_xlfn.XLOOKUP(Tbl_DFR[[#This Row],[SAP]],Site_master[SAP ID],Site_master[ [ TECHNICIAN Name] ],"Not found")</f>
        <v>Anil  Kumar RDPR</v>
      </c>
      <c r="AE694" s="135">
        <f>LEN(Tbl_DFR[[#This Row],[SAP]])</f>
        <v>18</v>
      </c>
      <c r="AF694" s="151" t="str">
        <f>IF(Tbl_DFR[[#This Row],[SAP LENGTH]]=18,"valid","check")</f>
        <v>valid</v>
      </c>
    </row>
    <row r="695" spans="1:32">
      <c r="A695" s="56">
        <v>468</v>
      </c>
      <c r="B695" s="29" t="s">
        <v>31</v>
      </c>
      <c r="C695" s="137" t="str">
        <f>UPPER(TRIM(Tbl_DFR[[#This Row],[CMP]]))</f>
        <v>HALDWANI</v>
      </c>
      <c r="D695" s="40" t="s">
        <v>1</v>
      </c>
      <c r="E695" s="27" t="s">
        <v>112</v>
      </c>
      <c r="F695" s="27" t="s">
        <v>111</v>
      </c>
      <c r="G695" s="27" t="s">
        <v>319</v>
      </c>
      <c r="H695" s="28">
        <v>194758</v>
      </c>
      <c r="I695" s="58">
        <v>45940</v>
      </c>
      <c r="J695" s="58">
        <v>45940</v>
      </c>
      <c r="K695" s="159">
        <f>IF(OR(Tbl_DFR[[#This Row],[Date of filling]]="WIP",Tbl_DFR[[#This Row],[Date of Invoice ]]=""),"",Tbl_DFR[[#This Row],[Date of filling]]-Tbl_DFR[[#This Row],[Date of Invoice ]])</f>
        <v>0</v>
      </c>
      <c r="L695" s="161" t="str">
        <f>IF(ISNUMBER(Tbl_DFR[[#This Row],[Invoice filling gape]]),"valid","check")</f>
        <v>valid</v>
      </c>
      <c r="M695" s="42">
        <v>16667</v>
      </c>
      <c r="N695" s="42">
        <v>2867</v>
      </c>
      <c r="O695" s="42">
        <v>25</v>
      </c>
      <c r="P695" s="29">
        <v>60</v>
      </c>
      <c r="Q695" s="137" t="str">
        <f>IF(Tbl_DFR[[#This Row],[Filling Qty]]&gt;=150,"high","normal")</f>
        <v>normal</v>
      </c>
      <c r="R695" s="137" t="str">
        <f>IF(AND(Tbl_DFR[[#This Row],[CMP]]="HALDWANI",Tbl_DFR[[#This Row],[Filling Qty]]&gt;=150),"yes","no")</f>
        <v>no</v>
      </c>
      <c r="S695" s="137" t="str">
        <f>IF(Tbl_DFR[[#This Row],[Filling Qty]]&gt;=150,"high",IF(Tbl_DFR[[#This Row],[Filling Qty]]&gt;=80,"medium","low"))</f>
        <v>low</v>
      </c>
      <c r="T695" s="28">
        <f t="shared" si="11"/>
        <v>85</v>
      </c>
      <c r="U695" s="42" t="str" cm="1">
        <f t="array" ref="U695">_xlfn.IFS(Tbl_DFR[[#This Row],[Filling Qty]]&gt;=150,"HIGH",Tbl_DFR[[#This Row],[Filling Qty]]&gt;=80,"medium",TRUE,"low")</f>
        <v>low</v>
      </c>
      <c r="V695" s="42" t="str">
        <f>IF(OR(Tbl_DFR[[#This Row],[CMP]]="HALDWANI",Tbl_DFR[[#This Row],[CMP]]="DEHRADUN"),"YES","NO")</f>
        <v>YES</v>
      </c>
      <c r="W695" s="58">
        <v>45940</v>
      </c>
      <c r="X695" s="42"/>
      <c r="Y695" s="43">
        <v>45931</v>
      </c>
      <c r="Z695" s="43" t="str">
        <f>IFERROR(TEXT(Tbl_DFR[[#This Row],[Date of filling]],"mmm"),"WIP")</f>
        <v>Oct</v>
      </c>
      <c r="AA695" s="159">
        <f>IFERROR(YEAR(Tbl_DFR[[#This Row],[Date of filling]]),"WIP")</f>
        <v>2025</v>
      </c>
      <c r="AB695" s="161" t="str">
        <f>IFERROR(TEXT(Tbl_DFR[[#This Row],[Date of filling]],"ddd"),"WIP")</f>
        <v>Fri</v>
      </c>
      <c r="AC695" s="50"/>
      <c r="AD695" s="129" t="str">
        <f>_xlfn.XLOOKUP(Tbl_DFR[[#This Row],[SAP]],Site_master[SAP ID],Site_master[ [ TECHNICIAN Name] ],"Not found")</f>
        <v>Anil  Kumar RDPR</v>
      </c>
      <c r="AE695" s="133">
        <f>LEN(Tbl_DFR[[#This Row],[SAP]])</f>
        <v>18</v>
      </c>
      <c r="AF695" s="151" t="str">
        <f>IF(Tbl_DFR[[#This Row],[SAP LENGTH]]=18,"valid","check")</f>
        <v>valid</v>
      </c>
    </row>
    <row r="696" spans="1:32">
      <c r="A696" s="70">
        <v>469</v>
      </c>
      <c r="B696" s="22" t="s">
        <v>31</v>
      </c>
      <c r="C696" s="134" t="str">
        <f>UPPER(TRIM(Tbl_DFR[[#This Row],[CMP]]))</f>
        <v>HALDWANI</v>
      </c>
      <c r="D696" s="40" t="s">
        <v>1</v>
      </c>
      <c r="E696" s="21" t="s">
        <v>107</v>
      </c>
      <c r="F696" s="21" t="s">
        <v>108</v>
      </c>
      <c r="G696" s="21" t="s">
        <v>571</v>
      </c>
      <c r="H696" s="34">
        <v>93254</v>
      </c>
      <c r="I696" s="59">
        <v>45940</v>
      </c>
      <c r="J696" s="59">
        <v>45940</v>
      </c>
      <c r="K696" s="159">
        <f>IF(OR(Tbl_DFR[[#This Row],[Date of filling]]="WIP",Tbl_DFR[[#This Row],[Date of Invoice ]]=""),"",Tbl_DFR[[#This Row],[Date of filling]]-Tbl_DFR[[#This Row],[Date of Invoice ]])</f>
        <v>0</v>
      </c>
      <c r="L696" s="161" t="str">
        <f>IF(ISNUMBER(Tbl_DFR[[#This Row],[Invoice filling gape]]),"valid","check")</f>
        <v>valid</v>
      </c>
      <c r="M696" s="46">
        <v>6085</v>
      </c>
      <c r="N696" s="46">
        <v>1754</v>
      </c>
      <c r="O696" s="46">
        <v>18</v>
      </c>
      <c r="P696" s="22">
        <v>40</v>
      </c>
      <c r="Q696" s="134" t="str">
        <f>IF(Tbl_DFR[[#This Row],[Filling Qty]]&gt;=150,"high","normal")</f>
        <v>normal</v>
      </c>
      <c r="R696" s="134" t="str">
        <f>IF(AND(Tbl_DFR[[#This Row],[CMP]]="HALDWANI",Tbl_DFR[[#This Row],[Filling Qty]]&gt;=150),"yes","no")</f>
        <v>no</v>
      </c>
      <c r="S696" s="134" t="str">
        <f>IF(Tbl_DFR[[#This Row],[Filling Qty]]&gt;=150,"high",IF(Tbl_DFR[[#This Row],[Filling Qty]]&gt;=80,"medium","low"))</f>
        <v>low</v>
      </c>
      <c r="T696" s="34">
        <f t="shared" si="11"/>
        <v>58</v>
      </c>
      <c r="U696" s="46" t="str" cm="1">
        <f t="array" ref="U696">_xlfn.IFS(Tbl_DFR[[#This Row],[Filling Qty]]&gt;=150,"HIGH",Tbl_DFR[[#This Row],[Filling Qty]]&gt;=80,"medium",TRUE,"low")</f>
        <v>low</v>
      </c>
      <c r="V696" s="46" t="str">
        <f>IF(OR(Tbl_DFR[[#This Row],[CMP]]="HALDWANI",Tbl_DFR[[#This Row],[CMP]]="DEHRADUN"),"YES","NO")</f>
        <v>YES</v>
      </c>
      <c r="W696" s="59">
        <v>45940</v>
      </c>
      <c r="X696" s="46"/>
      <c r="Y696" s="47">
        <v>45931</v>
      </c>
      <c r="Z696" s="47" t="str">
        <f>IFERROR(TEXT(Tbl_DFR[[#This Row],[Date of filling]],"mmm"),"WIP")</f>
        <v>Oct</v>
      </c>
      <c r="AA696" s="159">
        <f>IFERROR(YEAR(Tbl_DFR[[#This Row],[Date of filling]]),"WIP")</f>
        <v>2025</v>
      </c>
      <c r="AB696" s="161" t="str">
        <f>IFERROR(TEXT(Tbl_DFR[[#This Row],[Date of filling]],"ddd"),"WIP")</f>
        <v>Fri</v>
      </c>
      <c r="AC696" s="48"/>
      <c r="AD696" s="130" t="str">
        <f>_xlfn.XLOOKUP(Tbl_DFR[[#This Row],[SAP]],Site_master[SAP ID],Site_master[ [ TECHNICIAN Name] ],"Not found")</f>
        <v>Narayan  Singh</v>
      </c>
      <c r="AE696" s="135">
        <f>LEN(Tbl_DFR[[#This Row],[SAP]])</f>
        <v>18</v>
      </c>
      <c r="AF696" s="151" t="str">
        <f>IF(Tbl_DFR[[#This Row],[SAP LENGTH]]=18,"valid","check")</f>
        <v>valid</v>
      </c>
    </row>
    <row r="697" spans="1:32">
      <c r="A697" s="56">
        <v>470</v>
      </c>
      <c r="B697" s="29" t="s">
        <v>31</v>
      </c>
      <c r="C697" s="137" t="str">
        <f>UPPER(TRIM(Tbl_DFR[[#This Row],[CMP]]))</f>
        <v>HALDWANI</v>
      </c>
      <c r="D697" s="40" t="s">
        <v>1</v>
      </c>
      <c r="E697" s="27" t="s">
        <v>107</v>
      </c>
      <c r="F697" s="27" t="s">
        <v>108</v>
      </c>
      <c r="G697" s="27" t="s">
        <v>198</v>
      </c>
      <c r="H697" s="28">
        <v>93254</v>
      </c>
      <c r="I697" s="61">
        <v>45940</v>
      </c>
      <c r="J697" s="58">
        <v>45940</v>
      </c>
      <c r="K697" s="159">
        <f>IF(OR(Tbl_DFR[[#This Row],[Date of filling]]="WIP",Tbl_DFR[[#This Row],[Date of Invoice ]]=""),"",Tbl_DFR[[#This Row],[Date of filling]]-Tbl_DFR[[#This Row],[Date of Invoice ]])</f>
        <v>0</v>
      </c>
      <c r="L697" s="161" t="str">
        <f>IF(ISNUMBER(Tbl_DFR[[#This Row],[Invoice filling gape]]),"valid","check")</f>
        <v>valid</v>
      </c>
      <c r="M697" s="42">
        <v>10500</v>
      </c>
      <c r="N697" s="42">
        <v>2793</v>
      </c>
      <c r="O697" s="42">
        <v>25</v>
      </c>
      <c r="P697" s="29">
        <v>40</v>
      </c>
      <c r="Q697" s="137" t="str">
        <f>IF(Tbl_DFR[[#This Row],[Filling Qty]]&gt;=150,"high","normal")</f>
        <v>normal</v>
      </c>
      <c r="R697" s="137" t="str">
        <f>IF(AND(Tbl_DFR[[#This Row],[CMP]]="HALDWANI",Tbl_DFR[[#This Row],[Filling Qty]]&gt;=150),"yes","no")</f>
        <v>no</v>
      </c>
      <c r="S697" s="137" t="str">
        <f>IF(Tbl_DFR[[#This Row],[Filling Qty]]&gt;=150,"high",IF(Tbl_DFR[[#This Row],[Filling Qty]]&gt;=80,"medium","low"))</f>
        <v>low</v>
      </c>
      <c r="T697" s="28">
        <f t="shared" si="11"/>
        <v>65</v>
      </c>
      <c r="U697" s="42" t="str" cm="1">
        <f t="array" ref="U697">_xlfn.IFS(Tbl_DFR[[#This Row],[Filling Qty]]&gt;=150,"HIGH",Tbl_DFR[[#This Row],[Filling Qty]]&gt;=80,"medium",TRUE,"low")</f>
        <v>low</v>
      </c>
      <c r="V697" s="42" t="str">
        <f>IF(OR(Tbl_DFR[[#This Row],[CMP]]="HALDWANI",Tbl_DFR[[#This Row],[CMP]]="DEHRADUN"),"YES","NO")</f>
        <v>YES</v>
      </c>
      <c r="W697" s="58">
        <v>45940</v>
      </c>
      <c r="X697" s="42"/>
      <c r="Y697" s="43">
        <v>45931</v>
      </c>
      <c r="Z697" s="43" t="str">
        <f>IFERROR(TEXT(Tbl_DFR[[#This Row],[Date of filling]],"mmm"),"WIP")</f>
        <v>Oct</v>
      </c>
      <c r="AA697" s="159">
        <f>IFERROR(YEAR(Tbl_DFR[[#This Row],[Date of filling]]),"WIP")</f>
        <v>2025</v>
      </c>
      <c r="AB697" s="161" t="str">
        <f>IFERROR(TEXT(Tbl_DFR[[#This Row],[Date of filling]],"ddd"),"WIP")</f>
        <v>Fri</v>
      </c>
      <c r="AC697" s="50"/>
      <c r="AD697" s="129" t="str">
        <f>_xlfn.XLOOKUP(Tbl_DFR[[#This Row],[SAP]],Site_master[SAP ID],Site_master[ [ TECHNICIAN Name] ],"Not found")</f>
        <v>Teeka  Ram</v>
      </c>
      <c r="AE697" s="133">
        <f>LEN(Tbl_DFR[[#This Row],[SAP]])</f>
        <v>18</v>
      </c>
      <c r="AF697" s="151" t="str">
        <f>IF(Tbl_DFR[[#This Row],[SAP LENGTH]]=18,"valid","check")</f>
        <v>valid</v>
      </c>
    </row>
    <row r="698" spans="1:32">
      <c r="A698" s="70">
        <v>471</v>
      </c>
      <c r="B698" s="22" t="s">
        <v>31</v>
      </c>
      <c r="C698" s="134" t="str">
        <f>UPPER(TRIM(Tbl_DFR[[#This Row],[CMP]]))</f>
        <v>HALDWANI</v>
      </c>
      <c r="D698" s="40" t="s">
        <v>1</v>
      </c>
      <c r="E698" s="21" t="s">
        <v>107</v>
      </c>
      <c r="F698" s="21" t="s">
        <v>108</v>
      </c>
      <c r="G698" s="21" t="s">
        <v>572</v>
      </c>
      <c r="H698" s="34">
        <v>93254</v>
      </c>
      <c r="I698" s="60">
        <v>45940</v>
      </c>
      <c r="J698" s="59">
        <v>45940</v>
      </c>
      <c r="K698" s="159">
        <f>IF(OR(Tbl_DFR[[#This Row],[Date of filling]]="WIP",Tbl_DFR[[#This Row],[Date of Invoice ]]=""),"",Tbl_DFR[[#This Row],[Date of filling]]-Tbl_DFR[[#This Row],[Date of Invoice ]])</f>
        <v>0</v>
      </c>
      <c r="L698" s="161" t="str">
        <f>IF(ISNUMBER(Tbl_DFR[[#This Row],[Invoice filling gape]]),"valid","check")</f>
        <v>valid</v>
      </c>
      <c r="M698" s="46">
        <v>2437</v>
      </c>
      <c r="N698" s="46">
        <v>399</v>
      </c>
      <c r="O698" s="46">
        <v>35</v>
      </c>
      <c r="P698" s="22">
        <v>40</v>
      </c>
      <c r="Q698" s="134" t="str">
        <f>IF(Tbl_DFR[[#This Row],[Filling Qty]]&gt;=150,"high","normal")</f>
        <v>normal</v>
      </c>
      <c r="R698" s="134" t="str">
        <f>IF(AND(Tbl_DFR[[#This Row],[CMP]]="HALDWANI",Tbl_DFR[[#This Row],[Filling Qty]]&gt;=150),"yes","no")</f>
        <v>no</v>
      </c>
      <c r="S698" s="134" t="str">
        <f>IF(Tbl_DFR[[#This Row],[Filling Qty]]&gt;=150,"high",IF(Tbl_DFR[[#This Row],[Filling Qty]]&gt;=80,"medium","low"))</f>
        <v>low</v>
      </c>
      <c r="T698" s="34">
        <f t="shared" si="11"/>
        <v>75</v>
      </c>
      <c r="U698" s="46" t="str" cm="1">
        <f t="array" ref="U698">_xlfn.IFS(Tbl_DFR[[#This Row],[Filling Qty]]&gt;=150,"HIGH",Tbl_DFR[[#This Row],[Filling Qty]]&gt;=80,"medium",TRUE,"low")</f>
        <v>low</v>
      </c>
      <c r="V698" s="46" t="str">
        <f>IF(OR(Tbl_DFR[[#This Row],[CMP]]="HALDWANI",Tbl_DFR[[#This Row],[CMP]]="DEHRADUN"),"YES","NO")</f>
        <v>YES</v>
      </c>
      <c r="W698" s="59">
        <v>45940</v>
      </c>
      <c r="X698" s="46"/>
      <c r="Y698" s="47">
        <v>45931</v>
      </c>
      <c r="Z698" s="47" t="str">
        <f>IFERROR(TEXT(Tbl_DFR[[#This Row],[Date of filling]],"mmm"),"WIP")</f>
        <v>Oct</v>
      </c>
      <c r="AA698" s="159">
        <f>IFERROR(YEAR(Tbl_DFR[[#This Row],[Date of filling]]),"WIP")</f>
        <v>2025</v>
      </c>
      <c r="AB698" s="161" t="str">
        <f>IFERROR(TEXT(Tbl_DFR[[#This Row],[Date of filling]],"ddd"),"WIP")</f>
        <v>Fri</v>
      </c>
      <c r="AC698" s="48"/>
      <c r="AD698" s="130" t="str">
        <f>_xlfn.XLOOKUP(Tbl_DFR[[#This Row],[SAP]],Site_master[SAP ID],Site_master[ [ TECHNICIAN Name] ],"Not found")</f>
        <v>Teeka  Ram</v>
      </c>
      <c r="AE698" s="135">
        <f>LEN(Tbl_DFR[[#This Row],[SAP]])</f>
        <v>18</v>
      </c>
      <c r="AF698" s="151" t="str">
        <f>IF(Tbl_DFR[[#This Row],[SAP LENGTH]]=18,"valid","check")</f>
        <v>valid</v>
      </c>
    </row>
    <row r="699" spans="1:32">
      <c r="A699" s="56">
        <v>472</v>
      </c>
      <c r="B699" s="29" t="s">
        <v>31</v>
      </c>
      <c r="C699" s="137" t="str">
        <f>UPPER(TRIM(Tbl_DFR[[#This Row],[CMP]]))</f>
        <v>HALDWANI</v>
      </c>
      <c r="D699" s="40" t="s">
        <v>1</v>
      </c>
      <c r="E699" s="27" t="s">
        <v>107</v>
      </c>
      <c r="F699" s="27" t="s">
        <v>108</v>
      </c>
      <c r="G699" s="27" t="s">
        <v>573</v>
      </c>
      <c r="H699" s="28">
        <v>93254</v>
      </c>
      <c r="I699" s="61">
        <v>45940</v>
      </c>
      <c r="J699" s="58">
        <v>45940</v>
      </c>
      <c r="K699" s="159">
        <f>IF(OR(Tbl_DFR[[#This Row],[Date of filling]]="WIP",Tbl_DFR[[#This Row],[Date of Invoice ]]=""),"",Tbl_DFR[[#This Row],[Date of filling]]-Tbl_DFR[[#This Row],[Date of Invoice ]])</f>
        <v>0</v>
      </c>
      <c r="L699" s="161" t="str">
        <f>IF(ISNUMBER(Tbl_DFR[[#This Row],[Invoice filling gape]]),"valid","check")</f>
        <v>valid</v>
      </c>
      <c r="M699" s="42">
        <v>4251</v>
      </c>
      <c r="N699" s="42">
        <v>857</v>
      </c>
      <c r="O699" s="42">
        <v>27</v>
      </c>
      <c r="P699" s="29">
        <v>40</v>
      </c>
      <c r="Q699" s="137" t="str">
        <f>IF(Tbl_DFR[[#This Row],[Filling Qty]]&gt;=150,"high","normal")</f>
        <v>normal</v>
      </c>
      <c r="R699" s="137" t="str">
        <f>IF(AND(Tbl_DFR[[#This Row],[CMP]]="HALDWANI",Tbl_DFR[[#This Row],[Filling Qty]]&gt;=150),"yes","no")</f>
        <v>no</v>
      </c>
      <c r="S699" s="137" t="str">
        <f>IF(Tbl_DFR[[#This Row],[Filling Qty]]&gt;=150,"high",IF(Tbl_DFR[[#This Row],[Filling Qty]]&gt;=80,"medium","low"))</f>
        <v>low</v>
      </c>
      <c r="T699" s="28">
        <f t="shared" si="11"/>
        <v>67</v>
      </c>
      <c r="U699" s="42" t="str" cm="1">
        <f t="array" ref="U699">_xlfn.IFS(Tbl_DFR[[#This Row],[Filling Qty]]&gt;=150,"HIGH",Tbl_DFR[[#This Row],[Filling Qty]]&gt;=80,"medium",TRUE,"low")</f>
        <v>low</v>
      </c>
      <c r="V699" s="42" t="str">
        <f>IF(OR(Tbl_DFR[[#This Row],[CMP]]="HALDWANI",Tbl_DFR[[#This Row],[CMP]]="DEHRADUN"),"YES","NO")</f>
        <v>YES</v>
      </c>
      <c r="W699" s="58">
        <v>45940</v>
      </c>
      <c r="X699" s="42"/>
      <c r="Y699" s="43">
        <v>45931</v>
      </c>
      <c r="Z699" s="43" t="str">
        <f>IFERROR(TEXT(Tbl_DFR[[#This Row],[Date of filling]],"mmm"),"WIP")</f>
        <v>Oct</v>
      </c>
      <c r="AA699" s="159">
        <f>IFERROR(YEAR(Tbl_DFR[[#This Row],[Date of filling]]),"WIP")</f>
        <v>2025</v>
      </c>
      <c r="AB699" s="161" t="str">
        <f>IFERROR(TEXT(Tbl_DFR[[#This Row],[Date of filling]],"ddd"),"WIP")</f>
        <v>Fri</v>
      </c>
      <c r="AC699" s="50"/>
      <c r="AD699" s="129" t="str">
        <f>_xlfn.XLOOKUP(Tbl_DFR[[#This Row],[SAP]],Site_master[SAP ID],Site_master[ [ TECHNICIAN Name] ],"Not found")</f>
        <v>Teeka  Ram</v>
      </c>
      <c r="AE699" s="133">
        <f>LEN(Tbl_DFR[[#This Row],[SAP]])</f>
        <v>18</v>
      </c>
      <c r="AF699" s="151" t="str">
        <f>IF(Tbl_DFR[[#This Row],[SAP LENGTH]]=18,"valid","check")</f>
        <v>valid</v>
      </c>
    </row>
    <row r="700" spans="1:32" hidden="1">
      <c r="A700" s="70">
        <v>473</v>
      </c>
      <c r="B700" s="22" t="s">
        <v>31</v>
      </c>
      <c r="C700" s="134" t="str">
        <f>UPPER(TRIM(Tbl_DFR[[#This Row],[CMP]]))</f>
        <v>HALDWANI</v>
      </c>
      <c r="D700" s="40" t="s">
        <v>104</v>
      </c>
      <c r="E700" s="23" t="s">
        <v>230</v>
      </c>
      <c r="F700" s="21" t="s">
        <v>231</v>
      </c>
      <c r="G700" s="21" t="s">
        <v>575</v>
      </c>
      <c r="H700" s="34" t="s">
        <v>576</v>
      </c>
      <c r="I700" s="60">
        <v>45941</v>
      </c>
      <c r="J700" s="59">
        <v>45941</v>
      </c>
      <c r="K700" s="159">
        <f>IF(OR(Tbl_DFR[[#This Row],[Date of filling]]="WIP",Tbl_DFR[[#This Row],[Date of Invoice ]]=""),"",Tbl_DFR[[#This Row],[Date of filling]]-Tbl_DFR[[#This Row],[Date of Invoice ]])</f>
        <v>0</v>
      </c>
      <c r="L700" s="161" t="str">
        <f>IF(ISNUMBER(Tbl_DFR[[#This Row],[Invoice filling gape]]),"valid","check")</f>
        <v>valid</v>
      </c>
      <c r="M700" s="46">
        <v>3406</v>
      </c>
      <c r="N700" s="46">
        <v>1205</v>
      </c>
      <c r="O700" s="46">
        <v>80</v>
      </c>
      <c r="P700" s="22">
        <v>80</v>
      </c>
      <c r="Q700" s="134" t="str">
        <f>IF(Tbl_DFR[[#This Row],[Filling Qty]]&gt;=150,"high","normal")</f>
        <v>normal</v>
      </c>
      <c r="R700" s="134" t="str">
        <f>IF(AND(Tbl_DFR[[#This Row],[CMP]]="HALDWANI",Tbl_DFR[[#This Row],[Filling Qty]]&gt;=150),"yes","no")</f>
        <v>no</v>
      </c>
      <c r="S700" s="134" t="str">
        <f>IF(Tbl_DFR[[#This Row],[Filling Qty]]&gt;=150,"high",IF(Tbl_DFR[[#This Row],[Filling Qty]]&gt;=80,"medium","low"))</f>
        <v>medium</v>
      </c>
      <c r="T700" s="34">
        <f t="shared" si="11"/>
        <v>160</v>
      </c>
      <c r="U700" s="46" t="str" cm="1">
        <f t="array" ref="U700">_xlfn.IFS(Tbl_DFR[[#This Row],[Filling Qty]]&gt;=150,"HIGH",Tbl_DFR[[#This Row],[Filling Qty]]&gt;=80,"medium",TRUE,"low")</f>
        <v>medium</v>
      </c>
      <c r="V700" s="46" t="str">
        <f>IF(OR(Tbl_DFR[[#This Row],[CMP]]="HALDWANI",Tbl_DFR[[#This Row],[CMP]]="DEHRADUN"),"YES","NO")</f>
        <v>YES</v>
      </c>
      <c r="W700" s="59">
        <v>45941</v>
      </c>
      <c r="X700" s="46"/>
      <c r="Y700" s="47">
        <v>45931</v>
      </c>
      <c r="Z700" s="47" t="str">
        <f>IFERROR(TEXT(Tbl_DFR[[#This Row],[Date of filling]],"mmm"),"WIP")</f>
        <v>Oct</v>
      </c>
      <c r="AA700" s="159">
        <f>IFERROR(YEAR(Tbl_DFR[[#This Row],[Date of filling]]),"WIP")</f>
        <v>2025</v>
      </c>
      <c r="AB700" s="161" t="str">
        <f>IFERROR(TEXT(Tbl_DFR[[#This Row],[Date of filling]],"ddd"),"WIP")</f>
        <v>Sat</v>
      </c>
      <c r="AC700" s="48"/>
      <c r="AD700" s="130" t="str">
        <f>_xlfn.XLOOKUP(Tbl_DFR[[#This Row],[SAP]],Site_master[SAP ID],Site_master[ [ TECHNICIAN Name] ],"Not found")</f>
        <v>Bhupesh Kumar</v>
      </c>
      <c r="AE700" s="135">
        <f>LEN(Tbl_DFR[[#This Row],[SAP]])</f>
        <v>18</v>
      </c>
      <c r="AF700" s="151" t="str">
        <f>IF(Tbl_DFR[[#This Row],[SAP LENGTH]]=18,"valid","check")</f>
        <v>valid</v>
      </c>
    </row>
    <row r="701" spans="1:32" hidden="1">
      <c r="A701" s="56">
        <v>474</v>
      </c>
      <c r="B701" s="29" t="s">
        <v>31</v>
      </c>
      <c r="C701" s="137" t="str">
        <f>UPPER(TRIM(Tbl_DFR[[#This Row],[CMP]]))</f>
        <v>HALDWANI</v>
      </c>
      <c r="D701" s="40" t="s">
        <v>104</v>
      </c>
      <c r="E701" s="23" t="s">
        <v>189</v>
      </c>
      <c r="F701" s="27" t="s">
        <v>190</v>
      </c>
      <c r="G701" s="27" t="s">
        <v>577</v>
      </c>
      <c r="H701" s="28" t="s">
        <v>578</v>
      </c>
      <c r="I701" s="61">
        <v>45941</v>
      </c>
      <c r="J701" s="58">
        <v>45941</v>
      </c>
      <c r="K701" s="159">
        <f>IF(OR(Tbl_DFR[[#This Row],[Date of filling]]="WIP",Tbl_DFR[[#This Row],[Date of Invoice ]]=""),"",Tbl_DFR[[#This Row],[Date of filling]]-Tbl_DFR[[#This Row],[Date of Invoice ]])</f>
        <v>0</v>
      </c>
      <c r="L701" s="161" t="str">
        <f>IF(ISNUMBER(Tbl_DFR[[#This Row],[Invoice filling gape]]),"valid","check")</f>
        <v>valid</v>
      </c>
      <c r="M701" s="42">
        <v>1953</v>
      </c>
      <c r="N701" s="42">
        <v>563</v>
      </c>
      <c r="O701" s="42">
        <v>10</v>
      </c>
      <c r="P701" s="29">
        <v>100</v>
      </c>
      <c r="Q701" s="137" t="str">
        <f>IF(Tbl_DFR[[#This Row],[Filling Qty]]&gt;=150,"high","normal")</f>
        <v>normal</v>
      </c>
      <c r="R701" s="137" t="str">
        <f>IF(AND(Tbl_DFR[[#This Row],[CMP]]="HALDWANI",Tbl_DFR[[#This Row],[Filling Qty]]&gt;=150),"yes","no")</f>
        <v>no</v>
      </c>
      <c r="S701" s="137" t="str">
        <f>IF(Tbl_DFR[[#This Row],[Filling Qty]]&gt;=150,"high",IF(Tbl_DFR[[#This Row],[Filling Qty]]&gt;=80,"medium","low"))</f>
        <v>medium</v>
      </c>
      <c r="T701" s="28">
        <f t="shared" si="11"/>
        <v>110</v>
      </c>
      <c r="U701" s="42" t="str" cm="1">
        <f t="array" ref="U701">_xlfn.IFS(Tbl_DFR[[#This Row],[Filling Qty]]&gt;=150,"HIGH",Tbl_DFR[[#This Row],[Filling Qty]]&gt;=80,"medium",TRUE,"low")</f>
        <v>medium</v>
      </c>
      <c r="V701" s="42" t="str">
        <f>IF(OR(Tbl_DFR[[#This Row],[CMP]]="HALDWANI",Tbl_DFR[[#This Row],[CMP]]="DEHRADUN"),"YES","NO")</f>
        <v>YES</v>
      </c>
      <c r="W701" s="58">
        <v>45941</v>
      </c>
      <c r="X701" s="42"/>
      <c r="Y701" s="43">
        <v>45931</v>
      </c>
      <c r="Z701" s="43" t="str">
        <f>IFERROR(TEXT(Tbl_DFR[[#This Row],[Date of filling]],"mmm"),"WIP")</f>
        <v>Oct</v>
      </c>
      <c r="AA701" s="159">
        <f>IFERROR(YEAR(Tbl_DFR[[#This Row],[Date of filling]]),"WIP")</f>
        <v>2025</v>
      </c>
      <c r="AB701" s="161" t="str">
        <f>IFERROR(TEXT(Tbl_DFR[[#This Row],[Date of filling]],"ddd"),"WIP")</f>
        <v>Sat</v>
      </c>
      <c r="AC701" s="50"/>
      <c r="AD701" s="129" t="str">
        <f>_xlfn.XLOOKUP(Tbl_DFR[[#This Row],[SAP]],Site_master[SAP ID],Site_master[ [ TECHNICIAN Name] ],"Not found")</f>
        <v>Ramesh  Kumar</v>
      </c>
      <c r="AE701" s="133">
        <f>LEN(Tbl_DFR[[#This Row],[SAP]])</f>
        <v>18</v>
      </c>
      <c r="AF701" s="151" t="str">
        <f>IF(Tbl_DFR[[#This Row],[SAP LENGTH]]=18,"valid","check")</f>
        <v>valid</v>
      </c>
    </row>
    <row r="702" spans="1:32" hidden="1">
      <c r="A702" s="70">
        <v>475</v>
      </c>
      <c r="B702" s="22" t="s">
        <v>31</v>
      </c>
      <c r="C702" s="134" t="str">
        <f>UPPER(TRIM(Tbl_DFR[[#This Row],[CMP]]))</f>
        <v>HALDWANI</v>
      </c>
      <c r="D702" s="40" t="s">
        <v>104</v>
      </c>
      <c r="E702" s="21" t="s">
        <v>688</v>
      </c>
      <c r="F702" s="21" t="s">
        <v>689</v>
      </c>
      <c r="G702" s="21" t="s">
        <v>687</v>
      </c>
      <c r="H702" s="34" t="s">
        <v>686</v>
      </c>
      <c r="I702" s="59">
        <v>45941</v>
      </c>
      <c r="J702" s="59">
        <v>45940</v>
      </c>
      <c r="K702" s="159">
        <f>IF(OR(Tbl_DFR[[#This Row],[Date of filling]]="WIP",Tbl_DFR[[#This Row],[Date of Invoice ]]=""),"",Tbl_DFR[[#This Row],[Date of filling]]-Tbl_DFR[[#This Row],[Date of Invoice ]])</f>
        <v>-1</v>
      </c>
      <c r="L702" s="161" t="str">
        <f>IF(ISNUMBER(Tbl_DFR[[#This Row],[Invoice filling gape]]),"valid","check")</f>
        <v>valid</v>
      </c>
      <c r="M702" s="46">
        <v>9114</v>
      </c>
      <c r="N702" s="46">
        <v>1876</v>
      </c>
      <c r="O702" s="46">
        <v>18</v>
      </c>
      <c r="P702" s="72">
        <v>160</v>
      </c>
      <c r="Q702" s="130" t="str">
        <f>IF(Tbl_DFR[[#This Row],[Filling Qty]]&gt;=150,"high","normal")</f>
        <v>high</v>
      </c>
      <c r="R702" s="130" t="str">
        <f>IF(AND(Tbl_DFR[[#This Row],[CMP]]="HALDWANI",Tbl_DFR[[#This Row],[Filling Qty]]&gt;=150),"yes","no")</f>
        <v>yes</v>
      </c>
      <c r="S702" s="130" t="str">
        <f>IF(Tbl_DFR[[#This Row],[Filling Qty]]&gt;=150,"high",IF(Tbl_DFR[[#This Row],[Filling Qty]]&gt;=80,"medium","low"))</f>
        <v>high</v>
      </c>
      <c r="T702" s="46">
        <f t="shared" si="11"/>
        <v>178</v>
      </c>
      <c r="U702" s="46" t="str" cm="1">
        <f t="array" ref="U702">_xlfn.IFS(Tbl_DFR[[#This Row],[Filling Qty]]&gt;=150,"HIGH",Tbl_DFR[[#This Row],[Filling Qty]]&gt;=80,"medium",TRUE,"low")</f>
        <v>HIGH</v>
      </c>
      <c r="V702" s="46" t="str">
        <f>IF(OR(Tbl_DFR[[#This Row],[CMP]]="HALDWANI",Tbl_DFR[[#This Row],[CMP]]="DEHRADUN"),"YES","NO")</f>
        <v>YES</v>
      </c>
      <c r="W702" s="59">
        <v>45940</v>
      </c>
      <c r="X702" s="46"/>
      <c r="Y702" s="47"/>
      <c r="Z702" s="47" t="str">
        <f>IFERROR(TEXT(Tbl_DFR[[#This Row],[Date of filling]],"mmm"),"WIP")</f>
        <v>Oct</v>
      </c>
      <c r="AA702" s="159">
        <f>IFERROR(YEAR(Tbl_DFR[[#This Row],[Date of filling]]),"WIP")</f>
        <v>2025</v>
      </c>
      <c r="AB702" s="161" t="str">
        <f>IFERROR(TEXT(Tbl_DFR[[#This Row],[Date of filling]],"ddd"),"WIP")</f>
        <v>Fri</v>
      </c>
      <c r="AC702" s="48"/>
      <c r="AD702" s="130" t="str">
        <f>_xlfn.XLOOKUP(Tbl_DFR[[#This Row],[SAP]],Site_master[SAP ID],Site_master[ [ TECHNICIAN Name] ],"Not found")</f>
        <v>Amit  Bhandari BETH</v>
      </c>
      <c r="AE702" s="135">
        <f>LEN(Tbl_DFR[[#This Row],[SAP]])</f>
        <v>18</v>
      </c>
      <c r="AF702" s="151" t="str">
        <f>IF(Tbl_DFR[[#This Row],[SAP LENGTH]]=18,"valid","check")</f>
        <v>valid</v>
      </c>
    </row>
    <row r="703" spans="1:32">
      <c r="A703" s="56">
        <v>475</v>
      </c>
      <c r="B703" s="29" t="s">
        <v>31</v>
      </c>
      <c r="C703" s="137" t="str">
        <f>UPPER(TRIM(Tbl_DFR[[#This Row],[CMP]]))</f>
        <v>HALDWANI</v>
      </c>
      <c r="D703" s="40" t="s">
        <v>1</v>
      </c>
      <c r="E703" s="23" t="s">
        <v>109</v>
      </c>
      <c r="F703" s="27" t="s">
        <v>110</v>
      </c>
      <c r="G703" s="27" t="s">
        <v>579</v>
      </c>
      <c r="H703" s="28">
        <v>72112</v>
      </c>
      <c r="I703" s="58">
        <v>45942</v>
      </c>
      <c r="J703" s="58">
        <v>45942</v>
      </c>
      <c r="K703" s="159">
        <f>IF(OR(Tbl_DFR[[#This Row],[Date of filling]]="WIP",Tbl_DFR[[#This Row],[Date of Invoice ]]=""),"",Tbl_DFR[[#This Row],[Date of filling]]-Tbl_DFR[[#This Row],[Date of Invoice ]])</f>
        <v>0</v>
      </c>
      <c r="L703" s="161" t="str">
        <f>IF(ISNUMBER(Tbl_DFR[[#This Row],[Invoice filling gape]]),"valid","check")</f>
        <v>valid</v>
      </c>
      <c r="M703" s="42">
        <v>3141</v>
      </c>
      <c r="N703" s="42">
        <v>909</v>
      </c>
      <c r="O703" s="42">
        <v>100</v>
      </c>
      <c r="P703" s="42">
        <v>60</v>
      </c>
      <c r="Q703" s="42" t="str">
        <f>IF(Tbl_DFR[[#This Row],[Filling Qty]]&gt;=150,"high","normal")</f>
        <v>normal</v>
      </c>
      <c r="R703" s="42" t="str">
        <f>IF(AND(Tbl_DFR[[#This Row],[CMP]]="HALDWANI",Tbl_DFR[[#This Row],[Filling Qty]]&gt;=150),"yes","no")</f>
        <v>no</v>
      </c>
      <c r="S703" s="42" t="str">
        <f>IF(Tbl_DFR[[#This Row],[Filling Qty]]&gt;=150,"high",IF(Tbl_DFR[[#This Row],[Filling Qty]]&gt;=80,"medium","low"))</f>
        <v>low</v>
      </c>
      <c r="T703" s="42">
        <f t="shared" si="11"/>
        <v>160</v>
      </c>
      <c r="U703" s="42" t="str" cm="1">
        <f t="array" ref="U703">_xlfn.IFS(Tbl_DFR[[#This Row],[Filling Qty]]&gt;=150,"HIGH",Tbl_DFR[[#This Row],[Filling Qty]]&gt;=80,"medium",TRUE,"low")</f>
        <v>low</v>
      </c>
      <c r="V703" s="42" t="str">
        <f>IF(OR(Tbl_DFR[[#This Row],[CMP]]="HALDWANI",Tbl_DFR[[#This Row],[CMP]]="DEHRADUN"),"YES","NO")</f>
        <v>YES</v>
      </c>
      <c r="W703" s="58">
        <v>45942</v>
      </c>
      <c r="X703" s="42"/>
      <c r="Y703" s="43">
        <v>45931</v>
      </c>
      <c r="Z703" s="43" t="str">
        <f>IFERROR(TEXT(Tbl_DFR[[#This Row],[Date of filling]],"mmm"),"WIP")</f>
        <v>Oct</v>
      </c>
      <c r="AA703" s="159">
        <f>IFERROR(YEAR(Tbl_DFR[[#This Row],[Date of filling]]),"WIP")</f>
        <v>2025</v>
      </c>
      <c r="AB703" s="161" t="str">
        <f>IFERROR(TEXT(Tbl_DFR[[#This Row],[Date of filling]],"ddd"),"WIP")</f>
        <v>Sun</v>
      </c>
      <c r="AC703" s="50"/>
      <c r="AD703" s="129" t="str">
        <f>_xlfn.XLOOKUP(Tbl_DFR[[#This Row],[SAP]],Site_master[SAP ID],Site_master[ [ TECHNICIAN Name] ],"Not found")</f>
        <v>Deepak Chandra Jukariya</v>
      </c>
      <c r="AE703" s="133">
        <f>LEN(Tbl_DFR[[#This Row],[SAP]])</f>
        <v>18</v>
      </c>
      <c r="AF703" s="151" t="str">
        <f>IF(Tbl_DFR[[#This Row],[SAP LENGTH]]=18,"valid","check")</f>
        <v>valid</v>
      </c>
    </row>
    <row r="704" spans="1:32">
      <c r="A704" s="70">
        <v>476</v>
      </c>
      <c r="B704" s="22" t="s">
        <v>31</v>
      </c>
      <c r="C704" s="134" t="str">
        <f>UPPER(TRIM(Tbl_DFR[[#This Row],[CMP]]))</f>
        <v>HALDWANI</v>
      </c>
      <c r="D704" s="40" t="s">
        <v>1</v>
      </c>
      <c r="E704" s="23" t="s">
        <v>109</v>
      </c>
      <c r="F704" s="21" t="s">
        <v>110</v>
      </c>
      <c r="G704" s="21" t="s">
        <v>580</v>
      </c>
      <c r="H704" s="34">
        <v>72112</v>
      </c>
      <c r="I704" s="59">
        <v>45942</v>
      </c>
      <c r="J704" s="59">
        <v>45942</v>
      </c>
      <c r="K704" s="159">
        <f>IF(OR(Tbl_DFR[[#This Row],[Date of filling]]="WIP",Tbl_DFR[[#This Row],[Date of Invoice ]]=""),"",Tbl_DFR[[#This Row],[Date of filling]]-Tbl_DFR[[#This Row],[Date of Invoice ]])</f>
        <v>0</v>
      </c>
      <c r="L704" s="161" t="str">
        <f>IF(ISNUMBER(Tbl_DFR[[#This Row],[Invoice filling gape]]),"valid","check")</f>
        <v>valid</v>
      </c>
      <c r="M704" s="46">
        <v>5112</v>
      </c>
      <c r="N704" s="46">
        <v>2216</v>
      </c>
      <c r="O704" s="46">
        <v>22</v>
      </c>
      <c r="P704" s="22">
        <v>60</v>
      </c>
      <c r="Q704" s="134" t="str">
        <f>IF(Tbl_DFR[[#This Row],[Filling Qty]]&gt;=150,"high","normal")</f>
        <v>normal</v>
      </c>
      <c r="R704" s="134" t="str">
        <f>IF(AND(Tbl_DFR[[#This Row],[CMP]]="HALDWANI",Tbl_DFR[[#This Row],[Filling Qty]]&gt;=150),"yes","no")</f>
        <v>no</v>
      </c>
      <c r="S704" s="134" t="str">
        <f>IF(Tbl_DFR[[#This Row],[Filling Qty]]&gt;=150,"high",IF(Tbl_DFR[[#This Row],[Filling Qty]]&gt;=80,"medium","low"))</f>
        <v>low</v>
      </c>
      <c r="T704" s="34">
        <f t="shared" si="11"/>
        <v>82</v>
      </c>
      <c r="U704" s="46" t="str" cm="1">
        <f t="array" ref="U704">_xlfn.IFS(Tbl_DFR[[#This Row],[Filling Qty]]&gt;=150,"HIGH",Tbl_DFR[[#This Row],[Filling Qty]]&gt;=80,"medium",TRUE,"low")</f>
        <v>low</v>
      </c>
      <c r="V704" s="46" t="str">
        <f>IF(OR(Tbl_DFR[[#This Row],[CMP]]="HALDWANI",Tbl_DFR[[#This Row],[CMP]]="DEHRADUN"),"YES","NO")</f>
        <v>YES</v>
      </c>
      <c r="W704" s="59">
        <v>45942</v>
      </c>
      <c r="X704" s="46"/>
      <c r="Y704" s="47">
        <v>45931</v>
      </c>
      <c r="Z704" s="47" t="str">
        <f>IFERROR(TEXT(Tbl_DFR[[#This Row],[Date of filling]],"mmm"),"WIP")</f>
        <v>Oct</v>
      </c>
      <c r="AA704" s="159">
        <f>IFERROR(YEAR(Tbl_DFR[[#This Row],[Date of filling]]),"WIP")</f>
        <v>2025</v>
      </c>
      <c r="AB704" s="161" t="str">
        <f>IFERROR(TEXT(Tbl_DFR[[#This Row],[Date of filling]],"ddd"),"WIP")</f>
        <v>Sun</v>
      </c>
      <c r="AC704" s="48"/>
      <c r="AD704" s="130" t="str">
        <f>_xlfn.XLOOKUP(Tbl_DFR[[#This Row],[SAP]],Site_master[SAP ID],Site_master[ [ TECHNICIAN Name] ],"Not found")</f>
        <v>Ravindra  Singh Rawat</v>
      </c>
      <c r="AE704" s="135">
        <f>LEN(Tbl_DFR[[#This Row],[SAP]])</f>
        <v>18</v>
      </c>
      <c r="AF704" s="151" t="str">
        <f>IF(Tbl_DFR[[#This Row],[SAP LENGTH]]=18,"valid","check")</f>
        <v>valid</v>
      </c>
    </row>
    <row r="705" spans="1:32">
      <c r="A705" s="56">
        <v>477</v>
      </c>
      <c r="B705" s="29" t="s">
        <v>31</v>
      </c>
      <c r="C705" s="137" t="str">
        <f>UPPER(TRIM(Tbl_DFR[[#This Row],[CMP]]))</f>
        <v>HALDWANI</v>
      </c>
      <c r="D705" s="40" t="s">
        <v>1</v>
      </c>
      <c r="E705" s="23" t="s">
        <v>109</v>
      </c>
      <c r="F705" s="27" t="s">
        <v>110</v>
      </c>
      <c r="G705" s="27" t="s">
        <v>581</v>
      </c>
      <c r="H705" s="28">
        <v>72112</v>
      </c>
      <c r="I705" s="58">
        <v>45942</v>
      </c>
      <c r="J705" s="58">
        <v>45942</v>
      </c>
      <c r="K705" s="159">
        <f>IF(OR(Tbl_DFR[[#This Row],[Date of filling]]="WIP",Tbl_DFR[[#This Row],[Date of Invoice ]]=""),"",Tbl_DFR[[#This Row],[Date of filling]]-Tbl_DFR[[#This Row],[Date of Invoice ]])</f>
        <v>0</v>
      </c>
      <c r="L705" s="161" t="str">
        <f>IF(ISNUMBER(Tbl_DFR[[#This Row],[Invoice filling gape]]),"valid","check")</f>
        <v>valid</v>
      </c>
      <c r="M705" s="42">
        <v>4171</v>
      </c>
      <c r="N705" s="42">
        <v>1238</v>
      </c>
      <c r="O705" s="42">
        <v>66</v>
      </c>
      <c r="P705" s="29">
        <v>60</v>
      </c>
      <c r="Q705" s="137" t="str">
        <f>IF(Tbl_DFR[[#This Row],[Filling Qty]]&gt;=150,"high","normal")</f>
        <v>normal</v>
      </c>
      <c r="R705" s="137" t="str">
        <f>IF(AND(Tbl_DFR[[#This Row],[CMP]]="HALDWANI",Tbl_DFR[[#This Row],[Filling Qty]]&gt;=150),"yes","no")</f>
        <v>no</v>
      </c>
      <c r="S705" s="137" t="str">
        <f>IF(Tbl_DFR[[#This Row],[Filling Qty]]&gt;=150,"high",IF(Tbl_DFR[[#This Row],[Filling Qty]]&gt;=80,"medium","low"))</f>
        <v>low</v>
      </c>
      <c r="T705" s="28">
        <f t="shared" si="11"/>
        <v>126</v>
      </c>
      <c r="U705" s="42" t="str" cm="1">
        <f t="array" ref="U705">_xlfn.IFS(Tbl_DFR[[#This Row],[Filling Qty]]&gt;=150,"HIGH",Tbl_DFR[[#This Row],[Filling Qty]]&gt;=80,"medium",TRUE,"low")</f>
        <v>low</v>
      </c>
      <c r="V705" s="42" t="str">
        <f>IF(OR(Tbl_DFR[[#This Row],[CMP]]="HALDWANI",Tbl_DFR[[#This Row],[CMP]]="DEHRADUN"),"YES","NO")</f>
        <v>YES</v>
      </c>
      <c r="W705" s="58">
        <v>45942</v>
      </c>
      <c r="X705" s="42"/>
      <c r="Y705" s="43">
        <v>45931</v>
      </c>
      <c r="Z705" s="43" t="str">
        <f>IFERROR(TEXT(Tbl_DFR[[#This Row],[Date of filling]],"mmm"),"WIP")</f>
        <v>Oct</v>
      </c>
      <c r="AA705" s="159">
        <f>IFERROR(YEAR(Tbl_DFR[[#This Row],[Date of filling]]),"WIP")</f>
        <v>2025</v>
      </c>
      <c r="AB705" s="161" t="str">
        <f>IFERROR(TEXT(Tbl_DFR[[#This Row],[Date of filling]],"ddd"),"WIP")</f>
        <v>Sun</v>
      </c>
      <c r="AC705" s="50"/>
      <c r="AD705" s="129" t="str">
        <f>_xlfn.XLOOKUP(Tbl_DFR[[#This Row],[SAP]],Site_master[SAP ID],Site_master[ [ TECHNICIAN Name] ],"Not found")</f>
        <v>Ravindra  Singh Rawat</v>
      </c>
      <c r="AE705" s="133">
        <f>LEN(Tbl_DFR[[#This Row],[SAP]])</f>
        <v>18</v>
      </c>
      <c r="AF705" s="151" t="str">
        <f>IF(Tbl_DFR[[#This Row],[SAP LENGTH]]=18,"valid","check")</f>
        <v>valid</v>
      </c>
    </row>
    <row r="706" spans="1:32">
      <c r="A706" s="70">
        <v>478</v>
      </c>
      <c r="B706" s="22" t="s">
        <v>31</v>
      </c>
      <c r="C706" s="134" t="str">
        <f>UPPER(TRIM(Tbl_DFR[[#This Row],[CMP]]))</f>
        <v>HALDWANI</v>
      </c>
      <c r="D706" s="40" t="s">
        <v>1</v>
      </c>
      <c r="E706" s="23" t="s">
        <v>109</v>
      </c>
      <c r="F706" s="21" t="s">
        <v>110</v>
      </c>
      <c r="G706" s="21" t="s">
        <v>582</v>
      </c>
      <c r="H706" s="34">
        <v>72112</v>
      </c>
      <c r="I706" s="59">
        <v>45942</v>
      </c>
      <c r="J706" s="59">
        <v>45942</v>
      </c>
      <c r="K706" s="159">
        <f>IF(OR(Tbl_DFR[[#This Row],[Date of filling]]="WIP",Tbl_DFR[[#This Row],[Date of Invoice ]]=""),"",Tbl_DFR[[#This Row],[Date of filling]]-Tbl_DFR[[#This Row],[Date of Invoice ]])</f>
        <v>0</v>
      </c>
      <c r="L706" s="161" t="str">
        <f>IF(ISNUMBER(Tbl_DFR[[#This Row],[Invoice filling gape]]),"valid","check")</f>
        <v>valid</v>
      </c>
      <c r="M706" s="46">
        <v>950</v>
      </c>
      <c r="N706" s="46">
        <v>136</v>
      </c>
      <c r="O706" s="46">
        <v>67</v>
      </c>
      <c r="P706" s="22">
        <v>120</v>
      </c>
      <c r="Q706" s="134" t="str">
        <f>IF(Tbl_DFR[[#This Row],[Filling Qty]]&gt;=150,"high","normal")</f>
        <v>normal</v>
      </c>
      <c r="R706" s="134" t="str">
        <f>IF(AND(Tbl_DFR[[#This Row],[CMP]]="HALDWANI",Tbl_DFR[[#This Row],[Filling Qty]]&gt;=150),"yes","no")</f>
        <v>no</v>
      </c>
      <c r="S706" s="134" t="str">
        <f>IF(Tbl_DFR[[#This Row],[Filling Qty]]&gt;=150,"high",IF(Tbl_DFR[[#This Row],[Filling Qty]]&gt;=80,"medium","low"))</f>
        <v>medium</v>
      </c>
      <c r="T706" s="34">
        <f t="shared" si="11"/>
        <v>187</v>
      </c>
      <c r="U706" s="46" t="str" cm="1">
        <f t="array" ref="U706">_xlfn.IFS(Tbl_DFR[[#This Row],[Filling Qty]]&gt;=150,"HIGH",Tbl_DFR[[#This Row],[Filling Qty]]&gt;=80,"medium",TRUE,"low")</f>
        <v>medium</v>
      </c>
      <c r="V706" s="46" t="str">
        <f>IF(OR(Tbl_DFR[[#This Row],[CMP]]="HALDWANI",Tbl_DFR[[#This Row],[CMP]]="DEHRADUN"),"YES","NO")</f>
        <v>YES</v>
      </c>
      <c r="W706" s="59">
        <v>45942</v>
      </c>
      <c r="X706" s="46"/>
      <c r="Y706" s="47">
        <v>45931</v>
      </c>
      <c r="Z706" s="47" t="str">
        <f>IFERROR(TEXT(Tbl_DFR[[#This Row],[Date of filling]],"mmm"),"WIP")</f>
        <v>Oct</v>
      </c>
      <c r="AA706" s="159">
        <f>IFERROR(YEAR(Tbl_DFR[[#This Row],[Date of filling]]),"WIP")</f>
        <v>2025</v>
      </c>
      <c r="AB706" s="161" t="str">
        <f>IFERROR(TEXT(Tbl_DFR[[#This Row],[Date of filling]],"ddd"),"WIP")</f>
        <v>Sun</v>
      </c>
      <c r="AC706" s="48"/>
      <c r="AD706" s="130" t="str">
        <f>_xlfn.XLOOKUP(Tbl_DFR[[#This Row],[SAP]],Site_master[SAP ID],Site_master[ [ TECHNICIAN Name] ],"Not found")</f>
        <v>Not found</v>
      </c>
      <c r="AE706" s="135">
        <f>LEN(Tbl_DFR[[#This Row],[SAP]])</f>
        <v>18</v>
      </c>
      <c r="AF706" s="151" t="str">
        <f>IF(Tbl_DFR[[#This Row],[SAP LENGTH]]=18,"valid","check")</f>
        <v>valid</v>
      </c>
    </row>
    <row r="707" spans="1:32">
      <c r="A707" s="56">
        <v>479</v>
      </c>
      <c r="B707" s="29" t="s">
        <v>31</v>
      </c>
      <c r="C707" s="137" t="str">
        <f>UPPER(TRIM(Tbl_DFR[[#This Row],[CMP]]))</f>
        <v>HALDWANI</v>
      </c>
      <c r="D707" s="40" t="s">
        <v>1</v>
      </c>
      <c r="E707" s="23" t="s">
        <v>109</v>
      </c>
      <c r="F707" s="27" t="s">
        <v>110</v>
      </c>
      <c r="G707" s="27" t="s">
        <v>585</v>
      </c>
      <c r="H707" s="28" t="s">
        <v>587</v>
      </c>
      <c r="I707" s="58">
        <v>45942</v>
      </c>
      <c r="J707" s="58">
        <v>45942</v>
      </c>
      <c r="K707" s="159">
        <f>IF(OR(Tbl_DFR[[#This Row],[Date of filling]]="WIP",Tbl_DFR[[#This Row],[Date of Invoice ]]=""),"",Tbl_DFR[[#This Row],[Date of filling]]-Tbl_DFR[[#This Row],[Date of Invoice ]])</f>
        <v>0</v>
      </c>
      <c r="L707" s="161" t="str">
        <f>IF(ISNUMBER(Tbl_DFR[[#This Row],[Invoice filling gape]]),"valid","check")</f>
        <v>valid</v>
      </c>
      <c r="M707" s="42">
        <v>2166</v>
      </c>
      <c r="N707" s="42">
        <v>1566</v>
      </c>
      <c r="O707" s="42">
        <v>8</v>
      </c>
      <c r="P707" s="29">
        <v>120</v>
      </c>
      <c r="Q707" s="137" t="str">
        <f>IF(Tbl_DFR[[#This Row],[Filling Qty]]&gt;=150,"high","normal")</f>
        <v>normal</v>
      </c>
      <c r="R707" s="137" t="str">
        <f>IF(AND(Tbl_DFR[[#This Row],[CMP]]="HALDWANI",Tbl_DFR[[#This Row],[Filling Qty]]&gt;=150),"yes","no")</f>
        <v>no</v>
      </c>
      <c r="S707" s="137" t="str">
        <f>IF(Tbl_DFR[[#This Row],[Filling Qty]]&gt;=150,"high",IF(Tbl_DFR[[#This Row],[Filling Qty]]&gt;=80,"medium","low"))</f>
        <v>medium</v>
      </c>
      <c r="T707" s="28">
        <f t="shared" si="11"/>
        <v>128</v>
      </c>
      <c r="U707" s="42" t="str" cm="1">
        <f t="array" ref="U707">_xlfn.IFS(Tbl_DFR[[#This Row],[Filling Qty]]&gt;=150,"HIGH",Tbl_DFR[[#This Row],[Filling Qty]]&gt;=80,"medium",TRUE,"low")</f>
        <v>medium</v>
      </c>
      <c r="V707" s="42" t="str">
        <f>IF(OR(Tbl_DFR[[#This Row],[CMP]]="HALDWANI",Tbl_DFR[[#This Row],[CMP]]="DEHRADUN"),"YES","NO")</f>
        <v>YES</v>
      </c>
      <c r="W707" s="58">
        <v>45942</v>
      </c>
      <c r="X707" s="42"/>
      <c r="Y707" s="43">
        <v>45931</v>
      </c>
      <c r="Z707" s="43" t="str">
        <f>IFERROR(TEXT(Tbl_DFR[[#This Row],[Date of filling]],"mmm"),"WIP")</f>
        <v>Oct</v>
      </c>
      <c r="AA707" s="159">
        <f>IFERROR(YEAR(Tbl_DFR[[#This Row],[Date of filling]]),"WIP")</f>
        <v>2025</v>
      </c>
      <c r="AB707" s="161" t="str">
        <f>IFERROR(TEXT(Tbl_DFR[[#This Row],[Date of filling]],"ddd"),"WIP")</f>
        <v>Sun</v>
      </c>
      <c r="AC707" s="50"/>
      <c r="AD707" s="129" t="str">
        <f>_xlfn.XLOOKUP(Tbl_DFR[[#This Row],[SAP]],Site_master[SAP ID],Site_master[ [ TECHNICIAN Name] ],"Not found")</f>
        <v>Akash   Singh</v>
      </c>
      <c r="AE707" s="133">
        <f>LEN(Tbl_DFR[[#This Row],[SAP]])</f>
        <v>18</v>
      </c>
      <c r="AF707" s="151" t="str">
        <f>IF(Tbl_DFR[[#This Row],[SAP LENGTH]]=18,"valid","check")</f>
        <v>valid</v>
      </c>
    </row>
    <row r="708" spans="1:32">
      <c r="A708" s="70">
        <v>480</v>
      </c>
      <c r="B708" s="22" t="s">
        <v>31</v>
      </c>
      <c r="C708" s="134" t="str">
        <f>UPPER(TRIM(Tbl_DFR[[#This Row],[CMP]]))</f>
        <v>HALDWANI</v>
      </c>
      <c r="D708" s="40" t="s">
        <v>1</v>
      </c>
      <c r="E708" s="23" t="s">
        <v>109</v>
      </c>
      <c r="F708" s="21" t="s">
        <v>110</v>
      </c>
      <c r="G708" s="21" t="s">
        <v>583</v>
      </c>
      <c r="H708" s="34" t="s">
        <v>586</v>
      </c>
      <c r="I708" s="59">
        <v>45942</v>
      </c>
      <c r="J708" s="59">
        <v>45942</v>
      </c>
      <c r="K708" s="159">
        <f>IF(OR(Tbl_DFR[[#This Row],[Date of filling]]="WIP",Tbl_DFR[[#This Row],[Date of Invoice ]]=""),"",Tbl_DFR[[#This Row],[Date of filling]]-Tbl_DFR[[#This Row],[Date of Invoice ]])</f>
        <v>0</v>
      </c>
      <c r="L708" s="161" t="str">
        <f>IF(ISNUMBER(Tbl_DFR[[#This Row],[Invoice filling gape]]),"valid","check")</f>
        <v>valid</v>
      </c>
      <c r="M708" s="46">
        <v>987</v>
      </c>
      <c r="N708" s="46">
        <v>580</v>
      </c>
      <c r="O708" s="46">
        <v>13</v>
      </c>
      <c r="P708" s="22">
        <v>80</v>
      </c>
      <c r="Q708" s="134" t="str">
        <f>IF(Tbl_DFR[[#This Row],[Filling Qty]]&gt;=150,"high","normal")</f>
        <v>normal</v>
      </c>
      <c r="R708" s="134" t="str">
        <f>IF(AND(Tbl_DFR[[#This Row],[CMP]]="HALDWANI",Tbl_DFR[[#This Row],[Filling Qty]]&gt;=150),"yes","no")</f>
        <v>no</v>
      </c>
      <c r="S708" s="134" t="str">
        <f>IF(Tbl_DFR[[#This Row],[Filling Qty]]&gt;=150,"high",IF(Tbl_DFR[[#This Row],[Filling Qty]]&gt;=80,"medium","low"))</f>
        <v>medium</v>
      </c>
      <c r="T708" s="34">
        <f t="shared" si="11"/>
        <v>93</v>
      </c>
      <c r="U708" s="46" t="str" cm="1">
        <f t="array" ref="U708">_xlfn.IFS(Tbl_DFR[[#This Row],[Filling Qty]]&gt;=150,"HIGH",Tbl_DFR[[#This Row],[Filling Qty]]&gt;=80,"medium",TRUE,"low")</f>
        <v>medium</v>
      </c>
      <c r="V708" s="46" t="str">
        <f>IF(OR(Tbl_DFR[[#This Row],[CMP]]="HALDWANI",Tbl_DFR[[#This Row],[CMP]]="DEHRADUN"),"YES","NO")</f>
        <v>YES</v>
      </c>
      <c r="W708" s="59">
        <v>45942</v>
      </c>
      <c r="X708" s="46"/>
      <c r="Y708" s="47">
        <v>45931</v>
      </c>
      <c r="Z708" s="47" t="str">
        <f>IFERROR(TEXT(Tbl_DFR[[#This Row],[Date of filling]],"mmm"),"WIP")</f>
        <v>Oct</v>
      </c>
      <c r="AA708" s="159">
        <f>IFERROR(YEAR(Tbl_DFR[[#This Row],[Date of filling]]),"WIP")</f>
        <v>2025</v>
      </c>
      <c r="AB708" s="161" t="str">
        <f>IFERROR(TEXT(Tbl_DFR[[#This Row],[Date of filling]],"ddd"),"WIP")</f>
        <v>Sun</v>
      </c>
      <c r="AC708" s="48"/>
      <c r="AD708" s="130" t="str">
        <f>_xlfn.XLOOKUP(Tbl_DFR[[#This Row],[SAP]],Site_master[SAP ID],Site_master[ [ TECHNICIAN Name] ],"Not found")</f>
        <v>Akash   Singh</v>
      </c>
      <c r="AE708" s="135">
        <f>LEN(Tbl_DFR[[#This Row],[SAP]])</f>
        <v>18</v>
      </c>
      <c r="AF708" s="151" t="str">
        <f>IF(Tbl_DFR[[#This Row],[SAP LENGTH]]=18,"valid","check")</f>
        <v>valid</v>
      </c>
    </row>
    <row r="709" spans="1:32">
      <c r="A709" s="56">
        <v>481</v>
      </c>
      <c r="B709" s="29" t="s">
        <v>31</v>
      </c>
      <c r="C709" s="137" t="str">
        <f>UPPER(TRIM(Tbl_DFR[[#This Row],[CMP]]))</f>
        <v>HALDWANI</v>
      </c>
      <c r="D709" s="40" t="s">
        <v>1</v>
      </c>
      <c r="E709" s="23" t="s">
        <v>105</v>
      </c>
      <c r="F709" s="27" t="s">
        <v>106</v>
      </c>
      <c r="G709" s="27" t="s">
        <v>585</v>
      </c>
      <c r="H709" s="49" t="s">
        <v>622</v>
      </c>
      <c r="I709" s="62">
        <v>45943</v>
      </c>
      <c r="J709" s="62">
        <v>45946</v>
      </c>
      <c r="K709" s="159">
        <f>IF(OR(Tbl_DFR[[#This Row],[Date of filling]]="WIP",Tbl_DFR[[#This Row],[Date of Invoice ]]=""),"",Tbl_DFR[[#This Row],[Date of filling]]-Tbl_DFR[[#This Row],[Date of Invoice ]])</f>
        <v>3</v>
      </c>
      <c r="L709" s="161" t="str">
        <f>IF(ISNUMBER(Tbl_DFR[[#This Row],[Invoice filling gape]]),"valid","check")</f>
        <v>valid</v>
      </c>
      <c r="M709" s="42">
        <v>2188</v>
      </c>
      <c r="N709" s="42">
        <v>1599</v>
      </c>
      <c r="O709" s="42">
        <v>93</v>
      </c>
      <c r="P709" s="29">
        <v>120</v>
      </c>
      <c r="Q709" s="137" t="str">
        <f>IF(Tbl_DFR[[#This Row],[Filling Qty]]&gt;=150,"high","normal")</f>
        <v>normal</v>
      </c>
      <c r="R709" s="137" t="str">
        <f>IF(AND(Tbl_DFR[[#This Row],[CMP]]="HALDWANI",Tbl_DFR[[#This Row],[Filling Qty]]&gt;=150),"yes","no")</f>
        <v>no</v>
      </c>
      <c r="S709" s="137" t="str">
        <f>IF(Tbl_DFR[[#This Row],[Filling Qty]]&gt;=150,"high",IF(Tbl_DFR[[#This Row],[Filling Qty]]&gt;=80,"medium","low"))</f>
        <v>medium</v>
      </c>
      <c r="T709" s="28">
        <f t="shared" si="11"/>
        <v>213</v>
      </c>
      <c r="U709" s="42" t="str" cm="1">
        <f t="array" ref="U709">_xlfn.IFS(Tbl_DFR[[#This Row],[Filling Qty]]&gt;=150,"HIGH",Tbl_DFR[[#This Row],[Filling Qty]]&gt;=80,"medium",TRUE,"low")</f>
        <v>medium</v>
      </c>
      <c r="V709" s="42" t="str">
        <f>IF(OR(Tbl_DFR[[#This Row],[CMP]]="HALDWANI",Tbl_DFR[[#This Row],[CMP]]="DEHRADUN"),"YES","NO")</f>
        <v>YES</v>
      </c>
      <c r="W709" s="62">
        <v>45946</v>
      </c>
      <c r="X709" s="42"/>
      <c r="Y709" s="43">
        <v>45931</v>
      </c>
      <c r="Z709" s="43" t="str">
        <f>IFERROR(TEXT(Tbl_DFR[[#This Row],[Date of filling]],"mmm"),"WIP")</f>
        <v>Oct</v>
      </c>
      <c r="AA709" s="159">
        <f>IFERROR(YEAR(Tbl_DFR[[#This Row],[Date of filling]]),"WIP")</f>
        <v>2025</v>
      </c>
      <c r="AB709" s="161" t="str">
        <f>IFERROR(TEXT(Tbl_DFR[[#This Row],[Date of filling]],"ddd"),"WIP")</f>
        <v>Thu</v>
      </c>
      <c r="AC709" s="50"/>
      <c r="AD709" s="129" t="str">
        <f>_xlfn.XLOOKUP(Tbl_DFR[[#This Row],[SAP]],Site_master[SAP ID],Site_master[ [ TECHNICIAN Name] ],"Not found")</f>
        <v>Akash   Singh</v>
      </c>
      <c r="AE709" s="133">
        <f>LEN(Tbl_DFR[[#This Row],[SAP]])</f>
        <v>18</v>
      </c>
      <c r="AF709" s="151" t="str">
        <f>IF(Tbl_DFR[[#This Row],[SAP LENGTH]]=18,"valid","check")</f>
        <v>valid</v>
      </c>
    </row>
    <row r="710" spans="1:32">
      <c r="A710" s="70">
        <v>482</v>
      </c>
      <c r="B710" s="22" t="s">
        <v>31</v>
      </c>
      <c r="C710" s="134" t="str">
        <f>UPPER(TRIM(Tbl_DFR[[#This Row],[CMP]]))</f>
        <v>HALDWANI</v>
      </c>
      <c r="D710" s="40" t="s">
        <v>1</v>
      </c>
      <c r="E710" s="23" t="s">
        <v>105</v>
      </c>
      <c r="F710" s="21" t="s">
        <v>106</v>
      </c>
      <c r="G710" s="21" t="s">
        <v>588</v>
      </c>
      <c r="H710" s="45" t="s">
        <v>622</v>
      </c>
      <c r="I710" s="63">
        <v>45943</v>
      </c>
      <c r="J710" s="63">
        <v>45946</v>
      </c>
      <c r="K710" s="159">
        <f>IF(OR(Tbl_DFR[[#This Row],[Date of filling]]="WIP",Tbl_DFR[[#This Row],[Date of Invoice ]]=""),"",Tbl_DFR[[#This Row],[Date of filling]]-Tbl_DFR[[#This Row],[Date of Invoice ]])</f>
        <v>3</v>
      </c>
      <c r="L710" s="161" t="str">
        <f>IF(ISNUMBER(Tbl_DFR[[#This Row],[Invoice filling gape]]),"valid","check")</f>
        <v>valid</v>
      </c>
      <c r="M710" s="46">
        <v>1154</v>
      </c>
      <c r="N710" s="46">
        <v>367</v>
      </c>
      <c r="O710" s="46">
        <v>15</v>
      </c>
      <c r="P710" s="22">
        <v>200</v>
      </c>
      <c r="Q710" s="134" t="str">
        <f>IF(Tbl_DFR[[#This Row],[Filling Qty]]&gt;=150,"high","normal")</f>
        <v>high</v>
      </c>
      <c r="R710" s="134" t="str">
        <f>IF(AND(Tbl_DFR[[#This Row],[CMP]]="HALDWANI",Tbl_DFR[[#This Row],[Filling Qty]]&gt;=150),"yes","no")</f>
        <v>yes</v>
      </c>
      <c r="S710" s="134" t="str">
        <f>IF(Tbl_DFR[[#This Row],[Filling Qty]]&gt;=150,"high",IF(Tbl_DFR[[#This Row],[Filling Qty]]&gt;=80,"medium","low"))</f>
        <v>high</v>
      </c>
      <c r="T710" s="34">
        <f t="shared" ref="T710:T773" si="12">P710+O710</f>
        <v>215</v>
      </c>
      <c r="U710" s="46" t="str" cm="1">
        <f t="array" ref="U710">_xlfn.IFS(Tbl_DFR[[#This Row],[Filling Qty]]&gt;=150,"HIGH",Tbl_DFR[[#This Row],[Filling Qty]]&gt;=80,"medium",TRUE,"low")</f>
        <v>HIGH</v>
      </c>
      <c r="V710" s="46" t="str">
        <f>IF(OR(Tbl_DFR[[#This Row],[CMP]]="HALDWANI",Tbl_DFR[[#This Row],[CMP]]="DEHRADUN"),"YES","NO")</f>
        <v>YES</v>
      </c>
      <c r="W710" s="63">
        <v>45946</v>
      </c>
      <c r="X710" s="46"/>
      <c r="Y710" s="47">
        <v>45931</v>
      </c>
      <c r="Z710" s="47" t="str">
        <f>IFERROR(TEXT(Tbl_DFR[[#This Row],[Date of filling]],"mmm"),"WIP")</f>
        <v>Oct</v>
      </c>
      <c r="AA710" s="159">
        <f>IFERROR(YEAR(Tbl_DFR[[#This Row],[Date of filling]]),"WIP")</f>
        <v>2025</v>
      </c>
      <c r="AB710" s="161" t="str">
        <f>IFERROR(TEXT(Tbl_DFR[[#This Row],[Date of filling]],"ddd"),"WIP")</f>
        <v>Thu</v>
      </c>
      <c r="AC710" s="48"/>
      <c r="AD710" s="130" t="str">
        <f>_xlfn.XLOOKUP(Tbl_DFR[[#This Row],[SAP]],Site_master[SAP ID],Site_master[ [ TECHNICIAN Name] ],"Not found")</f>
        <v>Akash   Singh</v>
      </c>
      <c r="AE710" s="135">
        <f>LEN(Tbl_DFR[[#This Row],[SAP]])</f>
        <v>18</v>
      </c>
      <c r="AF710" s="151" t="str">
        <f>IF(Tbl_DFR[[#This Row],[SAP LENGTH]]=18,"valid","check")</f>
        <v>valid</v>
      </c>
    </row>
    <row r="711" spans="1:32">
      <c r="A711" s="56">
        <v>483</v>
      </c>
      <c r="B711" s="29" t="s">
        <v>31</v>
      </c>
      <c r="C711" s="137" t="str">
        <f>UPPER(TRIM(Tbl_DFR[[#This Row],[CMP]]))</f>
        <v>HALDWANI</v>
      </c>
      <c r="D711" s="40" t="s">
        <v>1</v>
      </c>
      <c r="E711" s="23" t="s">
        <v>105</v>
      </c>
      <c r="F711" s="27" t="s">
        <v>106</v>
      </c>
      <c r="G711" s="27" t="s">
        <v>589</v>
      </c>
      <c r="H711" s="49" t="s">
        <v>622</v>
      </c>
      <c r="I711" s="62">
        <v>45943</v>
      </c>
      <c r="J711" s="62">
        <v>45944</v>
      </c>
      <c r="K711" s="159">
        <f>IF(OR(Tbl_DFR[[#This Row],[Date of filling]]="WIP",Tbl_DFR[[#This Row],[Date of Invoice ]]=""),"",Tbl_DFR[[#This Row],[Date of filling]]-Tbl_DFR[[#This Row],[Date of Invoice ]])</f>
        <v>1</v>
      </c>
      <c r="L711" s="161" t="str">
        <f>IF(ISNUMBER(Tbl_DFR[[#This Row],[Invoice filling gape]]),"valid","check")</f>
        <v>valid</v>
      </c>
      <c r="M711" s="42">
        <v>2376</v>
      </c>
      <c r="N711" s="42">
        <v>932</v>
      </c>
      <c r="O711" s="42">
        <v>140</v>
      </c>
      <c r="P711" s="29">
        <v>60</v>
      </c>
      <c r="Q711" s="137" t="str">
        <f>IF(Tbl_DFR[[#This Row],[Filling Qty]]&gt;=150,"high","normal")</f>
        <v>normal</v>
      </c>
      <c r="R711" s="137" t="str">
        <f>IF(AND(Tbl_DFR[[#This Row],[CMP]]="HALDWANI",Tbl_DFR[[#This Row],[Filling Qty]]&gt;=150),"yes","no")</f>
        <v>no</v>
      </c>
      <c r="S711" s="137" t="str">
        <f>IF(Tbl_DFR[[#This Row],[Filling Qty]]&gt;=150,"high",IF(Tbl_DFR[[#This Row],[Filling Qty]]&gt;=80,"medium","low"))</f>
        <v>low</v>
      </c>
      <c r="T711" s="28">
        <f t="shared" si="12"/>
        <v>200</v>
      </c>
      <c r="U711" s="42" t="str" cm="1">
        <f t="array" ref="U711">_xlfn.IFS(Tbl_DFR[[#This Row],[Filling Qty]]&gt;=150,"HIGH",Tbl_DFR[[#This Row],[Filling Qty]]&gt;=80,"medium",TRUE,"low")</f>
        <v>low</v>
      </c>
      <c r="V711" s="42" t="str">
        <f>IF(OR(Tbl_DFR[[#This Row],[CMP]]="HALDWANI",Tbl_DFR[[#This Row],[CMP]]="DEHRADUN"),"YES","NO")</f>
        <v>YES</v>
      </c>
      <c r="W711" s="62">
        <v>45944</v>
      </c>
      <c r="X711" s="42"/>
      <c r="Y711" s="43">
        <v>45931</v>
      </c>
      <c r="Z711" s="43" t="str">
        <f>IFERROR(TEXT(Tbl_DFR[[#This Row],[Date of filling]],"mmm"),"WIP")</f>
        <v>Oct</v>
      </c>
      <c r="AA711" s="159">
        <f>IFERROR(YEAR(Tbl_DFR[[#This Row],[Date of filling]]),"WIP")</f>
        <v>2025</v>
      </c>
      <c r="AB711" s="161" t="str">
        <f>IFERROR(TEXT(Tbl_DFR[[#This Row],[Date of filling]],"ddd"),"WIP")</f>
        <v>Tue</v>
      </c>
      <c r="AC711" s="50"/>
      <c r="AD711" s="129" t="str">
        <f>_xlfn.XLOOKUP(Tbl_DFR[[#This Row],[SAP]],Site_master[SAP ID],Site_master[ [ TECHNICIAN Name] ],"Not found")</f>
        <v>Akash   Singh</v>
      </c>
      <c r="AE711" s="133">
        <f>LEN(Tbl_DFR[[#This Row],[SAP]])</f>
        <v>18</v>
      </c>
      <c r="AF711" s="151" t="str">
        <f>IF(Tbl_DFR[[#This Row],[SAP LENGTH]]=18,"valid","check")</f>
        <v>valid</v>
      </c>
    </row>
    <row r="712" spans="1:32">
      <c r="A712" s="70">
        <v>484</v>
      </c>
      <c r="B712" s="22" t="s">
        <v>31</v>
      </c>
      <c r="C712" s="134" t="str">
        <f>UPPER(TRIM(Tbl_DFR[[#This Row],[CMP]]))</f>
        <v>HALDWANI</v>
      </c>
      <c r="D712" s="40" t="s">
        <v>1</v>
      </c>
      <c r="E712" s="23" t="s">
        <v>105</v>
      </c>
      <c r="F712" s="21" t="s">
        <v>106</v>
      </c>
      <c r="G712" s="21" t="s">
        <v>583</v>
      </c>
      <c r="H712" s="45" t="s">
        <v>622</v>
      </c>
      <c r="I712" s="77">
        <v>45943</v>
      </c>
      <c r="J712" s="63">
        <v>45945</v>
      </c>
      <c r="K712" s="159">
        <f>IF(OR(Tbl_DFR[[#This Row],[Date of filling]]="WIP",Tbl_DFR[[#This Row],[Date of Invoice ]]=""),"",Tbl_DFR[[#This Row],[Date of filling]]-Tbl_DFR[[#This Row],[Date of Invoice ]])</f>
        <v>2</v>
      </c>
      <c r="L712" s="161" t="str">
        <f>IF(ISNUMBER(Tbl_DFR[[#This Row],[Invoice filling gape]]),"valid","check")</f>
        <v>valid</v>
      </c>
      <c r="M712" s="46">
        <v>625</v>
      </c>
      <c r="N712" s="46">
        <v>1059</v>
      </c>
      <c r="O712" s="46">
        <v>15</v>
      </c>
      <c r="P712" s="22">
        <v>220</v>
      </c>
      <c r="Q712" s="134" t="str">
        <f>IF(Tbl_DFR[[#This Row],[Filling Qty]]&gt;=150,"high","normal")</f>
        <v>high</v>
      </c>
      <c r="R712" s="134" t="str">
        <f>IF(AND(Tbl_DFR[[#This Row],[CMP]]="HALDWANI",Tbl_DFR[[#This Row],[Filling Qty]]&gt;=150),"yes","no")</f>
        <v>yes</v>
      </c>
      <c r="S712" s="134" t="str">
        <f>IF(Tbl_DFR[[#This Row],[Filling Qty]]&gt;=150,"high",IF(Tbl_DFR[[#This Row],[Filling Qty]]&gt;=80,"medium","low"))</f>
        <v>high</v>
      </c>
      <c r="T712" s="34">
        <f t="shared" si="12"/>
        <v>235</v>
      </c>
      <c r="U712" s="46" t="str" cm="1">
        <f t="array" ref="U712">_xlfn.IFS(Tbl_DFR[[#This Row],[Filling Qty]]&gt;=150,"HIGH",Tbl_DFR[[#This Row],[Filling Qty]]&gt;=80,"medium",TRUE,"low")</f>
        <v>HIGH</v>
      </c>
      <c r="V712" s="46" t="str">
        <f>IF(OR(Tbl_DFR[[#This Row],[CMP]]="HALDWANI",Tbl_DFR[[#This Row],[CMP]]="DEHRADUN"),"YES","NO")</f>
        <v>YES</v>
      </c>
      <c r="W712" s="63">
        <v>45945</v>
      </c>
      <c r="X712" s="46"/>
      <c r="Y712" s="47">
        <v>45931</v>
      </c>
      <c r="Z712" s="47" t="str">
        <f>IFERROR(TEXT(Tbl_DFR[[#This Row],[Date of filling]],"mmm"),"WIP")</f>
        <v>Oct</v>
      </c>
      <c r="AA712" s="159">
        <f>IFERROR(YEAR(Tbl_DFR[[#This Row],[Date of filling]]),"WIP")</f>
        <v>2025</v>
      </c>
      <c r="AB712" s="161" t="str">
        <f>IFERROR(TEXT(Tbl_DFR[[#This Row],[Date of filling]],"ddd"),"WIP")</f>
        <v>Wed</v>
      </c>
      <c r="AC712" s="48"/>
      <c r="AD712" s="130" t="str">
        <f>_xlfn.XLOOKUP(Tbl_DFR[[#This Row],[SAP]],Site_master[SAP ID],Site_master[ [ TECHNICIAN Name] ],"Not found")</f>
        <v>Akash   Singh</v>
      </c>
      <c r="AE712" s="135">
        <f>LEN(Tbl_DFR[[#This Row],[SAP]])</f>
        <v>18</v>
      </c>
      <c r="AF712" s="151" t="str">
        <f>IF(Tbl_DFR[[#This Row],[SAP LENGTH]]=18,"valid","check")</f>
        <v>valid</v>
      </c>
    </row>
    <row r="713" spans="1:32">
      <c r="A713" s="56">
        <v>485</v>
      </c>
      <c r="B713" s="29" t="s">
        <v>31</v>
      </c>
      <c r="C713" s="137" t="str">
        <f>UPPER(TRIM(Tbl_DFR[[#This Row],[CMP]]))</f>
        <v>HALDWANI</v>
      </c>
      <c r="D713" s="40" t="s">
        <v>1</v>
      </c>
      <c r="E713" s="23" t="s">
        <v>105</v>
      </c>
      <c r="F713" s="27" t="s">
        <v>106</v>
      </c>
      <c r="G713" s="27" t="s">
        <v>584</v>
      </c>
      <c r="H713" s="49" t="s">
        <v>622</v>
      </c>
      <c r="I713" s="76">
        <v>45943</v>
      </c>
      <c r="J713" s="62">
        <v>45945</v>
      </c>
      <c r="K713" s="159">
        <f>IF(OR(Tbl_DFR[[#This Row],[Date of filling]]="WIP",Tbl_DFR[[#This Row],[Date of Invoice ]]=""),"",Tbl_DFR[[#This Row],[Date of filling]]-Tbl_DFR[[#This Row],[Date of Invoice ]])</f>
        <v>2</v>
      </c>
      <c r="L713" s="161" t="str">
        <f>IF(ISNUMBER(Tbl_DFR[[#This Row],[Invoice filling gape]]),"valid","check")</f>
        <v>valid</v>
      </c>
      <c r="M713" s="42">
        <v>402</v>
      </c>
      <c r="N713" s="42">
        <v>616</v>
      </c>
      <c r="O713" s="42">
        <v>20</v>
      </c>
      <c r="P713" s="29">
        <v>80</v>
      </c>
      <c r="Q713" s="137" t="str">
        <f>IF(Tbl_DFR[[#This Row],[Filling Qty]]&gt;=150,"high","normal")</f>
        <v>normal</v>
      </c>
      <c r="R713" s="137" t="str">
        <f>IF(AND(Tbl_DFR[[#This Row],[CMP]]="HALDWANI",Tbl_DFR[[#This Row],[Filling Qty]]&gt;=150),"yes","no")</f>
        <v>no</v>
      </c>
      <c r="S713" s="137" t="str">
        <f>IF(Tbl_DFR[[#This Row],[Filling Qty]]&gt;=150,"high",IF(Tbl_DFR[[#This Row],[Filling Qty]]&gt;=80,"medium","low"))</f>
        <v>medium</v>
      </c>
      <c r="T713" s="28">
        <f t="shared" si="12"/>
        <v>100</v>
      </c>
      <c r="U713" s="42" t="str" cm="1">
        <f t="array" ref="U713">_xlfn.IFS(Tbl_DFR[[#This Row],[Filling Qty]]&gt;=150,"HIGH",Tbl_DFR[[#This Row],[Filling Qty]]&gt;=80,"medium",TRUE,"low")</f>
        <v>medium</v>
      </c>
      <c r="V713" s="42" t="str">
        <f>IF(OR(Tbl_DFR[[#This Row],[CMP]]="HALDWANI",Tbl_DFR[[#This Row],[CMP]]="DEHRADUN"),"YES","NO")</f>
        <v>YES</v>
      </c>
      <c r="W713" s="62">
        <v>45945</v>
      </c>
      <c r="X713" s="42"/>
      <c r="Y713" s="43">
        <v>45931</v>
      </c>
      <c r="Z713" s="43" t="str">
        <f>IFERROR(TEXT(Tbl_DFR[[#This Row],[Date of filling]],"mmm"),"WIP")</f>
        <v>Oct</v>
      </c>
      <c r="AA713" s="159">
        <f>IFERROR(YEAR(Tbl_DFR[[#This Row],[Date of filling]]),"WIP")</f>
        <v>2025</v>
      </c>
      <c r="AB713" s="161" t="str">
        <f>IFERROR(TEXT(Tbl_DFR[[#This Row],[Date of filling]],"ddd"),"WIP")</f>
        <v>Wed</v>
      </c>
      <c r="AC713" s="50"/>
      <c r="AD713" s="129" t="str">
        <f>_xlfn.XLOOKUP(Tbl_DFR[[#This Row],[SAP]],Site_master[SAP ID],Site_master[ [ TECHNICIAN Name] ],"Not found")</f>
        <v>Akash   Singh</v>
      </c>
      <c r="AE713" s="133">
        <f>LEN(Tbl_DFR[[#This Row],[SAP]])</f>
        <v>18</v>
      </c>
      <c r="AF713" s="151" t="str">
        <f>IF(Tbl_DFR[[#This Row],[SAP LENGTH]]=18,"valid","check")</f>
        <v>valid</v>
      </c>
    </row>
    <row r="714" spans="1:32">
      <c r="A714" s="70">
        <v>486</v>
      </c>
      <c r="B714" s="22" t="s">
        <v>31</v>
      </c>
      <c r="C714" s="134" t="str">
        <f>UPPER(TRIM(Tbl_DFR[[#This Row],[CMP]]))</f>
        <v>HALDWANI</v>
      </c>
      <c r="D714" s="40" t="s">
        <v>1</v>
      </c>
      <c r="E714" s="23" t="s">
        <v>105</v>
      </c>
      <c r="F714" s="21" t="s">
        <v>106</v>
      </c>
      <c r="G714" s="21" t="s">
        <v>271</v>
      </c>
      <c r="H714" s="45" t="s">
        <v>623</v>
      </c>
      <c r="I714" s="77">
        <v>45943</v>
      </c>
      <c r="J714" s="63">
        <v>45944</v>
      </c>
      <c r="K714" s="159">
        <f>IF(OR(Tbl_DFR[[#This Row],[Date of filling]]="WIP",Tbl_DFR[[#This Row],[Date of Invoice ]]=""),"",Tbl_DFR[[#This Row],[Date of filling]]-Tbl_DFR[[#This Row],[Date of Invoice ]])</f>
        <v>1</v>
      </c>
      <c r="L714" s="161" t="str">
        <f>IF(ISNUMBER(Tbl_DFR[[#This Row],[Invoice filling gape]]),"valid","check")</f>
        <v>valid</v>
      </c>
      <c r="M714" s="46">
        <v>212</v>
      </c>
      <c r="N714" s="46">
        <v>864</v>
      </c>
      <c r="O714" s="46">
        <v>25</v>
      </c>
      <c r="P714" s="22">
        <v>200</v>
      </c>
      <c r="Q714" s="134" t="str">
        <f>IF(Tbl_DFR[[#This Row],[Filling Qty]]&gt;=150,"high","normal")</f>
        <v>high</v>
      </c>
      <c r="R714" s="134" t="str">
        <f>IF(AND(Tbl_DFR[[#This Row],[CMP]]="HALDWANI",Tbl_DFR[[#This Row],[Filling Qty]]&gt;=150),"yes","no")</f>
        <v>yes</v>
      </c>
      <c r="S714" s="134" t="str">
        <f>IF(Tbl_DFR[[#This Row],[Filling Qty]]&gt;=150,"high",IF(Tbl_DFR[[#This Row],[Filling Qty]]&gt;=80,"medium","low"))</f>
        <v>high</v>
      </c>
      <c r="T714" s="34">
        <f t="shared" si="12"/>
        <v>225</v>
      </c>
      <c r="U714" s="46" t="str" cm="1">
        <f t="array" ref="U714">_xlfn.IFS(Tbl_DFR[[#This Row],[Filling Qty]]&gt;=150,"HIGH",Tbl_DFR[[#This Row],[Filling Qty]]&gt;=80,"medium",TRUE,"low")</f>
        <v>HIGH</v>
      </c>
      <c r="V714" s="46" t="str">
        <f>IF(OR(Tbl_DFR[[#This Row],[CMP]]="HALDWANI",Tbl_DFR[[#This Row],[CMP]]="DEHRADUN"),"YES","NO")</f>
        <v>YES</v>
      </c>
      <c r="W714" s="63">
        <v>45944</v>
      </c>
      <c r="X714" s="46"/>
      <c r="Y714" s="47">
        <v>45931</v>
      </c>
      <c r="Z714" s="47" t="str">
        <f>IFERROR(TEXT(Tbl_DFR[[#This Row],[Date of filling]],"mmm"),"WIP")</f>
        <v>Oct</v>
      </c>
      <c r="AA714" s="159">
        <f>IFERROR(YEAR(Tbl_DFR[[#This Row],[Date of filling]]),"WIP")</f>
        <v>2025</v>
      </c>
      <c r="AB714" s="161" t="str">
        <f>IFERROR(TEXT(Tbl_DFR[[#This Row],[Date of filling]],"ddd"),"WIP")</f>
        <v>Tue</v>
      </c>
      <c r="AC714" s="48"/>
      <c r="AD714" s="130" t="str">
        <f>_xlfn.XLOOKUP(Tbl_DFR[[#This Row],[SAP]],Site_master[SAP ID],Site_master[ [ TECHNICIAN Name] ],"Not found")</f>
        <v>Not found</v>
      </c>
      <c r="AE714" s="135">
        <f>LEN(Tbl_DFR[[#This Row],[SAP]])</f>
        <v>18</v>
      </c>
      <c r="AF714" s="151" t="str">
        <f>IF(Tbl_DFR[[#This Row],[SAP LENGTH]]=18,"valid","check")</f>
        <v>valid</v>
      </c>
    </row>
    <row r="715" spans="1:32">
      <c r="A715" s="56">
        <v>487</v>
      </c>
      <c r="B715" s="29" t="s">
        <v>31</v>
      </c>
      <c r="C715" s="137" t="str">
        <f>UPPER(TRIM(Tbl_DFR[[#This Row],[CMP]]))</f>
        <v>HALDWANI</v>
      </c>
      <c r="D715" s="40" t="s">
        <v>1</v>
      </c>
      <c r="E715" s="23" t="s">
        <v>109</v>
      </c>
      <c r="F715" s="27" t="s">
        <v>110</v>
      </c>
      <c r="G715" s="27" t="s">
        <v>590</v>
      </c>
      <c r="H715" s="49" t="s">
        <v>624</v>
      </c>
      <c r="I715" s="76">
        <v>45943</v>
      </c>
      <c r="J715" s="62">
        <v>45944</v>
      </c>
      <c r="K715" s="159">
        <f>IF(OR(Tbl_DFR[[#This Row],[Date of filling]]="WIP",Tbl_DFR[[#This Row],[Date of Invoice ]]=""),"",Tbl_DFR[[#This Row],[Date of filling]]-Tbl_DFR[[#This Row],[Date of Invoice ]])</f>
        <v>1</v>
      </c>
      <c r="L715" s="161" t="str">
        <f>IF(ISNUMBER(Tbl_DFR[[#This Row],[Invoice filling gape]]),"valid","check")</f>
        <v>valid</v>
      </c>
      <c r="M715" s="51">
        <v>5067</v>
      </c>
      <c r="N715" s="51">
        <v>826</v>
      </c>
      <c r="O715" s="51">
        <v>75</v>
      </c>
      <c r="P715" s="29">
        <v>60</v>
      </c>
      <c r="Q715" s="137" t="str">
        <f>IF(Tbl_DFR[[#This Row],[Filling Qty]]&gt;=150,"high","normal")</f>
        <v>normal</v>
      </c>
      <c r="R715" s="137" t="str">
        <f>IF(AND(Tbl_DFR[[#This Row],[CMP]]="HALDWANI",Tbl_DFR[[#This Row],[Filling Qty]]&gt;=150),"yes","no")</f>
        <v>no</v>
      </c>
      <c r="S715" s="137" t="str">
        <f>IF(Tbl_DFR[[#This Row],[Filling Qty]]&gt;=150,"high",IF(Tbl_DFR[[#This Row],[Filling Qty]]&gt;=80,"medium","low"))</f>
        <v>low</v>
      </c>
      <c r="T715" s="28">
        <f t="shared" si="12"/>
        <v>135</v>
      </c>
      <c r="U715" s="42" t="str" cm="1">
        <f t="array" ref="U715">_xlfn.IFS(Tbl_DFR[[#This Row],[Filling Qty]]&gt;=150,"HIGH",Tbl_DFR[[#This Row],[Filling Qty]]&gt;=80,"medium",TRUE,"low")</f>
        <v>low</v>
      </c>
      <c r="V715" s="42" t="str">
        <f>IF(OR(Tbl_DFR[[#This Row],[CMP]]="HALDWANI",Tbl_DFR[[#This Row],[CMP]]="DEHRADUN"),"YES","NO")</f>
        <v>YES</v>
      </c>
      <c r="W715" s="62">
        <v>45944</v>
      </c>
      <c r="X715" s="42"/>
      <c r="Y715" s="43">
        <v>45931</v>
      </c>
      <c r="Z715" s="43" t="str">
        <f>IFERROR(TEXT(Tbl_DFR[[#This Row],[Date of filling]],"mmm"),"WIP")</f>
        <v>Oct</v>
      </c>
      <c r="AA715" s="159">
        <f>IFERROR(YEAR(Tbl_DFR[[#This Row],[Date of filling]]),"WIP")</f>
        <v>2025</v>
      </c>
      <c r="AB715" s="161" t="str">
        <f>IFERROR(TEXT(Tbl_DFR[[#This Row],[Date of filling]],"ddd"),"WIP")</f>
        <v>Tue</v>
      </c>
      <c r="AC715" s="50"/>
      <c r="AD715" s="129" t="str">
        <f>_xlfn.XLOOKUP(Tbl_DFR[[#This Row],[SAP]],Site_master[SAP ID],Site_master[ [ TECHNICIAN Name] ],"Not found")</f>
        <v>Suresh   Chandra LHGT</v>
      </c>
      <c r="AE715" s="133">
        <f>LEN(Tbl_DFR[[#This Row],[SAP]])</f>
        <v>18</v>
      </c>
      <c r="AF715" s="151" t="str">
        <f>IF(Tbl_DFR[[#This Row],[SAP LENGTH]]=18,"valid","check")</f>
        <v>valid</v>
      </c>
    </row>
    <row r="716" spans="1:32">
      <c r="A716" s="70">
        <v>488</v>
      </c>
      <c r="B716" s="22" t="s">
        <v>31</v>
      </c>
      <c r="C716" s="134" t="str">
        <f>UPPER(TRIM(Tbl_DFR[[#This Row],[CMP]]))</f>
        <v>HALDWANI</v>
      </c>
      <c r="D716" s="40" t="s">
        <v>1</v>
      </c>
      <c r="E716" s="23" t="s">
        <v>109</v>
      </c>
      <c r="F716" s="21" t="s">
        <v>110</v>
      </c>
      <c r="G716" s="21" t="s">
        <v>591</v>
      </c>
      <c r="H716" s="45" t="s">
        <v>624</v>
      </c>
      <c r="I716" s="77">
        <v>45943</v>
      </c>
      <c r="J716" s="63">
        <v>45944</v>
      </c>
      <c r="K716" s="159">
        <f>IF(OR(Tbl_DFR[[#This Row],[Date of filling]]="WIP",Tbl_DFR[[#This Row],[Date of Invoice ]]=""),"",Tbl_DFR[[#This Row],[Date of filling]]-Tbl_DFR[[#This Row],[Date of Invoice ]])</f>
        <v>1</v>
      </c>
      <c r="L716" s="161" t="str">
        <f>IF(ISNUMBER(Tbl_DFR[[#This Row],[Invoice filling gape]]),"valid","check")</f>
        <v>valid</v>
      </c>
      <c r="M716" s="52">
        <v>5397</v>
      </c>
      <c r="N716" s="52">
        <v>999</v>
      </c>
      <c r="O716" s="52">
        <v>68</v>
      </c>
      <c r="P716" s="22">
        <v>60</v>
      </c>
      <c r="Q716" s="134" t="str">
        <f>IF(Tbl_DFR[[#This Row],[Filling Qty]]&gt;=150,"high","normal")</f>
        <v>normal</v>
      </c>
      <c r="R716" s="134" t="str">
        <f>IF(AND(Tbl_DFR[[#This Row],[CMP]]="HALDWANI",Tbl_DFR[[#This Row],[Filling Qty]]&gt;=150),"yes","no")</f>
        <v>no</v>
      </c>
      <c r="S716" s="134" t="str">
        <f>IF(Tbl_DFR[[#This Row],[Filling Qty]]&gt;=150,"high",IF(Tbl_DFR[[#This Row],[Filling Qty]]&gt;=80,"medium","low"))</f>
        <v>low</v>
      </c>
      <c r="T716" s="34">
        <f t="shared" si="12"/>
        <v>128</v>
      </c>
      <c r="U716" s="46" t="str" cm="1">
        <f t="array" ref="U716">_xlfn.IFS(Tbl_DFR[[#This Row],[Filling Qty]]&gt;=150,"HIGH",Tbl_DFR[[#This Row],[Filling Qty]]&gt;=80,"medium",TRUE,"low")</f>
        <v>low</v>
      </c>
      <c r="V716" s="46" t="str">
        <f>IF(OR(Tbl_DFR[[#This Row],[CMP]]="HALDWANI",Tbl_DFR[[#This Row],[CMP]]="DEHRADUN"),"YES","NO")</f>
        <v>YES</v>
      </c>
      <c r="W716" s="63">
        <v>45944</v>
      </c>
      <c r="X716" s="46"/>
      <c r="Y716" s="47">
        <v>45931</v>
      </c>
      <c r="Z716" s="47" t="str">
        <f>IFERROR(TEXT(Tbl_DFR[[#This Row],[Date of filling]],"mmm"),"WIP")</f>
        <v>Oct</v>
      </c>
      <c r="AA716" s="159">
        <f>IFERROR(YEAR(Tbl_DFR[[#This Row],[Date of filling]]),"WIP")</f>
        <v>2025</v>
      </c>
      <c r="AB716" s="161" t="str">
        <f>IFERROR(TEXT(Tbl_DFR[[#This Row],[Date of filling]],"ddd"),"WIP")</f>
        <v>Tue</v>
      </c>
      <c r="AC716" s="48"/>
      <c r="AD716" s="130" t="str">
        <f>_xlfn.XLOOKUP(Tbl_DFR[[#This Row],[SAP]],Site_master[SAP ID],Site_master[ [ TECHNICIAN Name] ],"Not found")</f>
        <v>Suresh   Chandra LHGT</v>
      </c>
      <c r="AE716" s="135">
        <f>LEN(Tbl_DFR[[#This Row],[SAP]])</f>
        <v>18</v>
      </c>
      <c r="AF716" s="151" t="str">
        <f>IF(Tbl_DFR[[#This Row],[SAP LENGTH]]=18,"valid","check")</f>
        <v>valid</v>
      </c>
    </row>
    <row r="717" spans="1:32">
      <c r="A717" s="56">
        <v>489</v>
      </c>
      <c r="B717" s="29" t="s">
        <v>31</v>
      </c>
      <c r="C717" s="137" t="str">
        <f>UPPER(TRIM(Tbl_DFR[[#This Row],[CMP]]))</f>
        <v>HALDWANI</v>
      </c>
      <c r="D717" s="40" t="s">
        <v>1</v>
      </c>
      <c r="E717" s="23" t="s">
        <v>109</v>
      </c>
      <c r="F717" s="27" t="s">
        <v>110</v>
      </c>
      <c r="G717" s="27" t="s">
        <v>592</v>
      </c>
      <c r="H717" s="49" t="s">
        <v>624</v>
      </c>
      <c r="I717" s="76">
        <v>45943</v>
      </c>
      <c r="J717" s="62">
        <v>45944</v>
      </c>
      <c r="K717" s="159">
        <f>IF(OR(Tbl_DFR[[#This Row],[Date of filling]]="WIP",Tbl_DFR[[#This Row],[Date of Invoice ]]=""),"",Tbl_DFR[[#This Row],[Date of filling]]-Tbl_DFR[[#This Row],[Date of Invoice ]])</f>
        <v>1</v>
      </c>
      <c r="L717" s="161" t="str">
        <f>IF(ISNUMBER(Tbl_DFR[[#This Row],[Invoice filling gape]]),"valid","check")</f>
        <v>valid</v>
      </c>
      <c r="M717" s="51">
        <v>2435</v>
      </c>
      <c r="N717" s="51">
        <v>431</v>
      </c>
      <c r="O717" s="51">
        <v>31</v>
      </c>
      <c r="P717" s="29">
        <v>60</v>
      </c>
      <c r="Q717" s="137" t="str">
        <f>IF(Tbl_DFR[[#This Row],[Filling Qty]]&gt;=150,"high","normal")</f>
        <v>normal</v>
      </c>
      <c r="R717" s="137" t="str">
        <f>IF(AND(Tbl_DFR[[#This Row],[CMP]]="HALDWANI",Tbl_DFR[[#This Row],[Filling Qty]]&gt;=150),"yes","no")</f>
        <v>no</v>
      </c>
      <c r="S717" s="137" t="str">
        <f>IF(Tbl_DFR[[#This Row],[Filling Qty]]&gt;=150,"high",IF(Tbl_DFR[[#This Row],[Filling Qty]]&gt;=80,"medium","low"))</f>
        <v>low</v>
      </c>
      <c r="T717" s="28">
        <f t="shared" si="12"/>
        <v>91</v>
      </c>
      <c r="U717" s="42" t="str" cm="1">
        <f t="array" ref="U717">_xlfn.IFS(Tbl_DFR[[#This Row],[Filling Qty]]&gt;=150,"HIGH",Tbl_DFR[[#This Row],[Filling Qty]]&gt;=80,"medium",TRUE,"low")</f>
        <v>low</v>
      </c>
      <c r="V717" s="42" t="str">
        <f>IF(OR(Tbl_DFR[[#This Row],[CMP]]="HALDWANI",Tbl_DFR[[#This Row],[CMP]]="DEHRADUN"),"YES","NO")</f>
        <v>YES</v>
      </c>
      <c r="W717" s="62">
        <v>45944</v>
      </c>
      <c r="X717" s="42"/>
      <c r="Y717" s="43">
        <v>45931</v>
      </c>
      <c r="Z717" s="43" t="str">
        <f>IFERROR(TEXT(Tbl_DFR[[#This Row],[Date of filling]],"mmm"),"WIP")</f>
        <v>Oct</v>
      </c>
      <c r="AA717" s="159">
        <f>IFERROR(YEAR(Tbl_DFR[[#This Row],[Date of filling]]),"WIP")</f>
        <v>2025</v>
      </c>
      <c r="AB717" s="161" t="str">
        <f>IFERROR(TEXT(Tbl_DFR[[#This Row],[Date of filling]],"ddd"),"WIP")</f>
        <v>Tue</v>
      </c>
      <c r="AC717" s="50"/>
      <c r="AD717" s="129" t="str">
        <f>_xlfn.XLOOKUP(Tbl_DFR[[#This Row],[SAP]],Site_master[SAP ID],Site_master[ [ TECHNICIAN Name] ],"Not found")</f>
        <v>Suresh   Chandra LHGT</v>
      </c>
      <c r="AE717" s="133">
        <f>LEN(Tbl_DFR[[#This Row],[SAP]])</f>
        <v>18</v>
      </c>
      <c r="AF717" s="151" t="str">
        <f>IF(Tbl_DFR[[#This Row],[SAP LENGTH]]=18,"valid","check")</f>
        <v>valid</v>
      </c>
    </row>
    <row r="718" spans="1:32">
      <c r="A718" s="70">
        <v>490</v>
      </c>
      <c r="B718" s="22" t="s">
        <v>31</v>
      </c>
      <c r="C718" s="134" t="str">
        <f>UPPER(TRIM(Tbl_DFR[[#This Row],[CMP]]))</f>
        <v>HALDWANI</v>
      </c>
      <c r="D718" s="40" t="s">
        <v>1</v>
      </c>
      <c r="E718" s="23" t="s">
        <v>109</v>
      </c>
      <c r="F718" s="21" t="s">
        <v>110</v>
      </c>
      <c r="G718" s="21" t="s">
        <v>593</v>
      </c>
      <c r="H718" s="45" t="s">
        <v>624</v>
      </c>
      <c r="I718" s="77">
        <v>45943</v>
      </c>
      <c r="J718" s="63">
        <v>45944</v>
      </c>
      <c r="K718" s="159">
        <f>IF(OR(Tbl_DFR[[#This Row],[Date of filling]]="WIP",Tbl_DFR[[#This Row],[Date of Invoice ]]=""),"",Tbl_DFR[[#This Row],[Date of filling]]-Tbl_DFR[[#This Row],[Date of Invoice ]])</f>
        <v>1</v>
      </c>
      <c r="L718" s="161" t="str">
        <f>IF(ISNUMBER(Tbl_DFR[[#This Row],[Invoice filling gape]]),"valid","check")</f>
        <v>valid</v>
      </c>
      <c r="M718" s="52">
        <v>6059</v>
      </c>
      <c r="N718" s="52">
        <v>1356</v>
      </c>
      <c r="O718" s="52">
        <v>46</v>
      </c>
      <c r="P718" s="22">
        <v>60</v>
      </c>
      <c r="Q718" s="134" t="str">
        <f>IF(Tbl_DFR[[#This Row],[Filling Qty]]&gt;=150,"high","normal")</f>
        <v>normal</v>
      </c>
      <c r="R718" s="134" t="str">
        <f>IF(AND(Tbl_DFR[[#This Row],[CMP]]="HALDWANI",Tbl_DFR[[#This Row],[Filling Qty]]&gt;=150),"yes","no")</f>
        <v>no</v>
      </c>
      <c r="S718" s="134" t="str">
        <f>IF(Tbl_DFR[[#This Row],[Filling Qty]]&gt;=150,"high",IF(Tbl_DFR[[#This Row],[Filling Qty]]&gt;=80,"medium","low"))</f>
        <v>low</v>
      </c>
      <c r="T718" s="34">
        <f t="shared" si="12"/>
        <v>106</v>
      </c>
      <c r="U718" s="46" t="str" cm="1">
        <f t="array" ref="U718">_xlfn.IFS(Tbl_DFR[[#This Row],[Filling Qty]]&gt;=150,"HIGH",Tbl_DFR[[#This Row],[Filling Qty]]&gt;=80,"medium",TRUE,"low")</f>
        <v>low</v>
      </c>
      <c r="V718" s="46" t="str">
        <f>IF(OR(Tbl_DFR[[#This Row],[CMP]]="HALDWANI",Tbl_DFR[[#This Row],[CMP]]="DEHRADUN"),"YES","NO")</f>
        <v>YES</v>
      </c>
      <c r="W718" s="63">
        <v>45944</v>
      </c>
      <c r="X718" s="46"/>
      <c r="Y718" s="47">
        <v>45931</v>
      </c>
      <c r="Z718" s="47" t="str">
        <f>IFERROR(TEXT(Tbl_DFR[[#This Row],[Date of filling]],"mmm"),"WIP")</f>
        <v>Oct</v>
      </c>
      <c r="AA718" s="159">
        <f>IFERROR(YEAR(Tbl_DFR[[#This Row],[Date of filling]]),"WIP")</f>
        <v>2025</v>
      </c>
      <c r="AB718" s="161" t="str">
        <f>IFERROR(TEXT(Tbl_DFR[[#This Row],[Date of filling]],"ddd"),"WIP")</f>
        <v>Tue</v>
      </c>
      <c r="AC718" s="48"/>
      <c r="AD718" s="130" t="str">
        <f>_xlfn.XLOOKUP(Tbl_DFR[[#This Row],[SAP]],Site_master[SAP ID],Site_master[ [ TECHNICIAN Name] ],"Not found")</f>
        <v>Suresh   Chandra LHGT</v>
      </c>
      <c r="AE718" s="135">
        <f>LEN(Tbl_DFR[[#This Row],[SAP]])</f>
        <v>18</v>
      </c>
      <c r="AF718" s="151" t="str">
        <f>IF(Tbl_DFR[[#This Row],[SAP LENGTH]]=18,"valid","check")</f>
        <v>valid</v>
      </c>
    </row>
    <row r="719" spans="1:32">
      <c r="A719" s="56">
        <v>491</v>
      </c>
      <c r="B719" s="29" t="s">
        <v>31</v>
      </c>
      <c r="C719" s="137" t="str">
        <f>UPPER(TRIM(Tbl_DFR[[#This Row],[CMP]]))</f>
        <v>HALDWANI</v>
      </c>
      <c r="D719" s="40" t="s">
        <v>1</v>
      </c>
      <c r="E719" s="23" t="s">
        <v>109</v>
      </c>
      <c r="F719" s="27" t="s">
        <v>110</v>
      </c>
      <c r="G719" s="27" t="s">
        <v>57</v>
      </c>
      <c r="H719" s="49" t="s">
        <v>624</v>
      </c>
      <c r="I719" s="76">
        <v>45943</v>
      </c>
      <c r="J719" s="62">
        <v>45943</v>
      </c>
      <c r="K719" s="159">
        <f>IF(OR(Tbl_DFR[[#This Row],[Date of filling]]="WIP",Tbl_DFR[[#This Row],[Date of Invoice ]]=""),"",Tbl_DFR[[#This Row],[Date of filling]]-Tbl_DFR[[#This Row],[Date of Invoice ]])</f>
        <v>0</v>
      </c>
      <c r="L719" s="161" t="str">
        <f>IF(ISNUMBER(Tbl_DFR[[#This Row],[Invoice filling gape]]),"valid","check")</f>
        <v>valid</v>
      </c>
      <c r="M719" s="51">
        <v>5598</v>
      </c>
      <c r="N719" s="51">
        <v>1330</v>
      </c>
      <c r="O719" s="51">
        <v>94</v>
      </c>
      <c r="P719" s="29">
        <v>60</v>
      </c>
      <c r="Q719" s="137" t="str">
        <f>IF(Tbl_DFR[[#This Row],[Filling Qty]]&gt;=150,"high","normal")</f>
        <v>normal</v>
      </c>
      <c r="R719" s="137" t="str">
        <f>IF(AND(Tbl_DFR[[#This Row],[CMP]]="HALDWANI",Tbl_DFR[[#This Row],[Filling Qty]]&gt;=150),"yes","no")</f>
        <v>no</v>
      </c>
      <c r="S719" s="137" t="str">
        <f>IF(Tbl_DFR[[#This Row],[Filling Qty]]&gt;=150,"high",IF(Tbl_DFR[[#This Row],[Filling Qty]]&gt;=80,"medium","low"))</f>
        <v>low</v>
      </c>
      <c r="T719" s="28">
        <f t="shared" si="12"/>
        <v>154</v>
      </c>
      <c r="U719" s="42" t="str" cm="1">
        <f t="array" ref="U719">_xlfn.IFS(Tbl_DFR[[#This Row],[Filling Qty]]&gt;=150,"HIGH",Tbl_DFR[[#This Row],[Filling Qty]]&gt;=80,"medium",TRUE,"low")</f>
        <v>low</v>
      </c>
      <c r="V719" s="42" t="str">
        <f>IF(OR(Tbl_DFR[[#This Row],[CMP]]="HALDWANI",Tbl_DFR[[#This Row],[CMP]]="DEHRADUN"),"YES","NO")</f>
        <v>YES</v>
      </c>
      <c r="W719" s="62">
        <v>45943</v>
      </c>
      <c r="X719" s="42"/>
      <c r="Y719" s="43">
        <v>45931</v>
      </c>
      <c r="Z719" s="43" t="str">
        <f>IFERROR(TEXT(Tbl_DFR[[#This Row],[Date of filling]],"mmm"),"WIP")</f>
        <v>Oct</v>
      </c>
      <c r="AA719" s="159">
        <f>IFERROR(YEAR(Tbl_DFR[[#This Row],[Date of filling]]),"WIP")</f>
        <v>2025</v>
      </c>
      <c r="AB719" s="161" t="str">
        <f>IFERROR(TEXT(Tbl_DFR[[#This Row],[Date of filling]],"ddd"),"WIP")</f>
        <v>Mon</v>
      </c>
      <c r="AC719" s="50"/>
      <c r="AD719" s="129" t="str">
        <f>_xlfn.XLOOKUP(Tbl_DFR[[#This Row],[SAP]],Site_master[SAP ID],Site_master[ [ TECHNICIAN Name] ],"Not found")</f>
        <v>Deepak Joshi</v>
      </c>
      <c r="AE719" s="133">
        <f>LEN(Tbl_DFR[[#This Row],[SAP]])</f>
        <v>18</v>
      </c>
      <c r="AF719" s="151" t="str">
        <f>IF(Tbl_DFR[[#This Row],[SAP LENGTH]]=18,"valid","check")</f>
        <v>valid</v>
      </c>
    </row>
    <row r="720" spans="1:32">
      <c r="A720" s="70">
        <v>492</v>
      </c>
      <c r="B720" s="22" t="s">
        <v>31</v>
      </c>
      <c r="C720" s="134" t="str">
        <f>UPPER(TRIM(Tbl_DFR[[#This Row],[CMP]]))</f>
        <v>HALDWANI</v>
      </c>
      <c r="D720" s="40" t="s">
        <v>1</v>
      </c>
      <c r="E720" s="23" t="s">
        <v>109</v>
      </c>
      <c r="F720" s="21" t="s">
        <v>110</v>
      </c>
      <c r="G720" s="21" t="s">
        <v>58</v>
      </c>
      <c r="H720" s="45" t="s">
        <v>624</v>
      </c>
      <c r="I720" s="77">
        <v>45943</v>
      </c>
      <c r="J720" s="63">
        <v>45943</v>
      </c>
      <c r="K720" s="159">
        <f>IF(OR(Tbl_DFR[[#This Row],[Date of filling]]="WIP",Tbl_DFR[[#This Row],[Date of Invoice ]]=""),"",Tbl_DFR[[#This Row],[Date of filling]]-Tbl_DFR[[#This Row],[Date of Invoice ]])</f>
        <v>0</v>
      </c>
      <c r="L720" s="161" t="str">
        <f>IF(ISNUMBER(Tbl_DFR[[#This Row],[Invoice filling gape]]),"valid","check")</f>
        <v>valid</v>
      </c>
      <c r="M720" s="52">
        <v>3461</v>
      </c>
      <c r="N720" s="52">
        <v>766</v>
      </c>
      <c r="O720" s="52">
        <v>38</v>
      </c>
      <c r="P720" s="22">
        <v>60</v>
      </c>
      <c r="Q720" s="134" t="str">
        <f>IF(Tbl_DFR[[#This Row],[Filling Qty]]&gt;=150,"high","normal")</f>
        <v>normal</v>
      </c>
      <c r="R720" s="134" t="str">
        <f>IF(AND(Tbl_DFR[[#This Row],[CMP]]="HALDWANI",Tbl_DFR[[#This Row],[Filling Qty]]&gt;=150),"yes","no")</f>
        <v>no</v>
      </c>
      <c r="S720" s="134" t="str">
        <f>IF(Tbl_DFR[[#This Row],[Filling Qty]]&gt;=150,"high",IF(Tbl_DFR[[#This Row],[Filling Qty]]&gt;=80,"medium","low"))</f>
        <v>low</v>
      </c>
      <c r="T720" s="34">
        <f t="shared" si="12"/>
        <v>98</v>
      </c>
      <c r="U720" s="46" t="str" cm="1">
        <f t="array" ref="U720">_xlfn.IFS(Tbl_DFR[[#This Row],[Filling Qty]]&gt;=150,"HIGH",Tbl_DFR[[#This Row],[Filling Qty]]&gt;=80,"medium",TRUE,"low")</f>
        <v>low</v>
      </c>
      <c r="V720" s="46" t="str">
        <f>IF(OR(Tbl_DFR[[#This Row],[CMP]]="HALDWANI",Tbl_DFR[[#This Row],[CMP]]="DEHRADUN"),"YES","NO")</f>
        <v>YES</v>
      </c>
      <c r="W720" s="63">
        <v>45943</v>
      </c>
      <c r="X720" s="46"/>
      <c r="Y720" s="47">
        <v>45931</v>
      </c>
      <c r="Z720" s="47" t="str">
        <f>IFERROR(TEXT(Tbl_DFR[[#This Row],[Date of filling]],"mmm"),"WIP")</f>
        <v>Oct</v>
      </c>
      <c r="AA720" s="159">
        <f>IFERROR(YEAR(Tbl_DFR[[#This Row],[Date of filling]]),"WIP")</f>
        <v>2025</v>
      </c>
      <c r="AB720" s="161" t="str">
        <f>IFERROR(TEXT(Tbl_DFR[[#This Row],[Date of filling]],"ddd"),"WIP")</f>
        <v>Mon</v>
      </c>
      <c r="AC720" s="48"/>
      <c r="AD720" s="130" t="str">
        <f>_xlfn.XLOOKUP(Tbl_DFR[[#This Row],[SAP]],Site_master[SAP ID],Site_master[ [ TECHNICIAN Name] ],"Not found")</f>
        <v>Deepak Joshi</v>
      </c>
      <c r="AE720" s="135">
        <f>LEN(Tbl_DFR[[#This Row],[SAP]])</f>
        <v>18</v>
      </c>
      <c r="AF720" s="151" t="str">
        <f>IF(Tbl_DFR[[#This Row],[SAP LENGTH]]=18,"valid","check")</f>
        <v>valid</v>
      </c>
    </row>
    <row r="721" spans="1:32">
      <c r="A721" s="56">
        <v>493</v>
      </c>
      <c r="B721" s="29" t="s">
        <v>31</v>
      </c>
      <c r="C721" s="137" t="str">
        <f>UPPER(TRIM(Tbl_DFR[[#This Row],[CMP]]))</f>
        <v>HALDWANI</v>
      </c>
      <c r="D721" s="40" t="s">
        <v>1</v>
      </c>
      <c r="E721" s="23" t="s">
        <v>109</v>
      </c>
      <c r="F721" s="27" t="s">
        <v>110</v>
      </c>
      <c r="G721" s="27" t="s">
        <v>594</v>
      </c>
      <c r="H721" s="49" t="s">
        <v>625</v>
      </c>
      <c r="I721" s="76">
        <v>45943</v>
      </c>
      <c r="J721" s="62">
        <v>45943</v>
      </c>
      <c r="K721" s="159">
        <f>IF(OR(Tbl_DFR[[#This Row],[Date of filling]]="WIP",Tbl_DFR[[#This Row],[Date of Invoice ]]=""),"",Tbl_DFR[[#This Row],[Date of filling]]-Tbl_DFR[[#This Row],[Date of Invoice ]])</f>
        <v>0</v>
      </c>
      <c r="L721" s="161" t="str">
        <f>IF(ISNUMBER(Tbl_DFR[[#This Row],[Invoice filling gape]]),"valid","check")</f>
        <v>valid</v>
      </c>
      <c r="M721" s="51">
        <v>6071</v>
      </c>
      <c r="N721" s="51">
        <v>1922</v>
      </c>
      <c r="O721" s="51">
        <v>87</v>
      </c>
      <c r="P721" s="29">
        <v>120</v>
      </c>
      <c r="Q721" s="137" t="str">
        <f>IF(Tbl_DFR[[#This Row],[Filling Qty]]&gt;=150,"high","normal")</f>
        <v>normal</v>
      </c>
      <c r="R721" s="137" t="str">
        <f>IF(AND(Tbl_DFR[[#This Row],[CMP]]="HALDWANI",Tbl_DFR[[#This Row],[Filling Qty]]&gt;=150),"yes","no")</f>
        <v>no</v>
      </c>
      <c r="S721" s="137" t="str">
        <f>IF(Tbl_DFR[[#This Row],[Filling Qty]]&gt;=150,"high",IF(Tbl_DFR[[#This Row],[Filling Qty]]&gt;=80,"medium","low"))</f>
        <v>medium</v>
      </c>
      <c r="T721" s="28">
        <f t="shared" si="12"/>
        <v>207</v>
      </c>
      <c r="U721" s="42" t="str" cm="1">
        <f t="array" ref="U721">_xlfn.IFS(Tbl_DFR[[#This Row],[Filling Qty]]&gt;=150,"HIGH",Tbl_DFR[[#This Row],[Filling Qty]]&gt;=80,"medium",TRUE,"low")</f>
        <v>medium</v>
      </c>
      <c r="V721" s="42" t="str">
        <f>IF(OR(Tbl_DFR[[#This Row],[CMP]]="HALDWANI",Tbl_DFR[[#This Row],[CMP]]="DEHRADUN"),"YES","NO")</f>
        <v>YES</v>
      </c>
      <c r="W721" s="62">
        <v>45943</v>
      </c>
      <c r="X721" s="42"/>
      <c r="Y721" s="43">
        <v>45931</v>
      </c>
      <c r="Z721" s="43" t="str">
        <f>IFERROR(TEXT(Tbl_DFR[[#This Row],[Date of filling]],"mmm"),"WIP")</f>
        <v>Oct</v>
      </c>
      <c r="AA721" s="159">
        <f>IFERROR(YEAR(Tbl_DFR[[#This Row],[Date of filling]]),"WIP")</f>
        <v>2025</v>
      </c>
      <c r="AB721" s="161" t="str">
        <f>IFERROR(TEXT(Tbl_DFR[[#This Row],[Date of filling]],"ddd"),"WIP")</f>
        <v>Mon</v>
      </c>
      <c r="AC721" s="50"/>
      <c r="AD721" s="129" t="str">
        <f>_xlfn.XLOOKUP(Tbl_DFR[[#This Row],[SAP]],Site_master[SAP ID],Site_master[ [ TECHNICIAN Name] ],"Not found")</f>
        <v>Neeraj   Chandra</v>
      </c>
      <c r="AE721" s="133">
        <f>LEN(Tbl_DFR[[#This Row],[SAP]])</f>
        <v>18</v>
      </c>
      <c r="AF721" s="151" t="str">
        <f>IF(Tbl_DFR[[#This Row],[SAP LENGTH]]=18,"valid","check")</f>
        <v>valid</v>
      </c>
    </row>
    <row r="722" spans="1:32" hidden="1">
      <c r="A722" s="70">
        <v>494</v>
      </c>
      <c r="B722" s="22" t="s">
        <v>31</v>
      </c>
      <c r="C722" s="134" t="str">
        <f>UPPER(TRIM(Tbl_DFR[[#This Row],[CMP]]))</f>
        <v>HALDWANI</v>
      </c>
      <c r="D722" s="40" t="s">
        <v>104</v>
      </c>
      <c r="E722" s="23" t="s">
        <v>230</v>
      </c>
      <c r="F722" s="21" t="s">
        <v>231</v>
      </c>
      <c r="G722" s="21" t="s">
        <v>235</v>
      </c>
      <c r="H722" s="45" t="s">
        <v>626</v>
      </c>
      <c r="I722" s="60">
        <v>45944</v>
      </c>
      <c r="J722" s="59">
        <v>45944</v>
      </c>
      <c r="K722" s="159">
        <f>IF(OR(Tbl_DFR[[#This Row],[Date of filling]]="WIP",Tbl_DFR[[#This Row],[Date of Invoice ]]=""),"",Tbl_DFR[[#This Row],[Date of filling]]-Tbl_DFR[[#This Row],[Date of Invoice ]])</f>
        <v>0</v>
      </c>
      <c r="L722" s="161" t="str">
        <f>IF(ISNUMBER(Tbl_DFR[[#This Row],[Invoice filling gape]]),"valid","check")</f>
        <v>valid</v>
      </c>
      <c r="M722" s="52">
        <v>398</v>
      </c>
      <c r="N722" s="52">
        <v>189</v>
      </c>
      <c r="O722" s="52">
        <v>50</v>
      </c>
      <c r="P722" s="22">
        <v>60</v>
      </c>
      <c r="Q722" s="134" t="str">
        <f>IF(Tbl_DFR[[#This Row],[Filling Qty]]&gt;=150,"high","normal")</f>
        <v>normal</v>
      </c>
      <c r="R722" s="134" t="str">
        <f>IF(AND(Tbl_DFR[[#This Row],[CMP]]="HALDWANI",Tbl_DFR[[#This Row],[Filling Qty]]&gt;=150),"yes","no")</f>
        <v>no</v>
      </c>
      <c r="S722" s="134" t="str">
        <f>IF(Tbl_DFR[[#This Row],[Filling Qty]]&gt;=150,"high",IF(Tbl_DFR[[#This Row],[Filling Qty]]&gt;=80,"medium","low"))</f>
        <v>low</v>
      </c>
      <c r="T722" s="34">
        <f t="shared" si="12"/>
        <v>110</v>
      </c>
      <c r="U722" s="46" t="str" cm="1">
        <f t="array" ref="U722">_xlfn.IFS(Tbl_DFR[[#This Row],[Filling Qty]]&gt;=150,"HIGH",Tbl_DFR[[#This Row],[Filling Qty]]&gt;=80,"medium",TRUE,"low")</f>
        <v>low</v>
      </c>
      <c r="V722" s="46" t="str">
        <f>IF(OR(Tbl_DFR[[#This Row],[CMP]]="HALDWANI",Tbl_DFR[[#This Row],[CMP]]="DEHRADUN"),"YES","NO")</f>
        <v>YES</v>
      </c>
      <c r="W722" s="59">
        <v>45944</v>
      </c>
      <c r="X722" s="46"/>
      <c r="Y722" s="47">
        <v>45931</v>
      </c>
      <c r="Z722" s="47" t="str">
        <f>IFERROR(TEXT(Tbl_DFR[[#This Row],[Date of filling]],"mmm"),"WIP")</f>
        <v>Oct</v>
      </c>
      <c r="AA722" s="159">
        <f>IFERROR(YEAR(Tbl_DFR[[#This Row],[Date of filling]]),"WIP")</f>
        <v>2025</v>
      </c>
      <c r="AB722" s="161" t="str">
        <f>IFERROR(TEXT(Tbl_DFR[[#This Row],[Date of filling]],"ddd"),"WIP")</f>
        <v>Tue</v>
      </c>
      <c r="AC722" s="48"/>
      <c r="AD722" s="130" t="str">
        <f>_xlfn.XLOOKUP(Tbl_DFR[[#This Row],[SAP]],Site_master[SAP ID],Site_master[ [ TECHNICIAN Name] ],"Not found")</f>
        <v>Kripal  Bajetha</v>
      </c>
      <c r="AE722" s="135">
        <f>LEN(Tbl_DFR[[#This Row],[SAP]])</f>
        <v>18</v>
      </c>
      <c r="AF722" s="151" t="str">
        <f>IF(Tbl_DFR[[#This Row],[SAP LENGTH]]=18,"valid","check")</f>
        <v>valid</v>
      </c>
    </row>
    <row r="723" spans="1:32" hidden="1">
      <c r="A723" s="56">
        <v>495</v>
      </c>
      <c r="B723" s="29" t="s">
        <v>31</v>
      </c>
      <c r="C723" s="137" t="str">
        <f>UPPER(TRIM(Tbl_DFR[[#This Row],[CMP]]))</f>
        <v>HALDWANI</v>
      </c>
      <c r="D723" s="40" t="s">
        <v>104</v>
      </c>
      <c r="E723" s="23" t="s">
        <v>230</v>
      </c>
      <c r="F723" s="27" t="s">
        <v>231</v>
      </c>
      <c r="G723" s="27" t="s">
        <v>595</v>
      </c>
      <c r="H723" s="49" t="s">
        <v>626</v>
      </c>
      <c r="I723" s="61">
        <v>45944</v>
      </c>
      <c r="J723" s="58">
        <v>45945</v>
      </c>
      <c r="K723" s="159">
        <f>IF(OR(Tbl_DFR[[#This Row],[Date of filling]]="WIP",Tbl_DFR[[#This Row],[Date of Invoice ]]=""),"",Tbl_DFR[[#This Row],[Date of filling]]-Tbl_DFR[[#This Row],[Date of Invoice ]])</f>
        <v>1</v>
      </c>
      <c r="L723" s="161" t="str">
        <f>IF(ISNUMBER(Tbl_DFR[[#This Row],[Invoice filling gape]]),"valid","check")</f>
        <v>valid</v>
      </c>
      <c r="M723" s="42">
        <v>1667</v>
      </c>
      <c r="N723" s="42">
        <v>334</v>
      </c>
      <c r="O723" s="42">
        <v>119</v>
      </c>
      <c r="P723" s="29">
        <v>60</v>
      </c>
      <c r="Q723" s="137" t="str">
        <f>IF(Tbl_DFR[[#This Row],[Filling Qty]]&gt;=150,"high","normal")</f>
        <v>normal</v>
      </c>
      <c r="R723" s="137" t="str">
        <f>IF(AND(Tbl_DFR[[#This Row],[CMP]]="HALDWANI",Tbl_DFR[[#This Row],[Filling Qty]]&gt;=150),"yes","no")</f>
        <v>no</v>
      </c>
      <c r="S723" s="137" t="str">
        <f>IF(Tbl_DFR[[#This Row],[Filling Qty]]&gt;=150,"high",IF(Tbl_DFR[[#This Row],[Filling Qty]]&gt;=80,"medium","low"))</f>
        <v>low</v>
      </c>
      <c r="T723" s="28">
        <f t="shared" si="12"/>
        <v>179</v>
      </c>
      <c r="U723" s="42" t="str" cm="1">
        <f t="array" ref="U723">_xlfn.IFS(Tbl_DFR[[#This Row],[Filling Qty]]&gt;=150,"HIGH",Tbl_DFR[[#This Row],[Filling Qty]]&gt;=80,"medium",TRUE,"low")</f>
        <v>low</v>
      </c>
      <c r="V723" s="42" t="str">
        <f>IF(OR(Tbl_DFR[[#This Row],[CMP]]="HALDWANI",Tbl_DFR[[#This Row],[CMP]]="DEHRADUN"),"YES","NO")</f>
        <v>YES</v>
      </c>
      <c r="W723" s="58">
        <v>45945</v>
      </c>
      <c r="X723" s="42"/>
      <c r="Y723" s="43">
        <v>45931</v>
      </c>
      <c r="Z723" s="43" t="str">
        <f>IFERROR(TEXT(Tbl_DFR[[#This Row],[Date of filling]],"mmm"),"WIP")</f>
        <v>Oct</v>
      </c>
      <c r="AA723" s="159">
        <f>IFERROR(YEAR(Tbl_DFR[[#This Row],[Date of filling]]),"WIP")</f>
        <v>2025</v>
      </c>
      <c r="AB723" s="161" t="str">
        <f>IFERROR(TEXT(Tbl_DFR[[#This Row],[Date of filling]],"ddd"),"WIP")</f>
        <v>Wed</v>
      </c>
      <c r="AC723" s="50"/>
      <c r="AD723" s="129" t="str">
        <f>_xlfn.XLOOKUP(Tbl_DFR[[#This Row],[SAP]],Site_master[SAP ID],Site_master[ [ TECHNICIAN Name] ],"Not found")</f>
        <v>Dhirendra Rawat</v>
      </c>
      <c r="AE723" s="133">
        <f>LEN(Tbl_DFR[[#This Row],[SAP]])</f>
        <v>18</v>
      </c>
      <c r="AF723" s="151" t="str">
        <f>IF(Tbl_DFR[[#This Row],[SAP LENGTH]]=18,"valid","check")</f>
        <v>valid</v>
      </c>
    </row>
    <row r="724" spans="1:32">
      <c r="A724" s="70">
        <v>496</v>
      </c>
      <c r="B724" s="22" t="s">
        <v>31</v>
      </c>
      <c r="C724" s="134" t="str">
        <f>UPPER(TRIM(Tbl_DFR[[#This Row],[CMP]]))</f>
        <v>HALDWANI</v>
      </c>
      <c r="D724" s="40" t="s">
        <v>1</v>
      </c>
      <c r="E724" s="45" t="s">
        <v>112</v>
      </c>
      <c r="F724" s="21" t="s">
        <v>111</v>
      </c>
      <c r="G724" s="21" t="s">
        <v>596</v>
      </c>
      <c r="H724" s="34">
        <v>100226</v>
      </c>
      <c r="I724" s="59">
        <v>45944</v>
      </c>
      <c r="J724" s="59">
        <v>45944</v>
      </c>
      <c r="K724" s="159">
        <f>IF(OR(Tbl_DFR[[#This Row],[Date of filling]]="WIP",Tbl_DFR[[#This Row],[Date of Invoice ]]=""),"",Tbl_DFR[[#This Row],[Date of filling]]-Tbl_DFR[[#This Row],[Date of Invoice ]])</f>
        <v>0</v>
      </c>
      <c r="L724" s="161" t="str">
        <f>IF(ISNUMBER(Tbl_DFR[[#This Row],[Invoice filling gape]]),"valid","check")</f>
        <v>valid</v>
      </c>
      <c r="M724" s="46">
        <v>2357</v>
      </c>
      <c r="N724" s="46">
        <v>516</v>
      </c>
      <c r="O724" s="46">
        <v>40</v>
      </c>
      <c r="P724" s="72">
        <v>60</v>
      </c>
      <c r="Q724" s="130" t="str">
        <f>IF(Tbl_DFR[[#This Row],[Filling Qty]]&gt;=150,"high","normal")</f>
        <v>normal</v>
      </c>
      <c r="R724" s="130" t="str">
        <f>IF(AND(Tbl_DFR[[#This Row],[CMP]]="HALDWANI",Tbl_DFR[[#This Row],[Filling Qty]]&gt;=150),"yes","no")</f>
        <v>no</v>
      </c>
      <c r="S724" s="130" t="str">
        <f>IF(Tbl_DFR[[#This Row],[Filling Qty]]&gt;=150,"high",IF(Tbl_DFR[[#This Row],[Filling Qty]]&gt;=80,"medium","low"))</f>
        <v>low</v>
      </c>
      <c r="T724" s="46">
        <f t="shared" si="12"/>
        <v>100</v>
      </c>
      <c r="U724" s="46" t="str" cm="1">
        <f t="array" ref="U724">_xlfn.IFS(Tbl_DFR[[#This Row],[Filling Qty]]&gt;=150,"HIGH",Tbl_DFR[[#This Row],[Filling Qty]]&gt;=80,"medium",TRUE,"low")</f>
        <v>low</v>
      </c>
      <c r="V724" s="46" t="str">
        <f>IF(OR(Tbl_DFR[[#This Row],[CMP]]="HALDWANI",Tbl_DFR[[#This Row],[CMP]]="DEHRADUN"),"YES","NO")</f>
        <v>YES</v>
      </c>
      <c r="W724" s="59">
        <v>45944</v>
      </c>
      <c r="X724" s="46"/>
      <c r="Y724" s="47">
        <v>45931</v>
      </c>
      <c r="Z724" s="47" t="str">
        <f>IFERROR(TEXT(Tbl_DFR[[#This Row],[Date of filling]],"mmm"),"WIP")</f>
        <v>Oct</v>
      </c>
      <c r="AA724" s="159">
        <f>IFERROR(YEAR(Tbl_DFR[[#This Row],[Date of filling]]),"WIP")</f>
        <v>2025</v>
      </c>
      <c r="AB724" s="161" t="str">
        <f>IFERROR(TEXT(Tbl_DFR[[#This Row],[Date of filling]],"ddd"),"WIP")</f>
        <v>Tue</v>
      </c>
      <c r="AC724" s="48"/>
      <c r="AD724" s="130" t="str">
        <f>_xlfn.XLOOKUP(Tbl_DFR[[#This Row],[SAP]],Site_master[SAP ID],Site_master[ [ TECHNICIAN Name] ],"Not found")</f>
        <v>Chandr Kishor Tiwari</v>
      </c>
      <c r="AE724" s="135">
        <f>LEN(Tbl_DFR[[#This Row],[SAP]])</f>
        <v>18</v>
      </c>
      <c r="AF724" s="151" t="str">
        <f>IF(Tbl_DFR[[#This Row],[SAP LENGTH]]=18,"valid","check")</f>
        <v>valid</v>
      </c>
    </row>
    <row r="725" spans="1:32">
      <c r="A725" s="56">
        <v>497</v>
      </c>
      <c r="B725" s="29" t="s">
        <v>31</v>
      </c>
      <c r="C725" s="137" t="str">
        <f>UPPER(TRIM(Tbl_DFR[[#This Row],[CMP]]))</f>
        <v>HALDWANI</v>
      </c>
      <c r="D725" s="40" t="s">
        <v>1</v>
      </c>
      <c r="E725" s="49" t="s">
        <v>112</v>
      </c>
      <c r="F725" s="27" t="s">
        <v>111</v>
      </c>
      <c r="G725" s="27" t="s">
        <v>597</v>
      </c>
      <c r="H725" s="28">
        <v>100226</v>
      </c>
      <c r="I725" s="58">
        <v>45944</v>
      </c>
      <c r="J725" s="58">
        <v>45944</v>
      </c>
      <c r="K725" s="159">
        <f>IF(OR(Tbl_DFR[[#This Row],[Date of filling]]="WIP",Tbl_DFR[[#This Row],[Date of Invoice ]]=""),"",Tbl_DFR[[#This Row],[Date of filling]]-Tbl_DFR[[#This Row],[Date of Invoice ]])</f>
        <v>0</v>
      </c>
      <c r="L725" s="161" t="str">
        <f>IF(ISNUMBER(Tbl_DFR[[#This Row],[Invoice filling gape]]),"valid","check")</f>
        <v>valid</v>
      </c>
      <c r="M725" s="42">
        <v>546</v>
      </c>
      <c r="N725" s="42">
        <v>77</v>
      </c>
      <c r="O725" s="42">
        <v>27</v>
      </c>
      <c r="P725" s="42">
        <v>60</v>
      </c>
      <c r="Q725" s="42" t="str">
        <f>IF(Tbl_DFR[[#This Row],[Filling Qty]]&gt;=150,"high","normal")</f>
        <v>normal</v>
      </c>
      <c r="R725" s="42" t="str">
        <f>IF(AND(Tbl_DFR[[#This Row],[CMP]]="HALDWANI",Tbl_DFR[[#This Row],[Filling Qty]]&gt;=150),"yes","no")</f>
        <v>no</v>
      </c>
      <c r="S725" s="42" t="str">
        <f>IF(Tbl_DFR[[#This Row],[Filling Qty]]&gt;=150,"high",IF(Tbl_DFR[[#This Row],[Filling Qty]]&gt;=80,"medium","low"))</f>
        <v>low</v>
      </c>
      <c r="T725" s="42">
        <f t="shared" si="12"/>
        <v>87</v>
      </c>
      <c r="U725" s="42" t="str" cm="1">
        <f t="array" ref="U725">_xlfn.IFS(Tbl_DFR[[#This Row],[Filling Qty]]&gt;=150,"HIGH",Tbl_DFR[[#This Row],[Filling Qty]]&gt;=80,"medium",TRUE,"low")</f>
        <v>low</v>
      </c>
      <c r="V725" s="42" t="str">
        <f>IF(OR(Tbl_DFR[[#This Row],[CMP]]="HALDWANI",Tbl_DFR[[#This Row],[CMP]]="DEHRADUN"),"YES","NO")</f>
        <v>YES</v>
      </c>
      <c r="W725" s="58">
        <v>45944</v>
      </c>
      <c r="X725" s="42"/>
      <c r="Y725" s="43">
        <v>45931</v>
      </c>
      <c r="Z725" s="43" t="str">
        <f>IFERROR(TEXT(Tbl_DFR[[#This Row],[Date of filling]],"mmm"),"WIP")</f>
        <v>Oct</v>
      </c>
      <c r="AA725" s="159">
        <f>IFERROR(YEAR(Tbl_DFR[[#This Row],[Date of filling]]),"WIP")</f>
        <v>2025</v>
      </c>
      <c r="AB725" s="161" t="str">
        <f>IFERROR(TEXT(Tbl_DFR[[#This Row],[Date of filling]],"ddd"),"WIP")</f>
        <v>Tue</v>
      </c>
      <c r="AC725" s="50"/>
      <c r="AD725" s="129" t="str">
        <f>_xlfn.XLOOKUP(Tbl_DFR[[#This Row],[SAP]],Site_master[SAP ID],Site_master[ [ TECHNICIAN Name] ],"Not found")</f>
        <v>Chandr Kishor Tiwari</v>
      </c>
      <c r="AE725" s="133">
        <f>LEN(Tbl_DFR[[#This Row],[SAP]])</f>
        <v>18</v>
      </c>
      <c r="AF725" s="151" t="str">
        <f>IF(Tbl_DFR[[#This Row],[SAP LENGTH]]=18,"valid","check")</f>
        <v>valid</v>
      </c>
    </row>
    <row r="726" spans="1:32">
      <c r="A726" s="70">
        <v>498</v>
      </c>
      <c r="B726" s="22" t="s">
        <v>31</v>
      </c>
      <c r="C726" s="134" t="str">
        <f>UPPER(TRIM(Tbl_DFR[[#This Row],[CMP]]))</f>
        <v>HALDWANI</v>
      </c>
      <c r="D726" s="40" t="s">
        <v>1</v>
      </c>
      <c r="E726" s="45" t="s">
        <v>112</v>
      </c>
      <c r="F726" s="21" t="s">
        <v>111</v>
      </c>
      <c r="G726" s="21" t="s">
        <v>598</v>
      </c>
      <c r="H726" s="34">
        <v>100226</v>
      </c>
      <c r="I726" s="59">
        <v>45944</v>
      </c>
      <c r="J726" s="59">
        <v>45944</v>
      </c>
      <c r="K726" s="159">
        <f>IF(OR(Tbl_DFR[[#This Row],[Date of filling]]="WIP",Tbl_DFR[[#This Row],[Date of Invoice ]]=""),"",Tbl_DFR[[#This Row],[Date of filling]]-Tbl_DFR[[#This Row],[Date of Invoice ]])</f>
        <v>0</v>
      </c>
      <c r="L726" s="161" t="str">
        <f>IF(ISNUMBER(Tbl_DFR[[#This Row],[Invoice filling gape]]),"valid","check")</f>
        <v>valid</v>
      </c>
      <c r="M726" s="46">
        <v>20831</v>
      </c>
      <c r="N726" s="46">
        <v>4843</v>
      </c>
      <c r="O726" s="46">
        <v>28</v>
      </c>
      <c r="P726" s="46">
        <v>60</v>
      </c>
      <c r="Q726" s="46" t="str">
        <f>IF(Tbl_DFR[[#This Row],[Filling Qty]]&gt;=150,"high","normal")</f>
        <v>normal</v>
      </c>
      <c r="R726" s="46" t="str">
        <f>IF(AND(Tbl_DFR[[#This Row],[CMP]]="HALDWANI",Tbl_DFR[[#This Row],[Filling Qty]]&gt;=150),"yes","no")</f>
        <v>no</v>
      </c>
      <c r="S726" s="46" t="str">
        <f>IF(Tbl_DFR[[#This Row],[Filling Qty]]&gt;=150,"high",IF(Tbl_DFR[[#This Row],[Filling Qty]]&gt;=80,"medium","low"))</f>
        <v>low</v>
      </c>
      <c r="T726" s="46">
        <f t="shared" si="12"/>
        <v>88</v>
      </c>
      <c r="U726" s="46" t="str" cm="1">
        <f t="array" ref="U726">_xlfn.IFS(Tbl_DFR[[#This Row],[Filling Qty]]&gt;=150,"HIGH",Tbl_DFR[[#This Row],[Filling Qty]]&gt;=80,"medium",TRUE,"low")</f>
        <v>low</v>
      </c>
      <c r="V726" s="46" t="str">
        <f>IF(OR(Tbl_DFR[[#This Row],[CMP]]="HALDWANI",Tbl_DFR[[#This Row],[CMP]]="DEHRADUN"),"YES","NO")</f>
        <v>YES</v>
      </c>
      <c r="W726" s="59">
        <v>45944</v>
      </c>
      <c r="X726" s="46"/>
      <c r="Y726" s="47">
        <v>45931</v>
      </c>
      <c r="Z726" s="47" t="str">
        <f>IFERROR(TEXT(Tbl_DFR[[#This Row],[Date of filling]],"mmm"),"WIP")</f>
        <v>Oct</v>
      </c>
      <c r="AA726" s="159">
        <f>IFERROR(YEAR(Tbl_DFR[[#This Row],[Date of filling]]),"WIP")</f>
        <v>2025</v>
      </c>
      <c r="AB726" s="161" t="str">
        <f>IFERROR(TEXT(Tbl_DFR[[#This Row],[Date of filling]],"ddd"),"WIP")</f>
        <v>Tue</v>
      </c>
      <c r="AC726" s="48"/>
      <c r="AD726" s="130" t="str">
        <f>_xlfn.XLOOKUP(Tbl_DFR[[#This Row],[SAP]],Site_master[SAP ID],Site_master[ [ TECHNICIAN Name] ],"Not found")</f>
        <v>Chandr Kishor Tiwari</v>
      </c>
      <c r="AE726" s="135">
        <f>LEN(Tbl_DFR[[#This Row],[SAP]])</f>
        <v>18</v>
      </c>
      <c r="AF726" s="151" t="str">
        <f>IF(Tbl_DFR[[#This Row],[SAP LENGTH]]=18,"valid","check")</f>
        <v>valid</v>
      </c>
    </row>
    <row r="727" spans="1:32">
      <c r="A727" s="56">
        <v>499</v>
      </c>
      <c r="B727" s="29" t="s">
        <v>31</v>
      </c>
      <c r="C727" s="137" t="str">
        <f>UPPER(TRIM(Tbl_DFR[[#This Row],[CMP]]))</f>
        <v>HALDWANI</v>
      </c>
      <c r="D727" s="40" t="s">
        <v>1</v>
      </c>
      <c r="E727" s="49" t="s">
        <v>112</v>
      </c>
      <c r="F727" s="27" t="s">
        <v>111</v>
      </c>
      <c r="G727" s="27" t="s">
        <v>599</v>
      </c>
      <c r="H727" s="28">
        <v>100226</v>
      </c>
      <c r="I727" s="58">
        <v>45944</v>
      </c>
      <c r="J727" s="58">
        <v>45944</v>
      </c>
      <c r="K727" s="159">
        <f>IF(OR(Tbl_DFR[[#This Row],[Date of filling]]="WIP",Tbl_DFR[[#This Row],[Date of Invoice ]]=""),"",Tbl_DFR[[#This Row],[Date of filling]]-Tbl_DFR[[#This Row],[Date of Invoice ]])</f>
        <v>0</v>
      </c>
      <c r="L727" s="161" t="str">
        <f>IF(ISNUMBER(Tbl_DFR[[#This Row],[Invoice filling gape]]),"valid","check")</f>
        <v>valid</v>
      </c>
      <c r="M727" s="42">
        <v>17926</v>
      </c>
      <c r="N727" s="42">
        <v>4398</v>
      </c>
      <c r="O727" s="42">
        <v>21</v>
      </c>
      <c r="P727" s="42">
        <v>60</v>
      </c>
      <c r="Q727" s="42" t="str">
        <f>IF(Tbl_DFR[[#This Row],[Filling Qty]]&gt;=150,"high","normal")</f>
        <v>normal</v>
      </c>
      <c r="R727" s="42" t="str">
        <f>IF(AND(Tbl_DFR[[#This Row],[CMP]]="HALDWANI",Tbl_DFR[[#This Row],[Filling Qty]]&gt;=150),"yes","no")</f>
        <v>no</v>
      </c>
      <c r="S727" s="42" t="str">
        <f>IF(Tbl_DFR[[#This Row],[Filling Qty]]&gt;=150,"high",IF(Tbl_DFR[[#This Row],[Filling Qty]]&gt;=80,"medium","low"))</f>
        <v>low</v>
      </c>
      <c r="T727" s="42">
        <f t="shared" si="12"/>
        <v>81</v>
      </c>
      <c r="U727" s="42" t="str" cm="1">
        <f t="array" ref="U727">_xlfn.IFS(Tbl_DFR[[#This Row],[Filling Qty]]&gt;=150,"HIGH",Tbl_DFR[[#This Row],[Filling Qty]]&gt;=80,"medium",TRUE,"low")</f>
        <v>low</v>
      </c>
      <c r="V727" s="42" t="str">
        <f>IF(OR(Tbl_DFR[[#This Row],[CMP]]="HALDWANI",Tbl_DFR[[#This Row],[CMP]]="DEHRADUN"),"YES","NO")</f>
        <v>YES</v>
      </c>
      <c r="W727" s="58">
        <v>45944</v>
      </c>
      <c r="X727" s="42"/>
      <c r="Y727" s="43">
        <v>45931</v>
      </c>
      <c r="Z727" s="43" t="str">
        <f>IFERROR(TEXT(Tbl_DFR[[#This Row],[Date of filling]],"mmm"),"WIP")</f>
        <v>Oct</v>
      </c>
      <c r="AA727" s="159">
        <f>IFERROR(YEAR(Tbl_DFR[[#This Row],[Date of filling]]),"WIP")</f>
        <v>2025</v>
      </c>
      <c r="AB727" s="161" t="str">
        <f>IFERROR(TEXT(Tbl_DFR[[#This Row],[Date of filling]],"ddd"),"WIP")</f>
        <v>Tue</v>
      </c>
      <c r="AC727" s="50"/>
      <c r="AD727" s="129" t="str">
        <f>_xlfn.XLOOKUP(Tbl_DFR[[#This Row],[SAP]],Site_master[SAP ID],Site_master[ [ TECHNICIAN Name] ],"Not found")</f>
        <v>Chandr Kishor Tiwari</v>
      </c>
      <c r="AE727" s="133">
        <f>LEN(Tbl_DFR[[#This Row],[SAP]])</f>
        <v>18</v>
      </c>
      <c r="AF727" s="151" t="str">
        <f>IF(Tbl_DFR[[#This Row],[SAP LENGTH]]=18,"valid","check")</f>
        <v>valid</v>
      </c>
    </row>
    <row r="728" spans="1:32">
      <c r="A728" s="70">
        <v>500</v>
      </c>
      <c r="B728" s="22" t="s">
        <v>31</v>
      </c>
      <c r="C728" s="134" t="str">
        <f>UPPER(TRIM(Tbl_DFR[[#This Row],[CMP]]))</f>
        <v>HALDWANI</v>
      </c>
      <c r="D728" s="40" t="s">
        <v>1</v>
      </c>
      <c r="E728" s="45" t="s">
        <v>112</v>
      </c>
      <c r="F728" s="21" t="s">
        <v>111</v>
      </c>
      <c r="G728" s="21" t="s">
        <v>600</v>
      </c>
      <c r="H728" s="34">
        <v>100226</v>
      </c>
      <c r="I728" s="59">
        <v>45944</v>
      </c>
      <c r="J728" s="59">
        <v>45944</v>
      </c>
      <c r="K728" s="159">
        <f>IF(OR(Tbl_DFR[[#This Row],[Date of filling]]="WIP",Tbl_DFR[[#This Row],[Date of Invoice ]]=""),"",Tbl_DFR[[#This Row],[Date of filling]]-Tbl_DFR[[#This Row],[Date of Invoice ]])</f>
        <v>0</v>
      </c>
      <c r="L728" s="161" t="str">
        <f>IF(ISNUMBER(Tbl_DFR[[#This Row],[Invoice filling gape]]),"valid","check")</f>
        <v>valid</v>
      </c>
      <c r="M728" s="46">
        <v>6086</v>
      </c>
      <c r="N728" s="46">
        <v>1633</v>
      </c>
      <c r="O728" s="46">
        <v>25</v>
      </c>
      <c r="P728" s="46">
        <v>60</v>
      </c>
      <c r="Q728" s="46" t="str">
        <f>IF(Tbl_DFR[[#This Row],[Filling Qty]]&gt;=150,"high","normal")</f>
        <v>normal</v>
      </c>
      <c r="R728" s="46" t="str">
        <f>IF(AND(Tbl_DFR[[#This Row],[CMP]]="HALDWANI",Tbl_DFR[[#This Row],[Filling Qty]]&gt;=150),"yes","no")</f>
        <v>no</v>
      </c>
      <c r="S728" s="46" t="str">
        <f>IF(Tbl_DFR[[#This Row],[Filling Qty]]&gt;=150,"high",IF(Tbl_DFR[[#This Row],[Filling Qty]]&gt;=80,"medium","low"))</f>
        <v>low</v>
      </c>
      <c r="T728" s="46">
        <f t="shared" si="12"/>
        <v>85</v>
      </c>
      <c r="U728" s="46" t="str" cm="1">
        <f t="array" ref="U728">_xlfn.IFS(Tbl_DFR[[#This Row],[Filling Qty]]&gt;=150,"HIGH",Tbl_DFR[[#This Row],[Filling Qty]]&gt;=80,"medium",TRUE,"low")</f>
        <v>low</v>
      </c>
      <c r="V728" s="46" t="str">
        <f>IF(OR(Tbl_DFR[[#This Row],[CMP]]="HALDWANI",Tbl_DFR[[#This Row],[CMP]]="DEHRADUN"),"YES","NO")</f>
        <v>YES</v>
      </c>
      <c r="W728" s="59">
        <v>45944</v>
      </c>
      <c r="X728" s="46"/>
      <c r="Y728" s="47">
        <v>45931</v>
      </c>
      <c r="Z728" s="47" t="str">
        <f>IFERROR(TEXT(Tbl_DFR[[#This Row],[Date of filling]],"mmm"),"WIP")</f>
        <v>Oct</v>
      </c>
      <c r="AA728" s="159">
        <f>IFERROR(YEAR(Tbl_DFR[[#This Row],[Date of filling]]),"WIP")</f>
        <v>2025</v>
      </c>
      <c r="AB728" s="161" t="str">
        <f>IFERROR(TEXT(Tbl_DFR[[#This Row],[Date of filling]],"ddd"),"WIP")</f>
        <v>Tue</v>
      </c>
      <c r="AC728" s="48"/>
      <c r="AD728" s="130" t="str">
        <f>_xlfn.XLOOKUP(Tbl_DFR[[#This Row],[SAP]],Site_master[SAP ID],Site_master[ [ TECHNICIAN Name] ],"Not found")</f>
        <v>Chandr Kishor Tiwari</v>
      </c>
      <c r="AE728" s="135">
        <f>LEN(Tbl_DFR[[#This Row],[SAP]])</f>
        <v>18</v>
      </c>
      <c r="AF728" s="151" t="str">
        <f>IF(Tbl_DFR[[#This Row],[SAP LENGTH]]=18,"valid","check")</f>
        <v>valid</v>
      </c>
    </row>
    <row r="729" spans="1:32">
      <c r="A729" s="56">
        <v>501</v>
      </c>
      <c r="B729" s="29" t="s">
        <v>31</v>
      </c>
      <c r="C729" s="137" t="str">
        <f>UPPER(TRIM(Tbl_DFR[[#This Row],[CMP]]))</f>
        <v>HALDWANI</v>
      </c>
      <c r="D729" s="40" t="s">
        <v>1</v>
      </c>
      <c r="E729" s="49" t="s">
        <v>112</v>
      </c>
      <c r="F729" s="27" t="s">
        <v>111</v>
      </c>
      <c r="G729" s="27" t="s">
        <v>601</v>
      </c>
      <c r="H729" s="28">
        <v>100226</v>
      </c>
      <c r="I729" s="58">
        <v>45944</v>
      </c>
      <c r="J729" s="58">
        <v>45944</v>
      </c>
      <c r="K729" s="159">
        <f>IF(OR(Tbl_DFR[[#This Row],[Date of filling]]="WIP",Tbl_DFR[[#This Row],[Date of Invoice ]]=""),"",Tbl_DFR[[#This Row],[Date of filling]]-Tbl_DFR[[#This Row],[Date of Invoice ]])</f>
        <v>0</v>
      </c>
      <c r="L729" s="161" t="str">
        <f>IF(ISNUMBER(Tbl_DFR[[#This Row],[Invoice filling gape]]),"valid","check")</f>
        <v>valid</v>
      </c>
      <c r="M729" s="42">
        <v>2939</v>
      </c>
      <c r="N729" s="42">
        <v>811</v>
      </c>
      <c r="O729" s="42">
        <v>22</v>
      </c>
      <c r="P729" s="42">
        <v>60</v>
      </c>
      <c r="Q729" s="42" t="str">
        <f>IF(Tbl_DFR[[#This Row],[Filling Qty]]&gt;=150,"high","normal")</f>
        <v>normal</v>
      </c>
      <c r="R729" s="42" t="str">
        <f>IF(AND(Tbl_DFR[[#This Row],[CMP]]="HALDWANI",Tbl_DFR[[#This Row],[Filling Qty]]&gt;=150),"yes","no")</f>
        <v>no</v>
      </c>
      <c r="S729" s="42" t="str">
        <f>IF(Tbl_DFR[[#This Row],[Filling Qty]]&gt;=150,"high",IF(Tbl_DFR[[#This Row],[Filling Qty]]&gt;=80,"medium","low"))</f>
        <v>low</v>
      </c>
      <c r="T729" s="42">
        <f t="shared" si="12"/>
        <v>82</v>
      </c>
      <c r="U729" s="42" t="str" cm="1">
        <f t="array" ref="U729">_xlfn.IFS(Tbl_DFR[[#This Row],[Filling Qty]]&gt;=150,"HIGH",Tbl_DFR[[#This Row],[Filling Qty]]&gt;=80,"medium",TRUE,"low")</f>
        <v>low</v>
      </c>
      <c r="V729" s="42" t="str">
        <f>IF(OR(Tbl_DFR[[#This Row],[CMP]]="HALDWANI",Tbl_DFR[[#This Row],[CMP]]="DEHRADUN"),"YES","NO")</f>
        <v>YES</v>
      </c>
      <c r="W729" s="58">
        <v>45944</v>
      </c>
      <c r="X729" s="42"/>
      <c r="Y729" s="43">
        <v>45931</v>
      </c>
      <c r="Z729" s="43" t="str">
        <f>IFERROR(TEXT(Tbl_DFR[[#This Row],[Date of filling]],"mmm"),"WIP")</f>
        <v>Oct</v>
      </c>
      <c r="AA729" s="159">
        <f>IFERROR(YEAR(Tbl_DFR[[#This Row],[Date of filling]]),"WIP")</f>
        <v>2025</v>
      </c>
      <c r="AB729" s="161" t="str">
        <f>IFERROR(TEXT(Tbl_DFR[[#This Row],[Date of filling]],"ddd"),"WIP")</f>
        <v>Tue</v>
      </c>
      <c r="AC729" s="50"/>
      <c r="AD729" s="129" t="str">
        <f>_xlfn.XLOOKUP(Tbl_DFR[[#This Row],[SAP]],Site_master[SAP ID],Site_master[ [ TECHNICIAN Name] ],"Not found")</f>
        <v>Chandr Kishor Tiwari</v>
      </c>
      <c r="AE729" s="133">
        <f>LEN(Tbl_DFR[[#This Row],[SAP]])</f>
        <v>18</v>
      </c>
      <c r="AF729" s="151" t="str">
        <f>IF(Tbl_DFR[[#This Row],[SAP LENGTH]]=18,"valid","check")</f>
        <v>valid</v>
      </c>
    </row>
    <row r="730" spans="1:32">
      <c r="A730" s="70">
        <v>502</v>
      </c>
      <c r="B730" s="22" t="s">
        <v>31</v>
      </c>
      <c r="C730" s="134" t="str">
        <f>UPPER(TRIM(Tbl_DFR[[#This Row],[CMP]]))</f>
        <v>HALDWANI</v>
      </c>
      <c r="D730" s="40" t="s">
        <v>1</v>
      </c>
      <c r="E730" s="45" t="s">
        <v>112</v>
      </c>
      <c r="F730" s="21" t="s">
        <v>111</v>
      </c>
      <c r="G730" s="21" t="s">
        <v>602</v>
      </c>
      <c r="H730" s="34">
        <v>100226</v>
      </c>
      <c r="I730" s="59">
        <v>45944</v>
      </c>
      <c r="J730" s="59">
        <v>45944</v>
      </c>
      <c r="K730" s="159">
        <f>IF(OR(Tbl_DFR[[#This Row],[Date of filling]]="WIP",Tbl_DFR[[#This Row],[Date of Invoice ]]=""),"",Tbl_DFR[[#This Row],[Date of filling]]-Tbl_DFR[[#This Row],[Date of Invoice ]])</f>
        <v>0</v>
      </c>
      <c r="L730" s="161" t="str">
        <f>IF(ISNUMBER(Tbl_DFR[[#This Row],[Invoice filling gape]]),"valid","check")</f>
        <v>valid</v>
      </c>
      <c r="M730" s="46">
        <v>966</v>
      </c>
      <c r="N730" s="46">
        <v>155</v>
      </c>
      <c r="O730" s="46">
        <v>10</v>
      </c>
      <c r="P730" s="46">
        <v>60</v>
      </c>
      <c r="Q730" s="46" t="str">
        <f>IF(Tbl_DFR[[#This Row],[Filling Qty]]&gt;=150,"high","normal")</f>
        <v>normal</v>
      </c>
      <c r="R730" s="46" t="str">
        <f>IF(AND(Tbl_DFR[[#This Row],[CMP]]="HALDWANI",Tbl_DFR[[#This Row],[Filling Qty]]&gt;=150),"yes","no")</f>
        <v>no</v>
      </c>
      <c r="S730" s="46" t="str">
        <f>IF(Tbl_DFR[[#This Row],[Filling Qty]]&gt;=150,"high",IF(Tbl_DFR[[#This Row],[Filling Qty]]&gt;=80,"medium","low"))</f>
        <v>low</v>
      </c>
      <c r="T730" s="46">
        <f t="shared" si="12"/>
        <v>70</v>
      </c>
      <c r="U730" s="46" t="str" cm="1">
        <f t="array" ref="U730">_xlfn.IFS(Tbl_DFR[[#This Row],[Filling Qty]]&gt;=150,"HIGH",Tbl_DFR[[#This Row],[Filling Qty]]&gt;=80,"medium",TRUE,"low")</f>
        <v>low</v>
      </c>
      <c r="V730" s="46" t="str">
        <f>IF(OR(Tbl_DFR[[#This Row],[CMP]]="HALDWANI",Tbl_DFR[[#This Row],[CMP]]="DEHRADUN"),"YES","NO")</f>
        <v>YES</v>
      </c>
      <c r="W730" s="59">
        <v>45944</v>
      </c>
      <c r="X730" s="46"/>
      <c r="Y730" s="47">
        <v>45931</v>
      </c>
      <c r="Z730" s="47" t="str">
        <f>IFERROR(TEXT(Tbl_DFR[[#This Row],[Date of filling]],"mmm"),"WIP")</f>
        <v>Oct</v>
      </c>
      <c r="AA730" s="159">
        <f>IFERROR(YEAR(Tbl_DFR[[#This Row],[Date of filling]]),"WIP")</f>
        <v>2025</v>
      </c>
      <c r="AB730" s="161" t="str">
        <f>IFERROR(TEXT(Tbl_DFR[[#This Row],[Date of filling]],"ddd"),"WIP")</f>
        <v>Tue</v>
      </c>
      <c r="AC730" s="48"/>
      <c r="AD730" s="130" t="str">
        <f>_xlfn.XLOOKUP(Tbl_DFR[[#This Row],[SAP]],Site_master[SAP ID],Site_master[ [ TECHNICIAN Name] ],"Not found")</f>
        <v>Chandr Kishor Tiwari</v>
      </c>
      <c r="AE730" s="135">
        <f>LEN(Tbl_DFR[[#This Row],[SAP]])</f>
        <v>18</v>
      </c>
      <c r="AF730" s="151" t="str">
        <f>IF(Tbl_DFR[[#This Row],[SAP LENGTH]]=18,"valid","check")</f>
        <v>valid</v>
      </c>
    </row>
    <row r="731" spans="1:32">
      <c r="A731" s="56">
        <v>503</v>
      </c>
      <c r="B731" s="29" t="s">
        <v>31</v>
      </c>
      <c r="C731" s="137" t="str">
        <f>UPPER(TRIM(Tbl_DFR[[#This Row],[CMP]]))</f>
        <v>HALDWANI</v>
      </c>
      <c r="D731" s="40" t="s">
        <v>1</v>
      </c>
      <c r="E731" s="27" t="s">
        <v>112</v>
      </c>
      <c r="F731" s="27" t="s">
        <v>111</v>
      </c>
      <c r="G731" s="27" t="s">
        <v>603</v>
      </c>
      <c r="H731" s="28">
        <v>101042</v>
      </c>
      <c r="I731" s="58">
        <v>45944</v>
      </c>
      <c r="J731" s="58">
        <v>45944</v>
      </c>
      <c r="K731" s="159">
        <f>IF(OR(Tbl_DFR[[#This Row],[Date of filling]]="WIP",Tbl_DFR[[#This Row],[Date of Invoice ]]=""),"",Tbl_DFR[[#This Row],[Date of filling]]-Tbl_DFR[[#This Row],[Date of Invoice ]])</f>
        <v>0</v>
      </c>
      <c r="L731" s="161" t="str">
        <f>IF(ISNUMBER(Tbl_DFR[[#This Row],[Invoice filling gape]]),"valid","check")</f>
        <v>valid</v>
      </c>
      <c r="M731" s="42">
        <v>22204</v>
      </c>
      <c r="N731" s="42">
        <v>4535</v>
      </c>
      <c r="O731" s="42">
        <v>46</v>
      </c>
      <c r="P731" s="42">
        <v>40</v>
      </c>
      <c r="Q731" s="42" t="str">
        <f>IF(Tbl_DFR[[#This Row],[Filling Qty]]&gt;=150,"high","normal")</f>
        <v>normal</v>
      </c>
      <c r="R731" s="42" t="str">
        <f>IF(AND(Tbl_DFR[[#This Row],[CMP]]="HALDWANI",Tbl_DFR[[#This Row],[Filling Qty]]&gt;=150),"yes","no")</f>
        <v>no</v>
      </c>
      <c r="S731" s="42" t="str">
        <f>IF(Tbl_DFR[[#This Row],[Filling Qty]]&gt;=150,"high",IF(Tbl_DFR[[#This Row],[Filling Qty]]&gt;=80,"medium","low"))</f>
        <v>low</v>
      </c>
      <c r="T731" s="42">
        <f t="shared" si="12"/>
        <v>86</v>
      </c>
      <c r="U731" s="42" t="str" cm="1">
        <f t="array" ref="U731">_xlfn.IFS(Tbl_DFR[[#This Row],[Filling Qty]]&gt;=150,"HIGH",Tbl_DFR[[#This Row],[Filling Qty]]&gt;=80,"medium",TRUE,"low")</f>
        <v>low</v>
      </c>
      <c r="V731" s="42" t="str">
        <f>IF(OR(Tbl_DFR[[#This Row],[CMP]]="HALDWANI",Tbl_DFR[[#This Row],[CMP]]="DEHRADUN"),"YES","NO")</f>
        <v>YES</v>
      </c>
      <c r="W731" s="58">
        <v>45944</v>
      </c>
      <c r="X731" s="42"/>
      <c r="Y731" s="43">
        <v>45931</v>
      </c>
      <c r="Z731" s="43" t="str">
        <f>IFERROR(TEXT(Tbl_DFR[[#This Row],[Date of filling]],"mmm"),"WIP")</f>
        <v>Oct</v>
      </c>
      <c r="AA731" s="159">
        <f>IFERROR(YEAR(Tbl_DFR[[#This Row],[Date of filling]]),"WIP")</f>
        <v>2025</v>
      </c>
      <c r="AB731" s="161" t="str">
        <f>IFERROR(TEXT(Tbl_DFR[[#This Row],[Date of filling]],"ddd"),"WIP")</f>
        <v>Tue</v>
      </c>
      <c r="AC731" s="50"/>
      <c r="AD731" s="129" t="str">
        <f>_xlfn.XLOOKUP(Tbl_DFR[[#This Row],[SAP]],Site_master[SAP ID],Site_master[ [ TECHNICIAN Name] ],"Not found")</f>
        <v>Chandr Kishor Tiwari</v>
      </c>
      <c r="AE731" s="133">
        <f>LEN(Tbl_DFR[[#This Row],[SAP]])</f>
        <v>18</v>
      </c>
      <c r="AF731" s="151" t="str">
        <f>IF(Tbl_DFR[[#This Row],[SAP LENGTH]]=18,"valid","check")</f>
        <v>valid</v>
      </c>
    </row>
    <row r="732" spans="1:32">
      <c r="A732" s="70">
        <v>504</v>
      </c>
      <c r="B732" s="22" t="s">
        <v>31</v>
      </c>
      <c r="C732" s="134" t="str">
        <f>UPPER(TRIM(Tbl_DFR[[#This Row],[CMP]]))</f>
        <v>HALDWANI</v>
      </c>
      <c r="D732" s="40" t="s">
        <v>1</v>
      </c>
      <c r="E732" s="21" t="s">
        <v>112</v>
      </c>
      <c r="F732" s="21" t="s">
        <v>111</v>
      </c>
      <c r="G732" s="21" t="s">
        <v>604</v>
      </c>
      <c r="H732" s="34">
        <v>101042</v>
      </c>
      <c r="I732" s="59">
        <v>45944</v>
      </c>
      <c r="J732" s="59">
        <v>45944</v>
      </c>
      <c r="K732" s="159">
        <f>IF(OR(Tbl_DFR[[#This Row],[Date of filling]]="WIP",Tbl_DFR[[#This Row],[Date of Invoice ]]=""),"",Tbl_DFR[[#This Row],[Date of filling]]-Tbl_DFR[[#This Row],[Date of Invoice ]])</f>
        <v>0</v>
      </c>
      <c r="L732" s="161" t="str">
        <f>IF(ISNUMBER(Tbl_DFR[[#This Row],[Invoice filling gape]]),"valid","check")</f>
        <v>valid</v>
      </c>
      <c r="M732" s="46">
        <v>21592</v>
      </c>
      <c r="N732" s="46">
        <v>4914</v>
      </c>
      <c r="O732" s="46">
        <v>82</v>
      </c>
      <c r="P732" s="46">
        <v>40</v>
      </c>
      <c r="Q732" s="46" t="str">
        <f>IF(Tbl_DFR[[#This Row],[Filling Qty]]&gt;=150,"high","normal")</f>
        <v>normal</v>
      </c>
      <c r="R732" s="46" t="str">
        <f>IF(AND(Tbl_DFR[[#This Row],[CMP]]="HALDWANI",Tbl_DFR[[#This Row],[Filling Qty]]&gt;=150),"yes","no")</f>
        <v>no</v>
      </c>
      <c r="S732" s="46" t="str">
        <f>IF(Tbl_DFR[[#This Row],[Filling Qty]]&gt;=150,"high",IF(Tbl_DFR[[#This Row],[Filling Qty]]&gt;=80,"medium","low"))</f>
        <v>low</v>
      </c>
      <c r="T732" s="46">
        <f t="shared" si="12"/>
        <v>122</v>
      </c>
      <c r="U732" s="46" t="str" cm="1">
        <f t="array" ref="U732">_xlfn.IFS(Tbl_DFR[[#This Row],[Filling Qty]]&gt;=150,"HIGH",Tbl_DFR[[#This Row],[Filling Qty]]&gt;=80,"medium",TRUE,"low")</f>
        <v>low</v>
      </c>
      <c r="V732" s="46" t="str">
        <f>IF(OR(Tbl_DFR[[#This Row],[CMP]]="HALDWANI",Tbl_DFR[[#This Row],[CMP]]="DEHRADUN"),"YES","NO")</f>
        <v>YES</v>
      </c>
      <c r="W732" s="59">
        <v>45944</v>
      </c>
      <c r="X732" s="46"/>
      <c r="Y732" s="47">
        <v>45931</v>
      </c>
      <c r="Z732" s="47" t="str">
        <f>IFERROR(TEXT(Tbl_DFR[[#This Row],[Date of filling]],"mmm"),"WIP")</f>
        <v>Oct</v>
      </c>
      <c r="AA732" s="159">
        <f>IFERROR(YEAR(Tbl_DFR[[#This Row],[Date of filling]]),"WIP")</f>
        <v>2025</v>
      </c>
      <c r="AB732" s="161" t="str">
        <f>IFERROR(TEXT(Tbl_DFR[[#This Row],[Date of filling]],"ddd"),"WIP")</f>
        <v>Tue</v>
      </c>
      <c r="AC732" s="48"/>
      <c r="AD732" s="130" t="str">
        <f>_xlfn.XLOOKUP(Tbl_DFR[[#This Row],[SAP]],Site_master[SAP ID],Site_master[ [ TECHNICIAN Name] ],"Not found")</f>
        <v>Chandr Kishor Tiwari</v>
      </c>
      <c r="AE732" s="135">
        <f>LEN(Tbl_DFR[[#This Row],[SAP]])</f>
        <v>18</v>
      </c>
      <c r="AF732" s="151" t="str">
        <f>IF(Tbl_DFR[[#This Row],[SAP LENGTH]]=18,"valid","check")</f>
        <v>valid</v>
      </c>
    </row>
    <row r="733" spans="1:32">
      <c r="A733" s="56">
        <v>505</v>
      </c>
      <c r="B733" s="29" t="s">
        <v>31</v>
      </c>
      <c r="C733" s="137" t="str">
        <f>UPPER(TRIM(Tbl_DFR[[#This Row],[CMP]]))</f>
        <v>HALDWANI</v>
      </c>
      <c r="D733" s="40" t="s">
        <v>1</v>
      </c>
      <c r="E733" s="27" t="s">
        <v>112</v>
      </c>
      <c r="F733" s="27" t="s">
        <v>111</v>
      </c>
      <c r="G733" s="27" t="s">
        <v>605</v>
      </c>
      <c r="H733" s="28">
        <v>101042</v>
      </c>
      <c r="I733" s="58">
        <v>45944</v>
      </c>
      <c r="J733" s="58">
        <v>45944</v>
      </c>
      <c r="K733" s="159">
        <f>IF(OR(Tbl_DFR[[#This Row],[Date of filling]]="WIP",Tbl_DFR[[#This Row],[Date of Invoice ]]=""),"",Tbl_DFR[[#This Row],[Date of filling]]-Tbl_DFR[[#This Row],[Date of Invoice ]])</f>
        <v>0</v>
      </c>
      <c r="L733" s="161" t="str">
        <f>IF(ISNUMBER(Tbl_DFR[[#This Row],[Invoice filling gape]]),"valid","check")</f>
        <v>valid</v>
      </c>
      <c r="M733" s="42">
        <v>9771</v>
      </c>
      <c r="N733" s="42">
        <v>2573</v>
      </c>
      <c r="O733" s="42">
        <v>34</v>
      </c>
      <c r="P733" s="42">
        <v>40</v>
      </c>
      <c r="Q733" s="42" t="str">
        <f>IF(Tbl_DFR[[#This Row],[Filling Qty]]&gt;=150,"high","normal")</f>
        <v>normal</v>
      </c>
      <c r="R733" s="42" t="str">
        <f>IF(AND(Tbl_DFR[[#This Row],[CMP]]="HALDWANI",Tbl_DFR[[#This Row],[Filling Qty]]&gt;=150),"yes","no")</f>
        <v>no</v>
      </c>
      <c r="S733" s="42" t="str">
        <f>IF(Tbl_DFR[[#This Row],[Filling Qty]]&gt;=150,"high",IF(Tbl_DFR[[#This Row],[Filling Qty]]&gt;=80,"medium","low"))</f>
        <v>low</v>
      </c>
      <c r="T733" s="42">
        <f t="shared" si="12"/>
        <v>74</v>
      </c>
      <c r="U733" s="42" t="str" cm="1">
        <f t="array" ref="U733">_xlfn.IFS(Tbl_DFR[[#This Row],[Filling Qty]]&gt;=150,"HIGH",Tbl_DFR[[#This Row],[Filling Qty]]&gt;=80,"medium",TRUE,"low")</f>
        <v>low</v>
      </c>
      <c r="V733" s="42" t="str">
        <f>IF(OR(Tbl_DFR[[#This Row],[CMP]]="HALDWANI",Tbl_DFR[[#This Row],[CMP]]="DEHRADUN"),"YES","NO")</f>
        <v>YES</v>
      </c>
      <c r="W733" s="58">
        <v>45944</v>
      </c>
      <c r="X733" s="42"/>
      <c r="Y733" s="43">
        <v>45931</v>
      </c>
      <c r="Z733" s="43" t="str">
        <f>IFERROR(TEXT(Tbl_DFR[[#This Row],[Date of filling]],"mmm"),"WIP")</f>
        <v>Oct</v>
      </c>
      <c r="AA733" s="159">
        <f>IFERROR(YEAR(Tbl_DFR[[#This Row],[Date of filling]]),"WIP")</f>
        <v>2025</v>
      </c>
      <c r="AB733" s="161" t="str">
        <f>IFERROR(TEXT(Tbl_DFR[[#This Row],[Date of filling]],"ddd"),"WIP")</f>
        <v>Tue</v>
      </c>
      <c r="AC733" s="50"/>
      <c r="AD733" s="129" t="str">
        <f>_xlfn.XLOOKUP(Tbl_DFR[[#This Row],[SAP]],Site_master[SAP ID],Site_master[ [ TECHNICIAN Name] ],"Not found")</f>
        <v>Chandr Kishor Tiwari</v>
      </c>
      <c r="AE733" s="133">
        <f>LEN(Tbl_DFR[[#This Row],[SAP]])</f>
        <v>18</v>
      </c>
      <c r="AF733" s="151" t="str">
        <f>IF(Tbl_DFR[[#This Row],[SAP LENGTH]]=18,"valid","check")</f>
        <v>valid</v>
      </c>
    </row>
    <row r="734" spans="1:32">
      <c r="A734" s="70">
        <v>506</v>
      </c>
      <c r="B734" s="22" t="s">
        <v>31</v>
      </c>
      <c r="C734" s="134" t="str">
        <f>UPPER(TRIM(Tbl_DFR[[#This Row],[CMP]]))</f>
        <v>HALDWANI</v>
      </c>
      <c r="D734" s="40" t="s">
        <v>1</v>
      </c>
      <c r="E734" s="21" t="s">
        <v>112</v>
      </c>
      <c r="F734" s="21" t="s">
        <v>111</v>
      </c>
      <c r="G734" s="21" t="s">
        <v>606</v>
      </c>
      <c r="H734" s="34">
        <v>101042</v>
      </c>
      <c r="I734" s="59">
        <v>45944</v>
      </c>
      <c r="J734" s="59">
        <v>45944</v>
      </c>
      <c r="K734" s="159">
        <f>IF(OR(Tbl_DFR[[#This Row],[Date of filling]]="WIP",Tbl_DFR[[#This Row],[Date of Invoice ]]=""),"",Tbl_DFR[[#This Row],[Date of filling]]-Tbl_DFR[[#This Row],[Date of Invoice ]])</f>
        <v>0</v>
      </c>
      <c r="L734" s="161" t="str">
        <f>IF(ISNUMBER(Tbl_DFR[[#This Row],[Invoice filling gape]]),"valid","check")</f>
        <v>valid</v>
      </c>
      <c r="M734" s="46">
        <v>22021</v>
      </c>
      <c r="N734" s="46">
        <v>5024</v>
      </c>
      <c r="O734" s="46">
        <v>57</v>
      </c>
      <c r="P734" s="46">
        <v>40</v>
      </c>
      <c r="Q734" s="46" t="str">
        <f>IF(Tbl_DFR[[#This Row],[Filling Qty]]&gt;=150,"high","normal")</f>
        <v>normal</v>
      </c>
      <c r="R734" s="46" t="str">
        <f>IF(AND(Tbl_DFR[[#This Row],[CMP]]="HALDWANI",Tbl_DFR[[#This Row],[Filling Qty]]&gt;=150),"yes","no")</f>
        <v>no</v>
      </c>
      <c r="S734" s="46" t="str">
        <f>IF(Tbl_DFR[[#This Row],[Filling Qty]]&gt;=150,"high",IF(Tbl_DFR[[#This Row],[Filling Qty]]&gt;=80,"medium","low"))</f>
        <v>low</v>
      </c>
      <c r="T734" s="46">
        <f t="shared" si="12"/>
        <v>97</v>
      </c>
      <c r="U734" s="46" t="str" cm="1">
        <f t="array" ref="U734">_xlfn.IFS(Tbl_DFR[[#This Row],[Filling Qty]]&gt;=150,"HIGH",Tbl_DFR[[#This Row],[Filling Qty]]&gt;=80,"medium",TRUE,"low")</f>
        <v>low</v>
      </c>
      <c r="V734" s="46" t="str">
        <f>IF(OR(Tbl_DFR[[#This Row],[CMP]]="HALDWANI",Tbl_DFR[[#This Row],[CMP]]="DEHRADUN"),"YES","NO")</f>
        <v>YES</v>
      </c>
      <c r="W734" s="59">
        <v>45944</v>
      </c>
      <c r="X734" s="46"/>
      <c r="Y734" s="47">
        <v>45931</v>
      </c>
      <c r="Z734" s="47" t="str">
        <f>IFERROR(TEXT(Tbl_DFR[[#This Row],[Date of filling]],"mmm"),"WIP")</f>
        <v>Oct</v>
      </c>
      <c r="AA734" s="159">
        <f>IFERROR(YEAR(Tbl_DFR[[#This Row],[Date of filling]]),"WIP")</f>
        <v>2025</v>
      </c>
      <c r="AB734" s="161" t="str">
        <f>IFERROR(TEXT(Tbl_DFR[[#This Row],[Date of filling]],"ddd"),"WIP")</f>
        <v>Tue</v>
      </c>
      <c r="AC734" s="48"/>
      <c r="AD734" s="130" t="str">
        <f>_xlfn.XLOOKUP(Tbl_DFR[[#This Row],[SAP]],Site_master[SAP ID],Site_master[ [ TECHNICIAN Name] ],"Not found")</f>
        <v>Chandr Kishor Tiwari</v>
      </c>
      <c r="AE734" s="135">
        <f>LEN(Tbl_DFR[[#This Row],[SAP]])</f>
        <v>18</v>
      </c>
      <c r="AF734" s="151" t="str">
        <f>IF(Tbl_DFR[[#This Row],[SAP LENGTH]]=18,"valid","check")</f>
        <v>valid</v>
      </c>
    </row>
    <row r="735" spans="1:32">
      <c r="A735" s="56">
        <v>507</v>
      </c>
      <c r="B735" s="29" t="s">
        <v>31</v>
      </c>
      <c r="C735" s="137" t="str">
        <f>UPPER(TRIM(Tbl_DFR[[#This Row],[CMP]]))</f>
        <v>HALDWANI</v>
      </c>
      <c r="D735" s="40" t="s">
        <v>1</v>
      </c>
      <c r="E735" s="27" t="s">
        <v>112</v>
      </c>
      <c r="F735" s="27" t="s">
        <v>111</v>
      </c>
      <c r="G735" s="27" t="s">
        <v>607</v>
      </c>
      <c r="H735" s="28">
        <v>101042</v>
      </c>
      <c r="I735" s="58">
        <v>45944</v>
      </c>
      <c r="J735" s="58">
        <v>45944</v>
      </c>
      <c r="K735" s="159">
        <f>IF(OR(Tbl_DFR[[#This Row],[Date of filling]]="WIP",Tbl_DFR[[#This Row],[Date of Invoice ]]=""),"",Tbl_DFR[[#This Row],[Date of filling]]-Tbl_DFR[[#This Row],[Date of Invoice ]])</f>
        <v>0</v>
      </c>
      <c r="L735" s="161" t="str">
        <f>IF(ISNUMBER(Tbl_DFR[[#This Row],[Invoice filling gape]]),"valid","check")</f>
        <v>valid</v>
      </c>
      <c r="M735" s="42">
        <v>2961</v>
      </c>
      <c r="N735" s="42">
        <v>599</v>
      </c>
      <c r="O735" s="42">
        <v>46</v>
      </c>
      <c r="P735" s="42">
        <v>40</v>
      </c>
      <c r="Q735" s="42" t="str">
        <f>IF(Tbl_DFR[[#This Row],[Filling Qty]]&gt;=150,"high","normal")</f>
        <v>normal</v>
      </c>
      <c r="R735" s="42" t="str">
        <f>IF(AND(Tbl_DFR[[#This Row],[CMP]]="HALDWANI",Tbl_DFR[[#This Row],[Filling Qty]]&gt;=150),"yes","no")</f>
        <v>no</v>
      </c>
      <c r="S735" s="42" t="str">
        <f>IF(Tbl_DFR[[#This Row],[Filling Qty]]&gt;=150,"high",IF(Tbl_DFR[[#This Row],[Filling Qty]]&gt;=80,"medium","low"))</f>
        <v>low</v>
      </c>
      <c r="T735" s="42">
        <f t="shared" si="12"/>
        <v>86</v>
      </c>
      <c r="U735" s="42" t="str" cm="1">
        <f t="array" ref="U735">_xlfn.IFS(Tbl_DFR[[#This Row],[Filling Qty]]&gt;=150,"HIGH",Tbl_DFR[[#This Row],[Filling Qty]]&gt;=80,"medium",TRUE,"low")</f>
        <v>low</v>
      </c>
      <c r="V735" s="42" t="str">
        <f>IF(OR(Tbl_DFR[[#This Row],[CMP]]="HALDWANI",Tbl_DFR[[#This Row],[CMP]]="DEHRADUN"),"YES","NO")</f>
        <v>YES</v>
      </c>
      <c r="W735" s="58">
        <v>45944</v>
      </c>
      <c r="X735" s="42"/>
      <c r="Y735" s="43">
        <v>45931</v>
      </c>
      <c r="Z735" s="43" t="str">
        <f>IFERROR(TEXT(Tbl_DFR[[#This Row],[Date of filling]],"mmm"),"WIP")</f>
        <v>Oct</v>
      </c>
      <c r="AA735" s="159">
        <f>IFERROR(YEAR(Tbl_DFR[[#This Row],[Date of filling]]),"WIP")</f>
        <v>2025</v>
      </c>
      <c r="AB735" s="161" t="str">
        <f>IFERROR(TEXT(Tbl_DFR[[#This Row],[Date of filling]],"ddd"),"WIP")</f>
        <v>Tue</v>
      </c>
      <c r="AC735" s="50"/>
      <c r="AD735" s="129" t="str">
        <f>_xlfn.XLOOKUP(Tbl_DFR[[#This Row],[SAP]],Site_master[SAP ID],Site_master[ [ TECHNICIAN Name] ],"Not found")</f>
        <v>Chandr Kishor Tiwari</v>
      </c>
      <c r="AE735" s="133">
        <f>LEN(Tbl_DFR[[#This Row],[SAP]])</f>
        <v>18</v>
      </c>
      <c r="AF735" s="151" t="str">
        <f>IF(Tbl_DFR[[#This Row],[SAP LENGTH]]=18,"valid","check")</f>
        <v>valid</v>
      </c>
    </row>
    <row r="736" spans="1:32">
      <c r="A736" s="70">
        <v>508</v>
      </c>
      <c r="B736" s="22" t="s">
        <v>31</v>
      </c>
      <c r="C736" s="134" t="str">
        <f>UPPER(TRIM(Tbl_DFR[[#This Row],[CMP]]))</f>
        <v>HALDWANI</v>
      </c>
      <c r="D736" s="40" t="s">
        <v>1</v>
      </c>
      <c r="E736" s="21" t="s">
        <v>112</v>
      </c>
      <c r="F736" s="21" t="s">
        <v>111</v>
      </c>
      <c r="G736" s="21" t="s">
        <v>608</v>
      </c>
      <c r="H736" s="34">
        <v>101042</v>
      </c>
      <c r="I736" s="59">
        <v>45944</v>
      </c>
      <c r="J736" s="59">
        <v>45944</v>
      </c>
      <c r="K736" s="159">
        <f>IF(OR(Tbl_DFR[[#This Row],[Date of filling]]="WIP",Tbl_DFR[[#This Row],[Date of Invoice ]]=""),"",Tbl_DFR[[#This Row],[Date of filling]]-Tbl_DFR[[#This Row],[Date of Invoice ]])</f>
        <v>0</v>
      </c>
      <c r="L736" s="161" t="str">
        <f>IF(ISNUMBER(Tbl_DFR[[#This Row],[Invoice filling gape]]),"valid","check")</f>
        <v>valid</v>
      </c>
      <c r="M736" s="46">
        <v>6407</v>
      </c>
      <c r="N736" s="46">
        <v>1186</v>
      </c>
      <c r="O736" s="46">
        <v>95</v>
      </c>
      <c r="P736" s="46">
        <v>40</v>
      </c>
      <c r="Q736" s="46" t="str">
        <f>IF(Tbl_DFR[[#This Row],[Filling Qty]]&gt;=150,"high","normal")</f>
        <v>normal</v>
      </c>
      <c r="R736" s="46" t="str">
        <f>IF(AND(Tbl_DFR[[#This Row],[CMP]]="HALDWANI",Tbl_DFR[[#This Row],[Filling Qty]]&gt;=150),"yes","no")</f>
        <v>no</v>
      </c>
      <c r="S736" s="46" t="str">
        <f>IF(Tbl_DFR[[#This Row],[Filling Qty]]&gt;=150,"high",IF(Tbl_DFR[[#This Row],[Filling Qty]]&gt;=80,"medium","low"))</f>
        <v>low</v>
      </c>
      <c r="T736" s="46">
        <f t="shared" si="12"/>
        <v>135</v>
      </c>
      <c r="U736" s="46" t="str" cm="1">
        <f t="array" ref="U736">_xlfn.IFS(Tbl_DFR[[#This Row],[Filling Qty]]&gt;=150,"HIGH",Tbl_DFR[[#This Row],[Filling Qty]]&gt;=80,"medium",TRUE,"low")</f>
        <v>low</v>
      </c>
      <c r="V736" s="46" t="str">
        <f>IF(OR(Tbl_DFR[[#This Row],[CMP]]="HALDWANI",Tbl_DFR[[#This Row],[CMP]]="DEHRADUN"),"YES","NO")</f>
        <v>YES</v>
      </c>
      <c r="W736" s="59">
        <v>45944</v>
      </c>
      <c r="X736" s="46"/>
      <c r="Y736" s="47">
        <v>45931</v>
      </c>
      <c r="Z736" s="47" t="str">
        <f>IFERROR(TEXT(Tbl_DFR[[#This Row],[Date of filling]],"mmm"),"WIP")</f>
        <v>Oct</v>
      </c>
      <c r="AA736" s="159">
        <f>IFERROR(YEAR(Tbl_DFR[[#This Row],[Date of filling]]),"WIP")</f>
        <v>2025</v>
      </c>
      <c r="AB736" s="161" t="str">
        <f>IFERROR(TEXT(Tbl_DFR[[#This Row],[Date of filling]],"ddd"),"WIP")</f>
        <v>Tue</v>
      </c>
      <c r="AC736" s="48"/>
      <c r="AD736" s="130" t="str">
        <f>_xlfn.XLOOKUP(Tbl_DFR[[#This Row],[SAP]],Site_master[SAP ID],Site_master[ [ TECHNICIAN Name] ],"Not found")</f>
        <v>Chandr Kishor Tiwari</v>
      </c>
      <c r="AE736" s="135">
        <f>LEN(Tbl_DFR[[#This Row],[SAP]])</f>
        <v>18</v>
      </c>
      <c r="AF736" s="151" t="str">
        <f>IF(Tbl_DFR[[#This Row],[SAP LENGTH]]=18,"valid","check")</f>
        <v>valid</v>
      </c>
    </row>
    <row r="737" spans="1:32">
      <c r="A737" s="56">
        <v>509</v>
      </c>
      <c r="B737" s="29" t="s">
        <v>31</v>
      </c>
      <c r="C737" s="137" t="str">
        <f>UPPER(TRIM(Tbl_DFR[[#This Row],[CMP]]))</f>
        <v>HALDWANI</v>
      </c>
      <c r="D737" s="40" t="s">
        <v>1</v>
      </c>
      <c r="E737" s="27" t="s">
        <v>112</v>
      </c>
      <c r="F737" s="27" t="s">
        <v>111</v>
      </c>
      <c r="G737" s="27" t="s">
        <v>609</v>
      </c>
      <c r="H737" s="28">
        <v>101042</v>
      </c>
      <c r="I737" s="58">
        <v>45944</v>
      </c>
      <c r="J737" s="58">
        <v>45944</v>
      </c>
      <c r="K737" s="159">
        <f>IF(OR(Tbl_DFR[[#This Row],[Date of filling]]="WIP",Tbl_DFR[[#This Row],[Date of Invoice ]]=""),"",Tbl_DFR[[#This Row],[Date of filling]]-Tbl_DFR[[#This Row],[Date of Invoice ]])</f>
        <v>0</v>
      </c>
      <c r="L737" s="161" t="str">
        <f>IF(ISNUMBER(Tbl_DFR[[#This Row],[Invoice filling gape]]),"valid","check")</f>
        <v>valid</v>
      </c>
      <c r="M737" s="42">
        <v>197</v>
      </c>
      <c r="N737" s="42">
        <v>47</v>
      </c>
      <c r="O737" s="42">
        <v>35</v>
      </c>
      <c r="P737" s="42">
        <v>60</v>
      </c>
      <c r="Q737" s="42" t="str">
        <f>IF(Tbl_DFR[[#This Row],[Filling Qty]]&gt;=150,"high","normal")</f>
        <v>normal</v>
      </c>
      <c r="R737" s="42" t="str">
        <f>IF(AND(Tbl_DFR[[#This Row],[CMP]]="HALDWANI",Tbl_DFR[[#This Row],[Filling Qty]]&gt;=150),"yes","no")</f>
        <v>no</v>
      </c>
      <c r="S737" s="42" t="str">
        <f>IF(Tbl_DFR[[#This Row],[Filling Qty]]&gt;=150,"high",IF(Tbl_DFR[[#This Row],[Filling Qty]]&gt;=80,"medium","low"))</f>
        <v>low</v>
      </c>
      <c r="T737" s="42">
        <f t="shared" si="12"/>
        <v>95</v>
      </c>
      <c r="U737" s="42" t="str" cm="1">
        <f t="array" ref="U737">_xlfn.IFS(Tbl_DFR[[#This Row],[Filling Qty]]&gt;=150,"HIGH",Tbl_DFR[[#This Row],[Filling Qty]]&gt;=80,"medium",TRUE,"low")</f>
        <v>low</v>
      </c>
      <c r="V737" s="42" t="str">
        <f>IF(OR(Tbl_DFR[[#This Row],[CMP]]="HALDWANI",Tbl_DFR[[#This Row],[CMP]]="DEHRADUN"),"YES","NO")</f>
        <v>YES</v>
      </c>
      <c r="W737" s="58">
        <v>45944</v>
      </c>
      <c r="X737" s="42"/>
      <c r="Y737" s="43">
        <v>45931</v>
      </c>
      <c r="Z737" s="43" t="str">
        <f>IFERROR(TEXT(Tbl_DFR[[#This Row],[Date of filling]],"mmm"),"WIP")</f>
        <v>Oct</v>
      </c>
      <c r="AA737" s="159">
        <f>IFERROR(YEAR(Tbl_DFR[[#This Row],[Date of filling]]),"WIP")</f>
        <v>2025</v>
      </c>
      <c r="AB737" s="161" t="str">
        <f>IFERROR(TEXT(Tbl_DFR[[#This Row],[Date of filling]],"ddd"),"WIP")</f>
        <v>Tue</v>
      </c>
      <c r="AC737" s="50"/>
      <c r="AD737" s="129" t="str">
        <f>_xlfn.XLOOKUP(Tbl_DFR[[#This Row],[SAP]],Site_master[SAP ID],Site_master[ [ TECHNICIAN Name] ],"Not found")</f>
        <v>Chandr Kishor Tiwari</v>
      </c>
      <c r="AE737" s="133">
        <f>LEN(Tbl_DFR[[#This Row],[SAP]])</f>
        <v>18</v>
      </c>
      <c r="AF737" s="151" t="str">
        <f>IF(Tbl_DFR[[#This Row],[SAP LENGTH]]=18,"valid","check")</f>
        <v>valid</v>
      </c>
    </row>
    <row r="738" spans="1:32">
      <c r="A738" s="70">
        <v>510</v>
      </c>
      <c r="B738" s="22" t="s">
        <v>31</v>
      </c>
      <c r="C738" s="134" t="str">
        <f>UPPER(TRIM(Tbl_DFR[[#This Row],[CMP]]))</f>
        <v>HALDWANI</v>
      </c>
      <c r="D738" s="40" t="s">
        <v>1</v>
      </c>
      <c r="E738" s="21" t="s">
        <v>112</v>
      </c>
      <c r="F738" s="21" t="s">
        <v>111</v>
      </c>
      <c r="G738" s="21" t="s">
        <v>610</v>
      </c>
      <c r="H738" s="34">
        <v>101042</v>
      </c>
      <c r="I738" s="59">
        <v>45944</v>
      </c>
      <c r="J738" s="59">
        <v>45945</v>
      </c>
      <c r="K738" s="159">
        <f>IF(OR(Tbl_DFR[[#This Row],[Date of filling]]="WIP",Tbl_DFR[[#This Row],[Date of Invoice ]]=""),"",Tbl_DFR[[#This Row],[Date of filling]]-Tbl_DFR[[#This Row],[Date of Invoice ]])</f>
        <v>1</v>
      </c>
      <c r="L738" s="161" t="str">
        <f>IF(ISNUMBER(Tbl_DFR[[#This Row],[Invoice filling gape]]),"valid","check")</f>
        <v>valid</v>
      </c>
      <c r="M738" s="46">
        <v>3099</v>
      </c>
      <c r="N738" s="46">
        <v>653</v>
      </c>
      <c r="O738" s="46">
        <v>60</v>
      </c>
      <c r="P738" s="46">
        <v>60</v>
      </c>
      <c r="Q738" s="46" t="str">
        <f>IF(Tbl_DFR[[#This Row],[Filling Qty]]&gt;=150,"high","normal")</f>
        <v>normal</v>
      </c>
      <c r="R738" s="46" t="str">
        <f>IF(AND(Tbl_DFR[[#This Row],[CMP]]="HALDWANI",Tbl_DFR[[#This Row],[Filling Qty]]&gt;=150),"yes","no")</f>
        <v>no</v>
      </c>
      <c r="S738" s="46" t="str">
        <f>IF(Tbl_DFR[[#This Row],[Filling Qty]]&gt;=150,"high",IF(Tbl_DFR[[#This Row],[Filling Qty]]&gt;=80,"medium","low"))</f>
        <v>low</v>
      </c>
      <c r="T738" s="46">
        <f t="shared" si="12"/>
        <v>120</v>
      </c>
      <c r="U738" s="46" t="str" cm="1">
        <f t="array" ref="U738">_xlfn.IFS(Tbl_DFR[[#This Row],[Filling Qty]]&gt;=150,"HIGH",Tbl_DFR[[#This Row],[Filling Qty]]&gt;=80,"medium",TRUE,"low")</f>
        <v>low</v>
      </c>
      <c r="V738" s="46" t="str">
        <f>IF(OR(Tbl_DFR[[#This Row],[CMP]]="HALDWANI",Tbl_DFR[[#This Row],[CMP]]="DEHRADUN"),"YES","NO")</f>
        <v>YES</v>
      </c>
      <c r="W738" s="59">
        <v>45945</v>
      </c>
      <c r="X738" s="46"/>
      <c r="Y738" s="47">
        <v>45931</v>
      </c>
      <c r="Z738" s="47" t="str">
        <f>IFERROR(TEXT(Tbl_DFR[[#This Row],[Date of filling]],"mmm"),"WIP")</f>
        <v>Oct</v>
      </c>
      <c r="AA738" s="159">
        <f>IFERROR(YEAR(Tbl_DFR[[#This Row],[Date of filling]]),"WIP")</f>
        <v>2025</v>
      </c>
      <c r="AB738" s="161" t="str">
        <f>IFERROR(TEXT(Tbl_DFR[[#This Row],[Date of filling]],"ddd"),"WIP")</f>
        <v>Wed</v>
      </c>
      <c r="AC738" s="48"/>
      <c r="AD738" s="130" t="str">
        <f>_xlfn.XLOOKUP(Tbl_DFR[[#This Row],[SAP]],Site_master[SAP ID],Site_master[ [ TECHNICIAN Name] ],"Not found")</f>
        <v>Anil  Kumar RDPR</v>
      </c>
      <c r="AE738" s="135">
        <f>LEN(Tbl_DFR[[#This Row],[SAP]])</f>
        <v>18</v>
      </c>
      <c r="AF738" s="151" t="str">
        <f>IF(Tbl_DFR[[#This Row],[SAP LENGTH]]=18,"valid","check")</f>
        <v>valid</v>
      </c>
    </row>
    <row r="739" spans="1:32" hidden="1">
      <c r="A739" s="56">
        <v>511</v>
      </c>
      <c r="B739" s="29" t="s">
        <v>31</v>
      </c>
      <c r="C739" s="137" t="str">
        <f>UPPER(TRIM(Tbl_DFR[[#This Row],[CMP]]))</f>
        <v>HALDWANI</v>
      </c>
      <c r="D739" s="40" t="s">
        <v>104</v>
      </c>
      <c r="E739" s="40" t="s">
        <v>189</v>
      </c>
      <c r="F739" s="27" t="s">
        <v>190</v>
      </c>
      <c r="G739" s="27" t="s">
        <v>611</v>
      </c>
      <c r="H739" s="49" t="s">
        <v>627</v>
      </c>
      <c r="I739" s="58">
        <v>45944</v>
      </c>
      <c r="J739" s="58">
        <v>45944</v>
      </c>
      <c r="K739" s="159">
        <f>IF(OR(Tbl_DFR[[#This Row],[Date of filling]]="WIP",Tbl_DFR[[#This Row],[Date of Invoice ]]=""),"",Tbl_DFR[[#This Row],[Date of filling]]-Tbl_DFR[[#This Row],[Date of Invoice ]])</f>
        <v>0</v>
      </c>
      <c r="L739" s="161" t="str">
        <f>IF(ISNUMBER(Tbl_DFR[[#This Row],[Invoice filling gape]]),"valid","check")</f>
        <v>valid</v>
      </c>
      <c r="M739" s="51">
        <v>4779</v>
      </c>
      <c r="N739" s="51">
        <v>1490</v>
      </c>
      <c r="O739" s="51">
        <v>40</v>
      </c>
      <c r="P739" s="42">
        <v>60</v>
      </c>
      <c r="Q739" s="42" t="str">
        <f>IF(Tbl_DFR[[#This Row],[Filling Qty]]&gt;=150,"high","normal")</f>
        <v>normal</v>
      </c>
      <c r="R739" s="42" t="str">
        <f>IF(AND(Tbl_DFR[[#This Row],[CMP]]="HALDWANI",Tbl_DFR[[#This Row],[Filling Qty]]&gt;=150),"yes","no")</f>
        <v>no</v>
      </c>
      <c r="S739" s="42" t="str">
        <f>IF(Tbl_DFR[[#This Row],[Filling Qty]]&gt;=150,"high",IF(Tbl_DFR[[#This Row],[Filling Qty]]&gt;=80,"medium","low"))</f>
        <v>low</v>
      </c>
      <c r="T739" s="42">
        <f t="shared" si="12"/>
        <v>100</v>
      </c>
      <c r="U739" s="42" t="str" cm="1">
        <f t="array" ref="U739">_xlfn.IFS(Tbl_DFR[[#This Row],[Filling Qty]]&gt;=150,"HIGH",Tbl_DFR[[#This Row],[Filling Qty]]&gt;=80,"medium",TRUE,"low")</f>
        <v>low</v>
      </c>
      <c r="V739" s="42" t="str">
        <f>IF(OR(Tbl_DFR[[#This Row],[CMP]]="HALDWANI",Tbl_DFR[[#This Row],[CMP]]="DEHRADUN"),"YES","NO")</f>
        <v>YES</v>
      </c>
      <c r="W739" s="58">
        <v>45944</v>
      </c>
      <c r="X739" s="42"/>
      <c r="Y739" s="43">
        <v>45931</v>
      </c>
      <c r="Z739" s="43" t="str">
        <f>IFERROR(TEXT(Tbl_DFR[[#This Row],[Date of filling]],"mmm"),"WIP")</f>
        <v>Oct</v>
      </c>
      <c r="AA739" s="159">
        <f>IFERROR(YEAR(Tbl_DFR[[#This Row],[Date of filling]]),"WIP")</f>
        <v>2025</v>
      </c>
      <c r="AB739" s="161" t="str">
        <f>IFERROR(TEXT(Tbl_DFR[[#This Row],[Date of filling]],"ddd"),"WIP")</f>
        <v>Tue</v>
      </c>
      <c r="AC739" s="50"/>
      <c r="AD739" s="129" t="str">
        <f>_xlfn.XLOOKUP(Tbl_DFR[[#This Row],[SAP]],Site_master[SAP ID],Site_master[ [ TECHNICIAN Name] ],"Not found")</f>
        <v>Ramesh  Kumar</v>
      </c>
      <c r="AE739" s="133">
        <f>LEN(Tbl_DFR[[#This Row],[SAP]])</f>
        <v>18</v>
      </c>
      <c r="AF739" s="151" t="str">
        <f>IF(Tbl_DFR[[#This Row],[SAP LENGTH]]=18,"valid","check")</f>
        <v>valid</v>
      </c>
    </row>
    <row r="740" spans="1:32" hidden="1">
      <c r="A740" s="70">
        <v>512</v>
      </c>
      <c r="B740" s="22" t="s">
        <v>31</v>
      </c>
      <c r="C740" s="134" t="str">
        <f>UPPER(TRIM(Tbl_DFR[[#This Row],[CMP]]))</f>
        <v>HALDWANI</v>
      </c>
      <c r="D740" s="40" t="s">
        <v>104</v>
      </c>
      <c r="E740" s="45" t="s">
        <v>127</v>
      </c>
      <c r="F740" s="21" t="s">
        <v>126</v>
      </c>
      <c r="G740" s="21" t="s">
        <v>612</v>
      </c>
      <c r="H740" s="34">
        <v>114628</v>
      </c>
      <c r="I740" s="59">
        <v>45944</v>
      </c>
      <c r="J740" s="59">
        <v>45944</v>
      </c>
      <c r="K740" s="159">
        <f>IF(OR(Tbl_DFR[[#This Row],[Date of filling]]="WIP",Tbl_DFR[[#This Row],[Date of Invoice ]]=""),"",Tbl_DFR[[#This Row],[Date of filling]]-Tbl_DFR[[#This Row],[Date of Invoice ]])</f>
        <v>0</v>
      </c>
      <c r="L740" s="161" t="str">
        <f>IF(ISNUMBER(Tbl_DFR[[#This Row],[Invoice filling gape]]),"valid","check")</f>
        <v>valid</v>
      </c>
      <c r="M740" s="46">
        <v>10164</v>
      </c>
      <c r="N740" s="46">
        <v>1836</v>
      </c>
      <c r="O740" s="46">
        <v>43</v>
      </c>
      <c r="P740" s="46">
        <v>40</v>
      </c>
      <c r="Q740" s="46" t="str">
        <f>IF(Tbl_DFR[[#This Row],[Filling Qty]]&gt;=150,"high","normal")</f>
        <v>normal</v>
      </c>
      <c r="R740" s="46" t="str">
        <f>IF(AND(Tbl_DFR[[#This Row],[CMP]]="HALDWANI",Tbl_DFR[[#This Row],[Filling Qty]]&gt;=150),"yes","no")</f>
        <v>no</v>
      </c>
      <c r="S740" s="46" t="str">
        <f>IF(Tbl_DFR[[#This Row],[Filling Qty]]&gt;=150,"high",IF(Tbl_DFR[[#This Row],[Filling Qty]]&gt;=80,"medium","low"))</f>
        <v>low</v>
      </c>
      <c r="T740" s="46">
        <f t="shared" si="12"/>
        <v>83</v>
      </c>
      <c r="U740" s="46" t="str" cm="1">
        <f t="array" ref="U740">_xlfn.IFS(Tbl_DFR[[#This Row],[Filling Qty]]&gt;=150,"HIGH",Tbl_DFR[[#This Row],[Filling Qty]]&gt;=80,"medium",TRUE,"low")</f>
        <v>low</v>
      </c>
      <c r="V740" s="46" t="str">
        <f>IF(OR(Tbl_DFR[[#This Row],[CMP]]="HALDWANI",Tbl_DFR[[#This Row],[CMP]]="DEHRADUN"),"YES","NO")</f>
        <v>YES</v>
      </c>
      <c r="W740" s="59">
        <v>45944</v>
      </c>
      <c r="X740" s="46"/>
      <c r="Y740" s="47">
        <v>45931</v>
      </c>
      <c r="Z740" s="47" t="str">
        <f>IFERROR(TEXT(Tbl_DFR[[#This Row],[Date of filling]],"mmm"),"WIP")</f>
        <v>Oct</v>
      </c>
      <c r="AA740" s="159">
        <f>IFERROR(YEAR(Tbl_DFR[[#This Row],[Date of filling]]),"WIP")</f>
        <v>2025</v>
      </c>
      <c r="AB740" s="161" t="str">
        <f>IFERROR(TEXT(Tbl_DFR[[#This Row],[Date of filling]],"ddd"),"WIP")</f>
        <v>Tue</v>
      </c>
      <c r="AC740" s="48"/>
      <c r="AD740" s="130" t="str">
        <f>_xlfn.XLOOKUP(Tbl_DFR[[#This Row],[SAP]],Site_master[SAP ID],Site_master[ [ TECHNICIAN Name] ],"Not found")</f>
        <v>Jitendra  Kumar HKGM</v>
      </c>
      <c r="AE740" s="135">
        <f>LEN(Tbl_DFR[[#This Row],[SAP]])</f>
        <v>18</v>
      </c>
      <c r="AF740" s="151" t="str">
        <f>IF(Tbl_DFR[[#This Row],[SAP LENGTH]]=18,"valid","check")</f>
        <v>valid</v>
      </c>
    </row>
    <row r="741" spans="1:32" hidden="1">
      <c r="A741" s="56">
        <v>513</v>
      </c>
      <c r="B741" s="29" t="s">
        <v>31</v>
      </c>
      <c r="C741" s="137" t="str">
        <f>UPPER(TRIM(Tbl_DFR[[#This Row],[CMP]]))</f>
        <v>HALDWANI</v>
      </c>
      <c r="D741" s="40" t="s">
        <v>104</v>
      </c>
      <c r="E741" s="49" t="s">
        <v>127</v>
      </c>
      <c r="F741" s="27" t="s">
        <v>126</v>
      </c>
      <c r="G741" s="27" t="s">
        <v>613</v>
      </c>
      <c r="H741" s="28">
        <v>114628</v>
      </c>
      <c r="I741" s="58">
        <v>45944</v>
      </c>
      <c r="J741" s="58">
        <v>45944</v>
      </c>
      <c r="K741" s="159">
        <f>IF(OR(Tbl_DFR[[#This Row],[Date of filling]]="WIP",Tbl_DFR[[#This Row],[Date of Invoice ]]=""),"",Tbl_DFR[[#This Row],[Date of filling]]-Tbl_DFR[[#This Row],[Date of Invoice ]])</f>
        <v>0</v>
      </c>
      <c r="L741" s="161" t="str">
        <f>IF(ISNUMBER(Tbl_DFR[[#This Row],[Invoice filling gape]]),"valid","check")</f>
        <v>valid</v>
      </c>
      <c r="M741" s="42">
        <v>109111</v>
      </c>
      <c r="N741" s="42">
        <v>2607</v>
      </c>
      <c r="O741" s="42">
        <v>38</v>
      </c>
      <c r="P741" s="42">
        <v>40</v>
      </c>
      <c r="Q741" s="42" t="str">
        <f>IF(Tbl_DFR[[#This Row],[Filling Qty]]&gt;=150,"high","normal")</f>
        <v>normal</v>
      </c>
      <c r="R741" s="42" t="str">
        <f>IF(AND(Tbl_DFR[[#This Row],[CMP]]="HALDWANI",Tbl_DFR[[#This Row],[Filling Qty]]&gt;=150),"yes","no")</f>
        <v>no</v>
      </c>
      <c r="S741" s="42" t="str">
        <f>IF(Tbl_DFR[[#This Row],[Filling Qty]]&gt;=150,"high",IF(Tbl_DFR[[#This Row],[Filling Qty]]&gt;=80,"medium","low"))</f>
        <v>low</v>
      </c>
      <c r="T741" s="42">
        <f t="shared" si="12"/>
        <v>78</v>
      </c>
      <c r="U741" s="42" t="str" cm="1">
        <f t="array" ref="U741">_xlfn.IFS(Tbl_DFR[[#This Row],[Filling Qty]]&gt;=150,"HIGH",Tbl_DFR[[#This Row],[Filling Qty]]&gt;=80,"medium",TRUE,"low")</f>
        <v>low</v>
      </c>
      <c r="V741" s="42" t="str">
        <f>IF(OR(Tbl_DFR[[#This Row],[CMP]]="HALDWANI",Tbl_DFR[[#This Row],[CMP]]="DEHRADUN"),"YES","NO")</f>
        <v>YES</v>
      </c>
      <c r="W741" s="58">
        <v>45944</v>
      </c>
      <c r="X741" s="42"/>
      <c r="Y741" s="43">
        <v>45931</v>
      </c>
      <c r="Z741" s="43" t="str">
        <f>IFERROR(TEXT(Tbl_DFR[[#This Row],[Date of filling]],"mmm"),"WIP")</f>
        <v>Oct</v>
      </c>
      <c r="AA741" s="159">
        <f>IFERROR(YEAR(Tbl_DFR[[#This Row],[Date of filling]]),"WIP")</f>
        <v>2025</v>
      </c>
      <c r="AB741" s="161" t="str">
        <f>IFERROR(TEXT(Tbl_DFR[[#This Row],[Date of filling]],"ddd"),"WIP")</f>
        <v>Tue</v>
      </c>
      <c r="AC741" s="50"/>
      <c r="AD741" s="129" t="str">
        <f>_xlfn.XLOOKUP(Tbl_DFR[[#This Row],[SAP]],Site_master[SAP ID],Site_master[ [ TECHNICIAN Name] ],"Not found")</f>
        <v>Veer  Pal</v>
      </c>
      <c r="AE741" s="133">
        <f>LEN(Tbl_DFR[[#This Row],[SAP]])</f>
        <v>18</v>
      </c>
      <c r="AF741" s="151" t="str">
        <f>IF(Tbl_DFR[[#This Row],[SAP LENGTH]]=18,"valid","check")</f>
        <v>valid</v>
      </c>
    </row>
    <row r="742" spans="1:32" hidden="1">
      <c r="A742" s="70">
        <v>514</v>
      </c>
      <c r="B742" s="22" t="s">
        <v>31</v>
      </c>
      <c r="C742" s="134" t="str">
        <f>UPPER(TRIM(Tbl_DFR[[#This Row],[CMP]]))</f>
        <v>HALDWANI</v>
      </c>
      <c r="D742" s="40" t="s">
        <v>104</v>
      </c>
      <c r="E742" s="45" t="s">
        <v>127</v>
      </c>
      <c r="F742" s="21" t="s">
        <v>126</v>
      </c>
      <c r="G742" s="21" t="s">
        <v>614</v>
      </c>
      <c r="H742" s="34">
        <v>114628</v>
      </c>
      <c r="I742" s="59">
        <v>45944</v>
      </c>
      <c r="J742" s="59">
        <v>45944</v>
      </c>
      <c r="K742" s="159">
        <f>IF(OR(Tbl_DFR[[#This Row],[Date of filling]]="WIP",Tbl_DFR[[#This Row],[Date of Invoice ]]=""),"",Tbl_DFR[[#This Row],[Date of filling]]-Tbl_DFR[[#This Row],[Date of Invoice ]])</f>
        <v>0</v>
      </c>
      <c r="L742" s="161" t="str">
        <f>IF(ISNUMBER(Tbl_DFR[[#This Row],[Invoice filling gape]]),"valid","check")</f>
        <v>valid</v>
      </c>
      <c r="M742" s="46">
        <v>9613</v>
      </c>
      <c r="N742" s="46">
        <v>1953</v>
      </c>
      <c r="O742" s="46">
        <v>20</v>
      </c>
      <c r="P742" s="46">
        <v>40</v>
      </c>
      <c r="Q742" s="46" t="str">
        <f>IF(Tbl_DFR[[#This Row],[Filling Qty]]&gt;=150,"high","normal")</f>
        <v>normal</v>
      </c>
      <c r="R742" s="46" t="str">
        <f>IF(AND(Tbl_DFR[[#This Row],[CMP]]="HALDWANI",Tbl_DFR[[#This Row],[Filling Qty]]&gt;=150),"yes","no")</f>
        <v>no</v>
      </c>
      <c r="S742" s="46" t="str">
        <f>IF(Tbl_DFR[[#This Row],[Filling Qty]]&gt;=150,"high",IF(Tbl_DFR[[#This Row],[Filling Qty]]&gt;=80,"medium","low"))</f>
        <v>low</v>
      </c>
      <c r="T742" s="46">
        <f t="shared" si="12"/>
        <v>60</v>
      </c>
      <c r="U742" s="46" t="str" cm="1">
        <f t="array" ref="U742">_xlfn.IFS(Tbl_DFR[[#This Row],[Filling Qty]]&gt;=150,"HIGH",Tbl_DFR[[#This Row],[Filling Qty]]&gt;=80,"medium",TRUE,"low")</f>
        <v>low</v>
      </c>
      <c r="V742" s="46" t="str">
        <f>IF(OR(Tbl_DFR[[#This Row],[CMP]]="HALDWANI",Tbl_DFR[[#This Row],[CMP]]="DEHRADUN"),"YES","NO")</f>
        <v>YES</v>
      </c>
      <c r="W742" s="59">
        <v>45944</v>
      </c>
      <c r="X742" s="46"/>
      <c r="Y742" s="47">
        <v>45931</v>
      </c>
      <c r="Z742" s="47" t="str">
        <f>IFERROR(TEXT(Tbl_DFR[[#This Row],[Date of filling]],"mmm"),"WIP")</f>
        <v>Oct</v>
      </c>
      <c r="AA742" s="159">
        <f>IFERROR(YEAR(Tbl_DFR[[#This Row],[Date of filling]]),"WIP")</f>
        <v>2025</v>
      </c>
      <c r="AB742" s="161" t="str">
        <f>IFERROR(TEXT(Tbl_DFR[[#This Row],[Date of filling]],"ddd"),"WIP")</f>
        <v>Tue</v>
      </c>
      <c r="AC742" s="48"/>
      <c r="AD742" s="130" t="str">
        <f>_xlfn.XLOOKUP(Tbl_DFR[[#This Row],[SAP]],Site_master[SAP ID],Site_master[ [ TECHNICIAN Name] ],"Not found")</f>
        <v>Bhupendra  Singh</v>
      </c>
      <c r="AE742" s="135">
        <f>LEN(Tbl_DFR[[#This Row],[SAP]])</f>
        <v>18</v>
      </c>
      <c r="AF742" s="151" t="str">
        <f>IF(Tbl_DFR[[#This Row],[SAP LENGTH]]=18,"valid","check")</f>
        <v>valid</v>
      </c>
    </row>
    <row r="743" spans="1:32" hidden="1">
      <c r="A743" s="56">
        <v>515</v>
      </c>
      <c r="B743" s="29" t="s">
        <v>31</v>
      </c>
      <c r="C743" s="137" t="str">
        <f>UPPER(TRIM(Tbl_DFR[[#This Row],[CMP]]))</f>
        <v>HALDWANI</v>
      </c>
      <c r="D743" s="40" t="s">
        <v>104</v>
      </c>
      <c r="E743" s="49" t="s">
        <v>127</v>
      </c>
      <c r="F743" s="27" t="s">
        <v>126</v>
      </c>
      <c r="G743" s="27" t="s">
        <v>615</v>
      </c>
      <c r="H743" s="28">
        <v>114628</v>
      </c>
      <c r="I743" s="58">
        <v>45944</v>
      </c>
      <c r="J743" s="58">
        <v>45945</v>
      </c>
      <c r="K743" s="159">
        <f>IF(OR(Tbl_DFR[[#This Row],[Date of filling]]="WIP",Tbl_DFR[[#This Row],[Date of Invoice ]]=""),"",Tbl_DFR[[#This Row],[Date of filling]]-Tbl_DFR[[#This Row],[Date of Invoice ]])</f>
        <v>1</v>
      </c>
      <c r="L743" s="161" t="str">
        <f>IF(ISNUMBER(Tbl_DFR[[#This Row],[Invoice filling gape]]),"valid","check")</f>
        <v>valid</v>
      </c>
      <c r="M743" s="42">
        <v>3755</v>
      </c>
      <c r="N743" s="42">
        <v>707</v>
      </c>
      <c r="O743" s="42">
        <v>70</v>
      </c>
      <c r="P743" s="42">
        <v>60</v>
      </c>
      <c r="Q743" s="42" t="str">
        <f>IF(Tbl_DFR[[#This Row],[Filling Qty]]&gt;=150,"high","normal")</f>
        <v>normal</v>
      </c>
      <c r="R743" s="42" t="str">
        <f>IF(AND(Tbl_DFR[[#This Row],[CMP]]="HALDWANI",Tbl_DFR[[#This Row],[Filling Qty]]&gt;=150),"yes","no")</f>
        <v>no</v>
      </c>
      <c r="S743" s="42" t="str">
        <f>IF(Tbl_DFR[[#This Row],[Filling Qty]]&gt;=150,"high",IF(Tbl_DFR[[#This Row],[Filling Qty]]&gt;=80,"medium","low"))</f>
        <v>low</v>
      </c>
      <c r="T743" s="42">
        <f t="shared" si="12"/>
        <v>130</v>
      </c>
      <c r="U743" s="42" t="str" cm="1">
        <f t="array" ref="U743">_xlfn.IFS(Tbl_DFR[[#This Row],[Filling Qty]]&gt;=150,"HIGH",Tbl_DFR[[#This Row],[Filling Qty]]&gt;=80,"medium",TRUE,"low")</f>
        <v>low</v>
      </c>
      <c r="V743" s="42" t="str">
        <f>IF(OR(Tbl_DFR[[#This Row],[CMP]]="HALDWANI",Tbl_DFR[[#This Row],[CMP]]="DEHRADUN"),"YES","NO")</f>
        <v>YES</v>
      </c>
      <c r="W743" s="58">
        <v>45945</v>
      </c>
      <c r="X743" s="42"/>
      <c r="Y743" s="43">
        <v>45931</v>
      </c>
      <c r="Z743" s="43" t="str">
        <f>IFERROR(TEXT(Tbl_DFR[[#This Row],[Date of filling]],"mmm"),"WIP")</f>
        <v>Oct</v>
      </c>
      <c r="AA743" s="159">
        <f>IFERROR(YEAR(Tbl_DFR[[#This Row],[Date of filling]]),"WIP")</f>
        <v>2025</v>
      </c>
      <c r="AB743" s="161" t="str">
        <f>IFERROR(TEXT(Tbl_DFR[[#This Row],[Date of filling]],"ddd"),"WIP")</f>
        <v>Wed</v>
      </c>
      <c r="AC743" s="50"/>
      <c r="AD743" s="129" t="str">
        <f>_xlfn.XLOOKUP(Tbl_DFR[[#This Row],[SAP]],Site_master[SAP ID],Site_master[ [ TECHNICIAN Name] ],"Not found")</f>
        <v>Pankaj  Bargali</v>
      </c>
      <c r="AE743" s="133">
        <f>LEN(Tbl_DFR[[#This Row],[SAP]])</f>
        <v>18</v>
      </c>
      <c r="AF743" s="151" t="str">
        <f>IF(Tbl_DFR[[#This Row],[SAP LENGTH]]=18,"valid","check")</f>
        <v>valid</v>
      </c>
    </row>
    <row r="744" spans="1:32" hidden="1">
      <c r="A744" s="70">
        <v>516</v>
      </c>
      <c r="B744" s="22" t="s">
        <v>31</v>
      </c>
      <c r="C744" s="134" t="str">
        <f>UPPER(TRIM(Tbl_DFR[[#This Row],[CMP]]))</f>
        <v>HALDWANI</v>
      </c>
      <c r="D744" s="40" t="s">
        <v>104</v>
      </c>
      <c r="E744" s="45" t="s">
        <v>127</v>
      </c>
      <c r="F744" s="21" t="s">
        <v>126</v>
      </c>
      <c r="G744" s="21" t="s">
        <v>616</v>
      </c>
      <c r="H744" s="34">
        <v>114628</v>
      </c>
      <c r="I744" s="59">
        <v>45944</v>
      </c>
      <c r="J744" s="59">
        <v>45945</v>
      </c>
      <c r="K744" s="159">
        <f>IF(OR(Tbl_DFR[[#This Row],[Date of filling]]="WIP",Tbl_DFR[[#This Row],[Date of Invoice ]]=""),"",Tbl_DFR[[#This Row],[Date of filling]]-Tbl_DFR[[#This Row],[Date of Invoice ]])</f>
        <v>1</v>
      </c>
      <c r="L744" s="161" t="str">
        <f>IF(ISNUMBER(Tbl_DFR[[#This Row],[Invoice filling gape]]),"valid","check")</f>
        <v>valid</v>
      </c>
      <c r="M744" s="46">
        <v>1488</v>
      </c>
      <c r="N744" s="46">
        <v>218</v>
      </c>
      <c r="O744" s="46">
        <v>39</v>
      </c>
      <c r="P744" s="46">
        <v>60</v>
      </c>
      <c r="Q744" s="46" t="str">
        <f>IF(Tbl_DFR[[#This Row],[Filling Qty]]&gt;=150,"high","normal")</f>
        <v>normal</v>
      </c>
      <c r="R744" s="46" t="str">
        <f>IF(AND(Tbl_DFR[[#This Row],[CMP]]="HALDWANI",Tbl_DFR[[#This Row],[Filling Qty]]&gt;=150),"yes","no")</f>
        <v>no</v>
      </c>
      <c r="S744" s="46" t="str">
        <f>IF(Tbl_DFR[[#This Row],[Filling Qty]]&gt;=150,"high",IF(Tbl_DFR[[#This Row],[Filling Qty]]&gt;=80,"medium","low"))</f>
        <v>low</v>
      </c>
      <c r="T744" s="46">
        <f t="shared" si="12"/>
        <v>99</v>
      </c>
      <c r="U744" s="46" t="str" cm="1">
        <f t="array" ref="U744">_xlfn.IFS(Tbl_DFR[[#This Row],[Filling Qty]]&gt;=150,"HIGH",Tbl_DFR[[#This Row],[Filling Qty]]&gt;=80,"medium",TRUE,"low")</f>
        <v>low</v>
      </c>
      <c r="V744" s="46" t="str">
        <f>IF(OR(Tbl_DFR[[#This Row],[CMP]]="HALDWANI",Tbl_DFR[[#This Row],[CMP]]="DEHRADUN"),"YES","NO")</f>
        <v>YES</v>
      </c>
      <c r="W744" s="59">
        <v>45945</v>
      </c>
      <c r="X744" s="46"/>
      <c r="Y744" s="47">
        <v>45931</v>
      </c>
      <c r="Z744" s="47" t="str">
        <f>IFERROR(TEXT(Tbl_DFR[[#This Row],[Date of filling]],"mmm"),"WIP")</f>
        <v>Oct</v>
      </c>
      <c r="AA744" s="159">
        <f>IFERROR(YEAR(Tbl_DFR[[#This Row],[Date of filling]]),"WIP")</f>
        <v>2025</v>
      </c>
      <c r="AB744" s="161" t="str">
        <f>IFERROR(TEXT(Tbl_DFR[[#This Row],[Date of filling]],"ddd"),"WIP")</f>
        <v>Wed</v>
      </c>
      <c r="AC744" s="48"/>
      <c r="AD744" s="130" t="str">
        <f>_xlfn.XLOOKUP(Tbl_DFR[[#This Row],[SAP]],Site_master[SAP ID],Site_master[ [ TECHNICIAN Name] ],"Not found")</f>
        <v>Pankaj  Bargali</v>
      </c>
      <c r="AE744" s="135">
        <f>LEN(Tbl_DFR[[#This Row],[SAP]])</f>
        <v>18</v>
      </c>
      <c r="AF744" s="151" t="str">
        <f>IF(Tbl_DFR[[#This Row],[SAP LENGTH]]=18,"valid","check")</f>
        <v>valid</v>
      </c>
    </row>
    <row r="745" spans="1:32" hidden="1">
      <c r="A745" s="56">
        <v>517</v>
      </c>
      <c r="B745" s="29" t="s">
        <v>31</v>
      </c>
      <c r="C745" s="137" t="str">
        <f>UPPER(TRIM(Tbl_DFR[[#This Row],[CMP]]))</f>
        <v>HALDWANI</v>
      </c>
      <c r="D745" s="40" t="s">
        <v>104</v>
      </c>
      <c r="E745" s="49" t="s">
        <v>127</v>
      </c>
      <c r="F745" s="27" t="s">
        <v>126</v>
      </c>
      <c r="G745" s="27" t="s">
        <v>617</v>
      </c>
      <c r="H745" s="28">
        <v>115423</v>
      </c>
      <c r="I745" s="58">
        <v>45944</v>
      </c>
      <c r="J745" s="58">
        <v>45945</v>
      </c>
      <c r="K745" s="159">
        <f>IF(OR(Tbl_DFR[[#This Row],[Date of filling]]="WIP",Tbl_DFR[[#This Row],[Date of Invoice ]]=""),"",Tbl_DFR[[#This Row],[Date of filling]]-Tbl_DFR[[#This Row],[Date of Invoice ]])</f>
        <v>1</v>
      </c>
      <c r="L745" s="161" t="str">
        <f>IF(ISNUMBER(Tbl_DFR[[#This Row],[Invoice filling gape]]),"valid","check")</f>
        <v>valid</v>
      </c>
      <c r="M745" s="42">
        <v>307</v>
      </c>
      <c r="N745" s="42">
        <v>34</v>
      </c>
      <c r="O745" s="42">
        <v>129</v>
      </c>
      <c r="P745" s="42">
        <v>60</v>
      </c>
      <c r="Q745" s="42" t="str">
        <f>IF(Tbl_DFR[[#This Row],[Filling Qty]]&gt;=150,"high","normal")</f>
        <v>normal</v>
      </c>
      <c r="R745" s="42" t="str">
        <f>IF(AND(Tbl_DFR[[#This Row],[CMP]]="HALDWANI",Tbl_DFR[[#This Row],[Filling Qty]]&gt;=150),"yes","no")</f>
        <v>no</v>
      </c>
      <c r="S745" s="42" t="str">
        <f>IF(Tbl_DFR[[#This Row],[Filling Qty]]&gt;=150,"high",IF(Tbl_DFR[[#This Row],[Filling Qty]]&gt;=80,"medium","low"))</f>
        <v>low</v>
      </c>
      <c r="T745" s="42">
        <f t="shared" si="12"/>
        <v>189</v>
      </c>
      <c r="U745" s="42" t="str" cm="1">
        <f t="array" ref="U745">_xlfn.IFS(Tbl_DFR[[#This Row],[Filling Qty]]&gt;=150,"HIGH",Tbl_DFR[[#This Row],[Filling Qty]]&gt;=80,"medium",TRUE,"low")</f>
        <v>low</v>
      </c>
      <c r="V745" s="42" t="str">
        <f>IF(OR(Tbl_DFR[[#This Row],[CMP]]="HALDWANI",Tbl_DFR[[#This Row],[CMP]]="DEHRADUN"),"YES","NO")</f>
        <v>YES</v>
      </c>
      <c r="W745" s="58">
        <v>45945</v>
      </c>
      <c r="X745" s="42"/>
      <c r="Y745" s="43">
        <v>45931</v>
      </c>
      <c r="Z745" s="43" t="str">
        <f>IFERROR(TEXT(Tbl_DFR[[#This Row],[Date of filling]],"mmm"),"WIP")</f>
        <v>Oct</v>
      </c>
      <c r="AA745" s="159">
        <f>IFERROR(YEAR(Tbl_DFR[[#This Row],[Date of filling]]),"WIP")</f>
        <v>2025</v>
      </c>
      <c r="AB745" s="161" t="str">
        <f>IFERROR(TEXT(Tbl_DFR[[#This Row],[Date of filling]],"ddd"),"WIP")</f>
        <v>Wed</v>
      </c>
      <c r="AC745" s="50"/>
      <c r="AD745" s="129" t="str">
        <f>_xlfn.XLOOKUP(Tbl_DFR[[#This Row],[SAP]],Site_master[SAP ID],Site_master[ [ TECHNICIAN Name] ],"Not found")</f>
        <v>Gautam  Kumar</v>
      </c>
      <c r="AE745" s="133">
        <f>LEN(Tbl_DFR[[#This Row],[SAP]])</f>
        <v>18</v>
      </c>
      <c r="AF745" s="151" t="str">
        <f>IF(Tbl_DFR[[#This Row],[SAP LENGTH]]=18,"valid","check")</f>
        <v>valid</v>
      </c>
    </row>
    <row r="746" spans="1:32" hidden="1">
      <c r="A746" s="70">
        <v>518</v>
      </c>
      <c r="B746" s="22" t="s">
        <v>31</v>
      </c>
      <c r="C746" s="134" t="str">
        <f>UPPER(TRIM(Tbl_DFR[[#This Row],[CMP]]))</f>
        <v>HALDWANI</v>
      </c>
      <c r="D746" s="40" t="s">
        <v>104</v>
      </c>
      <c r="E746" s="45" t="s">
        <v>127</v>
      </c>
      <c r="F746" s="21" t="s">
        <v>126</v>
      </c>
      <c r="G746" s="23" t="s">
        <v>618</v>
      </c>
      <c r="H746" s="34">
        <v>115859</v>
      </c>
      <c r="I746" s="59">
        <v>45944</v>
      </c>
      <c r="J746" s="59">
        <v>45944</v>
      </c>
      <c r="K746" s="159">
        <f>IF(OR(Tbl_DFR[[#This Row],[Date of filling]]="WIP",Tbl_DFR[[#This Row],[Date of Invoice ]]=""),"",Tbl_DFR[[#This Row],[Date of filling]]-Tbl_DFR[[#This Row],[Date of Invoice ]])</f>
        <v>0</v>
      </c>
      <c r="L746" s="161" t="str">
        <f>IF(ISNUMBER(Tbl_DFR[[#This Row],[Invoice filling gape]]),"valid","check")</f>
        <v>valid</v>
      </c>
      <c r="M746" s="46">
        <v>4019</v>
      </c>
      <c r="N746" s="46">
        <v>701</v>
      </c>
      <c r="O746" s="46">
        <v>51</v>
      </c>
      <c r="P746" s="46">
        <v>40</v>
      </c>
      <c r="Q746" s="46" t="str">
        <f>IF(Tbl_DFR[[#This Row],[Filling Qty]]&gt;=150,"high","normal")</f>
        <v>normal</v>
      </c>
      <c r="R746" s="46" t="str">
        <f>IF(AND(Tbl_DFR[[#This Row],[CMP]]="HALDWANI",Tbl_DFR[[#This Row],[Filling Qty]]&gt;=150),"yes","no")</f>
        <v>no</v>
      </c>
      <c r="S746" s="46" t="str">
        <f>IF(Tbl_DFR[[#This Row],[Filling Qty]]&gt;=150,"high",IF(Tbl_DFR[[#This Row],[Filling Qty]]&gt;=80,"medium","low"))</f>
        <v>low</v>
      </c>
      <c r="T746" s="46">
        <f t="shared" si="12"/>
        <v>91</v>
      </c>
      <c r="U746" s="46" t="str" cm="1">
        <f t="array" ref="U746">_xlfn.IFS(Tbl_DFR[[#This Row],[Filling Qty]]&gt;=150,"HIGH",Tbl_DFR[[#This Row],[Filling Qty]]&gt;=80,"medium",TRUE,"low")</f>
        <v>low</v>
      </c>
      <c r="V746" s="46" t="str">
        <f>IF(OR(Tbl_DFR[[#This Row],[CMP]]="HALDWANI",Tbl_DFR[[#This Row],[CMP]]="DEHRADUN"),"YES","NO")</f>
        <v>YES</v>
      </c>
      <c r="W746" s="59">
        <v>45944</v>
      </c>
      <c r="X746" s="46"/>
      <c r="Y746" s="47">
        <v>45931</v>
      </c>
      <c r="Z746" s="47" t="str">
        <f>IFERROR(TEXT(Tbl_DFR[[#This Row],[Date of filling]],"mmm"),"WIP")</f>
        <v>Oct</v>
      </c>
      <c r="AA746" s="159">
        <f>IFERROR(YEAR(Tbl_DFR[[#This Row],[Date of filling]]),"WIP")</f>
        <v>2025</v>
      </c>
      <c r="AB746" s="161" t="str">
        <f>IFERROR(TEXT(Tbl_DFR[[#This Row],[Date of filling]],"ddd"),"WIP")</f>
        <v>Tue</v>
      </c>
      <c r="AC746" s="48"/>
      <c r="AD746" s="130" t="str">
        <f>_xlfn.XLOOKUP(Tbl_DFR[[#This Row],[SAP]],Site_master[SAP ID],Site_master[ [ TECHNICIAN Name] ],"Not found")</f>
        <v>Veer  Pal</v>
      </c>
      <c r="AE746" s="150">
        <f>LEN(Tbl_DFR[[#This Row],[SAP]])</f>
        <v>18</v>
      </c>
      <c r="AF746" s="151" t="str">
        <f>IF(Tbl_DFR[[#This Row],[SAP LENGTH]]=18,"valid","check")</f>
        <v>valid</v>
      </c>
    </row>
    <row r="747" spans="1:32" hidden="1">
      <c r="A747" s="56">
        <v>519</v>
      </c>
      <c r="B747" s="29" t="s">
        <v>31</v>
      </c>
      <c r="C747" s="137" t="str">
        <f>UPPER(TRIM(Tbl_DFR[[#This Row],[CMP]]))</f>
        <v>HALDWANI</v>
      </c>
      <c r="D747" s="40" t="s">
        <v>104</v>
      </c>
      <c r="E747" s="40" t="s">
        <v>129</v>
      </c>
      <c r="F747" s="23" t="s">
        <v>340</v>
      </c>
      <c r="G747" s="23" t="s">
        <v>99</v>
      </c>
      <c r="H747" s="28">
        <v>85629</v>
      </c>
      <c r="I747" s="58">
        <v>45944</v>
      </c>
      <c r="J747" s="58">
        <v>45944</v>
      </c>
      <c r="K747" s="159">
        <f>IF(OR(Tbl_DFR[[#This Row],[Date of filling]]="WIP",Tbl_DFR[[#This Row],[Date of Invoice ]]=""),"",Tbl_DFR[[#This Row],[Date of filling]]-Tbl_DFR[[#This Row],[Date of Invoice ]])</f>
        <v>0</v>
      </c>
      <c r="L747" s="161" t="str">
        <f>IF(ISNUMBER(Tbl_DFR[[#This Row],[Invoice filling gape]]),"valid","check")</f>
        <v>valid</v>
      </c>
      <c r="M747" s="42">
        <v>11086</v>
      </c>
      <c r="N747" s="42">
        <v>2452</v>
      </c>
      <c r="O747" s="42">
        <v>50</v>
      </c>
      <c r="P747" s="42">
        <v>40</v>
      </c>
      <c r="Q747" s="42" t="str">
        <f>IF(Tbl_DFR[[#This Row],[Filling Qty]]&gt;=150,"high","normal")</f>
        <v>normal</v>
      </c>
      <c r="R747" s="42" t="str">
        <f>IF(AND(Tbl_DFR[[#This Row],[CMP]]="HALDWANI",Tbl_DFR[[#This Row],[Filling Qty]]&gt;=150),"yes","no")</f>
        <v>no</v>
      </c>
      <c r="S747" s="42" t="str">
        <f>IF(Tbl_DFR[[#This Row],[Filling Qty]]&gt;=150,"high",IF(Tbl_DFR[[#This Row],[Filling Qty]]&gt;=80,"medium","low"))</f>
        <v>low</v>
      </c>
      <c r="T747" s="42">
        <f t="shared" si="12"/>
        <v>90</v>
      </c>
      <c r="U747" s="42" t="str" cm="1">
        <f t="array" ref="U747">_xlfn.IFS(Tbl_DFR[[#This Row],[Filling Qty]]&gt;=150,"HIGH",Tbl_DFR[[#This Row],[Filling Qty]]&gt;=80,"medium",TRUE,"low")</f>
        <v>low</v>
      </c>
      <c r="V747" s="42" t="str">
        <f>IF(OR(Tbl_DFR[[#This Row],[CMP]]="HALDWANI",Tbl_DFR[[#This Row],[CMP]]="DEHRADUN"),"YES","NO")</f>
        <v>YES</v>
      </c>
      <c r="W747" s="58">
        <v>45944</v>
      </c>
      <c r="X747" s="42"/>
      <c r="Y747" s="43">
        <v>45931</v>
      </c>
      <c r="Z747" s="43" t="str">
        <f>IFERROR(TEXT(Tbl_DFR[[#This Row],[Date of filling]],"mmm"),"WIP")</f>
        <v>Oct</v>
      </c>
      <c r="AA747" s="159">
        <f>IFERROR(YEAR(Tbl_DFR[[#This Row],[Date of filling]]),"WIP")</f>
        <v>2025</v>
      </c>
      <c r="AB747" s="161" t="str">
        <f>IFERROR(TEXT(Tbl_DFR[[#This Row],[Date of filling]],"ddd"),"WIP")</f>
        <v>Tue</v>
      </c>
      <c r="AC747" s="50"/>
      <c r="AD747" s="129" t="str">
        <f>_xlfn.XLOOKUP(Tbl_DFR[[#This Row],[SAP]],Site_master[SAP ID],Site_master[ [ TECHNICIAN Name] ],"Not found")</f>
        <v>Mohit  Kumar</v>
      </c>
      <c r="AE747" s="150">
        <f>LEN(Tbl_DFR[[#This Row],[SAP]])</f>
        <v>18</v>
      </c>
      <c r="AF747" s="151" t="str">
        <f>IF(Tbl_DFR[[#This Row],[SAP LENGTH]]=18,"valid","check")</f>
        <v>valid</v>
      </c>
    </row>
    <row r="748" spans="1:32" hidden="1">
      <c r="A748" s="70">
        <v>520</v>
      </c>
      <c r="B748" s="22" t="s">
        <v>31</v>
      </c>
      <c r="C748" s="134" t="str">
        <f>UPPER(TRIM(Tbl_DFR[[#This Row],[CMP]]))</f>
        <v>HALDWANI</v>
      </c>
      <c r="D748" s="40" t="s">
        <v>104</v>
      </c>
      <c r="E748" s="40" t="s">
        <v>129</v>
      </c>
      <c r="F748" s="23" t="s">
        <v>340</v>
      </c>
      <c r="G748" s="23" t="s">
        <v>619</v>
      </c>
      <c r="H748" s="34">
        <v>85629</v>
      </c>
      <c r="I748" s="59">
        <v>45944</v>
      </c>
      <c r="J748" s="59">
        <v>45944</v>
      </c>
      <c r="K748" s="159">
        <f>IF(OR(Tbl_DFR[[#This Row],[Date of filling]]="WIP",Tbl_DFR[[#This Row],[Date of Invoice ]]=""),"",Tbl_DFR[[#This Row],[Date of filling]]-Tbl_DFR[[#This Row],[Date of Invoice ]])</f>
        <v>0</v>
      </c>
      <c r="L748" s="161" t="str">
        <f>IF(ISNUMBER(Tbl_DFR[[#This Row],[Invoice filling gape]]),"valid","check")</f>
        <v>valid</v>
      </c>
      <c r="M748" s="46">
        <v>7315</v>
      </c>
      <c r="N748" s="46">
        <v>1561</v>
      </c>
      <c r="O748" s="46">
        <v>35</v>
      </c>
      <c r="P748" s="46">
        <v>40</v>
      </c>
      <c r="Q748" s="46" t="str">
        <f>IF(Tbl_DFR[[#This Row],[Filling Qty]]&gt;=150,"high","normal")</f>
        <v>normal</v>
      </c>
      <c r="R748" s="46" t="str">
        <f>IF(AND(Tbl_DFR[[#This Row],[CMP]]="HALDWANI",Tbl_DFR[[#This Row],[Filling Qty]]&gt;=150),"yes","no")</f>
        <v>no</v>
      </c>
      <c r="S748" s="46" t="str">
        <f>IF(Tbl_DFR[[#This Row],[Filling Qty]]&gt;=150,"high",IF(Tbl_DFR[[#This Row],[Filling Qty]]&gt;=80,"medium","low"))</f>
        <v>low</v>
      </c>
      <c r="T748" s="46">
        <f t="shared" si="12"/>
        <v>75</v>
      </c>
      <c r="U748" s="46" t="str" cm="1">
        <f t="array" ref="U748">_xlfn.IFS(Tbl_DFR[[#This Row],[Filling Qty]]&gt;=150,"HIGH",Tbl_DFR[[#This Row],[Filling Qty]]&gt;=80,"medium",TRUE,"low")</f>
        <v>low</v>
      </c>
      <c r="V748" s="46" t="str">
        <f>IF(OR(Tbl_DFR[[#This Row],[CMP]]="HALDWANI",Tbl_DFR[[#This Row],[CMP]]="DEHRADUN"),"YES","NO")</f>
        <v>YES</v>
      </c>
      <c r="W748" s="59">
        <v>45944</v>
      </c>
      <c r="X748" s="46"/>
      <c r="Y748" s="47">
        <v>45931</v>
      </c>
      <c r="Z748" s="47" t="str">
        <f>IFERROR(TEXT(Tbl_DFR[[#This Row],[Date of filling]],"mmm"),"WIP")</f>
        <v>Oct</v>
      </c>
      <c r="AA748" s="159">
        <f>IFERROR(YEAR(Tbl_DFR[[#This Row],[Date of filling]]),"WIP")</f>
        <v>2025</v>
      </c>
      <c r="AB748" s="161" t="str">
        <f>IFERROR(TEXT(Tbl_DFR[[#This Row],[Date of filling]],"ddd"),"WIP")</f>
        <v>Tue</v>
      </c>
      <c r="AC748" s="48"/>
      <c r="AD748" s="130" t="str">
        <f>_xlfn.XLOOKUP(Tbl_DFR[[#This Row],[SAP]],Site_master[SAP ID],Site_master[ [ TECHNICIAN Name] ],"Not found")</f>
        <v>Deepak  Kumar RMNA</v>
      </c>
      <c r="AE748" s="150">
        <f>LEN(Tbl_DFR[[#This Row],[SAP]])</f>
        <v>18</v>
      </c>
      <c r="AF748" s="151" t="str">
        <f>IF(Tbl_DFR[[#This Row],[SAP LENGTH]]=18,"valid","check")</f>
        <v>valid</v>
      </c>
    </row>
    <row r="749" spans="1:32" hidden="1">
      <c r="A749" s="56">
        <v>521</v>
      </c>
      <c r="B749" s="29" t="s">
        <v>31</v>
      </c>
      <c r="C749" s="137" t="str">
        <f>UPPER(TRIM(Tbl_DFR[[#This Row],[CMP]]))</f>
        <v>HALDWANI</v>
      </c>
      <c r="D749" s="40" t="s">
        <v>104</v>
      </c>
      <c r="E749" s="40" t="s">
        <v>129</v>
      </c>
      <c r="F749" s="23" t="s">
        <v>340</v>
      </c>
      <c r="G749" s="23" t="s">
        <v>276</v>
      </c>
      <c r="H749" s="28">
        <v>85629</v>
      </c>
      <c r="I749" s="58">
        <v>45944</v>
      </c>
      <c r="J749" s="58">
        <v>45944</v>
      </c>
      <c r="K749" s="159">
        <f>IF(OR(Tbl_DFR[[#This Row],[Date of filling]]="WIP",Tbl_DFR[[#This Row],[Date of Invoice ]]=""),"",Tbl_DFR[[#This Row],[Date of filling]]-Tbl_DFR[[#This Row],[Date of Invoice ]])</f>
        <v>0</v>
      </c>
      <c r="L749" s="161" t="str">
        <f>IF(ISNUMBER(Tbl_DFR[[#This Row],[Invoice filling gape]]),"valid","check")</f>
        <v>valid</v>
      </c>
      <c r="M749" s="42">
        <v>23248</v>
      </c>
      <c r="N749" s="42">
        <v>5878</v>
      </c>
      <c r="O749" s="42">
        <v>18</v>
      </c>
      <c r="P749" s="42">
        <v>60</v>
      </c>
      <c r="Q749" s="42" t="str">
        <f>IF(Tbl_DFR[[#This Row],[Filling Qty]]&gt;=150,"high","normal")</f>
        <v>normal</v>
      </c>
      <c r="R749" s="42" t="str">
        <f>IF(AND(Tbl_DFR[[#This Row],[CMP]]="HALDWANI",Tbl_DFR[[#This Row],[Filling Qty]]&gt;=150),"yes","no")</f>
        <v>no</v>
      </c>
      <c r="S749" s="42" t="str">
        <f>IF(Tbl_DFR[[#This Row],[Filling Qty]]&gt;=150,"high",IF(Tbl_DFR[[#This Row],[Filling Qty]]&gt;=80,"medium","low"))</f>
        <v>low</v>
      </c>
      <c r="T749" s="42">
        <f t="shared" si="12"/>
        <v>78</v>
      </c>
      <c r="U749" s="42" t="str" cm="1">
        <f t="array" ref="U749">_xlfn.IFS(Tbl_DFR[[#This Row],[Filling Qty]]&gt;=150,"HIGH",Tbl_DFR[[#This Row],[Filling Qty]]&gt;=80,"medium",TRUE,"low")</f>
        <v>low</v>
      </c>
      <c r="V749" s="42" t="str">
        <f>IF(OR(Tbl_DFR[[#This Row],[CMP]]="HALDWANI",Tbl_DFR[[#This Row],[CMP]]="DEHRADUN"),"YES","NO")</f>
        <v>YES</v>
      </c>
      <c r="W749" s="58">
        <v>45944</v>
      </c>
      <c r="X749" s="42"/>
      <c r="Y749" s="43">
        <v>45931</v>
      </c>
      <c r="Z749" s="43" t="str">
        <f>IFERROR(TEXT(Tbl_DFR[[#This Row],[Date of filling]],"mmm"),"WIP")</f>
        <v>Oct</v>
      </c>
      <c r="AA749" s="159">
        <f>IFERROR(YEAR(Tbl_DFR[[#This Row],[Date of filling]]),"WIP")</f>
        <v>2025</v>
      </c>
      <c r="AB749" s="161" t="str">
        <f>IFERROR(TEXT(Tbl_DFR[[#This Row],[Date of filling]],"ddd"),"WIP")</f>
        <v>Tue</v>
      </c>
      <c r="AC749" s="50"/>
      <c r="AD749" s="129" t="str">
        <f>_xlfn.XLOOKUP(Tbl_DFR[[#This Row],[SAP]],Site_master[SAP ID],Site_master[ [ TECHNICIAN Name] ],"Not found")</f>
        <v>Devendra Singh Negi</v>
      </c>
      <c r="AE749" s="150">
        <f>LEN(Tbl_DFR[[#This Row],[SAP]])</f>
        <v>18</v>
      </c>
      <c r="AF749" s="151" t="str">
        <f>IF(Tbl_DFR[[#This Row],[SAP LENGTH]]=18,"valid","check")</f>
        <v>valid</v>
      </c>
    </row>
    <row r="750" spans="1:32" hidden="1">
      <c r="A750" s="70">
        <v>522</v>
      </c>
      <c r="B750" s="22" t="s">
        <v>31</v>
      </c>
      <c r="C750" s="134" t="str">
        <f>UPPER(TRIM(Tbl_DFR[[#This Row],[CMP]]))</f>
        <v>HALDWANI</v>
      </c>
      <c r="D750" s="40" t="s">
        <v>104</v>
      </c>
      <c r="E750" s="40" t="s">
        <v>129</v>
      </c>
      <c r="F750" s="23" t="s">
        <v>340</v>
      </c>
      <c r="G750" s="23" t="s">
        <v>414</v>
      </c>
      <c r="H750" s="34">
        <v>90613</v>
      </c>
      <c r="I750" s="59">
        <v>45944</v>
      </c>
      <c r="J750" s="59">
        <v>45944</v>
      </c>
      <c r="K750" s="159">
        <f>IF(OR(Tbl_DFR[[#This Row],[Date of filling]]="WIP",Tbl_DFR[[#This Row],[Date of Invoice ]]=""),"",Tbl_DFR[[#This Row],[Date of filling]]-Tbl_DFR[[#This Row],[Date of Invoice ]])</f>
        <v>0</v>
      </c>
      <c r="L750" s="161" t="str">
        <f>IF(ISNUMBER(Tbl_DFR[[#This Row],[Invoice filling gape]]),"valid","check")</f>
        <v>valid</v>
      </c>
      <c r="M750" s="46">
        <v>377</v>
      </c>
      <c r="N750" s="46">
        <v>145</v>
      </c>
      <c r="O750" s="46">
        <v>16</v>
      </c>
      <c r="P750" s="46">
        <v>40</v>
      </c>
      <c r="Q750" s="46" t="str">
        <f>IF(Tbl_DFR[[#This Row],[Filling Qty]]&gt;=150,"high","normal")</f>
        <v>normal</v>
      </c>
      <c r="R750" s="46" t="str">
        <f>IF(AND(Tbl_DFR[[#This Row],[CMP]]="HALDWANI",Tbl_DFR[[#This Row],[Filling Qty]]&gt;=150),"yes","no")</f>
        <v>no</v>
      </c>
      <c r="S750" s="46" t="str">
        <f>IF(Tbl_DFR[[#This Row],[Filling Qty]]&gt;=150,"high",IF(Tbl_DFR[[#This Row],[Filling Qty]]&gt;=80,"medium","low"))</f>
        <v>low</v>
      </c>
      <c r="T750" s="46">
        <f t="shared" si="12"/>
        <v>56</v>
      </c>
      <c r="U750" s="46" t="str" cm="1">
        <f t="array" ref="U750">_xlfn.IFS(Tbl_DFR[[#This Row],[Filling Qty]]&gt;=150,"HIGH",Tbl_DFR[[#This Row],[Filling Qty]]&gt;=80,"medium",TRUE,"low")</f>
        <v>low</v>
      </c>
      <c r="V750" s="46" t="str">
        <f>IF(OR(Tbl_DFR[[#This Row],[CMP]]="HALDWANI",Tbl_DFR[[#This Row],[CMP]]="DEHRADUN"),"YES","NO")</f>
        <v>YES</v>
      </c>
      <c r="W750" s="59">
        <v>45944</v>
      </c>
      <c r="X750" s="46"/>
      <c r="Y750" s="47">
        <v>45931</v>
      </c>
      <c r="Z750" s="47" t="str">
        <f>IFERROR(TEXT(Tbl_DFR[[#This Row],[Date of filling]],"mmm"),"WIP")</f>
        <v>Oct</v>
      </c>
      <c r="AA750" s="159">
        <f>IFERROR(YEAR(Tbl_DFR[[#This Row],[Date of filling]]),"WIP")</f>
        <v>2025</v>
      </c>
      <c r="AB750" s="161" t="str">
        <f>IFERROR(TEXT(Tbl_DFR[[#This Row],[Date of filling]],"ddd"),"WIP")</f>
        <v>Tue</v>
      </c>
      <c r="AC750" s="48"/>
      <c r="AD750" s="130" t="str">
        <f>_xlfn.XLOOKUP(Tbl_DFR[[#This Row],[SAP]],Site_master[SAP ID],Site_master[ [ TECHNICIAN Name] ],"Not found")</f>
        <v>Ajay  Kumar  Singh</v>
      </c>
      <c r="AE750" s="150">
        <f>LEN(Tbl_DFR[[#This Row],[SAP]])</f>
        <v>18</v>
      </c>
      <c r="AF750" s="151" t="str">
        <f>IF(Tbl_DFR[[#This Row],[SAP LENGTH]]=18,"valid","check")</f>
        <v>valid</v>
      </c>
    </row>
    <row r="751" spans="1:32" hidden="1">
      <c r="A751" s="56">
        <v>523</v>
      </c>
      <c r="B751" s="29" t="s">
        <v>31</v>
      </c>
      <c r="C751" s="137" t="str">
        <f>UPPER(TRIM(Tbl_DFR[[#This Row],[CMP]]))</f>
        <v>HALDWANI</v>
      </c>
      <c r="D751" s="40" t="s">
        <v>104</v>
      </c>
      <c r="E751" s="40" t="s">
        <v>129</v>
      </c>
      <c r="F751" s="23" t="s">
        <v>340</v>
      </c>
      <c r="G751" s="23" t="s">
        <v>620</v>
      </c>
      <c r="H751" s="28">
        <v>85934</v>
      </c>
      <c r="I751" s="58">
        <v>45944</v>
      </c>
      <c r="J751" s="58">
        <v>45944</v>
      </c>
      <c r="K751" s="159">
        <f>IF(OR(Tbl_DFR[[#This Row],[Date of filling]]="WIP",Tbl_DFR[[#This Row],[Date of Invoice ]]=""),"",Tbl_DFR[[#This Row],[Date of filling]]-Tbl_DFR[[#This Row],[Date of Invoice ]])</f>
        <v>0</v>
      </c>
      <c r="L751" s="161" t="str">
        <f>IF(ISNUMBER(Tbl_DFR[[#This Row],[Invoice filling gape]]),"valid","check")</f>
        <v>valid</v>
      </c>
      <c r="M751" s="42">
        <v>5484</v>
      </c>
      <c r="N751" s="42">
        <v>2029</v>
      </c>
      <c r="O751" s="42">
        <v>30</v>
      </c>
      <c r="P751" s="42">
        <v>80</v>
      </c>
      <c r="Q751" s="42" t="str">
        <f>IF(Tbl_DFR[[#This Row],[Filling Qty]]&gt;=150,"high","normal")</f>
        <v>normal</v>
      </c>
      <c r="R751" s="42" t="str">
        <f>IF(AND(Tbl_DFR[[#This Row],[CMP]]="HALDWANI",Tbl_DFR[[#This Row],[Filling Qty]]&gt;=150),"yes","no")</f>
        <v>no</v>
      </c>
      <c r="S751" s="42" t="str">
        <f>IF(Tbl_DFR[[#This Row],[Filling Qty]]&gt;=150,"high",IF(Tbl_DFR[[#This Row],[Filling Qty]]&gt;=80,"medium","low"))</f>
        <v>medium</v>
      </c>
      <c r="T751" s="42">
        <f t="shared" si="12"/>
        <v>110</v>
      </c>
      <c r="U751" s="42" t="str" cm="1">
        <f t="array" ref="U751">_xlfn.IFS(Tbl_DFR[[#This Row],[Filling Qty]]&gt;=150,"HIGH",Tbl_DFR[[#This Row],[Filling Qty]]&gt;=80,"medium",TRUE,"low")</f>
        <v>medium</v>
      </c>
      <c r="V751" s="42" t="str">
        <f>IF(OR(Tbl_DFR[[#This Row],[CMP]]="HALDWANI",Tbl_DFR[[#This Row],[CMP]]="DEHRADUN"),"YES","NO")</f>
        <v>YES</v>
      </c>
      <c r="W751" s="58">
        <v>45944</v>
      </c>
      <c r="X751" s="42"/>
      <c r="Y751" s="43">
        <v>45931</v>
      </c>
      <c r="Z751" s="43" t="str">
        <f>IFERROR(TEXT(Tbl_DFR[[#This Row],[Date of filling]],"mmm"),"WIP")</f>
        <v>Oct</v>
      </c>
      <c r="AA751" s="159">
        <f>IFERROR(YEAR(Tbl_DFR[[#This Row],[Date of filling]]),"WIP")</f>
        <v>2025</v>
      </c>
      <c r="AB751" s="161" t="str">
        <f>IFERROR(TEXT(Tbl_DFR[[#This Row],[Date of filling]],"ddd"),"WIP")</f>
        <v>Tue</v>
      </c>
      <c r="AC751" s="50"/>
      <c r="AD751" s="129" t="str">
        <f>_xlfn.XLOOKUP(Tbl_DFR[[#This Row],[SAP]],Site_master[SAP ID],Site_master[ [ TECHNICIAN Name] ],"Not found")</f>
        <v>Not found</v>
      </c>
      <c r="AE751" s="150">
        <f>LEN(Tbl_DFR[[#This Row],[SAP]])</f>
        <v>18</v>
      </c>
      <c r="AF751" s="151" t="str">
        <f>IF(Tbl_DFR[[#This Row],[SAP LENGTH]]=18,"valid","check")</f>
        <v>valid</v>
      </c>
    </row>
    <row r="752" spans="1:32" hidden="1">
      <c r="A752" s="70">
        <v>524</v>
      </c>
      <c r="B752" s="22" t="s">
        <v>31</v>
      </c>
      <c r="C752" s="134" t="str">
        <f>UPPER(TRIM(Tbl_DFR[[#This Row],[CMP]]))</f>
        <v>HALDWANI</v>
      </c>
      <c r="D752" s="40" t="s">
        <v>104</v>
      </c>
      <c r="E752" s="40" t="s">
        <v>129</v>
      </c>
      <c r="F752" s="23" t="s">
        <v>340</v>
      </c>
      <c r="G752" s="23" t="s">
        <v>179</v>
      </c>
      <c r="H752" s="34">
        <v>85629</v>
      </c>
      <c r="I752" s="59">
        <v>45944</v>
      </c>
      <c r="J752" s="59">
        <v>45944</v>
      </c>
      <c r="K752" s="159">
        <f>IF(OR(Tbl_DFR[[#This Row],[Date of filling]]="WIP",Tbl_DFR[[#This Row],[Date of Invoice ]]=""),"",Tbl_DFR[[#This Row],[Date of filling]]-Tbl_DFR[[#This Row],[Date of Invoice ]])</f>
        <v>0</v>
      </c>
      <c r="L752" s="161" t="str">
        <f>IF(ISNUMBER(Tbl_DFR[[#This Row],[Invoice filling gape]]),"valid","check")</f>
        <v>valid</v>
      </c>
      <c r="M752" s="46">
        <v>16313</v>
      </c>
      <c r="N752" s="46">
        <v>2659</v>
      </c>
      <c r="O752" s="46">
        <v>25</v>
      </c>
      <c r="P752" s="46">
        <v>40</v>
      </c>
      <c r="Q752" s="46" t="str">
        <f>IF(Tbl_DFR[[#This Row],[Filling Qty]]&gt;=150,"high","normal")</f>
        <v>normal</v>
      </c>
      <c r="R752" s="46" t="str">
        <f>IF(AND(Tbl_DFR[[#This Row],[CMP]]="HALDWANI",Tbl_DFR[[#This Row],[Filling Qty]]&gt;=150),"yes","no")</f>
        <v>no</v>
      </c>
      <c r="S752" s="46" t="str">
        <f>IF(Tbl_DFR[[#This Row],[Filling Qty]]&gt;=150,"high",IF(Tbl_DFR[[#This Row],[Filling Qty]]&gt;=80,"medium","low"))</f>
        <v>low</v>
      </c>
      <c r="T752" s="46">
        <f t="shared" si="12"/>
        <v>65</v>
      </c>
      <c r="U752" s="46" t="str" cm="1">
        <f t="array" ref="U752">_xlfn.IFS(Tbl_DFR[[#This Row],[Filling Qty]]&gt;=150,"HIGH",Tbl_DFR[[#This Row],[Filling Qty]]&gt;=80,"medium",TRUE,"low")</f>
        <v>low</v>
      </c>
      <c r="V752" s="46" t="str">
        <f>IF(OR(Tbl_DFR[[#This Row],[CMP]]="HALDWANI",Tbl_DFR[[#This Row],[CMP]]="DEHRADUN"),"YES","NO")</f>
        <v>YES</v>
      </c>
      <c r="W752" s="59">
        <v>45944</v>
      </c>
      <c r="X752" s="46"/>
      <c r="Y752" s="47">
        <v>45931</v>
      </c>
      <c r="Z752" s="47" t="str">
        <f>IFERROR(TEXT(Tbl_DFR[[#This Row],[Date of filling]],"mmm"),"WIP")</f>
        <v>Oct</v>
      </c>
      <c r="AA752" s="159">
        <f>IFERROR(YEAR(Tbl_DFR[[#This Row],[Date of filling]]),"WIP")</f>
        <v>2025</v>
      </c>
      <c r="AB752" s="161" t="str">
        <f>IFERROR(TEXT(Tbl_DFR[[#This Row],[Date of filling]],"ddd"),"WIP")</f>
        <v>Tue</v>
      </c>
      <c r="AC752" s="48"/>
      <c r="AD752" s="130" t="str">
        <f>_xlfn.XLOOKUP(Tbl_DFR[[#This Row],[SAP]],Site_master[SAP ID],Site_master[ [ TECHNICIAN Name] ],"Not found")</f>
        <v>Deepak  Kumar RMNA</v>
      </c>
      <c r="AE752" s="150">
        <f>LEN(Tbl_DFR[[#This Row],[SAP]])</f>
        <v>18</v>
      </c>
      <c r="AF752" s="151" t="str">
        <f>IF(Tbl_DFR[[#This Row],[SAP LENGTH]]=18,"valid","check")</f>
        <v>valid</v>
      </c>
    </row>
    <row r="753" spans="1:32" hidden="1">
      <c r="A753" s="56">
        <v>525</v>
      </c>
      <c r="B753" s="29" t="s">
        <v>31</v>
      </c>
      <c r="C753" s="137" t="str">
        <f>UPPER(TRIM(Tbl_DFR[[#This Row],[CMP]]))</f>
        <v>HALDWANI</v>
      </c>
      <c r="D753" s="40" t="s">
        <v>104</v>
      </c>
      <c r="E753" s="40" t="s">
        <v>129</v>
      </c>
      <c r="F753" s="23" t="s">
        <v>340</v>
      </c>
      <c r="G753" s="23" t="s">
        <v>294</v>
      </c>
      <c r="H753" s="28">
        <v>85629</v>
      </c>
      <c r="I753" s="58">
        <v>45944</v>
      </c>
      <c r="J753" s="58">
        <v>45945</v>
      </c>
      <c r="K753" s="159">
        <f>IF(OR(Tbl_DFR[[#This Row],[Date of filling]]="WIP",Tbl_DFR[[#This Row],[Date of Invoice ]]=""),"",Tbl_DFR[[#This Row],[Date of filling]]-Tbl_DFR[[#This Row],[Date of Invoice ]])</f>
        <v>1</v>
      </c>
      <c r="L753" s="161" t="str">
        <f>IF(ISNUMBER(Tbl_DFR[[#This Row],[Invoice filling gape]]),"valid","check")</f>
        <v>valid</v>
      </c>
      <c r="M753" s="42">
        <v>16374</v>
      </c>
      <c r="N753" s="42">
        <v>3769</v>
      </c>
      <c r="O753" s="42">
        <v>48</v>
      </c>
      <c r="P753" s="42">
        <v>40</v>
      </c>
      <c r="Q753" s="42" t="str">
        <f>IF(Tbl_DFR[[#This Row],[Filling Qty]]&gt;=150,"high","normal")</f>
        <v>normal</v>
      </c>
      <c r="R753" s="42" t="str">
        <f>IF(AND(Tbl_DFR[[#This Row],[CMP]]="HALDWANI",Tbl_DFR[[#This Row],[Filling Qty]]&gt;=150),"yes","no")</f>
        <v>no</v>
      </c>
      <c r="S753" s="42" t="str">
        <f>IF(Tbl_DFR[[#This Row],[Filling Qty]]&gt;=150,"high",IF(Tbl_DFR[[#This Row],[Filling Qty]]&gt;=80,"medium","low"))</f>
        <v>low</v>
      </c>
      <c r="T753" s="42">
        <f t="shared" si="12"/>
        <v>88</v>
      </c>
      <c r="U753" s="42" t="str" cm="1">
        <f t="array" ref="U753">_xlfn.IFS(Tbl_DFR[[#This Row],[Filling Qty]]&gt;=150,"HIGH",Tbl_DFR[[#This Row],[Filling Qty]]&gt;=80,"medium",TRUE,"low")</f>
        <v>low</v>
      </c>
      <c r="V753" s="42" t="str">
        <f>IF(OR(Tbl_DFR[[#This Row],[CMP]]="HALDWANI",Tbl_DFR[[#This Row],[CMP]]="DEHRADUN"),"YES","NO")</f>
        <v>YES</v>
      </c>
      <c r="W753" s="58">
        <v>45945</v>
      </c>
      <c r="X753" s="42"/>
      <c r="Y753" s="43">
        <v>45931</v>
      </c>
      <c r="Z753" s="43" t="str">
        <f>IFERROR(TEXT(Tbl_DFR[[#This Row],[Date of filling]],"mmm"),"WIP")</f>
        <v>Oct</v>
      </c>
      <c r="AA753" s="159">
        <f>IFERROR(YEAR(Tbl_DFR[[#This Row],[Date of filling]]),"WIP")</f>
        <v>2025</v>
      </c>
      <c r="AB753" s="161" t="str">
        <f>IFERROR(TEXT(Tbl_DFR[[#This Row],[Date of filling]],"ddd"),"WIP")</f>
        <v>Wed</v>
      </c>
      <c r="AC753" s="50"/>
      <c r="AD753" s="129" t="str">
        <f>_xlfn.XLOOKUP(Tbl_DFR[[#This Row],[SAP]],Site_master[SAP ID],Site_master[ [ TECHNICIAN Name] ],"Not found")</f>
        <v>Deepak  Kumar RMNA</v>
      </c>
      <c r="AE753" s="150">
        <f>LEN(Tbl_DFR[[#This Row],[SAP]])</f>
        <v>18</v>
      </c>
      <c r="AF753" s="151" t="str">
        <f>IF(Tbl_DFR[[#This Row],[SAP LENGTH]]=18,"valid","check")</f>
        <v>valid</v>
      </c>
    </row>
    <row r="754" spans="1:32" hidden="1">
      <c r="A754" s="70">
        <v>526</v>
      </c>
      <c r="B754" s="22" t="s">
        <v>31</v>
      </c>
      <c r="C754" s="134" t="str">
        <f>UPPER(TRIM(Tbl_DFR[[#This Row],[CMP]]))</f>
        <v>HALDWANI</v>
      </c>
      <c r="D754" s="40" t="s">
        <v>104</v>
      </c>
      <c r="E754" s="23" t="s">
        <v>129</v>
      </c>
      <c r="F754" s="23" t="s">
        <v>340</v>
      </c>
      <c r="G754" s="23" t="s">
        <v>621</v>
      </c>
      <c r="H754" s="34">
        <v>85629</v>
      </c>
      <c r="I754" s="60">
        <v>45944</v>
      </c>
      <c r="J754" s="59">
        <v>45945</v>
      </c>
      <c r="K754" s="159">
        <f>IF(OR(Tbl_DFR[[#This Row],[Date of filling]]="WIP",Tbl_DFR[[#This Row],[Date of Invoice ]]=""),"",Tbl_DFR[[#This Row],[Date of filling]]-Tbl_DFR[[#This Row],[Date of Invoice ]])</f>
        <v>1</v>
      </c>
      <c r="L754" s="161" t="str">
        <f>IF(ISNUMBER(Tbl_DFR[[#This Row],[Invoice filling gape]]),"valid","check")</f>
        <v>valid</v>
      </c>
      <c r="M754" s="46">
        <v>3483</v>
      </c>
      <c r="N754" s="46">
        <v>574</v>
      </c>
      <c r="O754" s="46">
        <v>45</v>
      </c>
      <c r="P754" s="46">
        <v>40</v>
      </c>
      <c r="Q754" s="46" t="str">
        <f>IF(Tbl_DFR[[#This Row],[Filling Qty]]&gt;=150,"high","normal")</f>
        <v>normal</v>
      </c>
      <c r="R754" s="46" t="str">
        <f>IF(AND(Tbl_DFR[[#This Row],[CMP]]="HALDWANI",Tbl_DFR[[#This Row],[Filling Qty]]&gt;=150),"yes","no")</f>
        <v>no</v>
      </c>
      <c r="S754" s="46" t="str">
        <f>IF(Tbl_DFR[[#This Row],[Filling Qty]]&gt;=150,"high",IF(Tbl_DFR[[#This Row],[Filling Qty]]&gt;=80,"medium","low"))</f>
        <v>low</v>
      </c>
      <c r="T754" s="46">
        <f t="shared" si="12"/>
        <v>85</v>
      </c>
      <c r="U754" s="46" t="str" cm="1">
        <f t="array" ref="U754">_xlfn.IFS(Tbl_DFR[[#This Row],[Filling Qty]]&gt;=150,"HIGH",Tbl_DFR[[#This Row],[Filling Qty]]&gt;=80,"medium",TRUE,"low")</f>
        <v>low</v>
      </c>
      <c r="V754" s="46" t="str">
        <f>IF(OR(Tbl_DFR[[#This Row],[CMP]]="HALDWANI",Tbl_DFR[[#This Row],[CMP]]="DEHRADUN"),"YES","NO")</f>
        <v>YES</v>
      </c>
      <c r="W754" s="59">
        <v>45945</v>
      </c>
      <c r="X754" s="46"/>
      <c r="Y754" s="47">
        <v>45931</v>
      </c>
      <c r="Z754" s="47" t="str">
        <f>IFERROR(TEXT(Tbl_DFR[[#This Row],[Date of filling]],"mmm"),"WIP")</f>
        <v>Oct</v>
      </c>
      <c r="AA754" s="159">
        <f>IFERROR(YEAR(Tbl_DFR[[#This Row],[Date of filling]]),"WIP")</f>
        <v>2025</v>
      </c>
      <c r="AB754" s="161" t="str">
        <f>IFERROR(TEXT(Tbl_DFR[[#This Row],[Date of filling]],"ddd"),"WIP")</f>
        <v>Wed</v>
      </c>
      <c r="AC754" s="48"/>
      <c r="AD754" s="130" t="str">
        <f>_xlfn.XLOOKUP(Tbl_DFR[[#This Row],[SAP]],Site_master[SAP ID],Site_master[ [ TECHNICIAN Name] ],"Not found")</f>
        <v>Deepak  Kumar RMNA</v>
      </c>
      <c r="AE754" s="150">
        <f>LEN(Tbl_DFR[[#This Row],[SAP]])</f>
        <v>18</v>
      </c>
      <c r="AF754" s="151" t="str">
        <f>IF(Tbl_DFR[[#This Row],[SAP LENGTH]]=18,"valid","check")</f>
        <v>valid</v>
      </c>
    </row>
    <row r="755" spans="1:32" hidden="1">
      <c r="A755" s="56">
        <v>527</v>
      </c>
      <c r="B755" s="29" t="s">
        <v>31</v>
      </c>
      <c r="C755" s="137" t="str">
        <f>UPPER(TRIM(Tbl_DFR[[#This Row],[CMP]]))</f>
        <v>HALDWANI</v>
      </c>
      <c r="D755" s="40" t="s">
        <v>104</v>
      </c>
      <c r="E755" s="23" t="s">
        <v>129</v>
      </c>
      <c r="F755" s="23" t="s">
        <v>340</v>
      </c>
      <c r="G755" s="23" t="s">
        <v>417</v>
      </c>
      <c r="H755" s="28">
        <v>85629</v>
      </c>
      <c r="I755" s="61">
        <v>45944</v>
      </c>
      <c r="J755" s="58">
        <v>45944</v>
      </c>
      <c r="K755" s="159">
        <f>IF(OR(Tbl_DFR[[#This Row],[Date of filling]]="WIP",Tbl_DFR[[#This Row],[Date of Invoice ]]=""),"",Tbl_DFR[[#This Row],[Date of filling]]-Tbl_DFR[[#This Row],[Date of Invoice ]])</f>
        <v>0</v>
      </c>
      <c r="L755" s="161" t="str">
        <f>IF(ISNUMBER(Tbl_DFR[[#This Row],[Invoice filling gape]]),"valid","check")</f>
        <v>valid</v>
      </c>
      <c r="M755" s="42">
        <v>38525</v>
      </c>
      <c r="N755" s="42">
        <v>9575</v>
      </c>
      <c r="O755" s="42">
        <v>23</v>
      </c>
      <c r="P755" s="42">
        <v>40</v>
      </c>
      <c r="Q755" s="42" t="str">
        <f>IF(Tbl_DFR[[#This Row],[Filling Qty]]&gt;=150,"high","normal")</f>
        <v>normal</v>
      </c>
      <c r="R755" s="42" t="str">
        <f>IF(AND(Tbl_DFR[[#This Row],[CMP]]="HALDWANI",Tbl_DFR[[#This Row],[Filling Qty]]&gt;=150),"yes","no")</f>
        <v>no</v>
      </c>
      <c r="S755" s="42" t="str">
        <f>IF(Tbl_DFR[[#This Row],[Filling Qty]]&gt;=150,"high",IF(Tbl_DFR[[#This Row],[Filling Qty]]&gt;=80,"medium","low"))</f>
        <v>low</v>
      </c>
      <c r="T755" s="42">
        <f t="shared" si="12"/>
        <v>63</v>
      </c>
      <c r="U755" s="42" t="str" cm="1">
        <f t="array" ref="U755">_xlfn.IFS(Tbl_DFR[[#This Row],[Filling Qty]]&gt;=150,"HIGH",Tbl_DFR[[#This Row],[Filling Qty]]&gt;=80,"medium",TRUE,"low")</f>
        <v>low</v>
      </c>
      <c r="V755" s="42" t="str">
        <f>IF(OR(Tbl_DFR[[#This Row],[CMP]]="HALDWANI",Tbl_DFR[[#This Row],[CMP]]="DEHRADUN"),"YES","NO")</f>
        <v>YES</v>
      </c>
      <c r="W755" s="58">
        <v>45944</v>
      </c>
      <c r="X755" s="42"/>
      <c r="Y755" s="43">
        <v>45931</v>
      </c>
      <c r="Z755" s="43" t="str">
        <f>IFERROR(TEXT(Tbl_DFR[[#This Row],[Date of filling]],"mmm"),"WIP")</f>
        <v>Oct</v>
      </c>
      <c r="AA755" s="159">
        <f>IFERROR(YEAR(Tbl_DFR[[#This Row],[Date of filling]]),"WIP")</f>
        <v>2025</v>
      </c>
      <c r="AB755" s="161" t="str">
        <f>IFERROR(TEXT(Tbl_DFR[[#This Row],[Date of filling]],"ddd"),"WIP")</f>
        <v>Tue</v>
      </c>
      <c r="AC755" s="50"/>
      <c r="AD755" s="129" t="str">
        <f>_xlfn.XLOOKUP(Tbl_DFR[[#This Row],[SAP]],Site_master[SAP ID],Site_master[ [ TECHNICIAN Name] ],"Not found")</f>
        <v>Ajay  Kumar  Singh</v>
      </c>
      <c r="AE755" s="150">
        <f>LEN(Tbl_DFR[[#This Row],[SAP]])</f>
        <v>18</v>
      </c>
      <c r="AF755" s="151" t="str">
        <f>IF(Tbl_DFR[[#This Row],[SAP LENGTH]]=18,"valid","check")</f>
        <v>valid</v>
      </c>
    </row>
    <row r="756" spans="1:32" hidden="1">
      <c r="A756" s="70">
        <v>528</v>
      </c>
      <c r="B756" s="22" t="s">
        <v>31</v>
      </c>
      <c r="C756" s="134" t="str">
        <f>UPPER(TRIM(Tbl_DFR[[#This Row],[CMP]]))</f>
        <v>HALDWANI</v>
      </c>
      <c r="D756" s="40" t="s">
        <v>104</v>
      </c>
      <c r="E756" s="23" t="s">
        <v>129</v>
      </c>
      <c r="F756" s="23" t="s">
        <v>340</v>
      </c>
      <c r="G756" s="23" t="s">
        <v>541</v>
      </c>
      <c r="H756" s="34">
        <v>95438</v>
      </c>
      <c r="I756" s="60">
        <v>45945</v>
      </c>
      <c r="J756" s="59">
        <v>45945</v>
      </c>
      <c r="K756" s="159">
        <f>IF(OR(Tbl_DFR[[#This Row],[Date of filling]]="WIP",Tbl_DFR[[#This Row],[Date of Invoice ]]=""),"",Tbl_DFR[[#This Row],[Date of filling]]-Tbl_DFR[[#This Row],[Date of Invoice ]])</f>
        <v>0</v>
      </c>
      <c r="L756" s="161" t="str">
        <f>IF(ISNUMBER(Tbl_DFR[[#This Row],[Invoice filling gape]]),"valid","check")</f>
        <v>valid</v>
      </c>
      <c r="M756" s="46">
        <v>216</v>
      </c>
      <c r="N756" s="46">
        <v>63</v>
      </c>
      <c r="O756" s="46">
        <v>13</v>
      </c>
      <c r="P756" s="46">
        <v>60</v>
      </c>
      <c r="Q756" s="46" t="str">
        <f>IF(Tbl_DFR[[#This Row],[Filling Qty]]&gt;=150,"high","normal")</f>
        <v>normal</v>
      </c>
      <c r="R756" s="46" t="str">
        <f>IF(AND(Tbl_DFR[[#This Row],[CMP]]="HALDWANI",Tbl_DFR[[#This Row],[Filling Qty]]&gt;=150),"yes","no")</f>
        <v>no</v>
      </c>
      <c r="S756" s="46" t="str">
        <f>IF(Tbl_DFR[[#This Row],[Filling Qty]]&gt;=150,"high",IF(Tbl_DFR[[#This Row],[Filling Qty]]&gt;=80,"medium","low"))</f>
        <v>low</v>
      </c>
      <c r="T756" s="46">
        <f t="shared" si="12"/>
        <v>73</v>
      </c>
      <c r="U756" s="46" t="str" cm="1">
        <f t="array" ref="U756">_xlfn.IFS(Tbl_DFR[[#This Row],[Filling Qty]]&gt;=150,"HIGH",Tbl_DFR[[#This Row],[Filling Qty]]&gt;=80,"medium",TRUE,"low")</f>
        <v>low</v>
      </c>
      <c r="V756" s="46" t="str">
        <f>IF(OR(Tbl_DFR[[#This Row],[CMP]]="HALDWANI",Tbl_DFR[[#This Row],[CMP]]="DEHRADUN"),"YES","NO")</f>
        <v>YES</v>
      </c>
      <c r="W756" s="59">
        <v>45945</v>
      </c>
      <c r="X756" s="46"/>
      <c r="Y756" s="47">
        <v>45931</v>
      </c>
      <c r="Z756" s="47" t="str">
        <f>IFERROR(TEXT(Tbl_DFR[[#This Row],[Date of filling]],"mmm"),"WIP")</f>
        <v>Oct</v>
      </c>
      <c r="AA756" s="159">
        <f>IFERROR(YEAR(Tbl_DFR[[#This Row],[Date of filling]]),"WIP")</f>
        <v>2025</v>
      </c>
      <c r="AB756" s="161" t="str">
        <f>IFERROR(TEXT(Tbl_DFR[[#This Row],[Date of filling]],"ddd"),"WIP")</f>
        <v>Wed</v>
      </c>
      <c r="AC756" s="48"/>
      <c r="AD756" s="130" t="str">
        <f>_xlfn.XLOOKUP(Tbl_DFR[[#This Row],[SAP]],Site_master[SAP ID],Site_master[ [ TECHNICIAN Name] ],"Not found")</f>
        <v>Ajay  Kumar  Singh</v>
      </c>
      <c r="AE756" s="150">
        <f>LEN(Tbl_DFR[[#This Row],[SAP]])</f>
        <v>18</v>
      </c>
      <c r="AF756" s="151" t="str">
        <f>IF(Tbl_DFR[[#This Row],[SAP LENGTH]]=18,"valid","check")</f>
        <v>valid</v>
      </c>
    </row>
    <row r="757" spans="1:32" hidden="1">
      <c r="A757" s="56">
        <v>529</v>
      </c>
      <c r="B757" s="29" t="s">
        <v>31</v>
      </c>
      <c r="C757" s="137" t="str">
        <f>UPPER(TRIM(Tbl_DFR[[#This Row],[CMP]]))</f>
        <v>HALDWANI</v>
      </c>
      <c r="D757" s="40" t="s">
        <v>104</v>
      </c>
      <c r="E757" s="23" t="s">
        <v>129</v>
      </c>
      <c r="F757" s="23" t="s">
        <v>340</v>
      </c>
      <c r="G757" s="23" t="s">
        <v>418</v>
      </c>
      <c r="H757" s="28">
        <v>91228</v>
      </c>
      <c r="I757" s="61">
        <v>45945</v>
      </c>
      <c r="J757" s="58">
        <v>45945</v>
      </c>
      <c r="K757" s="159">
        <f>IF(OR(Tbl_DFR[[#This Row],[Date of filling]]="WIP",Tbl_DFR[[#This Row],[Date of Invoice ]]=""),"",Tbl_DFR[[#This Row],[Date of filling]]-Tbl_DFR[[#This Row],[Date of Invoice ]])</f>
        <v>0</v>
      </c>
      <c r="L757" s="161" t="str">
        <f>IF(ISNUMBER(Tbl_DFR[[#This Row],[Invoice filling gape]]),"valid","check")</f>
        <v>valid</v>
      </c>
      <c r="M757" s="42">
        <v>1839</v>
      </c>
      <c r="N757" s="42">
        <v>645</v>
      </c>
      <c r="O757" s="42">
        <v>17</v>
      </c>
      <c r="P757" s="42">
        <v>40</v>
      </c>
      <c r="Q757" s="42" t="str">
        <f>IF(Tbl_DFR[[#This Row],[Filling Qty]]&gt;=150,"high","normal")</f>
        <v>normal</v>
      </c>
      <c r="R757" s="42" t="str">
        <f>IF(AND(Tbl_DFR[[#This Row],[CMP]]="HALDWANI",Tbl_DFR[[#This Row],[Filling Qty]]&gt;=150),"yes","no")</f>
        <v>no</v>
      </c>
      <c r="S757" s="42" t="str">
        <f>IF(Tbl_DFR[[#This Row],[Filling Qty]]&gt;=150,"high",IF(Tbl_DFR[[#This Row],[Filling Qty]]&gt;=80,"medium","low"))</f>
        <v>low</v>
      </c>
      <c r="T757" s="42">
        <f t="shared" si="12"/>
        <v>57</v>
      </c>
      <c r="U757" s="42" t="str" cm="1">
        <f t="array" ref="U757">_xlfn.IFS(Tbl_DFR[[#This Row],[Filling Qty]]&gt;=150,"HIGH",Tbl_DFR[[#This Row],[Filling Qty]]&gt;=80,"medium",TRUE,"low")</f>
        <v>low</v>
      </c>
      <c r="V757" s="42" t="str">
        <f>IF(OR(Tbl_DFR[[#This Row],[CMP]]="HALDWANI",Tbl_DFR[[#This Row],[CMP]]="DEHRADUN"),"YES","NO")</f>
        <v>YES</v>
      </c>
      <c r="W757" s="58">
        <v>45945</v>
      </c>
      <c r="X757" s="42"/>
      <c r="Y757" s="43">
        <v>45931</v>
      </c>
      <c r="Z757" s="43" t="str">
        <f>IFERROR(TEXT(Tbl_DFR[[#This Row],[Date of filling]],"mmm"),"WIP")</f>
        <v>Oct</v>
      </c>
      <c r="AA757" s="159">
        <f>IFERROR(YEAR(Tbl_DFR[[#This Row],[Date of filling]]),"WIP")</f>
        <v>2025</v>
      </c>
      <c r="AB757" s="161" t="str">
        <f>IFERROR(TEXT(Tbl_DFR[[#This Row],[Date of filling]],"ddd"),"WIP")</f>
        <v>Wed</v>
      </c>
      <c r="AC757" s="50"/>
      <c r="AD757" s="129" t="str">
        <f>_xlfn.XLOOKUP(Tbl_DFR[[#This Row],[SAP]],Site_master[SAP ID],Site_master[ [ TECHNICIAN Name] ],"Not found")</f>
        <v>Ajay  Kumar  Singh</v>
      </c>
      <c r="AE757" s="150">
        <f>LEN(Tbl_DFR[[#This Row],[SAP]])</f>
        <v>18</v>
      </c>
      <c r="AF757" s="151" t="str">
        <f>IF(Tbl_DFR[[#This Row],[SAP LENGTH]]=18,"valid","check")</f>
        <v>valid</v>
      </c>
    </row>
    <row r="758" spans="1:32" hidden="1">
      <c r="A758" s="70">
        <v>530</v>
      </c>
      <c r="B758" s="22" t="s">
        <v>31</v>
      </c>
      <c r="C758" s="134" t="str">
        <f>UPPER(TRIM(Tbl_DFR[[#This Row],[CMP]]))</f>
        <v>HALDWANI</v>
      </c>
      <c r="D758" s="40" t="s">
        <v>104</v>
      </c>
      <c r="E758" s="23" t="s">
        <v>129</v>
      </c>
      <c r="F758" s="23" t="s">
        <v>340</v>
      </c>
      <c r="G758" s="23" t="s">
        <v>415</v>
      </c>
      <c r="H758" s="34">
        <v>91228</v>
      </c>
      <c r="I758" s="60">
        <v>45945</v>
      </c>
      <c r="J758" s="59">
        <v>45945</v>
      </c>
      <c r="K758" s="159">
        <f>IF(OR(Tbl_DFR[[#This Row],[Date of filling]]="WIP",Tbl_DFR[[#This Row],[Date of Invoice ]]=""),"",Tbl_DFR[[#This Row],[Date of filling]]-Tbl_DFR[[#This Row],[Date of Invoice ]])</f>
        <v>0</v>
      </c>
      <c r="L758" s="161" t="str">
        <f>IF(ISNUMBER(Tbl_DFR[[#This Row],[Invoice filling gape]]),"valid","check")</f>
        <v>valid</v>
      </c>
      <c r="M758" s="46">
        <v>9510</v>
      </c>
      <c r="N758" s="46">
        <v>2640</v>
      </c>
      <c r="O758" s="46">
        <v>38</v>
      </c>
      <c r="P758" s="46">
        <v>40</v>
      </c>
      <c r="Q758" s="46" t="str">
        <f>IF(Tbl_DFR[[#This Row],[Filling Qty]]&gt;=150,"high","normal")</f>
        <v>normal</v>
      </c>
      <c r="R758" s="46" t="str">
        <f>IF(AND(Tbl_DFR[[#This Row],[CMP]]="HALDWANI",Tbl_DFR[[#This Row],[Filling Qty]]&gt;=150),"yes","no")</f>
        <v>no</v>
      </c>
      <c r="S758" s="46" t="str">
        <f>IF(Tbl_DFR[[#This Row],[Filling Qty]]&gt;=150,"high",IF(Tbl_DFR[[#This Row],[Filling Qty]]&gt;=80,"medium","low"))</f>
        <v>low</v>
      </c>
      <c r="T758" s="46">
        <f t="shared" si="12"/>
        <v>78</v>
      </c>
      <c r="U758" s="46" t="str" cm="1">
        <f t="array" ref="U758">_xlfn.IFS(Tbl_DFR[[#This Row],[Filling Qty]]&gt;=150,"HIGH",Tbl_DFR[[#This Row],[Filling Qty]]&gt;=80,"medium",TRUE,"low")</f>
        <v>low</v>
      </c>
      <c r="V758" s="46" t="str">
        <f>IF(OR(Tbl_DFR[[#This Row],[CMP]]="HALDWANI",Tbl_DFR[[#This Row],[CMP]]="DEHRADUN"),"YES","NO")</f>
        <v>YES</v>
      </c>
      <c r="W758" s="59">
        <v>45945</v>
      </c>
      <c r="X758" s="46"/>
      <c r="Y758" s="47">
        <v>45931</v>
      </c>
      <c r="Z758" s="47" t="str">
        <f>IFERROR(TEXT(Tbl_DFR[[#This Row],[Date of filling]],"mmm"),"WIP")</f>
        <v>Oct</v>
      </c>
      <c r="AA758" s="159">
        <f>IFERROR(YEAR(Tbl_DFR[[#This Row],[Date of filling]]),"WIP")</f>
        <v>2025</v>
      </c>
      <c r="AB758" s="161" t="str">
        <f>IFERROR(TEXT(Tbl_DFR[[#This Row],[Date of filling]],"ddd"),"WIP")</f>
        <v>Wed</v>
      </c>
      <c r="AC758" s="48"/>
      <c r="AD758" s="130" t="str">
        <f>_xlfn.XLOOKUP(Tbl_DFR[[#This Row],[SAP]],Site_master[SAP ID],Site_master[ [ TECHNICIAN Name] ],"Not found")</f>
        <v>Ajay  Kumar  Singh</v>
      </c>
      <c r="AE758" s="150">
        <f>LEN(Tbl_DFR[[#This Row],[SAP]])</f>
        <v>18</v>
      </c>
      <c r="AF758" s="151" t="str">
        <f>IF(Tbl_DFR[[#This Row],[SAP LENGTH]]=18,"valid","check")</f>
        <v>valid</v>
      </c>
    </row>
    <row r="759" spans="1:32" hidden="1">
      <c r="A759" s="56">
        <v>531</v>
      </c>
      <c r="B759" s="29" t="s">
        <v>31</v>
      </c>
      <c r="C759" s="137" t="str">
        <f>UPPER(TRIM(Tbl_DFR[[#This Row],[CMP]]))</f>
        <v>HALDWANI</v>
      </c>
      <c r="D759" s="40" t="s">
        <v>104</v>
      </c>
      <c r="E759" s="23" t="s">
        <v>129</v>
      </c>
      <c r="F759" s="23" t="s">
        <v>340</v>
      </c>
      <c r="G759" s="23" t="s">
        <v>628</v>
      </c>
      <c r="H759" s="28">
        <v>91228</v>
      </c>
      <c r="I759" s="61">
        <v>45945</v>
      </c>
      <c r="J759" s="58">
        <v>45945</v>
      </c>
      <c r="K759" s="159">
        <f>IF(OR(Tbl_DFR[[#This Row],[Date of filling]]="WIP",Tbl_DFR[[#This Row],[Date of Invoice ]]=""),"",Tbl_DFR[[#This Row],[Date of filling]]-Tbl_DFR[[#This Row],[Date of Invoice ]])</f>
        <v>0</v>
      </c>
      <c r="L759" s="161" t="str">
        <f>IF(ISNUMBER(Tbl_DFR[[#This Row],[Invoice filling gape]]),"valid","check")</f>
        <v>valid</v>
      </c>
      <c r="M759" s="42">
        <v>14817</v>
      </c>
      <c r="N759" s="42">
        <v>3140</v>
      </c>
      <c r="O759" s="42">
        <v>93</v>
      </c>
      <c r="P759" s="42">
        <v>60</v>
      </c>
      <c r="Q759" s="42" t="str">
        <f>IF(Tbl_DFR[[#This Row],[Filling Qty]]&gt;=150,"high","normal")</f>
        <v>normal</v>
      </c>
      <c r="R759" s="42" t="str">
        <f>IF(AND(Tbl_DFR[[#This Row],[CMP]]="HALDWANI",Tbl_DFR[[#This Row],[Filling Qty]]&gt;=150),"yes","no")</f>
        <v>no</v>
      </c>
      <c r="S759" s="42" t="str">
        <f>IF(Tbl_DFR[[#This Row],[Filling Qty]]&gt;=150,"high",IF(Tbl_DFR[[#This Row],[Filling Qty]]&gt;=80,"medium","low"))</f>
        <v>low</v>
      </c>
      <c r="T759" s="42">
        <f t="shared" si="12"/>
        <v>153</v>
      </c>
      <c r="U759" s="42" t="str" cm="1">
        <f t="array" ref="U759">_xlfn.IFS(Tbl_DFR[[#This Row],[Filling Qty]]&gt;=150,"HIGH",Tbl_DFR[[#This Row],[Filling Qty]]&gt;=80,"medium",TRUE,"low")</f>
        <v>low</v>
      </c>
      <c r="V759" s="42" t="str">
        <f>IF(OR(Tbl_DFR[[#This Row],[CMP]]="HALDWANI",Tbl_DFR[[#This Row],[CMP]]="DEHRADUN"),"YES","NO")</f>
        <v>YES</v>
      </c>
      <c r="W759" s="58">
        <v>45945</v>
      </c>
      <c r="X759" s="42"/>
      <c r="Y759" s="43">
        <v>45931</v>
      </c>
      <c r="Z759" s="43" t="str">
        <f>IFERROR(TEXT(Tbl_DFR[[#This Row],[Date of filling]],"mmm"),"WIP")</f>
        <v>Oct</v>
      </c>
      <c r="AA759" s="159">
        <f>IFERROR(YEAR(Tbl_DFR[[#This Row],[Date of filling]]),"WIP")</f>
        <v>2025</v>
      </c>
      <c r="AB759" s="161" t="str">
        <f>IFERROR(TEXT(Tbl_DFR[[#This Row],[Date of filling]],"ddd"),"WIP")</f>
        <v>Wed</v>
      </c>
      <c r="AC759" s="50"/>
      <c r="AD759" s="129" t="str">
        <f>_xlfn.XLOOKUP(Tbl_DFR[[#This Row],[SAP]],Site_master[SAP ID],Site_master[ [ TECHNICIAN Name] ],"Not found")</f>
        <v>Not found</v>
      </c>
      <c r="AE759" s="150">
        <f>LEN(Tbl_DFR[[#This Row],[SAP]])</f>
        <v>18</v>
      </c>
      <c r="AF759" s="151" t="str">
        <f>IF(Tbl_DFR[[#This Row],[SAP LENGTH]]=18,"valid","check")</f>
        <v>valid</v>
      </c>
    </row>
    <row r="760" spans="1:32" hidden="1">
      <c r="A760" s="70">
        <v>532</v>
      </c>
      <c r="B760" s="22" t="s">
        <v>31</v>
      </c>
      <c r="C760" s="134" t="str">
        <f>UPPER(TRIM(Tbl_DFR[[#This Row],[CMP]]))</f>
        <v>HALDWANI</v>
      </c>
      <c r="D760" s="40" t="s">
        <v>104</v>
      </c>
      <c r="E760" s="23" t="s">
        <v>129</v>
      </c>
      <c r="F760" s="23" t="s">
        <v>340</v>
      </c>
      <c r="G760" s="23" t="s">
        <v>419</v>
      </c>
      <c r="H760" s="34">
        <v>91228</v>
      </c>
      <c r="I760" s="59">
        <v>45945</v>
      </c>
      <c r="J760" s="59">
        <v>45945</v>
      </c>
      <c r="K760" s="159">
        <f>IF(OR(Tbl_DFR[[#This Row],[Date of filling]]="WIP",Tbl_DFR[[#This Row],[Date of Invoice ]]=""),"",Tbl_DFR[[#This Row],[Date of filling]]-Tbl_DFR[[#This Row],[Date of Invoice ]])</f>
        <v>0</v>
      </c>
      <c r="L760" s="161" t="str">
        <f>IF(ISNUMBER(Tbl_DFR[[#This Row],[Invoice filling gape]]),"valid","check")</f>
        <v>valid</v>
      </c>
      <c r="M760" s="46">
        <v>9357</v>
      </c>
      <c r="N760" s="46">
        <v>2381</v>
      </c>
      <c r="O760" s="46">
        <v>25</v>
      </c>
      <c r="P760" s="46">
        <v>60</v>
      </c>
      <c r="Q760" s="46" t="str">
        <f>IF(Tbl_DFR[[#This Row],[Filling Qty]]&gt;=150,"high","normal")</f>
        <v>normal</v>
      </c>
      <c r="R760" s="46" t="str">
        <f>IF(AND(Tbl_DFR[[#This Row],[CMP]]="HALDWANI",Tbl_DFR[[#This Row],[Filling Qty]]&gt;=150),"yes","no")</f>
        <v>no</v>
      </c>
      <c r="S760" s="46" t="str">
        <f>IF(Tbl_DFR[[#This Row],[Filling Qty]]&gt;=150,"high",IF(Tbl_DFR[[#This Row],[Filling Qty]]&gt;=80,"medium","low"))</f>
        <v>low</v>
      </c>
      <c r="T760" s="46">
        <f t="shared" si="12"/>
        <v>85</v>
      </c>
      <c r="U760" s="46" t="str" cm="1">
        <f t="array" ref="U760">_xlfn.IFS(Tbl_DFR[[#This Row],[Filling Qty]]&gt;=150,"HIGH",Tbl_DFR[[#This Row],[Filling Qty]]&gt;=80,"medium",TRUE,"low")</f>
        <v>low</v>
      </c>
      <c r="V760" s="46" t="str">
        <f>IF(OR(Tbl_DFR[[#This Row],[CMP]]="HALDWANI",Tbl_DFR[[#This Row],[CMP]]="DEHRADUN"),"YES","NO")</f>
        <v>YES</v>
      </c>
      <c r="W760" s="59">
        <v>45945</v>
      </c>
      <c r="X760" s="46"/>
      <c r="Y760" s="47">
        <v>45931</v>
      </c>
      <c r="Z760" s="47" t="str">
        <f>IFERROR(TEXT(Tbl_DFR[[#This Row],[Date of filling]],"mmm"),"WIP")</f>
        <v>Oct</v>
      </c>
      <c r="AA760" s="159">
        <f>IFERROR(YEAR(Tbl_DFR[[#This Row],[Date of filling]]),"WIP")</f>
        <v>2025</v>
      </c>
      <c r="AB760" s="161" t="str">
        <f>IFERROR(TEXT(Tbl_DFR[[#This Row],[Date of filling]],"ddd"),"WIP")</f>
        <v>Wed</v>
      </c>
      <c r="AC760" s="48"/>
      <c r="AD760" s="130" t="str">
        <f>_xlfn.XLOOKUP(Tbl_DFR[[#This Row],[SAP]],Site_master[SAP ID],Site_master[ [ TECHNICIAN Name] ],"Not found")</f>
        <v>Ajay  Kumar  Singh</v>
      </c>
      <c r="AE760" s="150">
        <f>LEN(Tbl_DFR[[#This Row],[SAP]])</f>
        <v>18</v>
      </c>
      <c r="AF760" s="151" t="str">
        <f>IF(Tbl_DFR[[#This Row],[SAP LENGTH]]=18,"valid","check")</f>
        <v>valid</v>
      </c>
    </row>
    <row r="761" spans="1:32" hidden="1">
      <c r="A761" s="56">
        <v>533</v>
      </c>
      <c r="B761" s="29" t="s">
        <v>31</v>
      </c>
      <c r="C761" s="137" t="str">
        <f>UPPER(TRIM(Tbl_DFR[[#This Row],[CMP]]))</f>
        <v>HALDWANI</v>
      </c>
      <c r="D761" s="40" t="s">
        <v>104</v>
      </c>
      <c r="E761" s="40" t="s">
        <v>129</v>
      </c>
      <c r="F761" s="23" t="s">
        <v>340</v>
      </c>
      <c r="G761" s="23" t="s">
        <v>300</v>
      </c>
      <c r="H761" s="28">
        <v>91228</v>
      </c>
      <c r="I761" s="58">
        <v>45945</v>
      </c>
      <c r="J761" s="58">
        <v>45945</v>
      </c>
      <c r="K761" s="159">
        <f>IF(OR(Tbl_DFR[[#This Row],[Date of filling]]="WIP",Tbl_DFR[[#This Row],[Date of Invoice ]]=""),"",Tbl_DFR[[#This Row],[Date of filling]]-Tbl_DFR[[#This Row],[Date of Invoice ]])</f>
        <v>0</v>
      </c>
      <c r="L761" s="161" t="str">
        <f>IF(ISNUMBER(Tbl_DFR[[#This Row],[Invoice filling gape]]),"valid","check")</f>
        <v>valid</v>
      </c>
      <c r="M761" s="42">
        <v>4554</v>
      </c>
      <c r="N761" s="42">
        <v>786</v>
      </c>
      <c r="O761" s="42">
        <v>45</v>
      </c>
      <c r="P761" s="42">
        <v>40</v>
      </c>
      <c r="Q761" s="42" t="str">
        <f>IF(Tbl_DFR[[#This Row],[Filling Qty]]&gt;=150,"high","normal")</f>
        <v>normal</v>
      </c>
      <c r="R761" s="42" t="str">
        <f>IF(AND(Tbl_DFR[[#This Row],[CMP]]="HALDWANI",Tbl_DFR[[#This Row],[Filling Qty]]&gt;=150),"yes","no")</f>
        <v>no</v>
      </c>
      <c r="S761" s="42" t="str">
        <f>IF(Tbl_DFR[[#This Row],[Filling Qty]]&gt;=150,"high",IF(Tbl_DFR[[#This Row],[Filling Qty]]&gt;=80,"medium","low"))</f>
        <v>low</v>
      </c>
      <c r="T761" s="42">
        <f t="shared" si="12"/>
        <v>85</v>
      </c>
      <c r="U761" s="42" t="str" cm="1">
        <f t="array" ref="U761">_xlfn.IFS(Tbl_DFR[[#This Row],[Filling Qty]]&gt;=150,"HIGH",Tbl_DFR[[#This Row],[Filling Qty]]&gt;=80,"medium",TRUE,"low")</f>
        <v>low</v>
      </c>
      <c r="V761" s="42" t="str">
        <f>IF(OR(Tbl_DFR[[#This Row],[CMP]]="HALDWANI",Tbl_DFR[[#This Row],[CMP]]="DEHRADUN"),"YES","NO")</f>
        <v>YES</v>
      </c>
      <c r="W761" s="58">
        <v>45945</v>
      </c>
      <c r="X761" s="42"/>
      <c r="Y761" s="43">
        <v>45931</v>
      </c>
      <c r="Z761" s="43" t="str">
        <f>IFERROR(TEXT(Tbl_DFR[[#This Row],[Date of filling]],"mmm"),"WIP")</f>
        <v>Oct</v>
      </c>
      <c r="AA761" s="159">
        <f>IFERROR(YEAR(Tbl_DFR[[#This Row],[Date of filling]]),"WIP")</f>
        <v>2025</v>
      </c>
      <c r="AB761" s="161" t="str">
        <f>IFERROR(TEXT(Tbl_DFR[[#This Row],[Date of filling]],"ddd"),"WIP")</f>
        <v>Wed</v>
      </c>
      <c r="AC761" s="50"/>
      <c r="AD761" s="129" t="str">
        <f>_xlfn.XLOOKUP(Tbl_DFR[[#This Row],[SAP]],Site_master[SAP ID],Site_master[ [ TECHNICIAN Name] ],"Not found")</f>
        <v>Deepak  Kumar RMNA</v>
      </c>
      <c r="AE761" s="150">
        <f>LEN(Tbl_DFR[[#This Row],[SAP]])</f>
        <v>18</v>
      </c>
      <c r="AF761" s="151" t="str">
        <f>IF(Tbl_DFR[[#This Row],[SAP LENGTH]]=18,"valid","check")</f>
        <v>valid</v>
      </c>
    </row>
    <row r="762" spans="1:32">
      <c r="A762" s="70">
        <v>534</v>
      </c>
      <c r="B762" s="22" t="s">
        <v>31</v>
      </c>
      <c r="C762" s="134" t="str">
        <f>UPPER(TRIM(Tbl_DFR[[#This Row],[CMP]]))</f>
        <v>HALDWANI</v>
      </c>
      <c r="D762" s="40" t="s">
        <v>1</v>
      </c>
      <c r="E762" s="45" t="s">
        <v>112</v>
      </c>
      <c r="F762" s="21" t="s">
        <v>111</v>
      </c>
      <c r="G762" s="23" t="s">
        <v>315</v>
      </c>
      <c r="H762" s="34">
        <v>103830</v>
      </c>
      <c r="I762" s="59">
        <v>45945</v>
      </c>
      <c r="J762" s="59">
        <v>45945</v>
      </c>
      <c r="K762" s="159">
        <f>IF(OR(Tbl_DFR[[#This Row],[Date of filling]]="WIP",Tbl_DFR[[#This Row],[Date of Invoice ]]=""),"",Tbl_DFR[[#This Row],[Date of filling]]-Tbl_DFR[[#This Row],[Date of Invoice ]])</f>
        <v>0</v>
      </c>
      <c r="L762" s="161" t="str">
        <f>IF(ISNUMBER(Tbl_DFR[[#This Row],[Invoice filling gape]]),"valid","check")</f>
        <v>valid</v>
      </c>
      <c r="M762" s="46">
        <v>5019</v>
      </c>
      <c r="N762" s="46">
        <v>880</v>
      </c>
      <c r="O762" s="46">
        <v>15</v>
      </c>
      <c r="P762" s="46">
        <v>60</v>
      </c>
      <c r="Q762" s="46" t="str">
        <f>IF(Tbl_DFR[[#This Row],[Filling Qty]]&gt;=150,"high","normal")</f>
        <v>normal</v>
      </c>
      <c r="R762" s="46" t="str">
        <f>IF(AND(Tbl_DFR[[#This Row],[CMP]]="HALDWANI",Tbl_DFR[[#This Row],[Filling Qty]]&gt;=150),"yes","no")</f>
        <v>no</v>
      </c>
      <c r="S762" s="46" t="str">
        <f>IF(Tbl_DFR[[#This Row],[Filling Qty]]&gt;=150,"high",IF(Tbl_DFR[[#This Row],[Filling Qty]]&gt;=80,"medium","low"))</f>
        <v>low</v>
      </c>
      <c r="T762" s="46">
        <f t="shared" si="12"/>
        <v>75</v>
      </c>
      <c r="U762" s="46" t="str" cm="1">
        <f t="array" ref="U762">_xlfn.IFS(Tbl_DFR[[#This Row],[Filling Qty]]&gt;=150,"HIGH",Tbl_DFR[[#This Row],[Filling Qty]]&gt;=80,"medium",TRUE,"low")</f>
        <v>low</v>
      </c>
      <c r="V762" s="46" t="str">
        <f>IF(OR(Tbl_DFR[[#This Row],[CMP]]="HALDWANI",Tbl_DFR[[#This Row],[CMP]]="DEHRADUN"),"YES","NO")</f>
        <v>YES</v>
      </c>
      <c r="W762" s="59">
        <v>45945</v>
      </c>
      <c r="X762" s="46"/>
      <c r="Y762" s="47">
        <v>45931</v>
      </c>
      <c r="Z762" s="47" t="str">
        <f>IFERROR(TEXT(Tbl_DFR[[#This Row],[Date of filling]],"mmm"),"WIP")</f>
        <v>Oct</v>
      </c>
      <c r="AA762" s="159">
        <f>IFERROR(YEAR(Tbl_DFR[[#This Row],[Date of filling]]),"WIP")</f>
        <v>2025</v>
      </c>
      <c r="AB762" s="161" t="str">
        <f>IFERROR(TEXT(Tbl_DFR[[#This Row],[Date of filling]],"ddd"),"WIP")</f>
        <v>Wed</v>
      </c>
      <c r="AC762" s="48"/>
      <c r="AD762" s="130" t="str">
        <f>_xlfn.XLOOKUP(Tbl_DFR[[#This Row],[SAP]],Site_master[SAP ID],Site_master[ [ TECHNICIAN Name] ],"Not found")</f>
        <v>Shahwaz  Hussain</v>
      </c>
      <c r="AE762" s="150">
        <f>LEN(Tbl_DFR[[#This Row],[SAP]])</f>
        <v>18</v>
      </c>
      <c r="AF762" s="151" t="str">
        <f>IF(Tbl_DFR[[#This Row],[SAP LENGTH]]=18,"valid","check")</f>
        <v>valid</v>
      </c>
    </row>
    <row r="763" spans="1:32">
      <c r="A763" s="56">
        <v>535</v>
      </c>
      <c r="B763" s="29" t="s">
        <v>31</v>
      </c>
      <c r="C763" s="137" t="str">
        <f>UPPER(TRIM(Tbl_DFR[[#This Row],[CMP]]))</f>
        <v>HALDWANI</v>
      </c>
      <c r="D763" s="40" t="s">
        <v>1</v>
      </c>
      <c r="E763" s="49" t="s">
        <v>112</v>
      </c>
      <c r="F763" s="27" t="s">
        <v>111</v>
      </c>
      <c r="G763" s="23" t="s">
        <v>413</v>
      </c>
      <c r="H763" s="28">
        <v>103830</v>
      </c>
      <c r="I763" s="58">
        <v>45945</v>
      </c>
      <c r="J763" s="58">
        <v>45945</v>
      </c>
      <c r="K763" s="159">
        <f>IF(OR(Tbl_DFR[[#This Row],[Date of filling]]="WIP",Tbl_DFR[[#This Row],[Date of Invoice ]]=""),"",Tbl_DFR[[#This Row],[Date of filling]]-Tbl_DFR[[#This Row],[Date of Invoice ]])</f>
        <v>0</v>
      </c>
      <c r="L763" s="161" t="str">
        <f>IF(ISNUMBER(Tbl_DFR[[#This Row],[Invoice filling gape]]),"valid","check")</f>
        <v>valid</v>
      </c>
      <c r="M763" s="42">
        <v>8164</v>
      </c>
      <c r="N763" s="42">
        <v>1596</v>
      </c>
      <c r="O763" s="42">
        <v>12</v>
      </c>
      <c r="P763" s="42">
        <v>60</v>
      </c>
      <c r="Q763" s="42" t="str">
        <f>IF(Tbl_DFR[[#This Row],[Filling Qty]]&gt;=150,"high","normal")</f>
        <v>normal</v>
      </c>
      <c r="R763" s="42" t="str">
        <f>IF(AND(Tbl_DFR[[#This Row],[CMP]]="HALDWANI",Tbl_DFR[[#This Row],[Filling Qty]]&gt;=150),"yes","no")</f>
        <v>no</v>
      </c>
      <c r="S763" s="42" t="str">
        <f>IF(Tbl_DFR[[#This Row],[Filling Qty]]&gt;=150,"high",IF(Tbl_DFR[[#This Row],[Filling Qty]]&gt;=80,"medium","low"))</f>
        <v>low</v>
      </c>
      <c r="T763" s="42">
        <f t="shared" si="12"/>
        <v>72</v>
      </c>
      <c r="U763" s="42" t="str" cm="1">
        <f t="array" ref="U763">_xlfn.IFS(Tbl_DFR[[#This Row],[Filling Qty]]&gt;=150,"HIGH",Tbl_DFR[[#This Row],[Filling Qty]]&gt;=80,"medium",TRUE,"low")</f>
        <v>low</v>
      </c>
      <c r="V763" s="42" t="str">
        <f>IF(OR(Tbl_DFR[[#This Row],[CMP]]="HALDWANI",Tbl_DFR[[#This Row],[CMP]]="DEHRADUN"),"YES","NO")</f>
        <v>YES</v>
      </c>
      <c r="W763" s="58">
        <v>45945</v>
      </c>
      <c r="X763" s="42"/>
      <c r="Y763" s="43">
        <v>45931</v>
      </c>
      <c r="Z763" s="43" t="str">
        <f>IFERROR(TEXT(Tbl_DFR[[#This Row],[Date of filling]],"mmm"),"WIP")</f>
        <v>Oct</v>
      </c>
      <c r="AA763" s="159">
        <f>IFERROR(YEAR(Tbl_DFR[[#This Row],[Date of filling]]),"WIP")</f>
        <v>2025</v>
      </c>
      <c r="AB763" s="161" t="str">
        <f>IFERROR(TEXT(Tbl_DFR[[#This Row],[Date of filling]],"ddd"),"WIP")</f>
        <v>Wed</v>
      </c>
      <c r="AC763" s="50"/>
      <c r="AD763" s="129" t="str">
        <f>_xlfn.XLOOKUP(Tbl_DFR[[#This Row],[SAP]],Site_master[SAP ID],Site_master[ [ TECHNICIAN Name] ],"Not found")</f>
        <v>Shahwaz  Hussain</v>
      </c>
      <c r="AE763" s="150">
        <f>LEN(Tbl_DFR[[#This Row],[SAP]])</f>
        <v>18</v>
      </c>
      <c r="AF763" s="151" t="str">
        <f>IF(Tbl_DFR[[#This Row],[SAP LENGTH]]=18,"valid","check")</f>
        <v>valid</v>
      </c>
    </row>
    <row r="764" spans="1:32">
      <c r="A764" s="70">
        <v>536</v>
      </c>
      <c r="B764" s="22" t="s">
        <v>31</v>
      </c>
      <c r="C764" s="134" t="str">
        <f>UPPER(TRIM(Tbl_DFR[[#This Row],[CMP]]))</f>
        <v>HALDWANI</v>
      </c>
      <c r="D764" s="40" t="s">
        <v>1</v>
      </c>
      <c r="E764" s="45" t="s">
        <v>112</v>
      </c>
      <c r="F764" s="21" t="s">
        <v>111</v>
      </c>
      <c r="G764" s="23" t="s">
        <v>291</v>
      </c>
      <c r="H764" s="34">
        <v>103830</v>
      </c>
      <c r="I764" s="59">
        <v>45945</v>
      </c>
      <c r="J764" s="59">
        <v>45945</v>
      </c>
      <c r="K764" s="159">
        <f>IF(OR(Tbl_DFR[[#This Row],[Date of filling]]="WIP",Tbl_DFR[[#This Row],[Date of Invoice ]]=""),"",Tbl_DFR[[#This Row],[Date of filling]]-Tbl_DFR[[#This Row],[Date of Invoice ]])</f>
        <v>0</v>
      </c>
      <c r="L764" s="161" t="str">
        <f>IF(ISNUMBER(Tbl_DFR[[#This Row],[Invoice filling gape]]),"valid","check")</f>
        <v>valid</v>
      </c>
      <c r="M764" s="46">
        <v>15004</v>
      </c>
      <c r="N764" s="46">
        <v>4025</v>
      </c>
      <c r="O764" s="46">
        <v>14</v>
      </c>
      <c r="P764" s="46">
        <v>40</v>
      </c>
      <c r="Q764" s="46" t="str">
        <f>IF(Tbl_DFR[[#This Row],[Filling Qty]]&gt;=150,"high","normal")</f>
        <v>normal</v>
      </c>
      <c r="R764" s="46" t="str">
        <f>IF(AND(Tbl_DFR[[#This Row],[CMP]]="HALDWANI",Tbl_DFR[[#This Row],[Filling Qty]]&gt;=150),"yes","no")</f>
        <v>no</v>
      </c>
      <c r="S764" s="46" t="str">
        <f>IF(Tbl_DFR[[#This Row],[Filling Qty]]&gt;=150,"high",IF(Tbl_DFR[[#This Row],[Filling Qty]]&gt;=80,"medium","low"))</f>
        <v>low</v>
      </c>
      <c r="T764" s="46">
        <f t="shared" si="12"/>
        <v>54</v>
      </c>
      <c r="U764" s="46" t="str" cm="1">
        <f t="array" ref="U764">_xlfn.IFS(Tbl_DFR[[#This Row],[Filling Qty]]&gt;=150,"HIGH",Tbl_DFR[[#This Row],[Filling Qty]]&gt;=80,"medium",TRUE,"low")</f>
        <v>low</v>
      </c>
      <c r="V764" s="46" t="str">
        <f>IF(OR(Tbl_DFR[[#This Row],[CMP]]="HALDWANI",Tbl_DFR[[#This Row],[CMP]]="DEHRADUN"),"YES","NO")</f>
        <v>YES</v>
      </c>
      <c r="W764" s="59">
        <v>45945</v>
      </c>
      <c r="X764" s="46"/>
      <c r="Y764" s="47">
        <v>45931</v>
      </c>
      <c r="Z764" s="47" t="str">
        <f>IFERROR(TEXT(Tbl_DFR[[#This Row],[Date of filling]],"mmm"),"WIP")</f>
        <v>Oct</v>
      </c>
      <c r="AA764" s="159">
        <f>IFERROR(YEAR(Tbl_DFR[[#This Row],[Date of filling]]),"WIP")</f>
        <v>2025</v>
      </c>
      <c r="AB764" s="161" t="str">
        <f>IFERROR(TEXT(Tbl_DFR[[#This Row],[Date of filling]],"ddd"),"WIP")</f>
        <v>Wed</v>
      </c>
      <c r="AC764" s="48"/>
      <c r="AD764" s="130" t="str">
        <f>_xlfn.XLOOKUP(Tbl_DFR[[#This Row],[SAP]],Site_master[SAP ID],Site_master[ [ TECHNICIAN Name] ],"Not found")</f>
        <v>Shahwaz  Hussain</v>
      </c>
      <c r="AE764" s="150">
        <f>LEN(Tbl_DFR[[#This Row],[SAP]])</f>
        <v>18</v>
      </c>
      <c r="AF764" s="151" t="str">
        <f>IF(Tbl_DFR[[#This Row],[SAP LENGTH]]=18,"valid","check")</f>
        <v>valid</v>
      </c>
    </row>
    <row r="765" spans="1:32">
      <c r="A765" s="56">
        <v>537</v>
      </c>
      <c r="B765" s="29" t="s">
        <v>31</v>
      </c>
      <c r="C765" s="137" t="str">
        <f>UPPER(TRIM(Tbl_DFR[[#This Row],[CMP]]))</f>
        <v>HALDWANI</v>
      </c>
      <c r="D765" s="40" t="s">
        <v>1</v>
      </c>
      <c r="E765" s="49" t="s">
        <v>112</v>
      </c>
      <c r="F765" s="27" t="s">
        <v>111</v>
      </c>
      <c r="G765" s="23" t="s">
        <v>290</v>
      </c>
      <c r="H765" s="28">
        <v>103830</v>
      </c>
      <c r="I765" s="58">
        <v>45945</v>
      </c>
      <c r="J765" s="58">
        <v>45945</v>
      </c>
      <c r="K765" s="159">
        <f>IF(OR(Tbl_DFR[[#This Row],[Date of filling]]="WIP",Tbl_DFR[[#This Row],[Date of Invoice ]]=""),"",Tbl_DFR[[#This Row],[Date of filling]]-Tbl_DFR[[#This Row],[Date of Invoice ]])</f>
        <v>0</v>
      </c>
      <c r="L765" s="161" t="str">
        <f>IF(ISNUMBER(Tbl_DFR[[#This Row],[Invoice filling gape]]),"valid","check")</f>
        <v>valid</v>
      </c>
      <c r="M765" s="42">
        <v>5624</v>
      </c>
      <c r="N765" s="42">
        <v>1075</v>
      </c>
      <c r="O765" s="42">
        <v>36</v>
      </c>
      <c r="P765" s="42">
        <v>40</v>
      </c>
      <c r="Q765" s="42" t="str">
        <f>IF(Tbl_DFR[[#This Row],[Filling Qty]]&gt;=150,"high","normal")</f>
        <v>normal</v>
      </c>
      <c r="R765" s="42" t="str">
        <f>IF(AND(Tbl_DFR[[#This Row],[CMP]]="HALDWANI",Tbl_DFR[[#This Row],[Filling Qty]]&gt;=150),"yes","no")</f>
        <v>no</v>
      </c>
      <c r="S765" s="42" t="str">
        <f>IF(Tbl_DFR[[#This Row],[Filling Qty]]&gt;=150,"high",IF(Tbl_DFR[[#This Row],[Filling Qty]]&gt;=80,"medium","low"))</f>
        <v>low</v>
      </c>
      <c r="T765" s="42">
        <f t="shared" si="12"/>
        <v>76</v>
      </c>
      <c r="U765" s="42" t="str" cm="1">
        <f t="array" ref="U765">_xlfn.IFS(Tbl_DFR[[#This Row],[Filling Qty]]&gt;=150,"HIGH",Tbl_DFR[[#This Row],[Filling Qty]]&gt;=80,"medium",TRUE,"low")</f>
        <v>low</v>
      </c>
      <c r="V765" s="42" t="str">
        <f>IF(OR(Tbl_DFR[[#This Row],[CMP]]="HALDWANI",Tbl_DFR[[#This Row],[CMP]]="DEHRADUN"),"YES","NO")</f>
        <v>YES</v>
      </c>
      <c r="W765" s="58">
        <v>45945</v>
      </c>
      <c r="X765" s="42"/>
      <c r="Y765" s="43">
        <v>45931</v>
      </c>
      <c r="Z765" s="43" t="str">
        <f>IFERROR(TEXT(Tbl_DFR[[#This Row],[Date of filling]],"mmm"),"WIP")</f>
        <v>Oct</v>
      </c>
      <c r="AA765" s="159">
        <f>IFERROR(YEAR(Tbl_DFR[[#This Row],[Date of filling]]),"WIP")</f>
        <v>2025</v>
      </c>
      <c r="AB765" s="161" t="str">
        <f>IFERROR(TEXT(Tbl_DFR[[#This Row],[Date of filling]],"ddd"),"WIP")</f>
        <v>Wed</v>
      </c>
      <c r="AC765" s="50"/>
      <c r="AD765" s="129" t="str">
        <f>_xlfn.XLOOKUP(Tbl_DFR[[#This Row],[SAP]],Site_master[SAP ID],Site_master[ [ TECHNICIAN Name] ],"Not found")</f>
        <v>Shahwaz  Hussain</v>
      </c>
      <c r="AE765" s="150">
        <f>LEN(Tbl_DFR[[#This Row],[SAP]])</f>
        <v>18</v>
      </c>
      <c r="AF765" s="151" t="str">
        <f>IF(Tbl_DFR[[#This Row],[SAP LENGTH]]=18,"valid","check")</f>
        <v>valid</v>
      </c>
    </row>
    <row r="766" spans="1:32">
      <c r="A766" s="70">
        <v>538</v>
      </c>
      <c r="B766" s="22" t="s">
        <v>31</v>
      </c>
      <c r="C766" s="134" t="str">
        <f>UPPER(TRIM(Tbl_DFR[[#This Row],[CMP]]))</f>
        <v>HALDWANI</v>
      </c>
      <c r="D766" s="40" t="s">
        <v>1</v>
      </c>
      <c r="E766" s="45" t="s">
        <v>112</v>
      </c>
      <c r="F766" s="21" t="s">
        <v>111</v>
      </c>
      <c r="G766" s="23" t="s">
        <v>323</v>
      </c>
      <c r="H766" s="34">
        <v>103830</v>
      </c>
      <c r="I766" s="59">
        <v>45945</v>
      </c>
      <c r="J766" s="59">
        <v>45945</v>
      </c>
      <c r="K766" s="159">
        <f>IF(OR(Tbl_DFR[[#This Row],[Date of filling]]="WIP",Tbl_DFR[[#This Row],[Date of Invoice ]]=""),"",Tbl_DFR[[#This Row],[Date of filling]]-Tbl_DFR[[#This Row],[Date of Invoice ]])</f>
        <v>0</v>
      </c>
      <c r="L766" s="161" t="str">
        <f>IF(ISNUMBER(Tbl_DFR[[#This Row],[Invoice filling gape]]),"valid","check")</f>
        <v>valid</v>
      </c>
      <c r="M766" s="46">
        <v>16178</v>
      </c>
      <c r="N766" s="46">
        <v>3768</v>
      </c>
      <c r="O766" s="46">
        <v>18</v>
      </c>
      <c r="P766" s="46">
        <v>40</v>
      </c>
      <c r="Q766" s="46" t="str">
        <f>IF(Tbl_DFR[[#This Row],[Filling Qty]]&gt;=150,"high","normal")</f>
        <v>normal</v>
      </c>
      <c r="R766" s="46" t="str">
        <f>IF(AND(Tbl_DFR[[#This Row],[CMP]]="HALDWANI",Tbl_DFR[[#This Row],[Filling Qty]]&gt;=150),"yes","no")</f>
        <v>no</v>
      </c>
      <c r="S766" s="46" t="str">
        <f>IF(Tbl_DFR[[#This Row],[Filling Qty]]&gt;=150,"high",IF(Tbl_DFR[[#This Row],[Filling Qty]]&gt;=80,"medium","low"))</f>
        <v>low</v>
      </c>
      <c r="T766" s="46">
        <f t="shared" si="12"/>
        <v>58</v>
      </c>
      <c r="U766" s="46" t="str" cm="1">
        <f t="array" ref="U766">_xlfn.IFS(Tbl_DFR[[#This Row],[Filling Qty]]&gt;=150,"HIGH",Tbl_DFR[[#This Row],[Filling Qty]]&gt;=80,"medium",TRUE,"low")</f>
        <v>low</v>
      </c>
      <c r="V766" s="46" t="str">
        <f>IF(OR(Tbl_DFR[[#This Row],[CMP]]="HALDWANI",Tbl_DFR[[#This Row],[CMP]]="DEHRADUN"),"YES","NO")</f>
        <v>YES</v>
      </c>
      <c r="W766" s="59">
        <v>45945</v>
      </c>
      <c r="X766" s="46"/>
      <c r="Y766" s="47">
        <v>45931</v>
      </c>
      <c r="Z766" s="47" t="str">
        <f>IFERROR(TEXT(Tbl_DFR[[#This Row],[Date of filling]],"mmm"),"WIP")</f>
        <v>Oct</v>
      </c>
      <c r="AA766" s="159">
        <f>IFERROR(YEAR(Tbl_DFR[[#This Row],[Date of filling]]),"WIP")</f>
        <v>2025</v>
      </c>
      <c r="AB766" s="161" t="str">
        <f>IFERROR(TEXT(Tbl_DFR[[#This Row],[Date of filling]],"ddd"),"WIP")</f>
        <v>Wed</v>
      </c>
      <c r="AC766" s="48"/>
      <c r="AD766" s="130" t="str">
        <f>_xlfn.XLOOKUP(Tbl_DFR[[#This Row],[SAP]],Site_master[SAP ID],Site_master[ [ TECHNICIAN Name] ],"Not found")</f>
        <v>Shahwaz  Hussain</v>
      </c>
      <c r="AE766" s="150">
        <f>LEN(Tbl_DFR[[#This Row],[SAP]])</f>
        <v>18</v>
      </c>
      <c r="AF766" s="151" t="str">
        <f>IF(Tbl_DFR[[#This Row],[SAP LENGTH]]=18,"valid","check")</f>
        <v>valid</v>
      </c>
    </row>
    <row r="767" spans="1:32">
      <c r="A767" s="56">
        <v>539</v>
      </c>
      <c r="B767" s="29" t="s">
        <v>31</v>
      </c>
      <c r="C767" s="137" t="str">
        <f>UPPER(TRIM(Tbl_DFR[[#This Row],[CMP]]))</f>
        <v>HALDWANI</v>
      </c>
      <c r="D767" s="40" t="s">
        <v>1</v>
      </c>
      <c r="E767" s="27" t="s">
        <v>112</v>
      </c>
      <c r="F767" s="27" t="s">
        <v>111</v>
      </c>
      <c r="G767" s="23" t="s">
        <v>288</v>
      </c>
      <c r="H767" s="28">
        <v>103830</v>
      </c>
      <c r="I767" s="58">
        <v>45945</v>
      </c>
      <c r="J767" s="58">
        <v>45945</v>
      </c>
      <c r="K767" s="159">
        <f>IF(OR(Tbl_DFR[[#This Row],[Date of filling]]="WIP",Tbl_DFR[[#This Row],[Date of Invoice ]]=""),"",Tbl_DFR[[#This Row],[Date of filling]]-Tbl_DFR[[#This Row],[Date of Invoice ]])</f>
        <v>0</v>
      </c>
      <c r="L767" s="161" t="str">
        <f>IF(ISNUMBER(Tbl_DFR[[#This Row],[Invoice filling gape]]),"valid","check")</f>
        <v>valid</v>
      </c>
      <c r="M767" s="42">
        <v>5920</v>
      </c>
      <c r="N767" s="42">
        <v>939</v>
      </c>
      <c r="O767" s="42">
        <v>40</v>
      </c>
      <c r="P767" s="29">
        <v>60</v>
      </c>
      <c r="Q767" s="137" t="str">
        <f>IF(Tbl_DFR[[#This Row],[Filling Qty]]&gt;=150,"high","normal")</f>
        <v>normal</v>
      </c>
      <c r="R767" s="137" t="str">
        <f>IF(AND(Tbl_DFR[[#This Row],[CMP]]="HALDWANI",Tbl_DFR[[#This Row],[Filling Qty]]&gt;=150),"yes","no")</f>
        <v>no</v>
      </c>
      <c r="S767" s="137" t="str">
        <f>IF(Tbl_DFR[[#This Row],[Filling Qty]]&gt;=150,"high",IF(Tbl_DFR[[#This Row],[Filling Qty]]&gt;=80,"medium","low"))</f>
        <v>low</v>
      </c>
      <c r="T767" s="28">
        <f t="shared" si="12"/>
        <v>100</v>
      </c>
      <c r="U767" s="42" t="str" cm="1">
        <f t="array" ref="U767">_xlfn.IFS(Tbl_DFR[[#This Row],[Filling Qty]]&gt;=150,"HIGH",Tbl_DFR[[#This Row],[Filling Qty]]&gt;=80,"medium",TRUE,"low")</f>
        <v>low</v>
      </c>
      <c r="V767" s="42" t="str">
        <f>IF(OR(Tbl_DFR[[#This Row],[CMP]]="HALDWANI",Tbl_DFR[[#This Row],[CMP]]="DEHRADUN"),"YES","NO")</f>
        <v>YES</v>
      </c>
      <c r="W767" s="58">
        <v>45945</v>
      </c>
      <c r="X767" s="42"/>
      <c r="Y767" s="43">
        <v>45931</v>
      </c>
      <c r="Z767" s="43" t="str">
        <f>IFERROR(TEXT(Tbl_DFR[[#This Row],[Date of filling]],"mmm"),"WIP")</f>
        <v>Oct</v>
      </c>
      <c r="AA767" s="159">
        <f>IFERROR(YEAR(Tbl_DFR[[#This Row],[Date of filling]]),"WIP")</f>
        <v>2025</v>
      </c>
      <c r="AB767" s="161" t="str">
        <f>IFERROR(TEXT(Tbl_DFR[[#This Row],[Date of filling]],"ddd"),"WIP")</f>
        <v>Wed</v>
      </c>
      <c r="AC767" s="50"/>
      <c r="AD767" s="129" t="str">
        <f>_xlfn.XLOOKUP(Tbl_DFR[[#This Row],[SAP]],Site_master[SAP ID],Site_master[ [ TECHNICIAN Name] ],"Not found")</f>
        <v>Shahwaz  Hussain</v>
      </c>
      <c r="AE767" s="150">
        <f>LEN(Tbl_DFR[[#This Row],[SAP]])</f>
        <v>18</v>
      </c>
      <c r="AF767" s="151" t="str">
        <f>IF(Tbl_DFR[[#This Row],[SAP LENGTH]]=18,"valid","check")</f>
        <v>valid</v>
      </c>
    </row>
    <row r="768" spans="1:32">
      <c r="A768" s="70">
        <v>540</v>
      </c>
      <c r="B768" s="22" t="s">
        <v>31</v>
      </c>
      <c r="C768" s="134" t="str">
        <f>UPPER(TRIM(Tbl_DFR[[#This Row],[CMP]]))</f>
        <v>HALDWANI</v>
      </c>
      <c r="D768" s="40" t="s">
        <v>1</v>
      </c>
      <c r="E768" s="21" t="s">
        <v>112</v>
      </c>
      <c r="F768" s="21" t="s">
        <v>111</v>
      </c>
      <c r="G768" s="23" t="s">
        <v>320</v>
      </c>
      <c r="H768" s="34">
        <v>103830</v>
      </c>
      <c r="I768" s="59">
        <v>45945</v>
      </c>
      <c r="J768" s="59">
        <v>45945</v>
      </c>
      <c r="K768" s="159">
        <f>IF(OR(Tbl_DFR[[#This Row],[Date of filling]]="WIP",Tbl_DFR[[#This Row],[Date of Invoice ]]=""),"",Tbl_DFR[[#This Row],[Date of filling]]-Tbl_DFR[[#This Row],[Date of Invoice ]])</f>
        <v>0</v>
      </c>
      <c r="L768" s="161" t="str">
        <f>IF(ISNUMBER(Tbl_DFR[[#This Row],[Invoice filling gape]]),"valid","check")</f>
        <v>valid</v>
      </c>
      <c r="M768" s="46">
        <v>7219</v>
      </c>
      <c r="N768" s="46">
        <v>1460</v>
      </c>
      <c r="O768" s="46">
        <v>38</v>
      </c>
      <c r="P768" s="22">
        <v>40</v>
      </c>
      <c r="Q768" s="134" t="str">
        <f>IF(Tbl_DFR[[#This Row],[Filling Qty]]&gt;=150,"high","normal")</f>
        <v>normal</v>
      </c>
      <c r="R768" s="134" t="str">
        <f>IF(AND(Tbl_DFR[[#This Row],[CMP]]="HALDWANI",Tbl_DFR[[#This Row],[Filling Qty]]&gt;=150),"yes","no")</f>
        <v>no</v>
      </c>
      <c r="S768" s="134" t="str">
        <f>IF(Tbl_DFR[[#This Row],[Filling Qty]]&gt;=150,"high",IF(Tbl_DFR[[#This Row],[Filling Qty]]&gt;=80,"medium","low"))</f>
        <v>low</v>
      </c>
      <c r="T768" s="34">
        <f t="shared" si="12"/>
        <v>78</v>
      </c>
      <c r="U768" s="46" t="str" cm="1">
        <f t="array" ref="U768">_xlfn.IFS(Tbl_DFR[[#This Row],[Filling Qty]]&gt;=150,"HIGH",Tbl_DFR[[#This Row],[Filling Qty]]&gt;=80,"medium",TRUE,"low")</f>
        <v>low</v>
      </c>
      <c r="V768" s="46" t="str">
        <f>IF(OR(Tbl_DFR[[#This Row],[CMP]]="HALDWANI",Tbl_DFR[[#This Row],[CMP]]="DEHRADUN"),"YES","NO")</f>
        <v>YES</v>
      </c>
      <c r="W768" s="59">
        <v>45945</v>
      </c>
      <c r="X768" s="46"/>
      <c r="Y768" s="47">
        <v>45931</v>
      </c>
      <c r="Z768" s="47" t="str">
        <f>IFERROR(TEXT(Tbl_DFR[[#This Row],[Date of filling]],"mmm"),"WIP")</f>
        <v>Oct</v>
      </c>
      <c r="AA768" s="159">
        <f>IFERROR(YEAR(Tbl_DFR[[#This Row],[Date of filling]]),"WIP")</f>
        <v>2025</v>
      </c>
      <c r="AB768" s="161" t="str">
        <f>IFERROR(TEXT(Tbl_DFR[[#This Row],[Date of filling]],"ddd"),"WIP")</f>
        <v>Wed</v>
      </c>
      <c r="AC768" s="48"/>
      <c r="AD768" s="130" t="str">
        <f>_xlfn.XLOOKUP(Tbl_DFR[[#This Row],[SAP]],Site_master[SAP ID],Site_master[ [ TECHNICIAN Name] ],"Not found")</f>
        <v>Anil  Kumar RDPR</v>
      </c>
      <c r="AE768" s="150">
        <f>LEN(Tbl_DFR[[#This Row],[SAP]])</f>
        <v>18</v>
      </c>
      <c r="AF768" s="151" t="str">
        <f>IF(Tbl_DFR[[#This Row],[SAP LENGTH]]=18,"valid","check")</f>
        <v>valid</v>
      </c>
    </row>
    <row r="769" spans="1:32">
      <c r="A769" s="56">
        <v>541</v>
      </c>
      <c r="B769" s="29" t="s">
        <v>31</v>
      </c>
      <c r="C769" s="137" t="str">
        <f>UPPER(TRIM(Tbl_DFR[[#This Row],[CMP]]))</f>
        <v>HALDWANI</v>
      </c>
      <c r="D769" s="40" t="s">
        <v>1</v>
      </c>
      <c r="E769" s="27" t="s">
        <v>112</v>
      </c>
      <c r="F769" s="27" t="s">
        <v>111</v>
      </c>
      <c r="G769" s="23" t="s">
        <v>629</v>
      </c>
      <c r="H769" s="28">
        <v>103830</v>
      </c>
      <c r="I769" s="58">
        <v>45945</v>
      </c>
      <c r="J769" s="58">
        <v>45945</v>
      </c>
      <c r="K769" s="159">
        <f>IF(OR(Tbl_DFR[[#This Row],[Date of filling]]="WIP",Tbl_DFR[[#This Row],[Date of Invoice ]]=""),"",Tbl_DFR[[#This Row],[Date of filling]]-Tbl_DFR[[#This Row],[Date of Invoice ]])</f>
        <v>0</v>
      </c>
      <c r="L769" s="161" t="str">
        <f>IF(ISNUMBER(Tbl_DFR[[#This Row],[Invoice filling gape]]),"valid","check")</f>
        <v>valid</v>
      </c>
      <c r="M769" s="42">
        <v>21538</v>
      </c>
      <c r="N769" s="42">
        <v>4419</v>
      </c>
      <c r="O769" s="42">
        <v>46</v>
      </c>
      <c r="P769" s="29">
        <v>40</v>
      </c>
      <c r="Q769" s="137" t="str">
        <f>IF(Tbl_DFR[[#This Row],[Filling Qty]]&gt;=150,"high","normal")</f>
        <v>normal</v>
      </c>
      <c r="R769" s="137" t="str">
        <f>IF(AND(Tbl_DFR[[#This Row],[CMP]]="HALDWANI",Tbl_DFR[[#This Row],[Filling Qty]]&gt;=150),"yes","no")</f>
        <v>no</v>
      </c>
      <c r="S769" s="137" t="str">
        <f>IF(Tbl_DFR[[#This Row],[Filling Qty]]&gt;=150,"high",IF(Tbl_DFR[[#This Row],[Filling Qty]]&gt;=80,"medium","low"))</f>
        <v>low</v>
      </c>
      <c r="T769" s="28">
        <f t="shared" si="12"/>
        <v>86</v>
      </c>
      <c r="U769" s="42" t="str" cm="1">
        <f t="array" ref="U769">_xlfn.IFS(Tbl_DFR[[#This Row],[Filling Qty]]&gt;=150,"HIGH",Tbl_DFR[[#This Row],[Filling Qty]]&gt;=80,"medium",TRUE,"low")</f>
        <v>low</v>
      </c>
      <c r="V769" s="42" t="str">
        <f>IF(OR(Tbl_DFR[[#This Row],[CMP]]="HALDWANI",Tbl_DFR[[#This Row],[CMP]]="DEHRADUN"),"YES","NO")</f>
        <v>YES</v>
      </c>
      <c r="W769" s="58">
        <v>45945</v>
      </c>
      <c r="X769" s="42"/>
      <c r="Y769" s="43">
        <v>45931</v>
      </c>
      <c r="Z769" s="43" t="str">
        <f>IFERROR(TEXT(Tbl_DFR[[#This Row],[Date of filling]],"mmm"),"WIP")</f>
        <v>Oct</v>
      </c>
      <c r="AA769" s="159">
        <f>IFERROR(YEAR(Tbl_DFR[[#This Row],[Date of filling]]),"WIP")</f>
        <v>2025</v>
      </c>
      <c r="AB769" s="161" t="str">
        <f>IFERROR(TEXT(Tbl_DFR[[#This Row],[Date of filling]],"ddd"),"WIP")</f>
        <v>Wed</v>
      </c>
      <c r="AC769" s="50"/>
      <c r="AD769" s="129" t="str">
        <f>_xlfn.XLOOKUP(Tbl_DFR[[#This Row],[SAP]],Site_master[SAP ID],Site_master[ [ TECHNICIAN Name] ],"Not found")</f>
        <v>Anil  Kumar RDPR</v>
      </c>
      <c r="AE769" s="150">
        <f>LEN(Tbl_DFR[[#This Row],[SAP]])</f>
        <v>18</v>
      </c>
      <c r="AF769" s="151" t="str">
        <f>IF(Tbl_DFR[[#This Row],[SAP LENGTH]]=18,"valid","check")</f>
        <v>valid</v>
      </c>
    </row>
    <row r="770" spans="1:32">
      <c r="A770" s="70">
        <v>542</v>
      </c>
      <c r="B770" s="22" t="s">
        <v>31</v>
      </c>
      <c r="C770" s="134" t="str">
        <f>UPPER(TRIM(Tbl_DFR[[#This Row],[CMP]]))</f>
        <v>HALDWANI</v>
      </c>
      <c r="D770" s="40" t="s">
        <v>1</v>
      </c>
      <c r="E770" s="21" t="s">
        <v>112</v>
      </c>
      <c r="F770" s="21" t="s">
        <v>111</v>
      </c>
      <c r="G770" s="23" t="s">
        <v>452</v>
      </c>
      <c r="H770" s="34">
        <v>104146</v>
      </c>
      <c r="I770" s="59">
        <v>45945</v>
      </c>
      <c r="J770" s="59">
        <v>45945</v>
      </c>
      <c r="K770" s="159">
        <f>IF(OR(Tbl_DFR[[#This Row],[Date of filling]]="WIP",Tbl_DFR[[#This Row],[Date of Invoice ]]=""),"",Tbl_DFR[[#This Row],[Date of filling]]-Tbl_DFR[[#This Row],[Date of Invoice ]])</f>
        <v>0</v>
      </c>
      <c r="L770" s="161" t="str">
        <f>IF(ISNUMBER(Tbl_DFR[[#This Row],[Invoice filling gape]]),"valid","check")</f>
        <v>valid</v>
      </c>
      <c r="M770" s="46">
        <v>12171</v>
      </c>
      <c r="N770" s="46">
        <v>1735</v>
      </c>
      <c r="O770" s="46">
        <v>118</v>
      </c>
      <c r="P770" s="22">
        <v>80</v>
      </c>
      <c r="Q770" s="134" t="str">
        <f>IF(Tbl_DFR[[#This Row],[Filling Qty]]&gt;=150,"high","normal")</f>
        <v>normal</v>
      </c>
      <c r="R770" s="134" t="str">
        <f>IF(AND(Tbl_DFR[[#This Row],[CMP]]="HALDWANI",Tbl_DFR[[#This Row],[Filling Qty]]&gt;=150),"yes","no")</f>
        <v>no</v>
      </c>
      <c r="S770" s="134" t="str">
        <f>IF(Tbl_DFR[[#This Row],[Filling Qty]]&gt;=150,"high",IF(Tbl_DFR[[#This Row],[Filling Qty]]&gt;=80,"medium","low"))</f>
        <v>medium</v>
      </c>
      <c r="T770" s="34">
        <f t="shared" si="12"/>
        <v>198</v>
      </c>
      <c r="U770" s="46" t="str" cm="1">
        <f t="array" ref="U770">_xlfn.IFS(Tbl_DFR[[#This Row],[Filling Qty]]&gt;=150,"HIGH",Tbl_DFR[[#This Row],[Filling Qty]]&gt;=80,"medium",TRUE,"low")</f>
        <v>medium</v>
      </c>
      <c r="V770" s="46" t="str">
        <f>IF(OR(Tbl_DFR[[#This Row],[CMP]]="HALDWANI",Tbl_DFR[[#This Row],[CMP]]="DEHRADUN"),"YES","NO")</f>
        <v>YES</v>
      </c>
      <c r="W770" s="59">
        <v>45945</v>
      </c>
      <c r="X770" s="46"/>
      <c r="Y770" s="47">
        <v>45931</v>
      </c>
      <c r="Z770" s="47" t="str">
        <f>IFERROR(TEXT(Tbl_DFR[[#This Row],[Date of filling]],"mmm"),"WIP")</f>
        <v>Oct</v>
      </c>
      <c r="AA770" s="159">
        <f>IFERROR(YEAR(Tbl_DFR[[#This Row],[Date of filling]]),"WIP")</f>
        <v>2025</v>
      </c>
      <c r="AB770" s="161" t="str">
        <f>IFERROR(TEXT(Tbl_DFR[[#This Row],[Date of filling]],"ddd"),"WIP")</f>
        <v>Wed</v>
      </c>
      <c r="AC770" s="48"/>
      <c r="AD770" s="130" t="str">
        <f>_xlfn.XLOOKUP(Tbl_DFR[[#This Row],[SAP]],Site_master[SAP ID],Site_master[ [ TECHNICIAN Name] ],"Not found")</f>
        <v>Narayan  Singh</v>
      </c>
      <c r="AE770" s="150">
        <f>LEN(Tbl_DFR[[#This Row],[SAP]])</f>
        <v>18</v>
      </c>
      <c r="AF770" s="151" t="str">
        <f>IF(Tbl_DFR[[#This Row],[SAP LENGTH]]=18,"valid","check")</f>
        <v>valid</v>
      </c>
    </row>
    <row r="771" spans="1:32">
      <c r="A771" s="56">
        <v>543</v>
      </c>
      <c r="B771" s="29" t="s">
        <v>31</v>
      </c>
      <c r="C771" s="137" t="str">
        <f>UPPER(TRIM(Tbl_DFR[[#This Row],[CMP]]))</f>
        <v>HALDWANI</v>
      </c>
      <c r="D771" s="40" t="s">
        <v>1</v>
      </c>
      <c r="E771" s="27" t="s">
        <v>112</v>
      </c>
      <c r="F771" s="27" t="s">
        <v>111</v>
      </c>
      <c r="G771" s="23" t="s">
        <v>131</v>
      </c>
      <c r="H771" s="28">
        <v>103949</v>
      </c>
      <c r="I771" s="58">
        <v>45945</v>
      </c>
      <c r="J771" s="58">
        <v>45945</v>
      </c>
      <c r="K771" s="159">
        <f>IF(OR(Tbl_DFR[[#This Row],[Date of filling]]="WIP",Tbl_DFR[[#This Row],[Date of Invoice ]]=""),"",Tbl_DFR[[#This Row],[Date of filling]]-Tbl_DFR[[#This Row],[Date of Invoice ]])</f>
        <v>0</v>
      </c>
      <c r="L771" s="161" t="str">
        <f>IF(ISNUMBER(Tbl_DFR[[#This Row],[Invoice filling gape]]),"valid","check")</f>
        <v>valid</v>
      </c>
      <c r="M771" s="42">
        <v>36853</v>
      </c>
      <c r="N771" s="42">
        <v>5826</v>
      </c>
      <c r="O771" s="42">
        <v>10</v>
      </c>
      <c r="P771" s="29">
        <v>200</v>
      </c>
      <c r="Q771" s="137" t="str">
        <f>IF(Tbl_DFR[[#This Row],[Filling Qty]]&gt;=150,"high","normal")</f>
        <v>high</v>
      </c>
      <c r="R771" s="137" t="str">
        <f>IF(AND(Tbl_DFR[[#This Row],[CMP]]="HALDWANI",Tbl_DFR[[#This Row],[Filling Qty]]&gt;=150),"yes","no")</f>
        <v>yes</v>
      </c>
      <c r="S771" s="137" t="str">
        <f>IF(Tbl_DFR[[#This Row],[Filling Qty]]&gt;=150,"high",IF(Tbl_DFR[[#This Row],[Filling Qty]]&gt;=80,"medium","low"))</f>
        <v>high</v>
      </c>
      <c r="T771" s="28">
        <f t="shared" si="12"/>
        <v>210</v>
      </c>
      <c r="U771" s="42" t="str" cm="1">
        <f t="array" ref="U771">_xlfn.IFS(Tbl_DFR[[#This Row],[Filling Qty]]&gt;=150,"HIGH",Tbl_DFR[[#This Row],[Filling Qty]]&gt;=80,"medium",TRUE,"low")</f>
        <v>HIGH</v>
      </c>
      <c r="V771" s="42" t="str">
        <f>IF(OR(Tbl_DFR[[#This Row],[CMP]]="HALDWANI",Tbl_DFR[[#This Row],[CMP]]="DEHRADUN"),"YES","NO")</f>
        <v>YES</v>
      </c>
      <c r="W771" s="58">
        <v>45945</v>
      </c>
      <c r="X771" s="42"/>
      <c r="Y771" s="43">
        <v>45931</v>
      </c>
      <c r="Z771" s="43" t="str">
        <f>IFERROR(TEXT(Tbl_DFR[[#This Row],[Date of filling]],"mmm"),"WIP")</f>
        <v>Oct</v>
      </c>
      <c r="AA771" s="159">
        <f>IFERROR(YEAR(Tbl_DFR[[#This Row],[Date of filling]]),"WIP")</f>
        <v>2025</v>
      </c>
      <c r="AB771" s="161" t="str">
        <f>IFERROR(TEXT(Tbl_DFR[[#This Row],[Date of filling]],"ddd"),"WIP")</f>
        <v>Wed</v>
      </c>
      <c r="AC771" s="50"/>
      <c r="AD771" s="129" t="str">
        <f>_xlfn.XLOOKUP(Tbl_DFR[[#This Row],[SAP]],Site_master[SAP ID],Site_master[ [ TECHNICIAN Name] ],"Not found")</f>
        <v>Ayush  Dubey</v>
      </c>
      <c r="AE771" s="150">
        <f>LEN(Tbl_DFR[[#This Row],[SAP]])</f>
        <v>18</v>
      </c>
      <c r="AF771" s="151" t="str">
        <f>IF(Tbl_DFR[[#This Row],[SAP LENGTH]]=18,"valid","check")</f>
        <v>valid</v>
      </c>
    </row>
    <row r="772" spans="1:32">
      <c r="A772" s="70">
        <v>544</v>
      </c>
      <c r="B772" s="22" t="s">
        <v>31</v>
      </c>
      <c r="C772" s="134" t="str">
        <f>UPPER(TRIM(Tbl_DFR[[#This Row],[CMP]]))</f>
        <v>HALDWANI</v>
      </c>
      <c r="D772" s="40" t="s">
        <v>1</v>
      </c>
      <c r="E772" s="21" t="s">
        <v>112</v>
      </c>
      <c r="F772" s="21" t="s">
        <v>111</v>
      </c>
      <c r="G772" s="23" t="s">
        <v>324</v>
      </c>
      <c r="H772" s="34">
        <v>103949</v>
      </c>
      <c r="I772" s="59">
        <v>45945</v>
      </c>
      <c r="J772" s="59">
        <v>45945</v>
      </c>
      <c r="K772" s="159">
        <f>IF(OR(Tbl_DFR[[#This Row],[Date of filling]]="WIP",Tbl_DFR[[#This Row],[Date of Invoice ]]=""),"",Tbl_DFR[[#This Row],[Date of filling]]-Tbl_DFR[[#This Row],[Date of Invoice ]])</f>
        <v>0</v>
      </c>
      <c r="L772" s="161" t="str">
        <f>IF(ISNUMBER(Tbl_DFR[[#This Row],[Invoice filling gape]]),"valid","check")</f>
        <v>valid</v>
      </c>
      <c r="M772" s="46">
        <v>1449</v>
      </c>
      <c r="N772" s="46">
        <v>335</v>
      </c>
      <c r="O772" s="46">
        <v>20</v>
      </c>
      <c r="P772" s="22">
        <v>40</v>
      </c>
      <c r="Q772" s="134" t="str">
        <f>IF(Tbl_DFR[[#This Row],[Filling Qty]]&gt;=150,"high","normal")</f>
        <v>normal</v>
      </c>
      <c r="R772" s="134" t="str">
        <f>IF(AND(Tbl_DFR[[#This Row],[CMP]]="HALDWANI",Tbl_DFR[[#This Row],[Filling Qty]]&gt;=150),"yes","no")</f>
        <v>no</v>
      </c>
      <c r="S772" s="134" t="str">
        <f>IF(Tbl_DFR[[#This Row],[Filling Qty]]&gt;=150,"high",IF(Tbl_DFR[[#This Row],[Filling Qty]]&gt;=80,"medium","low"))</f>
        <v>low</v>
      </c>
      <c r="T772" s="34">
        <f t="shared" si="12"/>
        <v>60</v>
      </c>
      <c r="U772" s="46" t="str" cm="1">
        <f t="array" ref="U772">_xlfn.IFS(Tbl_DFR[[#This Row],[Filling Qty]]&gt;=150,"HIGH",Tbl_DFR[[#This Row],[Filling Qty]]&gt;=80,"medium",TRUE,"low")</f>
        <v>low</v>
      </c>
      <c r="V772" s="46" t="str">
        <f>IF(OR(Tbl_DFR[[#This Row],[CMP]]="HALDWANI",Tbl_DFR[[#This Row],[CMP]]="DEHRADUN"),"YES","NO")</f>
        <v>YES</v>
      </c>
      <c r="W772" s="59">
        <v>45945</v>
      </c>
      <c r="X772" s="46"/>
      <c r="Y772" s="47">
        <v>45931</v>
      </c>
      <c r="Z772" s="47" t="str">
        <f>IFERROR(TEXT(Tbl_DFR[[#This Row],[Date of filling]],"mmm"),"WIP")</f>
        <v>Oct</v>
      </c>
      <c r="AA772" s="159">
        <f>IFERROR(YEAR(Tbl_DFR[[#This Row],[Date of filling]]),"WIP")</f>
        <v>2025</v>
      </c>
      <c r="AB772" s="161" t="str">
        <f>IFERROR(TEXT(Tbl_DFR[[#This Row],[Date of filling]],"ddd"),"WIP")</f>
        <v>Wed</v>
      </c>
      <c r="AC772" s="48"/>
      <c r="AD772" s="130" t="str">
        <f>_xlfn.XLOOKUP(Tbl_DFR[[#This Row],[SAP]],Site_master[SAP ID],Site_master[ [ TECHNICIAN Name] ],"Not found")</f>
        <v>Shahwaz  Hussain</v>
      </c>
      <c r="AE772" s="150">
        <f>LEN(Tbl_DFR[[#This Row],[SAP]])</f>
        <v>18</v>
      </c>
      <c r="AF772" s="151" t="str">
        <f>IF(Tbl_DFR[[#This Row],[SAP LENGTH]]=18,"valid","check")</f>
        <v>valid</v>
      </c>
    </row>
    <row r="773" spans="1:32">
      <c r="A773" s="56">
        <v>545</v>
      </c>
      <c r="B773" s="29" t="s">
        <v>31</v>
      </c>
      <c r="C773" s="137" t="str">
        <f>UPPER(TRIM(Tbl_DFR[[#This Row],[CMP]]))</f>
        <v>HALDWANI</v>
      </c>
      <c r="D773" s="40" t="s">
        <v>1</v>
      </c>
      <c r="E773" s="23" t="s">
        <v>230</v>
      </c>
      <c r="F773" s="27" t="s">
        <v>231</v>
      </c>
      <c r="G773" s="23" t="s">
        <v>630</v>
      </c>
      <c r="H773" s="28" t="s">
        <v>631</v>
      </c>
      <c r="I773" s="58">
        <v>45945</v>
      </c>
      <c r="J773" s="58">
        <v>45945</v>
      </c>
      <c r="K773" s="159">
        <f>IF(OR(Tbl_DFR[[#This Row],[Date of filling]]="WIP",Tbl_DFR[[#This Row],[Date of Invoice ]]=""),"",Tbl_DFR[[#This Row],[Date of filling]]-Tbl_DFR[[#This Row],[Date of Invoice ]])</f>
        <v>0</v>
      </c>
      <c r="L773" s="161" t="str">
        <f>IF(ISNUMBER(Tbl_DFR[[#This Row],[Invoice filling gape]]),"valid","check")</f>
        <v>valid</v>
      </c>
      <c r="M773" s="42">
        <v>9195</v>
      </c>
      <c r="N773" s="42">
        <v>1799</v>
      </c>
      <c r="O773" s="42">
        <v>70</v>
      </c>
      <c r="P773" s="29">
        <v>80</v>
      </c>
      <c r="Q773" s="137" t="str">
        <f>IF(Tbl_DFR[[#This Row],[Filling Qty]]&gt;=150,"high","normal")</f>
        <v>normal</v>
      </c>
      <c r="R773" s="137" t="str">
        <f>IF(AND(Tbl_DFR[[#This Row],[CMP]]="HALDWANI",Tbl_DFR[[#This Row],[Filling Qty]]&gt;=150),"yes","no")</f>
        <v>no</v>
      </c>
      <c r="S773" s="137" t="str">
        <f>IF(Tbl_DFR[[#This Row],[Filling Qty]]&gt;=150,"high",IF(Tbl_DFR[[#This Row],[Filling Qty]]&gt;=80,"medium","low"))</f>
        <v>medium</v>
      </c>
      <c r="T773" s="28">
        <f t="shared" si="12"/>
        <v>150</v>
      </c>
      <c r="U773" s="42" t="str" cm="1">
        <f t="array" ref="U773">_xlfn.IFS(Tbl_DFR[[#This Row],[Filling Qty]]&gt;=150,"HIGH",Tbl_DFR[[#This Row],[Filling Qty]]&gt;=80,"medium",TRUE,"low")</f>
        <v>medium</v>
      </c>
      <c r="V773" s="42" t="str">
        <f>IF(OR(Tbl_DFR[[#This Row],[CMP]]="HALDWANI",Tbl_DFR[[#This Row],[CMP]]="DEHRADUN"),"YES","NO")</f>
        <v>YES</v>
      </c>
      <c r="W773" s="58">
        <v>45945</v>
      </c>
      <c r="X773" s="42"/>
      <c r="Y773" s="43">
        <v>45931</v>
      </c>
      <c r="Z773" s="43" t="str">
        <f>IFERROR(TEXT(Tbl_DFR[[#This Row],[Date of filling]],"mmm"),"WIP")</f>
        <v>Oct</v>
      </c>
      <c r="AA773" s="159">
        <f>IFERROR(YEAR(Tbl_DFR[[#This Row],[Date of filling]]),"WIP")</f>
        <v>2025</v>
      </c>
      <c r="AB773" s="161" t="str">
        <f>IFERROR(TEXT(Tbl_DFR[[#This Row],[Date of filling]],"ddd"),"WIP")</f>
        <v>Wed</v>
      </c>
      <c r="AC773" s="50"/>
      <c r="AD773" s="129" t="str">
        <f>_xlfn.XLOOKUP(Tbl_DFR[[#This Row],[SAP]],Site_master[SAP ID],Site_master[ [ TECHNICIAN Name] ],"Not found")</f>
        <v>Not found</v>
      </c>
      <c r="AE773" s="150">
        <f>LEN(Tbl_DFR[[#This Row],[SAP]])</f>
        <v>18</v>
      </c>
      <c r="AF773" s="151" t="str">
        <f>IF(Tbl_DFR[[#This Row],[SAP LENGTH]]=18,"valid","check")</f>
        <v>valid</v>
      </c>
    </row>
    <row r="774" spans="1:32">
      <c r="A774" s="70">
        <v>546</v>
      </c>
      <c r="B774" s="22" t="s">
        <v>31</v>
      </c>
      <c r="C774" s="134" t="str">
        <f>UPPER(TRIM(Tbl_DFR[[#This Row],[CMP]]))</f>
        <v>HALDWANI</v>
      </c>
      <c r="D774" s="40" t="s">
        <v>1</v>
      </c>
      <c r="E774" s="21" t="s">
        <v>107</v>
      </c>
      <c r="F774" s="21" t="s">
        <v>108</v>
      </c>
      <c r="G774" s="23" t="s">
        <v>210</v>
      </c>
      <c r="H774" s="34">
        <v>125451</v>
      </c>
      <c r="I774" s="59">
        <v>45945</v>
      </c>
      <c r="J774" s="59">
        <v>45945</v>
      </c>
      <c r="K774" s="159">
        <f>IF(OR(Tbl_DFR[[#This Row],[Date of filling]]="WIP",Tbl_DFR[[#This Row],[Date of Invoice ]]=""),"",Tbl_DFR[[#This Row],[Date of filling]]-Tbl_DFR[[#This Row],[Date of Invoice ]])</f>
        <v>0</v>
      </c>
      <c r="L774" s="161" t="str">
        <f>IF(ISNUMBER(Tbl_DFR[[#This Row],[Invoice filling gape]]),"valid","check")</f>
        <v>valid</v>
      </c>
      <c r="M774" s="46">
        <v>5246</v>
      </c>
      <c r="N774" s="46">
        <v>784</v>
      </c>
      <c r="O774" s="46">
        <v>13</v>
      </c>
      <c r="P774" s="22">
        <v>40</v>
      </c>
      <c r="Q774" s="134" t="str">
        <f>IF(Tbl_DFR[[#This Row],[Filling Qty]]&gt;=150,"high","normal")</f>
        <v>normal</v>
      </c>
      <c r="R774" s="134" t="str">
        <f>IF(AND(Tbl_DFR[[#This Row],[CMP]]="HALDWANI",Tbl_DFR[[#This Row],[Filling Qty]]&gt;=150),"yes","no")</f>
        <v>no</v>
      </c>
      <c r="S774" s="134" t="str">
        <f>IF(Tbl_DFR[[#This Row],[Filling Qty]]&gt;=150,"high",IF(Tbl_DFR[[#This Row],[Filling Qty]]&gt;=80,"medium","low"))</f>
        <v>low</v>
      </c>
      <c r="T774" s="34">
        <f t="shared" ref="T774:T837" si="13">P774+O774</f>
        <v>53</v>
      </c>
      <c r="U774" s="46" t="str" cm="1">
        <f t="array" ref="U774">_xlfn.IFS(Tbl_DFR[[#This Row],[Filling Qty]]&gt;=150,"HIGH",Tbl_DFR[[#This Row],[Filling Qty]]&gt;=80,"medium",TRUE,"low")</f>
        <v>low</v>
      </c>
      <c r="V774" s="46" t="str">
        <f>IF(OR(Tbl_DFR[[#This Row],[CMP]]="HALDWANI",Tbl_DFR[[#This Row],[CMP]]="DEHRADUN"),"YES","NO")</f>
        <v>YES</v>
      </c>
      <c r="W774" s="59">
        <v>45945</v>
      </c>
      <c r="X774" s="46"/>
      <c r="Y774" s="47">
        <v>45931</v>
      </c>
      <c r="Z774" s="47" t="str">
        <f>IFERROR(TEXT(Tbl_DFR[[#This Row],[Date of filling]],"mmm"),"WIP")</f>
        <v>Oct</v>
      </c>
      <c r="AA774" s="159">
        <f>IFERROR(YEAR(Tbl_DFR[[#This Row],[Date of filling]]),"WIP")</f>
        <v>2025</v>
      </c>
      <c r="AB774" s="161" t="str">
        <f>IFERROR(TEXT(Tbl_DFR[[#This Row],[Date of filling]],"ddd"),"WIP")</f>
        <v>Wed</v>
      </c>
      <c r="AC774" s="48"/>
      <c r="AD774" s="130" t="str">
        <f>_xlfn.XLOOKUP(Tbl_DFR[[#This Row],[SAP]],Site_master[SAP ID],Site_master[ [ TECHNICIAN Name] ],"Not found")</f>
        <v>Rajveer  Singh</v>
      </c>
      <c r="AE774" s="150">
        <f>LEN(Tbl_DFR[[#This Row],[SAP]])</f>
        <v>18</v>
      </c>
      <c r="AF774" s="151" t="str">
        <f>IF(Tbl_DFR[[#This Row],[SAP LENGTH]]=18,"valid","check")</f>
        <v>valid</v>
      </c>
    </row>
    <row r="775" spans="1:32">
      <c r="A775" s="56">
        <v>547</v>
      </c>
      <c r="B775" s="29" t="s">
        <v>31</v>
      </c>
      <c r="C775" s="137" t="str">
        <f>UPPER(TRIM(Tbl_DFR[[#This Row],[CMP]]))</f>
        <v>HALDWANI</v>
      </c>
      <c r="D775" s="40" t="s">
        <v>1</v>
      </c>
      <c r="E775" s="27" t="s">
        <v>107</v>
      </c>
      <c r="F775" s="27" t="s">
        <v>108</v>
      </c>
      <c r="G775" s="23" t="s">
        <v>209</v>
      </c>
      <c r="H775" s="28">
        <v>125451</v>
      </c>
      <c r="I775" s="58">
        <v>45945</v>
      </c>
      <c r="J775" s="58">
        <v>45945</v>
      </c>
      <c r="K775" s="159">
        <f>IF(OR(Tbl_DFR[[#This Row],[Date of filling]]="WIP",Tbl_DFR[[#This Row],[Date of Invoice ]]=""),"",Tbl_DFR[[#This Row],[Date of filling]]-Tbl_DFR[[#This Row],[Date of Invoice ]])</f>
        <v>0</v>
      </c>
      <c r="L775" s="161" t="str">
        <f>IF(ISNUMBER(Tbl_DFR[[#This Row],[Invoice filling gape]]),"valid","check")</f>
        <v>valid</v>
      </c>
      <c r="M775" s="42">
        <v>56033</v>
      </c>
      <c r="N775" s="42">
        <v>12797</v>
      </c>
      <c r="O775" s="42">
        <v>30</v>
      </c>
      <c r="P775" s="29">
        <v>40</v>
      </c>
      <c r="Q775" s="137" t="str">
        <f>IF(Tbl_DFR[[#This Row],[Filling Qty]]&gt;=150,"high","normal")</f>
        <v>normal</v>
      </c>
      <c r="R775" s="137" t="str">
        <f>IF(AND(Tbl_DFR[[#This Row],[CMP]]="HALDWANI",Tbl_DFR[[#This Row],[Filling Qty]]&gt;=150),"yes","no")</f>
        <v>no</v>
      </c>
      <c r="S775" s="137" t="str">
        <f>IF(Tbl_DFR[[#This Row],[Filling Qty]]&gt;=150,"high",IF(Tbl_DFR[[#This Row],[Filling Qty]]&gt;=80,"medium","low"))</f>
        <v>low</v>
      </c>
      <c r="T775" s="28">
        <f t="shared" si="13"/>
        <v>70</v>
      </c>
      <c r="U775" s="42" t="str" cm="1">
        <f t="array" ref="U775">_xlfn.IFS(Tbl_DFR[[#This Row],[Filling Qty]]&gt;=150,"HIGH",Tbl_DFR[[#This Row],[Filling Qty]]&gt;=80,"medium",TRUE,"low")</f>
        <v>low</v>
      </c>
      <c r="V775" s="42" t="str">
        <f>IF(OR(Tbl_DFR[[#This Row],[CMP]]="HALDWANI",Tbl_DFR[[#This Row],[CMP]]="DEHRADUN"),"YES","NO")</f>
        <v>YES</v>
      </c>
      <c r="W775" s="58">
        <v>45945</v>
      </c>
      <c r="X775" s="42"/>
      <c r="Y775" s="43">
        <v>45931</v>
      </c>
      <c r="Z775" s="43" t="str">
        <f>IFERROR(TEXT(Tbl_DFR[[#This Row],[Date of filling]],"mmm"),"WIP")</f>
        <v>Oct</v>
      </c>
      <c r="AA775" s="159">
        <f>IFERROR(YEAR(Tbl_DFR[[#This Row],[Date of filling]]),"WIP")</f>
        <v>2025</v>
      </c>
      <c r="AB775" s="161" t="str">
        <f>IFERROR(TEXT(Tbl_DFR[[#This Row],[Date of filling]],"ddd"),"WIP")</f>
        <v>Wed</v>
      </c>
      <c r="AC775" s="50"/>
      <c r="AD775" s="129" t="str">
        <f>_xlfn.XLOOKUP(Tbl_DFR[[#This Row],[SAP]],Site_master[SAP ID],Site_master[ [ TECHNICIAN Name] ],"Not found")</f>
        <v>Rajveer  Singh</v>
      </c>
      <c r="AE775" s="150">
        <f>LEN(Tbl_DFR[[#This Row],[SAP]])</f>
        <v>18</v>
      </c>
      <c r="AF775" s="151" t="str">
        <f>IF(Tbl_DFR[[#This Row],[SAP LENGTH]]=18,"valid","check")</f>
        <v>valid</v>
      </c>
    </row>
    <row r="776" spans="1:32">
      <c r="A776" s="70">
        <v>548</v>
      </c>
      <c r="B776" s="22" t="s">
        <v>31</v>
      </c>
      <c r="C776" s="134" t="str">
        <f>UPPER(TRIM(Tbl_DFR[[#This Row],[CMP]]))</f>
        <v>HALDWANI</v>
      </c>
      <c r="D776" s="40" t="s">
        <v>1</v>
      </c>
      <c r="E776" s="21" t="s">
        <v>107</v>
      </c>
      <c r="F776" s="21" t="s">
        <v>108</v>
      </c>
      <c r="G776" s="23" t="s">
        <v>632</v>
      </c>
      <c r="H776" s="34">
        <v>125451</v>
      </c>
      <c r="I776" s="59">
        <v>45945</v>
      </c>
      <c r="J776" s="59">
        <v>45945</v>
      </c>
      <c r="K776" s="159">
        <f>IF(OR(Tbl_DFR[[#This Row],[Date of filling]]="WIP",Tbl_DFR[[#This Row],[Date of Invoice ]]=""),"",Tbl_DFR[[#This Row],[Date of filling]]-Tbl_DFR[[#This Row],[Date of Invoice ]])</f>
        <v>0</v>
      </c>
      <c r="L776" s="161" t="str">
        <f>IF(ISNUMBER(Tbl_DFR[[#This Row],[Invoice filling gape]]),"valid","check")</f>
        <v>valid</v>
      </c>
      <c r="M776" s="46">
        <v>19690</v>
      </c>
      <c r="N776" s="46">
        <v>4727</v>
      </c>
      <c r="O776" s="46">
        <v>23</v>
      </c>
      <c r="P776" s="22">
        <v>40</v>
      </c>
      <c r="Q776" s="134" t="str">
        <f>IF(Tbl_DFR[[#This Row],[Filling Qty]]&gt;=150,"high","normal")</f>
        <v>normal</v>
      </c>
      <c r="R776" s="134" t="str">
        <f>IF(AND(Tbl_DFR[[#This Row],[CMP]]="HALDWANI",Tbl_DFR[[#This Row],[Filling Qty]]&gt;=150),"yes","no")</f>
        <v>no</v>
      </c>
      <c r="S776" s="134" t="str">
        <f>IF(Tbl_DFR[[#This Row],[Filling Qty]]&gt;=150,"high",IF(Tbl_DFR[[#This Row],[Filling Qty]]&gt;=80,"medium","low"))</f>
        <v>low</v>
      </c>
      <c r="T776" s="34">
        <f t="shared" si="13"/>
        <v>63</v>
      </c>
      <c r="U776" s="46" t="str" cm="1">
        <f t="array" ref="U776">_xlfn.IFS(Tbl_DFR[[#This Row],[Filling Qty]]&gt;=150,"HIGH",Tbl_DFR[[#This Row],[Filling Qty]]&gt;=80,"medium",TRUE,"low")</f>
        <v>low</v>
      </c>
      <c r="V776" s="46" t="str">
        <f>IF(OR(Tbl_DFR[[#This Row],[CMP]]="HALDWANI",Tbl_DFR[[#This Row],[CMP]]="DEHRADUN"),"YES","NO")</f>
        <v>YES</v>
      </c>
      <c r="W776" s="59" t="s">
        <v>34</v>
      </c>
      <c r="X776" s="46"/>
      <c r="Y776" s="47">
        <v>45931</v>
      </c>
      <c r="Z776" s="47" t="str">
        <f>IFERROR(TEXT(Tbl_DFR[[#This Row],[Date of filling]],"mmm"),"WIP")</f>
        <v>Oct</v>
      </c>
      <c r="AA776" s="159">
        <f>IFERROR(YEAR(Tbl_DFR[[#This Row],[Date of filling]]),"WIP")</f>
        <v>2025</v>
      </c>
      <c r="AB776" s="161" t="str">
        <f>IFERROR(TEXT(Tbl_DFR[[#This Row],[Date of filling]],"ddd"),"WIP")</f>
        <v>Wed</v>
      </c>
      <c r="AC776" s="48"/>
      <c r="AD776" s="130" t="str">
        <f>_xlfn.XLOOKUP(Tbl_DFR[[#This Row],[SAP]],Site_master[SAP ID],Site_master[ [ TECHNICIAN Name] ],"Not found")</f>
        <v>Rajveer  Singh</v>
      </c>
      <c r="AE776" s="150">
        <f>LEN(Tbl_DFR[[#This Row],[SAP]])</f>
        <v>18</v>
      </c>
      <c r="AF776" s="151" t="str">
        <f>IF(Tbl_DFR[[#This Row],[SAP LENGTH]]=18,"valid","check")</f>
        <v>valid</v>
      </c>
    </row>
    <row r="777" spans="1:32">
      <c r="A777" s="56">
        <v>549</v>
      </c>
      <c r="B777" s="29" t="s">
        <v>31</v>
      </c>
      <c r="C777" s="137" t="str">
        <f>UPPER(TRIM(Tbl_DFR[[#This Row],[CMP]]))</f>
        <v>HALDWANI</v>
      </c>
      <c r="D777" s="40" t="s">
        <v>1</v>
      </c>
      <c r="E777" s="27" t="s">
        <v>107</v>
      </c>
      <c r="F777" s="27" t="s">
        <v>108</v>
      </c>
      <c r="G777" s="23" t="s">
        <v>634</v>
      </c>
      <c r="H777" s="28">
        <v>125451</v>
      </c>
      <c r="I777" s="58">
        <v>45945</v>
      </c>
      <c r="J777" s="58">
        <v>45945</v>
      </c>
      <c r="K777" s="159">
        <f>IF(OR(Tbl_DFR[[#This Row],[Date of filling]]="WIP",Tbl_DFR[[#This Row],[Date of Invoice ]]=""),"",Tbl_DFR[[#This Row],[Date of filling]]-Tbl_DFR[[#This Row],[Date of Invoice ]])</f>
        <v>0</v>
      </c>
      <c r="L777" s="161" t="str">
        <f>IF(ISNUMBER(Tbl_DFR[[#This Row],[Invoice filling gape]]),"valid","check")</f>
        <v>valid</v>
      </c>
      <c r="M777" s="42">
        <v>2111</v>
      </c>
      <c r="N777" s="42">
        <v>2914</v>
      </c>
      <c r="O777" s="42">
        <v>12</v>
      </c>
      <c r="P777" s="29">
        <v>40</v>
      </c>
      <c r="Q777" s="137" t="str">
        <f>IF(Tbl_DFR[[#This Row],[Filling Qty]]&gt;=150,"high","normal")</f>
        <v>normal</v>
      </c>
      <c r="R777" s="137" t="str">
        <f>IF(AND(Tbl_DFR[[#This Row],[CMP]]="HALDWANI",Tbl_DFR[[#This Row],[Filling Qty]]&gt;=150),"yes","no")</f>
        <v>no</v>
      </c>
      <c r="S777" s="137" t="str">
        <f>IF(Tbl_DFR[[#This Row],[Filling Qty]]&gt;=150,"high",IF(Tbl_DFR[[#This Row],[Filling Qty]]&gt;=80,"medium","low"))</f>
        <v>low</v>
      </c>
      <c r="T777" s="28">
        <f t="shared" si="13"/>
        <v>52</v>
      </c>
      <c r="U777" s="42" t="str" cm="1">
        <f t="array" ref="U777">_xlfn.IFS(Tbl_DFR[[#This Row],[Filling Qty]]&gt;=150,"HIGH",Tbl_DFR[[#This Row],[Filling Qty]]&gt;=80,"medium",TRUE,"low")</f>
        <v>low</v>
      </c>
      <c r="V777" s="42" t="str">
        <f>IF(OR(Tbl_DFR[[#This Row],[CMP]]="HALDWANI",Tbl_DFR[[#This Row],[CMP]]="DEHRADUN"),"YES","NO")</f>
        <v>YES</v>
      </c>
      <c r="W777" s="58">
        <v>45945</v>
      </c>
      <c r="X777" s="42"/>
      <c r="Y777" s="43">
        <v>45931</v>
      </c>
      <c r="Z777" s="43" t="str">
        <f>IFERROR(TEXT(Tbl_DFR[[#This Row],[Date of filling]],"mmm"),"WIP")</f>
        <v>Oct</v>
      </c>
      <c r="AA777" s="159">
        <f>IFERROR(YEAR(Tbl_DFR[[#This Row],[Date of filling]]),"WIP")</f>
        <v>2025</v>
      </c>
      <c r="AB777" s="161" t="str">
        <f>IFERROR(TEXT(Tbl_DFR[[#This Row],[Date of filling]],"ddd"),"WIP")</f>
        <v>Wed</v>
      </c>
      <c r="AC777" s="50"/>
      <c r="AD777" s="129" t="str">
        <f>_xlfn.XLOOKUP(Tbl_DFR[[#This Row],[SAP]],Site_master[SAP ID],Site_master[ [ TECHNICIAN Name] ],"Not found")</f>
        <v>Somit  Kumar</v>
      </c>
      <c r="AE777" s="150">
        <f>LEN(Tbl_DFR[[#This Row],[SAP]])</f>
        <v>18</v>
      </c>
      <c r="AF777" s="151" t="str">
        <f>IF(Tbl_DFR[[#This Row],[SAP LENGTH]]=18,"valid","check")</f>
        <v>valid</v>
      </c>
    </row>
    <row r="778" spans="1:32">
      <c r="A778" s="70">
        <v>550</v>
      </c>
      <c r="B778" s="22" t="s">
        <v>31</v>
      </c>
      <c r="C778" s="134" t="str">
        <f>UPPER(TRIM(Tbl_DFR[[#This Row],[CMP]]))</f>
        <v>HALDWANI</v>
      </c>
      <c r="D778" s="40" t="s">
        <v>1</v>
      </c>
      <c r="E778" s="21" t="s">
        <v>107</v>
      </c>
      <c r="F778" s="21" t="s">
        <v>108</v>
      </c>
      <c r="G778" s="23" t="s">
        <v>633</v>
      </c>
      <c r="H778" s="34">
        <v>125451</v>
      </c>
      <c r="I778" s="59">
        <v>45945</v>
      </c>
      <c r="J778" s="59">
        <v>45945</v>
      </c>
      <c r="K778" s="159">
        <f>IF(OR(Tbl_DFR[[#This Row],[Date of filling]]="WIP",Tbl_DFR[[#This Row],[Date of Invoice ]]=""),"",Tbl_DFR[[#This Row],[Date of filling]]-Tbl_DFR[[#This Row],[Date of Invoice ]])</f>
        <v>0</v>
      </c>
      <c r="L778" s="161" t="str">
        <f>IF(ISNUMBER(Tbl_DFR[[#This Row],[Invoice filling gape]]),"valid","check")</f>
        <v>valid</v>
      </c>
      <c r="M778" s="46">
        <v>2768</v>
      </c>
      <c r="N778" s="46">
        <v>1301</v>
      </c>
      <c r="O778" s="46">
        <v>12</v>
      </c>
      <c r="P778" s="72">
        <v>40</v>
      </c>
      <c r="Q778" s="130" t="str">
        <f>IF(Tbl_DFR[[#This Row],[Filling Qty]]&gt;=150,"high","normal")</f>
        <v>normal</v>
      </c>
      <c r="R778" s="130" t="str">
        <f>IF(AND(Tbl_DFR[[#This Row],[CMP]]="HALDWANI",Tbl_DFR[[#This Row],[Filling Qty]]&gt;=150),"yes","no")</f>
        <v>no</v>
      </c>
      <c r="S778" s="130" t="str">
        <f>IF(Tbl_DFR[[#This Row],[Filling Qty]]&gt;=150,"high",IF(Tbl_DFR[[#This Row],[Filling Qty]]&gt;=80,"medium","low"))</f>
        <v>low</v>
      </c>
      <c r="T778" s="46">
        <f t="shared" si="13"/>
        <v>52</v>
      </c>
      <c r="U778" s="46" t="str" cm="1">
        <f t="array" ref="U778">_xlfn.IFS(Tbl_DFR[[#This Row],[Filling Qty]]&gt;=150,"HIGH",Tbl_DFR[[#This Row],[Filling Qty]]&gt;=80,"medium",TRUE,"low")</f>
        <v>low</v>
      </c>
      <c r="V778" s="46" t="str">
        <f>IF(OR(Tbl_DFR[[#This Row],[CMP]]="HALDWANI",Tbl_DFR[[#This Row],[CMP]]="DEHRADUN"),"YES","NO")</f>
        <v>YES</v>
      </c>
      <c r="W778" s="59">
        <v>45945</v>
      </c>
      <c r="X778" s="46"/>
      <c r="Y778" s="47">
        <v>45931</v>
      </c>
      <c r="Z778" s="47" t="str">
        <f>IFERROR(TEXT(Tbl_DFR[[#This Row],[Date of filling]],"mmm"),"WIP")</f>
        <v>Oct</v>
      </c>
      <c r="AA778" s="159">
        <f>IFERROR(YEAR(Tbl_DFR[[#This Row],[Date of filling]]),"WIP")</f>
        <v>2025</v>
      </c>
      <c r="AB778" s="161" t="str">
        <f>IFERROR(TEXT(Tbl_DFR[[#This Row],[Date of filling]],"ddd"),"WIP")</f>
        <v>Wed</v>
      </c>
      <c r="AC778" s="48"/>
      <c r="AD778" s="130" t="str">
        <f>_xlfn.XLOOKUP(Tbl_DFR[[#This Row],[SAP]],Site_master[SAP ID],Site_master[ [ TECHNICIAN Name] ],"Not found")</f>
        <v>Somit  Kumar</v>
      </c>
      <c r="AE778" s="150">
        <f>LEN(Tbl_DFR[[#This Row],[SAP]])</f>
        <v>18</v>
      </c>
      <c r="AF778" s="151" t="str">
        <f>IF(Tbl_DFR[[#This Row],[SAP LENGTH]]=18,"valid","check")</f>
        <v>valid</v>
      </c>
    </row>
    <row r="779" spans="1:32">
      <c r="A779" s="56">
        <v>551</v>
      </c>
      <c r="B779" s="29" t="s">
        <v>31</v>
      </c>
      <c r="C779" s="137" t="str">
        <f>UPPER(TRIM(Tbl_DFR[[#This Row],[CMP]]))</f>
        <v>HALDWANI</v>
      </c>
      <c r="D779" s="40" t="s">
        <v>1</v>
      </c>
      <c r="E779" s="49" t="s">
        <v>107</v>
      </c>
      <c r="F779" s="27" t="s">
        <v>108</v>
      </c>
      <c r="G779" s="23" t="s">
        <v>636</v>
      </c>
      <c r="H779" s="28">
        <v>125451</v>
      </c>
      <c r="I779" s="58">
        <v>45945</v>
      </c>
      <c r="J779" s="58">
        <v>45945</v>
      </c>
      <c r="K779" s="159">
        <f>IF(OR(Tbl_DFR[[#This Row],[Date of filling]]="WIP",Tbl_DFR[[#This Row],[Date of Invoice ]]=""),"",Tbl_DFR[[#This Row],[Date of filling]]-Tbl_DFR[[#This Row],[Date of Invoice ]])</f>
        <v>0</v>
      </c>
      <c r="L779" s="161" t="str">
        <f>IF(ISNUMBER(Tbl_DFR[[#This Row],[Invoice filling gape]]),"valid","check")</f>
        <v>valid</v>
      </c>
      <c r="M779" s="42">
        <v>9357</v>
      </c>
      <c r="N779" s="42">
        <v>2100</v>
      </c>
      <c r="O779" s="42">
        <v>12</v>
      </c>
      <c r="P779" s="42">
        <v>40</v>
      </c>
      <c r="Q779" s="42" t="str">
        <f>IF(Tbl_DFR[[#This Row],[Filling Qty]]&gt;=150,"high","normal")</f>
        <v>normal</v>
      </c>
      <c r="R779" s="42" t="str">
        <f>IF(AND(Tbl_DFR[[#This Row],[CMP]]="HALDWANI",Tbl_DFR[[#This Row],[Filling Qty]]&gt;=150),"yes","no")</f>
        <v>no</v>
      </c>
      <c r="S779" s="42" t="str">
        <f>IF(Tbl_DFR[[#This Row],[Filling Qty]]&gt;=150,"high",IF(Tbl_DFR[[#This Row],[Filling Qty]]&gt;=80,"medium","low"))</f>
        <v>low</v>
      </c>
      <c r="T779" s="42">
        <f t="shared" si="13"/>
        <v>52</v>
      </c>
      <c r="U779" s="42" t="str" cm="1">
        <f t="array" ref="U779">_xlfn.IFS(Tbl_DFR[[#This Row],[Filling Qty]]&gt;=150,"HIGH",Tbl_DFR[[#This Row],[Filling Qty]]&gt;=80,"medium",TRUE,"low")</f>
        <v>low</v>
      </c>
      <c r="V779" s="42" t="str">
        <f>IF(OR(Tbl_DFR[[#This Row],[CMP]]="HALDWANI",Tbl_DFR[[#This Row],[CMP]]="DEHRADUN"),"YES","NO")</f>
        <v>YES</v>
      </c>
      <c r="W779" s="58">
        <v>45945</v>
      </c>
      <c r="X779" s="42"/>
      <c r="Y779" s="43">
        <v>45931</v>
      </c>
      <c r="Z779" s="43" t="str">
        <f>IFERROR(TEXT(Tbl_DFR[[#This Row],[Date of filling]],"mmm"),"WIP")</f>
        <v>Oct</v>
      </c>
      <c r="AA779" s="159">
        <f>IFERROR(YEAR(Tbl_DFR[[#This Row],[Date of filling]]),"WIP")</f>
        <v>2025</v>
      </c>
      <c r="AB779" s="161" t="str">
        <f>IFERROR(TEXT(Tbl_DFR[[#This Row],[Date of filling]],"ddd"),"WIP")</f>
        <v>Wed</v>
      </c>
      <c r="AC779" s="50"/>
      <c r="AD779" s="129" t="str">
        <f>_xlfn.XLOOKUP(Tbl_DFR[[#This Row],[SAP]],Site_master[SAP ID],Site_master[ [ TECHNICIAN Name] ],"Not found")</f>
        <v>Somit  Kumar</v>
      </c>
      <c r="AE779" s="150">
        <f>LEN(Tbl_DFR[[#This Row],[SAP]])</f>
        <v>18</v>
      </c>
      <c r="AF779" s="151" t="str">
        <f>IF(Tbl_DFR[[#This Row],[SAP LENGTH]]=18,"valid","check")</f>
        <v>valid</v>
      </c>
    </row>
    <row r="780" spans="1:32">
      <c r="A780" s="70">
        <v>552</v>
      </c>
      <c r="B780" s="22" t="s">
        <v>31</v>
      </c>
      <c r="C780" s="134" t="str">
        <f>UPPER(TRIM(Tbl_DFR[[#This Row],[CMP]]))</f>
        <v>HALDWANI</v>
      </c>
      <c r="D780" s="40" t="s">
        <v>1</v>
      </c>
      <c r="E780" s="45" t="s">
        <v>107</v>
      </c>
      <c r="F780" s="21" t="s">
        <v>108</v>
      </c>
      <c r="G780" s="23" t="s">
        <v>635</v>
      </c>
      <c r="H780" s="34">
        <v>125451</v>
      </c>
      <c r="I780" s="59">
        <v>45945</v>
      </c>
      <c r="J780" s="59">
        <v>45945</v>
      </c>
      <c r="K780" s="159">
        <f>IF(OR(Tbl_DFR[[#This Row],[Date of filling]]="WIP",Tbl_DFR[[#This Row],[Date of Invoice ]]=""),"",Tbl_DFR[[#This Row],[Date of filling]]-Tbl_DFR[[#This Row],[Date of Invoice ]])</f>
        <v>0</v>
      </c>
      <c r="L780" s="161" t="str">
        <f>IF(ISNUMBER(Tbl_DFR[[#This Row],[Invoice filling gape]]),"valid","check")</f>
        <v>valid</v>
      </c>
      <c r="M780" s="46">
        <v>13576</v>
      </c>
      <c r="N780" s="46">
        <v>3934</v>
      </c>
      <c r="O780" s="46">
        <v>30</v>
      </c>
      <c r="P780" s="46">
        <v>40</v>
      </c>
      <c r="Q780" s="46" t="str">
        <f>IF(Tbl_DFR[[#This Row],[Filling Qty]]&gt;=150,"high","normal")</f>
        <v>normal</v>
      </c>
      <c r="R780" s="46" t="str">
        <f>IF(AND(Tbl_DFR[[#This Row],[CMP]]="HALDWANI",Tbl_DFR[[#This Row],[Filling Qty]]&gt;=150),"yes","no")</f>
        <v>no</v>
      </c>
      <c r="S780" s="46" t="str">
        <f>IF(Tbl_DFR[[#This Row],[Filling Qty]]&gt;=150,"high",IF(Tbl_DFR[[#This Row],[Filling Qty]]&gt;=80,"medium","low"))</f>
        <v>low</v>
      </c>
      <c r="T780" s="46">
        <f t="shared" si="13"/>
        <v>70</v>
      </c>
      <c r="U780" s="46" t="str" cm="1">
        <f t="array" ref="U780">_xlfn.IFS(Tbl_DFR[[#This Row],[Filling Qty]]&gt;=150,"HIGH",Tbl_DFR[[#This Row],[Filling Qty]]&gt;=80,"medium",TRUE,"low")</f>
        <v>low</v>
      </c>
      <c r="V780" s="46" t="str">
        <f>IF(OR(Tbl_DFR[[#This Row],[CMP]]="HALDWANI",Tbl_DFR[[#This Row],[CMP]]="DEHRADUN"),"YES","NO")</f>
        <v>YES</v>
      </c>
      <c r="W780" s="59">
        <v>45945</v>
      </c>
      <c r="X780" s="46"/>
      <c r="Y780" s="47">
        <v>45931</v>
      </c>
      <c r="Z780" s="47" t="str">
        <f>IFERROR(TEXT(Tbl_DFR[[#This Row],[Date of filling]],"mmm"),"WIP")</f>
        <v>Oct</v>
      </c>
      <c r="AA780" s="159">
        <f>IFERROR(YEAR(Tbl_DFR[[#This Row],[Date of filling]]),"WIP")</f>
        <v>2025</v>
      </c>
      <c r="AB780" s="161" t="str">
        <f>IFERROR(TEXT(Tbl_DFR[[#This Row],[Date of filling]],"ddd"),"WIP")</f>
        <v>Wed</v>
      </c>
      <c r="AC780" s="48"/>
      <c r="AD780" s="130" t="str">
        <f>_xlfn.XLOOKUP(Tbl_DFR[[#This Row],[SAP]],Site_master[SAP ID],Site_master[ [ TECHNICIAN Name] ],"Not found")</f>
        <v>Somit  Kumar</v>
      </c>
      <c r="AE780" s="150">
        <f>LEN(Tbl_DFR[[#This Row],[SAP]])</f>
        <v>18</v>
      </c>
      <c r="AF780" s="151" t="str">
        <f>IF(Tbl_DFR[[#This Row],[SAP LENGTH]]=18,"valid","check")</f>
        <v>valid</v>
      </c>
    </row>
    <row r="781" spans="1:32">
      <c r="A781" s="56">
        <v>553</v>
      </c>
      <c r="B781" s="29" t="s">
        <v>31</v>
      </c>
      <c r="C781" s="137" t="str">
        <f>UPPER(TRIM(Tbl_DFR[[#This Row],[CMP]]))</f>
        <v>HALDWANI</v>
      </c>
      <c r="D781" s="40" t="s">
        <v>1</v>
      </c>
      <c r="E781" s="49" t="s">
        <v>107</v>
      </c>
      <c r="F781" s="27" t="s">
        <v>108</v>
      </c>
      <c r="G781" s="23" t="s">
        <v>637</v>
      </c>
      <c r="H781" s="28">
        <v>125451</v>
      </c>
      <c r="I781" s="58">
        <v>45945</v>
      </c>
      <c r="J781" s="58">
        <v>45945</v>
      </c>
      <c r="K781" s="159">
        <f>IF(OR(Tbl_DFR[[#This Row],[Date of filling]]="WIP",Tbl_DFR[[#This Row],[Date of Invoice ]]=""),"",Tbl_DFR[[#This Row],[Date of filling]]-Tbl_DFR[[#This Row],[Date of Invoice ]])</f>
        <v>0</v>
      </c>
      <c r="L781" s="161" t="str">
        <f>IF(ISNUMBER(Tbl_DFR[[#This Row],[Invoice filling gape]]),"valid","check")</f>
        <v>valid</v>
      </c>
      <c r="M781" s="42">
        <v>3603</v>
      </c>
      <c r="N781" s="42">
        <v>238</v>
      </c>
      <c r="O781" s="42">
        <v>23</v>
      </c>
      <c r="P781" s="42">
        <v>40</v>
      </c>
      <c r="Q781" s="42" t="str">
        <f>IF(Tbl_DFR[[#This Row],[Filling Qty]]&gt;=150,"high","normal")</f>
        <v>normal</v>
      </c>
      <c r="R781" s="42" t="str">
        <f>IF(AND(Tbl_DFR[[#This Row],[CMP]]="HALDWANI",Tbl_DFR[[#This Row],[Filling Qty]]&gt;=150),"yes","no")</f>
        <v>no</v>
      </c>
      <c r="S781" s="42" t="str">
        <f>IF(Tbl_DFR[[#This Row],[Filling Qty]]&gt;=150,"high",IF(Tbl_DFR[[#This Row],[Filling Qty]]&gt;=80,"medium","low"))</f>
        <v>low</v>
      </c>
      <c r="T781" s="42">
        <f t="shared" si="13"/>
        <v>63</v>
      </c>
      <c r="U781" s="42" t="str" cm="1">
        <f t="array" ref="U781">_xlfn.IFS(Tbl_DFR[[#This Row],[Filling Qty]]&gt;=150,"HIGH",Tbl_DFR[[#This Row],[Filling Qty]]&gt;=80,"medium",TRUE,"low")</f>
        <v>low</v>
      </c>
      <c r="V781" s="42" t="str">
        <f>IF(OR(Tbl_DFR[[#This Row],[CMP]]="HALDWANI",Tbl_DFR[[#This Row],[CMP]]="DEHRADUN"),"YES","NO")</f>
        <v>YES</v>
      </c>
      <c r="W781" s="58">
        <v>45945</v>
      </c>
      <c r="X781" s="42"/>
      <c r="Y781" s="43">
        <v>45931</v>
      </c>
      <c r="Z781" s="43" t="str">
        <f>IFERROR(TEXT(Tbl_DFR[[#This Row],[Date of filling]],"mmm"),"WIP")</f>
        <v>Oct</v>
      </c>
      <c r="AA781" s="159">
        <f>IFERROR(YEAR(Tbl_DFR[[#This Row],[Date of filling]]),"WIP")</f>
        <v>2025</v>
      </c>
      <c r="AB781" s="161" t="str">
        <f>IFERROR(TEXT(Tbl_DFR[[#This Row],[Date of filling]],"ddd"),"WIP")</f>
        <v>Wed</v>
      </c>
      <c r="AC781" s="50"/>
      <c r="AD781" s="129" t="str">
        <f>_xlfn.XLOOKUP(Tbl_DFR[[#This Row],[SAP]],Site_master[SAP ID],Site_master[ [ TECHNICIAN Name] ],"Not found")</f>
        <v>Somit  Kumar</v>
      </c>
      <c r="AE781" s="150">
        <f>LEN(Tbl_DFR[[#This Row],[SAP]])</f>
        <v>18</v>
      </c>
      <c r="AF781" s="151" t="str">
        <f>IF(Tbl_DFR[[#This Row],[SAP LENGTH]]=18,"valid","check")</f>
        <v>valid</v>
      </c>
    </row>
    <row r="782" spans="1:32">
      <c r="A782" s="70">
        <v>554</v>
      </c>
      <c r="B782" s="22" t="s">
        <v>31</v>
      </c>
      <c r="C782" s="134" t="str">
        <f>UPPER(TRIM(Tbl_DFR[[#This Row],[CMP]]))</f>
        <v>HALDWANI</v>
      </c>
      <c r="D782" s="40" t="s">
        <v>1</v>
      </c>
      <c r="E782" s="45" t="s">
        <v>107</v>
      </c>
      <c r="F782" s="21" t="s">
        <v>108</v>
      </c>
      <c r="G782" s="23" t="s">
        <v>638</v>
      </c>
      <c r="H782" s="34">
        <v>125451</v>
      </c>
      <c r="I782" s="59">
        <v>45945</v>
      </c>
      <c r="J782" s="59">
        <v>45945</v>
      </c>
      <c r="K782" s="159">
        <f>IF(OR(Tbl_DFR[[#This Row],[Date of filling]]="WIP",Tbl_DFR[[#This Row],[Date of Invoice ]]=""),"",Tbl_DFR[[#This Row],[Date of filling]]-Tbl_DFR[[#This Row],[Date of Invoice ]])</f>
        <v>0</v>
      </c>
      <c r="L782" s="161" t="str">
        <f>IF(ISNUMBER(Tbl_DFR[[#This Row],[Invoice filling gape]]),"valid","check")</f>
        <v>valid</v>
      </c>
      <c r="M782" s="46">
        <v>5404</v>
      </c>
      <c r="N782" s="46">
        <v>1282</v>
      </c>
      <c r="O782" s="46">
        <v>24</v>
      </c>
      <c r="P782" s="46">
        <v>40</v>
      </c>
      <c r="Q782" s="46" t="str">
        <f>IF(Tbl_DFR[[#This Row],[Filling Qty]]&gt;=150,"high","normal")</f>
        <v>normal</v>
      </c>
      <c r="R782" s="46" t="str">
        <f>IF(AND(Tbl_DFR[[#This Row],[CMP]]="HALDWANI",Tbl_DFR[[#This Row],[Filling Qty]]&gt;=150),"yes","no")</f>
        <v>no</v>
      </c>
      <c r="S782" s="46" t="str">
        <f>IF(Tbl_DFR[[#This Row],[Filling Qty]]&gt;=150,"high",IF(Tbl_DFR[[#This Row],[Filling Qty]]&gt;=80,"medium","low"))</f>
        <v>low</v>
      </c>
      <c r="T782" s="46">
        <f t="shared" si="13"/>
        <v>64</v>
      </c>
      <c r="U782" s="46" t="str" cm="1">
        <f t="array" ref="U782">_xlfn.IFS(Tbl_DFR[[#This Row],[Filling Qty]]&gt;=150,"HIGH",Tbl_DFR[[#This Row],[Filling Qty]]&gt;=80,"medium",TRUE,"low")</f>
        <v>low</v>
      </c>
      <c r="V782" s="46" t="str">
        <f>IF(OR(Tbl_DFR[[#This Row],[CMP]]="HALDWANI",Tbl_DFR[[#This Row],[CMP]]="DEHRADUN"),"YES","NO")</f>
        <v>YES</v>
      </c>
      <c r="W782" s="59">
        <v>45945</v>
      </c>
      <c r="X782" s="46"/>
      <c r="Y782" s="47">
        <v>45931</v>
      </c>
      <c r="Z782" s="47" t="str">
        <f>IFERROR(TEXT(Tbl_DFR[[#This Row],[Date of filling]],"mmm"),"WIP")</f>
        <v>Oct</v>
      </c>
      <c r="AA782" s="159">
        <f>IFERROR(YEAR(Tbl_DFR[[#This Row],[Date of filling]]),"WIP")</f>
        <v>2025</v>
      </c>
      <c r="AB782" s="161" t="str">
        <f>IFERROR(TEXT(Tbl_DFR[[#This Row],[Date of filling]],"ddd"),"WIP")</f>
        <v>Wed</v>
      </c>
      <c r="AC782" s="48"/>
      <c r="AD782" s="130" t="str">
        <f>_xlfn.XLOOKUP(Tbl_DFR[[#This Row],[SAP]],Site_master[SAP ID],Site_master[ [ TECHNICIAN Name] ],"Not found")</f>
        <v>Somit  Kumar</v>
      </c>
      <c r="AE782" s="150">
        <f>LEN(Tbl_DFR[[#This Row],[SAP]])</f>
        <v>18</v>
      </c>
      <c r="AF782" s="151" t="str">
        <f>IF(Tbl_DFR[[#This Row],[SAP LENGTH]]=18,"valid","check")</f>
        <v>valid</v>
      </c>
    </row>
    <row r="783" spans="1:32">
      <c r="A783" s="56">
        <v>555</v>
      </c>
      <c r="B783" s="29" t="s">
        <v>31</v>
      </c>
      <c r="C783" s="137" t="str">
        <f>UPPER(TRIM(Tbl_DFR[[#This Row],[CMP]]))</f>
        <v>HALDWANI</v>
      </c>
      <c r="D783" s="40" t="s">
        <v>1</v>
      </c>
      <c r="E783" s="49" t="s">
        <v>107</v>
      </c>
      <c r="F783" s="27" t="s">
        <v>108</v>
      </c>
      <c r="G783" s="23" t="s">
        <v>325</v>
      </c>
      <c r="H783" s="29">
        <v>125602</v>
      </c>
      <c r="I783" s="61">
        <v>45945</v>
      </c>
      <c r="J783" s="58">
        <v>45945</v>
      </c>
      <c r="K783" s="159">
        <f>IF(OR(Tbl_DFR[[#This Row],[Date of filling]]="WIP",Tbl_DFR[[#This Row],[Date of Invoice ]]=""),"",Tbl_DFR[[#This Row],[Date of filling]]-Tbl_DFR[[#This Row],[Date of Invoice ]])</f>
        <v>0</v>
      </c>
      <c r="L783" s="161" t="str">
        <f>IF(ISNUMBER(Tbl_DFR[[#This Row],[Invoice filling gape]]),"valid","check")</f>
        <v>valid</v>
      </c>
      <c r="M783" s="42">
        <v>1045</v>
      </c>
      <c r="N783" s="42">
        <v>172</v>
      </c>
      <c r="O783" s="42">
        <v>33</v>
      </c>
      <c r="P783" s="42">
        <v>40</v>
      </c>
      <c r="Q783" s="42" t="str">
        <f>IF(Tbl_DFR[[#This Row],[Filling Qty]]&gt;=150,"high","normal")</f>
        <v>normal</v>
      </c>
      <c r="R783" s="42" t="str">
        <f>IF(AND(Tbl_DFR[[#This Row],[CMP]]="HALDWANI",Tbl_DFR[[#This Row],[Filling Qty]]&gt;=150),"yes","no")</f>
        <v>no</v>
      </c>
      <c r="S783" s="42" t="str">
        <f>IF(Tbl_DFR[[#This Row],[Filling Qty]]&gt;=150,"high",IF(Tbl_DFR[[#This Row],[Filling Qty]]&gt;=80,"medium","low"))</f>
        <v>low</v>
      </c>
      <c r="T783" s="42">
        <f t="shared" si="13"/>
        <v>73</v>
      </c>
      <c r="U783" s="42" t="str" cm="1">
        <f t="array" ref="U783">_xlfn.IFS(Tbl_DFR[[#This Row],[Filling Qty]]&gt;=150,"HIGH",Tbl_DFR[[#This Row],[Filling Qty]]&gt;=80,"medium",TRUE,"low")</f>
        <v>low</v>
      </c>
      <c r="V783" s="42" t="str">
        <f>IF(OR(Tbl_DFR[[#This Row],[CMP]]="HALDWANI",Tbl_DFR[[#This Row],[CMP]]="DEHRADUN"),"YES","NO")</f>
        <v>YES</v>
      </c>
      <c r="W783" s="58">
        <v>45945</v>
      </c>
      <c r="X783" s="42"/>
      <c r="Y783" s="43">
        <v>45931</v>
      </c>
      <c r="Z783" s="43" t="str">
        <f>IFERROR(TEXT(Tbl_DFR[[#This Row],[Date of filling]],"mmm"),"WIP")</f>
        <v>Oct</v>
      </c>
      <c r="AA783" s="159">
        <f>IFERROR(YEAR(Tbl_DFR[[#This Row],[Date of filling]]),"WIP")</f>
        <v>2025</v>
      </c>
      <c r="AB783" s="161" t="str">
        <f>IFERROR(TEXT(Tbl_DFR[[#This Row],[Date of filling]],"ddd"),"WIP")</f>
        <v>Wed</v>
      </c>
      <c r="AC783" s="50"/>
      <c r="AD783" s="129" t="str">
        <f>_xlfn.XLOOKUP(Tbl_DFR[[#This Row],[SAP]],Site_master[SAP ID],Site_master[ [ TECHNICIAN Name] ],"Not found")</f>
        <v>Rajveer  Singh</v>
      </c>
      <c r="AE783" s="23">
        <f>LEN(Tbl_DFR[[#This Row],[SAP]])</f>
        <v>18</v>
      </c>
      <c r="AF783" s="151" t="str">
        <f>IF(Tbl_DFR[[#This Row],[SAP LENGTH]]=18,"valid","check")</f>
        <v>valid</v>
      </c>
    </row>
    <row r="784" spans="1:32">
      <c r="A784" s="70">
        <v>556</v>
      </c>
      <c r="B784" s="22" t="s">
        <v>31</v>
      </c>
      <c r="C784" s="134" t="str">
        <f>UPPER(TRIM(Tbl_DFR[[#This Row],[CMP]]))</f>
        <v>HALDWANI</v>
      </c>
      <c r="D784" s="40" t="s">
        <v>1</v>
      </c>
      <c r="E784" s="45" t="s">
        <v>107</v>
      </c>
      <c r="F784" s="21" t="s">
        <v>108</v>
      </c>
      <c r="G784" s="23" t="s">
        <v>170</v>
      </c>
      <c r="H784" s="22">
        <v>90553</v>
      </c>
      <c r="I784" s="59">
        <v>45946</v>
      </c>
      <c r="J784" s="59">
        <v>45946</v>
      </c>
      <c r="K784" s="159">
        <f>IF(OR(Tbl_DFR[[#This Row],[Date of filling]]="WIP",Tbl_DFR[[#This Row],[Date of Invoice ]]=""),"",Tbl_DFR[[#This Row],[Date of filling]]-Tbl_DFR[[#This Row],[Date of Invoice ]])</f>
        <v>0</v>
      </c>
      <c r="L784" s="161" t="str">
        <f>IF(ISNUMBER(Tbl_DFR[[#This Row],[Invoice filling gape]]),"valid","check")</f>
        <v>valid</v>
      </c>
      <c r="M784" s="46">
        <v>10607</v>
      </c>
      <c r="N784" s="46">
        <v>2556</v>
      </c>
      <c r="O784" s="46">
        <v>25</v>
      </c>
      <c r="P784" s="46">
        <v>40</v>
      </c>
      <c r="Q784" s="46" t="str">
        <f>IF(Tbl_DFR[[#This Row],[Filling Qty]]&gt;=150,"high","normal")</f>
        <v>normal</v>
      </c>
      <c r="R784" s="46" t="str">
        <f>IF(AND(Tbl_DFR[[#This Row],[CMP]]="HALDWANI",Tbl_DFR[[#This Row],[Filling Qty]]&gt;=150),"yes","no")</f>
        <v>no</v>
      </c>
      <c r="S784" s="46" t="str">
        <f>IF(Tbl_DFR[[#This Row],[Filling Qty]]&gt;=150,"high",IF(Tbl_DFR[[#This Row],[Filling Qty]]&gt;=80,"medium","low"))</f>
        <v>low</v>
      </c>
      <c r="T784" s="46">
        <f t="shared" si="13"/>
        <v>65</v>
      </c>
      <c r="U784" s="46" t="str" cm="1">
        <f t="array" ref="U784">_xlfn.IFS(Tbl_DFR[[#This Row],[Filling Qty]]&gt;=150,"HIGH",Tbl_DFR[[#This Row],[Filling Qty]]&gt;=80,"medium",TRUE,"low")</f>
        <v>low</v>
      </c>
      <c r="V784" s="46" t="str">
        <f>IF(OR(Tbl_DFR[[#This Row],[CMP]]="HALDWANI",Tbl_DFR[[#This Row],[CMP]]="DEHRADUN"),"YES","NO")</f>
        <v>YES</v>
      </c>
      <c r="W784" s="59">
        <v>45946</v>
      </c>
      <c r="X784" s="46"/>
      <c r="Y784" s="47">
        <v>45931</v>
      </c>
      <c r="Z784" s="47" t="str">
        <f>IFERROR(TEXT(Tbl_DFR[[#This Row],[Date of filling]],"mmm"),"WIP")</f>
        <v>Oct</v>
      </c>
      <c r="AA784" s="159">
        <f>IFERROR(YEAR(Tbl_DFR[[#This Row],[Date of filling]]),"WIP")</f>
        <v>2025</v>
      </c>
      <c r="AB784" s="161" t="str">
        <f>IFERROR(TEXT(Tbl_DFR[[#This Row],[Date of filling]],"ddd"),"WIP")</f>
        <v>Thu</v>
      </c>
      <c r="AC784" s="48"/>
      <c r="AD784" s="130" t="str">
        <f>_xlfn.XLOOKUP(Tbl_DFR[[#This Row],[SAP]],Site_master[SAP ID],Site_master[ [ TECHNICIAN Name] ],"Not found")</f>
        <v>Kuldeep  Singh</v>
      </c>
      <c r="AE784" s="23">
        <f>LEN(Tbl_DFR[[#This Row],[SAP]])</f>
        <v>18</v>
      </c>
      <c r="AF784" s="151" t="str">
        <f>IF(Tbl_DFR[[#This Row],[SAP LENGTH]]=18,"valid","check")</f>
        <v>valid</v>
      </c>
    </row>
    <row r="785" spans="1:32">
      <c r="A785" s="56">
        <v>557</v>
      </c>
      <c r="B785" s="29" t="s">
        <v>31</v>
      </c>
      <c r="C785" s="137" t="str">
        <f>UPPER(TRIM(Tbl_DFR[[#This Row],[CMP]]))</f>
        <v>HALDWANI</v>
      </c>
      <c r="D785" s="40" t="s">
        <v>1</v>
      </c>
      <c r="E785" s="49" t="s">
        <v>107</v>
      </c>
      <c r="F785" s="27" t="s">
        <v>108</v>
      </c>
      <c r="G785" s="23" t="s">
        <v>167</v>
      </c>
      <c r="H785" s="28">
        <v>90553</v>
      </c>
      <c r="I785" s="58">
        <v>45946</v>
      </c>
      <c r="J785" s="58">
        <v>45946</v>
      </c>
      <c r="K785" s="159">
        <f>IF(OR(Tbl_DFR[[#This Row],[Date of filling]]="WIP",Tbl_DFR[[#This Row],[Date of Invoice ]]=""),"",Tbl_DFR[[#This Row],[Date of filling]]-Tbl_DFR[[#This Row],[Date of Invoice ]])</f>
        <v>0</v>
      </c>
      <c r="L785" s="161" t="str">
        <f>IF(ISNUMBER(Tbl_DFR[[#This Row],[Invoice filling gape]]),"valid","check")</f>
        <v>valid</v>
      </c>
      <c r="M785" s="42">
        <v>9294</v>
      </c>
      <c r="N785" s="42">
        <v>1713</v>
      </c>
      <c r="O785" s="42">
        <v>35</v>
      </c>
      <c r="P785" s="42">
        <v>40</v>
      </c>
      <c r="Q785" s="42" t="str">
        <f>IF(Tbl_DFR[[#This Row],[Filling Qty]]&gt;=150,"high","normal")</f>
        <v>normal</v>
      </c>
      <c r="R785" s="42" t="str">
        <f>IF(AND(Tbl_DFR[[#This Row],[CMP]]="HALDWANI",Tbl_DFR[[#This Row],[Filling Qty]]&gt;=150),"yes","no")</f>
        <v>no</v>
      </c>
      <c r="S785" s="42" t="str">
        <f>IF(Tbl_DFR[[#This Row],[Filling Qty]]&gt;=150,"high",IF(Tbl_DFR[[#This Row],[Filling Qty]]&gt;=80,"medium","low"))</f>
        <v>low</v>
      </c>
      <c r="T785" s="42">
        <f t="shared" si="13"/>
        <v>75</v>
      </c>
      <c r="U785" s="42" t="str" cm="1">
        <f t="array" ref="U785">_xlfn.IFS(Tbl_DFR[[#This Row],[Filling Qty]]&gt;=150,"HIGH",Tbl_DFR[[#This Row],[Filling Qty]]&gt;=80,"medium",TRUE,"low")</f>
        <v>low</v>
      </c>
      <c r="V785" s="42" t="str">
        <f>IF(OR(Tbl_DFR[[#This Row],[CMP]]="HALDWANI",Tbl_DFR[[#This Row],[CMP]]="DEHRADUN"),"YES","NO")</f>
        <v>YES</v>
      </c>
      <c r="W785" s="58">
        <v>45946</v>
      </c>
      <c r="X785" s="42"/>
      <c r="Y785" s="43">
        <v>45931</v>
      </c>
      <c r="Z785" s="43" t="str">
        <f>IFERROR(TEXT(Tbl_DFR[[#This Row],[Date of filling]],"mmm"),"WIP")</f>
        <v>Oct</v>
      </c>
      <c r="AA785" s="159">
        <f>IFERROR(YEAR(Tbl_DFR[[#This Row],[Date of filling]]),"WIP")</f>
        <v>2025</v>
      </c>
      <c r="AB785" s="161" t="str">
        <f>IFERROR(TEXT(Tbl_DFR[[#This Row],[Date of filling]],"ddd"),"WIP")</f>
        <v>Thu</v>
      </c>
      <c r="AC785" s="50"/>
      <c r="AD785" s="129" t="str">
        <f>_xlfn.XLOOKUP(Tbl_DFR[[#This Row],[SAP]],Site_master[SAP ID],Site_master[ [ TECHNICIAN Name] ],"Not found")</f>
        <v>Kuldeep  Singh</v>
      </c>
      <c r="AE785" s="150">
        <f>LEN(Tbl_DFR[[#This Row],[SAP]])</f>
        <v>18</v>
      </c>
      <c r="AF785" s="151" t="str">
        <f>IF(Tbl_DFR[[#This Row],[SAP LENGTH]]=18,"valid","check")</f>
        <v>valid</v>
      </c>
    </row>
    <row r="786" spans="1:32">
      <c r="A786" s="70">
        <v>558</v>
      </c>
      <c r="B786" s="22" t="s">
        <v>31</v>
      </c>
      <c r="C786" s="134" t="str">
        <f>UPPER(TRIM(Tbl_DFR[[#This Row],[CMP]]))</f>
        <v>HALDWANI</v>
      </c>
      <c r="D786" s="40" t="s">
        <v>1</v>
      </c>
      <c r="E786" s="45" t="s">
        <v>107</v>
      </c>
      <c r="F786" s="21" t="s">
        <v>108</v>
      </c>
      <c r="G786" s="23" t="s">
        <v>130</v>
      </c>
      <c r="H786" s="34">
        <v>90553</v>
      </c>
      <c r="I786" s="59">
        <v>45946</v>
      </c>
      <c r="J786" s="59">
        <v>45946</v>
      </c>
      <c r="K786" s="159">
        <f>IF(OR(Tbl_DFR[[#This Row],[Date of filling]]="WIP",Tbl_DFR[[#This Row],[Date of Invoice ]]=""),"",Tbl_DFR[[#This Row],[Date of filling]]-Tbl_DFR[[#This Row],[Date of Invoice ]])</f>
        <v>0</v>
      </c>
      <c r="L786" s="161" t="str">
        <f>IF(ISNUMBER(Tbl_DFR[[#This Row],[Invoice filling gape]]),"valid","check")</f>
        <v>valid</v>
      </c>
      <c r="M786" s="46">
        <v>22851</v>
      </c>
      <c r="N786" s="46">
        <v>5484</v>
      </c>
      <c r="O786" s="46">
        <v>21</v>
      </c>
      <c r="P786" s="22">
        <v>40</v>
      </c>
      <c r="Q786" s="134" t="str">
        <f>IF(Tbl_DFR[[#This Row],[Filling Qty]]&gt;=150,"high","normal")</f>
        <v>normal</v>
      </c>
      <c r="R786" s="134" t="str">
        <f>IF(AND(Tbl_DFR[[#This Row],[CMP]]="HALDWANI",Tbl_DFR[[#This Row],[Filling Qty]]&gt;=150),"yes","no")</f>
        <v>no</v>
      </c>
      <c r="S786" s="134" t="str">
        <f>IF(Tbl_DFR[[#This Row],[Filling Qty]]&gt;=150,"high",IF(Tbl_DFR[[#This Row],[Filling Qty]]&gt;=80,"medium","low"))</f>
        <v>low</v>
      </c>
      <c r="T786" s="34">
        <f t="shared" si="13"/>
        <v>61</v>
      </c>
      <c r="U786" s="46" t="str" cm="1">
        <f t="array" ref="U786">_xlfn.IFS(Tbl_DFR[[#This Row],[Filling Qty]]&gt;=150,"HIGH",Tbl_DFR[[#This Row],[Filling Qty]]&gt;=80,"medium",TRUE,"low")</f>
        <v>low</v>
      </c>
      <c r="V786" s="46" t="str">
        <f>IF(OR(Tbl_DFR[[#This Row],[CMP]]="HALDWANI",Tbl_DFR[[#This Row],[CMP]]="DEHRADUN"),"YES","NO")</f>
        <v>YES</v>
      </c>
      <c r="W786" s="59">
        <v>45946</v>
      </c>
      <c r="X786" s="46"/>
      <c r="Y786" s="47">
        <v>45931</v>
      </c>
      <c r="Z786" s="47" t="str">
        <f>IFERROR(TEXT(Tbl_DFR[[#This Row],[Date of filling]],"mmm"),"WIP")</f>
        <v>Oct</v>
      </c>
      <c r="AA786" s="159">
        <f>IFERROR(YEAR(Tbl_DFR[[#This Row],[Date of filling]]),"WIP")</f>
        <v>2025</v>
      </c>
      <c r="AB786" s="161" t="str">
        <f>IFERROR(TEXT(Tbl_DFR[[#This Row],[Date of filling]],"ddd"),"WIP")</f>
        <v>Thu</v>
      </c>
      <c r="AC786" s="48"/>
      <c r="AD786" s="130" t="str">
        <f>_xlfn.XLOOKUP(Tbl_DFR[[#This Row],[SAP]],Site_master[SAP ID],Site_master[ [ TECHNICIAN Name] ],"Not found")</f>
        <v>Kuldeep  Singh</v>
      </c>
      <c r="AE786" s="150">
        <f>LEN(Tbl_DFR[[#This Row],[SAP]])</f>
        <v>18</v>
      </c>
      <c r="AF786" s="151" t="str">
        <f>IF(Tbl_DFR[[#This Row],[SAP LENGTH]]=18,"valid","check")</f>
        <v>valid</v>
      </c>
    </row>
    <row r="787" spans="1:32">
      <c r="A787" s="56">
        <v>559</v>
      </c>
      <c r="B787" s="29" t="s">
        <v>31</v>
      </c>
      <c r="C787" s="137" t="str">
        <f>UPPER(TRIM(Tbl_DFR[[#This Row],[CMP]]))</f>
        <v>HALDWANI</v>
      </c>
      <c r="D787" s="40" t="s">
        <v>1</v>
      </c>
      <c r="E787" s="49" t="s">
        <v>107</v>
      </c>
      <c r="F787" s="27" t="s">
        <v>108</v>
      </c>
      <c r="G787" s="23" t="s">
        <v>168</v>
      </c>
      <c r="H787" s="28">
        <v>90553</v>
      </c>
      <c r="I787" s="58">
        <v>45946</v>
      </c>
      <c r="J787" s="58">
        <v>45946</v>
      </c>
      <c r="K787" s="159">
        <f>IF(OR(Tbl_DFR[[#This Row],[Date of filling]]="WIP",Tbl_DFR[[#This Row],[Date of Invoice ]]=""),"",Tbl_DFR[[#This Row],[Date of filling]]-Tbl_DFR[[#This Row],[Date of Invoice ]])</f>
        <v>0</v>
      </c>
      <c r="L787" s="161" t="str">
        <f>IF(ISNUMBER(Tbl_DFR[[#This Row],[Invoice filling gape]]),"valid","check")</f>
        <v>valid</v>
      </c>
      <c r="M787" s="42">
        <v>8034</v>
      </c>
      <c r="N787" s="42">
        <v>1464</v>
      </c>
      <c r="O787" s="42">
        <v>22</v>
      </c>
      <c r="P787" s="29">
        <v>40</v>
      </c>
      <c r="Q787" s="137" t="str">
        <f>IF(Tbl_DFR[[#This Row],[Filling Qty]]&gt;=150,"high","normal")</f>
        <v>normal</v>
      </c>
      <c r="R787" s="137" t="str">
        <f>IF(AND(Tbl_DFR[[#This Row],[CMP]]="HALDWANI",Tbl_DFR[[#This Row],[Filling Qty]]&gt;=150),"yes","no")</f>
        <v>no</v>
      </c>
      <c r="S787" s="137" t="str">
        <f>IF(Tbl_DFR[[#This Row],[Filling Qty]]&gt;=150,"high",IF(Tbl_DFR[[#This Row],[Filling Qty]]&gt;=80,"medium","low"))</f>
        <v>low</v>
      </c>
      <c r="T787" s="28">
        <f t="shared" si="13"/>
        <v>62</v>
      </c>
      <c r="U787" s="42" t="str" cm="1">
        <f t="array" ref="U787">_xlfn.IFS(Tbl_DFR[[#This Row],[Filling Qty]]&gt;=150,"HIGH",Tbl_DFR[[#This Row],[Filling Qty]]&gt;=80,"medium",TRUE,"low")</f>
        <v>low</v>
      </c>
      <c r="V787" s="42" t="str">
        <f>IF(OR(Tbl_DFR[[#This Row],[CMP]]="HALDWANI",Tbl_DFR[[#This Row],[CMP]]="DEHRADUN"),"YES","NO")</f>
        <v>YES</v>
      </c>
      <c r="W787" s="58">
        <v>45946</v>
      </c>
      <c r="X787" s="42"/>
      <c r="Y787" s="43">
        <v>45931</v>
      </c>
      <c r="Z787" s="43" t="str">
        <f>IFERROR(TEXT(Tbl_DFR[[#This Row],[Date of filling]],"mmm"),"WIP")</f>
        <v>Oct</v>
      </c>
      <c r="AA787" s="159">
        <f>IFERROR(YEAR(Tbl_DFR[[#This Row],[Date of filling]]),"WIP")</f>
        <v>2025</v>
      </c>
      <c r="AB787" s="161" t="str">
        <f>IFERROR(TEXT(Tbl_DFR[[#This Row],[Date of filling]],"ddd"),"WIP")</f>
        <v>Thu</v>
      </c>
      <c r="AC787" s="50"/>
      <c r="AD787" s="129" t="str">
        <f>_xlfn.XLOOKUP(Tbl_DFR[[#This Row],[SAP]],Site_master[SAP ID],Site_master[ [ TECHNICIAN Name] ],"Not found")</f>
        <v>Kuldeep  Singh</v>
      </c>
      <c r="AE787" s="150">
        <f>LEN(Tbl_DFR[[#This Row],[SAP]])</f>
        <v>18</v>
      </c>
      <c r="AF787" s="151" t="str">
        <f>IF(Tbl_DFR[[#This Row],[SAP LENGTH]]=18,"valid","check")</f>
        <v>valid</v>
      </c>
    </row>
    <row r="788" spans="1:32">
      <c r="A788" s="70">
        <v>560</v>
      </c>
      <c r="B788" s="22" t="s">
        <v>31</v>
      </c>
      <c r="C788" s="134" t="str">
        <f>UPPER(TRIM(Tbl_DFR[[#This Row],[CMP]]))</f>
        <v>HALDWANI</v>
      </c>
      <c r="D788" s="40" t="s">
        <v>1</v>
      </c>
      <c r="E788" s="45" t="s">
        <v>107</v>
      </c>
      <c r="F788" s="21" t="s">
        <v>108</v>
      </c>
      <c r="G788" s="23" t="s">
        <v>45</v>
      </c>
      <c r="H788" s="34">
        <v>90553</v>
      </c>
      <c r="I788" s="59">
        <v>45946</v>
      </c>
      <c r="J788" s="59">
        <v>45946</v>
      </c>
      <c r="K788" s="159">
        <f>IF(OR(Tbl_DFR[[#This Row],[Date of filling]]="WIP",Tbl_DFR[[#This Row],[Date of Invoice ]]=""),"",Tbl_DFR[[#This Row],[Date of filling]]-Tbl_DFR[[#This Row],[Date of Invoice ]])</f>
        <v>0</v>
      </c>
      <c r="L788" s="161" t="str">
        <f>IF(ISNUMBER(Tbl_DFR[[#This Row],[Invoice filling gape]]),"valid","check")</f>
        <v>valid</v>
      </c>
      <c r="M788" s="46">
        <v>12381</v>
      </c>
      <c r="N788" s="46">
        <v>2243</v>
      </c>
      <c r="O788" s="46">
        <v>12</v>
      </c>
      <c r="P788" s="22">
        <v>40</v>
      </c>
      <c r="Q788" s="134" t="str">
        <f>IF(Tbl_DFR[[#This Row],[Filling Qty]]&gt;=150,"high","normal")</f>
        <v>normal</v>
      </c>
      <c r="R788" s="134" t="str">
        <f>IF(AND(Tbl_DFR[[#This Row],[CMP]]="HALDWANI",Tbl_DFR[[#This Row],[Filling Qty]]&gt;=150),"yes","no")</f>
        <v>no</v>
      </c>
      <c r="S788" s="134" t="str">
        <f>IF(Tbl_DFR[[#This Row],[Filling Qty]]&gt;=150,"high",IF(Tbl_DFR[[#This Row],[Filling Qty]]&gt;=80,"medium","low"))</f>
        <v>low</v>
      </c>
      <c r="T788" s="34">
        <f t="shared" si="13"/>
        <v>52</v>
      </c>
      <c r="U788" s="46" t="str" cm="1">
        <f t="array" ref="U788">_xlfn.IFS(Tbl_DFR[[#This Row],[Filling Qty]]&gt;=150,"HIGH",Tbl_DFR[[#This Row],[Filling Qty]]&gt;=80,"medium",TRUE,"low")</f>
        <v>low</v>
      </c>
      <c r="V788" s="46" t="str">
        <f>IF(OR(Tbl_DFR[[#This Row],[CMP]]="HALDWANI",Tbl_DFR[[#This Row],[CMP]]="DEHRADUN"),"YES","NO")</f>
        <v>YES</v>
      </c>
      <c r="W788" s="59">
        <v>45946</v>
      </c>
      <c r="X788" s="46"/>
      <c r="Y788" s="47">
        <v>45931</v>
      </c>
      <c r="Z788" s="47" t="str">
        <f>IFERROR(TEXT(Tbl_DFR[[#This Row],[Date of filling]],"mmm"),"WIP")</f>
        <v>Oct</v>
      </c>
      <c r="AA788" s="159">
        <f>IFERROR(YEAR(Tbl_DFR[[#This Row],[Date of filling]]),"WIP")</f>
        <v>2025</v>
      </c>
      <c r="AB788" s="161" t="str">
        <f>IFERROR(TEXT(Tbl_DFR[[#This Row],[Date of filling]],"ddd"),"WIP")</f>
        <v>Thu</v>
      </c>
      <c r="AC788" s="48"/>
      <c r="AD788" s="130" t="str">
        <f>_xlfn.XLOOKUP(Tbl_DFR[[#This Row],[SAP]],Site_master[SAP ID],Site_master[ [ TECHNICIAN Name] ],"Not found")</f>
        <v>Kapil  Pal</v>
      </c>
      <c r="AE788" s="150">
        <f>LEN(Tbl_DFR[[#This Row],[SAP]])</f>
        <v>18</v>
      </c>
      <c r="AF788" s="151" t="str">
        <f>IF(Tbl_DFR[[#This Row],[SAP LENGTH]]=18,"valid","check")</f>
        <v>valid</v>
      </c>
    </row>
    <row r="789" spans="1:32">
      <c r="A789" s="56">
        <v>561</v>
      </c>
      <c r="B789" s="29" t="s">
        <v>31</v>
      </c>
      <c r="C789" s="137" t="str">
        <f>UPPER(TRIM(Tbl_DFR[[#This Row],[CMP]]))</f>
        <v>HALDWANI</v>
      </c>
      <c r="D789" s="40" t="s">
        <v>1</v>
      </c>
      <c r="E789" s="49" t="s">
        <v>107</v>
      </c>
      <c r="F789" s="27" t="s">
        <v>108</v>
      </c>
      <c r="G789" s="23" t="s">
        <v>47</v>
      </c>
      <c r="H789" s="28">
        <v>90553</v>
      </c>
      <c r="I789" s="58">
        <v>45946</v>
      </c>
      <c r="J789" s="58">
        <v>45946</v>
      </c>
      <c r="K789" s="159">
        <f>IF(OR(Tbl_DFR[[#This Row],[Date of filling]]="WIP",Tbl_DFR[[#This Row],[Date of Invoice ]]=""),"",Tbl_DFR[[#This Row],[Date of filling]]-Tbl_DFR[[#This Row],[Date of Invoice ]])</f>
        <v>0</v>
      </c>
      <c r="L789" s="161" t="str">
        <f>IF(ISNUMBER(Tbl_DFR[[#This Row],[Invoice filling gape]]),"valid","check")</f>
        <v>valid</v>
      </c>
      <c r="M789" s="42">
        <v>9700</v>
      </c>
      <c r="N789" s="42">
        <v>1884</v>
      </c>
      <c r="O789" s="42">
        <v>18</v>
      </c>
      <c r="P789" s="29">
        <v>40</v>
      </c>
      <c r="Q789" s="137" t="str">
        <f>IF(Tbl_DFR[[#This Row],[Filling Qty]]&gt;=150,"high","normal")</f>
        <v>normal</v>
      </c>
      <c r="R789" s="137" t="str">
        <f>IF(AND(Tbl_DFR[[#This Row],[CMP]]="HALDWANI",Tbl_DFR[[#This Row],[Filling Qty]]&gt;=150),"yes","no")</f>
        <v>no</v>
      </c>
      <c r="S789" s="137" t="str">
        <f>IF(Tbl_DFR[[#This Row],[Filling Qty]]&gt;=150,"high",IF(Tbl_DFR[[#This Row],[Filling Qty]]&gt;=80,"medium","low"))</f>
        <v>low</v>
      </c>
      <c r="T789" s="28">
        <f t="shared" si="13"/>
        <v>58</v>
      </c>
      <c r="U789" s="42" t="str" cm="1">
        <f t="array" ref="U789">_xlfn.IFS(Tbl_DFR[[#This Row],[Filling Qty]]&gt;=150,"HIGH",Tbl_DFR[[#This Row],[Filling Qty]]&gt;=80,"medium",TRUE,"low")</f>
        <v>low</v>
      </c>
      <c r="V789" s="42" t="str">
        <f>IF(OR(Tbl_DFR[[#This Row],[CMP]]="HALDWANI",Tbl_DFR[[#This Row],[CMP]]="DEHRADUN"),"YES","NO")</f>
        <v>YES</v>
      </c>
      <c r="W789" s="58">
        <v>45946</v>
      </c>
      <c r="X789" s="42"/>
      <c r="Y789" s="43">
        <v>45931</v>
      </c>
      <c r="Z789" s="43" t="str">
        <f>IFERROR(TEXT(Tbl_DFR[[#This Row],[Date of filling]],"mmm"),"WIP")</f>
        <v>Oct</v>
      </c>
      <c r="AA789" s="159">
        <f>IFERROR(YEAR(Tbl_DFR[[#This Row],[Date of filling]]),"WIP")</f>
        <v>2025</v>
      </c>
      <c r="AB789" s="161" t="str">
        <f>IFERROR(TEXT(Tbl_DFR[[#This Row],[Date of filling]],"ddd"),"WIP")</f>
        <v>Thu</v>
      </c>
      <c r="AC789" s="50"/>
      <c r="AD789" s="129" t="str">
        <f>_xlfn.XLOOKUP(Tbl_DFR[[#This Row],[SAP]],Site_master[SAP ID],Site_master[ [ TECHNICIAN Name] ],"Not found")</f>
        <v>Kapil  Pal</v>
      </c>
      <c r="AE789" s="150">
        <f>LEN(Tbl_DFR[[#This Row],[SAP]])</f>
        <v>18</v>
      </c>
      <c r="AF789" s="151" t="str">
        <f>IF(Tbl_DFR[[#This Row],[SAP LENGTH]]=18,"valid","check")</f>
        <v>valid</v>
      </c>
    </row>
    <row r="790" spans="1:32">
      <c r="A790" s="70">
        <v>562</v>
      </c>
      <c r="B790" s="22" t="s">
        <v>31</v>
      </c>
      <c r="C790" s="134" t="str">
        <f>UPPER(TRIM(Tbl_DFR[[#This Row],[CMP]]))</f>
        <v>HALDWANI</v>
      </c>
      <c r="D790" s="40" t="s">
        <v>1</v>
      </c>
      <c r="E790" s="45" t="s">
        <v>107</v>
      </c>
      <c r="F790" s="21" t="s">
        <v>108</v>
      </c>
      <c r="G790" s="23" t="s">
        <v>53</v>
      </c>
      <c r="H790" s="34">
        <v>90553</v>
      </c>
      <c r="I790" s="59">
        <v>45946</v>
      </c>
      <c r="J790" s="59">
        <v>45946</v>
      </c>
      <c r="K790" s="159">
        <f>IF(OR(Tbl_DFR[[#This Row],[Date of filling]]="WIP",Tbl_DFR[[#This Row],[Date of Invoice ]]=""),"",Tbl_DFR[[#This Row],[Date of filling]]-Tbl_DFR[[#This Row],[Date of Invoice ]])</f>
        <v>0</v>
      </c>
      <c r="L790" s="161" t="str">
        <f>IF(ISNUMBER(Tbl_DFR[[#This Row],[Invoice filling gape]]),"valid","check")</f>
        <v>valid</v>
      </c>
      <c r="M790" s="46">
        <v>8677</v>
      </c>
      <c r="N790" s="46">
        <v>1613</v>
      </c>
      <c r="O790" s="46">
        <v>26</v>
      </c>
      <c r="P790" s="22">
        <v>40</v>
      </c>
      <c r="Q790" s="134" t="str">
        <f>IF(Tbl_DFR[[#This Row],[Filling Qty]]&gt;=150,"high","normal")</f>
        <v>normal</v>
      </c>
      <c r="R790" s="134" t="str">
        <f>IF(AND(Tbl_DFR[[#This Row],[CMP]]="HALDWANI",Tbl_DFR[[#This Row],[Filling Qty]]&gt;=150),"yes","no")</f>
        <v>no</v>
      </c>
      <c r="S790" s="134" t="str">
        <f>IF(Tbl_DFR[[#This Row],[Filling Qty]]&gt;=150,"high",IF(Tbl_DFR[[#This Row],[Filling Qty]]&gt;=80,"medium","low"))</f>
        <v>low</v>
      </c>
      <c r="T790" s="34">
        <f t="shared" si="13"/>
        <v>66</v>
      </c>
      <c r="U790" s="46" t="str" cm="1">
        <f t="array" ref="U790">_xlfn.IFS(Tbl_DFR[[#This Row],[Filling Qty]]&gt;=150,"HIGH",Tbl_DFR[[#This Row],[Filling Qty]]&gt;=80,"medium",TRUE,"low")</f>
        <v>low</v>
      </c>
      <c r="V790" s="46" t="str">
        <f>IF(OR(Tbl_DFR[[#This Row],[CMP]]="HALDWANI",Tbl_DFR[[#This Row],[CMP]]="DEHRADUN"),"YES","NO")</f>
        <v>YES</v>
      </c>
      <c r="W790" s="59">
        <v>45946</v>
      </c>
      <c r="X790" s="46"/>
      <c r="Y790" s="47">
        <v>45931</v>
      </c>
      <c r="Z790" s="47" t="str">
        <f>IFERROR(TEXT(Tbl_DFR[[#This Row],[Date of filling]],"mmm"),"WIP")</f>
        <v>Oct</v>
      </c>
      <c r="AA790" s="159">
        <f>IFERROR(YEAR(Tbl_DFR[[#This Row],[Date of filling]]),"WIP")</f>
        <v>2025</v>
      </c>
      <c r="AB790" s="161" t="str">
        <f>IFERROR(TEXT(Tbl_DFR[[#This Row],[Date of filling]],"ddd"),"WIP")</f>
        <v>Thu</v>
      </c>
      <c r="AC790" s="48"/>
      <c r="AD790" s="130" t="str">
        <f>_xlfn.XLOOKUP(Tbl_DFR[[#This Row],[SAP]],Site_master[SAP ID],Site_master[ [ TECHNICIAN Name] ],"Not found")</f>
        <v>Kapil  Pal</v>
      </c>
      <c r="AE790" s="150">
        <f>LEN(Tbl_DFR[[#This Row],[SAP]])</f>
        <v>18</v>
      </c>
      <c r="AF790" s="151" t="str">
        <f>IF(Tbl_DFR[[#This Row],[SAP LENGTH]]=18,"valid","check")</f>
        <v>valid</v>
      </c>
    </row>
    <row r="791" spans="1:32">
      <c r="A791" s="56">
        <v>563</v>
      </c>
      <c r="B791" s="29" t="s">
        <v>31</v>
      </c>
      <c r="C791" s="137" t="str">
        <f>UPPER(TRIM(Tbl_DFR[[#This Row],[CMP]]))</f>
        <v>HALDWANI</v>
      </c>
      <c r="D791" s="40" t="s">
        <v>1</v>
      </c>
      <c r="E791" s="49" t="s">
        <v>107</v>
      </c>
      <c r="F791" s="27" t="s">
        <v>108</v>
      </c>
      <c r="G791" s="23" t="s">
        <v>90</v>
      </c>
      <c r="H791" s="29">
        <v>90553</v>
      </c>
      <c r="I791" s="61">
        <v>45946</v>
      </c>
      <c r="J791" s="58">
        <v>45946</v>
      </c>
      <c r="K791" s="159">
        <f>IF(OR(Tbl_DFR[[#This Row],[Date of filling]]="WIP",Tbl_DFR[[#This Row],[Date of Invoice ]]=""),"",Tbl_DFR[[#This Row],[Date of filling]]-Tbl_DFR[[#This Row],[Date of Invoice ]])</f>
        <v>0</v>
      </c>
      <c r="L791" s="161" t="str">
        <f>IF(ISNUMBER(Tbl_DFR[[#This Row],[Invoice filling gape]]),"valid","check")</f>
        <v>valid</v>
      </c>
      <c r="M791" s="42">
        <v>8270</v>
      </c>
      <c r="N791" s="42">
        <v>1505</v>
      </c>
      <c r="O791" s="73">
        <v>15</v>
      </c>
      <c r="P791" s="29">
        <v>40</v>
      </c>
      <c r="Q791" s="29" t="str">
        <f>IF(Tbl_DFR[[#This Row],[Filling Qty]]&gt;=150,"high","normal")</f>
        <v>normal</v>
      </c>
      <c r="R791" s="29" t="str">
        <f>IF(AND(Tbl_DFR[[#This Row],[CMP]]="HALDWANI",Tbl_DFR[[#This Row],[Filling Qty]]&gt;=150),"yes","no")</f>
        <v>no</v>
      </c>
      <c r="S791" s="29" t="str">
        <f>IF(Tbl_DFR[[#This Row],[Filling Qty]]&gt;=150,"high",IF(Tbl_DFR[[#This Row],[Filling Qty]]&gt;=80,"medium","low"))</f>
        <v>low</v>
      </c>
      <c r="T791" s="29">
        <f t="shared" si="13"/>
        <v>55</v>
      </c>
      <c r="U791" s="129" t="str" cm="1">
        <f t="array" ref="U791">_xlfn.IFS(Tbl_DFR[[#This Row],[Filling Qty]]&gt;=150,"HIGH",Tbl_DFR[[#This Row],[Filling Qty]]&gt;=80,"medium",TRUE,"low")</f>
        <v>low</v>
      </c>
      <c r="V791" s="129" t="str">
        <f>IF(OR(Tbl_DFR[[#This Row],[CMP]]="HALDWANI",Tbl_DFR[[#This Row],[CMP]]="DEHRADUN"),"YES","NO")</f>
        <v>YES</v>
      </c>
      <c r="W791" s="58">
        <v>45946</v>
      </c>
      <c r="X791" s="42"/>
      <c r="Y791" s="43">
        <v>45931</v>
      </c>
      <c r="Z791" s="43" t="str">
        <f>IFERROR(TEXT(Tbl_DFR[[#This Row],[Date of filling]],"mmm"),"WIP")</f>
        <v>Oct</v>
      </c>
      <c r="AA791" s="159">
        <f>IFERROR(YEAR(Tbl_DFR[[#This Row],[Date of filling]]),"WIP")</f>
        <v>2025</v>
      </c>
      <c r="AB791" s="161" t="str">
        <f>IFERROR(TEXT(Tbl_DFR[[#This Row],[Date of filling]],"ddd"),"WIP")</f>
        <v>Thu</v>
      </c>
      <c r="AC791" s="50"/>
      <c r="AD791" s="129" t="str">
        <f>_xlfn.XLOOKUP(Tbl_DFR[[#This Row],[SAP]],Site_master[SAP ID],Site_master[ [ TECHNICIAN Name] ],"Not found")</f>
        <v>Kapil  Pal</v>
      </c>
      <c r="AE791" s="23">
        <f>LEN(Tbl_DFR[[#This Row],[SAP]])</f>
        <v>18</v>
      </c>
      <c r="AF791" s="151" t="str">
        <f>IF(Tbl_DFR[[#This Row],[SAP LENGTH]]=18,"valid","check")</f>
        <v>valid</v>
      </c>
    </row>
    <row r="792" spans="1:32">
      <c r="A792" s="70">
        <v>564</v>
      </c>
      <c r="B792" s="22" t="s">
        <v>31</v>
      </c>
      <c r="C792" s="134" t="str">
        <f>UPPER(TRIM(Tbl_DFR[[#This Row],[CMP]]))</f>
        <v>HALDWANI</v>
      </c>
      <c r="D792" s="40" t="s">
        <v>1</v>
      </c>
      <c r="E792" s="45" t="s">
        <v>107</v>
      </c>
      <c r="F792" s="21" t="s">
        <v>108</v>
      </c>
      <c r="G792" s="23" t="s">
        <v>102</v>
      </c>
      <c r="H792" s="22">
        <v>90654</v>
      </c>
      <c r="I792" s="60">
        <v>45946</v>
      </c>
      <c r="J792" s="59">
        <v>45946</v>
      </c>
      <c r="K792" s="159">
        <f>IF(OR(Tbl_DFR[[#This Row],[Date of filling]]="WIP",Tbl_DFR[[#This Row],[Date of Invoice ]]=""),"",Tbl_DFR[[#This Row],[Date of filling]]-Tbl_DFR[[#This Row],[Date of Invoice ]])</f>
        <v>0</v>
      </c>
      <c r="L792" s="161" t="str">
        <f>IF(ISNUMBER(Tbl_DFR[[#This Row],[Invoice filling gape]]),"valid","check")</f>
        <v>valid</v>
      </c>
      <c r="M792" s="46">
        <v>21703</v>
      </c>
      <c r="N792" s="46">
        <v>3846</v>
      </c>
      <c r="O792" s="22">
        <v>10</v>
      </c>
      <c r="P792" s="21">
        <v>40</v>
      </c>
      <c r="Q792" s="135" t="str">
        <f>IF(Tbl_DFR[[#This Row],[Filling Qty]]&gt;=150,"high","normal")</f>
        <v>normal</v>
      </c>
      <c r="R792" s="135" t="str">
        <f>IF(AND(Tbl_DFR[[#This Row],[CMP]]="HALDWANI",Tbl_DFR[[#This Row],[Filling Qty]]&gt;=150),"yes","no")</f>
        <v>no</v>
      </c>
      <c r="S792" s="135" t="str">
        <f>IF(Tbl_DFR[[#This Row],[Filling Qty]]&gt;=150,"high",IF(Tbl_DFR[[#This Row],[Filling Qty]]&gt;=80,"medium","low"))</f>
        <v>low</v>
      </c>
      <c r="T792" s="34">
        <f t="shared" si="13"/>
        <v>50</v>
      </c>
      <c r="U792" s="46" t="str" cm="1">
        <f t="array" ref="U792">_xlfn.IFS(Tbl_DFR[[#This Row],[Filling Qty]]&gt;=150,"HIGH",Tbl_DFR[[#This Row],[Filling Qty]]&gt;=80,"medium",TRUE,"low")</f>
        <v>low</v>
      </c>
      <c r="V792" s="46" t="str">
        <f>IF(OR(Tbl_DFR[[#This Row],[CMP]]="HALDWANI",Tbl_DFR[[#This Row],[CMP]]="DEHRADUN"),"YES","NO")</f>
        <v>YES</v>
      </c>
      <c r="W792" s="59">
        <v>45946</v>
      </c>
      <c r="X792" s="46"/>
      <c r="Y792" s="47">
        <v>45931</v>
      </c>
      <c r="Z792" s="47" t="str">
        <f>IFERROR(TEXT(Tbl_DFR[[#This Row],[Date of filling]],"mmm"),"WIP")</f>
        <v>Oct</v>
      </c>
      <c r="AA792" s="159">
        <f>IFERROR(YEAR(Tbl_DFR[[#This Row],[Date of filling]]),"WIP")</f>
        <v>2025</v>
      </c>
      <c r="AB792" s="161" t="str">
        <f>IFERROR(TEXT(Tbl_DFR[[#This Row],[Date of filling]],"ddd"),"WIP")</f>
        <v>Thu</v>
      </c>
      <c r="AC792" s="48"/>
      <c r="AD792" s="130" t="str">
        <f>_xlfn.XLOOKUP(Tbl_DFR[[#This Row],[SAP]],Site_master[SAP ID],Site_master[ [ TECHNICIAN Name] ],"Not found")</f>
        <v>Kapil  Pal</v>
      </c>
      <c r="AE792" s="23">
        <f>LEN(Tbl_DFR[[#This Row],[SAP]])</f>
        <v>18</v>
      </c>
      <c r="AF792" s="151" t="str">
        <f>IF(Tbl_DFR[[#This Row],[SAP LENGTH]]=18,"valid","check")</f>
        <v>valid</v>
      </c>
    </row>
    <row r="793" spans="1:32">
      <c r="A793" s="56">
        <v>565</v>
      </c>
      <c r="B793" s="29" t="s">
        <v>31</v>
      </c>
      <c r="C793" s="137" t="str">
        <f>UPPER(TRIM(Tbl_DFR[[#This Row],[CMP]]))</f>
        <v>HALDWANI</v>
      </c>
      <c r="D793" s="40" t="s">
        <v>1</v>
      </c>
      <c r="E793" s="27" t="s">
        <v>107</v>
      </c>
      <c r="F793" s="27" t="s">
        <v>108</v>
      </c>
      <c r="G793" s="23" t="s">
        <v>103</v>
      </c>
      <c r="H793" s="29">
        <v>90654</v>
      </c>
      <c r="I793" s="61">
        <v>45946</v>
      </c>
      <c r="J793" s="58">
        <v>45946</v>
      </c>
      <c r="K793" s="159">
        <f>IF(OR(Tbl_DFR[[#This Row],[Date of filling]]="WIP",Tbl_DFR[[#This Row],[Date of Invoice ]]=""),"",Tbl_DFR[[#This Row],[Date of filling]]-Tbl_DFR[[#This Row],[Date of Invoice ]])</f>
        <v>0</v>
      </c>
      <c r="L793" s="161" t="str">
        <f>IF(ISNUMBER(Tbl_DFR[[#This Row],[Invoice filling gape]]),"valid","check")</f>
        <v>valid</v>
      </c>
      <c r="M793" s="42">
        <v>10373</v>
      </c>
      <c r="N793" s="42">
        <v>2041</v>
      </c>
      <c r="O793" s="29">
        <v>12</v>
      </c>
      <c r="P793" s="29">
        <v>40</v>
      </c>
      <c r="Q793" s="137" t="str">
        <f>IF(Tbl_DFR[[#This Row],[Filling Qty]]&gt;=150,"high","normal")</f>
        <v>normal</v>
      </c>
      <c r="R793" s="137" t="str">
        <f>IF(AND(Tbl_DFR[[#This Row],[CMP]]="HALDWANI",Tbl_DFR[[#This Row],[Filling Qty]]&gt;=150),"yes","no")</f>
        <v>no</v>
      </c>
      <c r="S793" s="137" t="str">
        <f>IF(Tbl_DFR[[#This Row],[Filling Qty]]&gt;=150,"high",IF(Tbl_DFR[[#This Row],[Filling Qty]]&gt;=80,"medium","low"))</f>
        <v>low</v>
      </c>
      <c r="T793" s="28">
        <f t="shared" si="13"/>
        <v>52</v>
      </c>
      <c r="U793" s="42" t="str" cm="1">
        <f t="array" ref="U793">_xlfn.IFS(Tbl_DFR[[#This Row],[Filling Qty]]&gt;=150,"HIGH",Tbl_DFR[[#This Row],[Filling Qty]]&gt;=80,"medium",TRUE,"low")</f>
        <v>low</v>
      </c>
      <c r="V793" s="42" t="str">
        <f>IF(OR(Tbl_DFR[[#This Row],[CMP]]="HALDWANI",Tbl_DFR[[#This Row],[CMP]]="DEHRADUN"),"YES","NO")</f>
        <v>YES</v>
      </c>
      <c r="W793" s="58">
        <v>45946</v>
      </c>
      <c r="X793" s="42"/>
      <c r="Y793" s="43">
        <v>45931</v>
      </c>
      <c r="Z793" s="43" t="str">
        <f>IFERROR(TEXT(Tbl_DFR[[#This Row],[Date of filling]],"mmm"),"WIP")</f>
        <v>Oct</v>
      </c>
      <c r="AA793" s="159">
        <f>IFERROR(YEAR(Tbl_DFR[[#This Row],[Date of filling]]),"WIP")</f>
        <v>2025</v>
      </c>
      <c r="AB793" s="161" t="str">
        <f>IFERROR(TEXT(Tbl_DFR[[#This Row],[Date of filling]],"ddd"),"WIP")</f>
        <v>Thu</v>
      </c>
      <c r="AC793" s="50"/>
      <c r="AD793" s="129" t="str">
        <f>_xlfn.XLOOKUP(Tbl_DFR[[#This Row],[SAP]],Site_master[SAP ID],Site_master[ [ TECHNICIAN Name] ],"Not found")</f>
        <v>Kapil  Pal</v>
      </c>
      <c r="AE793" s="23">
        <f>LEN(Tbl_DFR[[#This Row],[SAP]])</f>
        <v>18</v>
      </c>
      <c r="AF793" s="151" t="str">
        <f>IF(Tbl_DFR[[#This Row],[SAP LENGTH]]=18,"valid","check")</f>
        <v>valid</v>
      </c>
    </row>
    <row r="794" spans="1:32" hidden="1">
      <c r="A794" s="70">
        <v>566</v>
      </c>
      <c r="B794" s="22" t="s">
        <v>31</v>
      </c>
      <c r="C794" s="134" t="str">
        <f>UPPER(TRIM(Tbl_DFR[[#This Row],[CMP]]))</f>
        <v>HALDWANI</v>
      </c>
      <c r="D794" s="40" t="s">
        <v>104</v>
      </c>
      <c r="E794" s="21" t="s">
        <v>127</v>
      </c>
      <c r="F794" s="21" t="s">
        <v>126</v>
      </c>
      <c r="G794" s="23" t="s">
        <v>639</v>
      </c>
      <c r="H794" s="34">
        <v>151424</v>
      </c>
      <c r="I794" s="60">
        <v>45946</v>
      </c>
      <c r="J794" s="59" t="s">
        <v>34</v>
      </c>
      <c r="K794" s="159" t="str">
        <f>IF(OR(Tbl_DFR[[#This Row],[Date of filling]]="WIP",Tbl_DFR[[#This Row],[Date of Invoice ]]=""),"",Tbl_DFR[[#This Row],[Date of filling]]-Tbl_DFR[[#This Row],[Date of Invoice ]])</f>
        <v/>
      </c>
      <c r="L794" s="161" t="str">
        <f>IF(ISNUMBER(Tbl_DFR[[#This Row],[Invoice filling gape]]),"valid","check")</f>
        <v>check</v>
      </c>
      <c r="M794" s="46"/>
      <c r="N794" s="46"/>
      <c r="O794" s="22"/>
      <c r="P794" s="22">
        <v>20</v>
      </c>
      <c r="Q794" s="134" t="str">
        <f>IF(Tbl_DFR[[#This Row],[Filling Qty]]&gt;=150,"high","normal")</f>
        <v>normal</v>
      </c>
      <c r="R794" s="134" t="str">
        <f>IF(AND(Tbl_DFR[[#This Row],[CMP]]="HALDWANI",Tbl_DFR[[#This Row],[Filling Qty]]&gt;=150),"yes","no")</f>
        <v>no</v>
      </c>
      <c r="S794" s="134" t="str">
        <f>IF(Tbl_DFR[[#This Row],[Filling Qty]]&gt;=150,"high",IF(Tbl_DFR[[#This Row],[Filling Qty]]&gt;=80,"medium","low"))</f>
        <v>low</v>
      </c>
      <c r="T794" s="34">
        <f t="shared" si="13"/>
        <v>20</v>
      </c>
      <c r="U794" s="46" t="str" cm="1">
        <f t="array" ref="U794">_xlfn.IFS(Tbl_DFR[[#This Row],[Filling Qty]]&gt;=150,"HIGH",Tbl_DFR[[#This Row],[Filling Qty]]&gt;=80,"medium",TRUE,"low")</f>
        <v>low</v>
      </c>
      <c r="V794" s="46" t="str">
        <f>IF(OR(Tbl_DFR[[#This Row],[CMP]]="HALDWANI",Tbl_DFR[[#This Row],[CMP]]="DEHRADUN"),"YES","NO")</f>
        <v>YES</v>
      </c>
      <c r="W794" s="59" t="s">
        <v>34</v>
      </c>
      <c r="X794" s="46"/>
      <c r="Y794" s="47">
        <v>45931</v>
      </c>
      <c r="Z794" s="47" t="str">
        <f>IFERROR(TEXT(Tbl_DFR[[#This Row],[Date of filling]],"mmm"),"WIP")</f>
        <v>WIP</v>
      </c>
      <c r="AA794" s="159" t="str">
        <f>IFERROR(YEAR(Tbl_DFR[[#This Row],[Date of filling]]),"WIP")</f>
        <v>WIP</v>
      </c>
      <c r="AB794" s="161" t="str">
        <f>IFERROR(TEXT(Tbl_DFR[[#This Row],[Date of filling]],"ddd"),"WIP")</f>
        <v>WIP</v>
      </c>
      <c r="AC794" s="48"/>
      <c r="AD794" s="130" t="str">
        <f>_xlfn.XLOOKUP(Tbl_DFR[[#This Row],[SAP]],Site_master[SAP ID],Site_master[ [ TECHNICIAN Name] ],"Not found")</f>
        <v>Not found</v>
      </c>
      <c r="AE794" s="150">
        <f>LEN(Tbl_DFR[[#This Row],[SAP]])</f>
        <v>18</v>
      </c>
      <c r="AF794" s="151" t="str">
        <f>IF(Tbl_DFR[[#This Row],[SAP LENGTH]]=18,"valid","check")</f>
        <v>valid</v>
      </c>
    </row>
    <row r="795" spans="1:32" hidden="1">
      <c r="A795" s="56">
        <v>567</v>
      </c>
      <c r="B795" s="29" t="s">
        <v>31</v>
      </c>
      <c r="C795" s="137" t="str">
        <f>UPPER(TRIM(Tbl_DFR[[#This Row],[CMP]]))</f>
        <v>HALDWANI</v>
      </c>
      <c r="D795" s="40" t="s">
        <v>104</v>
      </c>
      <c r="E795" s="27" t="s">
        <v>127</v>
      </c>
      <c r="F795" s="27" t="s">
        <v>126</v>
      </c>
      <c r="G795" s="23" t="s">
        <v>640</v>
      </c>
      <c r="H795" s="28">
        <v>145201</v>
      </c>
      <c r="I795" s="61">
        <v>45946</v>
      </c>
      <c r="J795" s="58">
        <v>45946</v>
      </c>
      <c r="K795" s="159">
        <f>IF(OR(Tbl_DFR[[#This Row],[Date of filling]]="WIP",Tbl_DFR[[#This Row],[Date of Invoice ]]=""),"",Tbl_DFR[[#This Row],[Date of filling]]-Tbl_DFR[[#This Row],[Date of Invoice ]])</f>
        <v>0</v>
      </c>
      <c r="L795" s="161" t="str">
        <f>IF(ISNUMBER(Tbl_DFR[[#This Row],[Invoice filling gape]]),"valid","check")</f>
        <v>valid</v>
      </c>
      <c r="M795" s="42">
        <v>63621</v>
      </c>
      <c r="N795" s="42">
        <v>2024</v>
      </c>
      <c r="O795" s="29">
        <v>125</v>
      </c>
      <c r="P795" s="29">
        <v>120</v>
      </c>
      <c r="Q795" s="137" t="str">
        <f>IF(Tbl_DFR[[#This Row],[Filling Qty]]&gt;=150,"high","normal")</f>
        <v>normal</v>
      </c>
      <c r="R795" s="137" t="str">
        <f>IF(AND(Tbl_DFR[[#This Row],[CMP]]="HALDWANI",Tbl_DFR[[#This Row],[Filling Qty]]&gt;=150),"yes","no")</f>
        <v>no</v>
      </c>
      <c r="S795" s="137" t="str">
        <f>IF(Tbl_DFR[[#This Row],[Filling Qty]]&gt;=150,"high",IF(Tbl_DFR[[#This Row],[Filling Qty]]&gt;=80,"medium","low"))</f>
        <v>medium</v>
      </c>
      <c r="T795" s="28">
        <f t="shared" si="13"/>
        <v>245</v>
      </c>
      <c r="U795" s="42" t="str" cm="1">
        <f t="array" ref="U795">_xlfn.IFS(Tbl_DFR[[#This Row],[Filling Qty]]&gt;=150,"HIGH",Tbl_DFR[[#This Row],[Filling Qty]]&gt;=80,"medium",TRUE,"low")</f>
        <v>medium</v>
      </c>
      <c r="V795" s="42" t="str">
        <f>IF(OR(Tbl_DFR[[#This Row],[CMP]]="HALDWANI",Tbl_DFR[[#This Row],[CMP]]="DEHRADUN"),"YES","NO")</f>
        <v>YES</v>
      </c>
      <c r="W795" s="58">
        <v>45946</v>
      </c>
      <c r="X795" s="42"/>
      <c r="Y795" s="43">
        <v>45931</v>
      </c>
      <c r="Z795" s="43" t="str">
        <f>IFERROR(TEXT(Tbl_DFR[[#This Row],[Date of filling]],"mmm"),"WIP")</f>
        <v>Oct</v>
      </c>
      <c r="AA795" s="159">
        <f>IFERROR(YEAR(Tbl_DFR[[#This Row],[Date of filling]]),"WIP")</f>
        <v>2025</v>
      </c>
      <c r="AB795" s="161" t="str">
        <f>IFERROR(TEXT(Tbl_DFR[[#This Row],[Date of filling]],"ddd"),"WIP")</f>
        <v>Thu</v>
      </c>
      <c r="AC795" s="50"/>
      <c r="AD795" s="129" t="str">
        <f>_xlfn.XLOOKUP(Tbl_DFR[[#This Row],[SAP]],Site_master[SAP ID],Site_master[ [ TECHNICIAN Name] ],"Not found")</f>
        <v>Not found</v>
      </c>
      <c r="AE795" s="150">
        <f>LEN(Tbl_DFR[[#This Row],[SAP]])</f>
        <v>18</v>
      </c>
      <c r="AF795" s="151" t="str">
        <f>IF(Tbl_DFR[[#This Row],[SAP LENGTH]]=18,"valid","check")</f>
        <v>valid</v>
      </c>
    </row>
    <row r="796" spans="1:32" hidden="1">
      <c r="A796" s="70">
        <v>568</v>
      </c>
      <c r="B796" s="22" t="s">
        <v>31</v>
      </c>
      <c r="C796" s="134" t="str">
        <f>UPPER(TRIM(Tbl_DFR[[#This Row],[CMP]]))</f>
        <v>HALDWANI</v>
      </c>
      <c r="D796" s="40" t="s">
        <v>104</v>
      </c>
      <c r="E796" s="21" t="s">
        <v>127</v>
      </c>
      <c r="F796" s="21" t="s">
        <v>126</v>
      </c>
      <c r="G796" s="23" t="s">
        <v>618</v>
      </c>
      <c r="H796" s="22">
        <v>152959</v>
      </c>
      <c r="I796" s="60">
        <v>45946</v>
      </c>
      <c r="J796" s="59">
        <v>45957</v>
      </c>
      <c r="K796" s="159">
        <f>IF(OR(Tbl_DFR[[#This Row],[Date of filling]]="WIP",Tbl_DFR[[#This Row],[Date of Invoice ]]=""),"",Tbl_DFR[[#This Row],[Date of filling]]-Tbl_DFR[[#This Row],[Date of Invoice ]])</f>
        <v>11</v>
      </c>
      <c r="L796" s="161" t="str">
        <f>IF(ISNUMBER(Tbl_DFR[[#This Row],[Invoice filling gape]]),"valid","check")</f>
        <v>valid</v>
      </c>
      <c r="M796" s="46">
        <v>4103</v>
      </c>
      <c r="N796" s="46">
        <v>716</v>
      </c>
      <c r="O796" s="22">
        <v>58</v>
      </c>
      <c r="P796" s="22">
        <v>40</v>
      </c>
      <c r="Q796" s="134" t="str">
        <f>IF(Tbl_DFR[[#This Row],[Filling Qty]]&gt;=150,"high","normal")</f>
        <v>normal</v>
      </c>
      <c r="R796" s="134" t="str">
        <f>IF(AND(Tbl_DFR[[#This Row],[CMP]]="HALDWANI",Tbl_DFR[[#This Row],[Filling Qty]]&gt;=150),"yes","no")</f>
        <v>no</v>
      </c>
      <c r="S796" s="134" t="str">
        <f>IF(Tbl_DFR[[#This Row],[Filling Qty]]&gt;=150,"high",IF(Tbl_DFR[[#This Row],[Filling Qty]]&gt;=80,"medium","low"))</f>
        <v>low</v>
      </c>
      <c r="T796" s="34">
        <f t="shared" si="13"/>
        <v>98</v>
      </c>
      <c r="U796" s="46" t="str" cm="1">
        <f t="array" ref="U796">_xlfn.IFS(Tbl_DFR[[#This Row],[Filling Qty]]&gt;=150,"HIGH",Tbl_DFR[[#This Row],[Filling Qty]]&gt;=80,"medium",TRUE,"low")</f>
        <v>low</v>
      </c>
      <c r="V796" s="46" t="str">
        <f>IF(OR(Tbl_DFR[[#This Row],[CMP]]="HALDWANI",Tbl_DFR[[#This Row],[CMP]]="DEHRADUN"),"YES","NO")</f>
        <v>YES</v>
      </c>
      <c r="W796" s="59">
        <v>45957</v>
      </c>
      <c r="X796" s="46"/>
      <c r="Y796" s="47">
        <v>45931</v>
      </c>
      <c r="Z796" s="47" t="str">
        <f>IFERROR(TEXT(Tbl_DFR[[#This Row],[Date of filling]],"mmm"),"WIP")</f>
        <v>Oct</v>
      </c>
      <c r="AA796" s="159">
        <f>IFERROR(YEAR(Tbl_DFR[[#This Row],[Date of filling]]),"WIP")</f>
        <v>2025</v>
      </c>
      <c r="AB796" s="161" t="str">
        <f>IFERROR(TEXT(Tbl_DFR[[#This Row],[Date of filling]],"ddd"),"WIP")</f>
        <v>Mon</v>
      </c>
      <c r="AC796" s="48"/>
      <c r="AD796" s="130" t="str">
        <f>_xlfn.XLOOKUP(Tbl_DFR[[#This Row],[SAP]],Site_master[SAP ID],Site_master[ [ TECHNICIAN Name] ],"Not found")</f>
        <v>Veer  Pal</v>
      </c>
      <c r="AE796" s="23">
        <f>LEN(Tbl_DFR[[#This Row],[SAP]])</f>
        <v>18</v>
      </c>
      <c r="AF796" s="151" t="str">
        <f>IF(Tbl_DFR[[#This Row],[SAP LENGTH]]=18,"valid","check")</f>
        <v>valid</v>
      </c>
    </row>
    <row r="797" spans="1:32" hidden="1">
      <c r="A797" s="56">
        <v>569</v>
      </c>
      <c r="B797" s="29" t="s">
        <v>31</v>
      </c>
      <c r="C797" s="137" t="str">
        <f>UPPER(TRIM(Tbl_DFR[[#This Row],[CMP]]))</f>
        <v>HALDWANI</v>
      </c>
      <c r="D797" s="40" t="s">
        <v>104</v>
      </c>
      <c r="E797" s="27" t="s">
        <v>127</v>
      </c>
      <c r="F797" s="27" t="s">
        <v>126</v>
      </c>
      <c r="G797" s="23" t="s">
        <v>644</v>
      </c>
      <c r="H797" s="29">
        <v>151219</v>
      </c>
      <c r="I797" s="61">
        <v>45946</v>
      </c>
      <c r="J797" s="58">
        <v>45947</v>
      </c>
      <c r="K797" s="159">
        <f>IF(OR(Tbl_DFR[[#This Row],[Date of filling]]="WIP",Tbl_DFR[[#This Row],[Date of Invoice ]]=""),"",Tbl_DFR[[#This Row],[Date of filling]]-Tbl_DFR[[#This Row],[Date of Invoice ]])</f>
        <v>1</v>
      </c>
      <c r="L797" s="161" t="str">
        <f>IF(ISNUMBER(Tbl_DFR[[#This Row],[Invoice filling gape]]),"valid","check")</f>
        <v>valid</v>
      </c>
      <c r="M797" s="42">
        <v>1784</v>
      </c>
      <c r="N797" s="42">
        <v>310</v>
      </c>
      <c r="O797" s="29">
        <v>12</v>
      </c>
      <c r="P797" s="29">
        <v>60</v>
      </c>
      <c r="Q797" s="137" t="str">
        <f>IF(Tbl_DFR[[#This Row],[Filling Qty]]&gt;=150,"high","normal")</f>
        <v>normal</v>
      </c>
      <c r="R797" s="137" t="str">
        <f>IF(AND(Tbl_DFR[[#This Row],[CMP]]="HALDWANI",Tbl_DFR[[#This Row],[Filling Qty]]&gt;=150),"yes","no")</f>
        <v>no</v>
      </c>
      <c r="S797" s="137" t="str">
        <f>IF(Tbl_DFR[[#This Row],[Filling Qty]]&gt;=150,"high",IF(Tbl_DFR[[#This Row],[Filling Qty]]&gt;=80,"medium","low"))</f>
        <v>low</v>
      </c>
      <c r="T797" s="28">
        <f t="shared" si="13"/>
        <v>72</v>
      </c>
      <c r="U797" s="42" t="str" cm="1">
        <f t="array" ref="U797">_xlfn.IFS(Tbl_DFR[[#This Row],[Filling Qty]]&gt;=150,"HIGH",Tbl_DFR[[#This Row],[Filling Qty]]&gt;=80,"medium",TRUE,"low")</f>
        <v>low</v>
      </c>
      <c r="V797" s="42" t="str">
        <f>IF(OR(Tbl_DFR[[#This Row],[CMP]]="HALDWANI",Tbl_DFR[[#This Row],[CMP]]="DEHRADUN"),"YES","NO")</f>
        <v>YES</v>
      </c>
      <c r="W797" s="58">
        <v>45947</v>
      </c>
      <c r="X797" s="42"/>
      <c r="Y797" s="43">
        <v>45931</v>
      </c>
      <c r="Z797" s="43" t="str">
        <f>IFERROR(TEXT(Tbl_DFR[[#This Row],[Date of filling]],"mmm"),"WIP")</f>
        <v>Oct</v>
      </c>
      <c r="AA797" s="159">
        <f>IFERROR(YEAR(Tbl_DFR[[#This Row],[Date of filling]]),"WIP")</f>
        <v>2025</v>
      </c>
      <c r="AB797" s="161" t="str">
        <f>IFERROR(TEXT(Tbl_DFR[[#This Row],[Date of filling]],"ddd"),"WIP")</f>
        <v>Fri</v>
      </c>
      <c r="AC797" s="50"/>
      <c r="AD797" s="129" t="str">
        <f>_xlfn.XLOOKUP(Tbl_DFR[[#This Row],[SAP]],Site_master[SAP ID],Site_master[ [ TECHNICIAN Name] ],"Not found")</f>
        <v>Not found</v>
      </c>
      <c r="AE797" s="23">
        <f>LEN(Tbl_DFR[[#This Row],[SAP]])</f>
        <v>18</v>
      </c>
      <c r="AF797" s="151" t="str">
        <f>IF(Tbl_DFR[[#This Row],[SAP LENGTH]]=18,"valid","check")</f>
        <v>valid</v>
      </c>
    </row>
    <row r="798" spans="1:32">
      <c r="A798" s="70">
        <v>570</v>
      </c>
      <c r="B798" s="22" t="s">
        <v>31</v>
      </c>
      <c r="C798" s="134" t="str">
        <f>UPPER(TRIM(Tbl_DFR[[#This Row],[CMP]]))</f>
        <v>HALDWANI</v>
      </c>
      <c r="D798" s="40" t="s">
        <v>1</v>
      </c>
      <c r="E798" s="23" t="s">
        <v>109</v>
      </c>
      <c r="F798" s="21" t="s">
        <v>110</v>
      </c>
      <c r="G798" s="23" t="s">
        <v>641</v>
      </c>
      <c r="H798" s="22">
        <v>64507</v>
      </c>
      <c r="I798" s="60">
        <v>45947</v>
      </c>
      <c r="J798" s="59">
        <v>45947</v>
      </c>
      <c r="K798" s="159">
        <f>IF(OR(Tbl_DFR[[#This Row],[Date of filling]]="WIP",Tbl_DFR[[#This Row],[Date of Invoice ]]=""),"",Tbl_DFR[[#This Row],[Date of filling]]-Tbl_DFR[[#This Row],[Date of Invoice ]])</f>
        <v>0</v>
      </c>
      <c r="L798" s="161" t="str">
        <f>IF(ISNUMBER(Tbl_DFR[[#This Row],[Invoice filling gape]]),"valid","check")</f>
        <v>valid</v>
      </c>
      <c r="M798" s="46">
        <v>5007</v>
      </c>
      <c r="N798" s="46">
        <v>1078</v>
      </c>
      <c r="O798" s="22">
        <v>30</v>
      </c>
      <c r="P798" s="22">
        <v>140</v>
      </c>
      <c r="Q798" s="134" t="str">
        <f>IF(Tbl_DFR[[#This Row],[Filling Qty]]&gt;=150,"high","normal")</f>
        <v>normal</v>
      </c>
      <c r="R798" s="134" t="str">
        <f>IF(AND(Tbl_DFR[[#This Row],[CMP]]="HALDWANI",Tbl_DFR[[#This Row],[Filling Qty]]&gt;=150),"yes","no")</f>
        <v>no</v>
      </c>
      <c r="S798" s="134" t="str">
        <f>IF(Tbl_DFR[[#This Row],[Filling Qty]]&gt;=150,"high",IF(Tbl_DFR[[#This Row],[Filling Qty]]&gt;=80,"medium","low"))</f>
        <v>medium</v>
      </c>
      <c r="T798" s="34">
        <f t="shared" si="13"/>
        <v>170</v>
      </c>
      <c r="U798" s="46" t="str" cm="1">
        <f t="array" ref="U798">_xlfn.IFS(Tbl_DFR[[#This Row],[Filling Qty]]&gt;=150,"HIGH",Tbl_DFR[[#This Row],[Filling Qty]]&gt;=80,"medium",TRUE,"low")</f>
        <v>medium</v>
      </c>
      <c r="V798" s="46" t="str">
        <f>IF(OR(Tbl_DFR[[#This Row],[CMP]]="HALDWANI",Tbl_DFR[[#This Row],[CMP]]="DEHRADUN"),"YES","NO")</f>
        <v>YES</v>
      </c>
      <c r="W798" s="59">
        <v>45947</v>
      </c>
      <c r="X798" s="46"/>
      <c r="Y798" s="47">
        <v>45931</v>
      </c>
      <c r="Z798" s="47" t="str">
        <f>IFERROR(TEXT(Tbl_DFR[[#This Row],[Date of filling]],"mmm"),"WIP")</f>
        <v>Oct</v>
      </c>
      <c r="AA798" s="159">
        <f>IFERROR(YEAR(Tbl_DFR[[#This Row],[Date of filling]]),"WIP")</f>
        <v>2025</v>
      </c>
      <c r="AB798" s="161" t="str">
        <f>IFERROR(TEXT(Tbl_DFR[[#This Row],[Date of filling]],"ddd"),"WIP")</f>
        <v>Fri</v>
      </c>
      <c r="AC798" s="48"/>
      <c r="AD798" s="130" t="str">
        <f>_xlfn.XLOOKUP(Tbl_DFR[[#This Row],[SAP]],Site_master[SAP ID],Site_master[ [ TECHNICIAN Name] ],"Not found")</f>
        <v>Ravindra  Singh Rawat</v>
      </c>
      <c r="AE798" s="23">
        <f>LEN(Tbl_DFR[[#This Row],[SAP]])</f>
        <v>18</v>
      </c>
      <c r="AF798" s="151" t="str">
        <f>IF(Tbl_DFR[[#This Row],[SAP LENGTH]]=18,"valid","check")</f>
        <v>valid</v>
      </c>
    </row>
    <row r="799" spans="1:32">
      <c r="A799" s="56">
        <v>571</v>
      </c>
      <c r="B799" s="29" t="s">
        <v>31</v>
      </c>
      <c r="C799" s="137" t="str">
        <f>UPPER(TRIM(Tbl_DFR[[#This Row],[CMP]]))</f>
        <v>HALDWANI</v>
      </c>
      <c r="D799" s="40" t="s">
        <v>1</v>
      </c>
      <c r="E799" s="23" t="s">
        <v>109</v>
      </c>
      <c r="F799" s="27" t="s">
        <v>110</v>
      </c>
      <c r="G799" s="23" t="s">
        <v>642</v>
      </c>
      <c r="H799" s="29">
        <v>65519</v>
      </c>
      <c r="I799" s="61">
        <v>45947</v>
      </c>
      <c r="J799" s="58">
        <v>45947</v>
      </c>
      <c r="K799" s="159">
        <f>IF(OR(Tbl_DFR[[#This Row],[Date of filling]]="WIP",Tbl_DFR[[#This Row],[Date of Invoice ]]=""),"",Tbl_DFR[[#This Row],[Date of filling]]-Tbl_DFR[[#This Row],[Date of Invoice ]])</f>
        <v>0</v>
      </c>
      <c r="L799" s="161" t="str">
        <f>IF(ISNUMBER(Tbl_DFR[[#This Row],[Invoice filling gape]]),"valid","check")</f>
        <v>valid</v>
      </c>
      <c r="M799" s="42">
        <v>9408</v>
      </c>
      <c r="N799" s="42">
        <v>1751</v>
      </c>
      <c r="O799" s="29">
        <v>70</v>
      </c>
      <c r="P799" s="29">
        <v>80</v>
      </c>
      <c r="Q799" s="137" t="str">
        <f>IF(Tbl_DFR[[#This Row],[Filling Qty]]&gt;=150,"high","normal")</f>
        <v>normal</v>
      </c>
      <c r="R799" s="137" t="str">
        <f>IF(AND(Tbl_DFR[[#This Row],[CMP]]="HALDWANI",Tbl_DFR[[#This Row],[Filling Qty]]&gt;=150),"yes","no")</f>
        <v>no</v>
      </c>
      <c r="S799" s="137" t="str">
        <f>IF(Tbl_DFR[[#This Row],[Filling Qty]]&gt;=150,"high",IF(Tbl_DFR[[#This Row],[Filling Qty]]&gt;=80,"medium","low"))</f>
        <v>medium</v>
      </c>
      <c r="T799" s="28">
        <f t="shared" si="13"/>
        <v>150</v>
      </c>
      <c r="U799" s="42" t="str" cm="1">
        <f t="array" ref="U799">_xlfn.IFS(Tbl_DFR[[#This Row],[Filling Qty]]&gt;=150,"HIGH",Tbl_DFR[[#This Row],[Filling Qty]]&gt;=80,"medium",TRUE,"low")</f>
        <v>medium</v>
      </c>
      <c r="V799" s="42" t="str">
        <f>IF(OR(Tbl_DFR[[#This Row],[CMP]]="HALDWANI",Tbl_DFR[[#This Row],[CMP]]="DEHRADUN"),"YES","NO")</f>
        <v>YES</v>
      </c>
      <c r="W799" s="58">
        <v>45947</v>
      </c>
      <c r="X799" s="42"/>
      <c r="Y799" s="43">
        <v>45931</v>
      </c>
      <c r="Z799" s="43" t="str">
        <f>IFERROR(TEXT(Tbl_DFR[[#This Row],[Date of filling]],"mmm"),"WIP")</f>
        <v>Oct</v>
      </c>
      <c r="AA799" s="159">
        <f>IFERROR(YEAR(Tbl_DFR[[#This Row],[Date of filling]]),"WIP")</f>
        <v>2025</v>
      </c>
      <c r="AB799" s="161" t="str">
        <f>IFERROR(TEXT(Tbl_DFR[[#This Row],[Date of filling]],"ddd"),"WIP")</f>
        <v>Fri</v>
      </c>
      <c r="AC799" s="50"/>
      <c r="AD799" s="129" t="str">
        <f>_xlfn.XLOOKUP(Tbl_DFR[[#This Row],[SAP]],Site_master[SAP ID],Site_master[ [ TECHNICIAN Name] ],"Not found")</f>
        <v>Deepak Chandra Jukariya</v>
      </c>
      <c r="AE799" s="23">
        <f>LEN(Tbl_DFR[[#This Row],[SAP]])</f>
        <v>18</v>
      </c>
      <c r="AF799" s="151" t="str">
        <f>IF(Tbl_DFR[[#This Row],[SAP LENGTH]]=18,"valid","check")</f>
        <v>valid</v>
      </c>
    </row>
    <row r="800" spans="1:32">
      <c r="A800" s="70">
        <v>572</v>
      </c>
      <c r="B800" s="22" t="s">
        <v>31</v>
      </c>
      <c r="C800" s="134" t="str">
        <f>UPPER(TRIM(Tbl_DFR[[#This Row],[CMP]]))</f>
        <v>HALDWANI</v>
      </c>
      <c r="D800" s="40" t="s">
        <v>1</v>
      </c>
      <c r="E800" s="23" t="s">
        <v>109</v>
      </c>
      <c r="F800" s="21" t="s">
        <v>110</v>
      </c>
      <c r="G800" s="23" t="s">
        <v>643</v>
      </c>
      <c r="H800" s="22">
        <v>65519</v>
      </c>
      <c r="I800" s="60">
        <v>45947</v>
      </c>
      <c r="J800" s="59">
        <v>45947</v>
      </c>
      <c r="K800" s="159">
        <f>IF(OR(Tbl_DFR[[#This Row],[Date of filling]]="WIP",Tbl_DFR[[#This Row],[Date of Invoice ]]=""),"",Tbl_DFR[[#This Row],[Date of filling]]-Tbl_DFR[[#This Row],[Date of Invoice ]])</f>
        <v>0</v>
      </c>
      <c r="L800" s="161" t="str">
        <f>IF(ISNUMBER(Tbl_DFR[[#This Row],[Invoice filling gape]]),"valid","check")</f>
        <v>valid</v>
      </c>
      <c r="M800" s="46">
        <v>1872</v>
      </c>
      <c r="N800" s="46">
        <v>225</v>
      </c>
      <c r="O800" s="22">
        <v>20</v>
      </c>
      <c r="P800" s="22">
        <v>60</v>
      </c>
      <c r="Q800" s="134" t="str">
        <f>IF(Tbl_DFR[[#This Row],[Filling Qty]]&gt;=150,"high","normal")</f>
        <v>normal</v>
      </c>
      <c r="R800" s="134" t="str">
        <f>IF(AND(Tbl_DFR[[#This Row],[CMP]]="HALDWANI",Tbl_DFR[[#This Row],[Filling Qty]]&gt;=150),"yes","no")</f>
        <v>no</v>
      </c>
      <c r="S800" s="134" t="str">
        <f>IF(Tbl_DFR[[#This Row],[Filling Qty]]&gt;=150,"high",IF(Tbl_DFR[[#This Row],[Filling Qty]]&gt;=80,"medium","low"))</f>
        <v>low</v>
      </c>
      <c r="T800" s="34">
        <f t="shared" si="13"/>
        <v>80</v>
      </c>
      <c r="U800" s="46" t="str" cm="1">
        <f t="array" ref="U800">_xlfn.IFS(Tbl_DFR[[#This Row],[Filling Qty]]&gt;=150,"HIGH",Tbl_DFR[[#This Row],[Filling Qty]]&gt;=80,"medium",TRUE,"low")</f>
        <v>low</v>
      </c>
      <c r="V800" s="46" t="str">
        <f>IF(OR(Tbl_DFR[[#This Row],[CMP]]="HALDWANI",Tbl_DFR[[#This Row],[CMP]]="DEHRADUN"),"YES","NO")</f>
        <v>YES</v>
      </c>
      <c r="W800" s="59">
        <v>45947</v>
      </c>
      <c r="X800" s="46"/>
      <c r="Y800" s="47">
        <v>45931</v>
      </c>
      <c r="Z800" s="47" t="str">
        <f>IFERROR(TEXT(Tbl_DFR[[#This Row],[Date of filling]],"mmm"),"WIP")</f>
        <v>Oct</v>
      </c>
      <c r="AA800" s="159">
        <f>IFERROR(YEAR(Tbl_DFR[[#This Row],[Date of filling]]),"WIP")</f>
        <v>2025</v>
      </c>
      <c r="AB800" s="161" t="str">
        <f>IFERROR(TEXT(Tbl_DFR[[#This Row],[Date of filling]],"ddd"),"WIP")</f>
        <v>Fri</v>
      </c>
      <c r="AC800" s="48"/>
      <c r="AD800" s="130" t="str">
        <f>_xlfn.XLOOKUP(Tbl_DFR[[#This Row],[SAP]],Site_master[SAP ID],Site_master[ [ TECHNICIAN Name] ],"Not found")</f>
        <v>Deepak Chandra Jukariya</v>
      </c>
      <c r="AE800" s="23">
        <f>LEN(Tbl_DFR[[#This Row],[SAP]])</f>
        <v>18</v>
      </c>
      <c r="AF800" s="151" t="str">
        <f>IF(Tbl_DFR[[#This Row],[SAP LENGTH]]=18,"valid","check")</f>
        <v>valid</v>
      </c>
    </row>
    <row r="801" spans="1:32">
      <c r="A801" s="56">
        <v>573</v>
      </c>
      <c r="B801" s="29" t="s">
        <v>31</v>
      </c>
      <c r="C801" s="137" t="str">
        <f>UPPER(TRIM(Tbl_DFR[[#This Row],[CMP]]))</f>
        <v>HALDWANI</v>
      </c>
      <c r="D801" s="40" t="s">
        <v>1</v>
      </c>
      <c r="E801" s="27" t="s">
        <v>107</v>
      </c>
      <c r="F801" s="27" t="s">
        <v>108</v>
      </c>
      <c r="G801" s="23" t="s">
        <v>647</v>
      </c>
      <c r="H801" s="29">
        <v>82011</v>
      </c>
      <c r="I801" s="61">
        <v>45947</v>
      </c>
      <c r="J801" s="58">
        <v>45947</v>
      </c>
      <c r="K801" s="159">
        <f>IF(OR(Tbl_DFR[[#This Row],[Date of filling]]="WIP",Tbl_DFR[[#This Row],[Date of Invoice ]]=""),"",Tbl_DFR[[#This Row],[Date of filling]]-Tbl_DFR[[#This Row],[Date of Invoice ]])</f>
        <v>0</v>
      </c>
      <c r="L801" s="161" t="str">
        <f>IF(ISNUMBER(Tbl_DFR[[#This Row],[Invoice filling gape]]),"valid","check")</f>
        <v>valid</v>
      </c>
      <c r="M801" s="42">
        <v>5136</v>
      </c>
      <c r="N801" s="42">
        <v>980</v>
      </c>
      <c r="O801" s="29">
        <v>100</v>
      </c>
      <c r="P801" s="29">
        <v>100</v>
      </c>
      <c r="Q801" s="137" t="str">
        <f>IF(Tbl_DFR[[#This Row],[Filling Qty]]&gt;=150,"high","normal")</f>
        <v>normal</v>
      </c>
      <c r="R801" s="137" t="str">
        <f>IF(AND(Tbl_DFR[[#This Row],[CMP]]="HALDWANI",Tbl_DFR[[#This Row],[Filling Qty]]&gt;=150),"yes","no")</f>
        <v>no</v>
      </c>
      <c r="S801" s="137" t="str">
        <f>IF(Tbl_DFR[[#This Row],[Filling Qty]]&gt;=150,"high",IF(Tbl_DFR[[#This Row],[Filling Qty]]&gt;=80,"medium","low"))</f>
        <v>medium</v>
      </c>
      <c r="T801" s="28">
        <f t="shared" si="13"/>
        <v>200</v>
      </c>
      <c r="U801" s="42" t="str" cm="1">
        <f t="array" ref="U801">_xlfn.IFS(Tbl_DFR[[#This Row],[Filling Qty]]&gt;=150,"HIGH",Tbl_DFR[[#This Row],[Filling Qty]]&gt;=80,"medium",TRUE,"low")</f>
        <v>medium</v>
      </c>
      <c r="V801" s="42" t="str">
        <f>IF(OR(Tbl_DFR[[#This Row],[CMP]]="HALDWANI",Tbl_DFR[[#This Row],[CMP]]="DEHRADUN"),"YES","NO")</f>
        <v>YES</v>
      </c>
      <c r="W801" s="58">
        <v>45947</v>
      </c>
      <c r="X801" s="42"/>
      <c r="Y801" s="43">
        <v>45931</v>
      </c>
      <c r="Z801" s="43" t="str">
        <f>IFERROR(TEXT(Tbl_DFR[[#This Row],[Date of filling]],"mmm"),"WIP")</f>
        <v>Oct</v>
      </c>
      <c r="AA801" s="159">
        <f>IFERROR(YEAR(Tbl_DFR[[#This Row],[Date of filling]]),"WIP")</f>
        <v>2025</v>
      </c>
      <c r="AB801" s="161" t="str">
        <f>IFERROR(TEXT(Tbl_DFR[[#This Row],[Date of filling]],"ddd"),"WIP")</f>
        <v>Fri</v>
      </c>
      <c r="AC801" s="50"/>
      <c r="AD801" s="129" t="str">
        <f>_xlfn.XLOOKUP(Tbl_DFR[[#This Row],[SAP]],Site_master[SAP ID],Site_master[ [ TECHNICIAN Name] ],"Not found")</f>
        <v>Satyavir  yadav</v>
      </c>
      <c r="AE801" s="23">
        <f>LEN(Tbl_DFR[[#This Row],[SAP]])</f>
        <v>18</v>
      </c>
      <c r="AF801" s="151" t="str">
        <f>IF(Tbl_DFR[[#This Row],[SAP LENGTH]]=18,"valid","check")</f>
        <v>valid</v>
      </c>
    </row>
    <row r="802" spans="1:32" hidden="1">
      <c r="A802" s="70">
        <v>574</v>
      </c>
      <c r="B802" s="22" t="s">
        <v>31</v>
      </c>
      <c r="C802" s="134" t="str">
        <f>UPPER(TRIM(Tbl_DFR[[#This Row],[CMP]]))</f>
        <v>HALDWANI</v>
      </c>
      <c r="D802" s="40" t="s">
        <v>104</v>
      </c>
      <c r="E802" s="45" t="s">
        <v>127</v>
      </c>
      <c r="F802" s="21" t="s">
        <v>126</v>
      </c>
      <c r="G802" s="23" t="s">
        <v>640</v>
      </c>
      <c r="H802" s="22">
        <v>130411</v>
      </c>
      <c r="I802" s="60">
        <v>45947</v>
      </c>
      <c r="J802" s="59">
        <v>45958</v>
      </c>
      <c r="K802" s="159">
        <f>IF(OR(Tbl_DFR[[#This Row],[Date of filling]]="WIP",Tbl_DFR[[#This Row],[Date of Invoice ]]=""),"",Tbl_DFR[[#This Row],[Date of filling]]-Tbl_DFR[[#This Row],[Date of Invoice ]])</f>
        <v>11</v>
      </c>
      <c r="L802" s="161" t="str">
        <f>IF(ISNUMBER(Tbl_DFR[[#This Row],[Invoice filling gape]]),"valid","check")</f>
        <v>valid</v>
      </c>
      <c r="M802" s="46">
        <v>63815</v>
      </c>
      <c r="N802" s="46">
        <v>2029</v>
      </c>
      <c r="O802" s="22">
        <v>170</v>
      </c>
      <c r="P802" s="22">
        <v>60</v>
      </c>
      <c r="Q802" s="134" t="str">
        <f>IF(Tbl_DFR[[#This Row],[Filling Qty]]&gt;=150,"high","normal")</f>
        <v>normal</v>
      </c>
      <c r="R802" s="134" t="str">
        <f>IF(AND(Tbl_DFR[[#This Row],[CMP]]="HALDWANI",Tbl_DFR[[#This Row],[Filling Qty]]&gt;=150),"yes","no")</f>
        <v>no</v>
      </c>
      <c r="S802" s="134" t="str">
        <f>IF(Tbl_DFR[[#This Row],[Filling Qty]]&gt;=150,"high",IF(Tbl_DFR[[#This Row],[Filling Qty]]&gt;=80,"medium","low"))</f>
        <v>low</v>
      </c>
      <c r="T802" s="34">
        <f t="shared" si="13"/>
        <v>230</v>
      </c>
      <c r="U802" s="46" t="str" cm="1">
        <f t="array" ref="U802">_xlfn.IFS(Tbl_DFR[[#This Row],[Filling Qty]]&gt;=150,"HIGH",Tbl_DFR[[#This Row],[Filling Qty]]&gt;=80,"medium",TRUE,"low")</f>
        <v>low</v>
      </c>
      <c r="V802" s="46" t="str">
        <f>IF(OR(Tbl_DFR[[#This Row],[CMP]]="HALDWANI",Tbl_DFR[[#This Row],[CMP]]="DEHRADUN"),"YES","NO")</f>
        <v>YES</v>
      </c>
      <c r="W802" s="59">
        <v>45958</v>
      </c>
      <c r="X802" s="46"/>
      <c r="Y802" s="47">
        <v>45931</v>
      </c>
      <c r="Z802" s="47" t="str">
        <f>IFERROR(TEXT(Tbl_DFR[[#This Row],[Date of filling]],"mmm"),"WIP")</f>
        <v>Oct</v>
      </c>
      <c r="AA802" s="159">
        <f>IFERROR(YEAR(Tbl_DFR[[#This Row],[Date of filling]]),"WIP")</f>
        <v>2025</v>
      </c>
      <c r="AB802" s="161" t="str">
        <f>IFERROR(TEXT(Tbl_DFR[[#This Row],[Date of filling]],"ddd"),"WIP")</f>
        <v>Tue</v>
      </c>
      <c r="AC802" s="48"/>
      <c r="AD802" s="130" t="str">
        <f>_xlfn.XLOOKUP(Tbl_DFR[[#This Row],[SAP]],Site_master[SAP ID],Site_master[ [ TECHNICIAN Name] ],"Not found")</f>
        <v>Not found</v>
      </c>
      <c r="AE802" s="23">
        <f>LEN(Tbl_DFR[[#This Row],[SAP]])</f>
        <v>18</v>
      </c>
      <c r="AF802" s="151" t="str">
        <f>IF(Tbl_DFR[[#This Row],[SAP LENGTH]]=18,"valid","check")</f>
        <v>valid</v>
      </c>
    </row>
    <row r="803" spans="1:32" hidden="1">
      <c r="A803" s="56">
        <v>575</v>
      </c>
      <c r="B803" s="29" t="s">
        <v>31</v>
      </c>
      <c r="C803" s="137" t="str">
        <f>UPPER(TRIM(Tbl_DFR[[#This Row],[CMP]]))</f>
        <v>HALDWANI</v>
      </c>
      <c r="D803" s="40" t="s">
        <v>104</v>
      </c>
      <c r="E803" s="49" t="s">
        <v>127</v>
      </c>
      <c r="F803" s="27" t="s">
        <v>126</v>
      </c>
      <c r="G803" s="23" t="s">
        <v>648</v>
      </c>
      <c r="H803" s="29">
        <v>130154</v>
      </c>
      <c r="I803" s="61">
        <v>45947</v>
      </c>
      <c r="J803" s="58">
        <v>45947</v>
      </c>
      <c r="K803" s="159">
        <f>IF(OR(Tbl_DFR[[#This Row],[Date of filling]]="WIP",Tbl_DFR[[#This Row],[Date of Invoice ]]=""),"",Tbl_DFR[[#This Row],[Date of filling]]-Tbl_DFR[[#This Row],[Date of Invoice ]])</f>
        <v>0</v>
      </c>
      <c r="L803" s="161" t="str">
        <f>IF(ISNUMBER(Tbl_DFR[[#This Row],[Invoice filling gape]]),"valid","check")</f>
        <v>valid</v>
      </c>
      <c r="M803" s="42">
        <v>356</v>
      </c>
      <c r="N803" s="42">
        <v>96</v>
      </c>
      <c r="O803" s="29">
        <v>27</v>
      </c>
      <c r="P803" s="29">
        <v>60</v>
      </c>
      <c r="Q803" s="137" t="str">
        <f>IF(Tbl_DFR[[#This Row],[Filling Qty]]&gt;=150,"high","normal")</f>
        <v>normal</v>
      </c>
      <c r="R803" s="137" t="str">
        <f>IF(AND(Tbl_DFR[[#This Row],[CMP]]="HALDWANI",Tbl_DFR[[#This Row],[Filling Qty]]&gt;=150),"yes","no")</f>
        <v>no</v>
      </c>
      <c r="S803" s="137" t="str">
        <f>IF(Tbl_DFR[[#This Row],[Filling Qty]]&gt;=150,"high",IF(Tbl_DFR[[#This Row],[Filling Qty]]&gt;=80,"medium","low"))</f>
        <v>low</v>
      </c>
      <c r="T803" s="28">
        <f t="shared" si="13"/>
        <v>87</v>
      </c>
      <c r="U803" s="42" t="str" cm="1">
        <f t="array" ref="U803">_xlfn.IFS(Tbl_DFR[[#This Row],[Filling Qty]]&gt;=150,"HIGH",Tbl_DFR[[#This Row],[Filling Qty]]&gt;=80,"medium",TRUE,"low")</f>
        <v>low</v>
      </c>
      <c r="V803" s="42" t="str">
        <f>IF(OR(Tbl_DFR[[#This Row],[CMP]]="HALDWANI",Tbl_DFR[[#This Row],[CMP]]="DEHRADUN"),"YES","NO")</f>
        <v>YES</v>
      </c>
      <c r="W803" s="58">
        <v>45947</v>
      </c>
      <c r="X803" s="42"/>
      <c r="Y803" s="43">
        <v>45931</v>
      </c>
      <c r="Z803" s="43" t="str">
        <f>IFERROR(TEXT(Tbl_DFR[[#This Row],[Date of filling]],"mmm"),"WIP")</f>
        <v>Oct</v>
      </c>
      <c r="AA803" s="159">
        <f>IFERROR(YEAR(Tbl_DFR[[#This Row],[Date of filling]]),"WIP")</f>
        <v>2025</v>
      </c>
      <c r="AB803" s="161" t="str">
        <f>IFERROR(TEXT(Tbl_DFR[[#This Row],[Date of filling]],"ddd"),"WIP")</f>
        <v>Fri</v>
      </c>
      <c r="AC803" s="50"/>
      <c r="AD803" s="129" t="str">
        <f>_xlfn.XLOOKUP(Tbl_DFR[[#This Row],[SAP]],Site_master[SAP ID],Site_master[ [ TECHNICIAN Name] ],"Not found")</f>
        <v>Sumit  kumar  singh</v>
      </c>
      <c r="AE803" s="23">
        <f>LEN(Tbl_DFR[[#This Row],[SAP]])</f>
        <v>18</v>
      </c>
      <c r="AF803" s="151" t="str">
        <f>IF(Tbl_DFR[[#This Row],[SAP LENGTH]]=18,"valid","check")</f>
        <v>valid</v>
      </c>
    </row>
    <row r="804" spans="1:32">
      <c r="A804" s="70">
        <v>576</v>
      </c>
      <c r="B804" s="22" t="s">
        <v>31</v>
      </c>
      <c r="C804" s="134" t="str">
        <f>UPPER(TRIM(Tbl_DFR[[#This Row],[CMP]]))</f>
        <v>HALDWANI</v>
      </c>
      <c r="D804" s="40" t="s">
        <v>1</v>
      </c>
      <c r="E804" s="45" t="s">
        <v>107</v>
      </c>
      <c r="F804" s="21" t="s">
        <v>108</v>
      </c>
      <c r="G804" s="23" t="s">
        <v>649</v>
      </c>
      <c r="H804" s="22">
        <v>95512</v>
      </c>
      <c r="I804" s="60">
        <v>45947</v>
      </c>
      <c r="J804" s="59">
        <v>45947</v>
      </c>
      <c r="K804" s="159">
        <f>IF(OR(Tbl_DFR[[#This Row],[Date of filling]]="WIP",Tbl_DFR[[#This Row],[Date of Invoice ]]=""),"",Tbl_DFR[[#This Row],[Date of filling]]-Tbl_DFR[[#This Row],[Date of Invoice ]])</f>
        <v>0</v>
      </c>
      <c r="L804" s="161" t="str">
        <f>IF(ISNUMBER(Tbl_DFR[[#This Row],[Invoice filling gape]]),"valid","check")</f>
        <v>valid</v>
      </c>
      <c r="M804" s="46">
        <v>14550</v>
      </c>
      <c r="N804" s="46">
        <v>3828</v>
      </c>
      <c r="O804" s="22">
        <v>12</v>
      </c>
      <c r="P804" s="22">
        <v>40</v>
      </c>
      <c r="Q804" s="134" t="str">
        <f>IF(Tbl_DFR[[#This Row],[Filling Qty]]&gt;=150,"high","normal")</f>
        <v>normal</v>
      </c>
      <c r="R804" s="134" t="str">
        <f>IF(AND(Tbl_DFR[[#This Row],[CMP]]="HALDWANI",Tbl_DFR[[#This Row],[Filling Qty]]&gt;=150),"yes","no")</f>
        <v>no</v>
      </c>
      <c r="S804" s="134" t="str">
        <f>IF(Tbl_DFR[[#This Row],[Filling Qty]]&gt;=150,"high",IF(Tbl_DFR[[#This Row],[Filling Qty]]&gt;=80,"medium","low"))</f>
        <v>low</v>
      </c>
      <c r="T804" s="34">
        <f t="shared" si="13"/>
        <v>52</v>
      </c>
      <c r="U804" s="46" t="str" cm="1">
        <f t="array" ref="U804">_xlfn.IFS(Tbl_DFR[[#This Row],[Filling Qty]]&gt;=150,"HIGH",Tbl_DFR[[#This Row],[Filling Qty]]&gt;=80,"medium",TRUE,"low")</f>
        <v>low</v>
      </c>
      <c r="V804" s="46" t="str">
        <f>IF(OR(Tbl_DFR[[#This Row],[CMP]]="HALDWANI",Tbl_DFR[[#This Row],[CMP]]="DEHRADUN"),"YES","NO")</f>
        <v>YES</v>
      </c>
      <c r="W804" s="59">
        <v>45947</v>
      </c>
      <c r="X804" s="46"/>
      <c r="Y804" s="47">
        <v>45931</v>
      </c>
      <c r="Z804" s="47" t="str">
        <f>IFERROR(TEXT(Tbl_DFR[[#This Row],[Date of filling]],"mmm"),"WIP")</f>
        <v>Oct</v>
      </c>
      <c r="AA804" s="159">
        <f>IFERROR(YEAR(Tbl_DFR[[#This Row],[Date of filling]]),"WIP")</f>
        <v>2025</v>
      </c>
      <c r="AB804" s="161" t="str">
        <f>IFERROR(TEXT(Tbl_DFR[[#This Row],[Date of filling]],"ddd"),"WIP")</f>
        <v>Fri</v>
      </c>
      <c r="AC804" s="48"/>
      <c r="AD804" s="130" t="str">
        <f>_xlfn.XLOOKUP(Tbl_DFR[[#This Row],[SAP]],Site_master[SAP ID],Site_master[ [ TECHNICIAN Name] ],"Not found")</f>
        <v>Vinod  Yadav</v>
      </c>
      <c r="AE804" s="23">
        <f>LEN(Tbl_DFR[[#This Row],[SAP]])</f>
        <v>18</v>
      </c>
      <c r="AF804" s="151" t="str">
        <f>IF(Tbl_DFR[[#This Row],[SAP LENGTH]]=18,"valid","check")</f>
        <v>valid</v>
      </c>
    </row>
    <row r="805" spans="1:32">
      <c r="A805" s="56">
        <v>577</v>
      </c>
      <c r="B805" s="29" t="s">
        <v>31</v>
      </c>
      <c r="C805" s="137" t="str">
        <f>UPPER(TRIM(Tbl_DFR[[#This Row],[CMP]]))</f>
        <v>HALDWANI</v>
      </c>
      <c r="D805" s="40" t="s">
        <v>1</v>
      </c>
      <c r="E805" s="49" t="s">
        <v>107</v>
      </c>
      <c r="F805" s="27" t="s">
        <v>108</v>
      </c>
      <c r="G805" s="23" t="s">
        <v>650</v>
      </c>
      <c r="H805" s="29">
        <v>82343</v>
      </c>
      <c r="I805" s="61">
        <v>45947</v>
      </c>
      <c r="J805" s="58">
        <v>45947</v>
      </c>
      <c r="K805" s="159">
        <f>IF(OR(Tbl_DFR[[#This Row],[Date of filling]]="WIP",Tbl_DFR[[#This Row],[Date of Invoice ]]=""),"",Tbl_DFR[[#This Row],[Date of filling]]-Tbl_DFR[[#This Row],[Date of Invoice ]])</f>
        <v>0</v>
      </c>
      <c r="L805" s="161" t="str">
        <f>IF(ISNUMBER(Tbl_DFR[[#This Row],[Invoice filling gape]]),"valid","check")</f>
        <v>valid</v>
      </c>
      <c r="M805" s="42">
        <v>327</v>
      </c>
      <c r="N805" s="42">
        <v>123</v>
      </c>
      <c r="O805" s="29">
        <v>15</v>
      </c>
      <c r="P805" s="29">
        <v>40</v>
      </c>
      <c r="Q805" s="137" t="str">
        <f>IF(Tbl_DFR[[#This Row],[Filling Qty]]&gt;=150,"high","normal")</f>
        <v>normal</v>
      </c>
      <c r="R805" s="137" t="str">
        <f>IF(AND(Tbl_DFR[[#This Row],[CMP]]="HALDWANI",Tbl_DFR[[#This Row],[Filling Qty]]&gt;=150),"yes","no")</f>
        <v>no</v>
      </c>
      <c r="S805" s="137" t="str">
        <f>IF(Tbl_DFR[[#This Row],[Filling Qty]]&gt;=150,"high",IF(Tbl_DFR[[#This Row],[Filling Qty]]&gt;=80,"medium","low"))</f>
        <v>low</v>
      </c>
      <c r="T805" s="28">
        <f t="shared" si="13"/>
        <v>55</v>
      </c>
      <c r="U805" s="42" t="str" cm="1">
        <f t="array" ref="U805">_xlfn.IFS(Tbl_DFR[[#This Row],[Filling Qty]]&gt;=150,"HIGH",Tbl_DFR[[#This Row],[Filling Qty]]&gt;=80,"medium",TRUE,"low")</f>
        <v>low</v>
      </c>
      <c r="V805" s="42" t="str">
        <f>IF(OR(Tbl_DFR[[#This Row],[CMP]]="HALDWANI",Tbl_DFR[[#This Row],[CMP]]="DEHRADUN"),"YES","NO")</f>
        <v>YES</v>
      </c>
      <c r="W805" s="58">
        <v>45947</v>
      </c>
      <c r="X805" s="42"/>
      <c r="Y805" s="43">
        <v>45931</v>
      </c>
      <c r="Z805" s="43" t="str">
        <f>IFERROR(TEXT(Tbl_DFR[[#This Row],[Date of filling]],"mmm"),"WIP")</f>
        <v>Oct</v>
      </c>
      <c r="AA805" s="159">
        <f>IFERROR(YEAR(Tbl_DFR[[#This Row],[Date of filling]]),"WIP")</f>
        <v>2025</v>
      </c>
      <c r="AB805" s="161" t="str">
        <f>IFERROR(TEXT(Tbl_DFR[[#This Row],[Date of filling]],"ddd"),"WIP")</f>
        <v>Fri</v>
      </c>
      <c r="AC805" s="50"/>
      <c r="AD805" s="129" t="str">
        <f>_xlfn.XLOOKUP(Tbl_DFR[[#This Row],[SAP]],Site_master[SAP ID],Site_master[ [ TECHNICIAN Name] ],"Not found")</f>
        <v>Mithun  Kumar</v>
      </c>
      <c r="AE805" s="23">
        <f>LEN(Tbl_DFR[[#This Row],[SAP]])</f>
        <v>18</v>
      </c>
      <c r="AF805" s="151" t="str">
        <f>IF(Tbl_DFR[[#This Row],[SAP LENGTH]]=18,"valid","check")</f>
        <v>valid</v>
      </c>
    </row>
    <row r="806" spans="1:32">
      <c r="A806" s="70">
        <v>578</v>
      </c>
      <c r="B806" s="22" t="s">
        <v>31</v>
      </c>
      <c r="C806" s="134" t="str">
        <f>UPPER(TRIM(Tbl_DFR[[#This Row],[CMP]]))</f>
        <v>HALDWANI</v>
      </c>
      <c r="D806" s="40" t="s">
        <v>1</v>
      </c>
      <c r="E806" s="45" t="s">
        <v>112</v>
      </c>
      <c r="F806" s="21" t="s">
        <v>111</v>
      </c>
      <c r="G806" s="23" t="s">
        <v>529</v>
      </c>
      <c r="H806" s="22">
        <v>82343</v>
      </c>
      <c r="I806" s="60">
        <v>45947</v>
      </c>
      <c r="J806" s="59">
        <v>45947</v>
      </c>
      <c r="K806" s="159">
        <f>IF(OR(Tbl_DFR[[#This Row],[Date of filling]]="WIP",Tbl_DFR[[#This Row],[Date of Invoice ]]=""),"",Tbl_DFR[[#This Row],[Date of filling]]-Tbl_DFR[[#This Row],[Date of Invoice ]])</f>
        <v>0</v>
      </c>
      <c r="L806" s="161" t="str">
        <f>IF(ISNUMBER(Tbl_DFR[[#This Row],[Invoice filling gape]]),"valid","check")</f>
        <v>valid</v>
      </c>
      <c r="M806" s="46">
        <v>1806</v>
      </c>
      <c r="N806" s="46">
        <v>214</v>
      </c>
      <c r="O806" s="22">
        <v>28</v>
      </c>
      <c r="P806" s="22">
        <v>40</v>
      </c>
      <c r="Q806" s="134" t="str">
        <f>IF(Tbl_DFR[[#This Row],[Filling Qty]]&gt;=150,"high","normal")</f>
        <v>normal</v>
      </c>
      <c r="R806" s="134" t="str">
        <f>IF(AND(Tbl_DFR[[#This Row],[CMP]]="HALDWANI",Tbl_DFR[[#This Row],[Filling Qty]]&gt;=150),"yes","no")</f>
        <v>no</v>
      </c>
      <c r="S806" s="134" t="str">
        <f>IF(Tbl_DFR[[#This Row],[Filling Qty]]&gt;=150,"high",IF(Tbl_DFR[[#This Row],[Filling Qty]]&gt;=80,"medium","low"))</f>
        <v>low</v>
      </c>
      <c r="T806" s="34">
        <f t="shared" si="13"/>
        <v>68</v>
      </c>
      <c r="U806" s="46" t="str" cm="1">
        <f t="array" ref="U806">_xlfn.IFS(Tbl_DFR[[#This Row],[Filling Qty]]&gt;=150,"HIGH",Tbl_DFR[[#This Row],[Filling Qty]]&gt;=80,"medium",TRUE,"low")</f>
        <v>low</v>
      </c>
      <c r="V806" s="46" t="str">
        <f>IF(OR(Tbl_DFR[[#This Row],[CMP]]="HALDWANI",Tbl_DFR[[#This Row],[CMP]]="DEHRADUN"),"YES","NO")</f>
        <v>YES</v>
      </c>
      <c r="W806" s="59">
        <v>45947</v>
      </c>
      <c r="X806" s="46"/>
      <c r="Y806" s="47">
        <v>45931</v>
      </c>
      <c r="Z806" s="47" t="str">
        <f>IFERROR(TEXT(Tbl_DFR[[#This Row],[Date of filling]],"mmm"),"WIP")</f>
        <v>Oct</v>
      </c>
      <c r="AA806" s="159">
        <f>IFERROR(YEAR(Tbl_DFR[[#This Row],[Date of filling]]),"WIP")</f>
        <v>2025</v>
      </c>
      <c r="AB806" s="161" t="str">
        <f>IFERROR(TEXT(Tbl_DFR[[#This Row],[Date of filling]],"ddd"),"WIP")</f>
        <v>Fri</v>
      </c>
      <c r="AC806" s="48"/>
      <c r="AD806" s="130" t="str">
        <f>_xlfn.XLOOKUP(Tbl_DFR[[#This Row],[SAP]],Site_master[SAP ID],Site_master[ [ TECHNICIAN Name] ],"Not found")</f>
        <v>Bhupesh Upadhyay</v>
      </c>
      <c r="AE806" s="23">
        <f>LEN(Tbl_DFR[[#This Row],[SAP]])</f>
        <v>18</v>
      </c>
      <c r="AF806" s="151" t="str">
        <f>IF(Tbl_DFR[[#This Row],[SAP LENGTH]]=18,"valid","check")</f>
        <v>valid</v>
      </c>
    </row>
    <row r="807" spans="1:32">
      <c r="A807" s="56">
        <v>579</v>
      </c>
      <c r="B807" s="29" t="s">
        <v>31</v>
      </c>
      <c r="C807" s="137" t="str">
        <f>UPPER(TRIM(Tbl_DFR[[#This Row],[CMP]]))</f>
        <v>HALDWANI</v>
      </c>
      <c r="D807" s="40" t="s">
        <v>1</v>
      </c>
      <c r="E807" s="49" t="s">
        <v>107</v>
      </c>
      <c r="F807" s="27" t="s">
        <v>108</v>
      </c>
      <c r="G807" s="23" t="s">
        <v>384</v>
      </c>
      <c r="H807" s="29">
        <v>82524</v>
      </c>
      <c r="I807" s="61">
        <v>45947</v>
      </c>
      <c r="J807" s="58">
        <v>45947</v>
      </c>
      <c r="K807" s="159">
        <f>IF(OR(Tbl_DFR[[#This Row],[Date of filling]]="WIP",Tbl_DFR[[#This Row],[Date of Invoice ]]=""),"",Tbl_DFR[[#This Row],[Date of filling]]-Tbl_DFR[[#This Row],[Date of Invoice ]])</f>
        <v>0</v>
      </c>
      <c r="L807" s="161" t="str">
        <f>IF(ISNUMBER(Tbl_DFR[[#This Row],[Invoice filling gape]]),"valid","check")</f>
        <v>valid</v>
      </c>
      <c r="M807" s="42">
        <v>17148</v>
      </c>
      <c r="N807" s="42">
        <v>3156</v>
      </c>
      <c r="O807" s="42">
        <v>23</v>
      </c>
      <c r="P807" s="29">
        <v>40</v>
      </c>
      <c r="Q807" s="137" t="str">
        <f>IF(Tbl_DFR[[#This Row],[Filling Qty]]&gt;=150,"high","normal")</f>
        <v>normal</v>
      </c>
      <c r="R807" s="137" t="str">
        <f>IF(AND(Tbl_DFR[[#This Row],[CMP]]="HALDWANI",Tbl_DFR[[#This Row],[Filling Qty]]&gt;=150),"yes","no")</f>
        <v>no</v>
      </c>
      <c r="S807" s="137" t="str">
        <f>IF(Tbl_DFR[[#This Row],[Filling Qty]]&gt;=150,"high",IF(Tbl_DFR[[#This Row],[Filling Qty]]&gt;=80,"medium","low"))</f>
        <v>low</v>
      </c>
      <c r="T807" s="28">
        <f t="shared" si="13"/>
        <v>63</v>
      </c>
      <c r="U807" s="42" t="str" cm="1">
        <f t="array" ref="U807">_xlfn.IFS(Tbl_DFR[[#This Row],[Filling Qty]]&gt;=150,"HIGH",Tbl_DFR[[#This Row],[Filling Qty]]&gt;=80,"medium",TRUE,"low")</f>
        <v>low</v>
      </c>
      <c r="V807" s="42" t="str">
        <f>IF(OR(Tbl_DFR[[#This Row],[CMP]]="HALDWANI",Tbl_DFR[[#This Row],[CMP]]="DEHRADUN"),"YES","NO")</f>
        <v>YES</v>
      </c>
      <c r="W807" s="58">
        <v>45947</v>
      </c>
      <c r="X807" s="42"/>
      <c r="Y807" s="43">
        <v>45931</v>
      </c>
      <c r="Z807" s="43" t="str">
        <f>IFERROR(TEXT(Tbl_DFR[[#This Row],[Date of filling]],"mmm"),"WIP")</f>
        <v>Oct</v>
      </c>
      <c r="AA807" s="159">
        <f>IFERROR(YEAR(Tbl_DFR[[#This Row],[Date of filling]]),"WIP")</f>
        <v>2025</v>
      </c>
      <c r="AB807" s="161" t="str">
        <f>IFERROR(TEXT(Tbl_DFR[[#This Row],[Date of filling]],"ddd"),"WIP")</f>
        <v>Fri</v>
      </c>
      <c r="AC807" s="50"/>
      <c r="AD807" s="129" t="str">
        <f>_xlfn.XLOOKUP(Tbl_DFR[[#This Row],[SAP]],Site_master[SAP ID],Site_master[ [ TECHNICIAN Name] ],"Not found")</f>
        <v>Rajveer  Singh</v>
      </c>
      <c r="AE807" s="23">
        <f>LEN(Tbl_DFR[[#This Row],[SAP]])</f>
        <v>18</v>
      </c>
      <c r="AF807" s="151" t="str">
        <f>IF(Tbl_DFR[[#This Row],[SAP LENGTH]]=18,"valid","check")</f>
        <v>valid</v>
      </c>
    </row>
    <row r="808" spans="1:32">
      <c r="A808" s="70">
        <v>580</v>
      </c>
      <c r="B808" s="22" t="s">
        <v>31</v>
      </c>
      <c r="C808" s="134" t="str">
        <f>UPPER(TRIM(Tbl_DFR[[#This Row],[CMP]]))</f>
        <v>HALDWANI</v>
      </c>
      <c r="D808" s="40" t="s">
        <v>1</v>
      </c>
      <c r="E808" s="45" t="s">
        <v>107</v>
      </c>
      <c r="F808" s="21" t="s">
        <v>108</v>
      </c>
      <c r="G808" s="23" t="s">
        <v>651</v>
      </c>
      <c r="H808" s="22">
        <v>82524</v>
      </c>
      <c r="I808" s="60">
        <v>45947</v>
      </c>
      <c r="J808" s="59">
        <v>45947</v>
      </c>
      <c r="K808" s="159">
        <f>IF(OR(Tbl_DFR[[#This Row],[Date of filling]]="WIP",Tbl_DFR[[#This Row],[Date of Invoice ]]=""),"",Tbl_DFR[[#This Row],[Date of filling]]-Tbl_DFR[[#This Row],[Date of Invoice ]])</f>
        <v>0</v>
      </c>
      <c r="L808" s="161" t="str">
        <f>IF(ISNUMBER(Tbl_DFR[[#This Row],[Invoice filling gape]]),"valid","check")</f>
        <v>valid</v>
      </c>
      <c r="M808" s="46">
        <v>24531</v>
      </c>
      <c r="N808" s="46">
        <v>5783</v>
      </c>
      <c r="O808" s="46">
        <v>21</v>
      </c>
      <c r="P808" s="22">
        <v>40</v>
      </c>
      <c r="Q808" s="134" t="str">
        <f>IF(Tbl_DFR[[#This Row],[Filling Qty]]&gt;=150,"high","normal")</f>
        <v>normal</v>
      </c>
      <c r="R808" s="134" t="str">
        <f>IF(AND(Tbl_DFR[[#This Row],[CMP]]="HALDWANI",Tbl_DFR[[#This Row],[Filling Qty]]&gt;=150),"yes","no")</f>
        <v>no</v>
      </c>
      <c r="S808" s="134" t="str">
        <f>IF(Tbl_DFR[[#This Row],[Filling Qty]]&gt;=150,"high",IF(Tbl_DFR[[#This Row],[Filling Qty]]&gt;=80,"medium","low"))</f>
        <v>low</v>
      </c>
      <c r="T808" s="34">
        <f t="shared" si="13"/>
        <v>61</v>
      </c>
      <c r="U808" s="46" t="str" cm="1">
        <f t="array" ref="U808">_xlfn.IFS(Tbl_DFR[[#This Row],[Filling Qty]]&gt;=150,"HIGH",Tbl_DFR[[#This Row],[Filling Qty]]&gt;=80,"medium",TRUE,"low")</f>
        <v>low</v>
      </c>
      <c r="V808" s="46" t="str">
        <f>IF(OR(Tbl_DFR[[#This Row],[CMP]]="HALDWANI",Tbl_DFR[[#This Row],[CMP]]="DEHRADUN"),"YES","NO")</f>
        <v>YES</v>
      </c>
      <c r="W808" s="59">
        <v>45947</v>
      </c>
      <c r="X808" s="46"/>
      <c r="Y808" s="47">
        <v>45931</v>
      </c>
      <c r="Z808" s="47" t="str">
        <f>IFERROR(TEXT(Tbl_DFR[[#This Row],[Date of filling]],"mmm"),"WIP")</f>
        <v>Oct</v>
      </c>
      <c r="AA808" s="159">
        <f>IFERROR(YEAR(Tbl_DFR[[#This Row],[Date of filling]]),"WIP")</f>
        <v>2025</v>
      </c>
      <c r="AB808" s="161" t="str">
        <f>IFERROR(TEXT(Tbl_DFR[[#This Row],[Date of filling]],"ddd"),"WIP")</f>
        <v>Fri</v>
      </c>
      <c r="AC808" s="48"/>
      <c r="AD808" s="130" t="str">
        <f>_xlfn.XLOOKUP(Tbl_DFR[[#This Row],[SAP]],Site_master[SAP ID],Site_master[ [ TECHNICIAN Name] ],"Not found")</f>
        <v>Rajveer  Singh</v>
      </c>
      <c r="AE808" s="23">
        <f>LEN(Tbl_DFR[[#This Row],[SAP]])</f>
        <v>18</v>
      </c>
      <c r="AF808" s="151" t="str">
        <f>IF(Tbl_DFR[[#This Row],[SAP LENGTH]]=18,"valid","check")</f>
        <v>valid</v>
      </c>
    </row>
    <row r="809" spans="1:32">
      <c r="A809" s="56">
        <v>581</v>
      </c>
      <c r="B809" s="29" t="s">
        <v>31</v>
      </c>
      <c r="C809" s="137" t="str">
        <f>UPPER(TRIM(Tbl_DFR[[#This Row],[CMP]]))</f>
        <v>HALDWANI</v>
      </c>
      <c r="D809" s="40" t="s">
        <v>1</v>
      </c>
      <c r="E809" s="27" t="s">
        <v>107</v>
      </c>
      <c r="F809" s="27" t="s">
        <v>108</v>
      </c>
      <c r="G809" s="23" t="s">
        <v>652</v>
      </c>
      <c r="H809" s="29">
        <v>82524</v>
      </c>
      <c r="I809" s="61">
        <v>45947</v>
      </c>
      <c r="J809" s="58">
        <v>45947</v>
      </c>
      <c r="K809" s="159">
        <f>IF(OR(Tbl_DFR[[#This Row],[Date of filling]]="WIP",Tbl_DFR[[#This Row],[Date of Invoice ]]=""),"",Tbl_DFR[[#This Row],[Date of filling]]-Tbl_DFR[[#This Row],[Date of Invoice ]])</f>
        <v>0</v>
      </c>
      <c r="L809" s="161" t="str">
        <f>IF(ISNUMBER(Tbl_DFR[[#This Row],[Invoice filling gape]]),"valid","check")</f>
        <v>valid</v>
      </c>
      <c r="M809" s="42">
        <v>15178</v>
      </c>
      <c r="N809" s="42">
        <v>3779</v>
      </c>
      <c r="O809" s="42">
        <v>16</v>
      </c>
      <c r="P809" s="29">
        <v>40</v>
      </c>
      <c r="Q809" s="137" t="str">
        <f>IF(Tbl_DFR[[#This Row],[Filling Qty]]&gt;=150,"high","normal")</f>
        <v>normal</v>
      </c>
      <c r="R809" s="137" t="str">
        <f>IF(AND(Tbl_DFR[[#This Row],[CMP]]="HALDWANI",Tbl_DFR[[#This Row],[Filling Qty]]&gt;=150),"yes","no")</f>
        <v>no</v>
      </c>
      <c r="S809" s="137" t="str">
        <f>IF(Tbl_DFR[[#This Row],[Filling Qty]]&gt;=150,"high",IF(Tbl_DFR[[#This Row],[Filling Qty]]&gt;=80,"medium","low"))</f>
        <v>low</v>
      </c>
      <c r="T809" s="28">
        <f t="shared" si="13"/>
        <v>56</v>
      </c>
      <c r="U809" s="42" t="str" cm="1">
        <f t="array" ref="U809">_xlfn.IFS(Tbl_DFR[[#This Row],[Filling Qty]]&gt;=150,"HIGH",Tbl_DFR[[#This Row],[Filling Qty]]&gt;=80,"medium",TRUE,"low")</f>
        <v>low</v>
      </c>
      <c r="V809" s="42" t="str">
        <f>IF(OR(Tbl_DFR[[#This Row],[CMP]]="HALDWANI",Tbl_DFR[[#This Row],[CMP]]="DEHRADUN"),"YES","NO")</f>
        <v>YES</v>
      </c>
      <c r="W809" s="58">
        <v>45947</v>
      </c>
      <c r="X809" s="42"/>
      <c r="Y809" s="43">
        <v>45931</v>
      </c>
      <c r="Z809" s="43" t="str">
        <f>IFERROR(TEXT(Tbl_DFR[[#This Row],[Date of filling]],"mmm"),"WIP")</f>
        <v>Oct</v>
      </c>
      <c r="AA809" s="159">
        <f>IFERROR(YEAR(Tbl_DFR[[#This Row],[Date of filling]]),"WIP")</f>
        <v>2025</v>
      </c>
      <c r="AB809" s="161" t="str">
        <f>IFERROR(TEXT(Tbl_DFR[[#This Row],[Date of filling]],"ddd"),"WIP")</f>
        <v>Fri</v>
      </c>
      <c r="AC809" s="50"/>
      <c r="AD809" s="129" t="str">
        <f>_xlfn.XLOOKUP(Tbl_DFR[[#This Row],[SAP]],Site_master[SAP ID],Site_master[ [ TECHNICIAN Name] ],"Not found")</f>
        <v>Rajveer  Singh</v>
      </c>
      <c r="AE809" s="23">
        <f>LEN(Tbl_DFR[[#This Row],[SAP]])</f>
        <v>18</v>
      </c>
      <c r="AF809" s="151" t="str">
        <f>IF(Tbl_DFR[[#This Row],[SAP LENGTH]]=18,"valid","check")</f>
        <v>valid</v>
      </c>
    </row>
    <row r="810" spans="1:32">
      <c r="A810" s="70">
        <v>582</v>
      </c>
      <c r="B810" s="22" t="s">
        <v>31</v>
      </c>
      <c r="C810" s="134" t="str">
        <f>UPPER(TRIM(Tbl_DFR[[#This Row],[CMP]]))</f>
        <v>HALDWANI</v>
      </c>
      <c r="D810" s="40" t="s">
        <v>1</v>
      </c>
      <c r="E810" s="21" t="s">
        <v>107</v>
      </c>
      <c r="F810" s="21" t="s">
        <v>108</v>
      </c>
      <c r="G810" s="23" t="s">
        <v>653</v>
      </c>
      <c r="H810" s="22">
        <v>82524</v>
      </c>
      <c r="I810" s="60">
        <v>45947</v>
      </c>
      <c r="J810" s="59">
        <v>45947</v>
      </c>
      <c r="K810" s="159">
        <f>IF(OR(Tbl_DFR[[#This Row],[Date of filling]]="WIP",Tbl_DFR[[#This Row],[Date of Invoice ]]=""),"",Tbl_DFR[[#This Row],[Date of filling]]-Tbl_DFR[[#This Row],[Date of Invoice ]])</f>
        <v>0</v>
      </c>
      <c r="L810" s="161" t="str">
        <f>IF(ISNUMBER(Tbl_DFR[[#This Row],[Invoice filling gape]]),"valid","check")</f>
        <v>valid</v>
      </c>
      <c r="M810" s="46">
        <v>7339</v>
      </c>
      <c r="N810" s="46">
        <v>2111</v>
      </c>
      <c r="O810" s="46">
        <v>38</v>
      </c>
      <c r="P810" s="34">
        <v>40</v>
      </c>
      <c r="Q810" s="34" t="str">
        <f>IF(Tbl_DFR[[#This Row],[Filling Qty]]&gt;=150,"high","normal")</f>
        <v>normal</v>
      </c>
      <c r="R810" s="34" t="str">
        <f>IF(AND(Tbl_DFR[[#This Row],[CMP]]="HALDWANI",Tbl_DFR[[#This Row],[Filling Qty]]&gt;=150),"yes","no")</f>
        <v>no</v>
      </c>
      <c r="S810" s="34" t="str">
        <f>IF(Tbl_DFR[[#This Row],[Filling Qty]]&gt;=150,"high",IF(Tbl_DFR[[#This Row],[Filling Qty]]&gt;=80,"medium","low"))</f>
        <v>low</v>
      </c>
      <c r="T810" s="34">
        <f t="shared" si="13"/>
        <v>78</v>
      </c>
      <c r="U810" s="46" t="str" cm="1">
        <f t="array" ref="U810">_xlfn.IFS(Tbl_DFR[[#This Row],[Filling Qty]]&gt;=150,"HIGH",Tbl_DFR[[#This Row],[Filling Qty]]&gt;=80,"medium",TRUE,"low")</f>
        <v>low</v>
      </c>
      <c r="V810" s="46" t="str">
        <f>IF(OR(Tbl_DFR[[#This Row],[CMP]]="HALDWANI",Tbl_DFR[[#This Row],[CMP]]="DEHRADUN"),"YES","NO")</f>
        <v>YES</v>
      </c>
      <c r="W810" s="59">
        <v>45947</v>
      </c>
      <c r="X810" s="46"/>
      <c r="Y810" s="47">
        <v>45931</v>
      </c>
      <c r="Z810" s="47" t="str">
        <f>IFERROR(TEXT(Tbl_DFR[[#This Row],[Date of filling]],"mmm"),"WIP")</f>
        <v>Oct</v>
      </c>
      <c r="AA810" s="159">
        <f>IFERROR(YEAR(Tbl_DFR[[#This Row],[Date of filling]]),"WIP")</f>
        <v>2025</v>
      </c>
      <c r="AB810" s="161" t="str">
        <f>IFERROR(TEXT(Tbl_DFR[[#This Row],[Date of filling]],"ddd"),"WIP")</f>
        <v>Fri</v>
      </c>
      <c r="AC810" s="48"/>
      <c r="AD810" s="130" t="str">
        <f>_xlfn.XLOOKUP(Tbl_DFR[[#This Row],[SAP]],Site_master[SAP ID],Site_master[ [ TECHNICIAN Name] ],"Not found")</f>
        <v>Satyavir  yadav</v>
      </c>
      <c r="AE810" s="23">
        <f>LEN(Tbl_DFR[[#This Row],[SAP]])</f>
        <v>18</v>
      </c>
      <c r="AF810" s="151" t="str">
        <f>IF(Tbl_DFR[[#This Row],[SAP LENGTH]]=18,"valid","check")</f>
        <v>valid</v>
      </c>
    </row>
    <row r="811" spans="1:32">
      <c r="A811" s="56">
        <v>583</v>
      </c>
      <c r="B811" s="29" t="s">
        <v>31</v>
      </c>
      <c r="C811" s="137" t="str">
        <f>UPPER(TRIM(Tbl_DFR[[#This Row],[CMP]]))</f>
        <v>HALDWANI</v>
      </c>
      <c r="D811" s="40" t="s">
        <v>1</v>
      </c>
      <c r="E811" s="27" t="s">
        <v>112</v>
      </c>
      <c r="F811" s="27" t="s">
        <v>111</v>
      </c>
      <c r="G811" s="23" t="s">
        <v>132</v>
      </c>
      <c r="H811" s="29">
        <v>110419</v>
      </c>
      <c r="I811" s="61">
        <v>45948</v>
      </c>
      <c r="J811" s="58">
        <v>45948</v>
      </c>
      <c r="K811" s="159">
        <f>IF(OR(Tbl_DFR[[#This Row],[Date of filling]]="WIP",Tbl_DFR[[#This Row],[Date of Invoice ]]=""),"",Tbl_DFR[[#This Row],[Date of filling]]-Tbl_DFR[[#This Row],[Date of Invoice ]])</f>
        <v>0</v>
      </c>
      <c r="L811" s="161" t="str">
        <f>IF(ISNUMBER(Tbl_DFR[[#This Row],[Invoice filling gape]]),"valid","check")</f>
        <v>valid</v>
      </c>
      <c r="M811" s="42">
        <v>4656</v>
      </c>
      <c r="N811" s="42">
        <v>6693</v>
      </c>
      <c r="O811" s="42">
        <v>66</v>
      </c>
      <c r="P811" s="28">
        <v>120</v>
      </c>
      <c r="Q811" s="28" t="str">
        <f>IF(Tbl_DFR[[#This Row],[Filling Qty]]&gt;=150,"high","normal")</f>
        <v>normal</v>
      </c>
      <c r="R811" s="28" t="str">
        <f>IF(AND(Tbl_DFR[[#This Row],[CMP]]="HALDWANI",Tbl_DFR[[#This Row],[Filling Qty]]&gt;=150),"yes","no")</f>
        <v>no</v>
      </c>
      <c r="S811" s="28" t="str">
        <f>IF(Tbl_DFR[[#This Row],[Filling Qty]]&gt;=150,"high",IF(Tbl_DFR[[#This Row],[Filling Qty]]&gt;=80,"medium","low"))</f>
        <v>medium</v>
      </c>
      <c r="T811" s="28">
        <f t="shared" si="13"/>
        <v>186</v>
      </c>
      <c r="U811" s="42" t="str" cm="1">
        <f t="array" ref="U811">_xlfn.IFS(Tbl_DFR[[#This Row],[Filling Qty]]&gt;=150,"HIGH",Tbl_DFR[[#This Row],[Filling Qty]]&gt;=80,"medium",TRUE,"low")</f>
        <v>medium</v>
      </c>
      <c r="V811" s="42" t="str">
        <f>IF(OR(Tbl_DFR[[#This Row],[CMP]]="HALDWANI",Tbl_DFR[[#This Row],[CMP]]="DEHRADUN"),"YES","NO")</f>
        <v>YES</v>
      </c>
      <c r="W811" s="58">
        <v>45948</v>
      </c>
      <c r="X811" s="42"/>
      <c r="Y811" s="43">
        <v>45931</v>
      </c>
      <c r="Z811" s="43" t="str">
        <f>IFERROR(TEXT(Tbl_DFR[[#This Row],[Date of filling]],"mmm"),"WIP")</f>
        <v>Oct</v>
      </c>
      <c r="AA811" s="159">
        <f>IFERROR(YEAR(Tbl_DFR[[#This Row],[Date of filling]]),"WIP")</f>
        <v>2025</v>
      </c>
      <c r="AB811" s="161" t="str">
        <f>IFERROR(TEXT(Tbl_DFR[[#This Row],[Date of filling]],"ddd"),"WIP")</f>
        <v>Sat</v>
      </c>
      <c r="AC811" s="50"/>
      <c r="AD811" s="129" t="str">
        <f>_xlfn.XLOOKUP(Tbl_DFR[[#This Row],[SAP]],Site_master[SAP ID],Site_master[ [ TECHNICIAN Name] ],"Not found")</f>
        <v>Raj  Kumar</v>
      </c>
      <c r="AE811" s="23">
        <f>LEN(Tbl_DFR[[#This Row],[SAP]])</f>
        <v>18</v>
      </c>
      <c r="AF811" s="151" t="str">
        <f>IF(Tbl_DFR[[#This Row],[SAP LENGTH]]=18,"valid","check")</f>
        <v>valid</v>
      </c>
    </row>
    <row r="812" spans="1:32">
      <c r="A812" s="70">
        <v>584</v>
      </c>
      <c r="B812" s="22" t="s">
        <v>31</v>
      </c>
      <c r="C812" s="134" t="str">
        <f>UPPER(TRIM(Tbl_DFR[[#This Row],[CMP]]))</f>
        <v>HALDWANI</v>
      </c>
      <c r="D812" s="40" t="s">
        <v>1</v>
      </c>
      <c r="E812" s="21" t="s">
        <v>112</v>
      </c>
      <c r="F812" s="21" t="s">
        <v>111</v>
      </c>
      <c r="G812" s="23" t="s">
        <v>88</v>
      </c>
      <c r="H812" s="22">
        <v>110312</v>
      </c>
      <c r="I812" s="60">
        <v>45948</v>
      </c>
      <c r="J812" s="59">
        <v>45948</v>
      </c>
      <c r="K812" s="159">
        <f>IF(OR(Tbl_DFR[[#This Row],[Date of filling]]="WIP",Tbl_DFR[[#This Row],[Date of Invoice ]]=""),"",Tbl_DFR[[#This Row],[Date of filling]]-Tbl_DFR[[#This Row],[Date of Invoice ]])</f>
        <v>0</v>
      </c>
      <c r="L812" s="161" t="str">
        <f>IF(ISNUMBER(Tbl_DFR[[#This Row],[Invoice filling gape]]),"valid","check")</f>
        <v>valid</v>
      </c>
      <c r="M812" s="46">
        <v>7519</v>
      </c>
      <c r="N812" s="46">
        <v>1337</v>
      </c>
      <c r="O812" s="46">
        <v>23</v>
      </c>
      <c r="P812" s="34">
        <v>80</v>
      </c>
      <c r="Q812" s="34" t="str">
        <f>IF(Tbl_DFR[[#This Row],[Filling Qty]]&gt;=150,"high","normal")</f>
        <v>normal</v>
      </c>
      <c r="R812" s="34" t="str">
        <f>IF(AND(Tbl_DFR[[#This Row],[CMP]]="HALDWANI",Tbl_DFR[[#This Row],[Filling Qty]]&gt;=150),"yes","no")</f>
        <v>no</v>
      </c>
      <c r="S812" s="34" t="str">
        <f>IF(Tbl_DFR[[#This Row],[Filling Qty]]&gt;=150,"high",IF(Tbl_DFR[[#This Row],[Filling Qty]]&gt;=80,"medium","low"))</f>
        <v>medium</v>
      </c>
      <c r="T812" s="34">
        <f t="shared" si="13"/>
        <v>103</v>
      </c>
      <c r="U812" s="46" t="str" cm="1">
        <f t="array" ref="U812">_xlfn.IFS(Tbl_DFR[[#This Row],[Filling Qty]]&gt;=150,"HIGH",Tbl_DFR[[#This Row],[Filling Qty]]&gt;=80,"medium",TRUE,"low")</f>
        <v>medium</v>
      </c>
      <c r="V812" s="46" t="str">
        <f>IF(OR(Tbl_DFR[[#This Row],[CMP]]="HALDWANI",Tbl_DFR[[#This Row],[CMP]]="DEHRADUN"),"YES","NO")</f>
        <v>YES</v>
      </c>
      <c r="W812" s="59">
        <v>45948</v>
      </c>
      <c r="X812" s="46"/>
      <c r="Y812" s="47">
        <v>45931</v>
      </c>
      <c r="Z812" s="47" t="str">
        <f>IFERROR(TEXT(Tbl_DFR[[#This Row],[Date of filling]],"mmm"),"WIP")</f>
        <v>Oct</v>
      </c>
      <c r="AA812" s="159">
        <f>IFERROR(YEAR(Tbl_DFR[[#This Row],[Date of filling]]),"WIP")</f>
        <v>2025</v>
      </c>
      <c r="AB812" s="161" t="str">
        <f>IFERROR(TEXT(Tbl_DFR[[#This Row],[Date of filling]],"ddd"),"WIP")</f>
        <v>Sat</v>
      </c>
      <c r="AC812" s="48"/>
      <c r="AD812" s="130" t="str">
        <f>_xlfn.XLOOKUP(Tbl_DFR[[#This Row],[SAP]],Site_master[SAP ID],Site_master[ [ TECHNICIAN Name] ],"Not found")</f>
        <v>Raj  Kumar</v>
      </c>
      <c r="AE812" s="23">
        <f>LEN(Tbl_DFR[[#This Row],[SAP]])</f>
        <v>18</v>
      </c>
      <c r="AF812" s="151" t="str">
        <f>IF(Tbl_DFR[[#This Row],[SAP LENGTH]]=18,"valid","check")</f>
        <v>valid</v>
      </c>
    </row>
    <row r="813" spans="1:32">
      <c r="A813" s="56">
        <v>585</v>
      </c>
      <c r="B813" s="29" t="s">
        <v>31</v>
      </c>
      <c r="C813" s="137" t="str">
        <f>UPPER(TRIM(Tbl_DFR[[#This Row],[CMP]]))</f>
        <v>HALDWANI</v>
      </c>
      <c r="D813" s="40" t="s">
        <v>1</v>
      </c>
      <c r="E813" s="27" t="s">
        <v>112</v>
      </c>
      <c r="F813" s="27" t="s">
        <v>111</v>
      </c>
      <c r="G813" s="23" t="s">
        <v>86</v>
      </c>
      <c r="H813" s="29">
        <v>110312</v>
      </c>
      <c r="I813" s="61">
        <v>45948</v>
      </c>
      <c r="J813" s="58">
        <v>45948</v>
      </c>
      <c r="K813" s="159">
        <f>IF(OR(Tbl_DFR[[#This Row],[Date of filling]]="WIP",Tbl_DFR[[#This Row],[Date of Invoice ]]=""),"",Tbl_DFR[[#This Row],[Date of filling]]-Tbl_DFR[[#This Row],[Date of Invoice ]])</f>
        <v>0</v>
      </c>
      <c r="L813" s="161" t="str">
        <f>IF(ISNUMBER(Tbl_DFR[[#This Row],[Invoice filling gape]]),"valid","check")</f>
        <v>valid</v>
      </c>
      <c r="M813" s="42">
        <v>6119</v>
      </c>
      <c r="N813" s="42">
        <v>1537</v>
      </c>
      <c r="O813" s="42">
        <v>12</v>
      </c>
      <c r="P813" s="28">
        <v>60</v>
      </c>
      <c r="Q813" s="28" t="str">
        <f>IF(Tbl_DFR[[#This Row],[Filling Qty]]&gt;=150,"high","normal")</f>
        <v>normal</v>
      </c>
      <c r="R813" s="28" t="str">
        <f>IF(AND(Tbl_DFR[[#This Row],[CMP]]="HALDWANI",Tbl_DFR[[#This Row],[Filling Qty]]&gt;=150),"yes","no")</f>
        <v>no</v>
      </c>
      <c r="S813" s="28" t="str">
        <f>IF(Tbl_DFR[[#This Row],[Filling Qty]]&gt;=150,"high",IF(Tbl_DFR[[#This Row],[Filling Qty]]&gt;=80,"medium","low"))</f>
        <v>low</v>
      </c>
      <c r="T813" s="28">
        <f t="shared" si="13"/>
        <v>72</v>
      </c>
      <c r="U813" s="42" t="str" cm="1">
        <f t="array" ref="U813">_xlfn.IFS(Tbl_DFR[[#This Row],[Filling Qty]]&gt;=150,"HIGH",Tbl_DFR[[#This Row],[Filling Qty]]&gt;=80,"medium",TRUE,"low")</f>
        <v>low</v>
      </c>
      <c r="V813" s="42" t="str">
        <f>IF(OR(Tbl_DFR[[#This Row],[CMP]]="HALDWANI",Tbl_DFR[[#This Row],[CMP]]="DEHRADUN"),"YES","NO")</f>
        <v>YES</v>
      </c>
      <c r="W813" s="58">
        <v>45948</v>
      </c>
      <c r="X813" s="42"/>
      <c r="Y813" s="43">
        <v>45931</v>
      </c>
      <c r="Z813" s="43" t="str">
        <f>IFERROR(TEXT(Tbl_DFR[[#This Row],[Date of filling]],"mmm"),"WIP")</f>
        <v>Oct</v>
      </c>
      <c r="AA813" s="159">
        <f>IFERROR(YEAR(Tbl_DFR[[#This Row],[Date of filling]]),"WIP")</f>
        <v>2025</v>
      </c>
      <c r="AB813" s="161" t="str">
        <f>IFERROR(TEXT(Tbl_DFR[[#This Row],[Date of filling]],"ddd"),"WIP")</f>
        <v>Sat</v>
      </c>
      <c r="AC813" s="50"/>
      <c r="AD813" s="129" t="str">
        <f>_xlfn.XLOOKUP(Tbl_DFR[[#This Row],[SAP]],Site_master[SAP ID],Site_master[ [ TECHNICIAN Name] ],"Not found")</f>
        <v>Raj  Kumar</v>
      </c>
      <c r="AE813" s="23">
        <f>LEN(Tbl_DFR[[#This Row],[SAP]])</f>
        <v>18</v>
      </c>
      <c r="AF813" s="151" t="str">
        <f>IF(Tbl_DFR[[#This Row],[SAP LENGTH]]=18,"valid","check")</f>
        <v>valid</v>
      </c>
    </row>
    <row r="814" spans="1:32">
      <c r="A814" s="70">
        <v>586</v>
      </c>
      <c r="B814" s="22" t="s">
        <v>31</v>
      </c>
      <c r="C814" s="134" t="str">
        <f>UPPER(TRIM(Tbl_DFR[[#This Row],[CMP]]))</f>
        <v>HALDWANI</v>
      </c>
      <c r="D814" s="40" t="s">
        <v>1</v>
      </c>
      <c r="E814" s="21" t="s">
        <v>112</v>
      </c>
      <c r="F814" s="21" t="s">
        <v>111</v>
      </c>
      <c r="G814" s="23" t="s">
        <v>76</v>
      </c>
      <c r="H814" s="22">
        <v>110312</v>
      </c>
      <c r="I814" s="60">
        <v>45948</v>
      </c>
      <c r="J814" s="59">
        <v>45948</v>
      </c>
      <c r="K814" s="159">
        <f>IF(OR(Tbl_DFR[[#This Row],[Date of filling]]="WIP",Tbl_DFR[[#This Row],[Date of Invoice ]]=""),"",Tbl_DFR[[#This Row],[Date of filling]]-Tbl_DFR[[#This Row],[Date of Invoice ]])</f>
        <v>0</v>
      </c>
      <c r="L814" s="161" t="str">
        <f>IF(ISNUMBER(Tbl_DFR[[#This Row],[Invoice filling gape]]),"valid","check")</f>
        <v>valid</v>
      </c>
      <c r="M814" s="46">
        <v>16902</v>
      </c>
      <c r="N814" s="46">
        <v>4517</v>
      </c>
      <c r="O814" s="46">
        <v>16</v>
      </c>
      <c r="P814" s="34">
        <v>40</v>
      </c>
      <c r="Q814" s="34" t="str">
        <f>IF(Tbl_DFR[[#This Row],[Filling Qty]]&gt;=150,"high","normal")</f>
        <v>normal</v>
      </c>
      <c r="R814" s="34" t="str">
        <f>IF(AND(Tbl_DFR[[#This Row],[CMP]]="HALDWANI",Tbl_DFR[[#This Row],[Filling Qty]]&gt;=150),"yes","no")</f>
        <v>no</v>
      </c>
      <c r="S814" s="34" t="str">
        <f>IF(Tbl_DFR[[#This Row],[Filling Qty]]&gt;=150,"high",IF(Tbl_DFR[[#This Row],[Filling Qty]]&gt;=80,"medium","low"))</f>
        <v>low</v>
      </c>
      <c r="T814" s="34">
        <f t="shared" si="13"/>
        <v>56</v>
      </c>
      <c r="U814" s="46" t="str" cm="1">
        <f t="array" ref="U814">_xlfn.IFS(Tbl_DFR[[#This Row],[Filling Qty]]&gt;=150,"HIGH",Tbl_DFR[[#This Row],[Filling Qty]]&gt;=80,"medium",TRUE,"low")</f>
        <v>low</v>
      </c>
      <c r="V814" s="46" t="str">
        <f>IF(OR(Tbl_DFR[[#This Row],[CMP]]="HALDWANI",Tbl_DFR[[#This Row],[CMP]]="DEHRADUN"),"YES","NO")</f>
        <v>YES</v>
      </c>
      <c r="W814" s="59">
        <v>45948</v>
      </c>
      <c r="X814" s="46"/>
      <c r="Y814" s="47">
        <v>45931</v>
      </c>
      <c r="Z814" s="47" t="str">
        <f>IFERROR(TEXT(Tbl_DFR[[#This Row],[Date of filling]],"mmm"),"WIP")</f>
        <v>Oct</v>
      </c>
      <c r="AA814" s="159">
        <f>IFERROR(YEAR(Tbl_DFR[[#This Row],[Date of filling]]),"WIP")</f>
        <v>2025</v>
      </c>
      <c r="AB814" s="161" t="str">
        <f>IFERROR(TEXT(Tbl_DFR[[#This Row],[Date of filling]],"ddd"),"WIP")</f>
        <v>Sat</v>
      </c>
      <c r="AC814" s="48"/>
      <c r="AD814" s="130" t="str">
        <f>_xlfn.XLOOKUP(Tbl_DFR[[#This Row],[SAP]],Site_master[SAP ID],Site_master[ [ TECHNICIAN Name] ],"Not found")</f>
        <v>Raj  Kumar</v>
      </c>
      <c r="AE814" s="23">
        <f>LEN(Tbl_DFR[[#This Row],[SAP]])</f>
        <v>18</v>
      </c>
      <c r="AF814" s="151" t="str">
        <f>IF(Tbl_DFR[[#This Row],[SAP LENGTH]]=18,"valid","check")</f>
        <v>valid</v>
      </c>
    </row>
    <row r="815" spans="1:32">
      <c r="A815" s="56">
        <v>587</v>
      </c>
      <c r="B815" s="29" t="s">
        <v>31</v>
      </c>
      <c r="C815" s="137" t="str">
        <f>UPPER(TRIM(Tbl_DFR[[#This Row],[CMP]]))</f>
        <v>HALDWANI</v>
      </c>
      <c r="D815" s="40" t="s">
        <v>1</v>
      </c>
      <c r="E815" s="27" t="s">
        <v>112</v>
      </c>
      <c r="F815" s="27" t="s">
        <v>111</v>
      </c>
      <c r="G815" s="23" t="s">
        <v>85</v>
      </c>
      <c r="H815" s="29">
        <v>110312</v>
      </c>
      <c r="I815" s="61">
        <v>45948</v>
      </c>
      <c r="J815" s="58">
        <v>45948</v>
      </c>
      <c r="K815" s="159">
        <f>IF(OR(Tbl_DFR[[#This Row],[Date of filling]]="WIP",Tbl_DFR[[#This Row],[Date of Invoice ]]=""),"",Tbl_DFR[[#This Row],[Date of filling]]-Tbl_DFR[[#This Row],[Date of Invoice ]])</f>
        <v>0</v>
      </c>
      <c r="L815" s="161" t="str">
        <f>IF(ISNUMBER(Tbl_DFR[[#This Row],[Invoice filling gape]]),"valid","check")</f>
        <v>valid</v>
      </c>
      <c r="M815" s="42">
        <v>7292</v>
      </c>
      <c r="N815" s="42">
        <v>1545</v>
      </c>
      <c r="O815" s="42">
        <v>12</v>
      </c>
      <c r="P815" s="42">
        <v>40</v>
      </c>
      <c r="Q815" s="42" t="str">
        <f>IF(Tbl_DFR[[#This Row],[Filling Qty]]&gt;=150,"high","normal")</f>
        <v>normal</v>
      </c>
      <c r="R815" s="42" t="str">
        <f>IF(AND(Tbl_DFR[[#This Row],[CMP]]="HALDWANI",Tbl_DFR[[#This Row],[Filling Qty]]&gt;=150),"yes","no")</f>
        <v>no</v>
      </c>
      <c r="S815" s="42" t="str">
        <f>IF(Tbl_DFR[[#This Row],[Filling Qty]]&gt;=150,"high",IF(Tbl_DFR[[#This Row],[Filling Qty]]&gt;=80,"medium","low"))</f>
        <v>low</v>
      </c>
      <c r="T815" s="42">
        <f t="shared" si="13"/>
        <v>52</v>
      </c>
      <c r="U815" s="42" t="str" cm="1">
        <f t="array" ref="U815">_xlfn.IFS(Tbl_DFR[[#This Row],[Filling Qty]]&gt;=150,"HIGH",Tbl_DFR[[#This Row],[Filling Qty]]&gt;=80,"medium",TRUE,"low")</f>
        <v>low</v>
      </c>
      <c r="V815" s="42" t="str">
        <f>IF(OR(Tbl_DFR[[#This Row],[CMP]]="HALDWANI",Tbl_DFR[[#This Row],[CMP]]="DEHRADUN"),"YES","NO")</f>
        <v>YES</v>
      </c>
      <c r="W815" s="58">
        <v>45948</v>
      </c>
      <c r="X815" s="42"/>
      <c r="Y815" s="43">
        <v>45931</v>
      </c>
      <c r="Z815" s="43" t="str">
        <f>IFERROR(TEXT(Tbl_DFR[[#This Row],[Date of filling]],"mmm"),"WIP")</f>
        <v>Oct</v>
      </c>
      <c r="AA815" s="159">
        <f>IFERROR(YEAR(Tbl_DFR[[#This Row],[Date of filling]]),"WIP")</f>
        <v>2025</v>
      </c>
      <c r="AB815" s="161" t="str">
        <f>IFERROR(TEXT(Tbl_DFR[[#This Row],[Date of filling]],"ddd"),"WIP")</f>
        <v>Sat</v>
      </c>
      <c r="AC815" s="50"/>
      <c r="AD815" s="129" t="str">
        <f>_xlfn.XLOOKUP(Tbl_DFR[[#This Row],[SAP]],Site_master[SAP ID],Site_master[ [ TECHNICIAN Name] ],"Not found")</f>
        <v>Raj  Kumar</v>
      </c>
      <c r="AE815" s="23">
        <f>LEN(Tbl_DFR[[#This Row],[SAP]])</f>
        <v>18</v>
      </c>
      <c r="AF815" s="151" t="str">
        <f>IF(Tbl_DFR[[#This Row],[SAP LENGTH]]=18,"valid","check")</f>
        <v>valid</v>
      </c>
    </row>
    <row r="816" spans="1:32">
      <c r="A816" s="70">
        <v>588</v>
      </c>
      <c r="B816" s="22" t="s">
        <v>31</v>
      </c>
      <c r="C816" s="134" t="str">
        <f>UPPER(TRIM(Tbl_DFR[[#This Row],[CMP]]))</f>
        <v>HALDWANI</v>
      </c>
      <c r="D816" s="40" t="s">
        <v>1</v>
      </c>
      <c r="E816" s="21" t="s">
        <v>112</v>
      </c>
      <c r="F816" s="21" t="s">
        <v>111</v>
      </c>
      <c r="G816" s="23" t="s">
        <v>77</v>
      </c>
      <c r="H816" s="22">
        <v>110312</v>
      </c>
      <c r="I816" s="60">
        <v>45948</v>
      </c>
      <c r="J816" s="59">
        <v>45948</v>
      </c>
      <c r="K816" s="159">
        <f>IF(OR(Tbl_DFR[[#This Row],[Date of filling]]="WIP",Tbl_DFR[[#This Row],[Date of Invoice ]]=""),"",Tbl_DFR[[#This Row],[Date of filling]]-Tbl_DFR[[#This Row],[Date of Invoice ]])</f>
        <v>0</v>
      </c>
      <c r="L816" s="161" t="str">
        <f>IF(ISNUMBER(Tbl_DFR[[#This Row],[Invoice filling gape]]),"valid","check")</f>
        <v>valid</v>
      </c>
      <c r="M816" s="46">
        <v>10839</v>
      </c>
      <c r="N816" s="46">
        <v>3117</v>
      </c>
      <c r="O816" s="46">
        <v>22</v>
      </c>
      <c r="P816" s="46">
        <v>40</v>
      </c>
      <c r="Q816" s="46" t="str">
        <f>IF(Tbl_DFR[[#This Row],[Filling Qty]]&gt;=150,"high","normal")</f>
        <v>normal</v>
      </c>
      <c r="R816" s="46" t="str">
        <f>IF(AND(Tbl_DFR[[#This Row],[CMP]]="HALDWANI",Tbl_DFR[[#This Row],[Filling Qty]]&gt;=150),"yes","no")</f>
        <v>no</v>
      </c>
      <c r="S816" s="46" t="str">
        <f>IF(Tbl_DFR[[#This Row],[Filling Qty]]&gt;=150,"high",IF(Tbl_DFR[[#This Row],[Filling Qty]]&gt;=80,"medium","low"))</f>
        <v>low</v>
      </c>
      <c r="T816" s="46">
        <f t="shared" si="13"/>
        <v>62</v>
      </c>
      <c r="U816" s="46" t="str" cm="1">
        <f t="array" ref="U816">_xlfn.IFS(Tbl_DFR[[#This Row],[Filling Qty]]&gt;=150,"HIGH",Tbl_DFR[[#This Row],[Filling Qty]]&gt;=80,"medium",TRUE,"low")</f>
        <v>low</v>
      </c>
      <c r="V816" s="46" t="str">
        <f>IF(OR(Tbl_DFR[[#This Row],[CMP]]="HALDWANI",Tbl_DFR[[#This Row],[CMP]]="DEHRADUN"),"YES","NO")</f>
        <v>YES</v>
      </c>
      <c r="W816" s="59">
        <v>45948</v>
      </c>
      <c r="X816" s="46"/>
      <c r="Y816" s="47">
        <v>45931</v>
      </c>
      <c r="Z816" s="47" t="str">
        <f>IFERROR(TEXT(Tbl_DFR[[#This Row],[Date of filling]],"mmm"),"WIP")</f>
        <v>Oct</v>
      </c>
      <c r="AA816" s="159">
        <f>IFERROR(YEAR(Tbl_DFR[[#This Row],[Date of filling]]),"WIP")</f>
        <v>2025</v>
      </c>
      <c r="AB816" s="161" t="str">
        <f>IFERROR(TEXT(Tbl_DFR[[#This Row],[Date of filling]],"ddd"),"WIP")</f>
        <v>Sat</v>
      </c>
      <c r="AC816" s="48"/>
      <c r="AD816" s="130" t="str">
        <f>_xlfn.XLOOKUP(Tbl_DFR[[#This Row],[SAP]],Site_master[SAP ID],Site_master[ [ TECHNICIAN Name] ],"Not found")</f>
        <v>Raj  Kumar</v>
      </c>
      <c r="AE816" s="23">
        <f>LEN(Tbl_DFR[[#This Row],[SAP]])</f>
        <v>18</v>
      </c>
      <c r="AF816" s="151" t="str">
        <f>IF(Tbl_DFR[[#This Row],[SAP LENGTH]]=18,"valid","check")</f>
        <v>valid</v>
      </c>
    </row>
    <row r="817" spans="1:32">
      <c r="A817" s="56">
        <v>589</v>
      </c>
      <c r="B817" s="29" t="s">
        <v>31</v>
      </c>
      <c r="C817" s="137" t="str">
        <f>UPPER(TRIM(Tbl_DFR[[#This Row],[CMP]]))</f>
        <v>HALDWANI</v>
      </c>
      <c r="D817" s="40" t="s">
        <v>1</v>
      </c>
      <c r="E817" s="27" t="s">
        <v>112</v>
      </c>
      <c r="F817" s="27" t="s">
        <v>111</v>
      </c>
      <c r="G817" s="23" t="s">
        <v>645</v>
      </c>
      <c r="H817" s="29">
        <v>110011</v>
      </c>
      <c r="I817" s="61">
        <v>45948</v>
      </c>
      <c r="J817" s="58">
        <v>45948</v>
      </c>
      <c r="K817" s="159">
        <f>IF(OR(Tbl_DFR[[#This Row],[Date of filling]]="WIP",Tbl_DFR[[#This Row],[Date of Invoice ]]=""),"",Tbl_DFR[[#This Row],[Date of filling]]-Tbl_DFR[[#This Row],[Date of Invoice ]])</f>
        <v>0</v>
      </c>
      <c r="L817" s="161" t="str">
        <f>IF(ISNUMBER(Tbl_DFR[[#This Row],[Invoice filling gape]]),"valid","check")</f>
        <v>valid</v>
      </c>
      <c r="M817" s="42">
        <v>5916</v>
      </c>
      <c r="N817" s="42">
        <v>891</v>
      </c>
      <c r="O817" s="42">
        <v>27</v>
      </c>
      <c r="P817" s="42">
        <v>60</v>
      </c>
      <c r="Q817" s="42" t="str">
        <f>IF(Tbl_DFR[[#This Row],[Filling Qty]]&gt;=150,"high","normal")</f>
        <v>normal</v>
      </c>
      <c r="R817" s="42" t="str">
        <f>IF(AND(Tbl_DFR[[#This Row],[CMP]]="HALDWANI",Tbl_DFR[[#This Row],[Filling Qty]]&gt;=150),"yes","no")</f>
        <v>no</v>
      </c>
      <c r="S817" s="42" t="str">
        <f>IF(Tbl_DFR[[#This Row],[Filling Qty]]&gt;=150,"high",IF(Tbl_DFR[[#This Row],[Filling Qty]]&gt;=80,"medium","low"))</f>
        <v>low</v>
      </c>
      <c r="T817" s="42">
        <f t="shared" si="13"/>
        <v>87</v>
      </c>
      <c r="U817" s="42" t="str" cm="1">
        <f t="array" ref="U817">_xlfn.IFS(Tbl_DFR[[#This Row],[Filling Qty]]&gt;=150,"HIGH",Tbl_DFR[[#This Row],[Filling Qty]]&gt;=80,"medium",TRUE,"low")</f>
        <v>low</v>
      </c>
      <c r="V817" s="42" t="str">
        <f>IF(OR(Tbl_DFR[[#This Row],[CMP]]="HALDWANI",Tbl_DFR[[#This Row],[CMP]]="DEHRADUN"),"YES","NO")</f>
        <v>YES</v>
      </c>
      <c r="W817" s="58">
        <v>45948</v>
      </c>
      <c r="X817" s="42"/>
      <c r="Y817" s="43">
        <v>45931</v>
      </c>
      <c r="Z817" s="43" t="str">
        <f>IFERROR(TEXT(Tbl_DFR[[#This Row],[Date of filling]],"mmm"),"WIP")</f>
        <v>Oct</v>
      </c>
      <c r="AA817" s="159">
        <f>IFERROR(YEAR(Tbl_DFR[[#This Row],[Date of filling]]),"WIP")</f>
        <v>2025</v>
      </c>
      <c r="AB817" s="161" t="str">
        <f>IFERROR(TEXT(Tbl_DFR[[#This Row],[Date of filling]],"ddd"),"WIP")</f>
        <v>Sat</v>
      </c>
      <c r="AC817" s="50"/>
      <c r="AD817" s="129" t="str">
        <f>_xlfn.XLOOKUP(Tbl_DFR[[#This Row],[SAP]],Site_master[SAP ID],Site_master[ [ TECHNICIAN Name] ],"Not found")</f>
        <v>Navnish Kumar Singh</v>
      </c>
      <c r="AE817" s="23">
        <f>LEN(Tbl_DFR[[#This Row],[SAP]])</f>
        <v>18</v>
      </c>
      <c r="AF817" s="151" t="str">
        <f>IF(Tbl_DFR[[#This Row],[SAP LENGTH]]=18,"valid","check")</f>
        <v>valid</v>
      </c>
    </row>
    <row r="818" spans="1:32">
      <c r="A818" s="70">
        <v>590</v>
      </c>
      <c r="B818" s="22" t="s">
        <v>31</v>
      </c>
      <c r="C818" s="134" t="str">
        <f>UPPER(TRIM(Tbl_DFR[[#This Row],[CMP]]))</f>
        <v>HALDWANI</v>
      </c>
      <c r="D818" s="40" t="s">
        <v>1</v>
      </c>
      <c r="E818" s="21" t="s">
        <v>112</v>
      </c>
      <c r="F818" s="21" t="s">
        <v>111</v>
      </c>
      <c r="G818" s="23" t="s">
        <v>142</v>
      </c>
      <c r="H818" s="22">
        <v>110011</v>
      </c>
      <c r="I818" s="60">
        <v>45948</v>
      </c>
      <c r="J818" s="59">
        <v>45948</v>
      </c>
      <c r="K818" s="159">
        <f>IF(OR(Tbl_DFR[[#This Row],[Date of filling]]="WIP",Tbl_DFR[[#This Row],[Date of Invoice ]]=""),"",Tbl_DFR[[#This Row],[Date of filling]]-Tbl_DFR[[#This Row],[Date of Invoice ]])</f>
        <v>0</v>
      </c>
      <c r="L818" s="161" t="str">
        <f>IF(ISNUMBER(Tbl_DFR[[#This Row],[Invoice filling gape]]),"valid","check")</f>
        <v>valid</v>
      </c>
      <c r="M818" s="46">
        <v>16564</v>
      </c>
      <c r="N818" s="46">
        <v>3473</v>
      </c>
      <c r="O818" s="46">
        <v>10</v>
      </c>
      <c r="P818" s="46">
        <v>60</v>
      </c>
      <c r="Q818" s="46" t="str">
        <f>IF(Tbl_DFR[[#This Row],[Filling Qty]]&gt;=150,"high","normal")</f>
        <v>normal</v>
      </c>
      <c r="R818" s="46" t="str">
        <f>IF(AND(Tbl_DFR[[#This Row],[CMP]]="HALDWANI",Tbl_DFR[[#This Row],[Filling Qty]]&gt;=150),"yes","no")</f>
        <v>no</v>
      </c>
      <c r="S818" s="46" t="str">
        <f>IF(Tbl_DFR[[#This Row],[Filling Qty]]&gt;=150,"high",IF(Tbl_DFR[[#This Row],[Filling Qty]]&gt;=80,"medium","low"))</f>
        <v>low</v>
      </c>
      <c r="T818" s="46">
        <f t="shared" si="13"/>
        <v>70</v>
      </c>
      <c r="U818" s="46" t="str" cm="1">
        <f t="array" ref="U818">_xlfn.IFS(Tbl_DFR[[#This Row],[Filling Qty]]&gt;=150,"HIGH",Tbl_DFR[[#This Row],[Filling Qty]]&gt;=80,"medium",TRUE,"low")</f>
        <v>low</v>
      </c>
      <c r="V818" s="46" t="str">
        <f>IF(OR(Tbl_DFR[[#This Row],[CMP]]="HALDWANI",Tbl_DFR[[#This Row],[CMP]]="DEHRADUN"),"YES","NO")</f>
        <v>YES</v>
      </c>
      <c r="W818" s="59">
        <v>45948</v>
      </c>
      <c r="X818" s="46"/>
      <c r="Y818" s="47">
        <v>45931</v>
      </c>
      <c r="Z818" s="47" t="str">
        <f>IFERROR(TEXT(Tbl_DFR[[#This Row],[Date of filling]],"mmm"),"WIP")</f>
        <v>Oct</v>
      </c>
      <c r="AA818" s="159">
        <f>IFERROR(YEAR(Tbl_DFR[[#This Row],[Date of filling]]),"WIP")</f>
        <v>2025</v>
      </c>
      <c r="AB818" s="161" t="str">
        <f>IFERROR(TEXT(Tbl_DFR[[#This Row],[Date of filling]],"ddd"),"WIP")</f>
        <v>Sat</v>
      </c>
      <c r="AC818" s="48"/>
      <c r="AD818" s="130" t="str">
        <f>_xlfn.XLOOKUP(Tbl_DFR[[#This Row],[SAP]],Site_master[SAP ID],Site_master[ [ TECHNICIAN Name] ],"Not found")</f>
        <v>Navnish Kumar Singh</v>
      </c>
      <c r="AE818" s="23">
        <f>LEN(Tbl_DFR[[#This Row],[SAP]])</f>
        <v>18</v>
      </c>
      <c r="AF818" s="151" t="str">
        <f>IF(Tbl_DFR[[#This Row],[SAP LENGTH]]=18,"valid","check")</f>
        <v>valid</v>
      </c>
    </row>
    <row r="819" spans="1:32">
      <c r="A819" s="56">
        <v>591</v>
      </c>
      <c r="B819" s="29" t="s">
        <v>31</v>
      </c>
      <c r="C819" s="137" t="str">
        <f>UPPER(TRIM(Tbl_DFR[[#This Row],[CMP]]))</f>
        <v>HALDWANI</v>
      </c>
      <c r="D819" s="40" t="s">
        <v>1</v>
      </c>
      <c r="E819" s="27" t="s">
        <v>112</v>
      </c>
      <c r="F819" s="27" t="s">
        <v>111</v>
      </c>
      <c r="G819" s="23" t="s">
        <v>150</v>
      </c>
      <c r="H819" s="29">
        <v>110011</v>
      </c>
      <c r="I819" s="61">
        <v>45948</v>
      </c>
      <c r="J819" s="58">
        <v>45948</v>
      </c>
      <c r="K819" s="159">
        <f>IF(OR(Tbl_DFR[[#This Row],[Date of filling]]="WIP",Tbl_DFR[[#This Row],[Date of Invoice ]]=""),"",Tbl_DFR[[#This Row],[Date of filling]]-Tbl_DFR[[#This Row],[Date of Invoice ]])</f>
        <v>0</v>
      </c>
      <c r="L819" s="161" t="str">
        <f>IF(ISNUMBER(Tbl_DFR[[#This Row],[Invoice filling gape]]),"valid","check")</f>
        <v>valid</v>
      </c>
      <c r="M819" s="42">
        <v>19194</v>
      </c>
      <c r="N819" s="42">
        <v>4646</v>
      </c>
      <c r="O819" s="42">
        <v>35</v>
      </c>
      <c r="P819" s="42">
        <v>40</v>
      </c>
      <c r="Q819" s="42" t="str">
        <f>IF(Tbl_DFR[[#This Row],[Filling Qty]]&gt;=150,"high","normal")</f>
        <v>normal</v>
      </c>
      <c r="R819" s="42" t="str">
        <f>IF(AND(Tbl_DFR[[#This Row],[CMP]]="HALDWANI",Tbl_DFR[[#This Row],[Filling Qty]]&gt;=150),"yes","no")</f>
        <v>no</v>
      </c>
      <c r="S819" s="42" t="str">
        <f>IF(Tbl_DFR[[#This Row],[Filling Qty]]&gt;=150,"high",IF(Tbl_DFR[[#This Row],[Filling Qty]]&gt;=80,"medium","low"))</f>
        <v>low</v>
      </c>
      <c r="T819" s="42">
        <f t="shared" si="13"/>
        <v>75</v>
      </c>
      <c r="U819" s="42" t="str" cm="1">
        <f t="array" ref="U819">_xlfn.IFS(Tbl_DFR[[#This Row],[Filling Qty]]&gt;=150,"HIGH",Tbl_DFR[[#This Row],[Filling Qty]]&gt;=80,"medium",TRUE,"low")</f>
        <v>low</v>
      </c>
      <c r="V819" s="42" t="str">
        <f>IF(OR(Tbl_DFR[[#This Row],[CMP]]="HALDWANI",Tbl_DFR[[#This Row],[CMP]]="DEHRADUN"),"YES","NO")</f>
        <v>YES</v>
      </c>
      <c r="W819" s="58">
        <v>45948</v>
      </c>
      <c r="X819" s="42"/>
      <c r="Y819" s="43">
        <v>45931</v>
      </c>
      <c r="Z819" s="43" t="str">
        <f>IFERROR(TEXT(Tbl_DFR[[#This Row],[Date of filling]],"mmm"),"WIP")</f>
        <v>Oct</v>
      </c>
      <c r="AA819" s="159">
        <f>IFERROR(YEAR(Tbl_DFR[[#This Row],[Date of filling]]),"WIP")</f>
        <v>2025</v>
      </c>
      <c r="AB819" s="161" t="str">
        <f>IFERROR(TEXT(Tbl_DFR[[#This Row],[Date of filling]],"ddd"),"WIP")</f>
        <v>Sat</v>
      </c>
      <c r="AC819" s="50"/>
      <c r="AD819" s="129" t="str">
        <f>_xlfn.XLOOKUP(Tbl_DFR[[#This Row],[SAP]],Site_master[SAP ID],Site_master[ [ TECHNICIAN Name] ],"Not found")</f>
        <v>Navnish Kumar Singh</v>
      </c>
      <c r="AE819" s="23">
        <f>LEN(Tbl_DFR[[#This Row],[SAP]])</f>
        <v>18</v>
      </c>
      <c r="AF819" s="151" t="str">
        <f>IF(Tbl_DFR[[#This Row],[SAP LENGTH]]=18,"valid","check")</f>
        <v>valid</v>
      </c>
    </row>
    <row r="820" spans="1:32">
      <c r="A820" s="70">
        <v>592</v>
      </c>
      <c r="B820" s="22" t="s">
        <v>31</v>
      </c>
      <c r="C820" s="134" t="str">
        <f>UPPER(TRIM(Tbl_DFR[[#This Row],[CMP]]))</f>
        <v>HALDWANI</v>
      </c>
      <c r="D820" s="40" t="s">
        <v>1</v>
      </c>
      <c r="E820" s="21" t="s">
        <v>112</v>
      </c>
      <c r="F820" s="21" t="s">
        <v>111</v>
      </c>
      <c r="G820" s="23" t="s">
        <v>153</v>
      </c>
      <c r="H820" s="22">
        <v>110011</v>
      </c>
      <c r="I820" s="60">
        <v>45948</v>
      </c>
      <c r="J820" s="59">
        <v>45948</v>
      </c>
      <c r="K820" s="159">
        <f>IF(OR(Tbl_DFR[[#This Row],[Date of filling]]="WIP",Tbl_DFR[[#This Row],[Date of Invoice ]]=""),"",Tbl_DFR[[#This Row],[Date of filling]]-Tbl_DFR[[#This Row],[Date of Invoice ]])</f>
        <v>0</v>
      </c>
      <c r="L820" s="161" t="str">
        <f>IF(ISNUMBER(Tbl_DFR[[#This Row],[Invoice filling gape]]),"valid","check")</f>
        <v>valid</v>
      </c>
      <c r="M820" s="46">
        <v>8896</v>
      </c>
      <c r="N820" s="46">
        <v>1057</v>
      </c>
      <c r="O820" s="46">
        <v>26</v>
      </c>
      <c r="P820" s="46">
        <v>60</v>
      </c>
      <c r="Q820" s="46" t="str">
        <f>IF(Tbl_DFR[[#This Row],[Filling Qty]]&gt;=150,"high","normal")</f>
        <v>normal</v>
      </c>
      <c r="R820" s="46" t="str">
        <f>IF(AND(Tbl_DFR[[#This Row],[CMP]]="HALDWANI",Tbl_DFR[[#This Row],[Filling Qty]]&gt;=150),"yes","no")</f>
        <v>no</v>
      </c>
      <c r="S820" s="46" t="str">
        <f>IF(Tbl_DFR[[#This Row],[Filling Qty]]&gt;=150,"high",IF(Tbl_DFR[[#This Row],[Filling Qty]]&gt;=80,"medium","low"))</f>
        <v>low</v>
      </c>
      <c r="T820" s="46">
        <f t="shared" si="13"/>
        <v>86</v>
      </c>
      <c r="U820" s="46" t="str" cm="1">
        <f t="array" ref="U820">_xlfn.IFS(Tbl_DFR[[#This Row],[Filling Qty]]&gt;=150,"HIGH",Tbl_DFR[[#This Row],[Filling Qty]]&gt;=80,"medium",TRUE,"low")</f>
        <v>low</v>
      </c>
      <c r="V820" s="46" t="str">
        <f>IF(OR(Tbl_DFR[[#This Row],[CMP]]="HALDWANI",Tbl_DFR[[#This Row],[CMP]]="DEHRADUN"),"YES","NO")</f>
        <v>YES</v>
      </c>
      <c r="W820" s="59">
        <v>45948</v>
      </c>
      <c r="X820" s="46"/>
      <c r="Y820" s="47">
        <v>45931</v>
      </c>
      <c r="Z820" s="47" t="str">
        <f>IFERROR(TEXT(Tbl_DFR[[#This Row],[Date of filling]],"mmm"),"WIP")</f>
        <v>Oct</v>
      </c>
      <c r="AA820" s="159">
        <f>IFERROR(YEAR(Tbl_DFR[[#This Row],[Date of filling]]),"WIP")</f>
        <v>2025</v>
      </c>
      <c r="AB820" s="161" t="str">
        <f>IFERROR(TEXT(Tbl_DFR[[#This Row],[Date of filling]],"ddd"),"WIP")</f>
        <v>Sat</v>
      </c>
      <c r="AC820" s="48"/>
      <c r="AD820" s="130" t="str">
        <f>_xlfn.XLOOKUP(Tbl_DFR[[#This Row],[SAP]],Site_master[SAP ID],Site_master[ [ TECHNICIAN Name] ],"Not found")</f>
        <v>Navnish Kumar Singh</v>
      </c>
      <c r="AE820" s="23">
        <f>LEN(Tbl_DFR[[#This Row],[SAP]])</f>
        <v>18</v>
      </c>
      <c r="AF820" s="151" t="str">
        <f>IF(Tbl_DFR[[#This Row],[SAP LENGTH]]=18,"valid","check")</f>
        <v>valid</v>
      </c>
    </row>
    <row r="821" spans="1:32">
      <c r="A821" s="56">
        <v>593</v>
      </c>
      <c r="B821" s="29" t="s">
        <v>31</v>
      </c>
      <c r="C821" s="137" t="str">
        <f>UPPER(TRIM(Tbl_DFR[[#This Row],[CMP]]))</f>
        <v>HALDWANI</v>
      </c>
      <c r="D821" s="40" t="s">
        <v>1</v>
      </c>
      <c r="E821" s="27" t="s">
        <v>112</v>
      </c>
      <c r="F821" s="27" t="s">
        <v>111</v>
      </c>
      <c r="G821" s="23" t="s">
        <v>646</v>
      </c>
      <c r="H821" s="29">
        <v>110011</v>
      </c>
      <c r="I821" s="61">
        <v>45948</v>
      </c>
      <c r="J821" s="58">
        <v>45948</v>
      </c>
      <c r="K821" s="159">
        <f>IF(OR(Tbl_DFR[[#This Row],[Date of filling]]="WIP",Tbl_DFR[[#This Row],[Date of Invoice ]]=""),"",Tbl_DFR[[#This Row],[Date of filling]]-Tbl_DFR[[#This Row],[Date of Invoice ]])</f>
        <v>0</v>
      </c>
      <c r="L821" s="161" t="str">
        <f>IF(ISNUMBER(Tbl_DFR[[#This Row],[Invoice filling gape]]),"valid","check")</f>
        <v>valid</v>
      </c>
      <c r="M821" s="42">
        <v>174</v>
      </c>
      <c r="N821" s="42">
        <v>30</v>
      </c>
      <c r="O821" s="42">
        <v>56</v>
      </c>
      <c r="P821" s="42">
        <v>60</v>
      </c>
      <c r="Q821" s="42" t="str">
        <f>IF(Tbl_DFR[[#This Row],[Filling Qty]]&gt;=150,"high","normal")</f>
        <v>normal</v>
      </c>
      <c r="R821" s="42" t="str">
        <f>IF(AND(Tbl_DFR[[#This Row],[CMP]]="HALDWANI",Tbl_DFR[[#This Row],[Filling Qty]]&gt;=150),"yes","no")</f>
        <v>no</v>
      </c>
      <c r="S821" s="42" t="str">
        <f>IF(Tbl_DFR[[#This Row],[Filling Qty]]&gt;=150,"high",IF(Tbl_DFR[[#This Row],[Filling Qty]]&gt;=80,"medium","low"))</f>
        <v>low</v>
      </c>
      <c r="T821" s="42">
        <f t="shared" si="13"/>
        <v>116</v>
      </c>
      <c r="U821" s="42" t="str" cm="1">
        <f t="array" ref="U821">_xlfn.IFS(Tbl_DFR[[#This Row],[Filling Qty]]&gt;=150,"HIGH",Tbl_DFR[[#This Row],[Filling Qty]]&gt;=80,"medium",TRUE,"low")</f>
        <v>low</v>
      </c>
      <c r="V821" s="42" t="str">
        <f>IF(OR(Tbl_DFR[[#This Row],[CMP]]="HALDWANI",Tbl_DFR[[#This Row],[CMP]]="DEHRADUN"),"YES","NO")</f>
        <v>YES</v>
      </c>
      <c r="W821" s="58">
        <v>45948</v>
      </c>
      <c r="X821" s="42"/>
      <c r="Y821" s="43">
        <v>45931</v>
      </c>
      <c r="Z821" s="43" t="str">
        <f>IFERROR(TEXT(Tbl_DFR[[#This Row],[Date of filling]],"mmm"),"WIP")</f>
        <v>Oct</v>
      </c>
      <c r="AA821" s="159">
        <f>IFERROR(YEAR(Tbl_DFR[[#This Row],[Date of filling]]),"WIP")</f>
        <v>2025</v>
      </c>
      <c r="AB821" s="161" t="str">
        <f>IFERROR(TEXT(Tbl_DFR[[#This Row],[Date of filling]],"ddd"),"WIP")</f>
        <v>Sat</v>
      </c>
      <c r="AC821" s="50"/>
      <c r="AD821" s="129" t="str">
        <f>_xlfn.XLOOKUP(Tbl_DFR[[#This Row],[SAP]],Site_master[SAP ID],Site_master[ [ TECHNICIAN Name] ],"Not found")</f>
        <v>Navnish Kumar Singh</v>
      </c>
      <c r="AE821" s="23">
        <f>LEN(Tbl_DFR[[#This Row],[SAP]])</f>
        <v>18</v>
      </c>
      <c r="AF821" s="151" t="str">
        <f>IF(Tbl_DFR[[#This Row],[SAP LENGTH]]=18,"valid","check")</f>
        <v>valid</v>
      </c>
    </row>
    <row r="822" spans="1:32">
      <c r="A822" s="70">
        <v>594</v>
      </c>
      <c r="B822" s="22" t="s">
        <v>31</v>
      </c>
      <c r="C822" s="134" t="str">
        <f>UPPER(TRIM(Tbl_DFR[[#This Row],[CMP]]))</f>
        <v>HALDWANI</v>
      </c>
      <c r="D822" s="40" t="s">
        <v>1</v>
      </c>
      <c r="E822" s="45" t="s">
        <v>112</v>
      </c>
      <c r="F822" s="21" t="s">
        <v>111</v>
      </c>
      <c r="G822" s="23" t="s">
        <v>147</v>
      </c>
      <c r="H822" s="22">
        <v>110011</v>
      </c>
      <c r="I822" s="59">
        <v>45948</v>
      </c>
      <c r="J822" s="59">
        <v>45948</v>
      </c>
      <c r="K822" s="159">
        <f>IF(OR(Tbl_DFR[[#This Row],[Date of filling]]="WIP",Tbl_DFR[[#This Row],[Date of Invoice ]]=""),"",Tbl_DFR[[#This Row],[Date of filling]]-Tbl_DFR[[#This Row],[Date of Invoice ]])</f>
        <v>0</v>
      </c>
      <c r="L822" s="161" t="str">
        <f>IF(ISNUMBER(Tbl_DFR[[#This Row],[Invoice filling gape]]),"valid","check")</f>
        <v>valid</v>
      </c>
      <c r="M822" s="46">
        <v>549</v>
      </c>
      <c r="N822" s="46">
        <v>57</v>
      </c>
      <c r="O822" s="46">
        <v>40</v>
      </c>
      <c r="P822" s="46">
        <v>60</v>
      </c>
      <c r="Q822" s="46" t="str">
        <f>IF(Tbl_DFR[[#This Row],[Filling Qty]]&gt;=150,"high","normal")</f>
        <v>normal</v>
      </c>
      <c r="R822" s="46" t="str">
        <f>IF(AND(Tbl_DFR[[#This Row],[CMP]]="HALDWANI",Tbl_DFR[[#This Row],[Filling Qty]]&gt;=150),"yes","no")</f>
        <v>no</v>
      </c>
      <c r="S822" s="46" t="str">
        <f>IF(Tbl_DFR[[#This Row],[Filling Qty]]&gt;=150,"high",IF(Tbl_DFR[[#This Row],[Filling Qty]]&gt;=80,"medium","low"))</f>
        <v>low</v>
      </c>
      <c r="T822" s="46">
        <f t="shared" si="13"/>
        <v>100</v>
      </c>
      <c r="U822" s="46" t="str" cm="1">
        <f t="array" ref="U822">_xlfn.IFS(Tbl_DFR[[#This Row],[Filling Qty]]&gt;=150,"HIGH",Tbl_DFR[[#This Row],[Filling Qty]]&gt;=80,"medium",TRUE,"low")</f>
        <v>low</v>
      </c>
      <c r="V822" s="46" t="str">
        <f>IF(OR(Tbl_DFR[[#This Row],[CMP]]="HALDWANI",Tbl_DFR[[#This Row],[CMP]]="DEHRADUN"),"YES","NO")</f>
        <v>YES</v>
      </c>
      <c r="W822" s="59">
        <v>45948</v>
      </c>
      <c r="X822" s="46"/>
      <c r="Y822" s="47">
        <v>45931</v>
      </c>
      <c r="Z822" s="47" t="str">
        <f>IFERROR(TEXT(Tbl_DFR[[#This Row],[Date of filling]],"mmm"),"WIP")</f>
        <v>Oct</v>
      </c>
      <c r="AA822" s="159">
        <f>IFERROR(YEAR(Tbl_DFR[[#This Row],[Date of filling]]),"WIP")</f>
        <v>2025</v>
      </c>
      <c r="AB822" s="161" t="str">
        <f>IFERROR(TEXT(Tbl_DFR[[#This Row],[Date of filling]],"ddd"),"WIP")</f>
        <v>Sat</v>
      </c>
      <c r="AC822" s="48"/>
      <c r="AD822" s="130" t="str">
        <f>_xlfn.XLOOKUP(Tbl_DFR[[#This Row],[SAP]],Site_master[SAP ID],Site_master[ [ TECHNICIAN Name] ],"Not found")</f>
        <v>Navnish Kumar Singh</v>
      </c>
      <c r="AE822" s="23">
        <f>LEN(Tbl_DFR[[#This Row],[SAP]])</f>
        <v>18</v>
      </c>
      <c r="AF822" s="151" t="str">
        <f>IF(Tbl_DFR[[#This Row],[SAP LENGTH]]=18,"valid","check")</f>
        <v>valid</v>
      </c>
    </row>
    <row r="823" spans="1:32">
      <c r="A823" s="56">
        <v>595</v>
      </c>
      <c r="B823" s="29" t="s">
        <v>31</v>
      </c>
      <c r="C823" s="137" t="str">
        <f>UPPER(TRIM(Tbl_DFR[[#This Row],[CMP]]))</f>
        <v>HALDWANI</v>
      </c>
      <c r="D823" s="40" t="s">
        <v>1</v>
      </c>
      <c r="E823" s="40" t="s">
        <v>230</v>
      </c>
      <c r="F823" s="27" t="s">
        <v>231</v>
      </c>
      <c r="G823" s="23" t="s">
        <v>654</v>
      </c>
      <c r="H823" s="28" t="s">
        <v>656</v>
      </c>
      <c r="I823" s="58">
        <v>45949</v>
      </c>
      <c r="J823" s="58">
        <v>45949</v>
      </c>
      <c r="K823" s="159">
        <f>IF(OR(Tbl_DFR[[#This Row],[Date of filling]]="WIP",Tbl_DFR[[#This Row],[Date of Invoice ]]=""),"",Tbl_DFR[[#This Row],[Date of filling]]-Tbl_DFR[[#This Row],[Date of Invoice ]])</f>
        <v>0</v>
      </c>
      <c r="L823" s="161" t="str">
        <f>IF(ISNUMBER(Tbl_DFR[[#This Row],[Invoice filling gape]]),"valid","check")</f>
        <v>valid</v>
      </c>
      <c r="M823" s="42">
        <v>4259</v>
      </c>
      <c r="N823" s="42">
        <v>1173</v>
      </c>
      <c r="O823" s="42">
        <v>56</v>
      </c>
      <c r="P823" s="42">
        <v>60</v>
      </c>
      <c r="Q823" s="42" t="str">
        <f>IF(Tbl_DFR[[#This Row],[Filling Qty]]&gt;=150,"high","normal")</f>
        <v>normal</v>
      </c>
      <c r="R823" s="42" t="str">
        <f>IF(AND(Tbl_DFR[[#This Row],[CMP]]="HALDWANI",Tbl_DFR[[#This Row],[Filling Qty]]&gt;=150),"yes","no")</f>
        <v>no</v>
      </c>
      <c r="S823" s="42" t="str">
        <f>IF(Tbl_DFR[[#This Row],[Filling Qty]]&gt;=150,"high",IF(Tbl_DFR[[#This Row],[Filling Qty]]&gt;=80,"medium","low"))</f>
        <v>low</v>
      </c>
      <c r="T823" s="42">
        <f t="shared" si="13"/>
        <v>116</v>
      </c>
      <c r="U823" s="42" t="str" cm="1">
        <f t="array" ref="U823">_xlfn.IFS(Tbl_DFR[[#This Row],[Filling Qty]]&gt;=150,"HIGH",Tbl_DFR[[#This Row],[Filling Qty]]&gt;=80,"medium",TRUE,"low")</f>
        <v>low</v>
      </c>
      <c r="V823" s="42" t="str">
        <f>IF(OR(Tbl_DFR[[#This Row],[CMP]]="HALDWANI",Tbl_DFR[[#This Row],[CMP]]="DEHRADUN"),"YES","NO")</f>
        <v>YES</v>
      </c>
      <c r="W823" s="58">
        <v>45949</v>
      </c>
      <c r="X823" s="42"/>
      <c r="Y823" s="43">
        <v>45931</v>
      </c>
      <c r="Z823" s="43" t="str">
        <f>IFERROR(TEXT(Tbl_DFR[[#This Row],[Date of filling]],"mmm"),"WIP")</f>
        <v>Oct</v>
      </c>
      <c r="AA823" s="159">
        <f>IFERROR(YEAR(Tbl_DFR[[#This Row],[Date of filling]]),"WIP")</f>
        <v>2025</v>
      </c>
      <c r="AB823" s="161" t="str">
        <f>IFERROR(TEXT(Tbl_DFR[[#This Row],[Date of filling]],"ddd"),"WIP")</f>
        <v>Sun</v>
      </c>
      <c r="AC823" s="50"/>
      <c r="AD823" s="129" t="str">
        <f>_xlfn.XLOOKUP(Tbl_DFR[[#This Row],[SAP]],Site_master[SAP ID],Site_master[ [ TECHNICIAN Name] ],"Not found")</f>
        <v>Santosh Lal Saha</v>
      </c>
      <c r="AE823" s="150">
        <f>LEN(Tbl_DFR[[#This Row],[SAP]])</f>
        <v>18</v>
      </c>
      <c r="AF823" s="151" t="str">
        <f>IF(Tbl_DFR[[#This Row],[SAP LENGTH]]=18,"valid","check")</f>
        <v>valid</v>
      </c>
    </row>
    <row r="824" spans="1:32">
      <c r="A824" s="70">
        <v>596</v>
      </c>
      <c r="B824" s="22" t="s">
        <v>31</v>
      </c>
      <c r="C824" s="134" t="str">
        <f>UPPER(TRIM(Tbl_DFR[[#This Row],[CMP]]))</f>
        <v>HALDWANI</v>
      </c>
      <c r="D824" s="40" t="s">
        <v>1</v>
      </c>
      <c r="E824" s="45" t="s">
        <v>112</v>
      </c>
      <c r="F824" s="21" t="s">
        <v>111</v>
      </c>
      <c r="G824" s="23" t="s">
        <v>655</v>
      </c>
      <c r="H824" s="34">
        <v>95705</v>
      </c>
      <c r="I824" s="59">
        <v>45949</v>
      </c>
      <c r="J824" s="59">
        <v>45949</v>
      </c>
      <c r="K824" s="159">
        <f>IF(OR(Tbl_DFR[[#This Row],[Date of filling]]="WIP",Tbl_DFR[[#This Row],[Date of Invoice ]]=""),"",Tbl_DFR[[#This Row],[Date of filling]]-Tbl_DFR[[#This Row],[Date of Invoice ]])</f>
        <v>0</v>
      </c>
      <c r="L824" s="161" t="str">
        <f>IF(ISNUMBER(Tbl_DFR[[#This Row],[Invoice filling gape]]),"valid","check")</f>
        <v>valid</v>
      </c>
      <c r="M824" s="46">
        <v>6224</v>
      </c>
      <c r="N824" s="46">
        <v>1107</v>
      </c>
      <c r="O824" s="46">
        <v>49</v>
      </c>
      <c r="P824" s="46">
        <v>80</v>
      </c>
      <c r="Q824" s="46" t="str">
        <f>IF(Tbl_DFR[[#This Row],[Filling Qty]]&gt;=150,"high","normal")</f>
        <v>normal</v>
      </c>
      <c r="R824" s="46" t="str">
        <f>IF(AND(Tbl_DFR[[#This Row],[CMP]]="HALDWANI",Tbl_DFR[[#This Row],[Filling Qty]]&gt;=150),"yes","no")</f>
        <v>no</v>
      </c>
      <c r="S824" s="46" t="str">
        <f>IF(Tbl_DFR[[#This Row],[Filling Qty]]&gt;=150,"high",IF(Tbl_DFR[[#This Row],[Filling Qty]]&gt;=80,"medium","low"))</f>
        <v>medium</v>
      </c>
      <c r="T824" s="46">
        <f t="shared" si="13"/>
        <v>129</v>
      </c>
      <c r="U824" s="46" t="str" cm="1">
        <f t="array" ref="U824">_xlfn.IFS(Tbl_DFR[[#This Row],[Filling Qty]]&gt;=150,"HIGH",Tbl_DFR[[#This Row],[Filling Qty]]&gt;=80,"medium",TRUE,"low")</f>
        <v>medium</v>
      </c>
      <c r="V824" s="46" t="str">
        <f>IF(OR(Tbl_DFR[[#This Row],[CMP]]="HALDWANI",Tbl_DFR[[#This Row],[CMP]]="DEHRADUN"),"YES","NO")</f>
        <v>YES</v>
      </c>
      <c r="W824" s="59">
        <v>45949</v>
      </c>
      <c r="X824" s="46"/>
      <c r="Y824" s="47">
        <v>45931</v>
      </c>
      <c r="Z824" s="47" t="str">
        <f>IFERROR(TEXT(Tbl_DFR[[#This Row],[Date of filling]],"mmm"),"WIP")</f>
        <v>Oct</v>
      </c>
      <c r="AA824" s="159">
        <f>IFERROR(YEAR(Tbl_DFR[[#This Row],[Date of filling]]),"WIP")</f>
        <v>2025</v>
      </c>
      <c r="AB824" s="161" t="str">
        <f>IFERROR(TEXT(Tbl_DFR[[#This Row],[Date of filling]],"ddd"),"WIP")</f>
        <v>Sun</v>
      </c>
      <c r="AC824" s="48"/>
      <c r="AD824" s="130" t="str">
        <f>_xlfn.XLOOKUP(Tbl_DFR[[#This Row],[SAP]],Site_master[SAP ID],Site_master[ [ TECHNICIAN Name] ],"Not found")</f>
        <v>Not found</v>
      </c>
      <c r="AE824" s="150">
        <f>LEN(Tbl_DFR[[#This Row],[SAP]])</f>
        <v>18</v>
      </c>
      <c r="AF824" s="151" t="str">
        <f>IF(Tbl_DFR[[#This Row],[SAP LENGTH]]=18,"valid","check")</f>
        <v>valid</v>
      </c>
    </row>
    <row r="825" spans="1:32">
      <c r="A825" s="56">
        <v>597</v>
      </c>
      <c r="B825" s="29" t="s">
        <v>31</v>
      </c>
      <c r="C825" s="137" t="str">
        <f>UPPER(TRIM(Tbl_DFR[[#This Row],[CMP]]))</f>
        <v>HALDWANI</v>
      </c>
      <c r="D825" s="40" t="s">
        <v>1</v>
      </c>
      <c r="E825" s="49" t="s">
        <v>112</v>
      </c>
      <c r="F825" s="27" t="s">
        <v>111</v>
      </c>
      <c r="G825" s="23" t="s">
        <v>657</v>
      </c>
      <c r="H825" s="28">
        <v>95142</v>
      </c>
      <c r="I825" s="58">
        <v>45949</v>
      </c>
      <c r="J825" s="58">
        <v>45949</v>
      </c>
      <c r="K825" s="159">
        <f>IF(OR(Tbl_DFR[[#This Row],[Date of filling]]="WIP",Tbl_DFR[[#This Row],[Date of Invoice ]]=""),"",Tbl_DFR[[#This Row],[Date of filling]]-Tbl_DFR[[#This Row],[Date of Invoice ]])</f>
        <v>0</v>
      </c>
      <c r="L825" s="161" t="str">
        <f>IF(ISNUMBER(Tbl_DFR[[#This Row],[Invoice filling gape]]),"valid","check")</f>
        <v>valid</v>
      </c>
      <c r="M825" s="42">
        <v>3459</v>
      </c>
      <c r="N825" s="42">
        <v>536</v>
      </c>
      <c r="O825" s="42">
        <v>47</v>
      </c>
      <c r="P825" s="42">
        <v>80</v>
      </c>
      <c r="Q825" s="42" t="str">
        <f>IF(Tbl_DFR[[#This Row],[Filling Qty]]&gt;=150,"high","normal")</f>
        <v>normal</v>
      </c>
      <c r="R825" s="42" t="str">
        <f>IF(AND(Tbl_DFR[[#This Row],[CMP]]="HALDWANI",Tbl_DFR[[#This Row],[Filling Qty]]&gt;=150),"yes","no")</f>
        <v>no</v>
      </c>
      <c r="S825" s="42" t="str">
        <f>IF(Tbl_DFR[[#This Row],[Filling Qty]]&gt;=150,"high",IF(Tbl_DFR[[#This Row],[Filling Qty]]&gt;=80,"medium","low"))</f>
        <v>medium</v>
      </c>
      <c r="T825" s="42">
        <f t="shared" si="13"/>
        <v>127</v>
      </c>
      <c r="U825" s="42" t="str" cm="1">
        <f t="array" ref="U825">_xlfn.IFS(Tbl_DFR[[#This Row],[Filling Qty]]&gt;=150,"HIGH",Tbl_DFR[[#This Row],[Filling Qty]]&gt;=80,"medium",TRUE,"low")</f>
        <v>medium</v>
      </c>
      <c r="V825" s="42" t="str">
        <f>IF(OR(Tbl_DFR[[#This Row],[CMP]]="HALDWANI",Tbl_DFR[[#This Row],[CMP]]="DEHRADUN"),"YES","NO")</f>
        <v>YES</v>
      </c>
      <c r="W825" s="58">
        <v>45949</v>
      </c>
      <c r="X825" s="42"/>
      <c r="Y825" s="43">
        <v>45931</v>
      </c>
      <c r="Z825" s="43" t="str">
        <f>IFERROR(TEXT(Tbl_DFR[[#This Row],[Date of filling]],"mmm"),"WIP")</f>
        <v>Oct</v>
      </c>
      <c r="AA825" s="159">
        <f>IFERROR(YEAR(Tbl_DFR[[#This Row],[Date of filling]]),"WIP")</f>
        <v>2025</v>
      </c>
      <c r="AB825" s="161" t="str">
        <f>IFERROR(TEXT(Tbl_DFR[[#This Row],[Date of filling]],"ddd"),"WIP")</f>
        <v>Sun</v>
      </c>
      <c r="AC825" s="50"/>
      <c r="AD825" s="129" t="str">
        <f>_xlfn.XLOOKUP(Tbl_DFR[[#This Row],[SAP]],Site_master[SAP ID],Site_master[ [ TECHNICIAN Name] ],"Not found")</f>
        <v>Ayush  Dubey</v>
      </c>
      <c r="AE825" s="150">
        <f>LEN(Tbl_DFR[[#This Row],[SAP]])</f>
        <v>18</v>
      </c>
      <c r="AF825" s="151" t="str">
        <f>IF(Tbl_DFR[[#This Row],[SAP LENGTH]]=18,"valid","check")</f>
        <v>valid</v>
      </c>
    </row>
    <row r="826" spans="1:32">
      <c r="A826" s="70">
        <v>598</v>
      </c>
      <c r="B826" s="22" t="s">
        <v>31</v>
      </c>
      <c r="C826" s="134" t="str">
        <f>UPPER(TRIM(Tbl_DFR[[#This Row],[CMP]]))</f>
        <v>HALDWANI</v>
      </c>
      <c r="D826" s="40" t="s">
        <v>1</v>
      </c>
      <c r="E826" s="45" t="s">
        <v>112</v>
      </c>
      <c r="F826" s="21" t="s">
        <v>111</v>
      </c>
      <c r="G826" s="23" t="s">
        <v>284</v>
      </c>
      <c r="H826" s="34">
        <v>95142</v>
      </c>
      <c r="I826" s="59">
        <v>45949</v>
      </c>
      <c r="J826" s="59">
        <v>45949</v>
      </c>
      <c r="K826" s="159">
        <f>IF(OR(Tbl_DFR[[#This Row],[Date of filling]]="WIP",Tbl_DFR[[#This Row],[Date of Invoice ]]=""),"",Tbl_DFR[[#This Row],[Date of filling]]-Tbl_DFR[[#This Row],[Date of Invoice ]])</f>
        <v>0</v>
      </c>
      <c r="L826" s="161" t="str">
        <f>IF(ISNUMBER(Tbl_DFR[[#This Row],[Invoice filling gape]]),"valid","check")</f>
        <v>valid</v>
      </c>
      <c r="M826" s="46">
        <v>14112</v>
      </c>
      <c r="N826" s="46">
        <v>4815</v>
      </c>
      <c r="O826" s="46">
        <v>26</v>
      </c>
      <c r="P826" s="46">
        <v>40</v>
      </c>
      <c r="Q826" s="46" t="str">
        <f>IF(Tbl_DFR[[#This Row],[Filling Qty]]&gt;=150,"high","normal")</f>
        <v>normal</v>
      </c>
      <c r="R826" s="46" t="str">
        <f>IF(AND(Tbl_DFR[[#This Row],[CMP]]="HALDWANI",Tbl_DFR[[#This Row],[Filling Qty]]&gt;=150),"yes","no")</f>
        <v>no</v>
      </c>
      <c r="S826" s="46" t="str">
        <f>IF(Tbl_DFR[[#This Row],[Filling Qty]]&gt;=150,"high",IF(Tbl_DFR[[#This Row],[Filling Qty]]&gt;=80,"medium","low"))</f>
        <v>low</v>
      </c>
      <c r="T826" s="46">
        <f t="shared" si="13"/>
        <v>66</v>
      </c>
      <c r="U826" s="46" t="str" cm="1">
        <f t="array" ref="U826">_xlfn.IFS(Tbl_DFR[[#This Row],[Filling Qty]]&gt;=150,"HIGH",Tbl_DFR[[#This Row],[Filling Qty]]&gt;=80,"medium",TRUE,"low")</f>
        <v>low</v>
      </c>
      <c r="V826" s="46" t="str">
        <f>IF(OR(Tbl_DFR[[#This Row],[CMP]]="HALDWANI",Tbl_DFR[[#This Row],[CMP]]="DEHRADUN"),"YES","NO")</f>
        <v>YES</v>
      </c>
      <c r="W826" s="59">
        <v>45949</v>
      </c>
      <c r="X826" s="46"/>
      <c r="Y826" s="47">
        <v>45931</v>
      </c>
      <c r="Z826" s="47" t="str">
        <f>IFERROR(TEXT(Tbl_DFR[[#This Row],[Date of filling]],"mmm"),"WIP")</f>
        <v>Oct</v>
      </c>
      <c r="AA826" s="159">
        <f>IFERROR(YEAR(Tbl_DFR[[#This Row],[Date of filling]]),"WIP")</f>
        <v>2025</v>
      </c>
      <c r="AB826" s="161" t="str">
        <f>IFERROR(TEXT(Tbl_DFR[[#This Row],[Date of filling]],"ddd"),"WIP")</f>
        <v>Sun</v>
      </c>
      <c r="AC826" s="48"/>
      <c r="AD826" s="130" t="str">
        <f>_xlfn.XLOOKUP(Tbl_DFR[[#This Row],[SAP]],Site_master[SAP ID],Site_master[ [ TECHNICIAN Name] ],"Not found")</f>
        <v>Ayush  Dubey</v>
      </c>
      <c r="AE826" s="150">
        <f>LEN(Tbl_DFR[[#This Row],[SAP]])</f>
        <v>18</v>
      </c>
      <c r="AF826" s="151" t="str">
        <f>IF(Tbl_DFR[[#This Row],[SAP LENGTH]]=18,"valid","check")</f>
        <v>valid</v>
      </c>
    </row>
    <row r="827" spans="1:32">
      <c r="A827" s="56">
        <v>599</v>
      </c>
      <c r="B827" s="29" t="s">
        <v>31</v>
      </c>
      <c r="C827" s="137" t="str">
        <f>UPPER(TRIM(Tbl_DFR[[#This Row],[CMP]]))</f>
        <v>HALDWANI</v>
      </c>
      <c r="D827" s="40" t="s">
        <v>1</v>
      </c>
      <c r="E827" s="49" t="s">
        <v>112</v>
      </c>
      <c r="F827" s="27" t="s">
        <v>111</v>
      </c>
      <c r="G827" s="23" t="s">
        <v>200</v>
      </c>
      <c r="H827" s="28">
        <v>95142</v>
      </c>
      <c r="I827" s="58">
        <v>45949</v>
      </c>
      <c r="J827" s="58">
        <v>45949</v>
      </c>
      <c r="K827" s="159">
        <f>IF(OR(Tbl_DFR[[#This Row],[Date of filling]]="WIP",Tbl_DFR[[#This Row],[Date of Invoice ]]=""),"",Tbl_DFR[[#This Row],[Date of filling]]-Tbl_DFR[[#This Row],[Date of Invoice ]])</f>
        <v>0</v>
      </c>
      <c r="L827" s="161" t="str">
        <f>IF(ISNUMBER(Tbl_DFR[[#This Row],[Invoice filling gape]]),"valid","check")</f>
        <v>valid</v>
      </c>
      <c r="M827" s="42">
        <v>62402</v>
      </c>
      <c r="N827" s="42">
        <v>11118</v>
      </c>
      <c r="O827" s="42">
        <v>12</v>
      </c>
      <c r="P827" s="42">
        <v>40</v>
      </c>
      <c r="Q827" s="42" t="str">
        <f>IF(Tbl_DFR[[#This Row],[Filling Qty]]&gt;=150,"high","normal")</f>
        <v>normal</v>
      </c>
      <c r="R827" s="42" t="str">
        <f>IF(AND(Tbl_DFR[[#This Row],[CMP]]="HALDWANI",Tbl_DFR[[#This Row],[Filling Qty]]&gt;=150),"yes","no")</f>
        <v>no</v>
      </c>
      <c r="S827" s="42" t="str">
        <f>IF(Tbl_DFR[[#This Row],[Filling Qty]]&gt;=150,"high",IF(Tbl_DFR[[#This Row],[Filling Qty]]&gt;=80,"medium","low"))</f>
        <v>low</v>
      </c>
      <c r="T827" s="42">
        <f t="shared" si="13"/>
        <v>52</v>
      </c>
      <c r="U827" s="42" t="str" cm="1">
        <f t="array" ref="U827">_xlfn.IFS(Tbl_DFR[[#This Row],[Filling Qty]]&gt;=150,"HIGH",Tbl_DFR[[#This Row],[Filling Qty]]&gt;=80,"medium",TRUE,"low")</f>
        <v>low</v>
      </c>
      <c r="V827" s="42" t="str">
        <f>IF(OR(Tbl_DFR[[#This Row],[CMP]]="HALDWANI",Tbl_DFR[[#This Row],[CMP]]="DEHRADUN"),"YES","NO")</f>
        <v>YES</v>
      </c>
      <c r="W827" s="58">
        <v>45949</v>
      </c>
      <c r="X827" s="42"/>
      <c r="Y827" s="43">
        <v>45931</v>
      </c>
      <c r="Z827" s="43" t="str">
        <f>IFERROR(TEXT(Tbl_DFR[[#This Row],[Date of filling]],"mmm"),"WIP")</f>
        <v>Oct</v>
      </c>
      <c r="AA827" s="159">
        <f>IFERROR(YEAR(Tbl_DFR[[#This Row],[Date of filling]]),"WIP")</f>
        <v>2025</v>
      </c>
      <c r="AB827" s="161" t="str">
        <f>IFERROR(TEXT(Tbl_DFR[[#This Row],[Date of filling]],"ddd"),"WIP")</f>
        <v>Sun</v>
      </c>
      <c r="AC827" s="50"/>
      <c r="AD827" s="129" t="str">
        <f>_xlfn.XLOOKUP(Tbl_DFR[[#This Row],[SAP]],Site_master[SAP ID],Site_master[ [ TECHNICIAN Name] ],"Not found")</f>
        <v>Ayush  Dubey</v>
      </c>
      <c r="AE827" s="150">
        <f>LEN(Tbl_DFR[[#This Row],[SAP]])</f>
        <v>18</v>
      </c>
      <c r="AF827" s="151" t="str">
        <f>IF(Tbl_DFR[[#This Row],[SAP LENGTH]]=18,"valid","check")</f>
        <v>valid</v>
      </c>
    </row>
    <row r="828" spans="1:32">
      <c r="A828" s="70">
        <v>600</v>
      </c>
      <c r="B828" s="22" t="s">
        <v>31</v>
      </c>
      <c r="C828" s="134" t="str">
        <f>UPPER(TRIM(Tbl_DFR[[#This Row],[CMP]]))</f>
        <v>HALDWANI</v>
      </c>
      <c r="D828" s="40" t="s">
        <v>1</v>
      </c>
      <c r="E828" s="45" t="s">
        <v>112</v>
      </c>
      <c r="F828" s="21" t="s">
        <v>111</v>
      </c>
      <c r="G828" s="23" t="s">
        <v>201</v>
      </c>
      <c r="H828" s="34">
        <v>95142</v>
      </c>
      <c r="I828" s="59">
        <v>45949</v>
      </c>
      <c r="J828" s="59">
        <v>45949</v>
      </c>
      <c r="K828" s="159">
        <f>IF(OR(Tbl_DFR[[#This Row],[Date of filling]]="WIP",Tbl_DFR[[#This Row],[Date of Invoice ]]=""),"",Tbl_DFR[[#This Row],[Date of filling]]-Tbl_DFR[[#This Row],[Date of Invoice ]])</f>
        <v>0</v>
      </c>
      <c r="L828" s="161" t="str">
        <f>IF(ISNUMBER(Tbl_DFR[[#This Row],[Invoice filling gape]]),"valid","check")</f>
        <v>valid</v>
      </c>
      <c r="M828" s="46">
        <v>50578</v>
      </c>
      <c r="N828" s="46">
        <v>11344</v>
      </c>
      <c r="O828" s="46">
        <v>28</v>
      </c>
      <c r="P828" s="46">
        <v>40</v>
      </c>
      <c r="Q828" s="46" t="str">
        <f>IF(Tbl_DFR[[#This Row],[Filling Qty]]&gt;=150,"high","normal")</f>
        <v>normal</v>
      </c>
      <c r="R828" s="46" t="str">
        <f>IF(AND(Tbl_DFR[[#This Row],[CMP]]="HALDWANI",Tbl_DFR[[#This Row],[Filling Qty]]&gt;=150),"yes","no")</f>
        <v>no</v>
      </c>
      <c r="S828" s="46" t="str">
        <f>IF(Tbl_DFR[[#This Row],[Filling Qty]]&gt;=150,"high",IF(Tbl_DFR[[#This Row],[Filling Qty]]&gt;=80,"medium","low"))</f>
        <v>low</v>
      </c>
      <c r="T828" s="46">
        <f t="shared" si="13"/>
        <v>68</v>
      </c>
      <c r="U828" s="46" t="str" cm="1">
        <f t="array" ref="U828">_xlfn.IFS(Tbl_DFR[[#This Row],[Filling Qty]]&gt;=150,"HIGH",Tbl_DFR[[#This Row],[Filling Qty]]&gt;=80,"medium",TRUE,"low")</f>
        <v>low</v>
      </c>
      <c r="V828" s="46" t="str">
        <f>IF(OR(Tbl_DFR[[#This Row],[CMP]]="HALDWANI",Tbl_DFR[[#This Row],[CMP]]="DEHRADUN"),"YES","NO")</f>
        <v>YES</v>
      </c>
      <c r="W828" s="59">
        <v>45949</v>
      </c>
      <c r="X828" s="46"/>
      <c r="Y828" s="47">
        <v>45931</v>
      </c>
      <c r="Z828" s="47" t="str">
        <f>IFERROR(TEXT(Tbl_DFR[[#This Row],[Date of filling]],"mmm"),"WIP")</f>
        <v>Oct</v>
      </c>
      <c r="AA828" s="159">
        <f>IFERROR(YEAR(Tbl_DFR[[#This Row],[Date of filling]]),"WIP")</f>
        <v>2025</v>
      </c>
      <c r="AB828" s="161" t="str">
        <f>IFERROR(TEXT(Tbl_DFR[[#This Row],[Date of filling]],"ddd"),"WIP")</f>
        <v>Sun</v>
      </c>
      <c r="AC828" s="48"/>
      <c r="AD828" s="130" t="str">
        <f>_xlfn.XLOOKUP(Tbl_DFR[[#This Row],[SAP]],Site_master[SAP ID],Site_master[ [ TECHNICIAN Name] ],"Not found")</f>
        <v>Ayush  Dubey</v>
      </c>
      <c r="AE828" s="150">
        <f>LEN(Tbl_DFR[[#This Row],[SAP]])</f>
        <v>18</v>
      </c>
      <c r="AF828" s="151" t="str">
        <f>IF(Tbl_DFR[[#This Row],[SAP LENGTH]]=18,"valid","check")</f>
        <v>valid</v>
      </c>
    </row>
    <row r="829" spans="1:32">
      <c r="A829" s="56">
        <v>601</v>
      </c>
      <c r="B829" s="29" t="s">
        <v>31</v>
      </c>
      <c r="C829" s="137" t="str">
        <f>UPPER(TRIM(Tbl_DFR[[#This Row],[CMP]]))</f>
        <v>HALDWANI</v>
      </c>
      <c r="D829" s="40" t="s">
        <v>1</v>
      </c>
      <c r="E829" s="49" t="s">
        <v>112</v>
      </c>
      <c r="F829" s="27" t="s">
        <v>111</v>
      </c>
      <c r="G829" s="23" t="s">
        <v>197</v>
      </c>
      <c r="H829" s="28">
        <v>95142</v>
      </c>
      <c r="I829" s="58">
        <v>45949</v>
      </c>
      <c r="J829" s="58">
        <v>45949</v>
      </c>
      <c r="K829" s="159">
        <f>IF(OR(Tbl_DFR[[#This Row],[Date of filling]]="WIP",Tbl_DFR[[#This Row],[Date of Invoice ]]=""),"",Tbl_DFR[[#This Row],[Date of filling]]-Tbl_DFR[[#This Row],[Date of Invoice ]])</f>
        <v>0</v>
      </c>
      <c r="L829" s="161" t="str">
        <f>IF(ISNUMBER(Tbl_DFR[[#This Row],[Invoice filling gape]]),"valid","check")</f>
        <v>valid</v>
      </c>
      <c r="M829" s="42">
        <v>11351</v>
      </c>
      <c r="N829" s="42">
        <v>2642</v>
      </c>
      <c r="O829" s="42">
        <v>28</v>
      </c>
      <c r="P829" s="42">
        <v>40</v>
      </c>
      <c r="Q829" s="42" t="str">
        <f>IF(Tbl_DFR[[#This Row],[Filling Qty]]&gt;=150,"high","normal")</f>
        <v>normal</v>
      </c>
      <c r="R829" s="42" t="str">
        <f>IF(AND(Tbl_DFR[[#This Row],[CMP]]="HALDWANI",Tbl_DFR[[#This Row],[Filling Qty]]&gt;=150),"yes","no")</f>
        <v>no</v>
      </c>
      <c r="S829" s="42" t="str">
        <f>IF(Tbl_DFR[[#This Row],[Filling Qty]]&gt;=150,"high",IF(Tbl_DFR[[#This Row],[Filling Qty]]&gt;=80,"medium","low"))</f>
        <v>low</v>
      </c>
      <c r="T829" s="42">
        <f t="shared" si="13"/>
        <v>68</v>
      </c>
      <c r="U829" s="42" t="str" cm="1">
        <f t="array" ref="U829">_xlfn.IFS(Tbl_DFR[[#This Row],[Filling Qty]]&gt;=150,"HIGH",Tbl_DFR[[#This Row],[Filling Qty]]&gt;=80,"medium",TRUE,"low")</f>
        <v>low</v>
      </c>
      <c r="V829" s="42" t="str">
        <f>IF(OR(Tbl_DFR[[#This Row],[CMP]]="HALDWANI",Tbl_DFR[[#This Row],[CMP]]="DEHRADUN"),"YES","NO")</f>
        <v>YES</v>
      </c>
      <c r="W829" s="58">
        <v>45949</v>
      </c>
      <c r="X829" s="42"/>
      <c r="Y829" s="43">
        <v>45931</v>
      </c>
      <c r="Z829" s="43" t="str">
        <f>IFERROR(TEXT(Tbl_DFR[[#This Row],[Date of filling]],"mmm"),"WIP")</f>
        <v>Oct</v>
      </c>
      <c r="AA829" s="159">
        <f>IFERROR(YEAR(Tbl_DFR[[#This Row],[Date of filling]]),"WIP")</f>
        <v>2025</v>
      </c>
      <c r="AB829" s="161" t="str">
        <f>IFERROR(TEXT(Tbl_DFR[[#This Row],[Date of filling]],"ddd"),"WIP")</f>
        <v>Sun</v>
      </c>
      <c r="AC829" s="50"/>
      <c r="AD829" s="129" t="str">
        <f>_xlfn.XLOOKUP(Tbl_DFR[[#This Row],[SAP]],Site_master[SAP ID],Site_master[ [ TECHNICIAN Name] ],"Not found")</f>
        <v>Teeka  Ram</v>
      </c>
      <c r="AE829" s="150">
        <f>LEN(Tbl_DFR[[#This Row],[SAP]])</f>
        <v>18</v>
      </c>
      <c r="AF829" s="151" t="str">
        <f>IF(Tbl_DFR[[#This Row],[SAP LENGTH]]=18,"valid","check")</f>
        <v>valid</v>
      </c>
    </row>
    <row r="830" spans="1:32">
      <c r="A830" s="70">
        <v>602</v>
      </c>
      <c r="B830" s="22" t="s">
        <v>31</v>
      </c>
      <c r="C830" s="134" t="str">
        <f>UPPER(TRIM(Tbl_DFR[[#This Row],[CMP]]))</f>
        <v>HALDWANI</v>
      </c>
      <c r="D830" s="40" t="s">
        <v>1</v>
      </c>
      <c r="E830" s="45" t="s">
        <v>112</v>
      </c>
      <c r="F830" s="21" t="s">
        <v>111</v>
      </c>
      <c r="G830" s="23" t="s">
        <v>203</v>
      </c>
      <c r="H830" s="34">
        <v>95142</v>
      </c>
      <c r="I830" s="59">
        <v>45949</v>
      </c>
      <c r="J830" s="59">
        <v>45949</v>
      </c>
      <c r="K830" s="159">
        <f>IF(OR(Tbl_DFR[[#This Row],[Date of filling]]="WIP",Tbl_DFR[[#This Row],[Date of Invoice ]]=""),"",Tbl_DFR[[#This Row],[Date of filling]]-Tbl_DFR[[#This Row],[Date of Invoice ]])</f>
        <v>0</v>
      </c>
      <c r="L830" s="161" t="str">
        <f>IF(ISNUMBER(Tbl_DFR[[#This Row],[Invoice filling gape]]),"valid","check")</f>
        <v>valid</v>
      </c>
      <c r="M830" s="46">
        <v>8823</v>
      </c>
      <c r="N830" s="46">
        <v>1791</v>
      </c>
      <c r="O830" s="46">
        <v>33</v>
      </c>
      <c r="P830" s="46">
        <v>40</v>
      </c>
      <c r="Q830" s="46" t="str">
        <f>IF(Tbl_DFR[[#This Row],[Filling Qty]]&gt;=150,"high","normal")</f>
        <v>normal</v>
      </c>
      <c r="R830" s="46" t="str">
        <f>IF(AND(Tbl_DFR[[#This Row],[CMP]]="HALDWANI",Tbl_DFR[[#This Row],[Filling Qty]]&gt;=150),"yes","no")</f>
        <v>no</v>
      </c>
      <c r="S830" s="46" t="str">
        <f>IF(Tbl_DFR[[#This Row],[Filling Qty]]&gt;=150,"high",IF(Tbl_DFR[[#This Row],[Filling Qty]]&gt;=80,"medium","low"))</f>
        <v>low</v>
      </c>
      <c r="T830" s="46">
        <f t="shared" si="13"/>
        <v>73</v>
      </c>
      <c r="U830" s="46" t="str" cm="1">
        <f t="array" ref="U830">_xlfn.IFS(Tbl_DFR[[#This Row],[Filling Qty]]&gt;=150,"HIGH",Tbl_DFR[[#This Row],[Filling Qty]]&gt;=80,"medium",TRUE,"low")</f>
        <v>low</v>
      </c>
      <c r="V830" s="46" t="str">
        <f>IF(OR(Tbl_DFR[[#This Row],[CMP]]="HALDWANI",Tbl_DFR[[#This Row],[CMP]]="DEHRADUN"),"YES","NO")</f>
        <v>YES</v>
      </c>
      <c r="W830" s="59">
        <v>45949</v>
      </c>
      <c r="X830" s="46"/>
      <c r="Y830" s="47">
        <v>45931</v>
      </c>
      <c r="Z830" s="47" t="str">
        <f>IFERROR(TEXT(Tbl_DFR[[#This Row],[Date of filling]],"mmm"),"WIP")</f>
        <v>Oct</v>
      </c>
      <c r="AA830" s="159">
        <f>IFERROR(YEAR(Tbl_DFR[[#This Row],[Date of filling]]),"WIP")</f>
        <v>2025</v>
      </c>
      <c r="AB830" s="161" t="str">
        <f>IFERROR(TEXT(Tbl_DFR[[#This Row],[Date of filling]],"ddd"),"WIP")</f>
        <v>Sun</v>
      </c>
      <c r="AC830" s="48"/>
      <c r="AD830" s="130" t="str">
        <f>_xlfn.XLOOKUP(Tbl_DFR[[#This Row],[SAP]],Site_master[SAP ID],Site_master[ [ TECHNICIAN Name] ],"Not found")</f>
        <v>Teeka  Ram</v>
      </c>
      <c r="AE830" s="150">
        <f>LEN(Tbl_DFR[[#This Row],[SAP]])</f>
        <v>18</v>
      </c>
      <c r="AF830" s="151" t="str">
        <f>IF(Tbl_DFR[[#This Row],[SAP LENGTH]]=18,"valid","check")</f>
        <v>valid</v>
      </c>
    </row>
    <row r="831" spans="1:32">
      <c r="A831" s="56">
        <v>603</v>
      </c>
      <c r="B831" s="29" t="s">
        <v>31</v>
      </c>
      <c r="C831" s="137" t="str">
        <f>UPPER(TRIM(Tbl_DFR[[#This Row],[CMP]]))</f>
        <v>HALDWANI</v>
      </c>
      <c r="D831" s="40" t="s">
        <v>1</v>
      </c>
      <c r="E831" s="49" t="s">
        <v>112</v>
      </c>
      <c r="F831" s="27" t="s">
        <v>111</v>
      </c>
      <c r="G831" s="23" t="s">
        <v>659</v>
      </c>
      <c r="H831" s="28">
        <v>95142</v>
      </c>
      <c r="I831" s="58">
        <v>45949</v>
      </c>
      <c r="J831" s="58">
        <v>45949</v>
      </c>
      <c r="K831" s="159">
        <f>IF(OR(Tbl_DFR[[#This Row],[Date of filling]]="WIP",Tbl_DFR[[#This Row],[Date of Invoice ]]=""),"",Tbl_DFR[[#This Row],[Date of filling]]-Tbl_DFR[[#This Row],[Date of Invoice ]])</f>
        <v>0</v>
      </c>
      <c r="L831" s="161" t="str">
        <f>IF(ISNUMBER(Tbl_DFR[[#This Row],[Invoice filling gape]]),"valid","check")</f>
        <v>valid</v>
      </c>
      <c r="M831" s="42">
        <v>15417</v>
      </c>
      <c r="N831" s="42">
        <v>4039</v>
      </c>
      <c r="O831" s="42">
        <v>15</v>
      </c>
      <c r="P831" s="42">
        <v>40</v>
      </c>
      <c r="Q831" s="42" t="str">
        <f>IF(Tbl_DFR[[#This Row],[Filling Qty]]&gt;=150,"high","normal")</f>
        <v>normal</v>
      </c>
      <c r="R831" s="42" t="str">
        <f>IF(AND(Tbl_DFR[[#This Row],[CMP]]="HALDWANI",Tbl_DFR[[#This Row],[Filling Qty]]&gt;=150),"yes","no")</f>
        <v>no</v>
      </c>
      <c r="S831" s="42" t="str">
        <f>IF(Tbl_DFR[[#This Row],[Filling Qty]]&gt;=150,"high",IF(Tbl_DFR[[#This Row],[Filling Qty]]&gt;=80,"medium","low"))</f>
        <v>low</v>
      </c>
      <c r="T831" s="42">
        <f t="shared" si="13"/>
        <v>55</v>
      </c>
      <c r="U831" s="42" t="str" cm="1">
        <f t="array" ref="U831">_xlfn.IFS(Tbl_DFR[[#This Row],[Filling Qty]]&gt;=150,"HIGH",Tbl_DFR[[#This Row],[Filling Qty]]&gt;=80,"medium",TRUE,"low")</f>
        <v>low</v>
      </c>
      <c r="V831" s="42" t="str">
        <f>IF(OR(Tbl_DFR[[#This Row],[CMP]]="HALDWANI",Tbl_DFR[[#This Row],[CMP]]="DEHRADUN"),"YES","NO")</f>
        <v>YES</v>
      </c>
      <c r="W831" s="58">
        <v>45949</v>
      </c>
      <c r="X831" s="42"/>
      <c r="Y831" s="43">
        <v>45931</v>
      </c>
      <c r="Z831" s="43" t="str">
        <f>IFERROR(TEXT(Tbl_DFR[[#This Row],[Date of filling]],"mmm"),"WIP")</f>
        <v>Oct</v>
      </c>
      <c r="AA831" s="159">
        <f>IFERROR(YEAR(Tbl_DFR[[#This Row],[Date of filling]]),"WIP")</f>
        <v>2025</v>
      </c>
      <c r="AB831" s="161" t="str">
        <f>IFERROR(TEXT(Tbl_DFR[[#This Row],[Date of filling]],"ddd"),"WIP")</f>
        <v>Sun</v>
      </c>
      <c r="AC831" s="50"/>
      <c r="AD831" s="129" t="str">
        <f>_xlfn.XLOOKUP(Tbl_DFR[[#This Row],[SAP]],Site_master[SAP ID],Site_master[ [ TECHNICIAN Name] ],"Not found")</f>
        <v>Ayush  Dubey</v>
      </c>
      <c r="AE831" s="150">
        <f>LEN(Tbl_DFR[[#This Row],[SAP]])</f>
        <v>18</v>
      </c>
      <c r="AF831" s="151" t="str">
        <f>IF(Tbl_DFR[[#This Row],[SAP LENGTH]]=18,"valid","check")</f>
        <v>valid</v>
      </c>
    </row>
    <row r="832" spans="1:32">
      <c r="A832" s="70">
        <v>604</v>
      </c>
      <c r="B832" s="22" t="s">
        <v>31</v>
      </c>
      <c r="C832" s="134" t="str">
        <f>UPPER(TRIM(Tbl_DFR[[#This Row],[CMP]]))</f>
        <v>HALDWANI</v>
      </c>
      <c r="D832" s="40" t="s">
        <v>1</v>
      </c>
      <c r="E832" s="40" t="s">
        <v>109</v>
      </c>
      <c r="F832" s="21" t="s">
        <v>110</v>
      </c>
      <c r="G832" s="23" t="s">
        <v>58</v>
      </c>
      <c r="H832" s="34" t="s">
        <v>660</v>
      </c>
      <c r="I832" s="59">
        <v>45950</v>
      </c>
      <c r="J832" s="59">
        <v>45950</v>
      </c>
      <c r="K832" s="159">
        <f>IF(OR(Tbl_DFR[[#This Row],[Date of filling]]="WIP",Tbl_DFR[[#This Row],[Date of Invoice ]]=""),"",Tbl_DFR[[#This Row],[Date of filling]]-Tbl_DFR[[#This Row],[Date of Invoice ]])</f>
        <v>0</v>
      </c>
      <c r="L832" s="161" t="str">
        <f>IF(ISNUMBER(Tbl_DFR[[#This Row],[Invoice filling gape]]),"valid","check")</f>
        <v>valid</v>
      </c>
      <c r="M832" s="46">
        <v>3575</v>
      </c>
      <c r="N832" s="46">
        <v>787</v>
      </c>
      <c r="O832" s="46">
        <v>52</v>
      </c>
      <c r="P832" s="46">
        <v>60</v>
      </c>
      <c r="Q832" s="46" t="str">
        <f>IF(Tbl_DFR[[#This Row],[Filling Qty]]&gt;=150,"high","normal")</f>
        <v>normal</v>
      </c>
      <c r="R832" s="46" t="str">
        <f>IF(AND(Tbl_DFR[[#This Row],[CMP]]="HALDWANI",Tbl_DFR[[#This Row],[Filling Qty]]&gt;=150),"yes","no")</f>
        <v>no</v>
      </c>
      <c r="S832" s="46" t="str">
        <f>IF(Tbl_DFR[[#This Row],[Filling Qty]]&gt;=150,"high",IF(Tbl_DFR[[#This Row],[Filling Qty]]&gt;=80,"medium","low"))</f>
        <v>low</v>
      </c>
      <c r="T832" s="46">
        <f t="shared" si="13"/>
        <v>112</v>
      </c>
      <c r="U832" s="46" t="str" cm="1">
        <f t="array" ref="U832">_xlfn.IFS(Tbl_DFR[[#This Row],[Filling Qty]]&gt;=150,"HIGH",Tbl_DFR[[#This Row],[Filling Qty]]&gt;=80,"medium",TRUE,"low")</f>
        <v>low</v>
      </c>
      <c r="V832" s="46" t="str">
        <f>IF(OR(Tbl_DFR[[#This Row],[CMP]]="HALDWANI",Tbl_DFR[[#This Row],[CMP]]="DEHRADUN"),"YES","NO")</f>
        <v>YES</v>
      </c>
      <c r="W832" s="59">
        <v>45950</v>
      </c>
      <c r="X832" s="46"/>
      <c r="Y832" s="47">
        <v>45931</v>
      </c>
      <c r="Z832" s="47" t="str">
        <f>IFERROR(TEXT(Tbl_DFR[[#This Row],[Date of filling]],"mmm"),"WIP")</f>
        <v>Oct</v>
      </c>
      <c r="AA832" s="159">
        <f>IFERROR(YEAR(Tbl_DFR[[#This Row],[Date of filling]]),"WIP")</f>
        <v>2025</v>
      </c>
      <c r="AB832" s="161" t="str">
        <f>IFERROR(TEXT(Tbl_DFR[[#This Row],[Date of filling]],"ddd"),"WIP")</f>
        <v>Mon</v>
      </c>
      <c r="AC832" s="48"/>
      <c r="AD832" s="130" t="str">
        <f>_xlfn.XLOOKUP(Tbl_DFR[[#This Row],[SAP]],Site_master[SAP ID],Site_master[ [ TECHNICIAN Name] ],"Not found")</f>
        <v>Deepak Joshi</v>
      </c>
      <c r="AE832" s="150">
        <f>LEN(Tbl_DFR[[#This Row],[SAP]])</f>
        <v>18</v>
      </c>
      <c r="AF832" s="151" t="str">
        <f>IF(Tbl_DFR[[#This Row],[SAP LENGTH]]=18,"valid","check")</f>
        <v>valid</v>
      </c>
    </row>
    <row r="833" spans="1:32">
      <c r="A833" s="56">
        <v>605</v>
      </c>
      <c r="B833" s="29" t="s">
        <v>31</v>
      </c>
      <c r="C833" s="137" t="str">
        <f>UPPER(TRIM(Tbl_DFR[[#This Row],[CMP]]))</f>
        <v>HALDWANI</v>
      </c>
      <c r="D833" s="40" t="s">
        <v>1</v>
      </c>
      <c r="E833" s="49" t="s">
        <v>112</v>
      </c>
      <c r="F833" s="27" t="s">
        <v>111</v>
      </c>
      <c r="G833" s="23" t="s">
        <v>661</v>
      </c>
      <c r="H833" s="28">
        <v>111126</v>
      </c>
      <c r="I833" s="58">
        <v>45952</v>
      </c>
      <c r="J833" s="58">
        <v>45952</v>
      </c>
      <c r="K833" s="159">
        <f>IF(OR(Tbl_DFR[[#This Row],[Date of filling]]="WIP",Tbl_DFR[[#This Row],[Date of Invoice ]]=""),"",Tbl_DFR[[#This Row],[Date of filling]]-Tbl_DFR[[#This Row],[Date of Invoice ]])</f>
        <v>0</v>
      </c>
      <c r="L833" s="161" t="str">
        <f>IF(ISNUMBER(Tbl_DFR[[#This Row],[Invoice filling gape]]),"valid","check")</f>
        <v>valid</v>
      </c>
      <c r="M833" s="42">
        <v>6833</v>
      </c>
      <c r="N833" s="42">
        <v>2046</v>
      </c>
      <c r="O833" s="42">
        <v>60</v>
      </c>
      <c r="P833" s="42">
        <v>40</v>
      </c>
      <c r="Q833" s="42" t="str">
        <f>IF(Tbl_DFR[[#This Row],[Filling Qty]]&gt;=150,"high","normal")</f>
        <v>normal</v>
      </c>
      <c r="R833" s="42" t="str">
        <f>IF(AND(Tbl_DFR[[#This Row],[CMP]]="HALDWANI",Tbl_DFR[[#This Row],[Filling Qty]]&gt;=150),"yes","no")</f>
        <v>no</v>
      </c>
      <c r="S833" s="42" t="str">
        <f>IF(Tbl_DFR[[#This Row],[Filling Qty]]&gt;=150,"high",IF(Tbl_DFR[[#This Row],[Filling Qty]]&gt;=80,"medium","low"))</f>
        <v>low</v>
      </c>
      <c r="T833" s="42">
        <f t="shared" si="13"/>
        <v>100</v>
      </c>
      <c r="U833" s="42" t="str" cm="1">
        <f t="array" ref="U833">_xlfn.IFS(Tbl_DFR[[#This Row],[Filling Qty]]&gt;=150,"HIGH",Tbl_DFR[[#This Row],[Filling Qty]]&gt;=80,"medium",TRUE,"low")</f>
        <v>low</v>
      </c>
      <c r="V833" s="42" t="str">
        <f>IF(OR(Tbl_DFR[[#This Row],[CMP]]="HALDWANI",Tbl_DFR[[#This Row],[CMP]]="DEHRADUN"),"YES","NO")</f>
        <v>YES</v>
      </c>
      <c r="W833" s="58">
        <v>45952</v>
      </c>
      <c r="X833" s="42"/>
      <c r="Y833" s="43">
        <v>45931</v>
      </c>
      <c r="Z833" s="43" t="str">
        <f>IFERROR(TEXT(Tbl_DFR[[#This Row],[Date of filling]],"mmm"),"WIP")</f>
        <v>Oct</v>
      </c>
      <c r="AA833" s="159">
        <f>IFERROR(YEAR(Tbl_DFR[[#This Row],[Date of filling]]),"WIP")</f>
        <v>2025</v>
      </c>
      <c r="AB833" s="161" t="str">
        <f>IFERROR(TEXT(Tbl_DFR[[#This Row],[Date of filling]],"ddd"),"WIP")</f>
        <v>Wed</v>
      </c>
      <c r="AC833" s="50"/>
      <c r="AD833" s="129" t="str">
        <f>_xlfn.XLOOKUP(Tbl_DFR[[#This Row],[SAP]],Site_master[SAP ID],Site_master[ [ TECHNICIAN Name] ],"Not found")</f>
        <v>Indrajeet  Sagar</v>
      </c>
      <c r="AE833" s="150">
        <f>LEN(Tbl_DFR[[#This Row],[SAP]])</f>
        <v>18</v>
      </c>
      <c r="AF833" s="151" t="str">
        <f>IF(Tbl_DFR[[#This Row],[SAP LENGTH]]=18,"valid","check")</f>
        <v>valid</v>
      </c>
    </row>
    <row r="834" spans="1:32">
      <c r="A834" s="70">
        <v>606</v>
      </c>
      <c r="B834" s="22" t="s">
        <v>31</v>
      </c>
      <c r="C834" s="134" t="str">
        <f>UPPER(TRIM(Tbl_DFR[[#This Row],[CMP]]))</f>
        <v>HALDWANI</v>
      </c>
      <c r="D834" s="40" t="s">
        <v>1</v>
      </c>
      <c r="E834" s="45" t="s">
        <v>112</v>
      </c>
      <c r="F834" s="21" t="s">
        <v>111</v>
      </c>
      <c r="G834" s="23" t="s">
        <v>662</v>
      </c>
      <c r="H834" s="34">
        <v>111126</v>
      </c>
      <c r="I834" s="59">
        <v>45952</v>
      </c>
      <c r="J834" s="59">
        <v>45952</v>
      </c>
      <c r="K834" s="159">
        <f>IF(OR(Tbl_DFR[[#This Row],[Date of filling]]="WIP",Tbl_DFR[[#This Row],[Date of Invoice ]]=""),"",Tbl_DFR[[#This Row],[Date of filling]]-Tbl_DFR[[#This Row],[Date of Invoice ]])</f>
        <v>0</v>
      </c>
      <c r="L834" s="161" t="str">
        <f>IF(ISNUMBER(Tbl_DFR[[#This Row],[Invoice filling gape]]),"valid","check")</f>
        <v>valid</v>
      </c>
      <c r="M834" s="46">
        <v>9020</v>
      </c>
      <c r="N834" s="46">
        <v>2136</v>
      </c>
      <c r="O834" s="46">
        <v>74</v>
      </c>
      <c r="P834" s="46">
        <v>60</v>
      </c>
      <c r="Q834" s="46" t="str">
        <f>IF(Tbl_DFR[[#This Row],[Filling Qty]]&gt;=150,"high","normal")</f>
        <v>normal</v>
      </c>
      <c r="R834" s="46" t="str">
        <f>IF(AND(Tbl_DFR[[#This Row],[CMP]]="HALDWANI",Tbl_DFR[[#This Row],[Filling Qty]]&gt;=150),"yes","no")</f>
        <v>no</v>
      </c>
      <c r="S834" s="46" t="str">
        <f>IF(Tbl_DFR[[#This Row],[Filling Qty]]&gt;=150,"high",IF(Tbl_DFR[[#This Row],[Filling Qty]]&gt;=80,"medium","low"))</f>
        <v>low</v>
      </c>
      <c r="T834" s="46">
        <f t="shared" si="13"/>
        <v>134</v>
      </c>
      <c r="U834" s="46" t="str" cm="1">
        <f t="array" ref="U834">_xlfn.IFS(Tbl_DFR[[#This Row],[Filling Qty]]&gt;=150,"HIGH",Tbl_DFR[[#This Row],[Filling Qty]]&gt;=80,"medium",TRUE,"low")</f>
        <v>low</v>
      </c>
      <c r="V834" s="46" t="str">
        <f>IF(OR(Tbl_DFR[[#This Row],[CMP]]="HALDWANI",Tbl_DFR[[#This Row],[CMP]]="DEHRADUN"),"YES","NO")</f>
        <v>YES</v>
      </c>
      <c r="W834" s="59">
        <v>45952</v>
      </c>
      <c r="X834" s="46"/>
      <c r="Y834" s="47">
        <v>45931</v>
      </c>
      <c r="Z834" s="47" t="str">
        <f>IFERROR(TEXT(Tbl_DFR[[#This Row],[Date of filling]],"mmm"),"WIP")</f>
        <v>Oct</v>
      </c>
      <c r="AA834" s="159">
        <f>IFERROR(YEAR(Tbl_DFR[[#This Row],[Date of filling]]),"WIP")</f>
        <v>2025</v>
      </c>
      <c r="AB834" s="161" t="str">
        <f>IFERROR(TEXT(Tbl_DFR[[#This Row],[Date of filling]],"ddd"),"WIP")</f>
        <v>Wed</v>
      </c>
      <c r="AC834" s="48"/>
      <c r="AD834" s="130" t="str">
        <f>_xlfn.XLOOKUP(Tbl_DFR[[#This Row],[SAP]],Site_master[SAP ID],Site_master[ [ TECHNICIAN Name] ],"Not found")</f>
        <v>Indrajeet  Sagar</v>
      </c>
      <c r="AE834" s="150">
        <f>LEN(Tbl_DFR[[#This Row],[SAP]])</f>
        <v>18</v>
      </c>
      <c r="AF834" s="151" t="str">
        <f>IF(Tbl_DFR[[#This Row],[SAP LENGTH]]=18,"valid","check")</f>
        <v>valid</v>
      </c>
    </row>
    <row r="835" spans="1:32">
      <c r="A835" s="56">
        <v>607</v>
      </c>
      <c r="B835" s="29" t="s">
        <v>31</v>
      </c>
      <c r="C835" s="137" t="str">
        <f>UPPER(TRIM(Tbl_DFR[[#This Row],[CMP]]))</f>
        <v>HALDWANI</v>
      </c>
      <c r="D835" s="40" t="s">
        <v>1</v>
      </c>
      <c r="E835" s="49" t="s">
        <v>112</v>
      </c>
      <c r="F835" s="27" t="s">
        <v>111</v>
      </c>
      <c r="G835" s="23" t="s">
        <v>663</v>
      </c>
      <c r="H835" s="28">
        <v>111126</v>
      </c>
      <c r="I835" s="58">
        <v>45952</v>
      </c>
      <c r="J835" s="58">
        <v>45952</v>
      </c>
      <c r="K835" s="159">
        <f>IF(OR(Tbl_DFR[[#This Row],[Date of filling]]="WIP",Tbl_DFR[[#This Row],[Date of Invoice ]]=""),"",Tbl_DFR[[#This Row],[Date of filling]]-Tbl_DFR[[#This Row],[Date of Invoice ]])</f>
        <v>0</v>
      </c>
      <c r="L835" s="161" t="str">
        <f>IF(ISNUMBER(Tbl_DFR[[#This Row],[Invoice filling gape]]),"valid","check")</f>
        <v>valid</v>
      </c>
      <c r="M835" s="42">
        <v>18307</v>
      </c>
      <c r="N835" s="42">
        <v>5034</v>
      </c>
      <c r="O835" s="42">
        <v>40</v>
      </c>
      <c r="P835" s="42">
        <v>60</v>
      </c>
      <c r="Q835" s="42" t="str">
        <f>IF(Tbl_DFR[[#This Row],[Filling Qty]]&gt;=150,"high","normal")</f>
        <v>normal</v>
      </c>
      <c r="R835" s="42" t="str">
        <f>IF(AND(Tbl_DFR[[#This Row],[CMP]]="HALDWANI",Tbl_DFR[[#This Row],[Filling Qty]]&gt;=150),"yes","no")</f>
        <v>no</v>
      </c>
      <c r="S835" s="42" t="str">
        <f>IF(Tbl_DFR[[#This Row],[Filling Qty]]&gt;=150,"high",IF(Tbl_DFR[[#This Row],[Filling Qty]]&gt;=80,"medium","low"))</f>
        <v>low</v>
      </c>
      <c r="T835" s="42">
        <f t="shared" si="13"/>
        <v>100</v>
      </c>
      <c r="U835" s="42" t="str" cm="1">
        <f t="array" ref="U835">_xlfn.IFS(Tbl_DFR[[#This Row],[Filling Qty]]&gt;=150,"HIGH",Tbl_DFR[[#This Row],[Filling Qty]]&gt;=80,"medium",TRUE,"low")</f>
        <v>low</v>
      </c>
      <c r="V835" s="42" t="str">
        <f>IF(OR(Tbl_DFR[[#This Row],[CMP]]="HALDWANI",Tbl_DFR[[#This Row],[CMP]]="DEHRADUN"),"YES","NO")</f>
        <v>YES</v>
      </c>
      <c r="W835" s="58">
        <v>45952</v>
      </c>
      <c r="X835" s="42"/>
      <c r="Y835" s="43">
        <v>45931</v>
      </c>
      <c r="Z835" s="43" t="str">
        <f>IFERROR(TEXT(Tbl_DFR[[#This Row],[Date of filling]],"mmm"),"WIP")</f>
        <v>Oct</v>
      </c>
      <c r="AA835" s="159">
        <f>IFERROR(YEAR(Tbl_DFR[[#This Row],[Date of filling]]),"WIP")</f>
        <v>2025</v>
      </c>
      <c r="AB835" s="161" t="str">
        <f>IFERROR(TEXT(Tbl_DFR[[#This Row],[Date of filling]],"ddd"),"WIP")</f>
        <v>Wed</v>
      </c>
      <c r="AC835" s="50"/>
      <c r="AD835" s="129" t="str">
        <f>_xlfn.XLOOKUP(Tbl_DFR[[#This Row],[SAP]],Site_master[SAP ID],Site_master[ [ TECHNICIAN Name] ],"Not found")</f>
        <v>Indrajeet  Sagar</v>
      </c>
      <c r="AE835" s="150">
        <f>LEN(Tbl_DFR[[#This Row],[SAP]])</f>
        <v>18</v>
      </c>
      <c r="AF835" s="151" t="str">
        <f>IF(Tbl_DFR[[#This Row],[SAP LENGTH]]=18,"valid","check")</f>
        <v>valid</v>
      </c>
    </row>
    <row r="836" spans="1:32">
      <c r="A836" s="70">
        <v>608</v>
      </c>
      <c r="B836" s="22" t="s">
        <v>31</v>
      </c>
      <c r="C836" s="134" t="str">
        <f>UPPER(TRIM(Tbl_DFR[[#This Row],[CMP]]))</f>
        <v>HALDWANI</v>
      </c>
      <c r="D836" s="40" t="s">
        <v>1</v>
      </c>
      <c r="E836" s="45" t="s">
        <v>112</v>
      </c>
      <c r="F836" s="21" t="s">
        <v>111</v>
      </c>
      <c r="G836" s="23" t="s">
        <v>664</v>
      </c>
      <c r="H836" s="34">
        <v>111126</v>
      </c>
      <c r="I836" s="59">
        <v>45952</v>
      </c>
      <c r="J836" s="59">
        <v>45952</v>
      </c>
      <c r="K836" s="159">
        <f>IF(OR(Tbl_DFR[[#This Row],[Date of filling]]="WIP",Tbl_DFR[[#This Row],[Date of Invoice ]]=""),"",Tbl_DFR[[#This Row],[Date of filling]]-Tbl_DFR[[#This Row],[Date of Invoice ]])</f>
        <v>0</v>
      </c>
      <c r="L836" s="161" t="str">
        <f>IF(ISNUMBER(Tbl_DFR[[#This Row],[Invoice filling gape]]),"valid","check")</f>
        <v>valid</v>
      </c>
      <c r="M836" s="46">
        <v>3504</v>
      </c>
      <c r="N836" s="46">
        <v>517</v>
      </c>
      <c r="O836" s="46">
        <v>68</v>
      </c>
      <c r="P836" s="46">
        <v>40</v>
      </c>
      <c r="Q836" s="46" t="str">
        <f>IF(Tbl_DFR[[#This Row],[Filling Qty]]&gt;=150,"high","normal")</f>
        <v>normal</v>
      </c>
      <c r="R836" s="46" t="str">
        <f>IF(AND(Tbl_DFR[[#This Row],[CMP]]="HALDWANI",Tbl_DFR[[#This Row],[Filling Qty]]&gt;=150),"yes","no")</f>
        <v>no</v>
      </c>
      <c r="S836" s="46" t="str">
        <f>IF(Tbl_DFR[[#This Row],[Filling Qty]]&gt;=150,"high",IF(Tbl_DFR[[#This Row],[Filling Qty]]&gt;=80,"medium","low"))</f>
        <v>low</v>
      </c>
      <c r="T836" s="46">
        <f t="shared" si="13"/>
        <v>108</v>
      </c>
      <c r="U836" s="46" t="str" cm="1">
        <f t="array" ref="U836">_xlfn.IFS(Tbl_DFR[[#This Row],[Filling Qty]]&gt;=150,"HIGH",Tbl_DFR[[#This Row],[Filling Qty]]&gt;=80,"medium",TRUE,"low")</f>
        <v>low</v>
      </c>
      <c r="V836" s="46" t="str">
        <f>IF(OR(Tbl_DFR[[#This Row],[CMP]]="HALDWANI",Tbl_DFR[[#This Row],[CMP]]="DEHRADUN"),"YES","NO")</f>
        <v>YES</v>
      </c>
      <c r="W836" s="59">
        <v>45952</v>
      </c>
      <c r="X836" s="46"/>
      <c r="Y836" s="47">
        <v>45931</v>
      </c>
      <c r="Z836" s="47" t="str">
        <f>IFERROR(TEXT(Tbl_DFR[[#This Row],[Date of filling]],"mmm"),"WIP")</f>
        <v>Oct</v>
      </c>
      <c r="AA836" s="159">
        <f>IFERROR(YEAR(Tbl_DFR[[#This Row],[Date of filling]]),"WIP")</f>
        <v>2025</v>
      </c>
      <c r="AB836" s="161" t="str">
        <f>IFERROR(TEXT(Tbl_DFR[[#This Row],[Date of filling]],"ddd"),"WIP")</f>
        <v>Wed</v>
      </c>
      <c r="AC836" s="48"/>
      <c r="AD836" s="130" t="str">
        <f>_xlfn.XLOOKUP(Tbl_DFR[[#This Row],[SAP]],Site_master[SAP ID],Site_master[ [ TECHNICIAN Name] ],"Not found")</f>
        <v>Indrajeet  Sagar</v>
      </c>
      <c r="AE836" s="150">
        <f>LEN(Tbl_DFR[[#This Row],[SAP]])</f>
        <v>18</v>
      </c>
      <c r="AF836" s="151" t="str">
        <f>IF(Tbl_DFR[[#This Row],[SAP LENGTH]]=18,"valid","check")</f>
        <v>valid</v>
      </c>
    </row>
    <row r="837" spans="1:32">
      <c r="A837" s="56">
        <v>609</v>
      </c>
      <c r="B837" s="29" t="s">
        <v>31</v>
      </c>
      <c r="C837" s="137" t="str">
        <f>UPPER(TRIM(Tbl_DFR[[#This Row],[CMP]]))</f>
        <v>HALDWANI</v>
      </c>
      <c r="D837" s="40" t="s">
        <v>1</v>
      </c>
      <c r="E837" s="49" t="s">
        <v>112</v>
      </c>
      <c r="F837" s="27" t="s">
        <v>111</v>
      </c>
      <c r="G837" s="23" t="s">
        <v>658</v>
      </c>
      <c r="H837" s="28">
        <v>111126</v>
      </c>
      <c r="I837" s="58">
        <v>45952</v>
      </c>
      <c r="J837" s="58">
        <v>45952</v>
      </c>
      <c r="K837" s="159">
        <f>IF(OR(Tbl_DFR[[#This Row],[Date of filling]]="WIP",Tbl_DFR[[#This Row],[Date of Invoice ]]=""),"",Tbl_DFR[[#This Row],[Date of filling]]-Tbl_DFR[[#This Row],[Date of Invoice ]])</f>
        <v>0</v>
      </c>
      <c r="L837" s="161" t="str">
        <f>IF(ISNUMBER(Tbl_DFR[[#This Row],[Invoice filling gape]]),"valid","check")</f>
        <v>valid</v>
      </c>
      <c r="M837" s="42">
        <v>4831</v>
      </c>
      <c r="N837" s="42">
        <v>862</v>
      </c>
      <c r="O837" s="42">
        <v>20</v>
      </c>
      <c r="P837" s="42">
        <v>80</v>
      </c>
      <c r="Q837" s="42" t="str">
        <f>IF(Tbl_DFR[[#This Row],[Filling Qty]]&gt;=150,"high","normal")</f>
        <v>normal</v>
      </c>
      <c r="R837" s="42" t="str">
        <f>IF(AND(Tbl_DFR[[#This Row],[CMP]]="HALDWANI",Tbl_DFR[[#This Row],[Filling Qty]]&gt;=150),"yes","no")</f>
        <v>no</v>
      </c>
      <c r="S837" s="42" t="str">
        <f>IF(Tbl_DFR[[#This Row],[Filling Qty]]&gt;=150,"high",IF(Tbl_DFR[[#This Row],[Filling Qty]]&gt;=80,"medium","low"))</f>
        <v>medium</v>
      </c>
      <c r="T837" s="42">
        <f t="shared" si="13"/>
        <v>100</v>
      </c>
      <c r="U837" s="42" t="str" cm="1">
        <f t="array" ref="U837">_xlfn.IFS(Tbl_DFR[[#This Row],[Filling Qty]]&gt;=150,"HIGH",Tbl_DFR[[#This Row],[Filling Qty]]&gt;=80,"medium",TRUE,"low")</f>
        <v>medium</v>
      </c>
      <c r="V837" s="42" t="str">
        <f>IF(OR(Tbl_DFR[[#This Row],[CMP]]="HALDWANI",Tbl_DFR[[#This Row],[CMP]]="DEHRADUN"),"YES","NO")</f>
        <v>YES</v>
      </c>
      <c r="W837" s="58">
        <v>45952</v>
      </c>
      <c r="X837" s="42"/>
      <c r="Y837" s="43">
        <v>45931</v>
      </c>
      <c r="Z837" s="43" t="str">
        <f>IFERROR(TEXT(Tbl_DFR[[#This Row],[Date of filling]],"mmm"),"WIP")</f>
        <v>Oct</v>
      </c>
      <c r="AA837" s="159">
        <f>IFERROR(YEAR(Tbl_DFR[[#This Row],[Date of filling]]),"WIP")</f>
        <v>2025</v>
      </c>
      <c r="AB837" s="161" t="str">
        <f>IFERROR(TEXT(Tbl_DFR[[#This Row],[Date of filling]],"ddd"),"WIP")</f>
        <v>Wed</v>
      </c>
      <c r="AC837" s="50"/>
      <c r="AD837" s="129" t="str">
        <f>_xlfn.XLOOKUP(Tbl_DFR[[#This Row],[SAP]],Site_master[SAP ID],Site_master[ [ TECHNICIAN Name] ],"Not found")</f>
        <v>Rakesh   Kumar KCHA</v>
      </c>
      <c r="AE837" s="150">
        <f>LEN(Tbl_DFR[[#This Row],[SAP]])</f>
        <v>18</v>
      </c>
      <c r="AF837" s="151" t="str">
        <f>IF(Tbl_DFR[[#This Row],[SAP LENGTH]]=18,"valid","check")</f>
        <v>valid</v>
      </c>
    </row>
    <row r="838" spans="1:32">
      <c r="A838" s="70">
        <v>610</v>
      </c>
      <c r="B838" s="22" t="s">
        <v>31</v>
      </c>
      <c r="C838" s="134" t="str">
        <f>UPPER(TRIM(Tbl_DFR[[#This Row],[CMP]]))</f>
        <v>HALDWANI</v>
      </c>
      <c r="D838" s="40" t="s">
        <v>1</v>
      </c>
      <c r="E838" s="45" t="s">
        <v>112</v>
      </c>
      <c r="F838" s="21" t="s">
        <v>111</v>
      </c>
      <c r="G838" s="23" t="s">
        <v>665</v>
      </c>
      <c r="H838" s="34">
        <v>111126</v>
      </c>
      <c r="I838" s="59">
        <v>45952</v>
      </c>
      <c r="J838" s="59">
        <v>45952</v>
      </c>
      <c r="K838" s="159">
        <f>IF(OR(Tbl_DFR[[#This Row],[Date of filling]]="WIP",Tbl_DFR[[#This Row],[Date of Invoice ]]=""),"",Tbl_DFR[[#This Row],[Date of filling]]-Tbl_DFR[[#This Row],[Date of Invoice ]])</f>
        <v>0</v>
      </c>
      <c r="L838" s="161" t="str">
        <f>IF(ISNUMBER(Tbl_DFR[[#This Row],[Invoice filling gape]]),"valid","check")</f>
        <v>valid</v>
      </c>
      <c r="M838" s="46">
        <v>8376</v>
      </c>
      <c r="N838" s="46">
        <v>1997</v>
      </c>
      <c r="O838" s="46">
        <v>51</v>
      </c>
      <c r="P838" s="46">
        <v>60</v>
      </c>
      <c r="Q838" s="46" t="str">
        <f>IF(Tbl_DFR[[#This Row],[Filling Qty]]&gt;=150,"high","normal")</f>
        <v>normal</v>
      </c>
      <c r="R838" s="46" t="str">
        <f>IF(AND(Tbl_DFR[[#This Row],[CMP]]="HALDWANI",Tbl_DFR[[#This Row],[Filling Qty]]&gt;=150),"yes","no")</f>
        <v>no</v>
      </c>
      <c r="S838" s="46" t="str">
        <f>IF(Tbl_DFR[[#This Row],[Filling Qty]]&gt;=150,"high",IF(Tbl_DFR[[#This Row],[Filling Qty]]&gt;=80,"medium","low"))</f>
        <v>low</v>
      </c>
      <c r="T838" s="46">
        <f t="shared" ref="T838:T901" si="14">P838+O838</f>
        <v>111</v>
      </c>
      <c r="U838" s="46" t="str" cm="1">
        <f t="array" ref="U838">_xlfn.IFS(Tbl_DFR[[#This Row],[Filling Qty]]&gt;=150,"HIGH",Tbl_DFR[[#This Row],[Filling Qty]]&gt;=80,"medium",TRUE,"low")</f>
        <v>low</v>
      </c>
      <c r="V838" s="46" t="str">
        <f>IF(OR(Tbl_DFR[[#This Row],[CMP]]="HALDWANI",Tbl_DFR[[#This Row],[CMP]]="DEHRADUN"),"YES","NO")</f>
        <v>YES</v>
      </c>
      <c r="W838" s="59">
        <v>45952</v>
      </c>
      <c r="X838" s="46"/>
      <c r="Y838" s="47">
        <v>45931</v>
      </c>
      <c r="Z838" s="47" t="str">
        <f>IFERROR(TEXT(Tbl_DFR[[#This Row],[Date of filling]],"mmm"),"WIP")</f>
        <v>Oct</v>
      </c>
      <c r="AA838" s="159">
        <f>IFERROR(YEAR(Tbl_DFR[[#This Row],[Date of filling]]),"WIP")</f>
        <v>2025</v>
      </c>
      <c r="AB838" s="161" t="str">
        <f>IFERROR(TEXT(Tbl_DFR[[#This Row],[Date of filling]],"ddd"),"WIP")</f>
        <v>Wed</v>
      </c>
      <c r="AC838" s="48"/>
      <c r="AD838" s="130" t="str">
        <f>_xlfn.XLOOKUP(Tbl_DFR[[#This Row],[SAP]],Site_master[SAP ID],Site_master[ [ TECHNICIAN Name] ],"Not found")</f>
        <v>Rakesh   Kumar KCHA</v>
      </c>
      <c r="AE838" s="150">
        <f>LEN(Tbl_DFR[[#This Row],[SAP]])</f>
        <v>18</v>
      </c>
      <c r="AF838" s="151" t="str">
        <f>IF(Tbl_DFR[[#This Row],[SAP LENGTH]]=18,"valid","check")</f>
        <v>valid</v>
      </c>
    </row>
    <row r="839" spans="1:32">
      <c r="A839" s="56">
        <v>611</v>
      </c>
      <c r="B839" s="29" t="s">
        <v>31</v>
      </c>
      <c r="C839" s="137" t="str">
        <f>UPPER(TRIM(Tbl_DFR[[#This Row],[CMP]]))</f>
        <v>HALDWANI</v>
      </c>
      <c r="D839" s="40" t="s">
        <v>1</v>
      </c>
      <c r="E839" s="49" t="s">
        <v>112</v>
      </c>
      <c r="F839" s="27" t="s">
        <v>111</v>
      </c>
      <c r="G839" s="23" t="s">
        <v>666</v>
      </c>
      <c r="H839" s="28">
        <v>111126</v>
      </c>
      <c r="I839" s="58">
        <v>45952</v>
      </c>
      <c r="J839" s="58">
        <v>45952</v>
      </c>
      <c r="K839" s="159">
        <f>IF(OR(Tbl_DFR[[#This Row],[Date of filling]]="WIP",Tbl_DFR[[#This Row],[Date of Invoice ]]=""),"",Tbl_DFR[[#This Row],[Date of filling]]-Tbl_DFR[[#This Row],[Date of Invoice ]])</f>
        <v>0</v>
      </c>
      <c r="L839" s="161" t="str">
        <f>IF(ISNUMBER(Tbl_DFR[[#This Row],[Invoice filling gape]]),"valid","check")</f>
        <v>valid</v>
      </c>
      <c r="M839" s="42">
        <v>82685</v>
      </c>
      <c r="N839" s="42">
        <v>16799</v>
      </c>
      <c r="O839" s="42">
        <v>32</v>
      </c>
      <c r="P839" s="42">
        <v>40</v>
      </c>
      <c r="Q839" s="42" t="str">
        <f>IF(Tbl_DFR[[#This Row],[Filling Qty]]&gt;=150,"high","normal")</f>
        <v>normal</v>
      </c>
      <c r="R839" s="42" t="str">
        <f>IF(AND(Tbl_DFR[[#This Row],[CMP]]="HALDWANI",Tbl_DFR[[#This Row],[Filling Qty]]&gt;=150),"yes","no")</f>
        <v>no</v>
      </c>
      <c r="S839" s="42" t="str">
        <f>IF(Tbl_DFR[[#This Row],[Filling Qty]]&gt;=150,"high",IF(Tbl_DFR[[#This Row],[Filling Qty]]&gt;=80,"medium","low"))</f>
        <v>low</v>
      </c>
      <c r="T839" s="42">
        <f t="shared" si="14"/>
        <v>72</v>
      </c>
      <c r="U839" s="42" t="str" cm="1">
        <f t="array" ref="U839">_xlfn.IFS(Tbl_DFR[[#This Row],[Filling Qty]]&gt;=150,"HIGH",Tbl_DFR[[#This Row],[Filling Qty]]&gt;=80,"medium",TRUE,"low")</f>
        <v>low</v>
      </c>
      <c r="V839" s="42" t="str">
        <f>IF(OR(Tbl_DFR[[#This Row],[CMP]]="HALDWANI",Tbl_DFR[[#This Row],[CMP]]="DEHRADUN"),"YES","NO")</f>
        <v>YES</v>
      </c>
      <c r="W839" s="58">
        <v>45952</v>
      </c>
      <c r="X839" s="42"/>
      <c r="Y839" s="43">
        <v>45931</v>
      </c>
      <c r="Z839" s="43" t="str">
        <f>IFERROR(TEXT(Tbl_DFR[[#This Row],[Date of filling]],"mmm"),"WIP")</f>
        <v>Oct</v>
      </c>
      <c r="AA839" s="159">
        <f>IFERROR(YEAR(Tbl_DFR[[#This Row],[Date of filling]]),"WIP")</f>
        <v>2025</v>
      </c>
      <c r="AB839" s="161" t="str">
        <f>IFERROR(TEXT(Tbl_DFR[[#This Row],[Date of filling]],"ddd"),"WIP")</f>
        <v>Wed</v>
      </c>
      <c r="AC839" s="50"/>
      <c r="AD839" s="129" t="str">
        <f>_xlfn.XLOOKUP(Tbl_DFR[[#This Row],[SAP]],Site_master[SAP ID],Site_master[ [ TECHNICIAN Name] ],"Not found")</f>
        <v>Rakesh   Kumar KCHA</v>
      </c>
      <c r="AE839" s="150">
        <f>LEN(Tbl_DFR[[#This Row],[SAP]])</f>
        <v>18</v>
      </c>
      <c r="AF839" s="151" t="str">
        <f>IF(Tbl_DFR[[#This Row],[SAP LENGTH]]=18,"valid","check")</f>
        <v>valid</v>
      </c>
    </row>
    <row r="840" spans="1:32">
      <c r="A840" s="70">
        <v>612</v>
      </c>
      <c r="B840" s="22" t="s">
        <v>31</v>
      </c>
      <c r="C840" s="134" t="str">
        <f>UPPER(TRIM(Tbl_DFR[[#This Row],[CMP]]))</f>
        <v>HALDWANI</v>
      </c>
      <c r="D840" s="40" t="s">
        <v>1</v>
      </c>
      <c r="E840" s="45" t="s">
        <v>112</v>
      </c>
      <c r="F840" s="21" t="s">
        <v>111</v>
      </c>
      <c r="G840" s="23" t="s">
        <v>446</v>
      </c>
      <c r="H840" s="34">
        <v>111126</v>
      </c>
      <c r="I840" s="59">
        <v>45952</v>
      </c>
      <c r="J840" s="59">
        <v>45952</v>
      </c>
      <c r="K840" s="159">
        <f>IF(OR(Tbl_DFR[[#This Row],[Date of filling]]="WIP",Tbl_DFR[[#This Row],[Date of Invoice ]]=""),"",Tbl_DFR[[#This Row],[Date of filling]]-Tbl_DFR[[#This Row],[Date of Invoice ]])</f>
        <v>0</v>
      </c>
      <c r="L840" s="161" t="str">
        <f>IF(ISNUMBER(Tbl_DFR[[#This Row],[Invoice filling gape]]),"valid","check")</f>
        <v>valid</v>
      </c>
      <c r="M840" s="46">
        <v>6422</v>
      </c>
      <c r="N840" s="46">
        <v>1255</v>
      </c>
      <c r="O840" s="46">
        <v>89</v>
      </c>
      <c r="P840" s="46">
        <v>40</v>
      </c>
      <c r="Q840" s="46" t="str">
        <f>IF(Tbl_DFR[[#This Row],[Filling Qty]]&gt;=150,"high","normal")</f>
        <v>normal</v>
      </c>
      <c r="R840" s="46" t="str">
        <f>IF(AND(Tbl_DFR[[#This Row],[CMP]]="HALDWANI",Tbl_DFR[[#This Row],[Filling Qty]]&gt;=150),"yes","no")</f>
        <v>no</v>
      </c>
      <c r="S840" s="46" t="str">
        <f>IF(Tbl_DFR[[#This Row],[Filling Qty]]&gt;=150,"high",IF(Tbl_DFR[[#This Row],[Filling Qty]]&gt;=80,"medium","low"))</f>
        <v>low</v>
      </c>
      <c r="T840" s="46">
        <f t="shared" si="14"/>
        <v>129</v>
      </c>
      <c r="U840" s="46" t="str" cm="1">
        <f t="array" ref="U840">_xlfn.IFS(Tbl_DFR[[#This Row],[Filling Qty]]&gt;=150,"HIGH",Tbl_DFR[[#This Row],[Filling Qty]]&gt;=80,"medium",TRUE,"low")</f>
        <v>low</v>
      </c>
      <c r="V840" s="46" t="str">
        <f>IF(OR(Tbl_DFR[[#This Row],[CMP]]="HALDWANI",Tbl_DFR[[#This Row],[CMP]]="DEHRADUN"),"YES","NO")</f>
        <v>YES</v>
      </c>
      <c r="W840" s="59">
        <v>45952</v>
      </c>
      <c r="X840" s="46"/>
      <c r="Y840" s="47">
        <v>45931</v>
      </c>
      <c r="Z840" s="47" t="str">
        <f>IFERROR(TEXT(Tbl_DFR[[#This Row],[Date of filling]],"mmm"),"WIP")</f>
        <v>Oct</v>
      </c>
      <c r="AA840" s="159">
        <f>IFERROR(YEAR(Tbl_DFR[[#This Row],[Date of filling]]),"WIP")</f>
        <v>2025</v>
      </c>
      <c r="AB840" s="161" t="str">
        <f>IFERROR(TEXT(Tbl_DFR[[#This Row],[Date of filling]],"ddd"),"WIP")</f>
        <v>Wed</v>
      </c>
      <c r="AC840" s="48"/>
      <c r="AD840" s="130" t="str">
        <f>_xlfn.XLOOKUP(Tbl_DFR[[#This Row],[SAP]],Site_master[SAP ID],Site_master[ [ TECHNICIAN Name] ],"Not found")</f>
        <v>Rakesh   Kumar KCHA</v>
      </c>
      <c r="AE840" s="150">
        <f>LEN(Tbl_DFR[[#This Row],[SAP]])</f>
        <v>18</v>
      </c>
      <c r="AF840" s="151" t="str">
        <f>IF(Tbl_DFR[[#This Row],[SAP LENGTH]]=18,"valid","check")</f>
        <v>valid</v>
      </c>
    </row>
    <row r="841" spans="1:32">
      <c r="A841" s="56">
        <v>613</v>
      </c>
      <c r="B841" s="29" t="s">
        <v>31</v>
      </c>
      <c r="C841" s="137" t="str">
        <f>UPPER(TRIM(Tbl_DFR[[#This Row],[CMP]]))</f>
        <v>HALDWANI</v>
      </c>
      <c r="D841" s="40" t="s">
        <v>1</v>
      </c>
      <c r="E841" s="49" t="s">
        <v>112</v>
      </c>
      <c r="F841" s="27" t="s">
        <v>111</v>
      </c>
      <c r="G841" s="23" t="s">
        <v>447</v>
      </c>
      <c r="H841" s="28">
        <v>111126</v>
      </c>
      <c r="I841" s="58">
        <v>45952</v>
      </c>
      <c r="J841" s="58">
        <v>45952</v>
      </c>
      <c r="K841" s="159">
        <f>IF(OR(Tbl_DFR[[#This Row],[Date of filling]]="WIP",Tbl_DFR[[#This Row],[Date of Invoice ]]=""),"",Tbl_DFR[[#This Row],[Date of filling]]-Tbl_DFR[[#This Row],[Date of Invoice ]])</f>
        <v>0</v>
      </c>
      <c r="L841" s="161" t="str">
        <f>IF(ISNUMBER(Tbl_DFR[[#This Row],[Invoice filling gape]]),"valid","check")</f>
        <v>valid</v>
      </c>
      <c r="M841" s="42">
        <v>8690</v>
      </c>
      <c r="N841" s="42">
        <v>1992</v>
      </c>
      <c r="O841" s="42">
        <v>72</v>
      </c>
      <c r="P841" s="42">
        <v>40</v>
      </c>
      <c r="Q841" s="42" t="str">
        <f>IF(Tbl_DFR[[#This Row],[Filling Qty]]&gt;=150,"high","normal")</f>
        <v>normal</v>
      </c>
      <c r="R841" s="42" t="str">
        <f>IF(AND(Tbl_DFR[[#This Row],[CMP]]="HALDWANI",Tbl_DFR[[#This Row],[Filling Qty]]&gt;=150),"yes","no")</f>
        <v>no</v>
      </c>
      <c r="S841" s="42" t="str">
        <f>IF(Tbl_DFR[[#This Row],[Filling Qty]]&gt;=150,"high",IF(Tbl_DFR[[#This Row],[Filling Qty]]&gt;=80,"medium","low"))</f>
        <v>low</v>
      </c>
      <c r="T841" s="42">
        <f t="shared" si="14"/>
        <v>112</v>
      </c>
      <c r="U841" s="42" t="str" cm="1">
        <f t="array" ref="U841">_xlfn.IFS(Tbl_DFR[[#This Row],[Filling Qty]]&gt;=150,"HIGH",Tbl_DFR[[#This Row],[Filling Qty]]&gt;=80,"medium",TRUE,"low")</f>
        <v>low</v>
      </c>
      <c r="V841" s="42" t="str">
        <f>IF(OR(Tbl_DFR[[#This Row],[CMP]]="HALDWANI",Tbl_DFR[[#This Row],[CMP]]="DEHRADUN"),"YES","NO")</f>
        <v>YES</v>
      </c>
      <c r="W841" s="58">
        <v>45952</v>
      </c>
      <c r="X841" s="42"/>
      <c r="Y841" s="43">
        <v>45931</v>
      </c>
      <c r="Z841" s="43" t="str">
        <f>IFERROR(TEXT(Tbl_DFR[[#This Row],[Date of filling]],"mmm"),"WIP")</f>
        <v>Oct</v>
      </c>
      <c r="AA841" s="159">
        <f>IFERROR(YEAR(Tbl_DFR[[#This Row],[Date of filling]]),"WIP")</f>
        <v>2025</v>
      </c>
      <c r="AB841" s="161" t="str">
        <f>IFERROR(TEXT(Tbl_DFR[[#This Row],[Date of filling]],"ddd"),"WIP")</f>
        <v>Wed</v>
      </c>
      <c r="AC841" s="50"/>
      <c r="AD841" s="129" t="str">
        <f>_xlfn.XLOOKUP(Tbl_DFR[[#This Row],[SAP]],Site_master[SAP ID],Site_master[ [ TECHNICIAN Name] ],"Not found")</f>
        <v>Rakesh   Kumar KCHA</v>
      </c>
      <c r="AE841" s="150">
        <f>LEN(Tbl_DFR[[#This Row],[SAP]])</f>
        <v>18</v>
      </c>
      <c r="AF841" s="151" t="str">
        <f>IF(Tbl_DFR[[#This Row],[SAP LENGTH]]=18,"valid","check")</f>
        <v>valid</v>
      </c>
    </row>
    <row r="842" spans="1:32" hidden="1">
      <c r="A842" s="70">
        <v>614</v>
      </c>
      <c r="B842" s="22" t="s">
        <v>31</v>
      </c>
      <c r="C842" s="134" t="str">
        <f>UPPER(TRIM(Tbl_DFR[[#This Row],[CMP]]))</f>
        <v>HALDWANI</v>
      </c>
      <c r="D842" s="40" t="s">
        <v>104</v>
      </c>
      <c r="E842" s="45" t="s">
        <v>127</v>
      </c>
      <c r="F842" s="21" t="s">
        <v>126</v>
      </c>
      <c r="G842" s="23" t="s">
        <v>667</v>
      </c>
      <c r="H842" s="34">
        <v>101809</v>
      </c>
      <c r="I842" s="59">
        <v>45589</v>
      </c>
      <c r="J842" s="59">
        <v>45589</v>
      </c>
      <c r="K842" s="159">
        <f>IF(OR(Tbl_DFR[[#This Row],[Date of filling]]="WIP",Tbl_DFR[[#This Row],[Date of Invoice ]]=""),"",Tbl_DFR[[#This Row],[Date of filling]]-Tbl_DFR[[#This Row],[Date of Invoice ]])</f>
        <v>0</v>
      </c>
      <c r="L842" s="161" t="str">
        <f>IF(ISNUMBER(Tbl_DFR[[#This Row],[Invoice filling gape]]),"valid","check")</f>
        <v>valid</v>
      </c>
      <c r="M842" s="46">
        <v>2417</v>
      </c>
      <c r="N842" s="46">
        <v>451</v>
      </c>
      <c r="O842" s="46">
        <v>18</v>
      </c>
      <c r="P842" s="46">
        <v>80</v>
      </c>
      <c r="Q842" s="46" t="str">
        <f>IF(Tbl_DFR[[#This Row],[Filling Qty]]&gt;=150,"high","normal")</f>
        <v>normal</v>
      </c>
      <c r="R842" s="46" t="str">
        <f>IF(AND(Tbl_DFR[[#This Row],[CMP]]="HALDWANI",Tbl_DFR[[#This Row],[Filling Qty]]&gt;=150),"yes","no")</f>
        <v>no</v>
      </c>
      <c r="S842" s="46" t="str">
        <f>IF(Tbl_DFR[[#This Row],[Filling Qty]]&gt;=150,"high",IF(Tbl_DFR[[#This Row],[Filling Qty]]&gt;=80,"medium","low"))</f>
        <v>medium</v>
      </c>
      <c r="T842" s="46">
        <f t="shared" si="14"/>
        <v>98</v>
      </c>
      <c r="U842" s="46" t="str" cm="1">
        <f t="array" ref="U842">_xlfn.IFS(Tbl_DFR[[#This Row],[Filling Qty]]&gt;=150,"HIGH",Tbl_DFR[[#This Row],[Filling Qty]]&gt;=80,"medium",TRUE,"low")</f>
        <v>medium</v>
      </c>
      <c r="V842" s="46" t="str">
        <f>IF(OR(Tbl_DFR[[#This Row],[CMP]]="HALDWANI",Tbl_DFR[[#This Row],[CMP]]="DEHRADUN"),"YES","NO")</f>
        <v>YES</v>
      </c>
      <c r="W842" s="59">
        <v>45954</v>
      </c>
      <c r="X842" s="46"/>
      <c r="Y842" s="47">
        <v>45931</v>
      </c>
      <c r="Z842" s="47" t="str">
        <f>IFERROR(TEXT(Tbl_DFR[[#This Row],[Date of filling]],"mmm"),"WIP")</f>
        <v>Oct</v>
      </c>
      <c r="AA842" s="159">
        <f>IFERROR(YEAR(Tbl_DFR[[#This Row],[Date of filling]]),"WIP")</f>
        <v>2024</v>
      </c>
      <c r="AB842" s="161" t="str">
        <f>IFERROR(TEXT(Tbl_DFR[[#This Row],[Date of filling]],"ddd"),"WIP")</f>
        <v>Thu</v>
      </c>
      <c r="AC842" s="48"/>
      <c r="AD842" s="130" t="str">
        <f>_xlfn.XLOOKUP(Tbl_DFR[[#This Row],[SAP]],Site_master[SAP ID],Site_master[ [ TECHNICIAN Name] ],"Not found")</f>
        <v>Bhupendra  Singh</v>
      </c>
      <c r="AE842" s="150">
        <f>LEN(Tbl_DFR[[#This Row],[SAP]])</f>
        <v>18</v>
      </c>
      <c r="AF842" s="151" t="str">
        <f>IF(Tbl_DFR[[#This Row],[SAP LENGTH]]=18,"valid","check")</f>
        <v>valid</v>
      </c>
    </row>
    <row r="843" spans="1:32" ht="15.6">
      <c r="A843" s="56">
        <v>615</v>
      </c>
      <c r="B843" s="29" t="s">
        <v>31</v>
      </c>
      <c r="C843" s="137" t="str">
        <f>UPPER(TRIM(Tbl_DFR[[#This Row],[CMP]]))</f>
        <v>HALDWANI</v>
      </c>
      <c r="D843" s="40" t="s">
        <v>1</v>
      </c>
      <c r="E843" s="40" t="s">
        <v>105</v>
      </c>
      <c r="F843" s="27" t="s">
        <v>106</v>
      </c>
      <c r="G843" s="23" t="s">
        <v>584</v>
      </c>
      <c r="H843" s="28" t="s">
        <v>673</v>
      </c>
      <c r="I843" s="58">
        <v>45958</v>
      </c>
      <c r="J843" s="58">
        <v>45958</v>
      </c>
      <c r="K843" s="159">
        <f>IF(OR(Tbl_DFR[[#This Row],[Date of filling]]="WIP",Tbl_DFR[[#This Row],[Date of Invoice ]]=""),"",Tbl_DFR[[#This Row],[Date of filling]]-Tbl_DFR[[#This Row],[Date of Invoice ]])</f>
        <v>0</v>
      </c>
      <c r="L843" s="161" t="str">
        <f>IF(ISNUMBER(Tbl_DFR[[#This Row],[Invoice filling gape]]),"valid","check")</f>
        <v>valid</v>
      </c>
      <c r="M843" s="42">
        <v>451</v>
      </c>
      <c r="N843" s="42">
        <v>678</v>
      </c>
      <c r="O843" s="42">
        <v>40</v>
      </c>
      <c r="P843" s="78">
        <v>200</v>
      </c>
      <c r="Q843" s="78" t="str">
        <f>IF(Tbl_DFR[[#This Row],[Filling Qty]]&gt;=150,"high","normal")</f>
        <v>high</v>
      </c>
      <c r="R843" s="78" t="str">
        <f>IF(AND(Tbl_DFR[[#This Row],[CMP]]="HALDWANI",Tbl_DFR[[#This Row],[Filling Qty]]&gt;=150),"yes","no")</f>
        <v>yes</v>
      </c>
      <c r="S843" s="78" t="str">
        <f>IF(Tbl_DFR[[#This Row],[Filling Qty]]&gt;=150,"high",IF(Tbl_DFR[[#This Row],[Filling Qty]]&gt;=80,"medium","low"))</f>
        <v>high</v>
      </c>
      <c r="T843" s="42">
        <f t="shared" si="14"/>
        <v>240</v>
      </c>
      <c r="U843" s="42" t="str" cm="1">
        <f t="array" ref="U843">_xlfn.IFS(Tbl_DFR[[#This Row],[Filling Qty]]&gt;=150,"HIGH",Tbl_DFR[[#This Row],[Filling Qty]]&gt;=80,"medium",TRUE,"low")</f>
        <v>HIGH</v>
      </c>
      <c r="V843" s="42" t="str">
        <f>IF(OR(Tbl_DFR[[#This Row],[CMP]]="HALDWANI",Tbl_DFR[[#This Row],[CMP]]="DEHRADUN"),"YES","NO")</f>
        <v>YES</v>
      </c>
      <c r="W843" s="58">
        <v>45958</v>
      </c>
      <c r="X843" s="42"/>
      <c r="Y843" s="43">
        <v>45931</v>
      </c>
      <c r="Z843" s="43" t="str">
        <f>IFERROR(TEXT(Tbl_DFR[[#This Row],[Date of filling]],"mmm"),"WIP")</f>
        <v>Oct</v>
      </c>
      <c r="AA843" s="159">
        <f>IFERROR(YEAR(Tbl_DFR[[#This Row],[Date of filling]]),"WIP")</f>
        <v>2025</v>
      </c>
      <c r="AB843" s="161" t="str">
        <f>IFERROR(TEXT(Tbl_DFR[[#This Row],[Date of filling]],"ddd"),"WIP")</f>
        <v>Tue</v>
      </c>
      <c r="AC843" s="50"/>
      <c r="AD843" s="129" t="str">
        <f>_xlfn.XLOOKUP(Tbl_DFR[[#This Row],[SAP]],Site_master[SAP ID],Site_master[ [ TECHNICIAN Name] ],"Not found")</f>
        <v>Akash   Singh</v>
      </c>
      <c r="AE843" s="150">
        <f>LEN(Tbl_DFR[[#This Row],[SAP]])</f>
        <v>18</v>
      </c>
      <c r="AF843" s="151" t="str">
        <f>IF(Tbl_DFR[[#This Row],[SAP LENGTH]]=18,"valid","check")</f>
        <v>valid</v>
      </c>
    </row>
    <row r="844" spans="1:32">
      <c r="A844" s="70">
        <v>616</v>
      </c>
      <c r="B844" s="22" t="s">
        <v>31</v>
      </c>
      <c r="C844" s="134" t="str">
        <f>UPPER(TRIM(Tbl_DFR[[#This Row],[CMP]]))</f>
        <v>HALDWANI</v>
      </c>
      <c r="D844" s="40" t="s">
        <v>1</v>
      </c>
      <c r="E844" s="40" t="s">
        <v>109</v>
      </c>
      <c r="F844" s="21" t="s">
        <v>110</v>
      </c>
      <c r="G844" s="23" t="s">
        <v>135</v>
      </c>
      <c r="H844" s="34" t="s">
        <v>672</v>
      </c>
      <c r="I844" s="59">
        <v>45958</v>
      </c>
      <c r="J844" s="59">
        <v>45958</v>
      </c>
      <c r="K844" s="159">
        <f>IF(OR(Tbl_DFR[[#This Row],[Date of filling]]="WIP",Tbl_DFR[[#This Row],[Date of Invoice ]]=""),"",Tbl_DFR[[#This Row],[Date of filling]]-Tbl_DFR[[#This Row],[Date of Invoice ]])</f>
        <v>0</v>
      </c>
      <c r="L844" s="161" t="str">
        <f>IF(ISNUMBER(Tbl_DFR[[#This Row],[Invoice filling gape]]),"valid","check")</f>
        <v>valid</v>
      </c>
      <c r="M844" s="46">
        <v>5541</v>
      </c>
      <c r="N844" s="46">
        <v>930</v>
      </c>
      <c r="O844" s="46">
        <v>10</v>
      </c>
      <c r="P844" s="46">
        <v>40</v>
      </c>
      <c r="Q844" s="46" t="str">
        <f>IF(Tbl_DFR[[#This Row],[Filling Qty]]&gt;=150,"high","normal")</f>
        <v>normal</v>
      </c>
      <c r="R844" s="46" t="str">
        <f>IF(AND(Tbl_DFR[[#This Row],[CMP]]="HALDWANI",Tbl_DFR[[#This Row],[Filling Qty]]&gt;=150),"yes","no")</f>
        <v>no</v>
      </c>
      <c r="S844" s="46" t="str">
        <f>IF(Tbl_DFR[[#This Row],[Filling Qty]]&gt;=150,"high",IF(Tbl_DFR[[#This Row],[Filling Qty]]&gt;=80,"medium","low"))</f>
        <v>low</v>
      </c>
      <c r="T844" s="46">
        <f t="shared" si="14"/>
        <v>50</v>
      </c>
      <c r="U844" s="46" t="str" cm="1">
        <f t="array" ref="U844">_xlfn.IFS(Tbl_DFR[[#This Row],[Filling Qty]]&gt;=150,"HIGH",Tbl_DFR[[#This Row],[Filling Qty]]&gt;=80,"medium",TRUE,"low")</f>
        <v>low</v>
      </c>
      <c r="V844" s="46" t="str">
        <f>IF(OR(Tbl_DFR[[#This Row],[CMP]]="HALDWANI",Tbl_DFR[[#This Row],[CMP]]="DEHRADUN"),"YES","NO")</f>
        <v>YES</v>
      </c>
      <c r="W844" s="59">
        <v>45958</v>
      </c>
      <c r="X844" s="46"/>
      <c r="Y844" s="47">
        <v>45931</v>
      </c>
      <c r="Z844" s="47" t="str">
        <f>IFERROR(TEXT(Tbl_DFR[[#This Row],[Date of filling]],"mmm"),"WIP")</f>
        <v>Oct</v>
      </c>
      <c r="AA844" s="159">
        <f>IFERROR(YEAR(Tbl_DFR[[#This Row],[Date of filling]]),"WIP")</f>
        <v>2025</v>
      </c>
      <c r="AB844" s="161" t="str">
        <f>IFERROR(TEXT(Tbl_DFR[[#This Row],[Date of filling]],"ddd"),"WIP")</f>
        <v>Tue</v>
      </c>
      <c r="AC844" s="48"/>
      <c r="AD844" s="130" t="str">
        <f>_xlfn.XLOOKUP(Tbl_DFR[[#This Row],[SAP]],Site_master[SAP ID],Site_master[ [ TECHNICIAN Name] ],"Not found")</f>
        <v>Lalit Mohan  Singh Samant</v>
      </c>
      <c r="AE844" s="150">
        <f>LEN(Tbl_DFR[[#This Row],[SAP]])</f>
        <v>18</v>
      </c>
      <c r="AF844" s="151" t="str">
        <f>IF(Tbl_DFR[[#This Row],[SAP LENGTH]]=18,"valid","check")</f>
        <v>valid</v>
      </c>
    </row>
    <row r="845" spans="1:32" hidden="1">
      <c r="A845" s="56">
        <v>617</v>
      </c>
      <c r="B845" s="29" t="s">
        <v>31</v>
      </c>
      <c r="C845" s="137" t="str">
        <f>UPPER(TRIM(Tbl_DFR[[#This Row],[CMP]]))</f>
        <v>HALDWANI</v>
      </c>
      <c r="D845" s="40" t="s">
        <v>104</v>
      </c>
      <c r="E845" s="40" t="s">
        <v>129</v>
      </c>
      <c r="F845" s="23" t="s">
        <v>340</v>
      </c>
      <c r="G845" s="23" t="s">
        <v>179</v>
      </c>
      <c r="H845" s="28">
        <v>101034</v>
      </c>
      <c r="I845" s="58">
        <v>45959</v>
      </c>
      <c r="J845" s="58">
        <v>45959</v>
      </c>
      <c r="K845" s="159">
        <f>IF(OR(Tbl_DFR[[#This Row],[Date of filling]]="WIP",Tbl_DFR[[#This Row],[Date of Invoice ]]=""),"",Tbl_DFR[[#This Row],[Date of filling]]-Tbl_DFR[[#This Row],[Date of Invoice ]])</f>
        <v>0</v>
      </c>
      <c r="L845" s="161" t="str">
        <f>IF(ISNUMBER(Tbl_DFR[[#This Row],[Invoice filling gape]]),"valid","check")</f>
        <v>valid</v>
      </c>
      <c r="M845" s="42">
        <v>15497</v>
      </c>
      <c r="N845" s="42">
        <v>2674</v>
      </c>
      <c r="O845" s="42">
        <v>18</v>
      </c>
      <c r="P845" s="42">
        <v>60</v>
      </c>
      <c r="Q845" s="42" t="str">
        <f>IF(Tbl_DFR[[#This Row],[Filling Qty]]&gt;=150,"high","normal")</f>
        <v>normal</v>
      </c>
      <c r="R845" s="42" t="str">
        <f>IF(AND(Tbl_DFR[[#This Row],[CMP]]="HALDWANI",Tbl_DFR[[#This Row],[Filling Qty]]&gt;=150),"yes","no")</f>
        <v>no</v>
      </c>
      <c r="S845" s="42" t="str">
        <f>IF(Tbl_DFR[[#This Row],[Filling Qty]]&gt;=150,"high",IF(Tbl_DFR[[#This Row],[Filling Qty]]&gt;=80,"medium","low"))</f>
        <v>low</v>
      </c>
      <c r="T845" s="42">
        <f t="shared" si="14"/>
        <v>78</v>
      </c>
      <c r="U845" s="42" t="str" cm="1">
        <f t="array" ref="U845">_xlfn.IFS(Tbl_DFR[[#This Row],[Filling Qty]]&gt;=150,"HIGH",Tbl_DFR[[#This Row],[Filling Qty]]&gt;=80,"medium",TRUE,"low")</f>
        <v>low</v>
      </c>
      <c r="V845" s="42" t="str">
        <f>IF(OR(Tbl_DFR[[#This Row],[CMP]]="HALDWANI",Tbl_DFR[[#This Row],[CMP]]="DEHRADUN"),"YES","NO")</f>
        <v>YES</v>
      </c>
      <c r="W845" s="58">
        <v>45959</v>
      </c>
      <c r="X845" s="42"/>
      <c r="Y845" s="43">
        <v>45931</v>
      </c>
      <c r="Z845" s="43" t="str">
        <f>IFERROR(TEXT(Tbl_DFR[[#This Row],[Date of filling]],"mmm"),"WIP")</f>
        <v>Oct</v>
      </c>
      <c r="AA845" s="159">
        <f>IFERROR(YEAR(Tbl_DFR[[#This Row],[Date of filling]]),"WIP")</f>
        <v>2025</v>
      </c>
      <c r="AB845" s="161" t="str">
        <f>IFERROR(TEXT(Tbl_DFR[[#This Row],[Date of filling]],"ddd"),"WIP")</f>
        <v>Wed</v>
      </c>
      <c r="AC845" s="50"/>
      <c r="AD845" s="129" t="str">
        <f>_xlfn.XLOOKUP(Tbl_DFR[[#This Row],[SAP]],Site_master[SAP ID],Site_master[ [ TECHNICIAN Name] ],"Not found")</f>
        <v>Deepak  Kumar RMNA</v>
      </c>
      <c r="AE845" s="150">
        <f>LEN(Tbl_DFR[[#This Row],[SAP]])</f>
        <v>18</v>
      </c>
      <c r="AF845" s="151" t="str">
        <f>IF(Tbl_DFR[[#This Row],[SAP LENGTH]]=18,"valid","check")</f>
        <v>valid</v>
      </c>
    </row>
    <row r="846" spans="1:32" hidden="1">
      <c r="A846" s="70">
        <v>618</v>
      </c>
      <c r="B846" s="22" t="s">
        <v>31</v>
      </c>
      <c r="C846" s="134" t="str">
        <f>UPPER(TRIM(Tbl_DFR[[#This Row],[CMP]]))</f>
        <v>HALDWANI</v>
      </c>
      <c r="D846" s="40" t="s">
        <v>104</v>
      </c>
      <c r="E846" s="40" t="s">
        <v>129</v>
      </c>
      <c r="F846" s="23" t="s">
        <v>340</v>
      </c>
      <c r="G846" s="23" t="s">
        <v>668</v>
      </c>
      <c r="H846" s="34">
        <v>101034</v>
      </c>
      <c r="I846" s="59">
        <v>45959</v>
      </c>
      <c r="J846" s="59">
        <v>45959</v>
      </c>
      <c r="K846" s="159">
        <f>IF(OR(Tbl_DFR[[#This Row],[Date of filling]]="WIP",Tbl_DFR[[#This Row],[Date of Invoice ]]=""),"",Tbl_DFR[[#This Row],[Date of filling]]-Tbl_DFR[[#This Row],[Date of Invoice ]])</f>
        <v>0</v>
      </c>
      <c r="L846" s="161" t="str">
        <f>IF(ISNUMBER(Tbl_DFR[[#This Row],[Invoice filling gape]]),"valid","check")</f>
        <v>valid</v>
      </c>
      <c r="M846" s="46">
        <v>761</v>
      </c>
      <c r="N846" s="46">
        <v>127</v>
      </c>
      <c r="O846" s="46">
        <v>42</v>
      </c>
      <c r="P846" s="46">
        <v>40</v>
      </c>
      <c r="Q846" s="46" t="str">
        <f>IF(Tbl_DFR[[#This Row],[Filling Qty]]&gt;=150,"high","normal")</f>
        <v>normal</v>
      </c>
      <c r="R846" s="46" t="str">
        <f>IF(AND(Tbl_DFR[[#This Row],[CMP]]="HALDWANI",Tbl_DFR[[#This Row],[Filling Qty]]&gt;=150),"yes","no")</f>
        <v>no</v>
      </c>
      <c r="S846" s="46" t="str">
        <f>IF(Tbl_DFR[[#This Row],[Filling Qty]]&gt;=150,"high",IF(Tbl_DFR[[#This Row],[Filling Qty]]&gt;=80,"medium","low"))</f>
        <v>low</v>
      </c>
      <c r="T846" s="46">
        <f t="shared" si="14"/>
        <v>82</v>
      </c>
      <c r="U846" s="46" t="str" cm="1">
        <f t="array" ref="U846">_xlfn.IFS(Tbl_DFR[[#This Row],[Filling Qty]]&gt;=150,"HIGH",Tbl_DFR[[#This Row],[Filling Qty]]&gt;=80,"medium",TRUE,"low")</f>
        <v>low</v>
      </c>
      <c r="V846" s="46" t="str">
        <f>IF(OR(Tbl_DFR[[#This Row],[CMP]]="HALDWANI",Tbl_DFR[[#This Row],[CMP]]="DEHRADUN"),"YES","NO")</f>
        <v>YES</v>
      </c>
      <c r="W846" s="79">
        <v>45959</v>
      </c>
      <c r="X846" s="46"/>
      <c r="Y846" s="47">
        <v>45931</v>
      </c>
      <c r="Z846" s="47" t="str">
        <f>IFERROR(TEXT(Tbl_DFR[[#This Row],[Date of filling]],"mmm"),"WIP")</f>
        <v>Oct</v>
      </c>
      <c r="AA846" s="159">
        <f>IFERROR(YEAR(Tbl_DFR[[#This Row],[Date of filling]]),"WIP")</f>
        <v>2025</v>
      </c>
      <c r="AB846" s="161" t="str">
        <f>IFERROR(TEXT(Tbl_DFR[[#This Row],[Date of filling]],"ddd"),"WIP")</f>
        <v>Wed</v>
      </c>
      <c r="AC846" s="48"/>
      <c r="AD846" s="130" t="str">
        <f>_xlfn.XLOOKUP(Tbl_DFR[[#This Row],[SAP]],Site_master[SAP ID],Site_master[ [ TECHNICIAN Name] ],"Not found")</f>
        <v>Deepak  Kumar RMNA</v>
      </c>
      <c r="AE846" s="150">
        <f>LEN(Tbl_DFR[[#This Row],[SAP]])</f>
        <v>18</v>
      </c>
      <c r="AF846" s="151" t="str">
        <f>IF(Tbl_DFR[[#This Row],[SAP LENGTH]]=18,"valid","check")</f>
        <v>valid</v>
      </c>
    </row>
    <row r="847" spans="1:32" hidden="1">
      <c r="A847" s="56">
        <v>619</v>
      </c>
      <c r="B847" s="29" t="s">
        <v>31</v>
      </c>
      <c r="C847" s="137" t="str">
        <f>UPPER(TRIM(Tbl_DFR[[#This Row],[CMP]]))</f>
        <v>HALDWANI</v>
      </c>
      <c r="D847" s="40" t="s">
        <v>104</v>
      </c>
      <c r="E847" s="40" t="s">
        <v>129</v>
      </c>
      <c r="F847" s="23" t="s">
        <v>340</v>
      </c>
      <c r="G847" s="23" t="s">
        <v>97</v>
      </c>
      <c r="H847" s="28">
        <v>101034</v>
      </c>
      <c r="I847" s="58">
        <v>45959</v>
      </c>
      <c r="J847" s="58">
        <v>45959</v>
      </c>
      <c r="K847" s="159">
        <f>IF(OR(Tbl_DFR[[#This Row],[Date of filling]]="WIP",Tbl_DFR[[#This Row],[Date of Invoice ]]=""),"",Tbl_DFR[[#This Row],[Date of filling]]-Tbl_DFR[[#This Row],[Date of Invoice ]])</f>
        <v>0</v>
      </c>
      <c r="L847" s="161" t="str">
        <f>IF(ISNUMBER(Tbl_DFR[[#This Row],[Invoice filling gape]]),"valid","check")</f>
        <v>valid</v>
      </c>
      <c r="M847" s="42">
        <v>1780</v>
      </c>
      <c r="N847" s="42">
        <v>292</v>
      </c>
      <c r="O847" s="42">
        <v>17</v>
      </c>
      <c r="P847" s="42">
        <v>60</v>
      </c>
      <c r="Q847" s="42" t="str">
        <f>IF(Tbl_DFR[[#This Row],[Filling Qty]]&gt;=150,"high","normal")</f>
        <v>normal</v>
      </c>
      <c r="R847" s="42" t="str">
        <f>IF(AND(Tbl_DFR[[#This Row],[CMP]]="HALDWANI",Tbl_DFR[[#This Row],[Filling Qty]]&gt;=150),"yes","no")</f>
        <v>no</v>
      </c>
      <c r="S847" s="42" t="str">
        <f>IF(Tbl_DFR[[#This Row],[Filling Qty]]&gt;=150,"high",IF(Tbl_DFR[[#This Row],[Filling Qty]]&gt;=80,"medium","low"))</f>
        <v>low</v>
      </c>
      <c r="T847" s="42">
        <f t="shared" si="14"/>
        <v>77</v>
      </c>
      <c r="U847" s="42" t="str" cm="1">
        <f t="array" ref="U847">_xlfn.IFS(Tbl_DFR[[#This Row],[Filling Qty]]&gt;=150,"HIGH",Tbl_DFR[[#This Row],[Filling Qty]]&gt;=80,"medium",TRUE,"low")</f>
        <v>low</v>
      </c>
      <c r="V847" s="42" t="str">
        <f>IF(OR(Tbl_DFR[[#This Row],[CMP]]="HALDWANI",Tbl_DFR[[#This Row],[CMP]]="DEHRADUN"),"YES","NO")</f>
        <v>YES</v>
      </c>
      <c r="W847" s="80">
        <v>45959</v>
      </c>
      <c r="X847" s="42"/>
      <c r="Y847" s="43">
        <v>45931</v>
      </c>
      <c r="Z847" s="43" t="str">
        <f>IFERROR(TEXT(Tbl_DFR[[#This Row],[Date of filling]],"mmm"),"WIP")</f>
        <v>Oct</v>
      </c>
      <c r="AA847" s="159">
        <f>IFERROR(YEAR(Tbl_DFR[[#This Row],[Date of filling]]),"WIP")</f>
        <v>2025</v>
      </c>
      <c r="AB847" s="161" t="str">
        <f>IFERROR(TEXT(Tbl_DFR[[#This Row],[Date of filling]],"ddd"),"WIP")</f>
        <v>Wed</v>
      </c>
      <c r="AC847" s="50"/>
      <c r="AD847" s="129" t="str">
        <f>_xlfn.XLOOKUP(Tbl_DFR[[#This Row],[SAP]],Site_master[SAP ID],Site_master[ [ TECHNICIAN Name] ],"Not found")</f>
        <v>Deepak  Kumar RMNA</v>
      </c>
      <c r="AE847" s="150">
        <f>LEN(Tbl_DFR[[#This Row],[SAP]])</f>
        <v>18</v>
      </c>
      <c r="AF847" s="151" t="str">
        <f>IF(Tbl_DFR[[#This Row],[SAP LENGTH]]=18,"valid","check")</f>
        <v>valid</v>
      </c>
    </row>
    <row r="848" spans="1:32" hidden="1">
      <c r="A848" s="70">
        <v>620</v>
      </c>
      <c r="B848" s="22" t="s">
        <v>31</v>
      </c>
      <c r="C848" s="134" t="str">
        <f>UPPER(TRIM(Tbl_DFR[[#This Row],[CMP]]))</f>
        <v>HALDWANI</v>
      </c>
      <c r="D848" s="40" t="s">
        <v>104</v>
      </c>
      <c r="E848" s="40" t="s">
        <v>129</v>
      </c>
      <c r="F848" s="23" t="s">
        <v>340</v>
      </c>
      <c r="G848" s="23" t="s">
        <v>133</v>
      </c>
      <c r="H848" s="34">
        <v>101034</v>
      </c>
      <c r="I848" s="59">
        <v>45959</v>
      </c>
      <c r="J848" s="59">
        <v>45959</v>
      </c>
      <c r="K848" s="159">
        <f>IF(OR(Tbl_DFR[[#This Row],[Date of filling]]="WIP",Tbl_DFR[[#This Row],[Date of Invoice ]]=""),"",Tbl_DFR[[#This Row],[Date of filling]]-Tbl_DFR[[#This Row],[Date of Invoice ]])</f>
        <v>0</v>
      </c>
      <c r="L848" s="161" t="str">
        <f>IF(ISNUMBER(Tbl_DFR[[#This Row],[Invoice filling gape]]),"valid","check")</f>
        <v>valid</v>
      </c>
      <c r="M848" s="46">
        <v>15032</v>
      </c>
      <c r="N848" s="46">
        <v>2699</v>
      </c>
      <c r="O848" s="46">
        <v>13</v>
      </c>
      <c r="P848" s="46">
        <v>60</v>
      </c>
      <c r="Q848" s="46" t="str">
        <f>IF(Tbl_DFR[[#This Row],[Filling Qty]]&gt;=150,"high","normal")</f>
        <v>normal</v>
      </c>
      <c r="R848" s="46" t="str">
        <f>IF(AND(Tbl_DFR[[#This Row],[CMP]]="HALDWANI",Tbl_DFR[[#This Row],[Filling Qty]]&gt;=150),"yes","no")</f>
        <v>no</v>
      </c>
      <c r="S848" s="46" t="str">
        <f>IF(Tbl_DFR[[#This Row],[Filling Qty]]&gt;=150,"high",IF(Tbl_DFR[[#This Row],[Filling Qty]]&gt;=80,"medium","low"))</f>
        <v>low</v>
      </c>
      <c r="T848" s="46">
        <f t="shared" si="14"/>
        <v>73</v>
      </c>
      <c r="U848" s="46" t="str" cm="1">
        <f t="array" ref="U848">_xlfn.IFS(Tbl_DFR[[#This Row],[Filling Qty]]&gt;=150,"HIGH",Tbl_DFR[[#This Row],[Filling Qty]]&gt;=80,"medium",TRUE,"low")</f>
        <v>low</v>
      </c>
      <c r="V848" s="46" t="str">
        <f>IF(OR(Tbl_DFR[[#This Row],[CMP]]="HALDWANI",Tbl_DFR[[#This Row],[CMP]]="DEHRADUN"),"YES","NO")</f>
        <v>YES</v>
      </c>
      <c r="W848" s="79">
        <v>45959</v>
      </c>
      <c r="X848" s="46"/>
      <c r="Y848" s="47">
        <v>45931</v>
      </c>
      <c r="Z848" s="47" t="str">
        <f>IFERROR(TEXT(Tbl_DFR[[#This Row],[Date of filling]],"mmm"),"WIP")</f>
        <v>Oct</v>
      </c>
      <c r="AA848" s="159">
        <f>IFERROR(YEAR(Tbl_DFR[[#This Row],[Date of filling]]),"WIP")</f>
        <v>2025</v>
      </c>
      <c r="AB848" s="161" t="str">
        <f>IFERROR(TEXT(Tbl_DFR[[#This Row],[Date of filling]],"ddd"),"WIP")</f>
        <v>Wed</v>
      </c>
      <c r="AC848" s="48"/>
      <c r="AD848" s="130" t="str">
        <f>_xlfn.XLOOKUP(Tbl_DFR[[#This Row],[SAP]],Site_master[SAP ID],Site_master[ [ TECHNICIAN Name] ],"Not found")</f>
        <v>Mohit  Kumar</v>
      </c>
      <c r="AE848" s="150">
        <f>LEN(Tbl_DFR[[#This Row],[SAP]])</f>
        <v>18</v>
      </c>
      <c r="AF848" s="151" t="str">
        <f>IF(Tbl_DFR[[#This Row],[SAP LENGTH]]=18,"valid","check")</f>
        <v>valid</v>
      </c>
    </row>
    <row r="849" spans="1:32" hidden="1">
      <c r="A849" s="56">
        <v>621</v>
      </c>
      <c r="B849" s="29" t="s">
        <v>31</v>
      </c>
      <c r="C849" s="137" t="str">
        <f>UPPER(TRIM(Tbl_DFR[[#This Row],[CMP]]))</f>
        <v>HALDWANI</v>
      </c>
      <c r="D849" s="40" t="s">
        <v>104</v>
      </c>
      <c r="E849" s="40" t="s">
        <v>129</v>
      </c>
      <c r="F849" s="23" t="s">
        <v>340</v>
      </c>
      <c r="G849" s="23" t="s">
        <v>180</v>
      </c>
      <c r="H849" s="28">
        <v>101034</v>
      </c>
      <c r="I849" s="58">
        <v>45959</v>
      </c>
      <c r="J849" s="58">
        <v>45959</v>
      </c>
      <c r="K849" s="159">
        <f>IF(OR(Tbl_DFR[[#This Row],[Date of filling]]="WIP",Tbl_DFR[[#This Row],[Date of Invoice ]]=""),"",Tbl_DFR[[#This Row],[Date of filling]]-Tbl_DFR[[#This Row],[Date of Invoice ]])</f>
        <v>0</v>
      </c>
      <c r="L849" s="161" t="str">
        <f>IF(ISNUMBER(Tbl_DFR[[#This Row],[Invoice filling gape]]),"valid","check")</f>
        <v>valid</v>
      </c>
      <c r="M849" s="42">
        <v>2774</v>
      </c>
      <c r="N849" s="42">
        <v>535</v>
      </c>
      <c r="O849" s="42">
        <v>45</v>
      </c>
      <c r="P849" s="29">
        <v>40</v>
      </c>
      <c r="Q849" s="137" t="str">
        <f>IF(Tbl_DFR[[#This Row],[Filling Qty]]&gt;=150,"high","normal")</f>
        <v>normal</v>
      </c>
      <c r="R849" s="137" t="str">
        <f>IF(AND(Tbl_DFR[[#This Row],[CMP]]="HALDWANI",Tbl_DFR[[#This Row],[Filling Qty]]&gt;=150),"yes","no")</f>
        <v>no</v>
      </c>
      <c r="S849" s="137" t="str">
        <f>IF(Tbl_DFR[[#This Row],[Filling Qty]]&gt;=150,"high",IF(Tbl_DFR[[#This Row],[Filling Qty]]&gt;=80,"medium","low"))</f>
        <v>low</v>
      </c>
      <c r="T849" s="28">
        <f t="shared" si="14"/>
        <v>85</v>
      </c>
      <c r="U849" s="42" t="str" cm="1">
        <f t="array" ref="U849">_xlfn.IFS(Tbl_DFR[[#This Row],[Filling Qty]]&gt;=150,"HIGH",Tbl_DFR[[#This Row],[Filling Qty]]&gt;=80,"medium",TRUE,"low")</f>
        <v>low</v>
      </c>
      <c r="V849" s="42" t="str">
        <f>IF(OR(Tbl_DFR[[#This Row],[CMP]]="HALDWANI",Tbl_DFR[[#This Row],[CMP]]="DEHRADUN"),"YES","NO")</f>
        <v>YES</v>
      </c>
      <c r="W849" s="80">
        <v>45959</v>
      </c>
      <c r="X849" s="42"/>
      <c r="Y849" s="43">
        <v>45931</v>
      </c>
      <c r="Z849" s="43" t="str">
        <f>IFERROR(TEXT(Tbl_DFR[[#This Row],[Date of filling]],"mmm"),"WIP")</f>
        <v>Oct</v>
      </c>
      <c r="AA849" s="159">
        <f>IFERROR(YEAR(Tbl_DFR[[#This Row],[Date of filling]]),"WIP")</f>
        <v>2025</v>
      </c>
      <c r="AB849" s="161" t="str">
        <f>IFERROR(TEXT(Tbl_DFR[[#This Row],[Date of filling]],"ddd"),"WIP")</f>
        <v>Wed</v>
      </c>
      <c r="AC849" s="50"/>
      <c r="AD849" s="129" t="str">
        <f>_xlfn.XLOOKUP(Tbl_DFR[[#This Row],[SAP]],Site_master[SAP ID],Site_master[ [ TECHNICIAN Name] ],"Not found")</f>
        <v>Mohit  Kumar</v>
      </c>
      <c r="AE849" s="150">
        <f>LEN(Tbl_DFR[[#This Row],[SAP]])</f>
        <v>18</v>
      </c>
      <c r="AF849" s="151" t="str">
        <f>IF(Tbl_DFR[[#This Row],[SAP LENGTH]]=18,"valid","check")</f>
        <v>valid</v>
      </c>
    </row>
    <row r="850" spans="1:32" hidden="1">
      <c r="A850" s="70">
        <v>622</v>
      </c>
      <c r="B850" s="22" t="s">
        <v>31</v>
      </c>
      <c r="C850" s="134" t="str">
        <f>UPPER(TRIM(Tbl_DFR[[#This Row],[CMP]]))</f>
        <v>HALDWANI</v>
      </c>
      <c r="D850" s="40" t="s">
        <v>104</v>
      </c>
      <c r="E850" s="23" t="s">
        <v>129</v>
      </c>
      <c r="F850" s="23" t="s">
        <v>340</v>
      </c>
      <c r="G850" s="23" t="s">
        <v>176</v>
      </c>
      <c r="H850" s="22">
        <v>101034</v>
      </c>
      <c r="I850" s="60">
        <v>45959</v>
      </c>
      <c r="J850" s="59">
        <v>45959</v>
      </c>
      <c r="K850" s="159">
        <f>IF(OR(Tbl_DFR[[#This Row],[Date of filling]]="WIP",Tbl_DFR[[#This Row],[Date of Invoice ]]=""),"",Tbl_DFR[[#This Row],[Date of filling]]-Tbl_DFR[[#This Row],[Date of Invoice ]])</f>
        <v>0</v>
      </c>
      <c r="L850" s="161" t="str">
        <f>IF(ISNUMBER(Tbl_DFR[[#This Row],[Invoice filling gape]]),"valid","check")</f>
        <v>valid</v>
      </c>
      <c r="M850" s="46">
        <v>16698</v>
      </c>
      <c r="N850" s="46">
        <v>1217</v>
      </c>
      <c r="O850" s="46">
        <v>30</v>
      </c>
      <c r="P850" s="22">
        <v>60</v>
      </c>
      <c r="Q850" s="134" t="str">
        <f>IF(Tbl_DFR[[#This Row],[Filling Qty]]&gt;=150,"high","normal")</f>
        <v>normal</v>
      </c>
      <c r="R850" s="134" t="str">
        <f>IF(AND(Tbl_DFR[[#This Row],[CMP]]="HALDWANI",Tbl_DFR[[#This Row],[Filling Qty]]&gt;=150),"yes","no")</f>
        <v>no</v>
      </c>
      <c r="S850" s="134" t="str">
        <f>IF(Tbl_DFR[[#This Row],[Filling Qty]]&gt;=150,"high",IF(Tbl_DFR[[#This Row],[Filling Qty]]&gt;=80,"medium","low"))</f>
        <v>low</v>
      </c>
      <c r="T850" s="34">
        <f t="shared" si="14"/>
        <v>90</v>
      </c>
      <c r="U850" s="46" t="str" cm="1">
        <f t="array" ref="U850">_xlfn.IFS(Tbl_DFR[[#This Row],[Filling Qty]]&gt;=150,"HIGH",Tbl_DFR[[#This Row],[Filling Qty]]&gt;=80,"medium",TRUE,"low")</f>
        <v>low</v>
      </c>
      <c r="V850" s="46" t="str">
        <f>IF(OR(Tbl_DFR[[#This Row],[CMP]]="HALDWANI",Tbl_DFR[[#This Row],[CMP]]="DEHRADUN"),"YES","NO")</f>
        <v>YES</v>
      </c>
      <c r="W850" s="79">
        <v>45959</v>
      </c>
      <c r="X850" s="46"/>
      <c r="Y850" s="47">
        <v>45931</v>
      </c>
      <c r="Z850" s="47" t="str">
        <f>IFERROR(TEXT(Tbl_DFR[[#This Row],[Date of filling]],"mmm"),"WIP")</f>
        <v>Oct</v>
      </c>
      <c r="AA850" s="159">
        <f>IFERROR(YEAR(Tbl_DFR[[#This Row],[Date of filling]]),"WIP")</f>
        <v>2025</v>
      </c>
      <c r="AB850" s="161" t="str">
        <f>IFERROR(TEXT(Tbl_DFR[[#This Row],[Date of filling]],"ddd"),"WIP")</f>
        <v>Wed</v>
      </c>
      <c r="AC850" s="48"/>
      <c r="AD850" s="130" t="str">
        <f>_xlfn.XLOOKUP(Tbl_DFR[[#This Row],[SAP]],Site_master[SAP ID],Site_master[ [ TECHNICIAN Name] ],"Not found")</f>
        <v>Mohit  Kumar</v>
      </c>
      <c r="AE850" s="23">
        <f>LEN(Tbl_DFR[[#This Row],[SAP]])</f>
        <v>18</v>
      </c>
      <c r="AF850" s="151" t="str">
        <f>IF(Tbl_DFR[[#This Row],[SAP LENGTH]]=18,"valid","check")</f>
        <v>valid</v>
      </c>
    </row>
    <row r="851" spans="1:32">
      <c r="A851" s="56">
        <v>623</v>
      </c>
      <c r="B851" s="29" t="s">
        <v>31</v>
      </c>
      <c r="C851" s="137" t="str">
        <f>UPPER(TRIM(Tbl_DFR[[#This Row],[CMP]]))</f>
        <v>HALDWANI</v>
      </c>
      <c r="D851" s="40" t="s">
        <v>1</v>
      </c>
      <c r="E851" s="27" t="s">
        <v>107</v>
      </c>
      <c r="F851" s="27" t="s">
        <v>108</v>
      </c>
      <c r="G851" s="23" t="s">
        <v>332</v>
      </c>
      <c r="H851" s="29">
        <v>111732</v>
      </c>
      <c r="I851" s="61">
        <v>45959</v>
      </c>
      <c r="J851" s="58">
        <v>45959</v>
      </c>
      <c r="K851" s="159">
        <f>IF(OR(Tbl_DFR[[#This Row],[Date of filling]]="WIP",Tbl_DFR[[#This Row],[Date of Invoice ]]=""),"",Tbl_DFR[[#This Row],[Date of filling]]-Tbl_DFR[[#This Row],[Date of Invoice ]])</f>
        <v>0</v>
      </c>
      <c r="L851" s="161" t="str">
        <f>IF(ISNUMBER(Tbl_DFR[[#This Row],[Invoice filling gape]]),"valid","check")</f>
        <v>valid</v>
      </c>
      <c r="M851" s="42">
        <v>12295</v>
      </c>
      <c r="N851" s="42">
        <v>2560</v>
      </c>
      <c r="O851" s="42">
        <v>18</v>
      </c>
      <c r="P851" s="29">
        <v>60</v>
      </c>
      <c r="Q851" s="137" t="str">
        <f>IF(Tbl_DFR[[#This Row],[Filling Qty]]&gt;=150,"high","normal")</f>
        <v>normal</v>
      </c>
      <c r="R851" s="137" t="str">
        <f>IF(AND(Tbl_DFR[[#This Row],[CMP]]="HALDWANI",Tbl_DFR[[#This Row],[Filling Qty]]&gt;=150),"yes","no")</f>
        <v>no</v>
      </c>
      <c r="S851" s="137" t="str">
        <f>IF(Tbl_DFR[[#This Row],[Filling Qty]]&gt;=150,"high",IF(Tbl_DFR[[#This Row],[Filling Qty]]&gt;=80,"medium","low"))</f>
        <v>low</v>
      </c>
      <c r="T851" s="28">
        <f t="shared" si="14"/>
        <v>78</v>
      </c>
      <c r="U851" s="42" t="str" cm="1">
        <f t="array" ref="U851">_xlfn.IFS(Tbl_DFR[[#This Row],[Filling Qty]]&gt;=150,"HIGH",Tbl_DFR[[#This Row],[Filling Qty]]&gt;=80,"medium",TRUE,"low")</f>
        <v>low</v>
      </c>
      <c r="V851" s="42" t="str">
        <f>IF(OR(Tbl_DFR[[#This Row],[CMP]]="HALDWANI",Tbl_DFR[[#This Row],[CMP]]="DEHRADUN"),"YES","NO")</f>
        <v>YES</v>
      </c>
      <c r="W851" s="80">
        <v>45959</v>
      </c>
      <c r="X851" s="42"/>
      <c r="Y851" s="43">
        <v>45931</v>
      </c>
      <c r="Z851" s="43" t="str">
        <f>IFERROR(TEXT(Tbl_DFR[[#This Row],[Date of filling]],"mmm"),"WIP")</f>
        <v>Oct</v>
      </c>
      <c r="AA851" s="159">
        <f>IFERROR(YEAR(Tbl_DFR[[#This Row],[Date of filling]]),"WIP")</f>
        <v>2025</v>
      </c>
      <c r="AB851" s="161" t="str">
        <f>IFERROR(TEXT(Tbl_DFR[[#This Row],[Date of filling]],"ddd"),"WIP")</f>
        <v>Wed</v>
      </c>
      <c r="AC851" s="50"/>
      <c r="AD851" s="129" t="str">
        <f>_xlfn.XLOOKUP(Tbl_DFR[[#This Row],[SAP]],Site_master[SAP ID],Site_master[ [ TECHNICIAN Name] ],"Not found")</f>
        <v>Satyavir  yadav</v>
      </c>
      <c r="AE851" s="23">
        <f>LEN(Tbl_DFR[[#This Row],[SAP]])</f>
        <v>18</v>
      </c>
      <c r="AF851" s="151" t="str">
        <f>IF(Tbl_DFR[[#This Row],[SAP LENGTH]]=18,"valid","check")</f>
        <v>valid</v>
      </c>
    </row>
    <row r="852" spans="1:32">
      <c r="A852" s="70">
        <v>624</v>
      </c>
      <c r="B852" s="22" t="s">
        <v>31</v>
      </c>
      <c r="C852" s="134" t="str">
        <f>UPPER(TRIM(Tbl_DFR[[#This Row],[CMP]]))</f>
        <v>HALDWANI</v>
      </c>
      <c r="D852" s="40" t="s">
        <v>1</v>
      </c>
      <c r="E852" s="21" t="s">
        <v>107</v>
      </c>
      <c r="F852" s="21" t="s">
        <v>108</v>
      </c>
      <c r="G852" s="23" t="s">
        <v>424</v>
      </c>
      <c r="H852" s="22">
        <v>111732</v>
      </c>
      <c r="I852" s="60">
        <v>45959</v>
      </c>
      <c r="J852" s="59">
        <v>45959</v>
      </c>
      <c r="K852" s="159">
        <f>IF(OR(Tbl_DFR[[#This Row],[Date of filling]]="WIP",Tbl_DFR[[#This Row],[Date of Invoice ]]=""),"",Tbl_DFR[[#This Row],[Date of filling]]-Tbl_DFR[[#This Row],[Date of Invoice ]])</f>
        <v>0</v>
      </c>
      <c r="L852" s="161" t="str">
        <f>IF(ISNUMBER(Tbl_DFR[[#This Row],[Invoice filling gape]]),"valid","check")</f>
        <v>valid</v>
      </c>
      <c r="M852" s="46">
        <v>17716</v>
      </c>
      <c r="N852" s="46">
        <v>3270</v>
      </c>
      <c r="O852" s="46">
        <v>20</v>
      </c>
      <c r="P852" s="22">
        <v>60</v>
      </c>
      <c r="Q852" s="134" t="str">
        <f>IF(Tbl_DFR[[#This Row],[Filling Qty]]&gt;=150,"high","normal")</f>
        <v>normal</v>
      </c>
      <c r="R852" s="134" t="str">
        <f>IF(AND(Tbl_DFR[[#This Row],[CMP]]="HALDWANI",Tbl_DFR[[#This Row],[Filling Qty]]&gt;=150),"yes","no")</f>
        <v>no</v>
      </c>
      <c r="S852" s="134" t="str">
        <f>IF(Tbl_DFR[[#This Row],[Filling Qty]]&gt;=150,"high",IF(Tbl_DFR[[#This Row],[Filling Qty]]&gt;=80,"medium","low"))</f>
        <v>low</v>
      </c>
      <c r="T852" s="34">
        <f t="shared" si="14"/>
        <v>80</v>
      </c>
      <c r="U852" s="46" t="str" cm="1">
        <f t="array" ref="U852">_xlfn.IFS(Tbl_DFR[[#This Row],[Filling Qty]]&gt;=150,"HIGH",Tbl_DFR[[#This Row],[Filling Qty]]&gt;=80,"medium",TRUE,"low")</f>
        <v>low</v>
      </c>
      <c r="V852" s="46" t="str">
        <f>IF(OR(Tbl_DFR[[#This Row],[CMP]]="HALDWANI",Tbl_DFR[[#This Row],[CMP]]="DEHRADUN"),"YES","NO")</f>
        <v>YES</v>
      </c>
      <c r="W852" s="79">
        <v>45959</v>
      </c>
      <c r="X852" s="46"/>
      <c r="Y852" s="47">
        <v>45931</v>
      </c>
      <c r="Z852" s="47" t="str">
        <f>IFERROR(TEXT(Tbl_DFR[[#This Row],[Date of filling]],"mmm"),"WIP")</f>
        <v>Oct</v>
      </c>
      <c r="AA852" s="159">
        <f>IFERROR(YEAR(Tbl_DFR[[#This Row],[Date of filling]]),"WIP")</f>
        <v>2025</v>
      </c>
      <c r="AB852" s="161" t="str">
        <f>IFERROR(TEXT(Tbl_DFR[[#This Row],[Date of filling]],"ddd"),"WIP")</f>
        <v>Wed</v>
      </c>
      <c r="AC852" s="48"/>
      <c r="AD852" s="130" t="str">
        <f>_xlfn.XLOOKUP(Tbl_DFR[[#This Row],[SAP]],Site_master[SAP ID],Site_master[ [ TECHNICIAN Name] ],"Not found")</f>
        <v>Satyavir  yadav</v>
      </c>
      <c r="AE852" s="23">
        <f>LEN(Tbl_DFR[[#This Row],[SAP]])</f>
        <v>18</v>
      </c>
      <c r="AF852" s="151" t="str">
        <f>IF(Tbl_DFR[[#This Row],[SAP LENGTH]]=18,"valid","check")</f>
        <v>valid</v>
      </c>
    </row>
    <row r="853" spans="1:32">
      <c r="A853" s="56">
        <v>625</v>
      </c>
      <c r="B853" s="29" t="s">
        <v>31</v>
      </c>
      <c r="C853" s="137" t="str">
        <f>UPPER(TRIM(Tbl_DFR[[#This Row],[CMP]]))</f>
        <v>HALDWANI</v>
      </c>
      <c r="D853" s="40" t="s">
        <v>1</v>
      </c>
      <c r="E853" s="27" t="s">
        <v>107</v>
      </c>
      <c r="F853" s="27" t="s">
        <v>108</v>
      </c>
      <c r="G853" s="23" t="s">
        <v>426</v>
      </c>
      <c r="H853" s="29">
        <v>111732</v>
      </c>
      <c r="I853" s="61">
        <v>45959</v>
      </c>
      <c r="J853" s="58">
        <v>45959</v>
      </c>
      <c r="K853" s="159">
        <f>IF(OR(Tbl_DFR[[#This Row],[Date of filling]]="WIP",Tbl_DFR[[#This Row],[Date of Invoice ]]=""),"",Tbl_DFR[[#This Row],[Date of filling]]-Tbl_DFR[[#This Row],[Date of Invoice ]])</f>
        <v>0</v>
      </c>
      <c r="L853" s="161" t="str">
        <f>IF(ISNUMBER(Tbl_DFR[[#This Row],[Invoice filling gape]]),"valid","check")</f>
        <v>valid</v>
      </c>
      <c r="M853" s="42">
        <v>11686</v>
      </c>
      <c r="N853" s="42">
        <v>2474</v>
      </c>
      <c r="O853" s="42">
        <v>20</v>
      </c>
      <c r="P853" s="29">
        <v>60</v>
      </c>
      <c r="Q853" s="137" t="str">
        <f>IF(Tbl_DFR[[#This Row],[Filling Qty]]&gt;=150,"high","normal")</f>
        <v>normal</v>
      </c>
      <c r="R853" s="137" t="str">
        <f>IF(AND(Tbl_DFR[[#This Row],[CMP]]="HALDWANI",Tbl_DFR[[#This Row],[Filling Qty]]&gt;=150),"yes","no")</f>
        <v>no</v>
      </c>
      <c r="S853" s="137" t="str">
        <f>IF(Tbl_DFR[[#This Row],[Filling Qty]]&gt;=150,"high",IF(Tbl_DFR[[#This Row],[Filling Qty]]&gt;=80,"medium","low"))</f>
        <v>low</v>
      </c>
      <c r="T853" s="28">
        <f t="shared" si="14"/>
        <v>80</v>
      </c>
      <c r="U853" s="42" t="str" cm="1">
        <f t="array" ref="U853">_xlfn.IFS(Tbl_DFR[[#This Row],[Filling Qty]]&gt;=150,"HIGH",Tbl_DFR[[#This Row],[Filling Qty]]&gt;=80,"medium",TRUE,"low")</f>
        <v>low</v>
      </c>
      <c r="V853" s="42" t="str">
        <f>IF(OR(Tbl_DFR[[#This Row],[CMP]]="HALDWANI",Tbl_DFR[[#This Row],[CMP]]="DEHRADUN"),"YES","NO")</f>
        <v>YES</v>
      </c>
      <c r="W853" s="80">
        <v>45959</v>
      </c>
      <c r="X853" s="42"/>
      <c r="Y853" s="43">
        <v>45931</v>
      </c>
      <c r="Z853" s="43" t="str">
        <f>IFERROR(TEXT(Tbl_DFR[[#This Row],[Date of filling]],"mmm"),"WIP")</f>
        <v>Oct</v>
      </c>
      <c r="AA853" s="159">
        <f>IFERROR(YEAR(Tbl_DFR[[#This Row],[Date of filling]]),"WIP")</f>
        <v>2025</v>
      </c>
      <c r="AB853" s="161" t="str">
        <f>IFERROR(TEXT(Tbl_DFR[[#This Row],[Date of filling]],"ddd"),"WIP")</f>
        <v>Wed</v>
      </c>
      <c r="AC853" s="50"/>
      <c r="AD853" s="129" t="str">
        <f>_xlfn.XLOOKUP(Tbl_DFR[[#This Row],[SAP]],Site_master[SAP ID],Site_master[ [ TECHNICIAN Name] ],"Not found")</f>
        <v>Satyavir  yadav</v>
      </c>
      <c r="AE853" s="23">
        <f>LEN(Tbl_DFR[[#This Row],[SAP]])</f>
        <v>18</v>
      </c>
      <c r="AF853" s="151" t="str">
        <f>IF(Tbl_DFR[[#This Row],[SAP LENGTH]]=18,"valid","check")</f>
        <v>valid</v>
      </c>
    </row>
    <row r="854" spans="1:32">
      <c r="A854" s="70">
        <v>626</v>
      </c>
      <c r="B854" s="22" t="s">
        <v>31</v>
      </c>
      <c r="C854" s="134" t="str">
        <f>UPPER(TRIM(Tbl_DFR[[#This Row],[CMP]]))</f>
        <v>HALDWANI</v>
      </c>
      <c r="D854" s="40" t="s">
        <v>1</v>
      </c>
      <c r="E854" s="21" t="s">
        <v>107</v>
      </c>
      <c r="F854" s="21" t="s">
        <v>108</v>
      </c>
      <c r="G854" s="23" t="s">
        <v>422</v>
      </c>
      <c r="H854" s="22">
        <v>111732</v>
      </c>
      <c r="I854" s="60">
        <v>45959</v>
      </c>
      <c r="J854" s="59">
        <v>45959</v>
      </c>
      <c r="K854" s="159">
        <f>IF(OR(Tbl_DFR[[#This Row],[Date of filling]]="WIP",Tbl_DFR[[#This Row],[Date of Invoice ]]=""),"",Tbl_DFR[[#This Row],[Date of filling]]-Tbl_DFR[[#This Row],[Date of Invoice ]])</f>
        <v>0</v>
      </c>
      <c r="L854" s="161" t="str">
        <f>IF(ISNUMBER(Tbl_DFR[[#This Row],[Invoice filling gape]]),"valid","check")</f>
        <v>valid</v>
      </c>
      <c r="M854" s="46">
        <v>21123</v>
      </c>
      <c r="N854" s="46">
        <v>4050</v>
      </c>
      <c r="O854" s="46">
        <v>23</v>
      </c>
      <c r="P854" s="22">
        <v>60</v>
      </c>
      <c r="Q854" s="134" t="str">
        <f>IF(Tbl_DFR[[#This Row],[Filling Qty]]&gt;=150,"high","normal")</f>
        <v>normal</v>
      </c>
      <c r="R854" s="134" t="str">
        <f>IF(AND(Tbl_DFR[[#This Row],[CMP]]="HALDWANI",Tbl_DFR[[#This Row],[Filling Qty]]&gt;=150),"yes","no")</f>
        <v>no</v>
      </c>
      <c r="S854" s="134" t="str">
        <f>IF(Tbl_DFR[[#This Row],[Filling Qty]]&gt;=150,"high",IF(Tbl_DFR[[#This Row],[Filling Qty]]&gt;=80,"medium","low"))</f>
        <v>low</v>
      </c>
      <c r="T854" s="34">
        <f t="shared" si="14"/>
        <v>83</v>
      </c>
      <c r="U854" s="46" t="str" cm="1">
        <f t="array" ref="U854">_xlfn.IFS(Tbl_DFR[[#This Row],[Filling Qty]]&gt;=150,"HIGH",Tbl_DFR[[#This Row],[Filling Qty]]&gt;=80,"medium",TRUE,"low")</f>
        <v>low</v>
      </c>
      <c r="V854" s="46" t="str">
        <f>IF(OR(Tbl_DFR[[#This Row],[CMP]]="HALDWANI",Tbl_DFR[[#This Row],[CMP]]="DEHRADUN"),"YES","NO")</f>
        <v>YES</v>
      </c>
      <c r="W854" s="79">
        <v>45959</v>
      </c>
      <c r="X854" s="46"/>
      <c r="Y854" s="47">
        <v>45931</v>
      </c>
      <c r="Z854" s="47" t="str">
        <f>IFERROR(TEXT(Tbl_DFR[[#This Row],[Date of filling]],"mmm"),"WIP")</f>
        <v>Oct</v>
      </c>
      <c r="AA854" s="159">
        <f>IFERROR(YEAR(Tbl_DFR[[#This Row],[Date of filling]]),"WIP")</f>
        <v>2025</v>
      </c>
      <c r="AB854" s="161" t="str">
        <f>IFERROR(TEXT(Tbl_DFR[[#This Row],[Date of filling]],"ddd"),"WIP")</f>
        <v>Wed</v>
      </c>
      <c r="AC854" s="48"/>
      <c r="AD854" s="130" t="str">
        <f>_xlfn.XLOOKUP(Tbl_DFR[[#This Row],[SAP]],Site_master[SAP ID],Site_master[ [ TECHNICIAN Name] ],"Not found")</f>
        <v>Satyavir  yadav</v>
      </c>
      <c r="AE854" s="23">
        <f>LEN(Tbl_DFR[[#This Row],[SAP]])</f>
        <v>18</v>
      </c>
      <c r="AF854" s="151" t="str">
        <f>IF(Tbl_DFR[[#This Row],[SAP LENGTH]]=18,"valid","check")</f>
        <v>valid</v>
      </c>
    </row>
    <row r="855" spans="1:32">
      <c r="A855" s="56">
        <v>627</v>
      </c>
      <c r="B855" s="29" t="s">
        <v>31</v>
      </c>
      <c r="C855" s="137" t="str">
        <f>UPPER(TRIM(Tbl_DFR[[#This Row],[CMP]]))</f>
        <v>HALDWANI</v>
      </c>
      <c r="D855" s="40" t="s">
        <v>1</v>
      </c>
      <c r="E855" s="27" t="s">
        <v>107</v>
      </c>
      <c r="F855" s="27" t="s">
        <v>108</v>
      </c>
      <c r="G855" s="23" t="s">
        <v>334</v>
      </c>
      <c r="H855" s="29">
        <v>111732</v>
      </c>
      <c r="I855" s="61">
        <v>45959</v>
      </c>
      <c r="J855" s="58">
        <v>45959</v>
      </c>
      <c r="K855" s="159">
        <f>IF(OR(Tbl_DFR[[#This Row],[Date of filling]]="WIP",Tbl_DFR[[#This Row],[Date of Invoice ]]=""),"",Tbl_DFR[[#This Row],[Date of filling]]-Tbl_DFR[[#This Row],[Date of Invoice ]])</f>
        <v>0</v>
      </c>
      <c r="L855" s="161" t="str">
        <f>IF(ISNUMBER(Tbl_DFR[[#This Row],[Invoice filling gape]]),"valid","check")</f>
        <v>valid</v>
      </c>
      <c r="M855" s="42">
        <v>13326</v>
      </c>
      <c r="N855" s="42">
        <v>2837</v>
      </c>
      <c r="O855" s="42">
        <v>15</v>
      </c>
      <c r="P855" s="29">
        <v>60</v>
      </c>
      <c r="Q855" s="137" t="str">
        <f>IF(Tbl_DFR[[#This Row],[Filling Qty]]&gt;=150,"high","normal")</f>
        <v>normal</v>
      </c>
      <c r="R855" s="137" t="str">
        <f>IF(AND(Tbl_DFR[[#This Row],[CMP]]="HALDWANI",Tbl_DFR[[#This Row],[Filling Qty]]&gt;=150),"yes","no")</f>
        <v>no</v>
      </c>
      <c r="S855" s="137" t="str">
        <f>IF(Tbl_DFR[[#This Row],[Filling Qty]]&gt;=150,"high",IF(Tbl_DFR[[#This Row],[Filling Qty]]&gt;=80,"medium","low"))</f>
        <v>low</v>
      </c>
      <c r="T855" s="28">
        <f t="shared" si="14"/>
        <v>75</v>
      </c>
      <c r="U855" s="42" t="str" cm="1">
        <f t="array" ref="U855">_xlfn.IFS(Tbl_DFR[[#This Row],[Filling Qty]]&gt;=150,"HIGH",Tbl_DFR[[#This Row],[Filling Qty]]&gt;=80,"medium",TRUE,"low")</f>
        <v>low</v>
      </c>
      <c r="V855" s="42" t="str">
        <f>IF(OR(Tbl_DFR[[#This Row],[CMP]]="HALDWANI",Tbl_DFR[[#This Row],[CMP]]="DEHRADUN"),"YES","NO")</f>
        <v>YES</v>
      </c>
      <c r="W855" s="80">
        <v>45959</v>
      </c>
      <c r="X855" s="42"/>
      <c r="Y855" s="43">
        <v>45931</v>
      </c>
      <c r="Z855" s="43" t="str">
        <f>IFERROR(TEXT(Tbl_DFR[[#This Row],[Date of filling]],"mmm"),"WIP")</f>
        <v>Oct</v>
      </c>
      <c r="AA855" s="159">
        <f>IFERROR(YEAR(Tbl_DFR[[#This Row],[Date of filling]]),"WIP")</f>
        <v>2025</v>
      </c>
      <c r="AB855" s="161" t="str">
        <f>IFERROR(TEXT(Tbl_DFR[[#This Row],[Date of filling]],"ddd"),"WIP")</f>
        <v>Wed</v>
      </c>
      <c r="AC855" s="50"/>
      <c r="AD855" s="129" t="str">
        <f>_xlfn.XLOOKUP(Tbl_DFR[[#This Row],[SAP]],Site_master[SAP ID],Site_master[ [ TECHNICIAN Name] ],"Not found")</f>
        <v>Satyavir  yadav</v>
      </c>
      <c r="AE855" s="23">
        <f>LEN(Tbl_DFR[[#This Row],[SAP]])</f>
        <v>18</v>
      </c>
      <c r="AF855" s="151" t="str">
        <f>IF(Tbl_DFR[[#This Row],[SAP LENGTH]]=18,"valid","check")</f>
        <v>valid</v>
      </c>
    </row>
    <row r="856" spans="1:32">
      <c r="A856" s="70">
        <v>628</v>
      </c>
      <c r="B856" s="22" t="s">
        <v>31</v>
      </c>
      <c r="C856" s="134" t="str">
        <f>UPPER(TRIM(Tbl_DFR[[#This Row],[CMP]]))</f>
        <v>HALDWANI</v>
      </c>
      <c r="D856" s="40" t="s">
        <v>1</v>
      </c>
      <c r="E856" s="21" t="s">
        <v>107</v>
      </c>
      <c r="F856" s="21" t="s">
        <v>108</v>
      </c>
      <c r="G856" s="23" t="s">
        <v>669</v>
      </c>
      <c r="H856" s="22">
        <v>111837</v>
      </c>
      <c r="I856" s="60">
        <v>45959</v>
      </c>
      <c r="J856" s="59">
        <v>45959</v>
      </c>
      <c r="K856" s="159">
        <f>IF(OR(Tbl_DFR[[#This Row],[Date of filling]]="WIP",Tbl_DFR[[#This Row],[Date of Invoice ]]=""),"",Tbl_DFR[[#This Row],[Date of filling]]-Tbl_DFR[[#This Row],[Date of Invoice ]])</f>
        <v>0</v>
      </c>
      <c r="L856" s="161" t="str">
        <f>IF(ISNUMBER(Tbl_DFR[[#This Row],[Invoice filling gape]]),"valid","check")</f>
        <v>valid</v>
      </c>
      <c r="M856" s="46">
        <v>781</v>
      </c>
      <c r="N856" s="46">
        <v>109</v>
      </c>
      <c r="O856" s="46">
        <v>102</v>
      </c>
      <c r="P856" s="22">
        <v>120</v>
      </c>
      <c r="Q856" s="134" t="str">
        <f>IF(Tbl_DFR[[#This Row],[Filling Qty]]&gt;=150,"high","normal")</f>
        <v>normal</v>
      </c>
      <c r="R856" s="134" t="str">
        <f>IF(AND(Tbl_DFR[[#This Row],[CMP]]="HALDWANI",Tbl_DFR[[#This Row],[Filling Qty]]&gt;=150),"yes","no")</f>
        <v>no</v>
      </c>
      <c r="S856" s="134" t="str">
        <f>IF(Tbl_DFR[[#This Row],[Filling Qty]]&gt;=150,"high",IF(Tbl_DFR[[#This Row],[Filling Qty]]&gt;=80,"medium","low"))</f>
        <v>medium</v>
      </c>
      <c r="T856" s="34">
        <f t="shared" si="14"/>
        <v>222</v>
      </c>
      <c r="U856" s="46" t="str" cm="1">
        <f t="array" ref="U856">_xlfn.IFS(Tbl_DFR[[#This Row],[Filling Qty]]&gt;=150,"HIGH",Tbl_DFR[[#This Row],[Filling Qty]]&gt;=80,"medium",TRUE,"low")</f>
        <v>medium</v>
      </c>
      <c r="V856" s="46" t="str">
        <f>IF(OR(Tbl_DFR[[#This Row],[CMP]]="HALDWANI",Tbl_DFR[[#This Row],[CMP]]="DEHRADUN"),"YES","NO")</f>
        <v>YES</v>
      </c>
      <c r="W856" s="79">
        <v>45959</v>
      </c>
      <c r="X856" s="46"/>
      <c r="Y856" s="47">
        <v>45931</v>
      </c>
      <c r="Z856" s="47" t="str">
        <f>IFERROR(TEXT(Tbl_DFR[[#This Row],[Date of filling]],"mmm"),"WIP")</f>
        <v>Oct</v>
      </c>
      <c r="AA856" s="159">
        <f>IFERROR(YEAR(Tbl_DFR[[#This Row],[Date of filling]]),"WIP")</f>
        <v>2025</v>
      </c>
      <c r="AB856" s="161" t="str">
        <f>IFERROR(TEXT(Tbl_DFR[[#This Row],[Date of filling]],"ddd"),"WIP")</f>
        <v>Wed</v>
      </c>
      <c r="AC856" s="48"/>
      <c r="AD856" s="130" t="str">
        <f>_xlfn.XLOOKUP(Tbl_DFR[[#This Row],[SAP]],Site_master[SAP ID],Site_master[ [ TECHNICIAN Name] ],"Not found")</f>
        <v>Not found</v>
      </c>
      <c r="AE856" s="23">
        <f>LEN(Tbl_DFR[[#This Row],[SAP]])</f>
        <v>18</v>
      </c>
      <c r="AF856" s="151" t="str">
        <f>IF(Tbl_DFR[[#This Row],[SAP LENGTH]]=18,"valid","check")</f>
        <v>valid</v>
      </c>
    </row>
    <row r="857" spans="1:32">
      <c r="A857" s="56">
        <v>629</v>
      </c>
      <c r="B857" s="29" t="s">
        <v>31</v>
      </c>
      <c r="C857" s="137" t="str">
        <f>UPPER(TRIM(Tbl_DFR[[#This Row],[CMP]]))</f>
        <v>HALDWANI</v>
      </c>
      <c r="D857" s="40" t="s">
        <v>1</v>
      </c>
      <c r="E857" s="27" t="s">
        <v>107</v>
      </c>
      <c r="F857" s="27" t="s">
        <v>108</v>
      </c>
      <c r="G857" s="23" t="s">
        <v>670</v>
      </c>
      <c r="H857" s="29">
        <v>111945</v>
      </c>
      <c r="I857" s="61">
        <v>45959</v>
      </c>
      <c r="J857" s="58">
        <v>45959</v>
      </c>
      <c r="K857" s="159">
        <f>IF(OR(Tbl_DFR[[#This Row],[Date of filling]]="WIP",Tbl_DFR[[#This Row],[Date of Invoice ]]=""),"",Tbl_DFR[[#This Row],[Date of filling]]-Tbl_DFR[[#This Row],[Date of Invoice ]])</f>
        <v>0</v>
      </c>
      <c r="L857" s="161" t="str">
        <f>IF(ISNUMBER(Tbl_DFR[[#This Row],[Invoice filling gape]]),"valid","check")</f>
        <v>valid</v>
      </c>
      <c r="M857" s="42">
        <v>965</v>
      </c>
      <c r="N857" s="42">
        <v>128</v>
      </c>
      <c r="O857" s="42">
        <v>20</v>
      </c>
      <c r="P857" s="29">
        <v>40</v>
      </c>
      <c r="Q857" s="137" t="str">
        <f>IF(Tbl_DFR[[#This Row],[Filling Qty]]&gt;=150,"high","normal")</f>
        <v>normal</v>
      </c>
      <c r="R857" s="137" t="str">
        <f>IF(AND(Tbl_DFR[[#This Row],[CMP]]="HALDWANI",Tbl_DFR[[#This Row],[Filling Qty]]&gt;=150),"yes","no")</f>
        <v>no</v>
      </c>
      <c r="S857" s="137" t="str">
        <f>IF(Tbl_DFR[[#This Row],[Filling Qty]]&gt;=150,"high",IF(Tbl_DFR[[#This Row],[Filling Qty]]&gt;=80,"medium","low"))</f>
        <v>low</v>
      </c>
      <c r="T857" s="28">
        <f t="shared" si="14"/>
        <v>60</v>
      </c>
      <c r="U857" s="42" t="str" cm="1">
        <f t="array" ref="U857">_xlfn.IFS(Tbl_DFR[[#This Row],[Filling Qty]]&gt;=150,"HIGH",Tbl_DFR[[#This Row],[Filling Qty]]&gt;=80,"medium",TRUE,"low")</f>
        <v>low</v>
      </c>
      <c r="V857" s="42" t="str">
        <f>IF(OR(Tbl_DFR[[#This Row],[CMP]]="HALDWANI",Tbl_DFR[[#This Row],[CMP]]="DEHRADUN"),"YES","NO")</f>
        <v>YES</v>
      </c>
      <c r="W857" s="80">
        <v>45959</v>
      </c>
      <c r="X857" s="42"/>
      <c r="Y857" s="43">
        <v>45931</v>
      </c>
      <c r="Z857" s="43" t="str">
        <f>IFERROR(TEXT(Tbl_DFR[[#This Row],[Date of filling]],"mmm"),"WIP")</f>
        <v>Oct</v>
      </c>
      <c r="AA857" s="159">
        <f>IFERROR(YEAR(Tbl_DFR[[#This Row],[Date of filling]]),"WIP")</f>
        <v>2025</v>
      </c>
      <c r="AB857" s="161" t="str">
        <f>IFERROR(TEXT(Tbl_DFR[[#This Row],[Date of filling]],"ddd"),"WIP")</f>
        <v>Wed</v>
      </c>
      <c r="AC857" s="50"/>
      <c r="AD857" s="129" t="str">
        <f>_xlfn.XLOOKUP(Tbl_DFR[[#This Row],[SAP]],Site_master[SAP ID],Site_master[ [ TECHNICIAN Name] ],"Not found")</f>
        <v>Somit  Kumar</v>
      </c>
      <c r="AE857" s="23">
        <f>LEN(Tbl_DFR[[#This Row],[SAP]])</f>
        <v>18</v>
      </c>
      <c r="AF857" s="151" t="str">
        <f>IF(Tbl_DFR[[#This Row],[SAP LENGTH]]=18,"valid","check")</f>
        <v>valid</v>
      </c>
    </row>
    <row r="858" spans="1:32">
      <c r="A858" s="70">
        <v>630</v>
      </c>
      <c r="B858" s="22" t="s">
        <v>31</v>
      </c>
      <c r="C858" s="134" t="str">
        <f>UPPER(TRIM(Tbl_DFR[[#This Row],[CMP]]))</f>
        <v>HALDWANI</v>
      </c>
      <c r="D858" s="40" t="s">
        <v>1</v>
      </c>
      <c r="E858" s="21" t="s">
        <v>107</v>
      </c>
      <c r="F858" s="21" t="s">
        <v>108</v>
      </c>
      <c r="G858" s="23" t="s">
        <v>671</v>
      </c>
      <c r="H858" s="22">
        <v>111945</v>
      </c>
      <c r="I858" s="60">
        <v>45959</v>
      </c>
      <c r="J858" s="59">
        <v>45959</v>
      </c>
      <c r="K858" s="159">
        <f>IF(OR(Tbl_DFR[[#This Row],[Date of filling]]="WIP",Tbl_DFR[[#This Row],[Date of Invoice ]]=""),"",Tbl_DFR[[#This Row],[Date of filling]]-Tbl_DFR[[#This Row],[Date of Invoice ]])</f>
        <v>0</v>
      </c>
      <c r="L858" s="161" t="str">
        <f>IF(ISNUMBER(Tbl_DFR[[#This Row],[Invoice filling gape]]),"valid","check")</f>
        <v>valid</v>
      </c>
      <c r="M858" s="46" t="s">
        <v>674</v>
      </c>
      <c r="N858" s="46" t="s">
        <v>674</v>
      </c>
      <c r="O858" s="46">
        <v>12</v>
      </c>
      <c r="P858" s="22">
        <v>40</v>
      </c>
      <c r="Q858" s="134" t="str">
        <f>IF(Tbl_DFR[[#This Row],[Filling Qty]]&gt;=150,"high","normal")</f>
        <v>normal</v>
      </c>
      <c r="R858" s="134" t="str">
        <f>IF(AND(Tbl_DFR[[#This Row],[CMP]]="HALDWANI",Tbl_DFR[[#This Row],[Filling Qty]]&gt;=150),"yes","no")</f>
        <v>no</v>
      </c>
      <c r="S858" s="134" t="str">
        <f>IF(Tbl_DFR[[#This Row],[Filling Qty]]&gt;=150,"high",IF(Tbl_DFR[[#This Row],[Filling Qty]]&gt;=80,"medium","low"))</f>
        <v>low</v>
      </c>
      <c r="T858" s="34">
        <f t="shared" si="14"/>
        <v>52</v>
      </c>
      <c r="U858" s="46" t="str" cm="1">
        <f t="array" ref="U858">_xlfn.IFS(Tbl_DFR[[#This Row],[Filling Qty]]&gt;=150,"HIGH",Tbl_DFR[[#This Row],[Filling Qty]]&gt;=80,"medium",TRUE,"low")</f>
        <v>low</v>
      </c>
      <c r="V858" s="46" t="str">
        <f>IF(OR(Tbl_DFR[[#This Row],[CMP]]="HALDWANI",Tbl_DFR[[#This Row],[CMP]]="DEHRADUN"),"YES","NO")</f>
        <v>YES</v>
      </c>
      <c r="W858" s="79">
        <v>45959</v>
      </c>
      <c r="X858" s="46"/>
      <c r="Y858" s="47">
        <v>45931</v>
      </c>
      <c r="Z858" s="47" t="str">
        <f>IFERROR(TEXT(Tbl_DFR[[#This Row],[Date of filling]],"mmm"),"WIP")</f>
        <v>Oct</v>
      </c>
      <c r="AA858" s="159">
        <f>IFERROR(YEAR(Tbl_DFR[[#This Row],[Date of filling]]),"WIP")</f>
        <v>2025</v>
      </c>
      <c r="AB858" s="161" t="str">
        <f>IFERROR(TEXT(Tbl_DFR[[#This Row],[Date of filling]],"ddd"),"WIP")</f>
        <v>Wed</v>
      </c>
      <c r="AC858" s="48"/>
      <c r="AD858" s="130" t="str">
        <f>_xlfn.XLOOKUP(Tbl_DFR[[#This Row],[SAP]],Site_master[SAP ID],Site_master[ [ TECHNICIAN Name] ],"Not found")</f>
        <v>Somit  Kumar</v>
      </c>
      <c r="AE858" s="23">
        <f>LEN(Tbl_DFR[[#This Row],[SAP]])</f>
        <v>18</v>
      </c>
      <c r="AF858" s="151" t="str">
        <f>IF(Tbl_DFR[[#This Row],[SAP LENGTH]]=18,"valid","check")</f>
        <v>valid</v>
      </c>
    </row>
    <row r="859" spans="1:32">
      <c r="A859" s="56">
        <v>631</v>
      </c>
      <c r="B859" s="29" t="s">
        <v>31</v>
      </c>
      <c r="C859" s="137" t="str">
        <f>UPPER(TRIM(Tbl_DFR[[#This Row],[CMP]]))</f>
        <v>HALDWANI</v>
      </c>
      <c r="D859" s="40" t="s">
        <v>1</v>
      </c>
      <c r="E859" s="23" t="s">
        <v>105</v>
      </c>
      <c r="F859" s="27" t="s">
        <v>106</v>
      </c>
      <c r="G859" s="23" t="s">
        <v>538</v>
      </c>
      <c r="H859" s="29" t="s">
        <v>690</v>
      </c>
      <c r="I859" s="61">
        <v>45960</v>
      </c>
      <c r="J859" s="58">
        <v>45960</v>
      </c>
      <c r="K859" s="159">
        <f>IF(OR(Tbl_DFR[[#This Row],[Date of filling]]="WIP",Tbl_DFR[[#This Row],[Date of Invoice ]]=""),"",Tbl_DFR[[#This Row],[Date of filling]]-Tbl_DFR[[#This Row],[Date of Invoice ]])</f>
        <v>0</v>
      </c>
      <c r="L859" s="161" t="str">
        <f>IF(ISNUMBER(Tbl_DFR[[#This Row],[Invoice filling gape]]),"valid","check")</f>
        <v>valid</v>
      </c>
      <c r="M859" s="42">
        <v>3991</v>
      </c>
      <c r="N859" s="42">
        <v>1598</v>
      </c>
      <c r="O859" s="42">
        <v>62</v>
      </c>
      <c r="P859" s="29">
        <v>180</v>
      </c>
      <c r="Q859" s="137" t="str">
        <f>IF(Tbl_DFR[[#This Row],[Filling Qty]]&gt;=150,"high","normal")</f>
        <v>high</v>
      </c>
      <c r="R859" s="137" t="str">
        <f>IF(AND(Tbl_DFR[[#This Row],[CMP]]="HALDWANI",Tbl_DFR[[#This Row],[Filling Qty]]&gt;=150),"yes","no")</f>
        <v>yes</v>
      </c>
      <c r="S859" s="137" t="str">
        <f>IF(Tbl_DFR[[#This Row],[Filling Qty]]&gt;=150,"high",IF(Tbl_DFR[[#This Row],[Filling Qty]]&gt;=80,"medium","low"))</f>
        <v>high</v>
      </c>
      <c r="T859" s="28">
        <f t="shared" si="14"/>
        <v>242</v>
      </c>
      <c r="U859" s="42" t="str" cm="1">
        <f t="array" ref="U859">_xlfn.IFS(Tbl_DFR[[#This Row],[Filling Qty]]&gt;=150,"HIGH",Tbl_DFR[[#This Row],[Filling Qty]]&gt;=80,"medium",TRUE,"low")</f>
        <v>HIGH</v>
      </c>
      <c r="V859" s="42" t="str">
        <f>IF(OR(Tbl_DFR[[#This Row],[CMP]]="HALDWANI",Tbl_DFR[[#This Row],[CMP]]="DEHRADUN"),"YES","NO")</f>
        <v>YES</v>
      </c>
      <c r="W859" s="58">
        <v>45960</v>
      </c>
      <c r="X859" s="42"/>
      <c r="Y859" s="43">
        <v>45931</v>
      </c>
      <c r="Z859" s="43" t="str">
        <f>IFERROR(TEXT(Tbl_DFR[[#This Row],[Date of filling]],"mmm"),"WIP")</f>
        <v>Oct</v>
      </c>
      <c r="AA859" s="159">
        <f>IFERROR(YEAR(Tbl_DFR[[#This Row],[Date of filling]]),"WIP")</f>
        <v>2025</v>
      </c>
      <c r="AB859" s="161" t="str">
        <f>IFERROR(TEXT(Tbl_DFR[[#This Row],[Date of filling]],"ddd"),"WIP")</f>
        <v>Thu</v>
      </c>
      <c r="AC859" s="50"/>
      <c r="AD859" s="129" t="str">
        <f>_xlfn.XLOOKUP(Tbl_DFR[[#This Row],[SAP]],Site_master[SAP ID],Site_master[ [ TECHNICIAN Name] ],"Not found")</f>
        <v>Tejpal  Singh  Takuli</v>
      </c>
      <c r="AE859" s="23">
        <f>LEN(Tbl_DFR[[#This Row],[SAP]])</f>
        <v>18</v>
      </c>
      <c r="AF859" s="151" t="str">
        <f>IF(Tbl_DFR[[#This Row],[SAP LENGTH]]=18,"valid","check")</f>
        <v>valid</v>
      </c>
    </row>
    <row r="860" spans="1:32">
      <c r="A860" s="70">
        <v>632</v>
      </c>
      <c r="B860" s="22" t="s">
        <v>31</v>
      </c>
      <c r="C860" s="134" t="str">
        <f>UPPER(TRIM(Tbl_DFR[[#This Row],[CMP]]))</f>
        <v>HALDWANI</v>
      </c>
      <c r="D860" s="40" t="s">
        <v>1</v>
      </c>
      <c r="E860" s="21" t="s">
        <v>112</v>
      </c>
      <c r="F860" s="21" t="s">
        <v>111</v>
      </c>
      <c r="G860" s="23" t="s">
        <v>319</v>
      </c>
      <c r="H860" s="22">
        <v>80649</v>
      </c>
      <c r="I860" s="60">
        <v>45960</v>
      </c>
      <c r="J860" s="59">
        <v>45960</v>
      </c>
      <c r="K860" s="159">
        <f>IF(OR(Tbl_DFR[[#This Row],[Date of filling]]="WIP",Tbl_DFR[[#This Row],[Date of Invoice ]]=""),"",Tbl_DFR[[#This Row],[Date of filling]]-Tbl_DFR[[#This Row],[Date of Invoice ]])</f>
        <v>0</v>
      </c>
      <c r="L860" s="161" t="str">
        <f>IF(ISNUMBER(Tbl_DFR[[#This Row],[Invoice filling gape]]),"valid","check")</f>
        <v>valid</v>
      </c>
      <c r="M860" s="46">
        <v>16807</v>
      </c>
      <c r="N860" s="46">
        <v>2888</v>
      </c>
      <c r="O860" s="46">
        <v>28</v>
      </c>
      <c r="P860" s="22">
        <v>40</v>
      </c>
      <c r="Q860" s="134" t="str">
        <f>IF(Tbl_DFR[[#This Row],[Filling Qty]]&gt;=150,"high","normal")</f>
        <v>normal</v>
      </c>
      <c r="R860" s="134" t="str">
        <f>IF(AND(Tbl_DFR[[#This Row],[CMP]]="HALDWANI",Tbl_DFR[[#This Row],[Filling Qty]]&gt;=150),"yes","no")</f>
        <v>no</v>
      </c>
      <c r="S860" s="134" t="str">
        <f>IF(Tbl_DFR[[#This Row],[Filling Qty]]&gt;=150,"high",IF(Tbl_DFR[[#This Row],[Filling Qty]]&gt;=80,"medium","low"))</f>
        <v>low</v>
      </c>
      <c r="T860" s="34">
        <f t="shared" si="14"/>
        <v>68</v>
      </c>
      <c r="U860" s="46" t="str" cm="1">
        <f t="array" ref="U860">_xlfn.IFS(Tbl_DFR[[#This Row],[Filling Qty]]&gt;=150,"HIGH",Tbl_DFR[[#This Row],[Filling Qty]]&gt;=80,"medium",TRUE,"low")</f>
        <v>low</v>
      </c>
      <c r="V860" s="46" t="str">
        <f>IF(OR(Tbl_DFR[[#This Row],[CMP]]="HALDWANI",Tbl_DFR[[#This Row],[CMP]]="DEHRADUN"),"YES","NO")</f>
        <v>YES</v>
      </c>
      <c r="W860" s="59">
        <v>45960</v>
      </c>
      <c r="X860" s="46"/>
      <c r="Y860" s="47">
        <v>45931</v>
      </c>
      <c r="Z860" s="47" t="str">
        <f>IFERROR(TEXT(Tbl_DFR[[#This Row],[Date of filling]],"mmm"),"WIP")</f>
        <v>Oct</v>
      </c>
      <c r="AA860" s="159">
        <f>IFERROR(YEAR(Tbl_DFR[[#This Row],[Date of filling]]),"WIP")</f>
        <v>2025</v>
      </c>
      <c r="AB860" s="161" t="str">
        <f>IFERROR(TEXT(Tbl_DFR[[#This Row],[Date of filling]],"ddd"),"WIP")</f>
        <v>Thu</v>
      </c>
      <c r="AC860" s="48"/>
      <c r="AD860" s="130" t="str">
        <f>_xlfn.XLOOKUP(Tbl_DFR[[#This Row],[SAP]],Site_master[SAP ID],Site_master[ [ TECHNICIAN Name] ],"Not found")</f>
        <v>Anil  Kumar RDPR</v>
      </c>
      <c r="AE860" s="23">
        <f>LEN(Tbl_DFR[[#This Row],[SAP]])</f>
        <v>18</v>
      </c>
      <c r="AF860" s="151" t="str">
        <f>IF(Tbl_DFR[[#This Row],[SAP LENGTH]]=18,"valid","check")</f>
        <v>valid</v>
      </c>
    </row>
    <row r="861" spans="1:32">
      <c r="A861" s="56">
        <v>633</v>
      </c>
      <c r="B861" s="29" t="s">
        <v>31</v>
      </c>
      <c r="C861" s="137" t="str">
        <f>UPPER(TRIM(Tbl_DFR[[#This Row],[CMP]]))</f>
        <v>HALDWANI</v>
      </c>
      <c r="D861" s="40" t="s">
        <v>1</v>
      </c>
      <c r="E861" s="27" t="s">
        <v>112</v>
      </c>
      <c r="F861" s="27" t="s">
        <v>111</v>
      </c>
      <c r="G861" s="23" t="s">
        <v>568</v>
      </c>
      <c r="H861" s="29">
        <v>80649</v>
      </c>
      <c r="I861" s="61">
        <v>45960</v>
      </c>
      <c r="J861" s="58">
        <v>45960</v>
      </c>
      <c r="K861" s="159">
        <f>IF(OR(Tbl_DFR[[#This Row],[Date of filling]]="WIP",Tbl_DFR[[#This Row],[Date of Invoice ]]=""),"",Tbl_DFR[[#This Row],[Date of filling]]-Tbl_DFR[[#This Row],[Date of Invoice ]])</f>
        <v>0</v>
      </c>
      <c r="L861" s="161" t="str">
        <f>IF(ISNUMBER(Tbl_DFR[[#This Row],[Invoice filling gape]]),"valid","check")</f>
        <v>valid</v>
      </c>
      <c r="M861" s="42">
        <v>13414</v>
      </c>
      <c r="N861" s="42">
        <v>3078</v>
      </c>
      <c r="O861" s="42">
        <v>44</v>
      </c>
      <c r="P861" s="29">
        <v>60</v>
      </c>
      <c r="Q861" s="137" t="str">
        <f>IF(Tbl_DFR[[#This Row],[Filling Qty]]&gt;=150,"high","normal")</f>
        <v>normal</v>
      </c>
      <c r="R861" s="137" t="str">
        <f>IF(AND(Tbl_DFR[[#This Row],[CMP]]="HALDWANI",Tbl_DFR[[#This Row],[Filling Qty]]&gt;=150),"yes","no")</f>
        <v>no</v>
      </c>
      <c r="S861" s="137" t="str">
        <f>IF(Tbl_DFR[[#This Row],[Filling Qty]]&gt;=150,"high",IF(Tbl_DFR[[#This Row],[Filling Qty]]&gt;=80,"medium","low"))</f>
        <v>low</v>
      </c>
      <c r="T861" s="28">
        <f t="shared" si="14"/>
        <v>104</v>
      </c>
      <c r="U861" s="42" t="str" cm="1">
        <f t="array" ref="U861">_xlfn.IFS(Tbl_DFR[[#This Row],[Filling Qty]]&gt;=150,"HIGH",Tbl_DFR[[#This Row],[Filling Qty]]&gt;=80,"medium",TRUE,"low")</f>
        <v>low</v>
      </c>
      <c r="V861" s="42" t="str">
        <f>IF(OR(Tbl_DFR[[#This Row],[CMP]]="HALDWANI",Tbl_DFR[[#This Row],[CMP]]="DEHRADUN"),"YES","NO")</f>
        <v>YES</v>
      </c>
      <c r="W861" s="58">
        <v>45960</v>
      </c>
      <c r="X861" s="42"/>
      <c r="Y861" s="43">
        <v>45931</v>
      </c>
      <c r="Z861" s="43" t="str">
        <f>IFERROR(TEXT(Tbl_DFR[[#This Row],[Date of filling]],"mmm"),"WIP")</f>
        <v>Oct</v>
      </c>
      <c r="AA861" s="159">
        <f>IFERROR(YEAR(Tbl_DFR[[#This Row],[Date of filling]]),"WIP")</f>
        <v>2025</v>
      </c>
      <c r="AB861" s="161" t="str">
        <f>IFERROR(TEXT(Tbl_DFR[[#This Row],[Date of filling]],"ddd"),"WIP")</f>
        <v>Thu</v>
      </c>
      <c r="AC861" s="50"/>
      <c r="AD861" s="129" t="str">
        <f>_xlfn.XLOOKUP(Tbl_DFR[[#This Row],[SAP]],Site_master[SAP ID],Site_master[ [ TECHNICIAN Name] ],"Not found")</f>
        <v>Anil  Kumar RDPR</v>
      </c>
      <c r="AE861" s="23">
        <f>LEN(Tbl_DFR[[#This Row],[SAP]])</f>
        <v>18</v>
      </c>
      <c r="AF861" s="151" t="str">
        <f>IF(Tbl_DFR[[#This Row],[SAP LENGTH]]=18,"valid","check")</f>
        <v>valid</v>
      </c>
    </row>
    <row r="862" spans="1:32">
      <c r="A862" s="70">
        <v>634</v>
      </c>
      <c r="B862" s="22" t="s">
        <v>31</v>
      </c>
      <c r="C862" s="134" t="str">
        <f>UPPER(TRIM(Tbl_DFR[[#This Row],[CMP]]))</f>
        <v>HALDWANI</v>
      </c>
      <c r="D862" s="40" t="s">
        <v>1</v>
      </c>
      <c r="E862" s="21" t="s">
        <v>112</v>
      </c>
      <c r="F862" s="21" t="s">
        <v>111</v>
      </c>
      <c r="G862" s="23" t="s">
        <v>321</v>
      </c>
      <c r="H862" s="22">
        <v>80649</v>
      </c>
      <c r="I862" s="60">
        <v>45960</v>
      </c>
      <c r="J862" s="59">
        <v>45960</v>
      </c>
      <c r="K862" s="159">
        <f>IF(OR(Tbl_DFR[[#This Row],[Date of filling]]="WIP",Tbl_DFR[[#This Row],[Date of Invoice ]]=""),"",Tbl_DFR[[#This Row],[Date of filling]]-Tbl_DFR[[#This Row],[Date of Invoice ]])</f>
        <v>0</v>
      </c>
      <c r="L862" s="161" t="str">
        <f>IF(ISNUMBER(Tbl_DFR[[#This Row],[Invoice filling gape]]),"valid","check")</f>
        <v>valid</v>
      </c>
      <c r="M862" s="46">
        <v>6689</v>
      </c>
      <c r="N862" s="46">
        <v>1467</v>
      </c>
      <c r="O862" s="46">
        <v>51</v>
      </c>
      <c r="P862" s="34">
        <v>40</v>
      </c>
      <c r="Q862" s="34" t="str">
        <f>IF(Tbl_DFR[[#This Row],[Filling Qty]]&gt;=150,"high","normal")</f>
        <v>normal</v>
      </c>
      <c r="R862" s="34" t="str">
        <f>IF(AND(Tbl_DFR[[#This Row],[CMP]]="HALDWANI",Tbl_DFR[[#This Row],[Filling Qty]]&gt;=150),"yes","no")</f>
        <v>no</v>
      </c>
      <c r="S862" s="34" t="str">
        <f>IF(Tbl_DFR[[#This Row],[Filling Qty]]&gt;=150,"high",IF(Tbl_DFR[[#This Row],[Filling Qty]]&gt;=80,"medium","low"))</f>
        <v>low</v>
      </c>
      <c r="T862" s="34">
        <f t="shared" si="14"/>
        <v>91</v>
      </c>
      <c r="U862" s="46" t="str" cm="1">
        <f t="array" ref="U862">_xlfn.IFS(Tbl_DFR[[#This Row],[Filling Qty]]&gt;=150,"HIGH",Tbl_DFR[[#This Row],[Filling Qty]]&gt;=80,"medium",TRUE,"low")</f>
        <v>low</v>
      </c>
      <c r="V862" s="46" t="str">
        <f>IF(OR(Tbl_DFR[[#This Row],[CMP]]="HALDWANI",Tbl_DFR[[#This Row],[CMP]]="DEHRADUN"),"YES","NO")</f>
        <v>YES</v>
      </c>
      <c r="W862" s="59">
        <v>45960</v>
      </c>
      <c r="X862" s="46"/>
      <c r="Y862" s="47">
        <v>45931</v>
      </c>
      <c r="Z862" s="47" t="str">
        <f>IFERROR(TEXT(Tbl_DFR[[#This Row],[Date of filling]],"mmm"),"WIP")</f>
        <v>Oct</v>
      </c>
      <c r="AA862" s="159">
        <f>IFERROR(YEAR(Tbl_DFR[[#This Row],[Date of filling]]),"WIP")</f>
        <v>2025</v>
      </c>
      <c r="AB862" s="161" t="str">
        <f>IFERROR(TEXT(Tbl_DFR[[#This Row],[Date of filling]],"ddd"),"WIP")</f>
        <v>Thu</v>
      </c>
      <c r="AC862" s="48"/>
      <c r="AD862" s="130" t="str">
        <f>_xlfn.XLOOKUP(Tbl_DFR[[#This Row],[SAP]],Site_master[SAP ID],Site_master[ [ TECHNICIAN Name] ],"Not found")</f>
        <v>Anil  Kumar RDPR</v>
      </c>
      <c r="AE862" s="23">
        <f>LEN(Tbl_DFR[[#This Row],[SAP]])</f>
        <v>18</v>
      </c>
      <c r="AF862" s="151" t="str">
        <f>IF(Tbl_DFR[[#This Row],[SAP LENGTH]]=18,"valid","check")</f>
        <v>valid</v>
      </c>
    </row>
    <row r="863" spans="1:32">
      <c r="A863" s="56">
        <v>635</v>
      </c>
      <c r="B863" s="29" t="s">
        <v>31</v>
      </c>
      <c r="C863" s="137" t="str">
        <f>UPPER(TRIM(Tbl_DFR[[#This Row],[CMP]]))</f>
        <v>HALDWANI</v>
      </c>
      <c r="D863" s="40" t="s">
        <v>1</v>
      </c>
      <c r="E863" s="27" t="s">
        <v>112</v>
      </c>
      <c r="F863" s="27" t="s">
        <v>111</v>
      </c>
      <c r="G863" s="23" t="s">
        <v>675</v>
      </c>
      <c r="H863" s="29">
        <v>80649</v>
      </c>
      <c r="I863" s="61">
        <v>45960</v>
      </c>
      <c r="J863" s="58">
        <v>45960</v>
      </c>
      <c r="K863" s="159">
        <f>IF(OR(Tbl_DFR[[#This Row],[Date of filling]]="WIP",Tbl_DFR[[#This Row],[Date of Invoice ]]=""),"",Tbl_DFR[[#This Row],[Date of filling]]-Tbl_DFR[[#This Row],[Date of Invoice ]])</f>
        <v>0</v>
      </c>
      <c r="L863" s="161" t="str">
        <f>IF(ISNUMBER(Tbl_DFR[[#This Row],[Invoice filling gape]]),"valid","check")</f>
        <v>valid</v>
      </c>
      <c r="M863" s="42">
        <v>10280</v>
      </c>
      <c r="N863" s="42">
        <v>2355</v>
      </c>
      <c r="O863" s="42">
        <v>40</v>
      </c>
      <c r="P863" s="28">
        <v>60</v>
      </c>
      <c r="Q863" s="28" t="str">
        <f>IF(Tbl_DFR[[#This Row],[Filling Qty]]&gt;=150,"high","normal")</f>
        <v>normal</v>
      </c>
      <c r="R863" s="28" t="str">
        <f>IF(AND(Tbl_DFR[[#This Row],[CMP]]="HALDWANI",Tbl_DFR[[#This Row],[Filling Qty]]&gt;=150),"yes","no")</f>
        <v>no</v>
      </c>
      <c r="S863" s="28" t="str">
        <f>IF(Tbl_DFR[[#This Row],[Filling Qty]]&gt;=150,"high",IF(Tbl_DFR[[#This Row],[Filling Qty]]&gt;=80,"medium","low"))</f>
        <v>low</v>
      </c>
      <c r="T863" s="28">
        <f t="shared" si="14"/>
        <v>100</v>
      </c>
      <c r="U863" s="42" t="str" cm="1">
        <f t="array" ref="U863">_xlfn.IFS(Tbl_DFR[[#This Row],[Filling Qty]]&gt;=150,"HIGH",Tbl_DFR[[#This Row],[Filling Qty]]&gt;=80,"medium",TRUE,"low")</f>
        <v>low</v>
      </c>
      <c r="V863" s="42" t="str">
        <f>IF(OR(Tbl_DFR[[#This Row],[CMP]]="HALDWANI",Tbl_DFR[[#This Row],[CMP]]="DEHRADUN"),"YES","NO")</f>
        <v>YES</v>
      </c>
      <c r="W863" s="58">
        <v>45960</v>
      </c>
      <c r="X863" s="42"/>
      <c r="Y863" s="43">
        <v>45931</v>
      </c>
      <c r="Z863" s="43" t="str">
        <f>IFERROR(TEXT(Tbl_DFR[[#This Row],[Date of filling]],"mmm"),"WIP")</f>
        <v>Oct</v>
      </c>
      <c r="AA863" s="159">
        <f>IFERROR(YEAR(Tbl_DFR[[#This Row],[Date of filling]]),"WIP")</f>
        <v>2025</v>
      </c>
      <c r="AB863" s="161" t="str">
        <f>IFERROR(TEXT(Tbl_DFR[[#This Row],[Date of filling]],"ddd"),"WIP")</f>
        <v>Thu</v>
      </c>
      <c r="AC863" s="50"/>
      <c r="AD863" s="129" t="str">
        <f>_xlfn.XLOOKUP(Tbl_DFR[[#This Row],[SAP]],Site_master[SAP ID],Site_master[ [ TECHNICIAN Name] ],"Not found")</f>
        <v>Durvesh  Kumar</v>
      </c>
      <c r="AE863" s="23">
        <f>LEN(Tbl_DFR[[#This Row],[SAP]])</f>
        <v>18</v>
      </c>
      <c r="AF863" s="151" t="str">
        <f>IF(Tbl_DFR[[#This Row],[SAP LENGTH]]=18,"valid","check")</f>
        <v>valid</v>
      </c>
    </row>
    <row r="864" spans="1:32">
      <c r="A864" s="70">
        <v>636</v>
      </c>
      <c r="B864" s="22" t="s">
        <v>31</v>
      </c>
      <c r="C864" s="134" t="str">
        <f>UPPER(TRIM(Tbl_DFR[[#This Row],[CMP]]))</f>
        <v>HALDWANI</v>
      </c>
      <c r="D864" s="40" t="s">
        <v>1</v>
      </c>
      <c r="E864" s="21" t="s">
        <v>112</v>
      </c>
      <c r="F864" s="21" t="s">
        <v>111</v>
      </c>
      <c r="G864" s="23" t="s">
        <v>355</v>
      </c>
      <c r="H864" s="22">
        <v>80649</v>
      </c>
      <c r="I864" s="60">
        <v>45960</v>
      </c>
      <c r="J864" s="59">
        <v>45960</v>
      </c>
      <c r="K864" s="159">
        <f>IF(OR(Tbl_DFR[[#This Row],[Date of filling]]="WIP",Tbl_DFR[[#This Row],[Date of Invoice ]]=""),"",Tbl_DFR[[#This Row],[Date of filling]]-Tbl_DFR[[#This Row],[Date of Invoice ]])</f>
        <v>0</v>
      </c>
      <c r="L864" s="161" t="str">
        <f>IF(ISNUMBER(Tbl_DFR[[#This Row],[Invoice filling gape]]),"valid","check")</f>
        <v>valid</v>
      </c>
      <c r="M864" s="46">
        <v>16352</v>
      </c>
      <c r="N864" s="46">
        <v>3270</v>
      </c>
      <c r="O864" s="46">
        <v>35</v>
      </c>
      <c r="P864" s="34">
        <v>60</v>
      </c>
      <c r="Q864" s="34" t="str">
        <f>IF(Tbl_DFR[[#This Row],[Filling Qty]]&gt;=150,"high","normal")</f>
        <v>normal</v>
      </c>
      <c r="R864" s="34" t="str">
        <f>IF(AND(Tbl_DFR[[#This Row],[CMP]]="HALDWANI",Tbl_DFR[[#This Row],[Filling Qty]]&gt;=150),"yes","no")</f>
        <v>no</v>
      </c>
      <c r="S864" s="34" t="str">
        <f>IF(Tbl_DFR[[#This Row],[Filling Qty]]&gt;=150,"high",IF(Tbl_DFR[[#This Row],[Filling Qty]]&gt;=80,"medium","low"))</f>
        <v>low</v>
      </c>
      <c r="T864" s="34">
        <f t="shared" si="14"/>
        <v>95</v>
      </c>
      <c r="U864" s="46" t="str" cm="1">
        <f t="array" ref="U864">_xlfn.IFS(Tbl_DFR[[#This Row],[Filling Qty]]&gt;=150,"HIGH",Tbl_DFR[[#This Row],[Filling Qty]]&gt;=80,"medium",TRUE,"low")</f>
        <v>low</v>
      </c>
      <c r="V864" s="46" t="str">
        <f>IF(OR(Tbl_DFR[[#This Row],[CMP]]="HALDWANI",Tbl_DFR[[#This Row],[CMP]]="DEHRADUN"),"YES","NO")</f>
        <v>YES</v>
      </c>
      <c r="W864" s="59">
        <v>45960</v>
      </c>
      <c r="X864" s="46"/>
      <c r="Y864" s="47">
        <v>45931</v>
      </c>
      <c r="Z864" s="47" t="str">
        <f>IFERROR(TEXT(Tbl_DFR[[#This Row],[Date of filling]],"mmm"),"WIP")</f>
        <v>Oct</v>
      </c>
      <c r="AA864" s="159">
        <f>IFERROR(YEAR(Tbl_DFR[[#This Row],[Date of filling]]),"WIP")</f>
        <v>2025</v>
      </c>
      <c r="AB864" s="161" t="str">
        <f>IFERROR(TEXT(Tbl_DFR[[#This Row],[Date of filling]],"ddd"),"WIP")</f>
        <v>Thu</v>
      </c>
      <c r="AC864" s="48"/>
      <c r="AD864" s="130" t="str">
        <f>_xlfn.XLOOKUP(Tbl_DFR[[#This Row],[SAP]],Site_master[SAP ID],Site_master[ [ TECHNICIAN Name] ],"Not found")</f>
        <v>Durvesh  Kumar</v>
      </c>
      <c r="AE864" s="23">
        <f>LEN(Tbl_DFR[[#This Row],[SAP]])</f>
        <v>18</v>
      </c>
      <c r="AF864" s="151" t="str">
        <f>IF(Tbl_DFR[[#This Row],[SAP LENGTH]]=18,"valid","check")</f>
        <v>valid</v>
      </c>
    </row>
    <row r="865" spans="1:32">
      <c r="A865" s="56">
        <v>637</v>
      </c>
      <c r="B865" s="29" t="s">
        <v>31</v>
      </c>
      <c r="C865" s="137" t="str">
        <f>UPPER(TRIM(Tbl_DFR[[#This Row],[CMP]]))</f>
        <v>HALDWANI</v>
      </c>
      <c r="D865" s="40" t="s">
        <v>1</v>
      </c>
      <c r="E865" s="27" t="s">
        <v>112</v>
      </c>
      <c r="F865" s="27" t="s">
        <v>111</v>
      </c>
      <c r="G865" s="23" t="s">
        <v>361</v>
      </c>
      <c r="H865" s="28">
        <v>80649</v>
      </c>
      <c r="I865" s="61">
        <v>45960</v>
      </c>
      <c r="J865" s="58">
        <v>45960</v>
      </c>
      <c r="K865" s="159">
        <f>IF(OR(Tbl_DFR[[#This Row],[Date of filling]]="WIP",Tbl_DFR[[#This Row],[Date of Invoice ]]=""),"",Tbl_DFR[[#This Row],[Date of filling]]-Tbl_DFR[[#This Row],[Date of Invoice ]])</f>
        <v>0</v>
      </c>
      <c r="L865" s="161" t="str">
        <f>IF(ISNUMBER(Tbl_DFR[[#This Row],[Invoice filling gape]]),"valid","check")</f>
        <v>valid</v>
      </c>
      <c r="M865" s="42">
        <v>14290</v>
      </c>
      <c r="N865" s="42">
        <v>3253</v>
      </c>
      <c r="O865" s="42">
        <v>35</v>
      </c>
      <c r="P865" s="28">
        <v>60</v>
      </c>
      <c r="Q865" s="28" t="str">
        <f>IF(Tbl_DFR[[#This Row],[Filling Qty]]&gt;=150,"high","normal")</f>
        <v>normal</v>
      </c>
      <c r="R865" s="28" t="str">
        <f>IF(AND(Tbl_DFR[[#This Row],[CMP]]="HALDWANI",Tbl_DFR[[#This Row],[Filling Qty]]&gt;=150),"yes","no")</f>
        <v>no</v>
      </c>
      <c r="S865" s="28" t="str">
        <f>IF(Tbl_DFR[[#This Row],[Filling Qty]]&gt;=150,"high",IF(Tbl_DFR[[#This Row],[Filling Qty]]&gt;=80,"medium","low"))</f>
        <v>low</v>
      </c>
      <c r="T865" s="28">
        <f t="shared" si="14"/>
        <v>95</v>
      </c>
      <c r="U865" s="42" t="str" cm="1">
        <f t="array" ref="U865">_xlfn.IFS(Tbl_DFR[[#This Row],[Filling Qty]]&gt;=150,"HIGH",Tbl_DFR[[#This Row],[Filling Qty]]&gt;=80,"medium",TRUE,"low")</f>
        <v>low</v>
      </c>
      <c r="V865" s="42" t="str">
        <f>IF(OR(Tbl_DFR[[#This Row],[CMP]]="HALDWANI",Tbl_DFR[[#This Row],[CMP]]="DEHRADUN"),"YES","NO")</f>
        <v>YES</v>
      </c>
      <c r="W865" s="58">
        <v>45960</v>
      </c>
      <c r="X865" s="42"/>
      <c r="Y865" s="43">
        <v>45931</v>
      </c>
      <c r="Z865" s="43" t="str">
        <f>IFERROR(TEXT(Tbl_DFR[[#This Row],[Date of filling]],"mmm"),"WIP")</f>
        <v>Oct</v>
      </c>
      <c r="AA865" s="159">
        <f>IFERROR(YEAR(Tbl_DFR[[#This Row],[Date of filling]]),"WIP")</f>
        <v>2025</v>
      </c>
      <c r="AB865" s="161" t="str">
        <f>IFERROR(TEXT(Tbl_DFR[[#This Row],[Date of filling]],"ddd"),"WIP")</f>
        <v>Thu</v>
      </c>
      <c r="AC865" s="50"/>
      <c r="AD865" s="129" t="str">
        <f>_xlfn.XLOOKUP(Tbl_DFR[[#This Row],[SAP]],Site_master[SAP ID],Site_master[ [ TECHNICIAN Name] ],"Not found")</f>
        <v>Durvesh  Kumar</v>
      </c>
      <c r="AE865" s="150">
        <f>LEN(Tbl_DFR[[#This Row],[SAP]])</f>
        <v>18</v>
      </c>
      <c r="AF865" s="151" t="str">
        <f>IF(Tbl_DFR[[#This Row],[SAP LENGTH]]=18,"valid","check")</f>
        <v>valid</v>
      </c>
    </row>
    <row r="866" spans="1:32">
      <c r="A866" s="70">
        <v>638</v>
      </c>
      <c r="B866" s="22" t="s">
        <v>31</v>
      </c>
      <c r="C866" s="134" t="str">
        <f>UPPER(TRIM(Tbl_DFR[[#This Row],[CMP]]))</f>
        <v>HALDWANI</v>
      </c>
      <c r="D866" s="40" t="s">
        <v>1</v>
      </c>
      <c r="E866" s="21" t="s">
        <v>112</v>
      </c>
      <c r="F866" s="21" t="s">
        <v>111</v>
      </c>
      <c r="G866" s="23" t="s">
        <v>357</v>
      </c>
      <c r="H866" s="34">
        <v>80649</v>
      </c>
      <c r="I866" s="60">
        <v>45960</v>
      </c>
      <c r="J866" s="59">
        <v>45960</v>
      </c>
      <c r="K866" s="159">
        <f>IF(OR(Tbl_DFR[[#This Row],[Date of filling]]="WIP",Tbl_DFR[[#This Row],[Date of Invoice ]]=""),"",Tbl_DFR[[#This Row],[Date of filling]]-Tbl_DFR[[#This Row],[Date of Invoice ]])</f>
        <v>0</v>
      </c>
      <c r="L866" s="161" t="str">
        <f>IF(ISNUMBER(Tbl_DFR[[#This Row],[Invoice filling gape]]),"valid","check")</f>
        <v>valid</v>
      </c>
      <c r="M866" s="46">
        <v>14906</v>
      </c>
      <c r="N866" s="46">
        <v>3584</v>
      </c>
      <c r="O866" s="46">
        <v>21</v>
      </c>
      <c r="P866" s="34">
        <v>60</v>
      </c>
      <c r="Q866" s="34" t="str">
        <f>IF(Tbl_DFR[[#This Row],[Filling Qty]]&gt;=150,"high","normal")</f>
        <v>normal</v>
      </c>
      <c r="R866" s="34" t="str">
        <f>IF(AND(Tbl_DFR[[#This Row],[CMP]]="HALDWANI",Tbl_DFR[[#This Row],[Filling Qty]]&gt;=150),"yes","no")</f>
        <v>no</v>
      </c>
      <c r="S866" s="34" t="str">
        <f>IF(Tbl_DFR[[#This Row],[Filling Qty]]&gt;=150,"high",IF(Tbl_DFR[[#This Row],[Filling Qty]]&gt;=80,"medium","low"))</f>
        <v>low</v>
      </c>
      <c r="T866" s="34">
        <f t="shared" si="14"/>
        <v>81</v>
      </c>
      <c r="U866" s="46" t="str" cm="1">
        <f t="array" ref="U866">_xlfn.IFS(Tbl_DFR[[#This Row],[Filling Qty]]&gt;=150,"HIGH",Tbl_DFR[[#This Row],[Filling Qty]]&gt;=80,"medium",TRUE,"low")</f>
        <v>low</v>
      </c>
      <c r="V866" s="46" t="str">
        <f>IF(OR(Tbl_DFR[[#This Row],[CMP]]="HALDWANI",Tbl_DFR[[#This Row],[CMP]]="DEHRADUN"),"YES","NO")</f>
        <v>YES</v>
      </c>
      <c r="W866" s="59">
        <v>45960</v>
      </c>
      <c r="X866" s="46"/>
      <c r="Y866" s="47">
        <v>45931</v>
      </c>
      <c r="Z866" s="47" t="str">
        <f>IFERROR(TEXT(Tbl_DFR[[#This Row],[Date of filling]],"mmm"),"WIP")</f>
        <v>Oct</v>
      </c>
      <c r="AA866" s="159">
        <f>IFERROR(YEAR(Tbl_DFR[[#This Row],[Date of filling]]),"WIP")</f>
        <v>2025</v>
      </c>
      <c r="AB866" s="161" t="str">
        <f>IFERROR(TEXT(Tbl_DFR[[#This Row],[Date of filling]],"ddd"),"WIP")</f>
        <v>Thu</v>
      </c>
      <c r="AC866" s="48"/>
      <c r="AD866" s="130" t="str">
        <f>_xlfn.XLOOKUP(Tbl_DFR[[#This Row],[SAP]],Site_master[SAP ID],Site_master[ [ TECHNICIAN Name] ],"Not found")</f>
        <v>Durvesh  Kumar</v>
      </c>
      <c r="AE866" s="150">
        <f>LEN(Tbl_DFR[[#This Row],[SAP]])</f>
        <v>18</v>
      </c>
      <c r="AF866" s="151" t="str">
        <f>IF(Tbl_DFR[[#This Row],[SAP LENGTH]]=18,"valid","check")</f>
        <v>valid</v>
      </c>
    </row>
    <row r="867" spans="1:32">
      <c r="A867" s="56">
        <v>639</v>
      </c>
      <c r="B867" s="29" t="s">
        <v>31</v>
      </c>
      <c r="C867" s="137" t="str">
        <f>UPPER(TRIM(Tbl_DFR[[#This Row],[CMP]]))</f>
        <v>HALDWANI</v>
      </c>
      <c r="D867" s="40" t="s">
        <v>1</v>
      </c>
      <c r="E867" s="27" t="s">
        <v>112</v>
      </c>
      <c r="F867" s="27" t="s">
        <v>111</v>
      </c>
      <c r="G867" s="23" t="s">
        <v>532</v>
      </c>
      <c r="H867" s="28">
        <v>80649</v>
      </c>
      <c r="I867" s="61">
        <v>45960</v>
      </c>
      <c r="J867" s="58">
        <v>45960</v>
      </c>
      <c r="K867" s="159">
        <f>IF(OR(Tbl_DFR[[#This Row],[Date of filling]]="WIP",Tbl_DFR[[#This Row],[Date of Invoice ]]=""),"",Tbl_DFR[[#This Row],[Date of filling]]-Tbl_DFR[[#This Row],[Date of Invoice ]])</f>
        <v>0</v>
      </c>
      <c r="L867" s="161" t="str">
        <f>IF(ISNUMBER(Tbl_DFR[[#This Row],[Invoice filling gape]]),"valid","check")</f>
        <v>valid</v>
      </c>
      <c r="M867" s="42">
        <v>2051</v>
      </c>
      <c r="N867" s="42">
        <v>311</v>
      </c>
      <c r="O867" s="42">
        <v>36</v>
      </c>
      <c r="P867" s="28">
        <v>40</v>
      </c>
      <c r="Q867" s="28" t="str">
        <f>IF(Tbl_DFR[[#This Row],[Filling Qty]]&gt;=150,"high","normal")</f>
        <v>normal</v>
      </c>
      <c r="R867" s="28" t="str">
        <f>IF(AND(Tbl_DFR[[#This Row],[CMP]]="HALDWANI",Tbl_DFR[[#This Row],[Filling Qty]]&gt;=150),"yes","no")</f>
        <v>no</v>
      </c>
      <c r="S867" s="28" t="str">
        <f>IF(Tbl_DFR[[#This Row],[Filling Qty]]&gt;=150,"high",IF(Tbl_DFR[[#This Row],[Filling Qty]]&gt;=80,"medium","low"))</f>
        <v>low</v>
      </c>
      <c r="T867" s="28">
        <f t="shared" si="14"/>
        <v>76</v>
      </c>
      <c r="U867" s="42" t="str" cm="1">
        <f t="array" ref="U867">_xlfn.IFS(Tbl_DFR[[#This Row],[Filling Qty]]&gt;=150,"HIGH",Tbl_DFR[[#This Row],[Filling Qty]]&gt;=80,"medium",TRUE,"low")</f>
        <v>low</v>
      </c>
      <c r="V867" s="42" t="str">
        <f>IF(OR(Tbl_DFR[[#This Row],[CMP]]="HALDWANI",Tbl_DFR[[#This Row],[CMP]]="DEHRADUN"),"YES","NO")</f>
        <v>YES</v>
      </c>
      <c r="W867" s="58">
        <v>45960</v>
      </c>
      <c r="X867" s="42"/>
      <c r="Y867" s="43">
        <v>45931</v>
      </c>
      <c r="Z867" s="43" t="str">
        <f>IFERROR(TEXT(Tbl_DFR[[#This Row],[Date of filling]],"mmm"),"WIP")</f>
        <v>Oct</v>
      </c>
      <c r="AA867" s="159">
        <f>IFERROR(YEAR(Tbl_DFR[[#This Row],[Date of filling]]),"WIP")</f>
        <v>2025</v>
      </c>
      <c r="AB867" s="161" t="str">
        <f>IFERROR(TEXT(Tbl_DFR[[#This Row],[Date of filling]],"ddd"),"WIP")</f>
        <v>Thu</v>
      </c>
      <c r="AC867" s="50"/>
      <c r="AD867" s="129" t="str">
        <f>_xlfn.XLOOKUP(Tbl_DFR[[#This Row],[SAP]],Site_master[SAP ID],Site_master[ [ TECHNICIAN Name] ],"Not found")</f>
        <v>Durvesh  Kumar</v>
      </c>
      <c r="AE867" s="150">
        <f>LEN(Tbl_DFR[[#This Row],[SAP]])</f>
        <v>18</v>
      </c>
      <c r="AF867" s="151" t="str">
        <f>IF(Tbl_DFR[[#This Row],[SAP LENGTH]]=18,"valid","check")</f>
        <v>valid</v>
      </c>
    </row>
    <row r="868" spans="1:32">
      <c r="A868" s="70">
        <v>640</v>
      </c>
      <c r="B868" s="22" t="s">
        <v>31</v>
      </c>
      <c r="C868" s="134" t="str">
        <f>UPPER(TRIM(Tbl_DFR[[#This Row],[CMP]]))</f>
        <v>HALDWANI</v>
      </c>
      <c r="D868" s="40" t="s">
        <v>1</v>
      </c>
      <c r="E868" s="21" t="s">
        <v>112</v>
      </c>
      <c r="F868" s="21" t="s">
        <v>111</v>
      </c>
      <c r="G868" s="23" t="s">
        <v>358</v>
      </c>
      <c r="H868" s="34">
        <v>80819</v>
      </c>
      <c r="I868" s="60">
        <v>45960</v>
      </c>
      <c r="J868" s="59">
        <v>45960</v>
      </c>
      <c r="K868" s="159">
        <f>IF(OR(Tbl_DFR[[#This Row],[Date of filling]]="WIP",Tbl_DFR[[#This Row],[Date of Invoice ]]=""),"",Tbl_DFR[[#This Row],[Date of filling]]-Tbl_DFR[[#This Row],[Date of Invoice ]])</f>
        <v>0</v>
      </c>
      <c r="L868" s="161" t="str">
        <f>IF(ISNUMBER(Tbl_DFR[[#This Row],[Invoice filling gape]]),"valid","check")</f>
        <v>valid</v>
      </c>
      <c r="M868" s="46">
        <v>23061</v>
      </c>
      <c r="N868" s="46">
        <v>5619</v>
      </c>
      <c r="O868" s="46">
        <v>33</v>
      </c>
      <c r="P868" s="34">
        <v>60</v>
      </c>
      <c r="Q868" s="34" t="str">
        <f>IF(Tbl_DFR[[#This Row],[Filling Qty]]&gt;=150,"high","normal")</f>
        <v>normal</v>
      </c>
      <c r="R868" s="34" t="str">
        <f>IF(AND(Tbl_DFR[[#This Row],[CMP]]="HALDWANI",Tbl_DFR[[#This Row],[Filling Qty]]&gt;=150),"yes","no")</f>
        <v>no</v>
      </c>
      <c r="S868" s="34" t="str">
        <f>IF(Tbl_DFR[[#This Row],[Filling Qty]]&gt;=150,"high",IF(Tbl_DFR[[#This Row],[Filling Qty]]&gt;=80,"medium","low"))</f>
        <v>low</v>
      </c>
      <c r="T868" s="34">
        <f t="shared" si="14"/>
        <v>93</v>
      </c>
      <c r="U868" s="46" t="str" cm="1">
        <f t="array" ref="U868">_xlfn.IFS(Tbl_DFR[[#This Row],[Filling Qty]]&gt;=150,"HIGH",Tbl_DFR[[#This Row],[Filling Qty]]&gt;=80,"medium",TRUE,"low")</f>
        <v>low</v>
      </c>
      <c r="V868" s="46" t="str">
        <f>IF(OR(Tbl_DFR[[#This Row],[CMP]]="HALDWANI",Tbl_DFR[[#This Row],[CMP]]="DEHRADUN"),"YES","NO")</f>
        <v>YES</v>
      </c>
      <c r="W868" s="59">
        <v>45960</v>
      </c>
      <c r="X868" s="46"/>
      <c r="Y868" s="47">
        <v>45931</v>
      </c>
      <c r="Z868" s="47" t="str">
        <f>IFERROR(TEXT(Tbl_DFR[[#This Row],[Date of filling]],"mmm"),"WIP")</f>
        <v>Oct</v>
      </c>
      <c r="AA868" s="159">
        <f>IFERROR(YEAR(Tbl_DFR[[#This Row],[Date of filling]]),"WIP")</f>
        <v>2025</v>
      </c>
      <c r="AB868" s="161" t="str">
        <f>IFERROR(TEXT(Tbl_DFR[[#This Row],[Date of filling]],"ddd"),"WIP")</f>
        <v>Thu</v>
      </c>
      <c r="AC868" s="48"/>
      <c r="AD868" s="130" t="str">
        <f>_xlfn.XLOOKUP(Tbl_DFR[[#This Row],[SAP]],Site_master[SAP ID],Site_master[ [ TECHNICIAN Name] ],"Not found")</f>
        <v>Durvesh  Kumar</v>
      </c>
      <c r="AE868" s="150">
        <f>LEN(Tbl_DFR[[#This Row],[SAP]])</f>
        <v>18</v>
      </c>
      <c r="AF868" s="151" t="str">
        <f>IF(Tbl_DFR[[#This Row],[SAP LENGTH]]=18,"valid","check")</f>
        <v>valid</v>
      </c>
    </row>
    <row r="869" spans="1:32">
      <c r="A869" s="56">
        <v>641</v>
      </c>
      <c r="B869" s="29" t="s">
        <v>31</v>
      </c>
      <c r="C869" s="137" t="str">
        <f>UPPER(TRIM(Tbl_DFR[[#This Row],[CMP]]))</f>
        <v>HALDWANI</v>
      </c>
      <c r="D869" s="40" t="s">
        <v>1</v>
      </c>
      <c r="E869" s="27" t="s">
        <v>112</v>
      </c>
      <c r="F869" s="27" t="s">
        <v>111</v>
      </c>
      <c r="G869" s="23" t="s">
        <v>676</v>
      </c>
      <c r="H869" s="28">
        <v>80819</v>
      </c>
      <c r="I869" s="61">
        <v>45960</v>
      </c>
      <c r="J869" s="58">
        <v>45960</v>
      </c>
      <c r="K869" s="159">
        <f>IF(OR(Tbl_DFR[[#This Row],[Date of filling]]="WIP",Tbl_DFR[[#This Row],[Date of Invoice ]]=""),"",Tbl_DFR[[#This Row],[Date of filling]]-Tbl_DFR[[#This Row],[Date of Invoice ]])</f>
        <v>0</v>
      </c>
      <c r="L869" s="161" t="str">
        <f>IF(ISNUMBER(Tbl_DFR[[#This Row],[Invoice filling gape]]),"valid","check")</f>
        <v>valid</v>
      </c>
      <c r="M869" s="42">
        <v>6844</v>
      </c>
      <c r="N869" s="42">
        <v>1231</v>
      </c>
      <c r="O869" s="42">
        <v>33</v>
      </c>
      <c r="P869" s="28">
        <v>40</v>
      </c>
      <c r="Q869" s="28" t="str">
        <f>IF(Tbl_DFR[[#This Row],[Filling Qty]]&gt;=150,"high","normal")</f>
        <v>normal</v>
      </c>
      <c r="R869" s="28" t="str">
        <f>IF(AND(Tbl_DFR[[#This Row],[CMP]]="HALDWANI",Tbl_DFR[[#This Row],[Filling Qty]]&gt;=150),"yes","no")</f>
        <v>no</v>
      </c>
      <c r="S869" s="28" t="str">
        <f>IF(Tbl_DFR[[#This Row],[Filling Qty]]&gt;=150,"high",IF(Tbl_DFR[[#This Row],[Filling Qty]]&gt;=80,"medium","low"))</f>
        <v>low</v>
      </c>
      <c r="T869" s="28">
        <f t="shared" si="14"/>
        <v>73</v>
      </c>
      <c r="U869" s="42" t="str" cm="1">
        <f t="array" ref="U869">_xlfn.IFS(Tbl_DFR[[#This Row],[Filling Qty]]&gt;=150,"HIGH",Tbl_DFR[[#This Row],[Filling Qty]]&gt;=80,"medium",TRUE,"low")</f>
        <v>low</v>
      </c>
      <c r="V869" s="42" t="str">
        <f>IF(OR(Tbl_DFR[[#This Row],[CMP]]="HALDWANI",Tbl_DFR[[#This Row],[CMP]]="DEHRADUN"),"YES","NO")</f>
        <v>YES</v>
      </c>
      <c r="W869" s="58">
        <v>45960</v>
      </c>
      <c r="X869" s="42"/>
      <c r="Y869" s="43">
        <v>45931</v>
      </c>
      <c r="Z869" s="43" t="str">
        <f>IFERROR(TEXT(Tbl_DFR[[#This Row],[Date of filling]],"mmm"),"WIP")</f>
        <v>Oct</v>
      </c>
      <c r="AA869" s="159">
        <f>IFERROR(YEAR(Tbl_DFR[[#This Row],[Date of filling]]),"WIP")</f>
        <v>2025</v>
      </c>
      <c r="AB869" s="161" t="str">
        <f>IFERROR(TEXT(Tbl_DFR[[#This Row],[Date of filling]],"ddd"),"WIP")</f>
        <v>Thu</v>
      </c>
      <c r="AC869" s="50"/>
      <c r="AD869" s="129" t="str">
        <f>_xlfn.XLOOKUP(Tbl_DFR[[#This Row],[SAP]],Site_master[SAP ID],Site_master[ [ TECHNICIAN Name] ],"Not found")</f>
        <v>Narayan  Singh</v>
      </c>
      <c r="AE869" s="150">
        <f>LEN(Tbl_DFR[[#This Row],[SAP]])</f>
        <v>18</v>
      </c>
      <c r="AF869" s="151" t="str">
        <f>IF(Tbl_DFR[[#This Row],[SAP LENGTH]]=18,"valid","check")</f>
        <v>valid</v>
      </c>
    </row>
    <row r="870" spans="1:32">
      <c r="A870" s="70">
        <v>642</v>
      </c>
      <c r="B870" s="22" t="s">
        <v>31</v>
      </c>
      <c r="C870" s="134" t="str">
        <f>UPPER(TRIM(Tbl_DFR[[#This Row],[CMP]]))</f>
        <v>HALDWANI</v>
      </c>
      <c r="D870" s="40" t="s">
        <v>1</v>
      </c>
      <c r="E870" s="21" t="s">
        <v>112</v>
      </c>
      <c r="F870" s="21" t="s">
        <v>111</v>
      </c>
      <c r="G870" s="23" t="s">
        <v>451</v>
      </c>
      <c r="H870" s="34">
        <v>80819</v>
      </c>
      <c r="I870" s="60">
        <v>45960</v>
      </c>
      <c r="J870" s="59">
        <v>45960</v>
      </c>
      <c r="K870" s="159">
        <f>IF(OR(Tbl_DFR[[#This Row],[Date of filling]]="WIP",Tbl_DFR[[#This Row],[Date of Invoice ]]=""),"",Tbl_DFR[[#This Row],[Date of filling]]-Tbl_DFR[[#This Row],[Date of Invoice ]])</f>
        <v>0</v>
      </c>
      <c r="L870" s="161" t="str">
        <f>IF(ISNUMBER(Tbl_DFR[[#This Row],[Invoice filling gape]]),"valid","check")</f>
        <v>valid</v>
      </c>
      <c r="M870" s="46">
        <v>10595</v>
      </c>
      <c r="N870" s="46">
        <v>2554</v>
      </c>
      <c r="O870" s="46">
        <v>35</v>
      </c>
      <c r="P870" s="34">
        <v>40</v>
      </c>
      <c r="Q870" s="34" t="str">
        <f>IF(Tbl_DFR[[#This Row],[Filling Qty]]&gt;=150,"high","normal")</f>
        <v>normal</v>
      </c>
      <c r="R870" s="34" t="str">
        <f>IF(AND(Tbl_DFR[[#This Row],[CMP]]="HALDWANI",Tbl_DFR[[#This Row],[Filling Qty]]&gt;=150),"yes","no")</f>
        <v>no</v>
      </c>
      <c r="S870" s="34" t="str">
        <f>IF(Tbl_DFR[[#This Row],[Filling Qty]]&gt;=150,"high",IF(Tbl_DFR[[#This Row],[Filling Qty]]&gt;=80,"medium","low"))</f>
        <v>low</v>
      </c>
      <c r="T870" s="34">
        <f t="shared" si="14"/>
        <v>75</v>
      </c>
      <c r="U870" s="46" t="str" cm="1">
        <f t="array" ref="U870">_xlfn.IFS(Tbl_DFR[[#This Row],[Filling Qty]]&gt;=150,"HIGH",Tbl_DFR[[#This Row],[Filling Qty]]&gt;=80,"medium",TRUE,"low")</f>
        <v>low</v>
      </c>
      <c r="V870" s="46" t="str">
        <f>IF(OR(Tbl_DFR[[#This Row],[CMP]]="HALDWANI",Tbl_DFR[[#This Row],[CMP]]="DEHRADUN"),"YES","NO")</f>
        <v>YES</v>
      </c>
      <c r="W870" s="59">
        <v>45960</v>
      </c>
      <c r="X870" s="46"/>
      <c r="Y870" s="47">
        <v>45931</v>
      </c>
      <c r="Z870" s="47" t="str">
        <f>IFERROR(TEXT(Tbl_DFR[[#This Row],[Date of filling]],"mmm"),"WIP")</f>
        <v>Oct</v>
      </c>
      <c r="AA870" s="159">
        <f>IFERROR(YEAR(Tbl_DFR[[#This Row],[Date of filling]]),"WIP")</f>
        <v>2025</v>
      </c>
      <c r="AB870" s="161" t="str">
        <f>IFERROR(TEXT(Tbl_DFR[[#This Row],[Date of filling]],"ddd"),"WIP")</f>
        <v>Thu</v>
      </c>
      <c r="AC870" s="48"/>
      <c r="AD870" s="130" t="str">
        <f>_xlfn.XLOOKUP(Tbl_DFR[[#This Row],[SAP]],Site_master[SAP ID],Site_master[ [ TECHNICIAN Name] ],"Not found")</f>
        <v>Narayan  Singh</v>
      </c>
      <c r="AE870" s="150">
        <f>LEN(Tbl_DFR[[#This Row],[SAP]])</f>
        <v>18</v>
      </c>
      <c r="AF870" s="151" t="str">
        <f>IF(Tbl_DFR[[#This Row],[SAP LENGTH]]=18,"valid","check")</f>
        <v>valid</v>
      </c>
    </row>
    <row r="871" spans="1:32">
      <c r="A871" s="56">
        <v>643</v>
      </c>
      <c r="B871" s="29" t="s">
        <v>31</v>
      </c>
      <c r="C871" s="137" t="str">
        <f>UPPER(TRIM(Tbl_DFR[[#This Row],[CMP]]))</f>
        <v>HALDWANI</v>
      </c>
      <c r="D871" s="40" t="s">
        <v>1</v>
      </c>
      <c r="E871" s="27" t="s">
        <v>112</v>
      </c>
      <c r="F871" s="27" t="s">
        <v>111</v>
      </c>
      <c r="G871" s="23" t="s">
        <v>491</v>
      </c>
      <c r="H871" s="28">
        <v>80819</v>
      </c>
      <c r="I871" s="61">
        <v>45960</v>
      </c>
      <c r="J871" s="58">
        <v>45960</v>
      </c>
      <c r="K871" s="159">
        <f>IF(OR(Tbl_DFR[[#This Row],[Date of filling]]="WIP",Tbl_DFR[[#This Row],[Date of Invoice ]]=""),"",Tbl_DFR[[#This Row],[Date of filling]]-Tbl_DFR[[#This Row],[Date of Invoice ]])</f>
        <v>0</v>
      </c>
      <c r="L871" s="161" t="str">
        <f>IF(ISNUMBER(Tbl_DFR[[#This Row],[Invoice filling gape]]),"valid","check")</f>
        <v>valid</v>
      </c>
      <c r="M871" s="42">
        <v>5647</v>
      </c>
      <c r="N871" s="42">
        <v>1035</v>
      </c>
      <c r="O871" s="42">
        <v>28</v>
      </c>
      <c r="P871" s="28">
        <v>60</v>
      </c>
      <c r="Q871" s="28" t="str">
        <f>IF(Tbl_DFR[[#This Row],[Filling Qty]]&gt;=150,"high","normal")</f>
        <v>normal</v>
      </c>
      <c r="R871" s="28" t="str">
        <f>IF(AND(Tbl_DFR[[#This Row],[CMP]]="HALDWANI",Tbl_DFR[[#This Row],[Filling Qty]]&gt;=150),"yes","no")</f>
        <v>no</v>
      </c>
      <c r="S871" s="28" t="str">
        <f>IF(Tbl_DFR[[#This Row],[Filling Qty]]&gt;=150,"high",IF(Tbl_DFR[[#This Row],[Filling Qty]]&gt;=80,"medium","low"))</f>
        <v>low</v>
      </c>
      <c r="T871" s="28">
        <f t="shared" si="14"/>
        <v>88</v>
      </c>
      <c r="U871" s="42" t="str" cm="1">
        <f t="array" ref="U871">_xlfn.IFS(Tbl_DFR[[#This Row],[Filling Qty]]&gt;=150,"HIGH",Tbl_DFR[[#This Row],[Filling Qty]]&gt;=80,"medium",TRUE,"low")</f>
        <v>low</v>
      </c>
      <c r="V871" s="42" t="str">
        <f>IF(OR(Tbl_DFR[[#This Row],[CMP]]="HALDWANI",Tbl_DFR[[#This Row],[CMP]]="DEHRADUN"),"YES","NO")</f>
        <v>YES</v>
      </c>
      <c r="W871" s="58">
        <v>45960</v>
      </c>
      <c r="X871" s="42"/>
      <c r="Y871" s="43">
        <v>45931</v>
      </c>
      <c r="Z871" s="43" t="str">
        <f>IFERROR(TEXT(Tbl_DFR[[#This Row],[Date of filling]],"mmm"),"WIP")</f>
        <v>Oct</v>
      </c>
      <c r="AA871" s="159">
        <f>IFERROR(YEAR(Tbl_DFR[[#This Row],[Date of filling]]),"WIP")</f>
        <v>2025</v>
      </c>
      <c r="AB871" s="161" t="str">
        <f>IFERROR(TEXT(Tbl_DFR[[#This Row],[Date of filling]],"ddd"),"WIP")</f>
        <v>Thu</v>
      </c>
      <c r="AC871" s="50"/>
      <c r="AD871" s="129" t="str">
        <f>_xlfn.XLOOKUP(Tbl_DFR[[#This Row],[SAP]],Site_master[SAP ID],Site_master[ [ TECHNICIAN Name] ],"Not found")</f>
        <v>Narayan  Singh</v>
      </c>
      <c r="AE871" s="150">
        <f>LEN(Tbl_DFR[[#This Row],[SAP]])</f>
        <v>18</v>
      </c>
      <c r="AF871" s="151" t="str">
        <f>IF(Tbl_DFR[[#This Row],[SAP LENGTH]]=18,"valid","check")</f>
        <v>valid</v>
      </c>
    </row>
    <row r="872" spans="1:32">
      <c r="A872" s="70">
        <v>644</v>
      </c>
      <c r="B872" s="22" t="s">
        <v>31</v>
      </c>
      <c r="C872" s="134" t="str">
        <f>UPPER(TRIM(Tbl_DFR[[#This Row],[CMP]]))</f>
        <v>HALDWANI</v>
      </c>
      <c r="D872" s="40" t="s">
        <v>1</v>
      </c>
      <c r="E872" s="21" t="s">
        <v>112</v>
      </c>
      <c r="F872" s="21" t="s">
        <v>111</v>
      </c>
      <c r="G872" s="23" t="s">
        <v>515</v>
      </c>
      <c r="H872" s="34">
        <v>80819</v>
      </c>
      <c r="I872" s="60">
        <v>45960</v>
      </c>
      <c r="J872" s="59">
        <v>45960</v>
      </c>
      <c r="K872" s="159">
        <f>IF(OR(Tbl_DFR[[#This Row],[Date of filling]]="WIP",Tbl_DFR[[#This Row],[Date of Invoice ]]=""),"",Tbl_DFR[[#This Row],[Date of filling]]-Tbl_DFR[[#This Row],[Date of Invoice ]])</f>
        <v>0</v>
      </c>
      <c r="L872" s="161" t="str">
        <f>IF(ISNUMBER(Tbl_DFR[[#This Row],[Invoice filling gape]]),"valid","check")</f>
        <v>valid</v>
      </c>
      <c r="M872" s="46">
        <v>1736</v>
      </c>
      <c r="N872" s="46">
        <v>300</v>
      </c>
      <c r="O872" s="46">
        <v>35</v>
      </c>
      <c r="P872" s="34">
        <v>40</v>
      </c>
      <c r="Q872" s="34" t="str">
        <f>IF(Tbl_DFR[[#This Row],[Filling Qty]]&gt;=150,"high","normal")</f>
        <v>normal</v>
      </c>
      <c r="R872" s="34" t="str">
        <f>IF(AND(Tbl_DFR[[#This Row],[CMP]]="HALDWANI",Tbl_DFR[[#This Row],[Filling Qty]]&gt;=150),"yes","no")</f>
        <v>no</v>
      </c>
      <c r="S872" s="34" t="str">
        <f>IF(Tbl_DFR[[#This Row],[Filling Qty]]&gt;=150,"high",IF(Tbl_DFR[[#This Row],[Filling Qty]]&gt;=80,"medium","low"))</f>
        <v>low</v>
      </c>
      <c r="T872" s="34">
        <f t="shared" si="14"/>
        <v>75</v>
      </c>
      <c r="U872" s="46" t="str" cm="1">
        <f t="array" ref="U872">_xlfn.IFS(Tbl_DFR[[#This Row],[Filling Qty]]&gt;=150,"HIGH",Tbl_DFR[[#This Row],[Filling Qty]]&gt;=80,"medium",TRUE,"low")</f>
        <v>low</v>
      </c>
      <c r="V872" s="46" t="str">
        <f>IF(OR(Tbl_DFR[[#This Row],[CMP]]="HALDWANI",Tbl_DFR[[#This Row],[CMP]]="DEHRADUN"),"YES","NO")</f>
        <v>YES</v>
      </c>
      <c r="W872" s="59">
        <v>45960</v>
      </c>
      <c r="X872" s="46"/>
      <c r="Y872" s="47">
        <v>45931</v>
      </c>
      <c r="Z872" s="47" t="str">
        <f>IFERROR(TEXT(Tbl_DFR[[#This Row],[Date of filling]],"mmm"),"WIP")</f>
        <v>Oct</v>
      </c>
      <c r="AA872" s="159">
        <f>IFERROR(YEAR(Tbl_DFR[[#This Row],[Date of filling]]),"WIP")</f>
        <v>2025</v>
      </c>
      <c r="AB872" s="161" t="str">
        <f>IFERROR(TEXT(Tbl_DFR[[#This Row],[Date of filling]],"ddd"),"WIP")</f>
        <v>Thu</v>
      </c>
      <c r="AC872" s="48"/>
      <c r="AD872" s="130" t="str">
        <f>_xlfn.XLOOKUP(Tbl_DFR[[#This Row],[SAP]],Site_master[SAP ID],Site_master[ [ TECHNICIAN Name] ],"Not found")</f>
        <v>Narayan  Singh</v>
      </c>
      <c r="AE872" s="150">
        <f>LEN(Tbl_DFR[[#This Row],[SAP]])</f>
        <v>18</v>
      </c>
      <c r="AF872" s="151" t="str">
        <f>IF(Tbl_DFR[[#This Row],[SAP LENGTH]]=18,"valid","check")</f>
        <v>valid</v>
      </c>
    </row>
    <row r="873" spans="1:32">
      <c r="A873" s="56">
        <v>645</v>
      </c>
      <c r="B873" s="29" t="s">
        <v>31</v>
      </c>
      <c r="C873" s="137" t="str">
        <f>UPPER(TRIM(Tbl_DFR[[#This Row],[CMP]]))</f>
        <v>HALDWANI</v>
      </c>
      <c r="D873" s="40" t="s">
        <v>1</v>
      </c>
      <c r="E873" s="27" t="s">
        <v>112</v>
      </c>
      <c r="F873" s="27" t="s">
        <v>111</v>
      </c>
      <c r="G873" s="23" t="s">
        <v>677</v>
      </c>
      <c r="H873" s="28">
        <v>80819</v>
      </c>
      <c r="I873" s="61">
        <v>45960</v>
      </c>
      <c r="J873" s="58">
        <v>45960</v>
      </c>
      <c r="K873" s="159">
        <f>IF(OR(Tbl_DFR[[#This Row],[Date of filling]]="WIP",Tbl_DFR[[#This Row],[Date of Invoice ]]=""),"",Tbl_DFR[[#This Row],[Date of filling]]-Tbl_DFR[[#This Row],[Date of Invoice ]])</f>
        <v>0</v>
      </c>
      <c r="L873" s="161" t="str">
        <f>IF(ISNUMBER(Tbl_DFR[[#This Row],[Invoice filling gape]]),"valid","check")</f>
        <v>valid</v>
      </c>
      <c r="M873" s="42">
        <v>19966</v>
      </c>
      <c r="N873" s="42">
        <v>4424</v>
      </c>
      <c r="O873" s="42">
        <v>56</v>
      </c>
      <c r="P873" s="28">
        <v>40</v>
      </c>
      <c r="Q873" s="28" t="str">
        <f>IF(Tbl_DFR[[#This Row],[Filling Qty]]&gt;=150,"high","normal")</f>
        <v>normal</v>
      </c>
      <c r="R873" s="28" t="str">
        <f>IF(AND(Tbl_DFR[[#This Row],[CMP]]="HALDWANI",Tbl_DFR[[#This Row],[Filling Qty]]&gt;=150),"yes","no")</f>
        <v>no</v>
      </c>
      <c r="S873" s="28" t="str">
        <f>IF(Tbl_DFR[[#This Row],[Filling Qty]]&gt;=150,"high",IF(Tbl_DFR[[#This Row],[Filling Qty]]&gt;=80,"medium","low"))</f>
        <v>low</v>
      </c>
      <c r="T873" s="28">
        <f t="shared" si="14"/>
        <v>96</v>
      </c>
      <c r="U873" s="42" t="str" cm="1">
        <f t="array" ref="U873">_xlfn.IFS(Tbl_DFR[[#This Row],[Filling Qty]]&gt;=150,"HIGH",Tbl_DFR[[#This Row],[Filling Qty]]&gt;=80,"medium",TRUE,"low")</f>
        <v>low</v>
      </c>
      <c r="V873" s="42" t="str">
        <f>IF(OR(Tbl_DFR[[#This Row],[CMP]]="HALDWANI",Tbl_DFR[[#This Row],[CMP]]="DEHRADUN"),"YES","NO")</f>
        <v>YES</v>
      </c>
      <c r="W873" s="58">
        <v>45960</v>
      </c>
      <c r="X873" s="42"/>
      <c r="Y873" s="43">
        <v>45931</v>
      </c>
      <c r="Z873" s="43" t="str">
        <f>IFERROR(TEXT(Tbl_DFR[[#This Row],[Date of filling]],"mmm"),"WIP")</f>
        <v>Oct</v>
      </c>
      <c r="AA873" s="159">
        <f>IFERROR(YEAR(Tbl_DFR[[#This Row],[Date of filling]]),"WIP")</f>
        <v>2025</v>
      </c>
      <c r="AB873" s="161" t="str">
        <f>IFERROR(TEXT(Tbl_DFR[[#This Row],[Date of filling]],"ddd"),"WIP")</f>
        <v>Thu</v>
      </c>
      <c r="AC873" s="50"/>
      <c r="AD873" s="129" t="str">
        <f>_xlfn.XLOOKUP(Tbl_DFR[[#This Row],[SAP]],Site_master[SAP ID],Site_master[ [ TECHNICIAN Name] ],"Not found")</f>
        <v>Narayan  Singh</v>
      </c>
      <c r="AE873" s="150">
        <f>LEN(Tbl_DFR[[#This Row],[SAP]])</f>
        <v>18</v>
      </c>
      <c r="AF873" s="151" t="str">
        <f>IF(Tbl_DFR[[#This Row],[SAP LENGTH]]=18,"valid","check")</f>
        <v>valid</v>
      </c>
    </row>
    <row r="874" spans="1:32">
      <c r="A874" s="70">
        <v>646</v>
      </c>
      <c r="B874" s="22" t="s">
        <v>31</v>
      </c>
      <c r="C874" s="134" t="str">
        <f>UPPER(TRIM(Tbl_DFR[[#This Row],[CMP]]))</f>
        <v>HALDWANI</v>
      </c>
      <c r="D874" s="40" t="s">
        <v>1</v>
      </c>
      <c r="E874" s="21" t="s">
        <v>112</v>
      </c>
      <c r="F874" s="21" t="s">
        <v>111</v>
      </c>
      <c r="G874" s="23" t="s">
        <v>524</v>
      </c>
      <c r="H874" s="34">
        <v>81017</v>
      </c>
      <c r="I874" s="60">
        <v>45960</v>
      </c>
      <c r="J874" s="59">
        <v>45960</v>
      </c>
      <c r="K874" s="159">
        <f>IF(OR(Tbl_DFR[[#This Row],[Date of filling]]="WIP",Tbl_DFR[[#This Row],[Date of Invoice ]]=""),"",Tbl_DFR[[#This Row],[Date of filling]]-Tbl_DFR[[#This Row],[Date of Invoice ]])</f>
        <v>0</v>
      </c>
      <c r="L874" s="161" t="str">
        <f>IF(ISNUMBER(Tbl_DFR[[#This Row],[Invoice filling gape]]),"valid","check")</f>
        <v>valid</v>
      </c>
      <c r="M874" s="46">
        <v>12708</v>
      </c>
      <c r="N874" s="46">
        <v>4285</v>
      </c>
      <c r="O874" s="46">
        <v>66</v>
      </c>
      <c r="P874" s="34">
        <v>40</v>
      </c>
      <c r="Q874" s="34" t="str">
        <f>IF(Tbl_DFR[[#This Row],[Filling Qty]]&gt;=150,"high","normal")</f>
        <v>normal</v>
      </c>
      <c r="R874" s="34" t="str">
        <f>IF(AND(Tbl_DFR[[#This Row],[CMP]]="HALDWANI",Tbl_DFR[[#This Row],[Filling Qty]]&gt;=150),"yes","no")</f>
        <v>no</v>
      </c>
      <c r="S874" s="34" t="str">
        <f>IF(Tbl_DFR[[#This Row],[Filling Qty]]&gt;=150,"high",IF(Tbl_DFR[[#This Row],[Filling Qty]]&gt;=80,"medium","low"))</f>
        <v>low</v>
      </c>
      <c r="T874" s="34">
        <f t="shared" si="14"/>
        <v>106</v>
      </c>
      <c r="U874" s="46" t="str" cm="1">
        <f t="array" ref="U874">_xlfn.IFS(Tbl_DFR[[#This Row],[Filling Qty]]&gt;=150,"HIGH",Tbl_DFR[[#This Row],[Filling Qty]]&gt;=80,"medium",TRUE,"low")</f>
        <v>low</v>
      </c>
      <c r="V874" s="46" t="str">
        <f>IF(OR(Tbl_DFR[[#This Row],[CMP]]="HALDWANI",Tbl_DFR[[#This Row],[CMP]]="DEHRADUN"),"YES","NO")</f>
        <v>YES</v>
      </c>
      <c r="W874" s="59">
        <v>45960</v>
      </c>
      <c r="X874" s="46"/>
      <c r="Y874" s="47">
        <v>45931</v>
      </c>
      <c r="Z874" s="47" t="str">
        <f>IFERROR(TEXT(Tbl_DFR[[#This Row],[Date of filling]],"mmm"),"WIP")</f>
        <v>Oct</v>
      </c>
      <c r="AA874" s="159">
        <f>IFERROR(YEAR(Tbl_DFR[[#This Row],[Date of filling]]),"WIP")</f>
        <v>2025</v>
      </c>
      <c r="AB874" s="161" t="str">
        <f>IFERROR(TEXT(Tbl_DFR[[#This Row],[Date of filling]],"ddd"),"WIP")</f>
        <v>Thu</v>
      </c>
      <c r="AC874" s="48"/>
      <c r="AD874" s="130" t="str">
        <f>_xlfn.XLOOKUP(Tbl_DFR[[#This Row],[SAP]],Site_master[SAP ID],Site_master[ [ TECHNICIAN Name] ],"Not found")</f>
        <v>Anil  Kumar RDPR</v>
      </c>
      <c r="AE874" s="150">
        <f>LEN(Tbl_DFR[[#This Row],[SAP]])</f>
        <v>18</v>
      </c>
      <c r="AF874" s="151" t="str">
        <f>IF(Tbl_DFR[[#This Row],[SAP LENGTH]]=18,"valid","check")</f>
        <v>valid</v>
      </c>
    </row>
    <row r="875" spans="1:32">
      <c r="A875" s="56">
        <v>647</v>
      </c>
      <c r="B875" s="29" t="s">
        <v>31</v>
      </c>
      <c r="C875" s="137" t="str">
        <f>UPPER(TRIM(Tbl_DFR[[#This Row],[CMP]]))</f>
        <v>HALDWANI</v>
      </c>
      <c r="D875" s="40" t="s">
        <v>1</v>
      </c>
      <c r="E875" s="49" t="s">
        <v>112</v>
      </c>
      <c r="F875" s="27" t="s">
        <v>111</v>
      </c>
      <c r="G875" s="23" t="s">
        <v>452</v>
      </c>
      <c r="H875" s="28">
        <v>80908</v>
      </c>
      <c r="I875" s="58">
        <v>45960</v>
      </c>
      <c r="J875" s="58">
        <v>45960</v>
      </c>
      <c r="K875" s="159">
        <f>IF(OR(Tbl_DFR[[#This Row],[Date of filling]]="WIP",Tbl_DFR[[#This Row],[Date of Invoice ]]=""),"",Tbl_DFR[[#This Row],[Date of filling]]-Tbl_DFR[[#This Row],[Date of Invoice ]])</f>
        <v>0</v>
      </c>
      <c r="L875" s="161" t="str">
        <f>IF(ISNUMBER(Tbl_DFR[[#This Row],[Invoice filling gape]]),"valid","check")</f>
        <v>valid</v>
      </c>
      <c r="M875" s="42">
        <v>12514</v>
      </c>
      <c r="N875" s="42">
        <v>1771</v>
      </c>
      <c r="O875" s="42">
        <v>80</v>
      </c>
      <c r="P875" s="28">
        <v>100</v>
      </c>
      <c r="Q875" s="28" t="str">
        <f>IF(Tbl_DFR[[#This Row],[Filling Qty]]&gt;=150,"high","normal")</f>
        <v>normal</v>
      </c>
      <c r="R875" s="28" t="str">
        <f>IF(AND(Tbl_DFR[[#This Row],[CMP]]="HALDWANI",Tbl_DFR[[#This Row],[Filling Qty]]&gt;=150),"yes","no")</f>
        <v>no</v>
      </c>
      <c r="S875" s="28" t="str">
        <f>IF(Tbl_DFR[[#This Row],[Filling Qty]]&gt;=150,"high",IF(Tbl_DFR[[#This Row],[Filling Qty]]&gt;=80,"medium","low"))</f>
        <v>medium</v>
      </c>
      <c r="T875" s="28">
        <f t="shared" si="14"/>
        <v>180</v>
      </c>
      <c r="U875" s="42" t="str" cm="1">
        <f t="array" ref="U875">_xlfn.IFS(Tbl_DFR[[#This Row],[Filling Qty]]&gt;=150,"HIGH",Tbl_DFR[[#This Row],[Filling Qty]]&gt;=80,"medium",TRUE,"low")</f>
        <v>medium</v>
      </c>
      <c r="V875" s="42" t="str">
        <f>IF(OR(Tbl_DFR[[#This Row],[CMP]]="HALDWANI",Tbl_DFR[[#This Row],[CMP]]="DEHRADUN"),"YES","NO")</f>
        <v>YES</v>
      </c>
      <c r="W875" s="58">
        <v>45960</v>
      </c>
      <c r="X875" s="42"/>
      <c r="Y875" s="43">
        <v>45931</v>
      </c>
      <c r="Z875" s="43" t="str">
        <f>IFERROR(TEXT(Tbl_DFR[[#This Row],[Date of filling]],"mmm"),"WIP")</f>
        <v>Oct</v>
      </c>
      <c r="AA875" s="159">
        <f>IFERROR(YEAR(Tbl_DFR[[#This Row],[Date of filling]]),"WIP")</f>
        <v>2025</v>
      </c>
      <c r="AB875" s="161" t="str">
        <f>IFERROR(TEXT(Tbl_DFR[[#This Row],[Date of filling]],"ddd"),"WIP")</f>
        <v>Thu</v>
      </c>
      <c r="AC875" s="50"/>
      <c r="AD875" s="129" t="str">
        <f>_xlfn.XLOOKUP(Tbl_DFR[[#This Row],[SAP]],Site_master[SAP ID],Site_master[ [ TECHNICIAN Name] ],"Not found")</f>
        <v>Narayan  Singh</v>
      </c>
      <c r="AE875" s="150">
        <f>LEN(Tbl_DFR[[#This Row],[SAP]])</f>
        <v>18</v>
      </c>
      <c r="AF875" s="151" t="str">
        <f>IF(Tbl_DFR[[#This Row],[SAP LENGTH]]=18,"valid","check")</f>
        <v>valid</v>
      </c>
    </row>
    <row r="876" spans="1:32">
      <c r="A876" s="70">
        <v>648</v>
      </c>
      <c r="B876" s="22" t="s">
        <v>31</v>
      </c>
      <c r="C876" s="134" t="str">
        <f>UPPER(TRIM(Tbl_DFR[[#This Row],[CMP]]))</f>
        <v>HALDWANI</v>
      </c>
      <c r="D876" s="40" t="s">
        <v>1</v>
      </c>
      <c r="E876" s="45" t="s">
        <v>107</v>
      </c>
      <c r="F876" s="21" t="s">
        <v>108</v>
      </c>
      <c r="G876" s="23" t="s">
        <v>678</v>
      </c>
      <c r="H876" s="34">
        <v>100006</v>
      </c>
      <c r="I876" s="59">
        <v>45960</v>
      </c>
      <c r="J876" s="59">
        <v>45960</v>
      </c>
      <c r="K876" s="159">
        <f>IF(OR(Tbl_DFR[[#This Row],[Date of filling]]="WIP",Tbl_DFR[[#This Row],[Date of Invoice ]]=""),"",Tbl_DFR[[#This Row],[Date of filling]]-Tbl_DFR[[#This Row],[Date of Invoice ]])</f>
        <v>0</v>
      </c>
      <c r="L876" s="161" t="str">
        <f>IF(ISNUMBER(Tbl_DFR[[#This Row],[Invoice filling gape]]),"valid","check")</f>
        <v>valid</v>
      </c>
      <c r="M876" s="46">
        <v>11651</v>
      </c>
      <c r="N876" s="46">
        <v>1313</v>
      </c>
      <c r="O876" s="46">
        <v>30</v>
      </c>
      <c r="P876" s="46">
        <v>120</v>
      </c>
      <c r="Q876" s="46" t="str">
        <f>IF(Tbl_DFR[[#This Row],[Filling Qty]]&gt;=150,"high","normal")</f>
        <v>normal</v>
      </c>
      <c r="R876" s="46" t="str">
        <f>IF(AND(Tbl_DFR[[#This Row],[CMP]]="HALDWANI",Tbl_DFR[[#This Row],[Filling Qty]]&gt;=150),"yes","no")</f>
        <v>no</v>
      </c>
      <c r="S876" s="46" t="str">
        <f>IF(Tbl_DFR[[#This Row],[Filling Qty]]&gt;=150,"high",IF(Tbl_DFR[[#This Row],[Filling Qty]]&gt;=80,"medium","low"))</f>
        <v>medium</v>
      </c>
      <c r="T876" s="46">
        <f t="shared" si="14"/>
        <v>150</v>
      </c>
      <c r="U876" s="46" t="str" cm="1">
        <f t="array" ref="U876">_xlfn.IFS(Tbl_DFR[[#This Row],[Filling Qty]]&gt;=150,"HIGH",Tbl_DFR[[#This Row],[Filling Qty]]&gt;=80,"medium",TRUE,"low")</f>
        <v>medium</v>
      </c>
      <c r="V876" s="46" t="str">
        <f>IF(OR(Tbl_DFR[[#This Row],[CMP]]="HALDWANI",Tbl_DFR[[#This Row],[CMP]]="DEHRADUN"),"YES","NO")</f>
        <v>YES</v>
      </c>
      <c r="W876" s="59">
        <v>45960</v>
      </c>
      <c r="X876" s="46"/>
      <c r="Y876" s="47">
        <v>45931</v>
      </c>
      <c r="Z876" s="47" t="str">
        <f>IFERROR(TEXT(Tbl_DFR[[#This Row],[Date of filling]],"mmm"),"WIP")</f>
        <v>Oct</v>
      </c>
      <c r="AA876" s="159">
        <f>IFERROR(YEAR(Tbl_DFR[[#This Row],[Date of filling]]),"WIP")</f>
        <v>2025</v>
      </c>
      <c r="AB876" s="161" t="str">
        <f>IFERROR(TEXT(Tbl_DFR[[#This Row],[Date of filling]],"ddd"),"WIP")</f>
        <v>Thu</v>
      </c>
      <c r="AC876" s="48"/>
      <c r="AD876" s="130" t="str">
        <f>_xlfn.XLOOKUP(Tbl_DFR[[#This Row],[SAP]],Site_master[SAP ID],Site_master[ [ TECHNICIAN Name] ],"Not found")</f>
        <v>Kapil  Pal</v>
      </c>
      <c r="AE876" s="150">
        <f>LEN(Tbl_DFR[[#This Row],[SAP]])</f>
        <v>18</v>
      </c>
      <c r="AF876" s="151" t="str">
        <f>IF(Tbl_DFR[[#This Row],[SAP LENGTH]]=18,"valid","check")</f>
        <v>valid</v>
      </c>
    </row>
    <row r="877" spans="1:32">
      <c r="A877" s="56">
        <v>649</v>
      </c>
      <c r="B877" s="29" t="s">
        <v>31</v>
      </c>
      <c r="C877" s="137" t="str">
        <f>UPPER(TRIM(Tbl_DFR[[#This Row],[CMP]]))</f>
        <v>HALDWANI</v>
      </c>
      <c r="D877" s="40" t="s">
        <v>1</v>
      </c>
      <c r="E877" s="49" t="s">
        <v>107</v>
      </c>
      <c r="F877" s="27" t="s">
        <v>108</v>
      </c>
      <c r="G877" s="23" t="s">
        <v>45</v>
      </c>
      <c r="H877" s="28">
        <v>95441</v>
      </c>
      <c r="I877" s="58">
        <v>45960</v>
      </c>
      <c r="J877" s="58">
        <v>45960</v>
      </c>
      <c r="K877" s="159">
        <f>IF(OR(Tbl_DFR[[#This Row],[Date of filling]]="WIP",Tbl_DFR[[#This Row],[Date of Invoice ]]=""),"",Tbl_DFR[[#This Row],[Date of filling]]-Tbl_DFR[[#This Row],[Date of Invoice ]])</f>
        <v>0</v>
      </c>
      <c r="L877" s="161" t="str">
        <f>IF(ISNUMBER(Tbl_DFR[[#This Row],[Invoice filling gape]]),"valid","check")</f>
        <v>valid</v>
      </c>
      <c r="M877" s="42">
        <v>12559</v>
      </c>
      <c r="N877" s="42">
        <v>2271</v>
      </c>
      <c r="O877" s="42">
        <v>12</v>
      </c>
      <c r="P877" s="42">
        <v>40</v>
      </c>
      <c r="Q877" s="42" t="str">
        <f>IF(Tbl_DFR[[#This Row],[Filling Qty]]&gt;=150,"high","normal")</f>
        <v>normal</v>
      </c>
      <c r="R877" s="42" t="str">
        <f>IF(AND(Tbl_DFR[[#This Row],[CMP]]="HALDWANI",Tbl_DFR[[#This Row],[Filling Qty]]&gt;=150),"yes","no")</f>
        <v>no</v>
      </c>
      <c r="S877" s="42" t="str">
        <f>IF(Tbl_DFR[[#This Row],[Filling Qty]]&gt;=150,"high",IF(Tbl_DFR[[#This Row],[Filling Qty]]&gt;=80,"medium","low"))</f>
        <v>low</v>
      </c>
      <c r="T877" s="42">
        <f t="shared" si="14"/>
        <v>52</v>
      </c>
      <c r="U877" s="42" t="str" cm="1">
        <f t="array" ref="U877">_xlfn.IFS(Tbl_DFR[[#This Row],[Filling Qty]]&gt;=150,"HIGH",Tbl_DFR[[#This Row],[Filling Qty]]&gt;=80,"medium",TRUE,"low")</f>
        <v>low</v>
      </c>
      <c r="V877" s="42" t="str">
        <f>IF(OR(Tbl_DFR[[#This Row],[CMP]]="HALDWANI",Tbl_DFR[[#This Row],[CMP]]="DEHRADUN"),"YES","NO")</f>
        <v>YES</v>
      </c>
      <c r="W877" s="58">
        <v>45960</v>
      </c>
      <c r="X877" s="42"/>
      <c r="Y877" s="43">
        <v>45931</v>
      </c>
      <c r="Z877" s="43" t="str">
        <f>IFERROR(TEXT(Tbl_DFR[[#This Row],[Date of filling]],"mmm"),"WIP")</f>
        <v>Oct</v>
      </c>
      <c r="AA877" s="159">
        <f>IFERROR(YEAR(Tbl_DFR[[#This Row],[Date of filling]]),"WIP")</f>
        <v>2025</v>
      </c>
      <c r="AB877" s="161" t="str">
        <f>IFERROR(TEXT(Tbl_DFR[[#This Row],[Date of filling]],"ddd"),"WIP")</f>
        <v>Thu</v>
      </c>
      <c r="AC877" s="50"/>
      <c r="AD877" s="129" t="str">
        <f>_xlfn.XLOOKUP(Tbl_DFR[[#This Row],[SAP]],Site_master[SAP ID],Site_master[ [ TECHNICIAN Name] ],"Not found")</f>
        <v>Kapil  Pal</v>
      </c>
      <c r="AE877" s="150">
        <f>LEN(Tbl_DFR[[#This Row],[SAP]])</f>
        <v>18</v>
      </c>
      <c r="AF877" s="151" t="str">
        <f>IF(Tbl_DFR[[#This Row],[SAP LENGTH]]=18,"valid","check")</f>
        <v>valid</v>
      </c>
    </row>
    <row r="878" spans="1:32">
      <c r="A878" s="70">
        <v>650</v>
      </c>
      <c r="B878" s="22" t="s">
        <v>31</v>
      </c>
      <c r="C878" s="134" t="str">
        <f>UPPER(TRIM(Tbl_DFR[[#This Row],[CMP]]))</f>
        <v>HALDWANI</v>
      </c>
      <c r="D878" s="40" t="s">
        <v>1</v>
      </c>
      <c r="E878" s="45" t="s">
        <v>107</v>
      </c>
      <c r="F878" s="21" t="s">
        <v>108</v>
      </c>
      <c r="G878" s="23" t="s">
        <v>103</v>
      </c>
      <c r="H878" s="34">
        <v>95152</v>
      </c>
      <c r="I878" s="59">
        <v>45960</v>
      </c>
      <c r="J878" s="59">
        <v>45960</v>
      </c>
      <c r="K878" s="159">
        <f>IF(OR(Tbl_DFR[[#This Row],[Date of filling]]="WIP",Tbl_DFR[[#This Row],[Date of Invoice ]]=""),"",Tbl_DFR[[#This Row],[Date of filling]]-Tbl_DFR[[#This Row],[Date of Invoice ]])</f>
        <v>0</v>
      </c>
      <c r="L878" s="161" t="str">
        <f>IF(ISNUMBER(Tbl_DFR[[#This Row],[Invoice filling gape]]),"valid","check")</f>
        <v>valid</v>
      </c>
      <c r="M878" s="46">
        <v>10449</v>
      </c>
      <c r="N878" s="46">
        <v>2053</v>
      </c>
      <c r="O878" s="46">
        <v>20</v>
      </c>
      <c r="P878" s="46">
        <v>40</v>
      </c>
      <c r="Q878" s="46" t="str">
        <f>IF(Tbl_DFR[[#This Row],[Filling Qty]]&gt;=150,"high","normal")</f>
        <v>normal</v>
      </c>
      <c r="R878" s="46" t="str">
        <f>IF(AND(Tbl_DFR[[#This Row],[CMP]]="HALDWANI",Tbl_DFR[[#This Row],[Filling Qty]]&gt;=150),"yes","no")</f>
        <v>no</v>
      </c>
      <c r="S878" s="46" t="str">
        <f>IF(Tbl_DFR[[#This Row],[Filling Qty]]&gt;=150,"high",IF(Tbl_DFR[[#This Row],[Filling Qty]]&gt;=80,"medium","low"))</f>
        <v>low</v>
      </c>
      <c r="T878" s="46">
        <f t="shared" si="14"/>
        <v>60</v>
      </c>
      <c r="U878" s="46" t="str" cm="1">
        <f t="array" ref="U878">_xlfn.IFS(Tbl_DFR[[#This Row],[Filling Qty]]&gt;=150,"HIGH",Tbl_DFR[[#This Row],[Filling Qty]]&gt;=80,"medium",TRUE,"low")</f>
        <v>low</v>
      </c>
      <c r="V878" s="46" t="str">
        <f>IF(OR(Tbl_DFR[[#This Row],[CMP]]="HALDWANI",Tbl_DFR[[#This Row],[CMP]]="DEHRADUN"),"YES","NO")</f>
        <v>YES</v>
      </c>
      <c r="W878" s="59">
        <v>45960</v>
      </c>
      <c r="X878" s="46"/>
      <c r="Y878" s="47">
        <v>45931</v>
      </c>
      <c r="Z878" s="47" t="str">
        <f>IFERROR(TEXT(Tbl_DFR[[#This Row],[Date of filling]],"mmm"),"WIP")</f>
        <v>Oct</v>
      </c>
      <c r="AA878" s="159">
        <f>IFERROR(YEAR(Tbl_DFR[[#This Row],[Date of filling]]),"WIP")</f>
        <v>2025</v>
      </c>
      <c r="AB878" s="161" t="str">
        <f>IFERROR(TEXT(Tbl_DFR[[#This Row],[Date of filling]],"ddd"),"WIP")</f>
        <v>Thu</v>
      </c>
      <c r="AC878" s="48"/>
      <c r="AD878" s="130" t="str">
        <f>_xlfn.XLOOKUP(Tbl_DFR[[#This Row],[SAP]],Site_master[SAP ID],Site_master[ [ TECHNICIAN Name] ],"Not found")</f>
        <v>Kapil  Pal</v>
      </c>
      <c r="AE878" s="150">
        <f>LEN(Tbl_DFR[[#This Row],[SAP]])</f>
        <v>18</v>
      </c>
      <c r="AF878" s="151" t="str">
        <f>IF(Tbl_DFR[[#This Row],[SAP LENGTH]]=18,"valid","check")</f>
        <v>valid</v>
      </c>
    </row>
    <row r="879" spans="1:32">
      <c r="A879" s="56">
        <v>651</v>
      </c>
      <c r="B879" s="29" t="s">
        <v>31</v>
      </c>
      <c r="C879" s="137" t="str">
        <f>UPPER(TRIM(Tbl_DFR[[#This Row],[CMP]]))</f>
        <v>HALDWANI</v>
      </c>
      <c r="D879" s="40" t="s">
        <v>1</v>
      </c>
      <c r="E879" s="49" t="s">
        <v>107</v>
      </c>
      <c r="F879" s="27" t="s">
        <v>108</v>
      </c>
      <c r="G879" s="23" t="s">
        <v>384</v>
      </c>
      <c r="H879" s="28">
        <v>95441</v>
      </c>
      <c r="I879" s="58">
        <v>45960</v>
      </c>
      <c r="J879" s="58">
        <v>45960</v>
      </c>
      <c r="K879" s="159">
        <f>IF(OR(Tbl_DFR[[#This Row],[Date of filling]]="WIP",Tbl_DFR[[#This Row],[Date of Invoice ]]=""),"",Tbl_DFR[[#This Row],[Date of filling]]-Tbl_DFR[[#This Row],[Date of Invoice ]])</f>
        <v>0</v>
      </c>
      <c r="L879" s="161" t="str">
        <f>IF(ISNUMBER(Tbl_DFR[[#This Row],[Invoice filling gape]]),"valid","check")</f>
        <v>valid</v>
      </c>
      <c r="M879" s="42">
        <v>17286</v>
      </c>
      <c r="N879" s="42">
        <v>3171</v>
      </c>
      <c r="O879" s="42">
        <v>12</v>
      </c>
      <c r="P879" s="42">
        <v>40</v>
      </c>
      <c r="Q879" s="42" t="str">
        <f>IF(Tbl_DFR[[#This Row],[Filling Qty]]&gt;=150,"high","normal")</f>
        <v>normal</v>
      </c>
      <c r="R879" s="42" t="str">
        <f>IF(AND(Tbl_DFR[[#This Row],[CMP]]="HALDWANI",Tbl_DFR[[#This Row],[Filling Qty]]&gt;=150),"yes","no")</f>
        <v>no</v>
      </c>
      <c r="S879" s="42" t="str">
        <f>IF(Tbl_DFR[[#This Row],[Filling Qty]]&gt;=150,"high",IF(Tbl_DFR[[#This Row],[Filling Qty]]&gt;=80,"medium","low"))</f>
        <v>low</v>
      </c>
      <c r="T879" s="42">
        <f t="shared" si="14"/>
        <v>52</v>
      </c>
      <c r="U879" s="42" t="str" cm="1">
        <f t="array" ref="U879">_xlfn.IFS(Tbl_DFR[[#This Row],[Filling Qty]]&gt;=150,"HIGH",Tbl_DFR[[#This Row],[Filling Qty]]&gt;=80,"medium",TRUE,"low")</f>
        <v>low</v>
      </c>
      <c r="V879" s="42" t="str">
        <f>IF(OR(Tbl_DFR[[#This Row],[CMP]]="HALDWANI",Tbl_DFR[[#This Row],[CMP]]="DEHRADUN"),"YES","NO")</f>
        <v>YES</v>
      </c>
      <c r="W879" s="58">
        <v>45960</v>
      </c>
      <c r="X879" s="42"/>
      <c r="Y879" s="43">
        <v>45931</v>
      </c>
      <c r="Z879" s="43" t="str">
        <f>IFERROR(TEXT(Tbl_DFR[[#This Row],[Date of filling]],"mmm"),"WIP")</f>
        <v>Oct</v>
      </c>
      <c r="AA879" s="159">
        <f>IFERROR(YEAR(Tbl_DFR[[#This Row],[Date of filling]]),"WIP")</f>
        <v>2025</v>
      </c>
      <c r="AB879" s="161" t="str">
        <f>IFERROR(TEXT(Tbl_DFR[[#This Row],[Date of filling]],"ddd"),"WIP")</f>
        <v>Thu</v>
      </c>
      <c r="AC879" s="50"/>
      <c r="AD879" s="129" t="str">
        <f>_xlfn.XLOOKUP(Tbl_DFR[[#This Row],[SAP]],Site_master[SAP ID],Site_master[ [ TECHNICIAN Name] ],"Not found")</f>
        <v>Rajveer  Singh</v>
      </c>
      <c r="AE879" s="150">
        <f>LEN(Tbl_DFR[[#This Row],[SAP]])</f>
        <v>18</v>
      </c>
      <c r="AF879" s="151" t="str">
        <f>IF(Tbl_DFR[[#This Row],[SAP LENGTH]]=18,"valid","check")</f>
        <v>valid</v>
      </c>
    </row>
    <row r="880" spans="1:32">
      <c r="A880" s="70">
        <v>652</v>
      </c>
      <c r="B880" s="22" t="s">
        <v>31</v>
      </c>
      <c r="C880" s="134" t="str">
        <f>UPPER(TRIM(Tbl_DFR[[#This Row],[CMP]]))</f>
        <v>HALDWANI</v>
      </c>
      <c r="D880" s="40" t="s">
        <v>1</v>
      </c>
      <c r="E880" s="45" t="s">
        <v>107</v>
      </c>
      <c r="F880" s="21" t="s">
        <v>108</v>
      </c>
      <c r="G880" s="23" t="s">
        <v>679</v>
      </c>
      <c r="H880" s="34">
        <v>95441</v>
      </c>
      <c r="I880" s="59">
        <v>45960</v>
      </c>
      <c r="J880" s="59">
        <v>45960</v>
      </c>
      <c r="K880" s="159">
        <f>IF(OR(Tbl_DFR[[#This Row],[Date of filling]]="WIP",Tbl_DFR[[#This Row],[Date of Invoice ]]=""),"",Tbl_DFR[[#This Row],[Date of filling]]-Tbl_DFR[[#This Row],[Date of Invoice ]])</f>
        <v>0</v>
      </c>
      <c r="L880" s="161" t="str">
        <f>IF(ISNUMBER(Tbl_DFR[[#This Row],[Invoice filling gape]]),"valid","check")</f>
        <v>valid</v>
      </c>
      <c r="M880" s="46">
        <v>9245</v>
      </c>
      <c r="N880" s="46">
        <v>2567</v>
      </c>
      <c r="O880" s="46">
        <v>30</v>
      </c>
      <c r="P880" s="46">
        <v>40</v>
      </c>
      <c r="Q880" s="46" t="str">
        <f>IF(Tbl_DFR[[#This Row],[Filling Qty]]&gt;=150,"high","normal")</f>
        <v>normal</v>
      </c>
      <c r="R880" s="46" t="str">
        <f>IF(AND(Tbl_DFR[[#This Row],[CMP]]="HALDWANI",Tbl_DFR[[#This Row],[Filling Qty]]&gt;=150),"yes","no")</f>
        <v>no</v>
      </c>
      <c r="S880" s="46" t="str">
        <f>IF(Tbl_DFR[[#This Row],[Filling Qty]]&gt;=150,"high",IF(Tbl_DFR[[#This Row],[Filling Qty]]&gt;=80,"medium","low"))</f>
        <v>low</v>
      </c>
      <c r="T880" s="46">
        <f t="shared" si="14"/>
        <v>70</v>
      </c>
      <c r="U880" s="46" t="str" cm="1">
        <f t="array" ref="U880">_xlfn.IFS(Tbl_DFR[[#This Row],[Filling Qty]]&gt;=150,"HIGH",Tbl_DFR[[#This Row],[Filling Qty]]&gt;=80,"medium",TRUE,"low")</f>
        <v>low</v>
      </c>
      <c r="V880" s="46" t="str">
        <f>IF(OR(Tbl_DFR[[#This Row],[CMP]]="HALDWANI",Tbl_DFR[[#This Row],[CMP]]="DEHRADUN"),"YES","NO")</f>
        <v>YES</v>
      </c>
      <c r="W880" s="59">
        <v>45960</v>
      </c>
      <c r="X880" s="46"/>
      <c r="Y880" s="47">
        <v>45931</v>
      </c>
      <c r="Z880" s="47" t="str">
        <f>IFERROR(TEXT(Tbl_DFR[[#This Row],[Date of filling]],"mmm"),"WIP")</f>
        <v>Oct</v>
      </c>
      <c r="AA880" s="159">
        <f>IFERROR(YEAR(Tbl_DFR[[#This Row],[Date of filling]]),"WIP")</f>
        <v>2025</v>
      </c>
      <c r="AB880" s="161" t="str">
        <f>IFERROR(TEXT(Tbl_DFR[[#This Row],[Date of filling]],"ddd"),"WIP")</f>
        <v>Thu</v>
      </c>
      <c r="AC880" s="48"/>
      <c r="AD880" s="130" t="str">
        <f>_xlfn.XLOOKUP(Tbl_DFR[[#This Row],[SAP]],Site_master[SAP ID],Site_master[ [ TECHNICIAN Name] ],"Not found")</f>
        <v>Rajveer  Singh</v>
      </c>
      <c r="AE880" s="150">
        <f>LEN(Tbl_DFR[[#This Row],[SAP]])</f>
        <v>18</v>
      </c>
      <c r="AF880" s="151" t="str">
        <f>IF(Tbl_DFR[[#This Row],[SAP LENGTH]]=18,"valid","check")</f>
        <v>valid</v>
      </c>
    </row>
    <row r="881" spans="1:32">
      <c r="A881" s="56">
        <v>653</v>
      </c>
      <c r="B881" s="29" t="s">
        <v>31</v>
      </c>
      <c r="C881" s="137" t="str">
        <f>UPPER(TRIM(Tbl_DFR[[#This Row],[CMP]]))</f>
        <v>HALDWANI</v>
      </c>
      <c r="D881" s="40" t="s">
        <v>1</v>
      </c>
      <c r="E881" s="49" t="s">
        <v>107</v>
      </c>
      <c r="F881" s="27" t="s">
        <v>108</v>
      </c>
      <c r="G881" s="23" t="s">
        <v>330</v>
      </c>
      <c r="H881" s="28">
        <v>95441</v>
      </c>
      <c r="I881" s="58">
        <v>45960</v>
      </c>
      <c r="J881" s="58">
        <v>45960</v>
      </c>
      <c r="K881" s="159">
        <f>IF(OR(Tbl_DFR[[#This Row],[Date of filling]]="WIP",Tbl_DFR[[#This Row],[Date of Invoice ]]=""),"",Tbl_DFR[[#This Row],[Date of filling]]-Tbl_DFR[[#This Row],[Date of Invoice ]])</f>
        <v>0</v>
      </c>
      <c r="L881" s="161" t="str">
        <f>IF(ISNUMBER(Tbl_DFR[[#This Row],[Invoice filling gape]]),"valid","check")</f>
        <v>valid</v>
      </c>
      <c r="M881" s="42">
        <v>6095</v>
      </c>
      <c r="N881" s="42">
        <v>1264</v>
      </c>
      <c r="O881" s="42">
        <v>24</v>
      </c>
      <c r="P881" s="42">
        <v>40</v>
      </c>
      <c r="Q881" s="42" t="str">
        <f>IF(Tbl_DFR[[#This Row],[Filling Qty]]&gt;=150,"high","normal")</f>
        <v>normal</v>
      </c>
      <c r="R881" s="42" t="str">
        <f>IF(AND(Tbl_DFR[[#This Row],[CMP]]="HALDWANI",Tbl_DFR[[#This Row],[Filling Qty]]&gt;=150),"yes","no")</f>
        <v>no</v>
      </c>
      <c r="S881" s="42" t="str">
        <f>IF(Tbl_DFR[[#This Row],[Filling Qty]]&gt;=150,"high",IF(Tbl_DFR[[#This Row],[Filling Qty]]&gt;=80,"medium","low"))</f>
        <v>low</v>
      </c>
      <c r="T881" s="42">
        <f t="shared" si="14"/>
        <v>64</v>
      </c>
      <c r="U881" s="42" t="str" cm="1">
        <f t="array" ref="U881">_xlfn.IFS(Tbl_DFR[[#This Row],[Filling Qty]]&gt;=150,"HIGH",Tbl_DFR[[#This Row],[Filling Qty]]&gt;=80,"medium",TRUE,"low")</f>
        <v>low</v>
      </c>
      <c r="V881" s="42" t="str">
        <f>IF(OR(Tbl_DFR[[#This Row],[CMP]]="HALDWANI",Tbl_DFR[[#This Row],[CMP]]="DEHRADUN"),"YES","NO")</f>
        <v>YES</v>
      </c>
      <c r="W881" s="58">
        <v>45960</v>
      </c>
      <c r="X881" s="42"/>
      <c r="Y881" s="43">
        <v>45931</v>
      </c>
      <c r="Z881" s="43" t="str">
        <f>IFERROR(TEXT(Tbl_DFR[[#This Row],[Date of filling]],"mmm"),"WIP")</f>
        <v>Oct</v>
      </c>
      <c r="AA881" s="159">
        <f>IFERROR(YEAR(Tbl_DFR[[#This Row],[Date of filling]]),"WIP")</f>
        <v>2025</v>
      </c>
      <c r="AB881" s="161" t="str">
        <f>IFERROR(TEXT(Tbl_DFR[[#This Row],[Date of filling]],"ddd"),"WIP")</f>
        <v>Thu</v>
      </c>
      <c r="AC881" s="50"/>
      <c r="AD881" s="129" t="str">
        <f>_xlfn.XLOOKUP(Tbl_DFR[[#This Row],[SAP]],Site_master[SAP ID],Site_master[ [ TECHNICIAN Name] ],"Not found")</f>
        <v>Rajveer  Singh</v>
      </c>
      <c r="AE881" s="150">
        <f>LEN(Tbl_DFR[[#This Row],[SAP]])</f>
        <v>18</v>
      </c>
      <c r="AF881" s="151" t="str">
        <f>IF(Tbl_DFR[[#This Row],[SAP LENGTH]]=18,"valid","check")</f>
        <v>valid</v>
      </c>
    </row>
    <row r="882" spans="1:32">
      <c r="A882" s="70">
        <v>654</v>
      </c>
      <c r="B882" s="22" t="s">
        <v>31</v>
      </c>
      <c r="C882" s="134" t="str">
        <f>UPPER(TRIM(Tbl_DFR[[#This Row],[CMP]]))</f>
        <v>HALDWANI</v>
      </c>
      <c r="D882" s="40" t="s">
        <v>1</v>
      </c>
      <c r="E882" s="45" t="s">
        <v>107</v>
      </c>
      <c r="F882" s="21" t="s">
        <v>108</v>
      </c>
      <c r="G882" s="23" t="s">
        <v>210</v>
      </c>
      <c r="H882" s="34">
        <v>95441</v>
      </c>
      <c r="I882" s="59">
        <v>45960</v>
      </c>
      <c r="J882" s="59">
        <v>45960</v>
      </c>
      <c r="K882" s="159">
        <f>IF(OR(Tbl_DFR[[#This Row],[Date of filling]]="WIP",Tbl_DFR[[#This Row],[Date of Invoice ]]=""),"",Tbl_DFR[[#This Row],[Date of filling]]-Tbl_DFR[[#This Row],[Date of Invoice ]])</f>
        <v>0</v>
      </c>
      <c r="L882" s="161" t="str">
        <f>IF(ISNUMBER(Tbl_DFR[[#This Row],[Invoice filling gape]]),"valid","check")</f>
        <v>valid</v>
      </c>
      <c r="M882" s="46">
        <v>5344</v>
      </c>
      <c r="N882" s="46">
        <v>799</v>
      </c>
      <c r="O882" s="46">
        <v>14</v>
      </c>
      <c r="P882" s="46">
        <v>40</v>
      </c>
      <c r="Q882" s="46" t="str">
        <f>IF(Tbl_DFR[[#This Row],[Filling Qty]]&gt;=150,"high","normal")</f>
        <v>normal</v>
      </c>
      <c r="R882" s="46" t="str">
        <f>IF(AND(Tbl_DFR[[#This Row],[CMP]]="HALDWANI",Tbl_DFR[[#This Row],[Filling Qty]]&gt;=150),"yes","no")</f>
        <v>no</v>
      </c>
      <c r="S882" s="46" t="str">
        <f>IF(Tbl_DFR[[#This Row],[Filling Qty]]&gt;=150,"high",IF(Tbl_DFR[[#This Row],[Filling Qty]]&gt;=80,"medium","low"))</f>
        <v>low</v>
      </c>
      <c r="T882" s="46">
        <f t="shared" si="14"/>
        <v>54</v>
      </c>
      <c r="U882" s="46" t="str" cm="1">
        <f t="array" ref="U882">_xlfn.IFS(Tbl_DFR[[#This Row],[Filling Qty]]&gt;=150,"HIGH",Tbl_DFR[[#This Row],[Filling Qty]]&gt;=80,"medium",TRUE,"low")</f>
        <v>low</v>
      </c>
      <c r="V882" s="46" t="str">
        <f>IF(OR(Tbl_DFR[[#This Row],[CMP]]="HALDWANI",Tbl_DFR[[#This Row],[CMP]]="DEHRADUN"),"YES","NO")</f>
        <v>YES</v>
      </c>
      <c r="W882" s="59">
        <v>45960</v>
      </c>
      <c r="X882" s="46"/>
      <c r="Y882" s="47">
        <v>45931</v>
      </c>
      <c r="Z882" s="47" t="str">
        <f>IFERROR(TEXT(Tbl_DFR[[#This Row],[Date of filling]],"mmm"),"WIP")</f>
        <v>Oct</v>
      </c>
      <c r="AA882" s="159">
        <f>IFERROR(YEAR(Tbl_DFR[[#This Row],[Date of filling]]),"WIP")</f>
        <v>2025</v>
      </c>
      <c r="AB882" s="161" t="str">
        <f>IFERROR(TEXT(Tbl_DFR[[#This Row],[Date of filling]],"ddd"),"WIP")</f>
        <v>Thu</v>
      </c>
      <c r="AC882" s="48"/>
      <c r="AD882" s="130" t="str">
        <f>_xlfn.XLOOKUP(Tbl_DFR[[#This Row],[SAP]],Site_master[SAP ID],Site_master[ [ TECHNICIAN Name] ],"Not found")</f>
        <v>Rajveer  Singh</v>
      </c>
      <c r="AE882" s="150">
        <f>LEN(Tbl_DFR[[#This Row],[SAP]])</f>
        <v>18</v>
      </c>
      <c r="AF882" s="151" t="str">
        <f>IF(Tbl_DFR[[#This Row],[SAP LENGTH]]=18,"valid","check")</f>
        <v>valid</v>
      </c>
    </row>
    <row r="883" spans="1:32">
      <c r="A883" s="56">
        <v>655</v>
      </c>
      <c r="B883" s="29" t="s">
        <v>31</v>
      </c>
      <c r="C883" s="137" t="str">
        <f>UPPER(TRIM(Tbl_DFR[[#This Row],[CMP]]))</f>
        <v>HALDWANI</v>
      </c>
      <c r="D883" s="40" t="s">
        <v>1</v>
      </c>
      <c r="E883" s="49" t="s">
        <v>107</v>
      </c>
      <c r="F883" s="27" t="s">
        <v>108</v>
      </c>
      <c r="G883" s="23" t="s">
        <v>329</v>
      </c>
      <c r="H883" s="28">
        <v>95441</v>
      </c>
      <c r="I883" s="58">
        <v>45960</v>
      </c>
      <c r="J883" s="58">
        <v>45960</v>
      </c>
      <c r="K883" s="159">
        <f>IF(OR(Tbl_DFR[[#This Row],[Date of filling]]="WIP",Tbl_DFR[[#This Row],[Date of Invoice ]]=""),"",Tbl_DFR[[#This Row],[Date of filling]]-Tbl_DFR[[#This Row],[Date of Invoice ]])</f>
        <v>0</v>
      </c>
      <c r="L883" s="161" t="str">
        <f>IF(ISNUMBER(Tbl_DFR[[#This Row],[Invoice filling gape]]),"valid","check")</f>
        <v>valid</v>
      </c>
      <c r="M883" s="42">
        <v>52733</v>
      </c>
      <c r="N883" s="42">
        <v>12571</v>
      </c>
      <c r="O883" s="42">
        <v>26</v>
      </c>
      <c r="P883" s="42">
        <v>40</v>
      </c>
      <c r="Q883" s="42" t="str">
        <f>IF(Tbl_DFR[[#This Row],[Filling Qty]]&gt;=150,"high","normal")</f>
        <v>normal</v>
      </c>
      <c r="R883" s="42" t="str">
        <f>IF(AND(Tbl_DFR[[#This Row],[CMP]]="HALDWANI",Tbl_DFR[[#This Row],[Filling Qty]]&gt;=150),"yes","no")</f>
        <v>no</v>
      </c>
      <c r="S883" s="42" t="str">
        <f>IF(Tbl_DFR[[#This Row],[Filling Qty]]&gt;=150,"high",IF(Tbl_DFR[[#This Row],[Filling Qty]]&gt;=80,"medium","low"))</f>
        <v>low</v>
      </c>
      <c r="T883" s="42">
        <f t="shared" si="14"/>
        <v>66</v>
      </c>
      <c r="U883" s="42" t="str" cm="1">
        <f t="array" ref="U883">_xlfn.IFS(Tbl_DFR[[#This Row],[Filling Qty]]&gt;=150,"HIGH",Tbl_DFR[[#This Row],[Filling Qty]]&gt;=80,"medium",TRUE,"low")</f>
        <v>low</v>
      </c>
      <c r="V883" s="42" t="str">
        <f>IF(OR(Tbl_DFR[[#This Row],[CMP]]="HALDWANI",Tbl_DFR[[#This Row],[CMP]]="DEHRADUN"),"YES","NO")</f>
        <v>YES</v>
      </c>
      <c r="W883" s="58">
        <v>45960</v>
      </c>
      <c r="X883" s="42"/>
      <c r="Y883" s="43">
        <v>45931</v>
      </c>
      <c r="Z883" s="43" t="str">
        <f>IFERROR(TEXT(Tbl_DFR[[#This Row],[Date of filling]],"mmm"),"WIP")</f>
        <v>Oct</v>
      </c>
      <c r="AA883" s="159">
        <f>IFERROR(YEAR(Tbl_DFR[[#This Row],[Date of filling]]),"WIP")</f>
        <v>2025</v>
      </c>
      <c r="AB883" s="161" t="str">
        <f>IFERROR(TEXT(Tbl_DFR[[#This Row],[Date of filling]],"ddd"),"WIP")</f>
        <v>Thu</v>
      </c>
      <c r="AC883" s="50"/>
      <c r="AD883" s="129" t="str">
        <f>_xlfn.XLOOKUP(Tbl_DFR[[#This Row],[SAP]],Site_master[SAP ID],Site_master[ [ TECHNICIAN Name] ],"Not found")</f>
        <v>Rajveer  Singh</v>
      </c>
      <c r="AE883" s="150">
        <f>LEN(Tbl_DFR[[#This Row],[SAP]])</f>
        <v>18</v>
      </c>
      <c r="AF883" s="151" t="str">
        <f>IF(Tbl_DFR[[#This Row],[SAP LENGTH]]=18,"valid","check")</f>
        <v>valid</v>
      </c>
    </row>
    <row r="884" spans="1:32">
      <c r="A884" s="70">
        <v>656</v>
      </c>
      <c r="B884" s="22" t="s">
        <v>31</v>
      </c>
      <c r="C884" s="134" t="str">
        <f>UPPER(TRIM(Tbl_DFR[[#This Row],[CMP]]))</f>
        <v>HALDWANI</v>
      </c>
      <c r="D884" s="40" t="s">
        <v>1</v>
      </c>
      <c r="E884" s="45" t="s">
        <v>107</v>
      </c>
      <c r="F884" s="21" t="s">
        <v>108</v>
      </c>
      <c r="G884" s="23" t="s">
        <v>680</v>
      </c>
      <c r="H884" s="34">
        <v>95325</v>
      </c>
      <c r="I884" s="59">
        <v>45960</v>
      </c>
      <c r="J884" s="59">
        <v>45960</v>
      </c>
      <c r="K884" s="159">
        <f>IF(OR(Tbl_DFR[[#This Row],[Date of filling]]="WIP",Tbl_DFR[[#This Row],[Date of Invoice ]]=""),"",Tbl_DFR[[#This Row],[Date of filling]]-Tbl_DFR[[#This Row],[Date of Invoice ]])</f>
        <v>0</v>
      </c>
      <c r="L884" s="161" t="str">
        <f>IF(ISNUMBER(Tbl_DFR[[#This Row],[Invoice filling gape]]),"valid","check")</f>
        <v>valid</v>
      </c>
      <c r="M884" s="46">
        <v>6850</v>
      </c>
      <c r="N884" s="46">
        <v>1308</v>
      </c>
      <c r="O884" s="46">
        <v>25</v>
      </c>
      <c r="P884" s="46">
        <v>40</v>
      </c>
      <c r="Q884" s="46" t="str">
        <f>IF(Tbl_DFR[[#This Row],[Filling Qty]]&gt;=150,"high","normal")</f>
        <v>normal</v>
      </c>
      <c r="R884" s="46" t="str">
        <f>IF(AND(Tbl_DFR[[#This Row],[CMP]]="HALDWANI",Tbl_DFR[[#This Row],[Filling Qty]]&gt;=150),"yes","no")</f>
        <v>no</v>
      </c>
      <c r="S884" s="46" t="str">
        <f>IF(Tbl_DFR[[#This Row],[Filling Qty]]&gt;=150,"high",IF(Tbl_DFR[[#This Row],[Filling Qty]]&gt;=80,"medium","low"))</f>
        <v>low</v>
      </c>
      <c r="T884" s="46">
        <f t="shared" si="14"/>
        <v>65</v>
      </c>
      <c r="U884" s="46" t="str" cm="1">
        <f t="array" ref="U884">_xlfn.IFS(Tbl_DFR[[#This Row],[Filling Qty]]&gt;=150,"HIGH",Tbl_DFR[[#This Row],[Filling Qty]]&gt;=80,"medium",TRUE,"low")</f>
        <v>low</v>
      </c>
      <c r="V884" s="46" t="str">
        <f>IF(OR(Tbl_DFR[[#This Row],[CMP]]="HALDWANI",Tbl_DFR[[#This Row],[CMP]]="DEHRADUN"),"YES","NO")</f>
        <v>YES</v>
      </c>
      <c r="W884" s="59">
        <v>45960</v>
      </c>
      <c r="X884" s="46"/>
      <c r="Y884" s="47">
        <v>45931</v>
      </c>
      <c r="Z884" s="47" t="str">
        <f>IFERROR(TEXT(Tbl_DFR[[#This Row],[Date of filling]],"mmm"),"WIP")</f>
        <v>Oct</v>
      </c>
      <c r="AA884" s="159">
        <f>IFERROR(YEAR(Tbl_DFR[[#This Row],[Date of filling]]),"WIP")</f>
        <v>2025</v>
      </c>
      <c r="AB884" s="161" t="str">
        <f>IFERROR(TEXT(Tbl_DFR[[#This Row],[Date of filling]],"ddd"),"WIP")</f>
        <v>Thu</v>
      </c>
      <c r="AC884" s="48"/>
      <c r="AD884" s="130" t="str">
        <f>_xlfn.XLOOKUP(Tbl_DFR[[#This Row],[SAP]],Site_master[SAP ID],Site_master[ [ TECHNICIAN Name] ],"Not found")</f>
        <v>Kuldeep  Singh</v>
      </c>
      <c r="AE884" s="150">
        <f>LEN(Tbl_DFR[[#This Row],[SAP]])</f>
        <v>18</v>
      </c>
      <c r="AF884" s="151" t="str">
        <f>IF(Tbl_DFR[[#This Row],[SAP LENGTH]]=18,"valid","check")</f>
        <v>valid</v>
      </c>
    </row>
    <row r="885" spans="1:32">
      <c r="A885" s="56">
        <v>657</v>
      </c>
      <c r="B885" s="29" t="s">
        <v>31</v>
      </c>
      <c r="C885" s="137" t="str">
        <f>UPPER(TRIM(Tbl_DFR[[#This Row],[CMP]]))</f>
        <v>HALDWANI</v>
      </c>
      <c r="D885" s="40" t="s">
        <v>1</v>
      </c>
      <c r="E885" s="27" t="s">
        <v>107</v>
      </c>
      <c r="F885" s="27" t="s">
        <v>108</v>
      </c>
      <c r="G885" s="23" t="s">
        <v>184</v>
      </c>
      <c r="H885" s="28">
        <v>95325</v>
      </c>
      <c r="I885" s="58">
        <v>45960</v>
      </c>
      <c r="J885" s="58">
        <v>45960</v>
      </c>
      <c r="K885" s="159">
        <f>IF(OR(Tbl_DFR[[#This Row],[Date of filling]]="WIP",Tbl_DFR[[#This Row],[Date of Invoice ]]=""),"",Tbl_DFR[[#This Row],[Date of filling]]-Tbl_DFR[[#This Row],[Date of Invoice ]])</f>
        <v>0</v>
      </c>
      <c r="L885" s="161" t="str">
        <f>IF(ISNUMBER(Tbl_DFR[[#This Row],[Invoice filling gape]]),"valid","check")</f>
        <v>valid</v>
      </c>
      <c r="M885" s="42">
        <v>20747</v>
      </c>
      <c r="N885" s="42">
        <v>4981</v>
      </c>
      <c r="O885" s="42">
        <v>16</v>
      </c>
      <c r="P885" s="29">
        <v>40</v>
      </c>
      <c r="Q885" s="137" t="str">
        <f>IF(Tbl_DFR[[#This Row],[Filling Qty]]&gt;=150,"high","normal")</f>
        <v>normal</v>
      </c>
      <c r="R885" s="137" t="str">
        <f>IF(AND(Tbl_DFR[[#This Row],[CMP]]="HALDWANI",Tbl_DFR[[#This Row],[Filling Qty]]&gt;=150),"yes","no")</f>
        <v>no</v>
      </c>
      <c r="S885" s="137" t="str">
        <f>IF(Tbl_DFR[[#This Row],[Filling Qty]]&gt;=150,"high",IF(Tbl_DFR[[#This Row],[Filling Qty]]&gt;=80,"medium","low"))</f>
        <v>low</v>
      </c>
      <c r="T885" s="28">
        <f t="shared" si="14"/>
        <v>56</v>
      </c>
      <c r="U885" s="42" t="str" cm="1">
        <f t="array" ref="U885">_xlfn.IFS(Tbl_DFR[[#This Row],[Filling Qty]]&gt;=150,"HIGH",Tbl_DFR[[#This Row],[Filling Qty]]&gt;=80,"medium",TRUE,"low")</f>
        <v>low</v>
      </c>
      <c r="V885" s="42" t="str">
        <f>IF(OR(Tbl_DFR[[#This Row],[CMP]]="HALDWANI",Tbl_DFR[[#This Row],[CMP]]="DEHRADUN"),"YES","NO")</f>
        <v>YES</v>
      </c>
      <c r="W885" s="58">
        <v>45960</v>
      </c>
      <c r="X885" s="42"/>
      <c r="Y885" s="43">
        <v>45931</v>
      </c>
      <c r="Z885" s="43" t="str">
        <f>IFERROR(TEXT(Tbl_DFR[[#This Row],[Date of filling]],"mmm"),"WIP")</f>
        <v>Oct</v>
      </c>
      <c r="AA885" s="159">
        <f>IFERROR(YEAR(Tbl_DFR[[#This Row],[Date of filling]]),"WIP")</f>
        <v>2025</v>
      </c>
      <c r="AB885" s="161" t="str">
        <f>IFERROR(TEXT(Tbl_DFR[[#This Row],[Date of filling]],"ddd"),"WIP")</f>
        <v>Thu</v>
      </c>
      <c r="AC885" s="50"/>
      <c r="AD885" s="129" t="str">
        <f>_xlfn.XLOOKUP(Tbl_DFR[[#This Row],[SAP]],Site_master[SAP ID],Site_master[ [ TECHNICIAN Name] ],"Not found")</f>
        <v>Kuldeep  Singh</v>
      </c>
      <c r="AE885" s="150">
        <f>LEN(Tbl_DFR[[#This Row],[SAP]])</f>
        <v>18</v>
      </c>
      <c r="AF885" s="151" t="str">
        <f>IF(Tbl_DFR[[#This Row],[SAP LENGTH]]=18,"valid","check")</f>
        <v>valid</v>
      </c>
    </row>
    <row r="886" spans="1:32">
      <c r="A886" s="70">
        <v>658</v>
      </c>
      <c r="B886" s="22" t="s">
        <v>31</v>
      </c>
      <c r="C886" s="134" t="str">
        <f>UPPER(TRIM(Tbl_DFR[[#This Row],[CMP]]))</f>
        <v>HALDWANI</v>
      </c>
      <c r="D886" s="40" t="s">
        <v>1</v>
      </c>
      <c r="E886" s="21" t="s">
        <v>107</v>
      </c>
      <c r="F886" s="21" t="s">
        <v>108</v>
      </c>
      <c r="G886" s="23" t="s">
        <v>169</v>
      </c>
      <c r="H886" s="34">
        <v>95325</v>
      </c>
      <c r="I886" s="59">
        <v>45960</v>
      </c>
      <c r="J886" s="59">
        <v>45960</v>
      </c>
      <c r="K886" s="159">
        <f>IF(OR(Tbl_DFR[[#This Row],[Date of filling]]="WIP",Tbl_DFR[[#This Row],[Date of Invoice ]]=""),"",Tbl_DFR[[#This Row],[Date of filling]]-Tbl_DFR[[#This Row],[Date of Invoice ]])</f>
        <v>0</v>
      </c>
      <c r="L886" s="161" t="str">
        <f>IF(ISNUMBER(Tbl_DFR[[#This Row],[Invoice filling gape]]),"valid","check")</f>
        <v>valid</v>
      </c>
      <c r="M886" s="46">
        <v>13882</v>
      </c>
      <c r="N886" s="46">
        <v>4440</v>
      </c>
      <c r="O886" s="46">
        <v>12</v>
      </c>
      <c r="P886" s="22">
        <v>40</v>
      </c>
      <c r="Q886" s="134" t="str">
        <f>IF(Tbl_DFR[[#This Row],[Filling Qty]]&gt;=150,"high","normal")</f>
        <v>normal</v>
      </c>
      <c r="R886" s="134" t="str">
        <f>IF(AND(Tbl_DFR[[#This Row],[CMP]]="HALDWANI",Tbl_DFR[[#This Row],[Filling Qty]]&gt;=150),"yes","no")</f>
        <v>no</v>
      </c>
      <c r="S886" s="134" t="str">
        <f>IF(Tbl_DFR[[#This Row],[Filling Qty]]&gt;=150,"high",IF(Tbl_DFR[[#This Row],[Filling Qty]]&gt;=80,"medium","low"))</f>
        <v>low</v>
      </c>
      <c r="T886" s="34">
        <f t="shared" si="14"/>
        <v>52</v>
      </c>
      <c r="U886" s="46" t="str" cm="1">
        <f t="array" ref="U886">_xlfn.IFS(Tbl_DFR[[#This Row],[Filling Qty]]&gt;=150,"HIGH",Tbl_DFR[[#This Row],[Filling Qty]]&gt;=80,"medium",TRUE,"low")</f>
        <v>low</v>
      </c>
      <c r="V886" s="46" t="str">
        <f>IF(OR(Tbl_DFR[[#This Row],[CMP]]="HALDWANI",Tbl_DFR[[#This Row],[CMP]]="DEHRADUN"),"YES","NO")</f>
        <v>YES</v>
      </c>
      <c r="W886" s="59">
        <v>45960</v>
      </c>
      <c r="X886" s="46"/>
      <c r="Y886" s="47">
        <v>45931</v>
      </c>
      <c r="Z886" s="47" t="str">
        <f>IFERROR(TEXT(Tbl_DFR[[#This Row],[Date of filling]],"mmm"),"WIP")</f>
        <v>Oct</v>
      </c>
      <c r="AA886" s="159">
        <f>IFERROR(YEAR(Tbl_DFR[[#This Row],[Date of filling]]),"WIP")</f>
        <v>2025</v>
      </c>
      <c r="AB886" s="161" t="str">
        <f>IFERROR(TEXT(Tbl_DFR[[#This Row],[Date of filling]],"ddd"),"WIP")</f>
        <v>Thu</v>
      </c>
      <c r="AC886" s="48"/>
      <c r="AD886" s="130" t="str">
        <f>_xlfn.XLOOKUP(Tbl_DFR[[#This Row],[SAP]],Site_master[SAP ID],Site_master[ [ TECHNICIAN Name] ],"Not found")</f>
        <v>Kuldeep  Singh</v>
      </c>
      <c r="AE886" s="150">
        <f>LEN(Tbl_DFR[[#This Row],[SAP]])</f>
        <v>18</v>
      </c>
      <c r="AF886" s="151" t="str">
        <f>IF(Tbl_DFR[[#This Row],[SAP LENGTH]]=18,"valid","check")</f>
        <v>valid</v>
      </c>
    </row>
    <row r="887" spans="1:32">
      <c r="A887" s="56">
        <v>659</v>
      </c>
      <c r="B887" s="29" t="s">
        <v>31</v>
      </c>
      <c r="C887" s="137" t="str">
        <f>UPPER(TRIM(Tbl_DFR[[#This Row],[CMP]]))</f>
        <v>HALDWANI</v>
      </c>
      <c r="D887" s="40" t="s">
        <v>1</v>
      </c>
      <c r="E887" s="27" t="s">
        <v>107</v>
      </c>
      <c r="F887" s="27" t="s">
        <v>108</v>
      </c>
      <c r="G887" s="23" t="s">
        <v>681</v>
      </c>
      <c r="H887" s="28">
        <v>95441</v>
      </c>
      <c r="I887" s="58">
        <v>45960</v>
      </c>
      <c r="J887" s="58">
        <v>45960</v>
      </c>
      <c r="K887" s="159">
        <f>IF(OR(Tbl_DFR[[#This Row],[Date of filling]]="WIP",Tbl_DFR[[#This Row],[Date of Invoice ]]=""),"",Tbl_DFR[[#This Row],[Date of filling]]-Tbl_DFR[[#This Row],[Date of Invoice ]])</f>
        <v>0</v>
      </c>
      <c r="L887" s="161" t="str">
        <f>IF(ISNUMBER(Tbl_DFR[[#This Row],[Invoice filling gape]]),"valid","check")</f>
        <v>valid</v>
      </c>
      <c r="M887" s="42">
        <v>13144</v>
      </c>
      <c r="N887" s="42">
        <v>3387</v>
      </c>
      <c r="O887" s="42">
        <v>18</v>
      </c>
      <c r="P887" s="29">
        <v>40</v>
      </c>
      <c r="Q887" s="137" t="str">
        <f>IF(Tbl_DFR[[#This Row],[Filling Qty]]&gt;=150,"high","normal")</f>
        <v>normal</v>
      </c>
      <c r="R887" s="137" t="str">
        <f>IF(AND(Tbl_DFR[[#This Row],[CMP]]="HALDWANI",Tbl_DFR[[#This Row],[Filling Qty]]&gt;=150),"yes","no")</f>
        <v>no</v>
      </c>
      <c r="S887" s="137" t="str">
        <f>IF(Tbl_DFR[[#This Row],[Filling Qty]]&gt;=150,"high",IF(Tbl_DFR[[#This Row],[Filling Qty]]&gt;=80,"medium","low"))</f>
        <v>low</v>
      </c>
      <c r="T887" s="28">
        <f t="shared" si="14"/>
        <v>58</v>
      </c>
      <c r="U887" s="42" t="str" cm="1">
        <f t="array" ref="U887">_xlfn.IFS(Tbl_DFR[[#This Row],[Filling Qty]]&gt;=150,"HIGH",Tbl_DFR[[#This Row],[Filling Qty]]&gt;=80,"medium",TRUE,"low")</f>
        <v>low</v>
      </c>
      <c r="V887" s="42" t="str">
        <f>IF(OR(Tbl_DFR[[#This Row],[CMP]]="HALDWANI",Tbl_DFR[[#This Row],[CMP]]="DEHRADUN"),"YES","NO")</f>
        <v>YES</v>
      </c>
      <c r="W887" s="58">
        <v>45960</v>
      </c>
      <c r="X887" s="42"/>
      <c r="Y887" s="43">
        <v>45931</v>
      </c>
      <c r="Z887" s="43" t="str">
        <f>IFERROR(TEXT(Tbl_DFR[[#This Row],[Date of filling]],"mmm"),"WIP")</f>
        <v>Oct</v>
      </c>
      <c r="AA887" s="159">
        <f>IFERROR(YEAR(Tbl_DFR[[#This Row],[Date of filling]]),"WIP")</f>
        <v>2025</v>
      </c>
      <c r="AB887" s="161" t="str">
        <f>IFERROR(TEXT(Tbl_DFR[[#This Row],[Date of filling]],"ddd"),"WIP")</f>
        <v>Thu</v>
      </c>
      <c r="AC887" s="50"/>
      <c r="AD887" s="129" t="str">
        <f>_xlfn.XLOOKUP(Tbl_DFR[[#This Row],[SAP]],Site_master[SAP ID],Site_master[ [ TECHNICIAN Name] ],"Not found")</f>
        <v>Vinod  Yadav</v>
      </c>
      <c r="AE887" s="150">
        <f>LEN(Tbl_DFR[[#This Row],[SAP]])</f>
        <v>18</v>
      </c>
      <c r="AF887" s="151" t="str">
        <f>IF(Tbl_DFR[[#This Row],[SAP LENGTH]]=18,"valid","check")</f>
        <v>valid</v>
      </c>
    </row>
    <row r="888" spans="1:32">
      <c r="A888" s="70">
        <v>660</v>
      </c>
      <c r="B888" s="22" t="s">
        <v>31</v>
      </c>
      <c r="C888" s="134" t="str">
        <f>UPPER(TRIM(Tbl_DFR[[#This Row],[CMP]]))</f>
        <v>HALDWANI</v>
      </c>
      <c r="D888" s="40" t="s">
        <v>1</v>
      </c>
      <c r="E888" s="21" t="s">
        <v>107</v>
      </c>
      <c r="F888" s="21" t="s">
        <v>108</v>
      </c>
      <c r="G888" s="23" t="s">
        <v>682</v>
      </c>
      <c r="H888" s="34">
        <v>95441</v>
      </c>
      <c r="I888" s="59">
        <v>45960</v>
      </c>
      <c r="J888" s="59">
        <v>45960</v>
      </c>
      <c r="K888" s="159">
        <f>IF(OR(Tbl_DFR[[#This Row],[Date of filling]]="WIP",Tbl_DFR[[#This Row],[Date of Invoice ]]=""),"",Tbl_DFR[[#This Row],[Date of filling]]-Tbl_DFR[[#This Row],[Date of Invoice ]])</f>
        <v>0</v>
      </c>
      <c r="L888" s="161" t="str">
        <f>IF(ISNUMBER(Tbl_DFR[[#This Row],[Invoice filling gape]]),"valid","check")</f>
        <v>valid</v>
      </c>
      <c r="M888" s="46">
        <v>1327</v>
      </c>
      <c r="N888" s="46">
        <v>219</v>
      </c>
      <c r="O888" s="46">
        <v>44</v>
      </c>
      <c r="P888" s="22">
        <v>40</v>
      </c>
      <c r="Q888" s="134" t="str">
        <f>IF(Tbl_DFR[[#This Row],[Filling Qty]]&gt;=150,"high","normal")</f>
        <v>normal</v>
      </c>
      <c r="R888" s="134" t="str">
        <f>IF(AND(Tbl_DFR[[#This Row],[CMP]]="HALDWANI",Tbl_DFR[[#This Row],[Filling Qty]]&gt;=150),"yes","no")</f>
        <v>no</v>
      </c>
      <c r="S888" s="134" t="str">
        <f>IF(Tbl_DFR[[#This Row],[Filling Qty]]&gt;=150,"high",IF(Tbl_DFR[[#This Row],[Filling Qty]]&gt;=80,"medium","low"))</f>
        <v>low</v>
      </c>
      <c r="T888" s="34">
        <f t="shared" si="14"/>
        <v>84</v>
      </c>
      <c r="U888" s="46" t="str" cm="1">
        <f t="array" ref="U888">_xlfn.IFS(Tbl_DFR[[#This Row],[Filling Qty]]&gt;=150,"HIGH",Tbl_DFR[[#This Row],[Filling Qty]]&gt;=80,"medium",TRUE,"low")</f>
        <v>low</v>
      </c>
      <c r="V888" s="46" t="str">
        <f>IF(OR(Tbl_DFR[[#This Row],[CMP]]="HALDWANI",Tbl_DFR[[#This Row],[CMP]]="DEHRADUN"),"YES","NO")</f>
        <v>YES</v>
      </c>
      <c r="W888" s="59">
        <v>45960</v>
      </c>
      <c r="X888" s="46"/>
      <c r="Y888" s="47">
        <v>45931</v>
      </c>
      <c r="Z888" s="47" t="str">
        <f>IFERROR(TEXT(Tbl_DFR[[#This Row],[Date of filling]],"mmm"),"WIP")</f>
        <v>Oct</v>
      </c>
      <c r="AA888" s="159">
        <f>IFERROR(YEAR(Tbl_DFR[[#This Row],[Date of filling]]),"WIP")</f>
        <v>2025</v>
      </c>
      <c r="AB888" s="161" t="str">
        <f>IFERROR(TEXT(Tbl_DFR[[#This Row],[Date of filling]],"ddd"),"WIP")</f>
        <v>Thu</v>
      </c>
      <c r="AC888" s="48"/>
      <c r="AD888" s="130" t="str">
        <f>_xlfn.XLOOKUP(Tbl_DFR[[#This Row],[SAP]],Site_master[SAP ID],Site_master[ [ TECHNICIAN Name] ],"Not found")</f>
        <v>Vinod  Yadav</v>
      </c>
      <c r="AE888" s="150">
        <f>LEN(Tbl_DFR[[#This Row],[SAP]])</f>
        <v>18</v>
      </c>
      <c r="AF888" s="151" t="str">
        <f>IF(Tbl_DFR[[#This Row],[SAP LENGTH]]=18,"valid","check")</f>
        <v>valid</v>
      </c>
    </row>
    <row r="889" spans="1:32">
      <c r="A889" s="56">
        <v>661</v>
      </c>
      <c r="B889" s="29" t="s">
        <v>31</v>
      </c>
      <c r="C889" s="137" t="str">
        <f>UPPER(TRIM(Tbl_DFR[[#This Row],[CMP]]))</f>
        <v>HALDWANI</v>
      </c>
      <c r="D889" s="40" t="s">
        <v>1</v>
      </c>
      <c r="E889" s="27" t="s">
        <v>107</v>
      </c>
      <c r="F889" s="27" t="s">
        <v>108</v>
      </c>
      <c r="G889" s="23" t="s">
        <v>683</v>
      </c>
      <c r="H889" s="28">
        <v>100302</v>
      </c>
      <c r="I889" s="58">
        <v>45960</v>
      </c>
      <c r="J889" s="58">
        <v>45960</v>
      </c>
      <c r="K889" s="159">
        <f>IF(OR(Tbl_DFR[[#This Row],[Date of filling]]="WIP",Tbl_DFR[[#This Row],[Date of Invoice ]]=""),"",Tbl_DFR[[#This Row],[Date of filling]]-Tbl_DFR[[#This Row],[Date of Invoice ]])</f>
        <v>0</v>
      </c>
      <c r="L889" s="161" t="str">
        <f>IF(ISNUMBER(Tbl_DFR[[#This Row],[Invoice filling gape]]),"valid","check")</f>
        <v>valid</v>
      </c>
      <c r="M889" s="42">
        <v>2824</v>
      </c>
      <c r="N889" s="42">
        <v>551</v>
      </c>
      <c r="O889" s="42">
        <v>28</v>
      </c>
      <c r="P889" s="29">
        <v>40</v>
      </c>
      <c r="Q889" s="137" t="str">
        <f>IF(Tbl_DFR[[#This Row],[Filling Qty]]&gt;=150,"high","normal")</f>
        <v>normal</v>
      </c>
      <c r="R889" s="137" t="str">
        <f>IF(AND(Tbl_DFR[[#This Row],[CMP]]="HALDWANI",Tbl_DFR[[#This Row],[Filling Qty]]&gt;=150),"yes","no")</f>
        <v>no</v>
      </c>
      <c r="S889" s="137" t="str">
        <f>IF(Tbl_DFR[[#This Row],[Filling Qty]]&gt;=150,"high",IF(Tbl_DFR[[#This Row],[Filling Qty]]&gt;=80,"medium","low"))</f>
        <v>low</v>
      </c>
      <c r="T889" s="28">
        <f t="shared" si="14"/>
        <v>68</v>
      </c>
      <c r="U889" s="42" t="str" cm="1">
        <f t="array" ref="U889">_xlfn.IFS(Tbl_DFR[[#This Row],[Filling Qty]]&gt;=150,"HIGH",Tbl_DFR[[#This Row],[Filling Qty]]&gt;=80,"medium",TRUE,"low")</f>
        <v>low</v>
      </c>
      <c r="V889" s="42" t="str">
        <f>IF(OR(Tbl_DFR[[#This Row],[CMP]]="HALDWANI",Tbl_DFR[[#This Row],[CMP]]="DEHRADUN"),"YES","NO")</f>
        <v>YES</v>
      </c>
      <c r="W889" s="58">
        <v>45960</v>
      </c>
      <c r="X889" s="42"/>
      <c r="Y889" s="43">
        <v>45931</v>
      </c>
      <c r="Z889" s="43" t="str">
        <f>IFERROR(TEXT(Tbl_DFR[[#This Row],[Date of filling]],"mmm"),"WIP")</f>
        <v>Oct</v>
      </c>
      <c r="AA889" s="159">
        <f>IFERROR(YEAR(Tbl_DFR[[#This Row],[Date of filling]]),"WIP")</f>
        <v>2025</v>
      </c>
      <c r="AB889" s="161" t="str">
        <f>IFERROR(TEXT(Tbl_DFR[[#This Row],[Date of filling]],"ddd"),"WIP")</f>
        <v>Thu</v>
      </c>
      <c r="AC889" s="50"/>
      <c r="AD889" s="129" t="str">
        <f>_xlfn.XLOOKUP(Tbl_DFR[[#This Row],[SAP]],Site_master[SAP ID],Site_master[ [ TECHNICIAN Name] ],"Not found")</f>
        <v>Vinod  Yadav</v>
      </c>
      <c r="AE889" s="150">
        <f>LEN(Tbl_DFR[[#This Row],[SAP]])</f>
        <v>18</v>
      </c>
      <c r="AF889" s="151" t="str">
        <f>IF(Tbl_DFR[[#This Row],[SAP LENGTH]]=18,"valid","check")</f>
        <v>valid</v>
      </c>
    </row>
    <row r="890" spans="1:32">
      <c r="A890" s="70">
        <v>662</v>
      </c>
      <c r="B890" s="22" t="s">
        <v>31</v>
      </c>
      <c r="C890" s="134" t="str">
        <f>UPPER(TRIM(Tbl_DFR[[#This Row],[CMP]]))</f>
        <v>HALDWANI</v>
      </c>
      <c r="D890" s="40" t="s">
        <v>1</v>
      </c>
      <c r="E890" s="21" t="s">
        <v>107</v>
      </c>
      <c r="F890" s="21" t="s">
        <v>108</v>
      </c>
      <c r="G890" s="23" t="s">
        <v>684</v>
      </c>
      <c r="H890" s="34">
        <v>100302</v>
      </c>
      <c r="I890" s="59">
        <v>45960</v>
      </c>
      <c r="J890" s="59">
        <v>45960</v>
      </c>
      <c r="K890" s="159">
        <f>IF(OR(Tbl_DFR[[#This Row],[Date of filling]]="WIP",Tbl_DFR[[#This Row],[Date of Invoice ]]=""),"",Tbl_DFR[[#This Row],[Date of filling]]-Tbl_DFR[[#This Row],[Date of Invoice ]])</f>
        <v>0</v>
      </c>
      <c r="L890" s="161" t="str">
        <f>IF(ISNUMBER(Tbl_DFR[[#This Row],[Invoice filling gape]]),"valid","check")</f>
        <v>valid</v>
      </c>
      <c r="M890" s="46">
        <v>1911</v>
      </c>
      <c r="N890" s="46">
        <v>433</v>
      </c>
      <c r="O890" s="46">
        <v>37</v>
      </c>
      <c r="P890" s="22">
        <v>40</v>
      </c>
      <c r="Q890" s="134" t="str">
        <f>IF(Tbl_DFR[[#This Row],[Filling Qty]]&gt;=150,"high","normal")</f>
        <v>normal</v>
      </c>
      <c r="R890" s="134" t="str">
        <f>IF(AND(Tbl_DFR[[#This Row],[CMP]]="HALDWANI",Tbl_DFR[[#This Row],[Filling Qty]]&gt;=150),"yes","no")</f>
        <v>no</v>
      </c>
      <c r="S890" s="134" t="str">
        <f>IF(Tbl_DFR[[#This Row],[Filling Qty]]&gt;=150,"high",IF(Tbl_DFR[[#This Row],[Filling Qty]]&gt;=80,"medium","low"))</f>
        <v>low</v>
      </c>
      <c r="T890" s="34">
        <f t="shared" si="14"/>
        <v>77</v>
      </c>
      <c r="U890" s="46" t="str" cm="1">
        <f t="array" ref="U890">_xlfn.IFS(Tbl_DFR[[#This Row],[Filling Qty]]&gt;=150,"HIGH",Tbl_DFR[[#This Row],[Filling Qty]]&gt;=80,"medium",TRUE,"low")</f>
        <v>low</v>
      </c>
      <c r="V890" s="46" t="str">
        <f>IF(OR(Tbl_DFR[[#This Row],[CMP]]="HALDWANI",Tbl_DFR[[#This Row],[CMP]]="DEHRADUN"),"YES","NO")</f>
        <v>YES</v>
      </c>
      <c r="W890" s="59">
        <v>45960</v>
      </c>
      <c r="X890" s="46"/>
      <c r="Y890" s="47">
        <v>45931</v>
      </c>
      <c r="Z890" s="47" t="str">
        <f>IFERROR(TEXT(Tbl_DFR[[#This Row],[Date of filling]],"mmm"),"WIP")</f>
        <v>Oct</v>
      </c>
      <c r="AA890" s="159">
        <f>IFERROR(YEAR(Tbl_DFR[[#This Row],[Date of filling]]),"WIP")</f>
        <v>2025</v>
      </c>
      <c r="AB890" s="161" t="str">
        <f>IFERROR(TEXT(Tbl_DFR[[#This Row],[Date of filling]],"ddd"),"WIP")</f>
        <v>Thu</v>
      </c>
      <c r="AC890" s="48"/>
      <c r="AD890" s="130" t="str">
        <f>_xlfn.XLOOKUP(Tbl_DFR[[#This Row],[SAP]],Site_master[SAP ID],Site_master[ [ TECHNICIAN Name] ],"Not found")</f>
        <v>Vinod  Yadav</v>
      </c>
      <c r="AE890" s="150">
        <f>LEN(Tbl_DFR[[#This Row],[SAP]])</f>
        <v>18</v>
      </c>
      <c r="AF890" s="151" t="str">
        <f>IF(Tbl_DFR[[#This Row],[SAP LENGTH]]=18,"valid","check")</f>
        <v>valid</v>
      </c>
    </row>
    <row r="891" spans="1:32">
      <c r="A891" s="56">
        <v>663</v>
      </c>
      <c r="B891" s="29" t="s">
        <v>31</v>
      </c>
      <c r="C891" s="137" t="str">
        <f>UPPER(TRIM(Tbl_DFR[[#This Row],[CMP]]))</f>
        <v>HALDWANI</v>
      </c>
      <c r="D891" s="40" t="s">
        <v>1</v>
      </c>
      <c r="E891" s="27" t="s">
        <v>107</v>
      </c>
      <c r="F891" s="27" t="s">
        <v>108</v>
      </c>
      <c r="G891" s="23" t="s">
        <v>685</v>
      </c>
      <c r="H891" s="28">
        <v>95052</v>
      </c>
      <c r="I891" s="58">
        <v>45960</v>
      </c>
      <c r="J891" s="58">
        <v>45960</v>
      </c>
      <c r="K891" s="159">
        <f>IF(OR(Tbl_DFR[[#This Row],[Date of filling]]="WIP",Tbl_DFR[[#This Row],[Date of Invoice ]]=""),"",Tbl_DFR[[#This Row],[Date of filling]]-Tbl_DFR[[#This Row],[Date of Invoice ]])</f>
        <v>0</v>
      </c>
      <c r="L891" s="161" t="str">
        <f>IF(ISNUMBER(Tbl_DFR[[#This Row],[Invoice filling gape]]),"valid","check")</f>
        <v>valid</v>
      </c>
      <c r="M891" s="42">
        <v>780</v>
      </c>
      <c r="N891" s="42">
        <v>146</v>
      </c>
      <c r="O891" s="42">
        <v>39</v>
      </c>
      <c r="P891" s="29">
        <v>40</v>
      </c>
      <c r="Q891" s="137" t="str">
        <f>IF(Tbl_DFR[[#This Row],[Filling Qty]]&gt;=150,"high","normal")</f>
        <v>normal</v>
      </c>
      <c r="R891" s="137" t="str">
        <f>IF(AND(Tbl_DFR[[#This Row],[CMP]]="HALDWANI",Tbl_DFR[[#This Row],[Filling Qty]]&gt;=150),"yes","no")</f>
        <v>no</v>
      </c>
      <c r="S891" s="137" t="str">
        <f>IF(Tbl_DFR[[#This Row],[Filling Qty]]&gt;=150,"high",IF(Tbl_DFR[[#This Row],[Filling Qty]]&gt;=80,"medium","low"))</f>
        <v>low</v>
      </c>
      <c r="T891" s="28">
        <f t="shared" si="14"/>
        <v>79</v>
      </c>
      <c r="U891" s="42" t="str" cm="1">
        <f t="array" ref="U891">_xlfn.IFS(Tbl_DFR[[#This Row],[Filling Qty]]&gt;=150,"HIGH",Tbl_DFR[[#This Row],[Filling Qty]]&gt;=80,"medium",TRUE,"low")</f>
        <v>low</v>
      </c>
      <c r="V891" s="42" t="str">
        <f>IF(OR(Tbl_DFR[[#This Row],[CMP]]="HALDWANI",Tbl_DFR[[#This Row],[CMP]]="DEHRADUN"),"YES","NO")</f>
        <v>YES</v>
      </c>
      <c r="W891" s="58">
        <v>45960</v>
      </c>
      <c r="X891" s="42"/>
      <c r="Y891" s="43">
        <v>45931</v>
      </c>
      <c r="Z891" s="43" t="str">
        <f>IFERROR(TEXT(Tbl_DFR[[#This Row],[Date of filling]],"mmm"),"WIP")</f>
        <v>Oct</v>
      </c>
      <c r="AA891" s="159">
        <f>IFERROR(YEAR(Tbl_DFR[[#This Row],[Date of filling]]),"WIP")</f>
        <v>2025</v>
      </c>
      <c r="AB891" s="161" t="str">
        <f>IFERROR(TEXT(Tbl_DFR[[#This Row],[Date of filling]],"ddd"),"WIP")</f>
        <v>Thu</v>
      </c>
      <c r="AC891" s="50"/>
      <c r="AD891" s="129" t="str">
        <f>_xlfn.XLOOKUP(Tbl_DFR[[#This Row],[SAP]],Site_master[SAP ID],Site_master[ [ TECHNICIAN Name] ],"Not found")</f>
        <v>Vinod  Yadav</v>
      </c>
      <c r="AE891" s="150">
        <f>LEN(Tbl_DFR[[#This Row],[SAP]])</f>
        <v>18</v>
      </c>
      <c r="AF891" s="151" t="str">
        <f>IF(Tbl_DFR[[#This Row],[SAP LENGTH]]=18,"valid","check")</f>
        <v>valid</v>
      </c>
    </row>
    <row r="892" spans="1:32">
      <c r="A892" s="70">
        <v>664</v>
      </c>
      <c r="B892" s="22" t="s">
        <v>31</v>
      </c>
      <c r="C892" s="134" t="str">
        <f>UPPER(TRIM(Tbl_DFR[[#This Row],[CMP]]))</f>
        <v>HALDWANI</v>
      </c>
      <c r="D892" s="40" t="s">
        <v>1</v>
      </c>
      <c r="E892" s="23" t="s">
        <v>109</v>
      </c>
      <c r="F892" s="21" t="s">
        <v>110</v>
      </c>
      <c r="G892" s="21" t="s">
        <v>691</v>
      </c>
      <c r="H892" s="34" t="s">
        <v>695</v>
      </c>
      <c r="I892" s="59">
        <v>45961</v>
      </c>
      <c r="J892" s="59">
        <v>45962</v>
      </c>
      <c r="K892" s="159">
        <f>IF(OR(Tbl_DFR[[#This Row],[Date of filling]]="WIP",Tbl_DFR[[#This Row],[Date of Invoice ]]=""),"",Tbl_DFR[[#This Row],[Date of filling]]-Tbl_DFR[[#This Row],[Date of Invoice ]])</f>
        <v>1</v>
      </c>
      <c r="L892" s="161" t="str">
        <f>IF(ISNUMBER(Tbl_DFR[[#This Row],[Invoice filling gape]]),"valid","check")</f>
        <v>valid</v>
      </c>
      <c r="M892" s="46">
        <v>7369</v>
      </c>
      <c r="N892" s="46">
        <v>1615</v>
      </c>
      <c r="O892" s="46">
        <v>70</v>
      </c>
      <c r="P892" s="21">
        <v>80</v>
      </c>
      <c r="Q892" s="135" t="str">
        <f>IF(Tbl_DFR[[#This Row],[Filling Qty]]&gt;=150,"high","normal")</f>
        <v>normal</v>
      </c>
      <c r="R892" s="135" t="str">
        <f>IF(AND(Tbl_DFR[[#This Row],[CMP]]="HALDWANI",Tbl_DFR[[#This Row],[Filling Qty]]&gt;=150),"yes","no")</f>
        <v>no</v>
      </c>
      <c r="S892" s="135" t="str">
        <f>IF(Tbl_DFR[[#This Row],[Filling Qty]]&gt;=150,"high",IF(Tbl_DFR[[#This Row],[Filling Qty]]&gt;=80,"medium","low"))</f>
        <v>medium</v>
      </c>
      <c r="T892" s="34">
        <f t="shared" si="14"/>
        <v>150</v>
      </c>
      <c r="U892" s="46" t="str" cm="1">
        <f t="array" ref="U892">_xlfn.IFS(Tbl_DFR[[#This Row],[Filling Qty]]&gt;=150,"HIGH",Tbl_DFR[[#This Row],[Filling Qty]]&gt;=80,"medium",TRUE,"low")</f>
        <v>medium</v>
      </c>
      <c r="V892" s="46" t="str">
        <f>IF(OR(Tbl_DFR[[#This Row],[CMP]]="HALDWANI",Tbl_DFR[[#This Row],[CMP]]="DEHRADUN"),"YES","NO")</f>
        <v>YES</v>
      </c>
      <c r="W892" s="59">
        <v>45962</v>
      </c>
      <c r="X892" s="46"/>
      <c r="Y892" s="47">
        <v>45931</v>
      </c>
      <c r="Z892" s="47" t="str">
        <f>IFERROR(TEXT(Tbl_DFR[[#This Row],[Date of filling]],"mmm"),"WIP")</f>
        <v>Nov</v>
      </c>
      <c r="AA892" s="159">
        <f>IFERROR(YEAR(Tbl_DFR[[#This Row],[Date of filling]]),"WIP")</f>
        <v>2025</v>
      </c>
      <c r="AB892" s="161" t="str">
        <f>IFERROR(TEXT(Tbl_DFR[[#This Row],[Date of filling]],"ddd"),"WIP")</f>
        <v>Sat</v>
      </c>
      <c r="AC892" s="48"/>
      <c r="AD892" s="130" t="str">
        <f>_xlfn.XLOOKUP(Tbl_DFR[[#This Row],[SAP]],Site_master[SAP ID],Site_master[ [ TECHNICIAN Name] ],"Not found")</f>
        <v>Bhuwan Joshi</v>
      </c>
      <c r="AE892" s="135">
        <f>LEN(Tbl_DFR[[#This Row],[SAP]])</f>
        <v>18</v>
      </c>
      <c r="AF892" s="151" t="str">
        <f>IF(Tbl_DFR[[#This Row],[SAP LENGTH]]=18,"valid","check")</f>
        <v>valid</v>
      </c>
    </row>
    <row r="893" spans="1:32">
      <c r="A893" s="56">
        <v>665</v>
      </c>
      <c r="B893" s="29" t="s">
        <v>31</v>
      </c>
      <c r="C893" s="137" t="str">
        <f>UPPER(TRIM(Tbl_DFR[[#This Row],[CMP]]))</f>
        <v>HALDWANI</v>
      </c>
      <c r="D893" s="40" t="s">
        <v>1</v>
      </c>
      <c r="E893" s="23" t="s">
        <v>109</v>
      </c>
      <c r="F893" s="27" t="s">
        <v>110</v>
      </c>
      <c r="G893" s="27" t="s">
        <v>59</v>
      </c>
      <c r="H893" s="28" t="s">
        <v>695</v>
      </c>
      <c r="I893" s="58">
        <v>45961</v>
      </c>
      <c r="J893" s="58">
        <v>45962</v>
      </c>
      <c r="K893" s="159">
        <f>IF(OR(Tbl_DFR[[#This Row],[Date of filling]]="WIP",Tbl_DFR[[#This Row],[Date of Invoice ]]=""),"",Tbl_DFR[[#This Row],[Date of filling]]-Tbl_DFR[[#This Row],[Date of Invoice ]])</f>
        <v>1</v>
      </c>
      <c r="L893" s="161" t="str">
        <f>IF(ISNUMBER(Tbl_DFR[[#This Row],[Invoice filling gape]]),"valid","check")</f>
        <v>valid</v>
      </c>
      <c r="M893" s="42">
        <v>5803</v>
      </c>
      <c r="N893" s="42">
        <v>893</v>
      </c>
      <c r="O893" s="42">
        <v>66</v>
      </c>
      <c r="P893" s="27">
        <v>80</v>
      </c>
      <c r="Q893" s="133" t="str">
        <f>IF(Tbl_DFR[[#This Row],[Filling Qty]]&gt;=150,"high","normal")</f>
        <v>normal</v>
      </c>
      <c r="R893" s="133" t="str">
        <f>IF(AND(Tbl_DFR[[#This Row],[CMP]]="HALDWANI",Tbl_DFR[[#This Row],[Filling Qty]]&gt;=150),"yes","no")</f>
        <v>no</v>
      </c>
      <c r="S893" s="133" t="str">
        <f>IF(Tbl_DFR[[#This Row],[Filling Qty]]&gt;=150,"high",IF(Tbl_DFR[[#This Row],[Filling Qty]]&gt;=80,"medium","low"))</f>
        <v>medium</v>
      </c>
      <c r="T893" s="28">
        <f t="shared" si="14"/>
        <v>146</v>
      </c>
      <c r="U893" s="42" t="str" cm="1">
        <f t="array" ref="U893">_xlfn.IFS(Tbl_DFR[[#This Row],[Filling Qty]]&gt;=150,"HIGH",Tbl_DFR[[#This Row],[Filling Qty]]&gt;=80,"medium",TRUE,"low")</f>
        <v>medium</v>
      </c>
      <c r="V893" s="42" t="str">
        <f>IF(OR(Tbl_DFR[[#This Row],[CMP]]="HALDWANI",Tbl_DFR[[#This Row],[CMP]]="DEHRADUN"),"YES","NO")</f>
        <v>YES</v>
      </c>
      <c r="W893" s="58">
        <v>45962</v>
      </c>
      <c r="X893" s="42"/>
      <c r="Y893" s="43">
        <v>45931</v>
      </c>
      <c r="Z893" s="43" t="str">
        <f>IFERROR(TEXT(Tbl_DFR[[#This Row],[Date of filling]],"mmm"),"WIP")</f>
        <v>Nov</v>
      </c>
      <c r="AA893" s="159">
        <f>IFERROR(YEAR(Tbl_DFR[[#This Row],[Date of filling]]),"WIP")</f>
        <v>2025</v>
      </c>
      <c r="AB893" s="161" t="str">
        <f>IFERROR(TEXT(Tbl_DFR[[#This Row],[Date of filling]],"ddd"),"WIP")</f>
        <v>Sat</v>
      </c>
      <c r="AC893" s="50"/>
      <c r="AD893" s="129" t="str">
        <f>_xlfn.XLOOKUP(Tbl_DFR[[#This Row],[SAP]],Site_master[SAP ID],Site_master[ [ TECHNICIAN Name] ],"Not found")</f>
        <v>Bhuwan Joshi</v>
      </c>
      <c r="AE893" s="133">
        <f>LEN(Tbl_DFR[[#This Row],[SAP]])</f>
        <v>18</v>
      </c>
      <c r="AF893" s="151" t="str">
        <f>IF(Tbl_DFR[[#This Row],[SAP LENGTH]]=18,"valid","check")</f>
        <v>valid</v>
      </c>
    </row>
    <row r="894" spans="1:32">
      <c r="A894" s="70">
        <v>666</v>
      </c>
      <c r="B894" s="22" t="s">
        <v>31</v>
      </c>
      <c r="C894" s="134" t="str">
        <f>UPPER(TRIM(Tbl_DFR[[#This Row],[CMP]]))</f>
        <v>HALDWANI</v>
      </c>
      <c r="D894" s="40" t="s">
        <v>1</v>
      </c>
      <c r="E894" s="23" t="s">
        <v>109</v>
      </c>
      <c r="F894" s="21" t="s">
        <v>110</v>
      </c>
      <c r="G894" s="21" t="s">
        <v>692</v>
      </c>
      <c r="H894" s="34" t="s">
        <v>695</v>
      </c>
      <c r="I894" s="59">
        <v>45961</v>
      </c>
      <c r="J894" s="59">
        <v>45962</v>
      </c>
      <c r="K894" s="159">
        <f>IF(OR(Tbl_DFR[[#This Row],[Date of filling]]="WIP",Tbl_DFR[[#This Row],[Date of Invoice ]]=""),"",Tbl_DFR[[#This Row],[Date of filling]]-Tbl_DFR[[#This Row],[Date of Invoice ]])</f>
        <v>1</v>
      </c>
      <c r="L894" s="161" t="str">
        <f>IF(ISNUMBER(Tbl_DFR[[#This Row],[Invoice filling gape]]),"valid","check")</f>
        <v>valid</v>
      </c>
      <c r="M894" s="46">
        <v>2909</v>
      </c>
      <c r="N894" s="46">
        <v>426</v>
      </c>
      <c r="O894" s="46">
        <v>71</v>
      </c>
      <c r="P894" s="21">
        <v>60</v>
      </c>
      <c r="Q894" s="135" t="str">
        <f>IF(Tbl_DFR[[#This Row],[Filling Qty]]&gt;=150,"high","normal")</f>
        <v>normal</v>
      </c>
      <c r="R894" s="135" t="str">
        <f>IF(AND(Tbl_DFR[[#This Row],[CMP]]="HALDWANI",Tbl_DFR[[#This Row],[Filling Qty]]&gt;=150),"yes","no")</f>
        <v>no</v>
      </c>
      <c r="S894" s="135" t="str">
        <f>IF(Tbl_DFR[[#This Row],[Filling Qty]]&gt;=150,"high",IF(Tbl_DFR[[#This Row],[Filling Qty]]&gt;=80,"medium","low"))</f>
        <v>low</v>
      </c>
      <c r="T894" s="34">
        <f t="shared" si="14"/>
        <v>131</v>
      </c>
      <c r="U894" s="46" t="str" cm="1">
        <f t="array" ref="U894">_xlfn.IFS(Tbl_DFR[[#This Row],[Filling Qty]]&gt;=150,"HIGH",Tbl_DFR[[#This Row],[Filling Qty]]&gt;=80,"medium",TRUE,"low")</f>
        <v>low</v>
      </c>
      <c r="V894" s="46" t="str">
        <f>IF(OR(Tbl_DFR[[#This Row],[CMP]]="HALDWANI",Tbl_DFR[[#This Row],[CMP]]="DEHRADUN"),"YES","NO")</f>
        <v>YES</v>
      </c>
      <c r="W894" s="59">
        <v>45962</v>
      </c>
      <c r="X894" s="46"/>
      <c r="Y894" s="47">
        <v>45931</v>
      </c>
      <c r="Z894" s="47" t="str">
        <f>IFERROR(TEXT(Tbl_DFR[[#This Row],[Date of filling]],"mmm"),"WIP")</f>
        <v>Nov</v>
      </c>
      <c r="AA894" s="159">
        <f>IFERROR(YEAR(Tbl_DFR[[#This Row],[Date of filling]]),"WIP")</f>
        <v>2025</v>
      </c>
      <c r="AB894" s="161" t="str">
        <f>IFERROR(TEXT(Tbl_DFR[[#This Row],[Date of filling]],"ddd"),"WIP")</f>
        <v>Sat</v>
      </c>
      <c r="AC894" s="48"/>
      <c r="AD894" s="130" t="str">
        <f>_xlfn.XLOOKUP(Tbl_DFR[[#This Row],[SAP]],Site_master[SAP ID],Site_master[ [ TECHNICIAN Name] ],"Not found")</f>
        <v>Bhuwan Joshi</v>
      </c>
      <c r="AE894" s="135">
        <f>LEN(Tbl_DFR[[#This Row],[SAP]])</f>
        <v>18</v>
      </c>
      <c r="AF894" s="151" t="str">
        <f>IF(Tbl_DFR[[#This Row],[SAP LENGTH]]=18,"valid","check")</f>
        <v>valid</v>
      </c>
    </row>
    <row r="895" spans="1:32">
      <c r="A895" s="56">
        <v>667</v>
      </c>
      <c r="B895" s="29" t="s">
        <v>31</v>
      </c>
      <c r="C895" s="137" t="str">
        <f>UPPER(TRIM(Tbl_DFR[[#This Row],[CMP]]))</f>
        <v>HALDWANI</v>
      </c>
      <c r="D895" s="40" t="s">
        <v>1</v>
      </c>
      <c r="E895" s="23" t="s">
        <v>109</v>
      </c>
      <c r="F895" s="27" t="s">
        <v>110</v>
      </c>
      <c r="G895" s="27" t="s">
        <v>696</v>
      </c>
      <c r="H895" s="28" t="s">
        <v>697</v>
      </c>
      <c r="I895" s="58">
        <v>45961</v>
      </c>
      <c r="J895" s="58">
        <v>45961</v>
      </c>
      <c r="K895" s="159">
        <f>IF(OR(Tbl_DFR[[#This Row],[Date of filling]]="WIP",Tbl_DFR[[#This Row],[Date of Invoice ]]=""),"",Tbl_DFR[[#This Row],[Date of filling]]-Tbl_DFR[[#This Row],[Date of Invoice ]])</f>
        <v>0</v>
      </c>
      <c r="L895" s="161" t="str">
        <f>IF(ISNUMBER(Tbl_DFR[[#This Row],[Invoice filling gape]]),"valid","check")</f>
        <v>valid</v>
      </c>
      <c r="M895" s="42">
        <v>1263</v>
      </c>
      <c r="N895" s="42">
        <v>264</v>
      </c>
      <c r="O895" s="42">
        <v>32</v>
      </c>
      <c r="P895" s="27">
        <v>80</v>
      </c>
      <c r="Q895" s="133" t="str">
        <f>IF(Tbl_DFR[[#This Row],[Filling Qty]]&gt;=150,"high","normal")</f>
        <v>normal</v>
      </c>
      <c r="R895" s="133" t="str">
        <f>IF(AND(Tbl_DFR[[#This Row],[CMP]]="HALDWANI",Tbl_DFR[[#This Row],[Filling Qty]]&gt;=150),"yes","no")</f>
        <v>no</v>
      </c>
      <c r="S895" s="133" t="str">
        <f>IF(Tbl_DFR[[#This Row],[Filling Qty]]&gt;=150,"high",IF(Tbl_DFR[[#This Row],[Filling Qty]]&gt;=80,"medium","low"))</f>
        <v>medium</v>
      </c>
      <c r="T895" s="28">
        <f t="shared" si="14"/>
        <v>112</v>
      </c>
      <c r="U895" s="42" t="str" cm="1">
        <f t="array" ref="U895">_xlfn.IFS(Tbl_DFR[[#This Row],[Filling Qty]]&gt;=150,"HIGH",Tbl_DFR[[#This Row],[Filling Qty]]&gt;=80,"medium",TRUE,"low")</f>
        <v>medium</v>
      </c>
      <c r="V895" s="42" t="str">
        <f>IF(OR(Tbl_DFR[[#This Row],[CMP]]="HALDWANI",Tbl_DFR[[#This Row],[CMP]]="DEHRADUN"),"YES","NO")</f>
        <v>YES</v>
      </c>
      <c r="W895" s="58">
        <v>45961</v>
      </c>
      <c r="X895" s="42"/>
      <c r="Y895" s="43">
        <v>45931</v>
      </c>
      <c r="Z895" s="43" t="str">
        <f>IFERROR(TEXT(Tbl_DFR[[#This Row],[Date of filling]],"mmm"),"WIP")</f>
        <v>Oct</v>
      </c>
      <c r="AA895" s="159">
        <f>IFERROR(YEAR(Tbl_DFR[[#This Row],[Date of filling]]),"WIP")</f>
        <v>2025</v>
      </c>
      <c r="AB895" s="161" t="str">
        <f>IFERROR(TEXT(Tbl_DFR[[#This Row],[Date of filling]],"ddd"),"WIP")</f>
        <v>Fri</v>
      </c>
      <c r="AC895" s="50"/>
      <c r="AD895" s="129" t="str">
        <f>_xlfn.XLOOKUP(Tbl_DFR[[#This Row],[SAP]],Site_master[SAP ID],Site_master[ [ TECHNICIAN Name] ],"Not found")</f>
        <v>Neeraj   Chandra</v>
      </c>
      <c r="AE895" s="133">
        <f>LEN(Tbl_DFR[[#This Row],[SAP]])</f>
        <v>18</v>
      </c>
      <c r="AF895" s="151" t="str">
        <f>IF(Tbl_DFR[[#This Row],[SAP LENGTH]]=18,"valid","check")</f>
        <v>valid</v>
      </c>
    </row>
    <row r="896" spans="1:32">
      <c r="A896" s="56">
        <v>667</v>
      </c>
      <c r="B896" s="29" t="s">
        <v>31</v>
      </c>
      <c r="C896" s="137" t="str">
        <f>UPPER(TRIM(Tbl_DFR[[#This Row],[CMP]]))</f>
        <v>HALDWANI</v>
      </c>
      <c r="D896" s="40" t="s">
        <v>1</v>
      </c>
      <c r="E896" s="23" t="s">
        <v>109</v>
      </c>
      <c r="F896" s="27" t="s">
        <v>110</v>
      </c>
      <c r="G896" s="27" t="s">
        <v>57</v>
      </c>
      <c r="H896" s="28" t="s">
        <v>697</v>
      </c>
      <c r="I896" s="58">
        <v>45961</v>
      </c>
      <c r="J896" s="58">
        <v>45962</v>
      </c>
      <c r="K896" s="159">
        <f>IF(OR(Tbl_DFR[[#This Row],[Date of filling]]="WIP",Tbl_DFR[[#This Row],[Date of Invoice ]]=""),"",Tbl_DFR[[#This Row],[Date of filling]]-Tbl_DFR[[#This Row],[Date of Invoice ]])</f>
        <v>1</v>
      </c>
      <c r="L896" s="161" t="str">
        <f>IF(ISNUMBER(Tbl_DFR[[#This Row],[Invoice filling gape]]),"valid","check")</f>
        <v>valid</v>
      </c>
      <c r="M896" s="42">
        <v>5825</v>
      </c>
      <c r="N896" s="42">
        <v>1367</v>
      </c>
      <c r="O896" s="42">
        <v>61</v>
      </c>
      <c r="P896" s="27">
        <v>80</v>
      </c>
      <c r="Q896" s="133" t="str">
        <f>IF(Tbl_DFR[[#This Row],[Filling Qty]]&gt;=150,"high","normal")</f>
        <v>normal</v>
      </c>
      <c r="R896" s="133" t="str">
        <f>IF(AND(Tbl_DFR[[#This Row],[CMP]]="HALDWANI",Tbl_DFR[[#This Row],[Filling Qty]]&gt;=150),"yes","no")</f>
        <v>no</v>
      </c>
      <c r="S896" s="133" t="str">
        <f>IF(Tbl_DFR[[#This Row],[Filling Qty]]&gt;=150,"high",IF(Tbl_DFR[[#This Row],[Filling Qty]]&gt;=80,"medium","low"))</f>
        <v>medium</v>
      </c>
      <c r="T896" s="28">
        <f t="shared" si="14"/>
        <v>141</v>
      </c>
      <c r="U896" s="42" t="str" cm="1">
        <f t="array" ref="U896">_xlfn.IFS(Tbl_DFR[[#This Row],[Filling Qty]]&gt;=150,"HIGH",Tbl_DFR[[#This Row],[Filling Qty]]&gt;=80,"medium",TRUE,"low")</f>
        <v>medium</v>
      </c>
      <c r="V896" s="42" t="str">
        <f>IF(OR(Tbl_DFR[[#This Row],[CMP]]="HALDWANI",Tbl_DFR[[#This Row],[CMP]]="DEHRADUN"),"YES","NO")</f>
        <v>YES</v>
      </c>
      <c r="W896" s="58">
        <v>45962</v>
      </c>
      <c r="X896" s="42"/>
      <c r="Y896" s="43">
        <v>45931</v>
      </c>
      <c r="Z896" s="43" t="str">
        <f>IFERROR(TEXT(Tbl_DFR[[#This Row],[Date of filling]],"mmm"),"WIP")</f>
        <v>Nov</v>
      </c>
      <c r="AA896" s="159">
        <f>IFERROR(YEAR(Tbl_DFR[[#This Row],[Date of filling]]),"WIP")</f>
        <v>2025</v>
      </c>
      <c r="AB896" s="161" t="str">
        <f>IFERROR(TEXT(Tbl_DFR[[#This Row],[Date of filling]],"ddd"),"WIP")</f>
        <v>Sat</v>
      </c>
      <c r="AC896" s="50"/>
      <c r="AD896" s="129" t="str">
        <f>_xlfn.XLOOKUP(Tbl_DFR[[#This Row],[SAP]],Site_master[SAP ID],Site_master[ [ TECHNICIAN Name] ],"Not found")</f>
        <v>Deepak Joshi</v>
      </c>
      <c r="AE896" s="133">
        <f>LEN(Tbl_DFR[[#This Row],[SAP]])</f>
        <v>18</v>
      </c>
      <c r="AF896" s="151" t="str">
        <f>IF(Tbl_DFR[[#This Row],[SAP LENGTH]]=18,"valid","check")</f>
        <v>valid</v>
      </c>
    </row>
    <row r="897" spans="1:32">
      <c r="A897" s="70">
        <v>667</v>
      </c>
      <c r="B897" s="22" t="s">
        <v>31</v>
      </c>
      <c r="C897" s="134" t="str">
        <f>UPPER(TRIM(Tbl_DFR[[#This Row],[CMP]]))</f>
        <v>HALDWANI</v>
      </c>
      <c r="D897" s="40" t="s">
        <v>1</v>
      </c>
      <c r="E897" s="23" t="s">
        <v>109</v>
      </c>
      <c r="F897" s="21" t="s">
        <v>110</v>
      </c>
      <c r="G897" s="21" t="s">
        <v>58</v>
      </c>
      <c r="H897" s="34" t="s">
        <v>697</v>
      </c>
      <c r="I897" s="59">
        <v>45961</v>
      </c>
      <c r="J897" s="59">
        <v>45962</v>
      </c>
      <c r="K897" s="159">
        <f>IF(OR(Tbl_DFR[[#This Row],[Date of filling]]="WIP",Tbl_DFR[[#This Row],[Date of Invoice ]]=""),"",Tbl_DFR[[#This Row],[Date of filling]]-Tbl_DFR[[#This Row],[Date of Invoice ]])</f>
        <v>1</v>
      </c>
      <c r="L897" s="161" t="str">
        <f>IF(ISNUMBER(Tbl_DFR[[#This Row],[Invoice filling gape]]),"valid","check")</f>
        <v>valid</v>
      </c>
      <c r="M897" s="46">
        <v>3726</v>
      </c>
      <c r="N897" s="46">
        <v>812</v>
      </c>
      <c r="O897" s="46">
        <v>57</v>
      </c>
      <c r="P897" s="21">
        <v>80</v>
      </c>
      <c r="Q897" s="135" t="str">
        <f>IF(Tbl_DFR[[#This Row],[Filling Qty]]&gt;=150,"high","normal")</f>
        <v>normal</v>
      </c>
      <c r="R897" s="135" t="str">
        <f>IF(AND(Tbl_DFR[[#This Row],[CMP]]="HALDWANI",Tbl_DFR[[#This Row],[Filling Qty]]&gt;=150),"yes","no")</f>
        <v>no</v>
      </c>
      <c r="S897" s="135" t="str">
        <f>IF(Tbl_DFR[[#This Row],[Filling Qty]]&gt;=150,"high",IF(Tbl_DFR[[#This Row],[Filling Qty]]&gt;=80,"medium","low"))</f>
        <v>medium</v>
      </c>
      <c r="T897" s="34">
        <f t="shared" si="14"/>
        <v>137</v>
      </c>
      <c r="U897" s="46" t="str" cm="1">
        <f t="array" ref="U897">_xlfn.IFS(Tbl_DFR[[#This Row],[Filling Qty]]&gt;=150,"HIGH",Tbl_DFR[[#This Row],[Filling Qty]]&gt;=80,"medium",TRUE,"low")</f>
        <v>medium</v>
      </c>
      <c r="V897" s="46" t="str">
        <f>IF(OR(Tbl_DFR[[#This Row],[CMP]]="HALDWANI",Tbl_DFR[[#This Row],[CMP]]="DEHRADUN"),"YES","NO")</f>
        <v>YES</v>
      </c>
      <c r="W897" s="59">
        <v>45962</v>
      </c>
      <c r="X897" s="46"/>
      <c r="Y897" s="47">
        <v>45931</v>
      </c>
      <c r="Z897" s="47" t="str">
        <f>IFERROR(TEXT(Tbl_DFR[[#This Row],[Date of filling]],"mmm"),"WIP")</f>
        <v>Nov</v>
      </c>
      <c r="AA897" s="159">
        <f>IFERROR(YEAR(Tbl_DFR[[#This Row],[Date of filling]]),"WIP")</f>
        <v>2025</v>
      </c>
      <c r="AB897" s="161" t="str">
        <f>IFERROR(TEXT(Tbl_DFR[[#This Row],[Date of filling]],"ddd"),"WIP")</f>
        <v>Sat</v>
      </c>
      <c r="AC897" s="48"/>
      <c r="AD897" s="130" t="str">
        <f>_xlfn.XLOOKUP(Tbl_DFR[[#This Row],[SAP]],Site_master[SAP ID],Site_master[ [ TECHNICIAN Name] ],"Not found")</f>
        <v>Deepak Joshi</v>
      </c>
      <c r="AE897" s="135">
        <f>LEN(Tbl_DFR[[#This Row],[SAP]])</f>
        <v>18</v>
      </c>
      <c r="AF897" s="151" t="str">
        <f>IF(Tbl_DFR[[#This Row],[SAP LENGTH]]=18,"valid","check")</f>
        <v>valid</v>
      </c>
    </row>
    <row r="898" spans="1:32">
      <c r="A898" s="56">
        <v>667</v>
      </c>
      <c r="B898" s="29" t="s">
        <v>31</v>
      </c>
      <c r="C898" s="137" t="str">
        <f>UPPER(TRIM(Tbl_DFR[[#This Row],[CMP]]))</f>
        <v>HALDWANI</v>
      </c>
      <c r="D898" s="40" t="s">
        <v>1</v>
      </c>
      <c r="E898" s="23" t="s">
        <v>109</v>
      </c>
      <c r="F898" s="27" t="s">
        <v>110</v>
      </c>
      <c r="G898" s="27" t="s">
        <v>693</v>
      </c>
      <c r="H898" s="28" t="s">
        <v>695</v>
      </c>
      <c r="I898" s="58">
        <v>45961</v>
      </c>
      <c r="J898" s="58">
        <v>45962</v>
      </c>
      <c r="K898" s="159">
        <f>IF(OR(Tbl_DFR[[#This Row],[Date of filling]]="WIP",Tbl_DFR[[#This Row],[Date of Invoice ]]=""),"",Tbl_DFR[[#This Row],[Date of filling]]-Tbl_DFR[[#This Row],[Date of Invoice ]])</f>
        <v>1</v>
      </c>
      <c r="L898" s="161" t="str">
        <f>IF(ISNUMBER(Tbl_DFR[[#This Row],[Invoice filling gape]]),"valid","check")</f>
        <v>valid</v>
      </c>
      <c r="M898" s="42">
        <v>3901</v>
      </c>
      <c r="N898" s="42">
        <v>468</v>
      </c>
      <c r="O898" s="42">
        <v>31</v>
      </c>
      <c r="P898" s="27">
        <v>80</v>
      </c>
      <c r="Q898" s="133" t="str">
        <f>IF(Tbl_DFR[[#This Row],[Filling Qty]]&gt;=150,"high","normal")</f>
        <v>normal</v>
      </c>
      <c r="R898" s="133" t="str">
        <f>IF(AND(Tbl_DFR[[#This Row],[CMP]]="HALDWANI",Tbl_DFR[[#This Row],[Filling Qty]]&gt;=150),"yes","no")</f>
        <v>no</v>
      </c>
      <c r="S898" s="133" t="str">
        <f>IF(Tbl_DFR[[#This Row],[Filling Qty]]&gt;=150,"high",IF(Tbl_DFR[[#This Row],[Filling Qty]]&gt;=80,"medium","low"))</f>
        <v>medium</v>
      </c>
      <c r="T898" s="28">
        <f t="shared" si="14"/>
        <v>111</v>
      </c>
      <c r="U898" s="42" t="str" cm="1">
        <f t="array" ref="U898">_xlfn.IFS(Tbl_DFR[[#This Row],[Filling Qty]]&gt;=150,"HIGH",Tbl_DFR[[#This Row],[Filling Qty]]&gt;=80,"medium",TRUE,"low")</f>
        <v>medium</v>
      </c>
      <c r="V898" s="42" t="str">
        <f>IF(OR(Tbl_DFR[[#This Row],[CMP]]="HALDWANI",Tbl_DFR[[#This Row],[CMP]]="DEHRADUN"),"YES","NO")</f>
        <v>YES</v>
      </c>
      <c r="W898" s="58">
        <v>45962</v>
      </c>
      <c r="X898" s="42"/>
      <c r="Y898" s="43">
        <v>45931</v>
      </c>
      <c r="Z898" s="43" t="str">
        <f>IFERROR(TEXT(Tbl_DFR[[#This Row],[Date of filling]],"mmm"),"WIP")</f>
        <v>Nov</v>
      </c>
      <c r="AA898" s="159">
        <f>IFERROR(YEAR(Tbl_DFR[[#This Row],[Date of filling]]),"WIP")</f>
        <v>2025</v>
      </c>
      <c r="AB898" s="161" t="str">
        <f>IFERROR(TEXT(Tbl_DFR[[#This Row],[Date of filling]],"ddd"),"WIP")</f>
        <v>Sat</v>
      </c>
      <c r="AC898" s="50"/>
      <c r="AD898" s="129" t="str">
        <f>_xlfn.XLOOKUP(Tbl_DFR[[#This Row],[SAP]],Site_master[SAP ID],Site_master[ [ TECHNICIAN Name] ],"Not found")</f>
        <v>Bhuwan Joshi</v>
      </c>
      <c r="AE898" s="133">
        <f>LEN(Tbl_DFR[[#This Row],[SAP]])</f>
        <v>18</v>
      </c>
      <c r="AF898" s="151" t="str">
        <f>IF(Tbl_DFR[[#This Row],[SAP LENGTH]]=18,"valid","check")</f>
        <v>valid</v>
      </c>
    </row>
    <row r="899" spans="1:32">
      <c r="A899" s="70">
        <v>667</v>
      </c>
      <c r="B899" s="22" t="s">
        <v>31</v>
      </c>
      <c r="C899" s="134" t="str">
        <f>UPPER(TRIM(Tbl_DFR[[#This Row],[CMP]]))</f>
        <v>HALDWANI</v>
      </c>
      <c r="D899" s="40" t="s">
        <v>1</v>
      </c>
      <c r="E899" s="23" t="s">
        <v>109</v>
      </c>
      <c r="F899" s="21" t="s">
        <v>110</v>
      </c>
      <c r="G899" s="21" t="s">
        <v>281</v>
      </c>
      <c r="H899" s="34" t="s">
        <v>697</v>
      </c>
      <c r="I899" s="59">
        <v>45961</v>
      </c>
      <c r="J899" s="59">
        <v>45962</v>
      </c>
      <c r="K899" s="159">
        <f>IF(OR(Tbl_DFR[[#This Row],[Date of filling]]="WIP",Tbl_DFR[[#This Row],[Date of Invoice ]]=""),"",Tbl_DFR[[#This Row],[Date of filling]]-Tbl_DFR[[#This Row],[Date of Invoice ]])</f>
        <v>1</v>
      </c>
      <c r="L899" s="161" t="str">
        <f>IF(ISNUMBER(Tbl_DFR[[#This Row],[Invoice filling gape]]),"valid","check")</f>
        <v>valid</v>
      </c>
      <c r="M899" s="46">
        <v>2296</v>
      </c>
      <c r="N899" s="46">
        <v>573</v>
      </c>
      <c r="O899" s="46">
        <v>47</v>
      </c>
      <c r="P899" s="21">
        <v>80</v>
      </c>
      <c r="Q899" s="135" t="str">
        <f>IF(Tbl_DFR[[#This Row],[Filling Qty]]&gt;=150,"high","normal")</f>
        <v>normal</v>
      </c>
      <c r="R899" s="135" t="str">
        <f>IF(AND(Tbl_DFR[[#This Row],[CMP]]="HALDWANI",Tbl_DFR[[#This Row],[Filling Qty]]&gt;=150),"yes","no")</f>
        <v>no</v>
      </c>
      <c r="S899" s="135" t="str">
        <f>IF(Tbl_DFR[[#This Row],[Filling Qty]]&gt;=150,"high",IF(Tbl_DFR[[#This Row],[Filling Qty]]&gt;=80,"medium","low"))</f>
        <v>medium</v>
      </c>
      <c r="T899" s="34">
        <f t="shared" si="14"/>
        <v>127</v>
      </c>
      <c r="U899" s="46" t="str" cm="1">
        <f t="array" ref="U899">_xlfn.IFS(Tbl_DFR[[#This Row],[Filling Qty]]&gt;=150,"HIGH",Tbl_DFR[[#This Row],[Filling Qty]]&gt;=80,"medium",TRUE,"low")</f>
        <v>medium</v>
      </c>
      <c r="V899" s="46" t="str">
        <f>IF(OR(Tbl_DFR[[#This Row],[CMP]]="HALDWANI",Tbl_DFR[[#This Row],[CMP]]="DEHRADUN"),"YES","NO")</f>
        <v>YES</v>
      </c>
      <c r="W899" s="59">
        <v>45962</v>
      </c>
      <c r="X899" s="46"/>
      <c r="Y899" s="47">
        <v>45931</v>
      </c>
      <c r="Z899" s="47" t="str">
        <f>IFERROR(TEXT(Tbl_DFR[[#This Row],[Date of filling]],"mmm"),"WIP")</f>
        <v>Nov</v>
      </c>
      <c r="AA899" s="159">
        <f>IFERROR(YEAR(Tbl_DFR[[#This Row],[Date of filling]]),"WIP")</f>
        <v>2025</v>
      </c>
      <c r="AB899" s="161" t="str">
        <f>IFERROR(TEXT(Tbl_DFR[[#This Row],[Date of filling]],"ddd"),"WIP")</f>
        <v>Sat</v>
      </c>
      <c r="AC899" s="48"/>
      <c r="AD899" s="130" t="str">
        <f>_xlfn.XLOOKUP(Tbl_DFR[[#This Row],[SAP]],Site_master[SAP ID],Site_master[ [ TECHNICIAN Name] ],"Not found")</f>
        <v>Neeraj   Chandra</v>
      </c>
      <c r="AE899" s="135">
        <f>LEN(Tbl_DFR[[#This Row],[SAP]])</f>
        <v>18</v>
      </c>
      <c r="AF899" s="151" t="str">
        <f>IF(Tbl_DFR[[#This Row],[SAP LENGTH]]=18,"valid","check")</f>
        <v>valid</v>
      </c>
    </row>
    <row r="900" spans="1:32">
      <c r="A900" s="70">
        <v>667</v>
      </c>
      <c r="B900" s="22" t="s">
        <v>31</v>
      </c>
      <c r="C900" s="134" t="str">
        <f>UPPER(TRIM(Tbl_DFR[[#This Row],[CMP]]))</f>
        <v>HALDWANI</v>
      </c>
      <c r="D900" s="40" t="s">
        <v>1</v>
      </c>
      <c r="E900" s="23" t="s">
        <v>109</v>
      </c>
      <c r="F900" s="21" t="s">
        <v>110</v>
      </c>
      <c r="G900" s="21" t="s">
        <v>283</v>
      </c>
      <c r="H900" s="34" t="s">
        <v>697</v>
      </c>
      <c r="I900" s="59">
        <v>45961</v>
      </c>
      <c r="J900" s="59">
        <v>45961</v>
      </c>
      <c r="K900" s="159">
        <f>IF(OR(Tbl_DFR[[#This Row],[Date of filling]]="WIP",Tbl_DFR[[#This Row],[Date of Invoice ]]=""),"",Tbl_DFR[[#This Row],[Date of filling]]-Tbl_DFR[[#This Row],[Date of Invoice ]])</f>
        <v>0</v>
      </c>
      <c r="L900" s="161" t="str">
        <f>IF(ISNUMBER(Tbl_DFR[[#This Row],[Invoice filling gape]]),"valid","check")</f>
        <v>valid</v>
      </c>
      <c r="M900" s="46">
        <v>1238</v>
      </c>
      <c r="N900" s="46">
        <v>186</v>
      </c>
      <c r="O900" s="46">
        <v>76</v>
      </c>
      <c r="P900" s="21">
        <v>60</v>
      </c>
      <c r="Q900" s="135" t="str">
        <f>IF(Tbl_DFR[[#This Row],[Filling Qty]]&gt;=150,"high","normal")</f>
        <v>normal</v>
      </c>
      <c r="R900" s="135" t="str">
        <f>IF(AND(Tbl_DFR[[#This Row],[CMP]]="HALDWANI",Tbl_DFR[[#This Row],[Filling Qty]]&gt;=150),"yes","no")</f>
        <v>no</v>
      </c>
      <c r="S900" s="135" t="str">
        <f>IF(Tbl_DFR[[#This Row],[Filling Qty]]&gt;=150,"high",IF(Tbl_DFR[[#This Row],[Filling Qty]]&gt;=80,"medium","low"))</f>
        <v>low</v>
      </c>
      <c r="T900" s="34">
        <f t="shared" si="14"/>
        <v>136</v>
      </c>
      <c r="U900" s="46" t="str" cm="1">
        <f t="array" ref="U900">_xlfn.IFS(Tbl_DFR[[#This Row],[Filling Qty]]&gt;=150,"HIGH",Tbl_DFR[[#This Row],[Filling Qty]]&gt;=80,"medium",TRUE,"low")</f>
        <v>low</v>
      </c>
      <c r="V900" s="46" t="str">
        <f>IF(OR(Tbl_DFR[[#This Row],[CMP]]="HALDWANI",Tbl_DFR[[#This Row],[CMP]]="DEHRADUN"),"YES","NO")</f>
        <v>YES</v>
      </c>
      <c r="W900" s="59">
        <v>45961</v>
      </c>
      <c r="X900" s="46"/>
      <c r="Y900" s="47">
        <v>45931</v>
      </c>
      <c r="Z900" s="47" t="str">
        <f>IFERROR(TEXT(Tbl_DFR[[#This Row],[Date of filling]],"mmm"),"WIP")</f>
        <v>Oct</v>
      </c>
      <c r="AA900" s="159">
        <f>IFERROR(YEAR(Tbl_DFR[[#This Row],[Date of filling]]),"WIP")</f>
        <v>2025</v>
      </c>
      <c r="AB900" s="161" t="str">
        <f>IFERROR(TEXT(Tbl_DFR[[#This Row],[Date of filling]],"ddd"),"WIP")</f>
        <v>Fri</v>
      </c>
      <c r="AC900" s="48"/>
      <c r="AD900" s="130" t="str">
        <f>_xlfn.XLOOKUP(Tbl_DFR[[#This Row],[SAP]],Site_master[SAP ID],Site_master[ [ TECHNICIAN Name] ],"Not found")</f>
        <v>Neeraj   Chandra</v>
      </c>
      <c r="AE900" s="135">
        <f>LEN(Tbl_DFR[[#This Row],[SAP]])</f>
        <v>18</v>
      </c>
      <c r="AF900" s="151" t="str">
        <f>IF(Tbl_DFR[[#This Row],[SAP LENGTH]]=18,"valid","check")</f>
        <v>valid</v>
      </c>
    </row>
    <row r="901" spans="1:32">
      <c r="A901" s="56">
        <v>667</v>
      </c>
      <c r="B901" s="29" t="s">
        <v>31</v>
      </c>
      <c r="C901" s="137" t="str">
        <f>UPPER(TRIM(Tbl_DFR[[#This Row],[CMP]]))</f>
        <v>HALDWANI</v>
      </c>
      <c r="D901" s="40" t="s">
        <v>1</v>
      </c>
      <c r="E901" s="23" t="s">
        <v>109</v>
      </c>
      <c r="F901" s="27" t="s">
        <v>110</v>
      </c>
      <c r="G901" s="27" t="s">
        <v>280</v>
      </c>
      <c r="H901" s="28" t="s">
        <v>697</v>
      </c>
      <c r="I901" s="58">
        <v>45961</v>
      </c>
      <c r="J901" s="58">
        <v>45962</v>
      </c>
      <c r="K901" s="159">
        <f>IF(OR(Tbl_DFR[[#This Row],[Date of filling]]="WIP",Tbl_DFR[[#This Row],[Date of Invoice ]]=""),"",Tbl_DFR[[#This Row],[Date of filling]]-Tbl_DFR[[#This Row],[Date of Invoice ]])</f>
        <v>1</v>
      </c>
      <c r="L901" s="161" t="str">
        <f>IF(ISNUMBER(Tbl_DFR[[#This Row],[Invoice filling gape]]),"valid","check")</f>
        <v>valid</v>
      </c>
      <c r="M901" s="42">
        <v>2057</v>
      </c>
      <c r="N901" s="42">
        <v>675</v>
      </c>
      <c r="O901" s="42">
        <v>99</v>
      </c>
      <c r="P901" s="27">
        <v>60</v>
      </c>
      <c r="Q901" s="133" t="str">
        <f>IF(Tbl_DFR[[#This Row],[Filling Qty]]&gt;=150,"high","normal")</f>
        <v>normal</v>
      </c>
      <c r="R901" s="133" t="str">
        <f>IF(AND(Tbl_DFR[[#This Row],[CMP]]="HALDWANI",Tbl_DFR[[#This Row],[Filling Qty]]&gt;=150),"yes","no")</f>
        <v>no</v>
      </c>
      <c r="S901" s="133" t="str">
        <f>IF(Tbl_DFR[[#This Row],[Filling Qty]]&gt;=150,"high",IF(Tbl_DFR[[#This Row],[Filling Qty]]&gt;=80,"medium","low"))</f>
        <v>low</v>
      </c>
      <c r="T901" s="28">
        <f t="shared" si="14"/>
        <v>159</v>
      </c>
      <c r="U901" s="42" t="str" cm="1">
        <f t="array" ref="U901">_xlfn.IFS(Tbl_DFR[[#This Row],[Filling Qty]]&gt;=150,"HIGH",Tbl_DFR[[#This Row],[Filling Qty]]&gt;=80,"medium",TRUE,"low")</f>
        <v>low</v>
      </c>
      <c r="V901" s="42" t="str">
        <f>IF(OR(Tbl_DFR[[#This Row],[CMP]]="HALDWANI",Tbl_DFR[[#This Row],[CMP]]="DEHRADUN"),"YES","NO")</f>
        <v>YES</v>
      </c>
      <c r="W901" s="58">
        <v>45962</v>
      </c>
      <c r="X901" s="42"/>
      <c r="Y901" s="43">
        <v>45931</v>
      </c>
      <c r="Z901" s="43" t="str">
        <f>IFERROR(TEXT(Tbl_DFR[[#This Row],[Date of filling]],"mmm"),"WIP")</f>
        <v>Nov</v>
      </c>
      <c r="AA901" s="159">
        <f>IFERROR(YEAR(Tbl_DFR[[#This Row],[Date of filling]]),"WIP")</f>
        <v>2025</v>
      </c>
      <c r="AB901" s="161" t="str">
        <f>IFERROR(TEXT(Tbl_DFR[[#This Row],[Date of filling]],"ddd"),"WIP")</f>
        <v>Sat</v>
      </c>
      <c r="AC901" s="50"/>
      <c r="AD901" s="129" t="str">
        <f>_xlfn.XLOOKUP(Tbl_DFR[[#This Row],[SAP]],Site_master[SAP ID],Site_master[ [ TECHNICIAN Name] ],"Not found")</f>
        <v>Neeraj   Chandra</v>
      </c>
      <c r="AE901" s="133">
        <f>LEN(Tbl_DFR[[#This Row],[SAP]])</f>
        <v>18</v>
      </c>
      <c r="AF901" s="151" t="str">
        <f>IF(Tbl_DFR[[#This Row],[SAP LENGTH]]=18,"valid","check")</f>
        <v>valid</v>
      </c>
    </row>
    <row r="902" spans="1:32">
      <c r="A902" s="70">
        <v>667</v>
      </c>
      <c r="B902" s="22" t="s">
        <v>31</v>
      </c>
      <c r="C902" s="134" t="str">
        <f>UPPER(TRIM(Tbl_DFR[[#This Row],[CMP]]))</f>
        <v>HALDWANI</v>
      </c>
      <c r="D902" s="40" t="s">
        <v>1</v>
      </c>
      <c r="E902" s="23" t="s">
        <v>109</v>
      </c>
      <c r="F902" s="21" t="s">
        <v>110</v>
      </c>
      <c r="G902" s="21" t="s">
        <v>279</v>
      </c>
      <c r="H902" s="34" t="s">
        <v>697</v>
      </c>
      <c r="I902" s="59">
        <v>45961</v>
      </c>
      <c r="J902" s="59">
        <v>45961</v>
      </c>
      <c r="K902" s="159">
        <f>IF(OR(Tbl_DFR[[#This Row],[Date of filling]]="WIP",Tbl_DFR[[#This Row],[Date of Invoice ]]=""),"",Tbl_DFR[[#This Row],[Date of filling]]-Tbl_DFR[[#This Row],[Date of Invoice ]])</f>
        <v>0</v>
      </c>
      <c r="L902" s="161" t="str">
        <f>IF(ISNUMBER(Tbl_DFR[[#This Row],[Invoice filling gape]]),"valid","check")</f>
        <v>valid</v>
      </c>
      <c r="M902" s="46">
        <v>1330</v>
      </c>
      <c r="N902" s="46">
        <v>258</v>
      </c>
      <c r="O902" s="46">
        <v>71</v>
      </c>
      <c r="P902" s="45">
        <v>60</v>
      </c>
      <c r="Q902" s="45" t="str">
        <f>IF(Tbl_DFR[[#This Row],[Filling Qty]]&gt;=150,"high","normal")</f>
        <v>normal</v>
      </c>
      <c r="R902" s="45" t="str">
        <f>IF(AND(Tbl_DFR[[#This Row],[CMP]]="HALDWANI",Tbl_DFR[[#This Row],[Filling Qty]]&gt;=150),"yes","no")</f>
        <v>no</v>
      </c>
      <c r="S902" s="45" t="str">
        <f>IF(Tbl_DFR[[#This Row],[Filling Qty]]&gt;=150,"high",IF(Tbl_DFR[[#This Row],[Filling Qty]]&gt;=80,"medium","low"))</f>
        <v>low</v>
      </c>
      <c r="T902" s="34">
        <f t="shared" ref="T902:T911" si="15">P902+O902</f>
        <v>131</v>
      </c>
      <c r="U902" s="46" t="str" cm="1">
        <f t="array" ref="U902">_xlfn.IFS(Tbl_DFR[[#This Row],[Filling Qty]]&gt;=150,"HIGH",Tbl_DFR[[#This Row],[Filling Qty]]&gt;=80,"medium",TRUE,"low")</f>
        <v>low</v>
      </c>
      <c r="V902" s="46" t="str">
        <f>IF(OR(Tbl_DFR[[#This Row],[CMP]]="HALDWANI",Tbl_DFR[[#This Row],[CMP]]="DEHRADUN"),"YES","NO")</f>
        <v>YES</v>
      </c>
      <c r="W902" s="59">
        <v>45961</v>
      </c>
      <c r="X902" s="46"/>
      <c r="Y902" s="47">
        <v>45931</v>
      </c>
      <c r="Z902" s="47" t="str">
        <f>IFERROR(TEXT(Tbl_DFR[[#This Row],[Date of filling]],"mmm"),"WIP")</f>
        <v>Oct</v>
      </c>
      <c r="AA902" s="159">
        <f>IFERROR(YEAR(Tbl_DFR[[#This Row],[Date of filling]]),"WIP")</f>
        <v>2025</v>
      </c>
      <c r="AB902" s="161" t="str">
        <f>IFERROR(TEXT(Tbl_DFR[[#This Row],[Date of filling]],"ddd"),"WIP")</f>
        <v>Fri</v>
      </c>
      <c r="AC902" s="48"/>
      <c r="AD902" s="130" t="str">
        <f>_xlfn.XLOOKUP(Tbl_DFR[[#This Row],[SAP]],Site_master[SAP ID],Site_master[ [ TECHNICIAN Name] ],"Not found")</f>
        <v>Neeraj   Chandra</v>
      </c>
      <c r="AE902" s="135">
        <f>LEN(Tbl_DFR[[#This Row],[SAP]])</f>
        <v>18</v>
      </c>
      <c r="AF902" s="151" t="str">
        <f>IF(Tbl_DFR[[#This Row],[SAP LENGTH]]=18,"valid","check")</f>
        <v>valid</v>
      </c>
    </row>
    <row r="903" spans="1:32">
      <c r="A903" s="56">
        <v>668</v>
      </c>
      <c r="B903" s="29" t="s">
        <v>31</v>
      </c>
      <c r="C903" s="137" t="str">
        <f>UPPER(TRIM(Tbl_DFR[[#This Row],[CMP]]))</f>
        <v>HALDWANI</v>
      </c>
      <c r="D903" s="40" t="s">
        <v>1</v>
      </c>
      <c r="E903" s="27" t="s">
        <v>112</v>
      </c>
      <c r="F903" s="27" t="s">
        <v>111</v>
      </c>
      <c r="G903" s="27" t="s">
        <v>525</v>
      </c>
      <c r="H903" s="28">
        <v>101445</v>
      </c>
      <c r="I903" s="58">
        <v>45961</v>
      </c>
      <c r="J903" s="58">
        <v>45961</v>
      </c>
      <c r="K903" s="159">
        <f>IF(OR(Tbl_DFR[[#This Row],[Date of filling]]="WIP",Tbl_DFR[[#This Row],[Date of Invoice ]]=""),"",Tbl_DFR[[#This Row],[Date of filling]]-Tbl_DFR[[#This Row],[Date of Invoice ]])</f>
        <v>0</v>
      </c>
      <c r="L903" s="161" t="str">
        <f>IF(ISNUMBER(Tbl_DFR[[#This Row],[Invoice filling gape]]),"valid","check")</f>
        <v>valid</v>
      </c>
      <c r="M903" s="42">
        <v>2275</v>
      </c>
      <c r="N903" s="42">
        <v>824</v>
      </c>
      <c r="O903" s="42">
        <v>95</v>
      </c>
      <c r="P903" s="28">
        <v>120</v>
      </c>
      <c r="Q903" s="28" t="str">
        <f>IF(Tbl_DFR[[#This Row],[Filling Qty]]&gt;=150,"high","normal")</f>
        <v>normal</v>
      </c>
      <c r="R903" s="28" t="str">
        <f>IF(AND(Tbl_DFR[[#This Row],[CMP]]="HALDWANI",Tbl_DFR[[#This Row],[Filling Qty]]&gt;=150),"yes","no")</f>
        <v>no</v>
      </c>
      <c r="S903" s="28" t="str">
        <f>IF(Tbl_DFR[[#This Row],[Filling Qty]]&gt;=150,"high",IF(Tbl_DFR[[#This Row],[Filling Qty]]&gt;=80,"medium","low"))</f>
        <v>medium</v>
      </c>
      <c r="T903" s="28">
        <f t="shared" si="15"/>
        <v>215</v>
      </c>
      <c r="U903" s="42" t="str" cm="1">
        <f t="array" ref="U903">_xlfn.IFS(Tbl_DFR[[#This Row],[Filling Qty]]&gt;=150,"HIGH",Tbl_DFR[[#This Row],[Filling Qty]]&gt;=80,"medium",TRUE,"low")</f>
        <v>medium</v>
      </c>
      <c r="V903" s="42" t="str">
        <f>IF(OR(Tbl_DFR[[#This Row],[CMP]]="HALDWANI",Tbl_DFR[[#This Row],[CMP]]="DEHRADUN"),"YES","NO")</f>
        <v>YES</v>
      </c>
      <c r="W903" s="58">
        <v>45961</v>
      </c>
      <c r="X903" s="42"/>
      <c r="Y903" s="43">
        <v>45931</v>
      </c>
      <c r="Z903" s="43" t="str">
        <f>IFERROR(TEXT(Tbl_DFR[[#This Row],[Date of filling]],"mmm"),"WIP")</f>
        <v>Oct</v>
      </c>
      <c r="AA903" s="159">
        <f>IFERROR(YEAR(Tbl_DFR[[#This Row],[Date of filling]]),"WIP")</f>
        <v>2025</v>
      </c>
      <c r="AB903" s="161" t="str">
        <f>IFERROR(TEXT(Tbl_DFR[[#This Row],[Date of filling]],"ddd"),"WIP")</f>
        <v>Fri</v>
      </c>
      <c r="AC903" s="50"/>
      <c r="AD903" s="129" t="str">
        <f>_xlfn.XLOOKUP(Tbl_DFR[[#This Row],[SAP]],Site_master[SAP ID],Site_master[ [ TECHNICIAN Name] ],"Not found")</f>
        <v>Not found</v>
      </c>
      <c r="AE903" s="133">
        <f>LEN(Tbl_DFR[[#This Row],[SAP]])</f>
        <v>18</v>
      </c>
      <c r="AF903" s="151" t="str">
        <f>IF(Tbl_DFR[[#This Row],[SAP LENGTH]]=18,"valid","check")</f>
        <v>valid</v>
      </c>
    </row>
    <row r="904" spans="1:32" hidden="1">
      <c r="A904" s="56">
        <v>668</v>
      </c>
      <c r="B904" s="29" t="s">
        <v>31</v>
      </c>
      <c r="C904" s="137" t="str">
        <f>UPPER(TRIM(Tbl_DFR[[#This Row],[CMP]]))</f>
        <v>HALDWANI</v>
      </c>
      <c r="D904" s="40" t="s">
        <v>104</v>
      </c>
      <c r="E904" s="23" t="s">
        <v>129</v>
      </c>
      <c r="F904" s="23" t="s">
        <v>340</v>
      </c>
      <c r="G904" s="27" t="s">
        <v>694</v>
      </c>
      <c r="H904" s="28">
        <v>165623</v>
      </c>
      <c r="I904" s="58">
        <v>45961</v>
      </c>
      <c r="J904" s="58">
        <v>45961</v>
      </c>
      <c r="K904" s="159">
        <f>IF(OR(Tbl_DFR[[#This Row],[Date of filling]]="WIP",Tbl_DFR[[#This Row],[Date of Invoice ]]=""),"",Tbl_DFR[[#This Row],[Date of filling]]-Tbl_DFR[[#This Row],[Date of Invoice ]])</f>
        <v>0</v>
      </c>
      <c r="L904" s="161" t="str">
        <f>IF(ISNUMBER(Tbl_DFR[[#This Row],[Invoice filling gape]]),"valid","check")</f>
        <v>valid</v>
      </c>
      <c r="M904" s="42">
        <v>1571</v>
      </c>
      <c r="N904" s="42">
        <v>612</v>
      </c>
      <c r="O904" s="42">
        <v>12</v>
      </c>
      <c r="P904" s="49">
        <v>80</v>
      </c>
      <c r="Q904" s="49" t="str">
        <f>IF(Tbl_DFR[[#This Row],[Filling Qty]]&gt;=150,"high","normal")</f>
        <v>normal</v>
      </c>
      <c r="R904" s="49" t="str">
        <f>IF(AND(Tbl_DFR[[#This Row],[CMP]]="HALDWANI",Tbl_DFR[[#This Row],[Filling Qty]]&gt;=150),"yes","no")</f>
        <v>no</v>
      </c>
      <c r="S904" s="49" t="str">
        <f>IF(Tbl_DFR[[#This Row],[Filling Qty]]&gt;=150,"high",IF(Tbl_DFR[[#This Row],[Filling Qty]]&gt;=80,"medium","low"))</f>
        <v>medium</v>
      </c>
      <c r="T904" s="28">
        <f t="shared" si="15"/>
        <v>92</v>
      </c>
      <c r="U904" s="42" t="str" cm="1">
        <f t="array" ref="U904">_xlfn.IFS(Tbl_DFR[[#This Row],[Filling Qty]]&gt;=150,"HIGH",Tbl_DFR[[#This Row],[Filling Qty]]&gt;=80,"medium",TRUE,"low")</f>
        <v>medium</v>
      </c>
      <c r="V904" s="42" t="str">
        <f>IF(OR(Tbl_DFR[[#This Row],[CMP]]="HALDWANI",Tbl_DFR[[#This Row],[CMP]]="DEHRADUN"),"YES","NO")</f>
        <v>YES</v>
      </c>
      <c r="W904" s="58">
        <v>45961</v>
      </c>
      <c r="X904" s="42"/>
      <c r="Y904" s="43">
        <v>45931</v>
      </c>
      <c r="Z904" s="43" t="str">
        <f>IFERROR(TEXT(Tbl_DFR[[#This Row],[Date of filling]],"mmm"),"WIP")</f>
        <v>Oct</v>
      </c>
      <c r="AA904" s="159">
        <f>IFERROR(YEAR(Tbl_DFR[[#This Row],[Date of filling]]),"WIP")</f>
        <v>2025</v>
      </c>
      <c r="AB904" s="161" t="str">
        <f>IFERROR(TEXT(Tbl_DFR[[#This Row],[Date of filling]],"ddd"),"WIP")</f>
        <v>Fri</v>
      </c>
      <c r="AC904" s="50"/>
      <c r="AD904" s="129" t="str">
        <f>_xlfn.XLOOKUP(Tbl_DFR[[#This Row],[SAP]],Site_master[SAP ID],Site_master[ [ TECHNICIAN Name] ],"Not found")</f>
        <v>Ajay  Kumar  Singh</v>
      </c>
      <c r="AE904" s="133">
        <f>LEN(Tbl_DFR[[#This Row],[SAP]])</f>
        <v>18</v>
      </c>
      <c r="AF904" s="151" t="str">
        <f>IF(Tbl_DFR[[#This Row],[SAP LENGTH]]=18,"valid","check")</f>
        <v>valid</v>
      </c>
    </row>
    <row r="905" spans="1:32">
      <c r="A905" s="56">
        <v>668</v>
      </c>
      <c r="B905" s="29" t="s">
        <v>31</v>
      </c>
      <c r="C905" s="137" t="str">
        <f>UPPER(TRIM(Tbl_DFR[[#This Row],[CMP]]))</f>
        <v>HALDWANI</v>
      </c>
      <c r="D905" s="40" t="s">
        <v>1</v>
      </c>
      <c r="E905" s="27" t="s">
        <v>112</v>
      </c>
      <c r="F905" s="27" t="s">
        <v>111</v>
      </c>
      <c r="G905" s="27" t="s">
        <v>602</v>
      </c>
      <c r="H905" s="28">
        <v>101334</v>
      </c>
      <c r="I905" s="58">
        <v>45961</v>
      </c>
      <c r="J905" s="58">
        <v>45961</v>
      </c>
      <c r="K905" s="159">
        <f>IF(OR(Tbl_DFR[[#This Row],[Date of filling]]="WIP",Tbl_DFR[[#This Row],[Date of Invoice ]]=""),"",Tbl_DFR[[#This Row],[Date of filling]]-Tbl_DFR[[#This Row],[Date of Invoice ]])</f>
        <v>0</v>
      </c>
      <c r="L905" s="161" t="str">
        <f>IF(ISNUMBER(Tbl_DFR[[#This Row],[Invoice filling gape]]),"valid","check")</f>
        <v>valid</v>
      </c>
      <c r="M905" s="42">
        <v>1053</v>
      </c>
      <c r="N905" s="42">
        <v>173</v>
      </c>
      <c r="O905" s="42">
        <v>35</v>
      </c>
      <c r="P905" s="28">
        <v>60</v>
      </c>
      <c r="Q905" s="28" t="str">
        <f>IF(Tbl_DFR[[#This Row],[Filling Qty]]&gt;=150,"high","normal")</f>
        <v>normal</v>
      </c>
      <c r="R905" s="28" t="str">
        <f>IF(AND(Tbl_DFR[[#This Row],[CMP]]="HALDWANI",Tbl_DFR[[#This Row],[Filling Qty]]&gt;=150),"yes","no")</f>
        <v>no</v>
      </c>
      <c r="S905" s="28" t="str">
        <f>IF(Tbl_DFR[[#This Row],[Filling Qty]]&gt;=150,"high",IF(Tbl_DFR[[#This Row],[Filling Qty]]&gt;=80,"medium","low"))</f>
        <v>low</v>
      </c>
      <c r="T905" s="28">
        <f t="shared" si="15"/>
        <v>95</v>
      </c>
      <c r="U905" s="42" t="str" cm="1">
        <f t="array" ref="U905">_xlfn.IFS(Tbl_DFR[[#This Row],[Filling Qty]]&gt;=150,"HIGH",Tbl_DFR[[#This Row],[Filling Qty]]&gt;=80,"medium",TRUE,"low")</f>
        <v>low</v>
      </c>
      <c r="V905" s="42" t="str">
        <f>IF(OR(Tbl_DFR[[#This Row],[CMP]]="HALDWANI",Tbl_DFR[[#This Row],[CMP]]="DEHRADUN"),"YES","NO")</f>
        <v>YES</v>
      </c>
      <c r="W905" s="58">
        <v>45961</v>
      </c>
      <c r="X905" s="42"/>
      <c r="Y905" s="43">
        <v>45931</v>
      </c>
      <c r="Z905" s="43" t="str">
        <f>IFERROR(TEXT(Tbl_DFR[[#This Row],[Date of filling]],"mmm"),"WIP")</f>
        <v>Oct</v>
      </c>
      <c r="AA905" s="159">
        <f>IFERROR(YEAR(Tbl_DFR[[#This Row],[Date of filling]]),"WIP")</f>
        <v>2025</v>
      </c>
      <c r="AB905" s="161" t="str">
        <f>IFERROR(TEXT(Tbl_DFR[[#This Row],[Date of filling]],"ddd"),"WIP")</f>
        <v>Fri</v>
      </c>
      <c r="AC905" s="50"/>
      <c r="AD905" s="129" t="str">
        <f>_xlfn.XLOOKUP(Tbl_DFR[[#This Row],[SAP]],Site_master[SAP ID],Site_master[ [ TECHNICIAN Name] ],"Not found")</f>
        <v>Chandr Kishor Tiwari</v>
      </c>
      <c r="AE905" s="133">
        <f>LEN(Tbl_DFR[[#This Row],[SAP]])</f>
        <v>18</v>
      </c>
      <c r="AF905" s="151" t="str">
        <f>IF(Tbl_DFR[[#This Row],[SAP LENGTH]]=18,"valid","check")</f>
        <v>valid</v>
      </c>
    </row>
    <row r="906" spans="1:32">
      <c r="A906" s="70">
        <v>668</v>
      </c>
      <c r="B906" s="22" t="s">
        <v>31</v>
      </c>
      <c r="C906" s="134" t="str">
        <f>UPPER(TRIM(Tbl_DFR[[#This Row],[CMP]]))</f>
        <v>HALDWANI</v>
      </c>
      <c r="D906" s="40" t="s">
        <v>1</v>
      </c>
      <c r="E906" s="21" t="s">
        <v>112</v>
      </c>
      <c r="F906" s="21" t="s">
        <v>111</v>
      </c>
      <c r="G906" s="21" t="s">
        <v>598</v>
      </c>
      <c r="H906" s="34">
        <v>101334</v>
      </c>
      <c r="I906" s="59">
        <v>45961</v>
      </c>
      <c r="J906" s="59">
        <v>45961</v>
      </c>
      <c r="K906" s="159">
        <f>IF(OR(Tbl_DFR[[#This Row],[Date of filling]]="WIP",Tbl_DFR[[#This Row],[Date of Invoice ]]=""),"",Tbl_DFR[[#This Row],[Date of filling]]-Tbl_DFR[[#This Row],[Date of Invoice ]])</f>
        <v>0</v>
      </c>
      <c r="L906" s="161" t="str">
        <f>IF(ISNUMBER(Tbl_DFR[[#This Row],[Invoice filling gape]]),"valid","check")</f>
        <v>valid</v>
      </c>
      <c r="M906" s="46">
        <v>21017</v>
      </c>
      <c r="N906" s="46">
        <v>4865</v>
      </c>
      <c r="O906" s="46">
        <v>28</v>
      </c>
      <c r="P906" s="34">
        <v>60</v>
      </c>
      <c r="Q906" s="34" t="str">
        <f>IF(Tbl_DFR[[#This Row],[Filling Qty]]&gt;=150,"high","normal")</f>
        <v>normal</v>
      </c>
      <c r="R906" s="34" t="str">
        <f>IF(AND(Tbl_DFR[[#This Row],[CMP]]="HALDWANI",Tbl_DFR[[#This Row],[Filling Qty]]&gt;=150),"yes","no")</f>
        <v>no</v>
      </c>
      <c r="S906" s="34" t="str">
        <f>IF(Tbl_DFR[[#This Row],[Filling Qty]]&gt;=150,"high",IF(Tbl_DFR[[#This Row],[Filling Qty]]&gt;=80,"medium","low"))</f>
        <v>low</v>
      </c>
      <c r="T906" s="34">
        <f t="shared" si="15"/>
        <v>88</v>
      </c>
      <c r="U906" s="46" t="str" cm="1">
        <f t="array" ref="U906">_xlfn.IFS(Tbl_DFR[[#This Row],[Filling Qty]]&gt;=150,"HIGH",Tbl_DFR[[#This Row],[Filling Qty]]&gt;=80,"medium",TRUE,"low")</f>
        <v>low</v>
      </c>
      <c r="V906" s="46" t="str">
        <f>IF(OR(Tbl_DFR[[#This Row],[CMP]]="HALDWANI",Tbl_DFR[[#This Row],[CMP]]="DEHRADUN"),"YES","NO")</f>
        <v>YES</v>
      </c>
      <c r="W906" s="59">
        <v>45961</v>
      </c>
      <c r="X906" s="46"/>
      <c r="Y906" s="47">
        <v>45931</v>
      </c>
      <c r="Z906" s="47" t="str">
        <f>IFERROR(TEXT(Tbl_DFR[[#This Row],[Date of filling]],"mmm"),"WIP")</f>
        <v>Oct</v>
      </c>
      <c r="AA906" s="159">
        <f>IFERROR(YEAR(Tbl_DFR[[#This Row],[Date of filling]]),"WIP")</f>
        <v>2025</v>
      </c>
      <c r="AB906" s="161" t="str">
        <f>IFERROR(TEXT(Tbl_DFR[[#This Row],[Date of filling]],"ddd"),"WIP")</f>
        <v>Fri</v>
      </c>
      <c r="AC906" s="48"/>
      <c r="AD906" s="130" t="str">
        <f>_xlfn.XLOOKUP(Tbl_DFR[[#This Row],[SAP]],Site_master[SAP ID],Site_master[ [ TECHNICIAN Name] ],"Not found")</f>
        <v>Chandr Kishor Tiwari</v>
      </c>
      <c r="AE906" s="135">
        <f>LEN(Tbl_DFR[[#This Row],[SAP]])</f>
        <v>18</v>
      </c>
      <c r="AF906" s="151" t="str">
        <f>IF(Tbl_DFR[[#This Row],[SAP LENGTH]]=18,"valid","check")</f>
        <v>valid</v>
      </c>
    </row>
    <row r="907" spans="1:32">
      <c r="A907" s="56">
        <v>668</v>
      </c>
      <c r="B907" s="29" t="s">
        <v>31</v>
      </c>
      <c r="C907" s="137" t="str">
        <f>UPPER(TRIM(Tbl_DFR[[#This Row],[CMP]]))</f>
        <v>HALDWANI</v>
      </c>
      <c r="D907" s="40" t="s">
        <v>1</v>
      </c>
      <c r="E907" s="27" t="s">
        <v>112</v>
      </c>
      <c r="F907" s="27" t="s">
        <v>111</v>
      </c>
      <c r="G907" s="27" t="s">
        <v>599</v>
      </c>
      <c r="H907" s="28">
        <v>101334</v>
      </c>
      <c r="I907" s="58">
        <v>45961</v>
      </c>
      <c r="J907" s="58">
        <v>45961</v>
      </c>
      <c r="K907" s="159">
        <f>IF(OR(Tbl_DFR[[#This Row],[Date of filling]]="WIP",Tbl_DFR[[#This Row],[Date of Invoice ]]=""),"",Tbl_DFR[[#This Row],[Date of filling]]-Tbl_DFR[[#This Row],[Date of Invoice ]])</f>
        <v>0</v>
      </c>
      <c r="L907" s="161" t="str">
        <f>IF(ISNUMBER(Tbl_DFR[[#This Row],[Invoice filling gape]]),"valid","check")</f>
        <v>valid</v>
      </c>
      <c r="M907" s="42">
        <v>18120</v>
      </c>
      <c r="N907" s="42">
        <v>4423</v>
      </c>
      <c r="O907" s="42">
        <v>17</v>
      </c>
      <c r="P907" s="28">
        <v>60</v>
      </c>
      <c r="Q907" s="28" t="str">
        <f>IF(Tbl_DFR[[#This Row],[Filling Qty]]&gt;=150,"high","normal")</f>
        <v>normal</v>
      </c>
      <c r="R907" s="28" t="str">
        <f>IF(AND(Tbl_DFR[[#This Row],[CMP]]="HALDWANI",Tbl_DFR[[#This Row],[Filling Qty]]&gt;=150),"yes","no")</f>
        <v>no</v>
      </c>
      <c r="S907" s="28" t="str">
        <f>IF(Tbl_DFR[[#This Row],[Filling Qty]]&gt;=150,"high",IF(Tbl_DFR[[#This Row],[Filling Qty]]&gt;=80,"medium","low"))</f>
        <v>low</v>
      </c>
      <c r="T907" s="28">
        <f t="shared" si="15"/>
        <v>77</v>
      </c>
      <c r="U907" s="42" t="str" cm="1">
        <f t="array" ref="U907">_xlfn.IFS(Tbl_DFR[[#This Row],[Filling Qty]]&gt;=150,"HIGH",Tbl_DFR[[#This Row],[Filling Qty]]&gt;=80,"medium",TRUE,"low")</f>
        <v>low</v>
      </c>
      <c r="V907" s="42" t="str">
        <f>IF(OR(Tbl_DFR[[#This Row],[CMP]]="HALDWANI",Tbl_DFR[[#This Row],[CMP]]="DEHRADUN"),"YES","NO")</f>
        <v>YES</v>
      </c>
      <c r="W907" s="58">
        <v>45961</v>
      </c>
      <c r="X907" s="42"/>
      <c r="Y907" s="43">
        <v>45931</v>
      </c>
      <c r="Z907" s="43" t="str">
        <f>IFERROR(TEXT(Tbl_DFR[[#This Row],[Date of filling]],"mmm"),"WIP")</f>
        <v>Oct</v>
      </c>
      <c r="AA907" s="159">
        <f>IFERROR(YEAR(Tbl_DFR[[#This Row],[Date of filling]]),"WIP")</f>
        <v>2025</v>
      </c>
      <c r="AB907" s="161" t="str">
        <f>IFERROR(TEXT(Tbl_DFR[[#This Row],[Date of filling]],"ddd"),"WIP")</f>
        <v>Fri</v>
      </c>
      <c r="AC907" s="50"/>
      <c r="AD907" s="129" t="str">
        <f>_xlfn.XLOOKUP(Tbl_DFR[[#This Row],[SAP]],Site_master[SAP ID],Site_master[ [ TECHNICIAN Name] ],"Not found")</f>
        <v>Chandr Kishor Tiwari</v>
      </c>
      <c r="AE907" s="133">
        <f>LEN(Tbl_DFR[[#This Row],[SAP]])</f>
        <v>18</v>
      </c>
      <c r="AF907" s="151" t="str">
        <f>IF(Tbl_DFR[[#This Row],[SAP LENGTH]]=18,"valid","check")</f>
        <v>valid</v>
      </c>
    </row>
    <row r="908" spans="1:32">
      <c r="A908" s="70">
        <v>668</v>
      </c>
      <c r="B908" s="22" t="s">
        <v>31</v>
      </c>
      <c r="C908" s="134" t="str">
        <f>UPPER(TRIM(Tbl_DFR[[#This Row],[CMP]]))</f>
        <v>HALDWANI</v>
      </c>
      <c r="D908" s="40" t="s">
        <v>1</v>
      </c>
      <c r="E908" s="21" t="s">
        <v>112</v>
      </c>
      <c r="F908" s="21" t="s">
        <v>111</v>
      </c>
      <c r="G908" s="21" t="s">
        <v>516</v>
      </c>
      <c r="H908" s="34">
        <v>101334</v>
      </c>
      <c r="I908" s="59">
        <v>45961</v>
      </c>
      <c r="J908" s="59">
        <v>45961</v>
      </c>
      <c r="K908" s="159">
        <f>IF(OR(Tbl_DFR[[#This Row],[Date of filling]]="WIP",Tbl_DFR[[#This Row],[Date of Invoice ]]=""),"",Tbl_DFR[[#This Row],[Date of filling]]-Tbl_DFR[[#This Row],[Date of Invoice ]])</f>
        <v>0</v>
      </c>
      <c r="L908" s="161" t="str">
        <f>IF(ISNUMBER(Tbl_DFR[[#This Row],[Invoice filling gape]]),"valid","check")</f>
        <v>valid</v>
      </c>
      <c r="M908" s="46">
        <v>8817</v>
      </c>
      <c r="N908" s="46">
        <v>2292</v>
      </c>
      <c r="O908" s="46">
        <v>35</v>
      </c>
      <c r="P908" s="34">
        <v>40</v>
      </c>
      <c r="Q908" s="34" t="str">
        <f>IF(Tbl_DFR[[#This Row],[Filling Qty]]&gt;=150,"high","normal")</f>
        <v>normal</v>
      </c>
      <c r="R908" s="34" t="str">
        <f>IF(AND(Tbl_DFR[[#This Row],[CMP]]="HALDWANI",Tbl_DFR[[#This Row],[Filling Qty]]&gt;=150),"yes","no")</f>
        <v>no</v>
      </c>
      <c r="S908" s="34" t="str">
        <f>IF(Tbl_DFR[[#This Row],[Filling Qty]]&gt;=150,"high",IF(Tbl_DFR[[#This Row],[Filling Qty]]&gt;=80,"medium","low"))</f>
        <v>low</v>
      </c>
      <c r="T908" s="34">
        <f t="shared" si="15"/>
        <v>75</v>
      </c>
      <c r="U908" s="46" t="str" cm="1">
        <f t="array" ref="U908">_xlfn.IFS(Tbl_DFR[[#This Row],[Filling Qty]]&gt;=150,"HIGH",Tbl_DFR[[#This Row],[Filling Qty]]&gt;=80,"medium",TRUE,"low")</f>
        <v>low</v>
      </c>
      <c r="V908" s="46" t="str">
        <f>IF(OR(Tbl_DFR[[#This Row],[CMP]]="HALDWANI",Tbl_DFR[[#This Row],[CMP]]="DEHRADUN"),"YES","NO")</f>
        <v>YES</v>
      </c>
      <c r="W908" s="59">
        <v>45961</v>
      </c>
      <c r="X908" s="46"/>
      <c r="Y908" s="47">
        <v>45931</v>
      </c>
      <c r="Z908" s="47" t="str">
        <f>IFERROR(TEXT(Tbl_DFR[[#This Row],[Date of filling]],"mmm"),"WIP")</f>
        <v>Oct</v>
      </c>
      <c r="AA908" s="159">
        <f>IFERROR(YEAR(Tbl_DFR[[#This Row],[Date of filling]]),"WIP")</f>
        <v>2025</v>
      </c>
      <c r="AB908" s="161" t="str">
        <f>IFERROR(TEXT(Tbl_DFR[[#This Row],[Date of filling]],"ddd"),"WIP")</f>
        <v>Fri</v>
      </c>
      <c r="AC908" s="48"/>
      <c r="AD908" s="130" t="str">
        <f>_xlfn.XLOOKUP(Tbl_DFR[[#This Row],[SAP]],Site_master[SAP ID],Site_master[ [ TECHNICIAN Name] ],"Not found")</f>
        <v>Chandr Kishor Tiwari</v>
      </c>
      <c r="AE908" s="135">
        <f>LEN(Tbl_DFR[[#This Row],[SAP]])</f>
        <v>18</v>
      </c>
      <c r="AF908" s="151" t="str">
        <f>IF(Tbl_DFR[[#This Row],[SAP LENGTH]]=18,"valid","check")</f>
        <v>valid</v>
      </c>
    </row>
    <row r="909" spans="1:32">
      <c r="A909" s="56">
        <v>668</v>
      </c>
      <c r="B909" s="29" t="s">
        <v>31</v>
      </c>
      <c r="C909" s="137" t="str">
        <f>UPPER(TRIM(Tbl_DFR[[#This Row],[CMP]]))</f>
        <v>HALDWANI</v>
      </c>
      <c r="D909" s="40" t="s">
        <v>1</v>
      </c>
      <c r="E909" s="27" t="s">
        <v>112</v>
      </c>
      <c r="F909" s="27" t="s">
        <v>111</v>
      </c>
      <c r="G909" s="27" t="s">
        <v>517</v>
      </c>
      <c r="H909" s="28">
        <v>101334</v>
      </c>
      <c r="I909" s="58">
        <v>45961</v>
      </c>
      <c r="J909" s="58">
        <v>45961</v>
      </c>
      <c r="K909" s="159">
        <f>IF(OR(Tbl_DFR[[#This Row],[Date of filling]]="WIP",Tbl_DFR[[#This Row],[Date of Invoice ]]=""),"",Tbl_DFR[[#This Row],[Date of filling]]-Tbl_DFR[[#This Row],[Date of Invoice ]])</f>
        <v>0</v>
      </c>
      <c r="L909" s="161" t="str">
        <f>IF(ISNUMBER(Tbl_DFR[[#This Row],[Invoice filling gape]]),"valid","check")</f>
        <v>valid</v>
      </c>
      <c r="M909" s="42">
        <v>22767</v>
      </c>
      <c r="N909" s="42">
        <v>4968</v>
      </c>
      <c r="O909" s="42">
        <v>45</v>
      </c>
      <c r="P909" s="28">
        <v>40</v>
      </c>
      <c r="Q909" s="28" t="str">
        <f>IF(Tbl_DFR[[#This Row],[Filling Qty]]&gt;=150,"high","normal")</f>
        <v>normal</v>
      </c>
      <c r="R909" s="28" t="str">
        <f>IF(AND(Tbl_DFR[[#This Row],[CMP]]="HALDWANI",Tbl_DFR[[#This Row],[Filling Qty]]&gt;=150),"yes","no")</f>
        <v>no</v>
      </c>
      <c r="S909" s="28" t="str">
        <f>IF(Tbl_DFR[[#This Row],[Filling Qty]]&gt;=150,"high",IF(Tbl_DFR[[#This Row],[Filling Qty]]&gt;=80,"medium","low"))</f>
        <v>low</v>
      </c>
      <c r="T909" s="28">
        <f t="shared" si="15"/>
        <v>85</v>
      </c>
      <c r="U909" s="42" t="str" cm="1">
        <f t="array" ref="U909">_xlfn.IFS(Tbl_DFR[[#This Row],[Filling Qty]]&gt;=150,"HIGH",Tbl_DFR[[#This Row],[Filling Qty]]&gt;=80,"medium",TRUE,"low")</f>
        <v>low</v>
      </c>
      <c r="V909" s="42" t="str">
        <f>IF(OR(Tbl_DFR[[#This Row],[CMP]]="HALDWANI",Tbl_DFR[[#This Row],[CMP]]="DEHRADUN"),"YES","NO")</f>
        <v>YES</v>
      </c>
      <c r="W909" s="58">
        <v>45961</v>
      </c>
      <c r="X909" s="42"/>
      <c r="Y909" s="43">
        <v>45931</v>
      </c>
      <c r="Z909" s="43" t="str">
        <f>IFERROR(TEXT(Tbl_DFR[[#This Row],[Date of filling]],"mmm"),"WIP")</f>
        <v>Oct</v>
      </c>
      <c r="AA909" s="159">
        <f>IFERROR(YEAR(Tbl_DFR[[#This Row],[Date of filling]]),"WIP")</f>
        <v>2025</v>
      </c>
      <c r="AB909" s="161" t="str">
        <f>IFERROR(TEXT(Tbl_DFR[[#This Row],[Date of filling]],"ddd"),"WIP")</f>
        <v>Fri</v>
      </c>
      <c r="AC909" s="50"/>
      <c r="AD909" s="129" t="str">
        <f>_xlfn.XLOOKUP(Tbl_DFR[[#This Row],[SAP]],Site_master[SAP ID],Site_master[ [ TECHNICIAN Name] ],"Not found")</f>
        <v>Chandr Kishor Tiwari</v>
      </c>
      <c r="AE909" s="133">
        <f>LEN(Tbl_DFR[[#This Row],[SAP]])</f>
        <v>18</v>
      </c>
      <c r="AF909" s="151" t="str">
        <f>IF(Tbl_DFR[[#This Row],[SAP LENGTH]]=18,"valid","check")</f>
        <v>valid</v>
      </c>
    </row>
    <row r="910" spans="1:32">
      <c r="A910" s="70">
        <v>668</v>
      </c>
      <c r="B910" s="22" t="s">
        <v>31</v>
      </c>
      <c r="C910" s="134" t="str">
        <f>UPPER(TRIM(Tbl_DFR[[#This Row],[CMP]]))</f>
        <v>HALDWANI</v>
      </c>
      <c r="D910" s="40" t="s">
        <v>1</v>
      </c>
      <c r="E910" s="21" t="s">
        <v>112</v>
      </c>
      <c r="F910" s="21" t="s">
        <v>111</v>
      </c>
      <c r="G910" s="21" t="s">
        <v>606</v>
      </c>
      <c r="H910" s="34">
        <v>101334</v>
      </c>
      <c r="I910" s="59">
        <v>45961</v>
      </c>
      <c r="J910" s="59">
        <v>45961</v>
      </c>
      <c r="K910" s="159">
        <f>IF(OR(Tbl_DFR[[#This Row],[Date of filling]]="WIP",Tbl_DFR[[#This Row],[Date of Invoice ]]=""),"",Tbl_DFR[[#This Row],[Date of filling]]-Tbl_DFR[[#This Row],[Date of Invoice ]])</f>
        <v>0</v>
      </c>
      <c r="L910" s="161" t="str">
        <f>IF(ISNUMBER(Tbl_DFR[[#This Row],[Invoice filling gape]]),"valid","check")</f>
        <v>valid</v>
      </c>
      <c r="M910" s="46">
        <v>22117</v>
      </c>
      <c r="N910" s="46">
        <v>5044</v>
      </c>
      <c r="O910" s="46">
        <v>58</v>
      </c>
      <c r="P910" s="34">
        <v>40</v>
      </c>
      <c r="Q910" s="34" t="str">
        <f>IF(Tbl_DFR[[#This Row],[Filling Qty]]&gt;=150,"high","normal")</f>
        <v>normal</v>
      </c>
      <c r="R910" s="34" t="str">
        <f>IF(AND(Tbl_DFR[[#This Row],[CMP]]="HALDWANI",Tbl_DFR[[#This Row],[Filling Qty]]&gt;=150),"yes","no")</f>
        <v>no</v>
      </c>
      <c r="S910" s="34" t="str">
        <f>IF(Tbl_DFR[[#This Row],[Filling Qty]]&gt;=150,"high",IF(Tbl_DFR[[#This Row],[Filling Qty]]&gt;=80,"medium","low"))</f>
        <v>low</v>
      </c>
      <c r="T910" s="34">
        <f t="shared" si="15"/>
        <v>98</v>
      </c>
      <c r="U910" s="46" t="str" cm="1">
        <f t="array" ref="U910">_xlfn.IFS(Tbl_DFR[[#This Row],[Filling Qty]]&gt;=150,"HIGH",Tbl_DFR[[#This Row],[Filling Qty]]&gt;=80,"medium",TRUE,"low")</f>
        <v>low</v>
      </c>
      <c r="V910" s="46" t="str">
        <f>IF(OR(Tbl_DFR[[#This Row],[CMP]]="HALDWANI",Tbl_DFR[[#This Row],[CMP]]="DEHRADUN"),"YES","NO")</f>
        <v>YES</v>
      </c>
      <c r="W910" s="59">
        <v>45961</v>
      </c>
      <c r="X910" s="46"/>
      <c r="Y910" s="47">
        <v>45931</v>
      </c>
      <c r="Z910" s="47" t="str">
        <f>IFERROR(TEXT(Tbl_DFR[[#This Row],[Date of filling]],"mmm"),"WIP")</f>
        <v>Oct</v>
      </c>
      <c r="AA910" s="159">
        <f>IFERROR(YEAR(Tbl_DFR[[#This Row],[Date of filling]]),"WIP")</f>
        <v>2025</v>
      </c>
      <c r="AB910" s="161" t="str">
        <f>IFERROR(TEXT(Tbl_DFR[[#This Row],[Date of filling]],"ddd"),"WIP")</f>
        <v>Fri</v>
      </c>
      <c r="AC910" s="48"/>
      <c r="AD910" s="130" t="str">
        <f>_xlfn.XLOOKUP(Tbl_DFR[[#This Row],[SAP]],Site_master[SAP ID],Site_master[ [ TECHNICIAN Name] ],"Not found")</f>
        <v>Chandr Kishor Tiwari</v>
      </c>
      <c r="AE910" s="135">
        <f>LEN(Tbl_DFR[[#This Row],[SAP]])</f>
        <v>18</v>
      </c>
      <c r="AF910" s="151" t="str">
        <f>IF(Tbl_DFR[[#This Row],[SAP LENGTH]]=18,"valid","check")</f>
        <v>valid</v>
      </c>
    </row>
    <row r="911" spans="1:32">
      <c r="A911" s="70">
        <v>668</v>
      </c>
      <c r="B911" s="22" t="s">
        <v>31</v>
      </c>
      <c r="C911" s="134" t="str">
        <f>UPPER(TRIM(Tbl_DFR[[#This Row],[CMP]]))</f>
        <v>HALDWANI</v>
      </c>
      <c r="D911" s="40" t="s">
        <v>1</v>
      </c>
      <c r="E911" s="21" t="s">
        <v>112</v>
      </c>
      <c r="F911" s="21" t="s">
        <v>111</v>
      </c>
      <c r="G911" s="21" t="s">
        <v>609</v>
      </c>
      <c r="H911" s="34">
        <v>101334</v>
      </c>
      <c r="I911" s="59">
        <v>45961</v>
      </c>
      <c r="J911" s="59">
        <v>45961</v>
      </c>
      <c r="K911" s="159">
        <f>IF(OR(Tbl_DFR[[#This Row],[Date of filling]]="WIP",Tbl_DFR[[#This Row],[Date of Invoice ]]=""),"",Tbl_DFR[[#This Row],[Date of filling]]-Tbl_DFR[[#This Row],[Date of Invoice ]])</f>
        <v>0</v>
      </c>
      <c r="L911" s="161" t="str">
        <f>IF(ISNUMBER(Tbl_DFR[[#This Row],[Invoice filling gape]]),"valid","check")</f>
        <v>valid</v>
      </c>
      <c r="M911" s="46">
        <v>233</v>
      </c>
      <c r="N911" s="46">
        <v>52</v>
      </c>
      <c r="O911" s="46">
        <v>82</v>
      </c>
      <c r="P911" s="34">
        <v>40</v>
      </c>
      <c r="Q911" s="34" t="str">
        <f>IF(Tbl_DFR[[#This Row],[Filling Qty]]&gt;=150,"high","normal")</f>
        <v>normal</v>
      </c>
      <c r="R911" s="34" t="str">
        <f>IF(AND(Tbl_DFR[[#This Row],[CMP]]="HALDWANI",Tbl_DFR[[#This Row],[Filling Qty]]&gt;=150),"yes","no")</f>
        <v>no</v>
      </c>
      <c r="S911" s="34" t="str">
        <f>IF(Tbl_DFR[[#This Row],[Filling Qty]]&gt;=150,"high",IF(Tbl_DFR[[#This Row],[Filling Qty]]&gt;=80,"medium","low"))</f>
        <v>low</v>
      </c>
      <c r="T911" s="34">
        <f t="shared" si="15"/>
        <v>122</v>
      </c>
      <c r="U911" s="46" t="str" cm="1">
        <f t="array" ref="U911">_xlfn.IFS(Tbl_DFR[[#This Row],[Filling Qty]]&gt;=150,"HIGH",Tbl_DFR[[#This Row],[Filling Qty]]&gt;=80,"medium",TRUE,"low")</f>
        <v>low</v>
      </c>
      <c r="V911" s="46" t="str">
        <f>IF(OR(Tbl_DFR[[#This Row],[CMP]]="HALDWANI",Tbl_DFR[[#This Row],[CMP]]="DEHRADUN"),"YES","NO")</f>
        <v>YES</v>
      </c>
      <c r="W911" s="59">
        <v>45961</v>
      </c>
      <c r="X911" s="46"/>
      <c r="Y911" s="47">
        <v>45931</v>
      </c>
      <c r="Z911" s="47" t="str">
        <f>IFERROR(TEXT(Tbl_DFR[[#This Row],[Date of filling]],"mmm"),"WIP")</f>
        <v>Oct</v>
      </c>
      <c r="AA911" s="159">
        <f>IFERROR(YEAR(Tbl_DFR[[#This Row],[Date of filling]]),"WIP")</f>
        <v>2025</v>
      </c>
      <c r="AB911" s="161" t="str">
        <f>IFERROR(TEXT(Tbl_DFR[[#This Row],[Date of filling]],"ddd"),"WIP")</f>
        <v>Fri</v>
      </c>
      <c r="AC911" s="48"/>
      <c r="AD911" s="130" t="str">
        <f>_xlfn.XLOOKUP(Tbl_DFR[[#This Row],[SAP]],Site_master[SAP ID],Site_master[ [ TECHNICIAN Name] ],"Not found")</f>
        <v>Chandr Kishor Tiwari</v>
      </c>
      <c r="AE911" s="135">
        <f>LEN(Tbl_DFR[[#This Row],[SAP]])</f>
        <v>18</v>
      </c>
      <c r="AF911" s="151" t="str">
        <f>IF(Tbl_DFR[[#This Row],[SAP LENGTH]]=18,"valid","check")</f>
        <v>valid</v>
      </c>
    </row>
  </sheetData>
  <phoneticPr fontId="3" type="noConversion"/>
  <conditionalFormatting sqref="P2:P911">
    <cfRule type="cellIs" dxfId="0" priority="1" operator="greaterThan">
      <formula>149</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184EA-D8E7-4822-8755-A4BD883DD266}">
  <dimension ref="A1:AH911"/>
  <sheetViews>
    <sheetView workbookViewId="0">
      <selection activeCell="I9" sqref="I9"/>
    </sheetView>
  </sheetViews>
  <sheetFormatPr defaultRowHeight="14.4"/>
  <cols>
    <col min="1" max="1" width="5.88671875" bestFit="1" customWidth="1"/>
    <col min="2" max="2" width="10.5546875" bestFit="1" customWidth="1"/>
    <col min="3" max="3" width="25" bestFit="1" customWidth="1"/>
    <col min="4" max="4" width="11" bestFit="1" customWidth="1"/>
    <col min="5" max="5" width="16.77734375" bestFit="1" customWidth="1"/>
    <col min="6" max="6" width="13" bestFit="1" customWidth="1"/>
    <col min="7" max="7" width="20.33203125" bestFit="1" customWidth="1"/>
    <col min="8" max="8" width="16.77734375" bestFit="1" customWidth="1"/>
    <col min="9" max="9" width="16.44140625" bestFit="1" customWidth="1"/>
    <col min="10" max="10" width="14.33203125" bestFit="1" customWidth="1"/>
    <col min="11" max="11" width="19" bestFit="1" customWidth="1"/>
    <col min="12" max="12" width="15.109375" bestFit="1" customWidth="1"/>
    <col min="13" max="13" width="18.77734375" bestFit="1" customWidth="1"/>
    <col min="14" max="14" width="18.21875" bestFit="1" customWidth="1"/>
    <col min="15" max="15" width="22.21875" bestFit="1" customWidth="1"/>
    <col min="16" max="16" width="11.44140625" bestFit="1" customWidth="1"/>
    <col min="17" max="17" width="18.88671875" bestFit="1" customWidth="1"/>
    <col min="18" max="18" width="26.109375" bestFit="1" customWidth="1"/>
    <col min="19" max="19" width="25.44140625" bestFit="1" customWidth="1"/>
    <col min="20" max="20" width="18.21875" bestFit="1" customWidth="1"/>
    <col min="21" max="21" width="20" customWidth="1"/>
    <col min="22" max="22" width="24.88671875" bestFit="1" customWidth="1"/>
    <col min="23" max="23" width="21.33203125" bestFit="1" customWidth="1"/>
    <col min="24" max="24" width="18.109375" style="8" bestFit="1" customWidth="1"/>
    <col min="25" max="25" width="15.44140625" bestFit="1" customWidth="1"/>
    <col min="26" max="26" width="19.77734375" bestFit="1" customWidth="1"/>
    <col min="27" max="27" width="11.88671875" bestFit="1" customWidth="1"/>
    <col min="28" max="28" width="11.5546875" bestFit="1" customWidth="1"/>
    <col min="29" max="29" width="30.109375" bestFit="1" customWidth="1"/>
    <col min="30" max="30" width="22.6640625" bestFit="1" customWidth="1"/>
    <col min="31" max="31" width="13.6640625" bestFit="1" customWidth="1"/>
    <col min="32" max="32" width="17.6640625" bestFit="1" customWidth="1"/>
    <col min="33" max="33" width="13.44140625" bestFit="1" customWidth="1"/>
    <col min="34" max="34" width="30.44140625" bestFit="1" customWidth="1"/>
    <col min="35" max="35" width="19.88671875" bestFit="1" customWidth="1"/>
    <col min="36" max="36" width="10.5546875" bestFit="1" customWidth="1"/>
    <col min="37" max="37" width="25" bestFit="1" customWidth="1"/>
    <col min="38" max="38" width="11" bestFit="1" customWidth="1"/>
    <col min="39" max="39" width="20.6640625" bestFit="1" customWidth="1"/>
    <col min="40" max="40" width="16.77734375" bestFit="1" customWidth="1"/>
    <col min="41" max="41" width="13" bestFit="1" customWidth="1"/>
    <col min="42" max="42" width="14.44140625" bestFit="1" customWidth="1"/>
    <col min="43" max="43" width="20.33203125" bestFit="1" customWidth="1"/>
    <col min="44" max="44" width="16.77734375" bestFit="1" customWidth="1"/>
    <col min="45" max="45" width="16.44140625" bestFit="1" customWidth="1"/>
    <col min="46" max="46" width="14.33203125" bestFit="1" customWidth="1"/>
    <col min="47" max="47" width="19" bestFit="1" customWidth="1"/>
    <col min="48" max="48" width="15.109375" bestFit="1" customWidth="1"/>
    <col min="49" max="49" width="18.77734375" bestFit="1" customWidth="1"/>
    <col min="50" max="50" width="18.21875" bestFit="1" customWidth="1"/>
    <col min="51" max="51" width="22.21875" bestFit="1" customWidth="1"/>
    <col min="52" max="52" width="11.44140625" bestFit="1" customWidth="1"/>
    <col min="53" max="53" width="18.88671875" bestFit="1" customWidth="1"/>
    <col min="54" max="54" width="26.109375" bestFit="1" customWidth="1"/>
    <col min="55" max="55" width="25.44140625" bestFit="1" customWidth="1"/>
    <col min="56" max="56" width="18.21875" bestFit="1" customWidth="1"/>
    <col min="57" max="57" width="20" bestFit="1" customWidth="1"/>
    <col min="58" max="58" width="24.88671875" bestFit="1" customWidth="1"/>
    <col min="59" max="59" width="21.33203125" bestFit="1" customWidth="1"/>
    <col min="60" max="60" width="18.109375" bestFit="1" customWidth="1"/>
    <col min="61" max="61" width="15.44140625" bestFit="1" customWidth="1"/>
    <col min="62" max="62" width="19.77734375" bestFit="1" customWidth="1"/>
    <col min="63" max="63" width="11.88671875" bestFit="1" customWidth="1"/>
    <col min="64" max="64" width="11.5546875" bestFit="1" customWidth="1"/>
    <col min="65" max="65" width="30.109375" bestFit="1" customWidth="1"/>
    <col min="66" max="66" width="22.6640625" bestFit="1" customWidth="1"/>
    <col min="67" max="67" width="13.6640625" bestFit="1" customWidth="1"/>
    <col min="68" max="68" width="17.6640625" bestFit="1" customWidth="1"/>
    <col min="69" max="69" width="13.44140625" bestFit="1" customWidth="1"/>
    <col min="70" max="70" width="30.44140625" bestFit="1" customWidth="1"/>
  </cols>
  <sheetData>
    <row r="1" spans="1:34">
      <c r="A1" t="s">
        <v>13</v>
      </c>
      <c r="B1" t="s">
        <v>14</v>
      </c>
      <c r="C1" t="s">
        <v>989</v>
      </c>
      <c r="D1" t="s">
        <v>15</v>
      </c>
      <c r="E1" t="s">
        <v>16</v>
      </c>
      <c r="F1" t="s">
        <v>17</v>
      </c>
      <c r="G1" t="s">
        <v>18</v>
      </c>
      <c r="H1" t="s">
        <v>19</v>
      </c>
      <c r="I1" t="s">
        <v>20</v>
      </c>
      <c r="J1" t="s">
        <v>21</v>
      </c>
      <c r="K1" t="s">
        <v>997</v>
      </c>
      <c r="L1" t="s">
        <v>1001</v>
      </c>
      <c r="M1" t="s">
        <v>22</v>
      </c>
      <c r="N1" t="s">
        <v>23</v>
      </c>
      <c r="O1" t="s">
        <v>24</v>
      </c>
      <c r="P1" t="s">
        <v>25</v>
      </c>
      <c r="Q1" t="s">
        <v>984</v>
      </c>
      <c r="R1" t="s">
        <v>986</v>
      </c>
      <c r="S1" t="s">
        <v>985</v>
      </c>
      <c r="T1" t="s">
        <v>26</v>
      </c>
      <c r="U1" t="s">
        <v>987</v>
      </c>
      <c r="V1" t="s">
        <v>988</v>
      </c>
      <c r="W1" t="s">
        <v>27</v>
      </c>
      <c r="X1" s="8" t="s">
        <v>28</v>
      </c>
      <c r="Y1" t="s">
        <v>29</v>
      </c>
      <c r="Z1" t="s">
        <v>995</v>
      </c>
      <c r="AA1" t="s">
        <v>996</v>
      </c>
      <c r="AB1" t="s">
        <v>1002</v>
      </c>
      <c r="AC1" t="s">
        <v>30</v>
      </c>
      <c r="AD1" t="s">
        <v>2929</v>
      </c>
      <c r="AE1" t="s">
        <v>992</v>
      </c>
      <c r="AF1" t="s">
        <v>993</v>
      </c>
      <c r="AG1" t="s">
        <v>2956</v>
      </c>
      <c r="AH1" t="s">
        <v>2959</v>
      </c>
    </row>
    <row r="2" spans="1:34">
      <c r="A2">
        <v>1</v>
      </c>
      <c r="B2" s="17" t="s">
        <v>705</v>
      </c>
      <c r="C2" s="17" t="s">
        <v>705</v>
      </c>
      <c r="D2" s="17" t="s">
        <v>706</v>
      </c>
      <c r="E2" s="17" t="s">
        <v>707</v>
      </c>
      <c r="F2" s="17" t="s">
        <v>708</v>
      </c>
      <c r="G2" s="17" t="s">
        <v>709</v>
      </c>
      <c r="H2">
        <v>151303</v>
      </c>
      <c r="I2" s="8">
        <v>45931</v>
      </c>
      <c r="J2" s="8">
        <v>45933</v>
      </c>
      <c r="K2">
        <v>2</v>
      </c>
      <c r="L2" s="17" t="s">
        <v>2937</v>
      </c>
      <c r="M2">
        <v>9798</v>
      </c>
      <c r="N2">
        <v>2116</v>
      </c>
      <c r="O2">
        <v>30</v>
      </c>
      <c r="P2">
        <v>60</v>
      </c>
      <c r="Q2" s="17" t="s">
        <v>2944</v>
      </c>
      <c r="R2" s="17" t="s">
        <v>2945</v>
      </c>
      <c r="S2" s="17" t="s">
        <v>2946</v>
      </c>
      <c r="T2">
        <v>90</v>
      </c>
      <c r="U2" s="17" t="s">
        <v>2946</v>
      </c>
      <c r="V2" s="17" t="s">
        <v>2941</v>
      </c>
      <c r="W2" s="172">
        <v>45931</v>
      </c>
      <c r="X2" s="8">
        <v>45931</v>
      </c>
      <c r="Y2" s="172">
        <v>45931</v>
      </c>
      <c r="Z2" s="17" t="s">
        <v>2942</v>
      </c>
      <c r="AA2">
        <v>2025</v>
      </c>
      <c r="AB2" s="17" t="s">
        <v>2952</v>
      </c>
      <c r="AC2" s="17"/>
      <c r="AD2" s="17" t="s">
        <v>1211</v>
      </c>
      <c r="AE2">
        <v>18</v>
      </c>
      <c r="AF2" s="17" t="s">
        <v>2937</v>
      </c>
      <c r="AG2" t="s">
        <v>2957</v>
      </c>
      <c r="AH2" s="17" t="s">
        <v>1211</v>
      </c>
    </row>
    <row r="3" spans="1:34">
      <c r="A3">
        <v>63</v>
      </c>
      <c r="B3" s="17" t="s">
        <v>705</v>
      </c>
      <c r="C3" s="17" t="s">
        <v>705</v>
      </c>
      <c r="D3" s="17" t="s">
        <v>706</v>
      </c>
      <c r="E3" s="17" t="s">
        <v>761</v>
      </c>
      <c r="F3" s="17" t="s">
        <v>762</v>
      </c>
      <c r="G3" s="17" t="s">
        <v>709</v>
      </c>
      <c r="H3" t="s">
        <v>795</v>
      </c>
      <c r="I3" s="8">
        <v>45936</v>
      </c>
      <c r="J3" s="8">
        <v>45936</v>
      </c>
      <c r="K3">
        <v>0</v>
      </c>
      <c r="L3" s="17" t="s">
        <v>2937</v>
      </c>
      <c r="M3">
        <v>9869</v>
      </c>
      <c r="N3">
        <v>2178</v>
      </c>
      <c r="O3">
        <v>43</v>
      </c>
      <c r="P3">
        <v>60</v>
      </c>
      <c r="Q3" s="17" t="s">
        <v>2944</v>
      </c>
      <c r="R3" s="17" t="s">
        <v>2945</v>
      </c>
      <c r="S3" s="17" t="s">
        <v>2946</v>
      </c>
      <c r="T3">
        <v>103</v>
      </c>
      <c r="U3" s="17" t="s">
        <v>2946</v>
      </c>
      <c r="V3" s="17" t="s">
        <v>2941</v>
      </c>
      <c r="W3" s="172">
        <v>45936</v>
      </c>
      <c r="X3" s="8">
        <v>45931</v>
      </c>
      <c r="Y3" s="172">
        <v>45931</v>
      </c>
      <c r="Z3" s="17" t="s">
        <v>2942</v>
      </c>
      <c r="AA3">
        <v>2025</v>
      </c>
      <c r="AB3" s="17" t="s">
        <v>1003</v>
      </c>
      <c r="AC3" s="17"/>
      <c r="AD3" s="17" t="s">
        <v>1211</v>
      </c>
      <c r="AE3">
        <v>18</v>
      </c>
      <c r="AF3" s="17" t="s">
        <v>2937</v>
      </c>
      <c r="AG3" t="s">
        <v>2957</v>
      </c>
      <c r="AH3" s="17" t="s">
        <v>1211</v>
      </c>
    </row>
    <row r="4" spans="1:34">
      <c r="A4">
        <v>1</v>
      </c>
      <c r="B4" s="17" t="s">
        <v>31</v>
      </c>
      <c r="C4" s="17" t="s">
        <v>31</v>
      </c>
      <c r="D4" s="17" t="s">
        <v>1</v>
      </c>
      <c r="E4" s="17" t="s">
        <v>105</v>
      </c>
      <c r="F4" s="17" t="s">
        <v>106</v>
      </c>
      <c r="G4" s="17" t="s">
        <v>32</v>
      </c>
      <c r="H4" t="s">
        <v>33</v>
      </c>
      <c r="I4" s="8">
        <v>45931</v>
      </c>
      <c r="J4" s="8">
        <v>45932</v>
      </c>
      <c r="K4">
        <v>1</v>
      </c>
      <c r="L4" s="17" t="s">
        <v>2937</v>
      </c>
      <c r="M4">
        <v>2948</v>
      </c>
      <c r="N4">
        <v>547</v>
      </c>
      <c r="O4">
        <v>0</v>
      </c>
      <c r="P4">
        <v>120</v>
      </c>
      <c r="Q4" s="17" t="s">
        <v>2944</v>
      </c>
      <c r="R4" s="17" t="s">
        <v>2945</v>
      </c>
      <c r="S4" s="17" t="s">
        <v>2948</v>
      </c>
      <c r="T4">
        <v>120</v>
      </c>
      <c r="U4" s="17" t="s">
        <v>2948</v>
      </c>
      <c r="V4" s="17" t="s">
        <v>2941</v>
      </c>
      <c r="W4" s="172">
        <v>45932</v>
      </c>
      <c r="Y4" s="172">
        <v>45931</v>
      </c>
      <c r="Z4" s="17" t="s">
        <v>2942</v>
      </c>
      <c r="AA4">
        <v>2025</v>
      </c>
      <c r="AB4" s="17" t="s">
        <v>2951</v>
      </c>
      <c r="AC4" s="17"/>
      <c r="AD4" s="17" t="s">
        <v>1511</v>
      </c>
      <c r="AE4">
        <v>18</v>
      </c>
      <c r="AF4" s="17" t="s">
        <v>2937</v>
      </c>
      <c r="AG4" t="s">
        <v>2957</v>
      </c>
      <c r="AH4" s="17" t="s">
        <v>1511</v>
      </c>
    </row>
    <row r="5" spans="1:34">
      <c r="A5">
        <v>2</v>
      </c>
      <c r="B5" s="17" t="s">
        <v>705</v>
      </c>
      <c r="C5" s="17" t="s">
        <v>705</v>
      </c>
      <c r="D5" s="17" t="s">
        <v>706</v>
      </c>
      <c r="E5" s="17" t="s">
        <v>707</v>
      </c>
      <c r="F5" s="17" t="s">
        <v>708</v>
      </c>
      <c r="G5" s="17" t="s">
        <v>710</v>
      </c>
      <c r="H5">
        <v>151030</v>
      </c>
      <c r="I5" s="8">
        <v>45931</v>
      </c>
      <c r="J5" s="8">
        <v>45933</v>
      </c>
      <c r="K5">
        <v>2</v>
      </c>
      <c r="L5" s="17" t="s">
        <v>2937</v>
      </c>
      <c r="M5">
        <v>11321</v>
      </c>
      <c r="N5">
        <v>2125</v>
      </c>
      <c r="O5">
        <v>15</v>
      </c>
      <c r="P5">
        <v>80</v>
      </c>
      <c r="Q5" s="17" t="s">
        <v>2944</v>
      </c>
      <c r="R5" s="17" t="s">
        <v>2945</v>
      </c>
      <c r="S5" s="17" t="s">
        <v>2948</v>
      </c>
      <c r="T5">
        <v>95</v>
      </c>
      <c r="U5" s="17" t="s">
        <v>2948</v>
      </c>
      <c r="V5" s="17" t="s">
        <v>2941</v>
      </c>
      <c r="W5" s="172">
        <v>45931</v>
      </c>
      <c r="X5" s="8">
        <v>45931</v>
      </c>
      <c r="Y5" s="172">
        <v>45931</v>
      </c>
      <c r="Z5" s="17" t="s">
        <v>2942</v>
      </c>
      <c r="AA5">
        <v>2025</v>
      </c>
      <c r="AB5" s="17" t="s">
        <v>2952</v>
      </c>
      <c r="AC5" s="17"/>
      <c r="AD5" s="17" t="s">
        <v>1184</v>
      </c>
      <c r="AE5">
        <v>18</v>
      </c>
      <c r="AF5" s="17" t="s">
        <v>2937</v>
      </c>
      <c r="AG5" t="s">
        <v>2957</v>
      </c>
      <c r="AH5" s="17" t="s">
        <v>1184</v>
      </c>
    </row>
    <row r="6" spans="1:34">
      <c r="A6">
        <v>2</v>
      </c>
      <c r="B6" s="17" t="s">
        <v>31</v>
      </c>
      <c r="C6" s="17" t="s">
        <v>31</v>
      </c>
      <c r="D6" s="17" t="s">
        <v>1</v>
      </c>
      <c r="E6" s="17" t="s">
        <v>105</v>
      </c>
      <c r="F6" s="17" t="s">
        <v>106</v>
      </c>
      <c r="G6" s="17" t="s">
        <v>35</v>
      </c>
      <c r="H6" t="s">
        <v>36</v>
      </c>
      <c r="I6" s="8">
        <v>45931</v>
      </c>
      <c r="J6" s="8">
        <v>45933</v>
      </c>
      <c r="K6">
        <v>2</v>
      </c>
      <c r="L6" s="17" t="s">
        <v>2937</v>
      </c>
      <c r="M6">
        <v>613</v>
      </c>
      <c r="N6">
        <v>223</v>
      </c>
      <c r="O6">
        <v>80</v>
      </c>
      <c r="P6">
        <v>60</v>
      </c>
      <c r="Q6" s="17" t="s">
        <v>2944</v>
      </c>
      <c r="R6" s="17" t="s">
        <v>2945</v>
      </c>
      <c r="S6" s="17" t="s">
        <v>2946</v>
      </c>
      <c r="T6">
        <v>140</v>
      </c>
      <c r="U6" s="17" t="s">
        <v>2946</v>
      </c>
      <c r="V6" s="17" t="s">
        <v>2941</v>
      </c>
      <c r="W6" s="172">
        <v>45933</v>
      </c>
      <c r="Y6" s="172">
        <v>45931</v>
      </c>
      <c r="Z6" s="17" t="s">
        <v>2942</v>
      </c>
      <c r="AA6">
        <v>2025</v>
      </c>
      <c r="AB6" s="17" t="s">
        <v>2952</v>
      </c>
      <c r="AC6" s="17"/>
      <c r="AD6" s="17" t="s">
        <v>1517</v>
      </c>
      <c r="AE6">
        <v>18</v>
      </c>
      <c r="AF6" s="17" t="s">
        <v>2937</v>
      </c>
      <c r="AG6" t="s">
        <v>2957</v>
      </c>
      <c r="AH6" s="17" t="s">
        <v>1517</v>
      </c>
    </row>
    <row r="7" spans="1:34">
      <c r="A7">
        <v>10</v>
      </c>
      <c r="B7" s="17" t="s">
        <v>705</v>
      </c>
      <c r="C7" s="17" t="s">
        <v>705</v>
      </c>
      <c r="D7" s="17" t="s">
        <v>706</v>
      </c>
      <c r="E7" s="17" t="s">
        <v>716</v>
      </c>
      <c r="F7" s="17" t="s">
        <v>717</v>
      </c>
      <c r="G7" s="17" t="s">
        <v>721</v>
      </c>
      <c r="H7" t="s">
        <v>719</v>
      </c>
      <c r="I7" s="8">
        <v>45931</v>
      </c>
      <c r="J7" s="8">
        <v>45932</v>
      </c>
      <c r="K7">
        <v>1</v>
      </c>
      <c r="L7" s="17" t="s">
        <v>2937</v>
      </c>
      <c r="M7">
        <v>3534</v>
      </c>
      <c r="N7">
        <v>1102</v>
      </c>
      <c r="O7">
        <v>48</v>
      </c>
      <c r="P7">
        <v>80</v>
      </c>
      <c r="Q7" s="17" t="s">
        <v>2944</v>
      </c>
      <c r="R7" s="17" t="s">
        <v>2945</v>
      </c>
      <c r="S7" s="17" t="s">
        <v>2948</v>
      </c>
      <c r="T7">
        <v>128</v>
      </c>
      <c r="U7" s="17" t="s">
        <v>2948</v>
      </c>
      <c r="V7" s="17" t="s">
        <v>2941</v>
      </c>
      <c r="W7" s="172">
        <v>45931</v>
      </c>
      <c r="X7" s="8">
        <v>45931</v>
      </c>
      <c r="Y7" s="172">
        <v>45931</v>
      </c>
      <c r="Z7" s="17" t="s">
        <v>2942</v>
      </c>
      <c r="AA7">
        <v>2025</v>
      </c>
      <c r="AB7" s="17" t="s">
        <v>2951</v>
      </c>
      <c r="AC7" s="17"/>
      <c r="AD7" s="17" t="s">
        <v>1038</v>
      </c>
      <c r="AE7">
        <v>18</v>
      </c>
      <c r="AF7" s="17" t="s">
        <v>2937</v>
      </c>
      <c r="AG7" t="s">
        <v>2957</v>
      </c>
      <c r="AH7" s="17" t="s">
        <v>1038</v>
      </c>
    </row>
    <row r="8" spans="1:34">
      <c r="A8">
        <v>3</v>
      </c>
      <c r="B8" s="17" t="s">
        <v>705</v>
      </c>
      <c r="C8" s="17" t="s">
        <v>705</v>
      </c>
      <c r="D8" s="17" t="s">
        <v>706</v>
      </c>
      <c r="E8" s="17" t="s">
        <v>707</v>
      </c>
      <c r="F8" s="17" t="s">
        <v>708</v>
      </c>
      <c r="G8" s="17" t="s">
        <v>711</v>
      </c>
      <c r="H8">
        <v>151303</v>
      </c>
      <c r="I8" s="8">
        <v>45931</v>
      </c>
      <c r="J8" s="8">
        <v>45933</v>
      </c>
      <c r="K8">
        <v>2</v>
      </c>
      <c r="L8" s="17" t="s">
        <v>2937</v>
      </c>
      <c r="M8">
        <v>12772</v>
      </c>
      <c r="N8">
        <v>2842</v>
      </c>
      <c r="O8">
        <v>14</v>
      </c>
      <c r="P8">
        <v>60</v>
      </c>
      <c r="Q8" s="17" t="s">
        <v>2944</v>
      </c>
      <c r="R8" s="17" t="s">
        <v>2945</v>
      </c>
      <c r="S8" s="17" t="s">
        <v>2946</v>
      </c>
      <c r="T8">
        <v>74</v>
      </c>
      <c r="U8" s="17" t="s">
        <v>2946</v>
      </c>
      <c r="V8" s="17" t="s">
        <v>2941</v>
      </c>
      <c r="W8" s="172">
        <v>45931</v>
      </c>
      <c r="X8" s="8">
        <v>45931</v>
      </c>
      <c r="Y8" s="172">
        <v>45931</v>
      </c>
      <c r="Z8" s="17" t="s">
        <v>2942</v>
      </c>
      <c r="AA8">
        <v>2025</v>
      </c>
      <c r="AB8" s="17" t="s">
        <v>2952</v>
      </c>
      <c r="AC8" s="17"/>
      <c r="AD8" s="17" t="s">
        <v>1211</v>
      </c>
      <c r="AE8">
        <v>18</v>
      </c>
      <c r="AF8" s="17" t="s">
        <v>2937</v>
      </c>
      <c r="AG8" t="s">
        <v>2957</v>
      </c>
      <c r="AH8" s="17" t="s">
        <v>1211</v>
      </c>
    </row>
    <row r="9" spans="1:34">
      <c r="A9">
        <v>98</v>
      </c>
      <c r="B9" s="17" t="s">
        <v>705</v>
      </c>
      <c r="C9" s="17" t="s">
        <v>705</v>
      </c>
      <c r="D9" s="17" t="s">
        <v>706</v>
      </c>
      <c r="E9" s="17" t="s">
        <v>809</v>
      </c>
      <c r="F9" s="17" t="s">
        <v>810</v>
      </c>
      <c r="G9" s="17" t="s">
        <v>711</v>
      </c>
      <c r="H9">
        <v>92103</v>
      </c>
      <c r="I9" s="8">
        <v>45938</v>
      </c>
      <c r="J9" s="8">
        <v>45938</v>
      </c>
      <c r="K9">
        <v>0</v>
      </c>
      <c r="L9" s="17" t="s">
        <v>2937</v>
      </c>
      <c r="M9">
        <v>10831</v>
      </c>
      <c r="N9">
        <v>2856</v>
      </c>
      <c r="O9">
        <v>53</v>
      </c>
      <c r="P9">
        <v>60</v>
      </c>
      <c r="Q9" s="17" t="s">
        <v>2944</v>
      </c>
      <c r="R9" s="17" t="s">
        <v>2945</v>
      </c>
      <c r="S9" s="17" t="s">
        <v>2946</v>
      </c>
      <c r="T9">
        <v>113</v>
      </c>
      <c r="U9" s="17" t="s">
        <v>2946</v>
      </c>
      <c r="V9" s="17" t="s">
        <v>2941</v>
      </c>
      <c r="W9" s="172">
        <v>45938</v>
      </c>
      <c r="X9" s="8">
        <v>45931</v>
      </c>
      <c r="Y9" s="172">
        <v>45931</v>
      </c>
      <c r="Z9" s="17" t="s">
        <v>2942</v>
      </c>
      <c r="AA9">
        <v>2025</v>
      </c>
      <c r="AB9" s="17" t="s">
        <v>2943</v>
      </c>
      <c r="AC9" s="17"/>
      <c r="AD9" s="17" t="s">
        <v>1211</v>
      </c>
      <c r="AE9">
        <v>18</v>
      </c>
      <c r="AF9" s="17" t="s">
        <v>2937</v>
      </c>
      <c r="AG9" t="s">
        <v>2957</v>
      </c>
      <c r="AH9" s="17" t="s">
        <v>1211</v>
      </c>
    </row>
    <row r="10" spans="1:34">
      <c r="A10">
        <v>3</v>
      </c>
      <c r="B10" s="17" t="s">
        <v>31</v>
      </c>
      <c r="C10" s="17" t="s">
        <v>31</v>
      </c>
      <c r="D10" s="17" t="s">
        <v>1</v>
      </c>
      <c r="E10" s="17" t="s">
        <v>105</v>
      </c>
      <c r="F10" s="17" t="s">
        <v>106</v>
      </c>
      <c r="G10" s="17" t="s">
        <v>37</v>
      </c>
      <c r="H10" t="s">
        <v>38</v>
      </c>
      <c r="I10" s="8">
        <v>45931</v>
      </c>
      <c r="J10" s="8">
        <v>45932</v>
      </c>
      <c r="K10">
        <v>1</v>
      </c>
      <c r="L10" s="17" t="s">
        <v>2937</v>
      </c>
      <c r="M10">
        <v>6772</v>
      </c>
      <c r="N10">
        <v>1361</v>
      </c>
      <c r="O10">
        <v>5</v>
      </c>
      <c r="P10">
        <v>60</v>
      </c>
      <c r="Q10" s="17" t="s">
        <v>2944</v>
      </c>
      <c r="R10" s="17" t="s">
        <v>2945</v>
      </c>
      <c r="S10" s="17" t="s">
        <v>2946</v>
      </c>
      <c r="T10">
        <v>65</v>
      </c>
      <c r="U10" s="17" t="s">
        <v>2946</v>
      </c>
      <c r="V10" s="17" t="s">
        <v>2941</v>
      </c>
      <c r="W10" s="172">
        <v>45932</v>
      </c>
      <c r="Y10" s="172">
        <v>45931</v>
      </c>
      <c r="Z10" s="17" t="s">
        <v>2942</v>
      </c>
      <c r="AA10">
        <v>2025</v>
      </c>
      <c r="AB10" s="17" t="s">
        <v>2951</v>
      </c>
      <c r="AC10" s="17"/>
      <c r="AD10" s="17" t="s">
        <v>1511</v>
      </c>
      <c r="AE10">
        <v>18</v>
      </c>
      <c r="AF10" s="17" t="s">
        <v>2937</v>
      </c>
      <c r="AG10" t="s">
        <v>2957</v>
      </c>
      <c r="AH10" s="17" t="s">
        <v>1511</v>
      </c>
    </row>
    <row r="11" spans="1:34">
      <c r="A11">
        <v>4</v>
      </c>
      <c r="B11" s="17" t="s">
        <v>705</v>
      </c>
      <c r="C11" s="17" t="s">
        <v>705</v>
      </c>
      <c r="D11" s="17" t="s">
        <v>706</v>
      </c>
      <c r="E11" s="17" t="s">
        <v>707</v>
      </c>
      <c r="F11" s="17" t="s">
        <v>708</v>
      </c>
      <c r="G11" s="17" t="s">
        <v>712</v>
      </c>
      <c r="H11">
        <v>151303</v>
      </c>
      <c r="I11" s="8">
        <v>45931</v>
      </c>
      <c r="J11" s="8">
        <v>45932</v>
      </c>
      <c r="K11">
        <v>1</v>
      </c>
      <c r="L11" s="17" t="s">
        <v>2937</v>
      </c>
      <c r="M11">
        <v>9343</v>
      </c>
      <c r="N11">
        <v>2821</v>
      </c>
      <c r="O11">
        <v>13</v>
      </c>
      <c r="P11">
        <v>60</v>
      </c>
      <c r="Q11" s="17" t="s">
        <v>2944</v>
      </c>
      <c r="R11" s="17" t="s">
        <v>2945</v>
      </c>
      <c r="S11" s="17" t="s">
        <v>2946</v>
      </c>
      <c r="T11">
        <v>73</v>
      </c>
      <c r="U11" s="17" t="s">
        <v>2946</v>
      </c>
      <c r="V11" s="17" t="s">
        <v>2941</v>
      </c>
      <c r="W11" s="172">
        <v>45931</v>
      </c>
      <c r="X11" s="8">
        <v>45931</v>
      </c>
      <c r="Y11" s="172">
        <v>45931</v>
      </c>
      <c r="Z11" s="17" t="s">
        <v>2942</v>
      </c>
      <c r="AA11">
        <v>2025</v>
      </c>
      <c r="AB11" s="17" t="s">
        <v>2951</v>
      </c>
      <c r="AC11" s="17"/>
      <c r="AD11" s="17" t="s">
        <v>1067</v>
      </c>
      <c r="AE11">
        <v>18</v>
      </c>
      <c r="AF11" s="17" t="s">
        <v>2937</v>
      </c>
      <c r="AG11" t="s">
        <v>2957</v>
      </c>
      <c r="AH11" s="17" t="s">
        <v>1067</v>
      </c>
    </row>
    <row r="12" spans="1:34">
      <c r="A12">
        <v>4</v>
      </c>
      <c r="B12" s="17" t="s">
        <v>31</v>
      </c>
      <c r="C12" s="17" t="s">
        <v>31</v>
      </c>
      <c r="D12" s="17" t="s">
        <v>1</v>
      </c>
      <c r="E12" s="17" t="s">
        <v>105</v>
      </c>
      <c r="F12" s="17" t="s">
        <v>106</v>
      </c>
      <c r="G12" s="17" t="s">
        <v>39</v>
      </c>
      <c r="H12" t="s">
        <v>33</v>
      </c>
      <c r="I12" s="8">
        <v>45931</v>
      </c>
      <c r="J12" s="8">
        <v>45931</v>
      </c>
      <c r="K12">
        <v>0</v>
      </c>
      <c r="L12" s="17" t="s">
        <v>2937</v>
      </c>
      <c r="M12">
        <v>9556</v>
      </c>
      <c r="N12">
        <v>2590</v>
      </c>
      <c r="O12">
        <v>4</v>
      </c>
      <c r="P12">
        <v>100</v>
      </c>
      <c r="Q12" s="17" t="s">
        <v>2944</v>
      </c>
      <c r="R12" s="17" t="s">
        <v>2945</v>
      </c>
      <c r="S12" s="17" t="s">
        <v>2948</v>
      </c>
      <c r="T12">
        <v>104</v>
      </c>
      <c r="U12" s="17" t="s">
        <v>2948</v>
      </c>
      <c r="V12" s="17" t="s">
        <v>2941</v>
      </c>
      <c r="W12" s="172">
        <v>45931</v>
      </c>
      <c r="Y12" s="172">
        <v>45931</v>
      </c>
      <c r="Z12" s="17" t="s">
        <v>2942</v>
      </c>
      <c r="AA12">
        <v>2025</v>
      </c>
      <c r="AB12" s="17" t="s">
        <v>2943</v>
      </c>
      <c r="AC12" s="17"/>
      <c r="AD12" s="17" t="s">
        <v>1511</v>
      </c>
      <c r="AE12">
        <v>18</v>
      </c>
      <c r="AF12" s="17" t="s">
        <v>2937</v>
      </c>
      <c r="AG12" t="s">
        <v>2957</v>
      </c>
      <c r="AH12" s="17" t="s">
        <v>1511</v>
      </c>
    </row>
    <row r="13" spans="1:34">
      <c r="A13">
        <v>5</v>
      </c>
      <c r="B13" s="17" t="s">
        <v>705</v>
      </c>
      <c r="C13" s="17" t="s">
        <v>705</v>
      </c>
      <c r="D13" s="17" t="s">
        <v>706</v>
      </c>
      <c r="E13" s="17" t="s">
        <v>707</v>
      </c>
      <c r="F13" s="17" t="s">
        <v>708</v>
      </c>
      <c r="G13" s="17" t="s">
        <v>713</v>
      </c>
      <c r="H13">
        <v>151030</v>
      </c>
      <c r="I13" s="8">
        <v>45931</v>
      </c>
      <c r="J13" s="8">
        <v>45933</v>
      </c>
      <c r="K13">
        <v>2</v>
      </c>
      <c r="L13" s="17" t="s">
        <v>2937</v>
      </c>
      <c r="M13">
        <v>4272</v>
      </c>
      <c r="N13">
        <v>507</v>
      </c>
      <c r="O13">
        <v>15</v>
      </c>
      <c r="P13">
        <v>80</v>
      </c>
      <c r="Q13" s="17" t="s">
        <v>2944</v>
      </c>
      <c r="R13" s="17" t="s">
        <v>2945</v>
      </c>
      <c r="S13" s="17" t="s">
        <v>2948</v>
      </c>
      <c r="T13">
        <v>95</v>
      </c>
      <c r="U13" s="17" t="s">
        <v>2948</v>
      </c>
      <c r="V13" s="17" t="s">
        <v>2941</v>
      </c>
      <c r="W13" s="172">
        <v>45931</v>
      </c>
      <c r="X13" s="8">
        <v>45931</v>
      </c>
      <c r="Y13" s="172">
        <v>45931</v>
      </c>
      <c r="Z13" s="17" t="s">
        <v>2942</v>
      </c>
      <c r="AA13">
        <v>2025</v>
      </c>
      <c r="AB13" s="17" t="s">
        <v>2952</v>
      </c>
      <c r="AC13" s="17"/>
      <c r="AD13" s="17" t="s">
        <v>1184</v>
      </c>
      <c r="AE13">
        <v>18</v>
      </c>
      <c r="AF13" s="17" t="s">
        <v>2937</v>
      </c>
      <c r="AG13" t="s">
        <v>2957</v>
      </c>
      <c r="AH13" s="17" t="s">
        <v>1184</v>
      </c>
    </row>
    <row r="14" spans="1:34">
      <c r="A14">
        <v>5</v>
      </c>
      <c r="B14" s="17" t="s">
        <v>31</v>
      </c>
      <c r="C14" s="17" t="s">
        <v>31</v>
      </c>
      <c r="D14" s="17" t="s">
        <v>1</v>
      </c>
      <c r="E14" s="17" t="s">
        <v>105</v>
      </c>
      <c r="F14" s="17" t="s">
        <v>106</v>
      </c>
      <c r="G14" s="17" t="s">
        <v>40</v>
      </c>
      <c r="H14" t="s">
        <v>33</v>
      </c>
      <c r="I14" s="8">
        <v>45931</v>
      </c>
      <c r="J14" s="8">
        <v>45931</v>
      </c>
      <c r="K14">
        <v>0</v>
      </c>
      <c r="L14" s="17" t="s">
        <v>2937</v>
      </c>
      <c r="M14">
        <v>13703</v>
      </c>
      <c r="N14">
        <v>2782</v>
      </c>
      <c r="O14">
        <v>42</v>
      </c>
      <c r="P14">
        <v>80</v>
      </c>
      <c r="Q14" s="17" t="s">
        <v>2944</v>
      </c>
      <c r="R14" s="17" t="s">
        <v>2945</v>
      </c>
      <c r="S14" s="17" t="s">
        <v>2948</v>
      </c>
      <c r="T14">
        <v>122</v>
      </c>
      <c r="U14" s="17" t="s">
        <v>2948</v>
      </c>
      <c r="V14" s="17" t="s">
        <v>2941</v>
      </c>
      <c r="W14" s="172">
        <v>45931</v>
      </c>
      <c r="Y14" s="172">
        <v>45931</v>
      </c>
      <c r="Z14" s="17" t="s">
        <v>2942</v>
      </c>
      <c r="AA14">
        <v>2025</v>
      </c>
      <c r="AB14" s="17" t="s">
        <v>2943</v>
      </c>
      <c r="AC14" s="17"/>
      <c r="AD14" s="17" t="s">
        <v>1511</v>
      </c>
      <c r="AE14">
        <v>18</v>
      </c>
      <c r="AF14" s="17" t="s">
        <v>2937</v>
      </c>
      <c r="AG14" t="s">
        <v>2957</v>
      </c>
      <c r="AH14" s="17" t="s">
        <v>1511</v>
      </c>
    </row>
    <row r="15" spans="1:34">
      <c r="A15">
        <v>6</v>
      </c>
      <c r="B15" s="17" t="s">
        <v>705</v>
      </c>
      <c r="C15" s="17" t="s">
        <v>705</v>
      </c>
      <c r="D15" s="17" t="s">
        <v>706</v>
      </c>
      <c r="E15" s="17" t="s">
        <v>707</v>
      </c>
      <c r="F15" s="17" t="s">
        <v>708</v>
      </c>
      <c r="G15" s="17" t="s">
        <v>714</v>
      </c>
      <c r="H15">
        <v>151303</v>
      </c>
      <c r="I15" s="8">
        <v>45931</v>
      </c>
      <c r="J15" s="8">
        <v>45932</v>
      </c>
      <c r="K15">
        <v>1</v>
      </c>
      <c r="L15" s="17" t="s">
        <v>2937</v>
      </c>
      <c r="M15">
        <v>12515</v>
      </c>
      <c r="N15">
        <v>3069</v>
      </c>
      <c r="O15">
        <v>21</v>
      </c>
      <c r="P15">
        <v>60</v>
      </c>
      <c r="Q15" s="17" t="s">
        <v>2944</v>
      </c>
      <c r="R15" s="17" t="s">
        <v>2945</v>
      </c>
      <c r="S15" s="17" t="s">
        <v>2946</v>
      </c>
      <c r="T15">
        <v>81</v>
      </c>
      <c r="U15" s="17" t="s">
        <v>2946</v>
      </c>
      <c r="V15" s="17" t="s">
        <v>2941</v>
      </c>
      <c r="W15" s="172">
        <v>45931</v>
      </c>
      <c r="X15" s="8">
        <v>45931</v>
      </c>
      <c r="Y15" s="172">
        <v>45931</v>
      </c>
      <c r="Z15" s="17" t="s">
        <v>2942</v>
      </c>
      <c r="AA15">
        <v>2025</v>
      </c>
      <c r="AB15" s="17" t="s">
        <v>2951</v>
      </c>
      <c r="AC15" s="17"/>
      <c r="AD15" s="17" t="s">
        <v>1067</v>
      </c>
      <c r="AE15">
        <v>18</v>
      </c>
      <c r="AF15" s="17" t="s">
        <v>2937</v>
      </c>
      <c r="AG15" t="s">
        <v>2957</v>
      </c>
      <c r="AH15" s="17" t="s">
        <v>1067</v>
      </c>
    </row>
    <row r="16" spans="1:34">
      <c r="A16">
        <v>6</v>
      </c>
      <c r="B16" s="17" t="s">
        <v>31</v>
      </c>
      <c r="C16" s="17" t="s">
        <v>31</v>
      </c>
      <c r="D16" s="17" t="s">
        <v>1</v>
      </c>
      <c r="E16" s="17" t="s">
        <v>105</v>
      </c>
      <c r="F16" s="17" t="s">
        <v>106</v>
      </c>
      <c r="G16" s="17" t="s">
        <v>41</v>
      </c>
      <c r="H16" t="s">
        <v>33</v>
      </c>
      <c r="I16" s="8">
        <v>45931</v>
      </c>
      <c r="J16" s="8">
        <v>45931</v>
      </c>
      <c r="K16">
        <v>0</v>
      </c>
      <c r="L16" s="17" t="s">
        <v>2937</v>
      </c>
      <c r="M16">
        <v>9297</v>
      </c>
      <c r="N16">
        <v>2475</v>
      </c>
      <c r="O16">
        <v>71</v>
      </c>
      <c r="P16">
        <v>40</v>
      </c>
      <c r="Q16" s="17" t="s">
        <v>2944</v>
      </c>
      <c r="R16" s="17" t="s">
        <v>2945</v>
      </c>
      <c r="S16" s="17" t="s">
        <v>2946</v>
      </c>
      <c r="T16">
        <v>111</v>
      </c>
      <c r="U16" s="17" t="s">
        <v>2946</v>
      </c>
      <c r="V16" s="17" t="s">
        <v>2941</v>
      </c>
      <c r="W16" s="172">
        <v>45931</v>
      </c>
      <c r="X16" s="8">
        <v>0.65277777777777779</v>
      </c>
      <c r="Y16" s="172">
        <v>45931</v>
      </c>
      <c r="Z16" s="17" t="s">
        <v>2942</v>
      </c>
      <c r="AA16">
        <v>2025</v>
      </c>
      <c r="AB16" s="17" t="s">
        <v>2943</v>
      </c>
      <c r="AC16" s="17" t="s">
        <v>113</v>
      </c>
      <c r="AD16" s="17" t="s">
        <v>1511</v>
      </c>
      <c r="AE16">
        <v>18</v>
      </c>
      <c r="AF16" s="17" t="s">
        <v>2937</v>
      </c>
      <c r="AG16" t="s">
        <v>2957</v>
      </c>
      <c r="AH16" s="17" t="s">
        <v>1511</v>
      </c>
    </row>
    <row r="17" spans="1:34">
      <c r="A17">
        <v>7</v>
      </c>
      <c r="B17" s="17" t="s">
        <v>705</v>
      </c>
      <c r="C17" s="17" t="s">
        <v>705</v>
      </c>
      <c r="D17" s="17" t="s">
        <v>706</v>
      </c>
      <c r="E17" s="17" t="s">
        <v>707</v>
      </c>
      <c r="F17" s="17" t="s">
        <v>708</v>
      </c>
      <c r="G17" s="17" t="s">
        <v>715</v>
      </c>
      <c r="H17">
        <v>151155</v>
      </c>
      <c r="I17" s="8">
        <v>45931</v>
      </c>
      <c r="J17" s="8">
        <v>45931</v>
      </c>
      <c r="K17">
        <v>0</v>
      </c>
      <c r="L17" s="17" t="s">
        <v>2937</v>
      </c>
      <c r="M17">
        <v>53384</v>
      </c>
      <c r="N17">
        <v>10847</v>
      </c>
      <c r="O17">
        <v>20</v>
      </c>
      <c r="P17">
        <v>160</v>
      </c>
      <c r="Q17" s="17" t="s">
        <v>2938</v>
      </c>
      <c r="R17" s="17" t="s">
        <v>2945</v>
      </c>
      <c r="S17" s="17" t="s">
        <v>2938</v>
      </c>
      <c r="T17">
        <v>180</v>
      </c>
      <c r="U17" s="17" t="s">
        <v>2940</v>
      </c>
      <c r="V17" s="17" t="s">
        <v>2941</v>
      </c>
      <c r="W17" s="172">
        <v>45931</v>
      </c>
      <c r="X17" s="8">
        <v>45931</v>
      </c>
      <c r="Y17" s="172">
        <v>45931</v>
      </c>
      <c r="Z17" s="17" t="s">
        <v>2942</v>
      </c>
      <c r="AA17">
        <v>2025</v>
      </c>
      <c r="AB17" s="17" t="s">
        <v>2943</v>
      </c>
      <c r="AC17" s="17"/>
      <c r="AD17" s="17" t="s">
        <v>1190</v>
      </c>
      <c r="AE17">
        <v>18</v>
      </c>
      <c r="AF17" s="17" t="s">
        <v>2937</v>
      </c>
      <c r="AG17" t="s">
        <v>2957</v>
      </c>
      <c r="AH17" s="17" t="s">
        <v>1190</v>
      </c>
    </row>
    <row r="18" spans="1:34">
      <c r="A18">
        <v>120</v>
      </c>
      <c r="B18" s="17" t="s">
        <v>705</v>
      </c>
      <c r="C18" s="17" t="s">
        <v>705</v>
      </c>
      <c r="D18" s="17" t="s">
        <v>706</v>
      </c>
      <c r="E18" s="17" t="s">
        <v>809</v>
      </c>
      <c r="F18" s="17" t="s">
        <v>810</v>
      </c>
      <c r="G18" s="17" t="s">
        <v>715</v>
      </c>
      <c r="H18">
        <v>122232</v>
      </c>
      <c r="I18" s="8">
        <v>45940</v>
      </c>
      <c r="J18" s="8">
        <v>45941</v>
      </c>
      <c r="K18">
        <v>1</v>
      </c>
      <c r="L18" s="17" t="s">
        <v>2937</v>
      </c>
      <c r="M18">
        <v>53783</v>
      </c>
      <c r="N18">
        <v>10928</v>
      </c>
      <c r="O18">
        <v>23</v>
      </c>
      <c r="P18">
        <v>140</v>
      </c>
      <c r="Q18" s="17" t="s">
        <v>2944</v>
      </c>
      <c r="R18" s="17" t="s">
        <v>2945</v>
      </c>
      <c r="S18" s="17" t="s">
        <v>2948</v>
      </c>
      <c r="T18">
        <v>163</v>
      </c>
      <c r="U18" s="17" t="s">
        <v>2948</v>
      </c>
      <c r="V18" s="17" t="s">
        <v>2941</v>
      </c>
      <c r="W18" s="172">
        <v>45940</v>
      </c>
      <c r="X18" s="8">
        <v>45931</v>
      </c>
      <c r="Y18" s="172">
        <v>45931</v>
      </c>
      <c r="Z18" s="17" t="s">
        <v>2942</v>
      </c>
      <c r="AA18">
        <v>2025</v>
      </c>
      <c r="AB18" s="17" t="s">
        <v>2947</v>
      </c>
      <c r="AC18" s="17"/>
      <c r="AD18" s="17" t="s">
        <v>1190</v>
      </c>
      <c r="AE18">
        <v>18</v>
      </c>
      <c r="AF18" s="17" t="s">
        <v>2937</v>
      </c>
      <c r="AG18" t="s">
        <v>2957</v>
      </c>
      <c r="AH18" s="17" t="s">
        <v>1190</v>
      </c>
    </row>
    <row r="19" spans="1:34">
      <c r="A19">
        <v>190</v>
      </c>
      <c r="B19" s="17" t="s">
        <v>705</v>
      </c>
      <c r="C19" s="17" t="s">
        <v>705</v>
      </c>
      <c r="D19" s="17" t="s">
        <v>706</v>
      </c>
      <c r="E19" s="17" t="s">
        <v>761</v>
      </c>
      <c r="F19" s="17" t="s">
        <v>762</v>
      </c>
      <c r="G19" s="17" t="s">
        <v>715</v>
      </c>
      <c r="H19">
        <v>153835</v>
      </c>
      <c r="I19" s="8">
        <v>45948</v>
      </c>
      <c r="J19" s="8">
        <v>45948</v>
      </c>
      <c r="K19">
        <v>0</v>
      </c>
      <c r="L19" s="17" t="s">
        <v>2937</v>
      </c>
      <c r="M19">
        <v>54104</v>
      </c>
      <c r="N19">
        <v>10994</v>
      </c>
      <c r="O19">
        <v>30</v>
      </c>
      <c r="P19">
        <v>160</v>
      </c>
      <c r="Q19" s="17" t="s">
        <v>2938</v>
      </c>
      <c r="R19" s="17" t="s">
        <v>2945</v>
      </c>
      <c r="S19" s="17" t="s">
        <v>2938</v>
      </c>
      <c r="T19">
        <v>190</v>
      </c>
      <c r="U19" s="17" t="s">
        <v>2940</v>
      </c>
      <c r="V19" s="17" t="s">
        <v>2941</v>
      </c>
      <c r="W19" s="172">
        <v>45948</v>
      </c>
      <c r="X19" s="8">
        <v>45931</v>
      </c>
      <c r="Y19" s="172">
        <v>45931</v>
      </c>
      <c r="Z19" s="17" t="s">
        <v>2942</v>
      </c>
      <c r="AA19">
        <v>2025</v>
      </c>
      <c r="AB19" s="17" t="s">
        <v>2947</v>
      </c>
      <c r="AC19" s="17"/>
      <c r="AD19" s="17" t="s">
        <v>1190</v>
      </c>
      <c r="AE19">
        <v>18</v>
      </c>
      <c r="AF19" s="17" t="s">
        <v>2937</v>
      </c>
      <c r="AG19" t="s">
        <v>2957</v>
      </c>
      <c r="AH19" s="17" t="s">
        <v>1190</v>
      </c>
    </row>
    <row r="20" spans="1:34">
      <c r="A20">
        <v>211</v>
      </c>
      <c r="B20" s="17" t="s">
        <v>705</v>
      </c>
      <c r="C20" s="17" t="s">
        <v>705</v>
      </c>
      <c r="D20" s="17" t="s">
        <v>706</v>
      </c>
      <c r="E20" s="17" t="s">
        <v>761</v>
      </c>
      <c r="F20" s="17" t="s">
        <v>762</v>
      </c>
      <c r="G20" s="17" t="s">
        <v>715</v>
      </c>
      <c r="H20">
        <v>171237</v>
      </c>
      <c r="I20" s="8">
        <v>45957</v>
      </c>
      <c r="J20" s="8">
        <v>45957</v>
      </c>
      <c r="K20">
        <v>0</v>
      </c>
      <c r="L20" s="17" t="s">
        <v>2937</v>
      </c>
      <c r="M20">
        <v>54497</v>
      </c>
      <c r="N20">
        <v>11074</v>
      </c>
      <c r="O20">
        <v>25</v>
      </c>
      <c r="P20">
        <v>140</v>
      </c>
      <c r="Q20" s="17" t="s">
        <v>2944</v>
      </c>
      <c r="R20" s="17" t="s">
        <v>2945</v>
      </c>
      <c r="S20" s="17" t="s">
        <v>2948</v>
      </c>
      <c r="T20">
        <v>165</v>
      </c>
      <c r="U20" s="17" t="s">
        <v>2948</v>
      </c>
      <c r="V20" s="17" t="s">
        <v>2941</v>
      </c>
      <c r="W20" s="172">
        <v>45957</v>
      </c>
      <c r="X20" s="8">
        <v>45931</v>
      </c>
      <c r="Y20" s="172">
        <v>45931</v>
      </c>
      <c r="Z20" s="17" t="s">
        <v>2942</v>
      </c>
      <c r="AA20">
        <v>2025</v>
      </c>
      <c r="AB20" s="17" t="s">
        <v>1003</v>
      </c>
      <c r="AC20" s="17"/>
      <c r="AD20" s="17" t="s">
        <v>1190</v>
      </c>
      <c r="AE20">
        <v>18</v>
      </c>
      <c r="AF20" s="17" t="s">
        <v>2937</v>
      </c>
      <c r="AG20" t="s">
        <v>2957</v>
      </c>
      <c r="AH20" s="17" t="s">
        <v>1190</v>
      </c>
    </row>
    <row r="21" spans="1:34">
      <c r="A21">
        <v>7</v>
      </c>
      <c r="B21" s="17" t="s">
        <v>31</v>
      </c>
      <c r="C21" s="17" t="s">
        <v>31</v>
      </c>
      <c r="D21" s="17" t="s">
        <v>1</v>
      </c>
      <c r="E21" s="17" t="s">
        <v>105</v>
      </c>
      <c r="F21" s="17" t="s">
        <v>106</v>
      </c>
      <c r="G21" s="17" t="s">
        <v>42</v>
      </c>
      <c r="H21" t="s">
        <v>33</v>
      </c>
      <c r="I21" s="8">
        <v>45931</v>
      </c>
      <c r="J21" s="8">
        <v>45932</v>
      </c>
      <c r="K21">
        <v>1</v>
      </c>
      <c r="L21" s="17" t="s">
        <v>2937</v>
      </c>
      <c r="M21">
        <v>2393</v>
      </c>
      <c r="N21">
        <v>427</v>
      </c>
      <c r="O21">
        <v>42</v>
      </c>
      <c r="P21">
        <v>80</v>
      </c>
      <c r="Q21" s="17" t="s">
        <v>2944</v>
      </c>
      <c r="R21" s="17" t="s">
        <v>2945</v>
      </c>
      <c r="S21" s="17" t="s">
        <v>2948</v>
      </c>
      <c r="T21">
        <v>122</v>
      </c>
      <c r="U21" s="17" t="s">
        <v>2948</v>
      </c>
      <c r="V21" s="17" t="s">
        <v>2941</v>
      </c>
      <c r="W21" s="172">
        <v>45932</v>
      </c>
      <c r="Y21" s="172">
        <v>45931</v>
      </c>
      <c r="Z21" s="17" t="s">
        <v>2942</v>
      </c>
      <c r="AA21">
        <v>2025</v>
      </c>
      <c r="AB21" s="17" t="s">
        <v>2951</v>
      </c>
      <c r="AC21" s="17"/>
      <c r="AD21" s="17" t="s">
        <v>1511</v>
      </c>
      <c r="AE21">
        <v>18</v>
      </c>
      <c r="AF21" s="17" t="s">
        <v>2937</v>
      </c>
      <c r="AG21" t="s">
        <v>2957</v>
      </c>
      <c r="AH21" s="17" t="s">
        <v>1511</v>
      </c>
    </row>
    <row r="22" spans="1:34">
      <c r="A22">
        <v>134</v>
      </c>
      <c r="B22" s="17" t="s">
        <v>705</v>
      </c>
      <c r="C22" s="17" t="s">
        <v>705</v>
      </c>
      <c r="D22" s="17" t="s">
        <v>706</v>
      </c>
      <c r="E22" s="17" t="s">
        <v>778</v>
      </c>
      <c r="F22" s="17" t="s">
        <v>779</v>
      </c>
      <c r="G22" s="17" t="s">
        <v>876</v>
      </c>
      <c r="H22" t="s">
        <v>877</v>
      </c>
      <c r="I22" s="8">
        <v>45943</v>
      </c>
      <c r="J22" s="8">
        <v>45944</v>
      </c>
      <c r="K22">
        <v>1</v>
      </c>
      <c r="L22" s="17" t="s">
        <v>2937</v>
      </c>
      <c r="M22">
        <v>2205</v>
      </c>
      <c r="N22">
        <v>434</v>
      </c>
      <c r="O22">
        <v>64</v>
      </c>
      <c r="P22">
        <v>80</v>
      </c>
      <c r="Q22" s="17" t="s">
        <v>2944</v>
      </c>
      <c r="R22" s="17" t="s">
        <v>2945</v>
      </c>
      <c r="S22" s="17" t="s">
        <v>2948</v>
      </c>
      <c r="T22">
        <v>144</v>
      </c>
      <c r="U22" s="17" t="s">
        <v>2948</v>
      </c>
      <c r="V22" s="17" t="s">
        <v>2941</v>
      </c>
      <c r="W22" s="172">
        <v>45943</v>
      </c>
      <c r="X22" s="8">
        <v>45931</v>
      </c>
      <c r="Y22" s="172">
        <v>45931</v>
      </c>
      <c r="Z22" s="17" t="s">
        <v>2942</v>
      </c>
      <c r="AA22">
        <v>2025</v>
      </c>
      <c r="AB22" s="17" t="s">
        <v>2949</v>
      </c>
      <c r="AC22" s="17"/>
      <c r="AD22" s="17" t="s">
        <v>1028</v>
      </c>
      <c r="AE22">
        <v>18</v>
      </c>
      <c r="AF22" s="17" t="s">
        <v>2937</v>
      </c>
      <c r="AG22" t="s">
        <v>2957</v>
      </c>
      <c r="AH22" s="17" t="s">
        <v>1028</v>
      </c>
    </row>
    <row r="23" spans="1:34">
      <c r="A23">
        <v>8</v>
      </c>
      <c r="B23" s="17" t="s">
        <v>705</v>
      </c>
      <c r="C23" s="17" t="s">
        <v>705</v>
      </c>
      <c r="D23" s="17" t="s">
        <v>706</v>
      </c>
      <c r="E23" s="17" t="s">
        <v>716</v>
      </c>
      <c r="F23" s="17" t="s">
        <v>717</v>
      </c>
      <c r="G23" s="17" t="s">
        <v>718</v>
      </c>
      <c r="H23" t="s">
        <v>719</v>
      </c>
      <c r="I23" s="8">
        <v>45931</v>
      </c>
      <c r="J23" s="8">
        <v>45932</v>
      </c>
      <c r="K23">
        <v>1</v>
      </c>
      <c r="L23" s="17" t="s">
        <v>2937</v>
      </c>
      <c r="M23">
        <v>5661</v>
      </c>
      <c r="N23">
        <v>1602</v>
      </c>
      <c r="O23">
        <v>64</v>
      </c>
      <c r="P23">
        <v>80</v>
      </c>
      <c r="Q23" s="17" t="s">
        <v>2944</v>
      </c>
      <c r="R23" s="17" t="s">
        <v>2945</v>
      </c>
      <c r="S23" s="17" t="s">
        <v>2948</v>
      </c>
      <c r="T23">
        <v>144</v>
      </c>
      <c r="U23" s="17" t="s">
        <v>2948</v>
      </c>
      <c r="V23" s="17" t="s">
        <v>2941</v>
      </c>
      <c r="W23" s="172">
        <v>45931</v>
      </c>
      <c r="X23" s="8">
        <v>45931</v>
      </c>
      <c r="Y23" s="172">
        <v>45931</v>
      </c>
      <c r="Z23" s="17" t="s">
        <v>2942</v>
      </c>
      <c r="AA23">
        <v>2025</v>
      </c>
      <c r="AB23" s="17" t="s">
        <v>2951</v>
      </c>
      <c r="AC23" s="17"/>
      <c r="AD23" s="17" t="s">
        <v>1252</v>
      </c>
      <c r="AE23">
        <v>18</v>
      </c>
      <c r="AF23" s="17" t="s">
        <v>2937</v>
      </c>
      <c r="AG23" t="s">
        <v>2957</v>
      </c>
      <c r="AH23" s="17" t="s">
        <v>1252</v>
      </c>
    </row>
    <row r="24" spans="1:34">
      <c r="A24">
        <v>8</v>
      </c>
      <c r="B24" s="17" t="s">
        <v>31</v>
      </c>
      <c r="C24" s="17" t="s">
        <v>31</v>
      </c>
      <c r="D24" s="17" t="s">
        <v>1</v>
      </c>
      <c r="E24" s="17" t="s">
        <v>105</v>
      </c>
      <c r="F24" s="17" t="s">
        <v>106</v>
      </c>
      <c r="G24" s="17" t="s">
        <v>43</v>
      </c>
      <c r="H24" t="s">
        <v>44</v>
      </c>
      <c r="I24" s="8">
        <v>45931</v>
      </c>
      <c r="J24" s="8">
        <v>45931</v>
      </c>
      <c r="K24">
        <v>0</v>
      </c>
      <c r="L24" s="17" t="s">
        <v>2937</v>
      </c>
      <c r="M24">
        <v>3789</v>
      </c>
      <c r="N24">
        <v>1560</v>
      </c>
      <c r="O24">
        <v>50</v>
      </c>
      <c r="P24">
        <v>60</v>
      </c>
      <c r="Q24" s="17" t="s">
        <v>2944</v>
      </c>
      <c r="R24" s="17" t="s">
        <v>2945</v>
      </c>
      <c r="S24" s="17" t="s">
        <v>2946</v>
      </c>
      <c r="T24">
        <v>110</v>
      </c>
      <c r="U24" s="17" t="s">
        <v>2946</v>
      </c>
      <c r="V24" s="17" t="s">
        <v>2941</v>
      </c>
      <c r="W24" s="172">
        <v>45931</v>
      </c>
      <c r="Y24" s="172">
        <v>45931</v>
      </c>
      <c r="Z24" s="17" t="s">
        <v>2942</v>
      </c>
      <c r="AA24">
        <v>2025</v>
      </c>
      <c r="AB24" s="17" t="s">
        <v>2943</v>
      </c>
      <c r="AC24" s="17"/>
      <c r="AD24" s="17" t="s">
        <v>1511</v>
      </c>
      <c r="AE24">
        <v>18</v>
      </c>
      <c r="AF24" s="17" t="s">
        <v>2937</v>
      </c>
      <c r="AG24" t="s">
        <v>2957</v>
      </c>
      <c r="AH24" s="17" t="s">
        <v>1511</v>
      </c>
    </row>
    <row r="25" spans="1:34">
      <c r="A25">
        <v>9</v>
      </c>
      <c r="B25" s="17" t="s">
        <v>705</v>
      </c>
      <c r="C25" s="17" t="s">
        <v>705</v>
      </c>
      <c r="D25" s="17" t="s">
        <v>706</v>
      </c>
      <c r="E25" s="17" t="s">
        <v>716</v>
      </c>
      <c r="F25" s="17" t="s">
        <v>717</v>
      </c>
      <c r="G25" s="17" t="s">
        <v>720</v>
      </c>
      <c r="H25" t="s">
        <v>719</v>
      </c>
      <c r="I25" s="8">
        <v>45931</v>
      </c>
      <c r="J25" s="8">
        <v>45932</v>
      </c>
      <c r="K25">
        <v>1</v>
      </c>
      <c r="L25" s="17" t="s">
        <v>2937</v>
      </c>
      <c r="M25">
        <v>5520</v>
      </c>
      <c r="N25">
        <v>1455</v>
      </c>
      <c r="O25">
        <v>40</v>
      </c>
      <c r="P25">
        <v>80</v>
      </c>
      <c r="Q25" s="17" t="s">
        <v>2944</v>
      </c>
      <c r="R25" s="17" t="s">
        <v>2945</v>
      </c>
      <c r="S25" s="17" t="s">
        <v>2948</v>
      </c>
      <c r="T25">
        <v>120</v>
      </c>
      <c r="U25" s="17" t="s">
        <v>2948</v>
      </c>
      <c r="V25" s="17" t="s">
        <v>2941</v>
      </c>
      <c r="W25" s="172">
        <v>45931</v>
      </c>
      <c r="X25" s="8">
        <v>45931</v>
      </c>
      <c r="Y25" s="172">
        <v>45931</v>
      </c>
      <c r="Z25" s="17" t="s">
        <v>2942</v>
      </c>
      <c r="AA25">
        <v>2025</v>
      </c>
      <c r="AB25" s="17" t="s">
        <v>2951</v>
      </c>
      <c r="AC25" s="17"/>
      <c r="AD25" s="17" t="s">
        <v>1249</v>
      </c>
      <c r="AE25">
        <v>18</v>
      </c>
      <c r="AF25" s="17" t="s">
        <v>2937</v>
      </c>
      <c r="AG25" t="s">
        <v>2957</v>
      </c>
      <c r="AH25" s="17" t="s">
        <v>1249</v>
      </c>
    </row>
    <row r="26" spans="1:34">
      <c r="A26">
        <v>9</v>
      </c>
      <c r="B26" s="17" t="s">
        <v>31</v>
      </c>
      <c r="C26" s="17" t="s">
        <v>31</v>
      </c>
      <c r="D26" s="17" t="s">
        <v>1</v>
      </c>
      <c r="E26" s="17" t="s">
        <v>107</v>
      </c>
      <c r="F26" s="17" t="s">
        <v>108</v>
      </c>
      <c r="G26" s="17" t="s">
        <v>45</v>
      </c>
      <c r="H26">
        <v>80958</v>
      </c>
      <c r="I26" s="8">
        <v>45931</v>
      </c>
      <c r="J26" s="8">
        <v>45931</v>
      </c>
      <c r="K26">
        <v>0</v>
      </c>
      <c r="L26" s="17" t="s">
        <v>2937</v>
      </c>
      <c r="M26">
        <v>12182</v>
      </c>
      <c r="N26">
        <v>2214</v>
      </c>
      <c r="O26">
        <v>45</v>
      </c>
      <c r="P26">
        <v>40</v>
      </c>
      <c r="Q26" s="17" t="s">
        <v>2944</v>
      </c>
      <c r="R26" s="17" t="s">
        <v>2945</v>
      </c>
      <c r="S26" s="17" t="s">
        <v>2946</v>
      </c>
      <c r="T26">
        <v>85</v>
      </c>
      <c r="U26" s="17" t="s">
        <v>2946</v>
      </c>
      <c r="V26" s="17" t="s">
        <v>2941</v>
      </c>
      <c r="W26" s="172">
        <v>45931</v>
      </c>
      <c r="X26" s="8">
        <v>0.46458333333333335</v>
      </c>
      <c r="Y26" s="172">
        <v>45931</v>
      </c>
      <c r="Z26" s="17" t="s">
        <v>2942</v>
      </c>
      <c r="AA26">
        <v>2025</v>
      </c>
      <c r="AB26" s="17" t="s">
        <v>2943</v>
      </c>
      <c r="AC26" s="17" t="s">
        <v>114</v>
      </c>
      <c r="AD26" s="17" t="s">
        <v>1544</v>
      </c>
      <c r="AE26">
        <v>18</v>
      </c>
      <c r="AF26" s="17" t="s">
        <v>2937</v>
      </c>
      <c r="AG26" t="s">
        <v>2957</v>
      </c>
      <c r="AH26" s="17" t="s">
        <v>1544</v>
      </c>
    </row>
    <row r="27" spans="1:34">
      <c r="A27">
        <v>560</v>
      </c>
      <c r="B27" s="17" t="s">
        <v>31</v>
      </c>
      <c r="C27" s="17" t="s">
        <v>31</v>
      </c>
      <c r="D27" s="17" t="s">
        <v>1</v>
      </c>
      <c r="E27" s="17" t="s">
        <v>107</v>
      </c>
      <c r="F27" s="17" t="s">
        <v>108</v>
      </c>
      <c r="G27" s="17" t="s">
        <v>45</v>
      </c>
      <c r="H27">
        <v>90553</v>
      </c>
      <c r="I27" s="8">
        <v>45946</v>
      </c>
      <c r="J27" s="8">
        <v>45946</v>
      </c>
      <c r="K27">
        <v>0</v>
      </c>
      <c r="L27" s="17" t="s">
        <v>2937</v>
      </c>
      <c r="M27">
        <v>12381</v>
      </c>
      <c r="N27">
        <v>2243</v>
      </c>
      <c r="O27">
        <v>12</v>
      </c>
      <c r="P27">
        <v>40</v>
      </c>
      <c r="Q27" s="17" t="s">
        <v>2944</v>
      </c>
      <c r="R27" s="17" t="s">
        <v>2945</v>
      </c>
      <c r="S27" s="17" t="s">
        <v>2946</v>
      </c>
      <c r="T27">
        <v>52</v>
      </c>
      <c r="U27" s="17" t="s">
        <v>2946</v>
      </c>
      <c r="V27" s="17" t="s">
        <v>2941</v>
      </c>
      <c r="W27" s="172">
        <v>45946</v>
      </c>
      <c r="Y27" s="172">
        <v>45931</v>
      </c>
      <c r="Z27" s="17" t="s">
        <v>2942</v>
      </c>
      <c r="AA27">
        <v>2025</v>
      </c>
      <c r="AB27" s="17" t="s">
        <v>2951</v>
      </c>
      <c r="AC27" s="17"/>
      <c r="AD27" s="17" t="s">
        <v>1544</v>
      </c>
      <c r="AE27">
        <v>18</v>
      </c>
      <c r="AF27" s="17" t="s">
        <v>2937</v>
      </c>
      <c r="AG27" t="s">
        <v>2957</v>
      </c>
      <c r="AH27" s="17" t="s">
        <v>1544</v>
      </c>
    </row>
    <row r="28" spans="1:34">
      <c r="A28">
        <v>649</v>
      </c>
      <c r="B28" s="17" t="s">
        <v>31</v>
      </c>
      <c r="C28" s="17" t="s">
        <v>31</v>
      </c>
      <c r="D28" s="17" t="s">
        <v>1</v>
      </c>
      <c r="E28" s="17" t="s">
        <v>107</v>
      </c>
      <c r="F28" s="17" t="s">
        <v>108</v>
      </c>
      <c r="G28" s="17" t="s">
        <v>45</v>
      </c>
      <c r="H28">
        <v>95441</v>
      </c>
      <c r="I28" s="8">
        <v>45960</v>
      </c>
      <c r="J28" s="8">
        <v>45960</v>
      </c>
      <c r="K28">
        <v>0</v>
      </c>
      <c r="L28" s="17" t="s">
        <v>2937</v>
      </c>
      <c r="M28">
        <v>12559</v>
      </c>
      <c r="N28">
        <v>2271</v>
      </c>
      <c r="O28">
        <v>12</v>
      </c>
      <c r="P28">
        <v>40</v>
      </c>
      <c r="Q28" s="17" t="s">
        <v>2944</v>
      </c>
      <c r="R28" s="17" t="s">
        <v>2945</v>
      </c>
      <c r="S28" s="17" t="s">
        <v>2946</v>
      </c>
      <c r="T28">
        <v>52</v>
      </c>
      <c r="U28" s="17" t="s">
        <v>2946</v>
      </c>
      <c r="V28" s="17" t="s">
        <v>2941</v>
      </c>
      <c r="W28" s="172">
        <v>45960</v>
      </c>
      <c r="Y28" s="172">
        <v>45931</v>
      </c>
      <c r="Z28" s="17" t="s">
        <v>2942</v>
      </c>
      <c r="AA28">
        <v>2025</v>
      </c>
      <c r="AB28" s="17" t="s">
        <v>2951</v>
      </c>
      <c r="AC28" s="17"/>
      <c r="AD28" s="17" t="s">
        <v>1544</v>
      </c>
      <c r="AE28">
        <v>18</v>
      </c>
      <c r="AF28" s="17" t="s">
        <v>2937</v>
      </c>
      <c r="AG28" t="s">
        <v>2957</v>
      </c>
      <c r="AH28" s="17" t="s">
        <v>1544</v>
      </c>
    </row>
    <row r="29" spans="1:34">
      <c r="A29">
        <v>10</v>
      </c>
      <c r="B29" s="17" t="s">
        <v>31</v>
      </c>
      <c r="C29" s="17" t="s">
        <v>31</v>
      </c>
      <c r="D29" s="17" t="s">
        <v>1</v>
      </c>
      <c r="E29" s="17" t="s">
        <v>107</v>
      </c>
      <c r="F29" s="17" t="s">
        <v>108</v>
      </c>
      <c r="G29" s="17" t="s">
        <v>46</v>
      </c>
      <c r="H29">
        <v>80853</v>
      </c>
      <c r="I29" s="8">
        <v>45931</v>
      </c>
      <c r="J29" s="8">
        <v>45931</v>
      </c>
      <c r="K29">
        <v>0</v>
      </c>
      <c r="L29" s="17" t="s">
        <v>2937</v>
      </c>
      <c r="M29">
        <v>16080</v>
      </c>
      <c r="N29">
        <v>4430</v>
      </c>
      <c r="O29">
        <v>17</v>
      </c>
      <c r="P29">
        <v>140</v>
      </c>
      <c r="Q29" s="17" t="s">
        <v>2944</v>
      </c>
      <c r="R29" s="17" t="s">
        <v>2945</v>
      </c>
      <c r="S29" s="17" t="s">
        <v>2948</v>
      </c>
      <c r="T29">
        <v>157</v>
      </c>
      <c r="U29" s="17" t="s">
        <v>2948</v>
      </c>
      <c r="V29" s="17" t="s">
        <v>2941</v>
      </c>
      <c r="W29" s="172">
        <v>45931</v>
      </c>
      <c r="Y29" s="172">
        <v>45931</v>
      </c>
      <c r="Z29" s="17" t="s">
        <v>2942</v>
      </c>
      <c r="AA29">
        <v>2025</v>
      </c>
      <c r="AB29" s="17" t="s">
        <v>2943</v>
      </c>
      <c r="AC29" s="17"/>
      <c r="AD29" s="17" t="s">
        <v>1544</v>
      </c>
      <c r="AE29">
        <v>18</v>
      </c>
      <c r="AF29" s="17" t="s">
        <v>2937</v>
      </c>
      <c r="AG29" t="s">
        <v>2957</v>
      </c>
      <c r="AH29" s="17" t="s">
        <v>1544</v>
      </c>
    </row>
    <row r="30" spans="1:34">
      <c r="A30">
        <v>11</v>
      </c>
      <c r="B30" s="17" t="s">
        <v>705</v>
      </c>
      <c r="C30" s="17" t="s">
        <v>705</v>
      </c>
      <c r="D30" s="17" t="s">
        <v>706</v>
      </c>
      <c r="E30" s="17" t="s">
        <v>716</v>
      </c>
      <c r="F30" s="17" t="s">
        <v>717</v>
      </c>
      <c r="G30" s="17" t="s">
        <v>722</v>
      </c>
      <c r="H30" t="s">
        <v>723</v>
      </c>
      <c r="I30" s="8">
        <v>45931</v>
      </c>
      <c r="J30" s="8">
        <v>45933</v>
      </c>
      <c r="K30">
        <v>2</v>
      </c>
      <c r="L30" s="17" t="s">
        <v>2937</v>
      </c>
      <c r="M30">
        <v>3713</v>
      </c>
      <c r="N30">
        <v>771</v>
      </c>
      <c r="O30">
        <v>66</v>
      </c>
      <c r="P30">
        <v>80</v>
      </c>
      <c r="Q30" s="17" t="s">
        <v>2944</v>
      </c>
      <c r="R30" s="17" t="s">
        <v>2945</v>
      </c>
      <c r="S30" s="17" t="s">
        <v>2948</v>
      </c>
      <c r="T30">
        <v>146</v>
      </c>
      <c r="U30" s="17" t="s">
        <v>2948</v>
      </c>
      <c r="V30" s="17" t="s">
        <v>2941</v>
      </c>
      <c r="W30" s="172">
        <v>45931</v>
      </c>
      <c r="X30" s="8">
        <v>45931</v>
      </c>
      <c r="Y30" s="172">
        <v>45931</v>
      </c>
      <c r="Z30" s="17" t="s">
        <v>2942</v>
      </c>
      <c r="AA30">
        <v>2025</v>
      </c>
      <c r="AB30" s="17" t="s">
        <v>2952</v>
      </c>
      <c r="AC30" s="17"/>
      <c r="AD30" s="17" t="s">
        <v>1259</v>
      </c>
      <c r="AE30">
        <v>18</v>
      </c>
      <c r="AF30" s="17" t="s">
        <v>2937</v>
      </c>
      <c r="AG30" t="s">
        <v>2957</v>
      </c>
      <c r="AH30" s="17" t="s">
        <v>1259</v>
      </c>
    </row>
    <row r="31" spans="1:34">
      <c r="A31">
        <v>135</v>
      </c>
      <c r="B31" s="17" t="s">
        <v>705</v>
      </c>
      <c r="C31" s="17" t="s">
        <v>705</v>
      </c>
      <c r="D31" s="17" t="s">
        <v>706</v>
      </c>
      <c r="E31" s="17" t="s">
        <v>778</v>
      </c>
      <c r="F31" s="17" t="s">
        <v>779</v>
      </c>
      <c r="G31" s="17" t="s">
        <v>878</v>
      </c>
      <c r="H31" t="s">
        <v>877</v>
      </c>
      <c r="I31" s="8">
        <v>45943</v>
      </c>
      <c r="J31" s="8">
        <v>45944</v>
      </c>
      <c r="K31">
        <v>1</v>
      </c>
      <c r="L31" s="17" t="s">
        <v>2937</v>
      </c>
      <c r="M31">
        <v>6360</v>
      </c>
      <c r="N31">
        <v>1528</v>
      </c>
      <c r="O31">
        <v>78</v>
      </c>
      <c r="P31">
        <v>80</v>
      </c>
      <c r="Q31" s="17" t="s">
        <v>2944</v>
      </c>
      <c r="R31" s="17" t="s">
        <v>2945</v>
      </c>
      <c r="S31" s="17" t="s">
        <v>2948</v>
      </c>
      <c r="T31">
        <v>158</v>
      </c>
      <c r="U31" s="17" t="s">
        <v>2948</v>
      </c>
      <c r="V31" s="17" t="s">
        <v>2941</v>
      </c>
      <c r="W31" s="172">
        <v>45943</v>
      </c>
      <c r="X31" s="8">
        <v>45931</v>
      </c>
      <c r="Y31" s="172">
        <v>45931</v>
      </c>
      <c r="Z31" s="17" t="s">
        <v>2942</v>
      </c>
      <c r="AA31">
        <v>2025</v>
      </c>
      <c r="AB31" s="17" t="s">
        <v>2949</v>
      </c>
      <c r="AC31" s="17"/>
      <c r="AD31" s="17" t="s">
        <v>1028</v>
      </c>
      <c r="AE31">
        <v>18</v>
      </c>
      <c r="AF31" s="17" t="s">
        <v>2937</v>
      </c>
      <c r="AG31" t="s">
        <v>2957</v>
      </c>
      <c r="AH31" s="17" t="s">
        <v>1028</v>
      </c>
    </row>
    <row r="32" spans="1:34">
      <c r="A32">
        <v>11</v>
      </c>
      <c r="B32" s="17" t="s">
        <v>31</v>
      </c>
      <c r="C32" s="17" t="s">
        <v>31</v>
      </c>
      <c r="D32" s="17" t="s">
        <v>1</v>
      </c>
      <c r="E32" s="17" t="s">
        <v>107</v>
      </c>
      <c r="F32" s="17" t="s">
        <v>108</v>
      </c>
      <c r="G32" s="17" t="s">
        <v>47</v>
      </c>
      <c r="H32">
        <v>80853</v>
      </c>
      <c r="I32" s="8">
        <v>45931</v>
      </c>
      <c r="J32" s="8">
        <v>45931</v>
      </c>
      <c r="K32">
        <v>0</v>
      </c>
      <c r="L32" s="17" t="s">
        <v>2937</v>
      </c>
      <c r="M32">
        <v>9551</v>
      </c>
      <c r="N32">
        <v>1857</v>
      </c>
      <c r="O32">
        <v>18</v>
      </c>
      <c r="P32">
        <v>60</v>
      </c>
      <c r="Q32" s="17" t="s">
        <v>2944</v>
      </c>
      <c r="R32" s="17" t="s">
        <v>2945</v>
      </c>
      <c r="S32" s="17" t="s">
        <v>2946</v>
      </c>
      <c r="T32">
        <v>78</v>
      </c>
      <c r="U32" s="17" t="s">
        <v>2946</v>
      </c>
      <c r="V32" s="17" t="s">
        <v>2941</v>
      </c>
      <c r="W32" s="172">
        <v>45931</v>
      </c>
      <c r="Y32" s="172">
        <v>45931</v>
      </c>
      <c r="Z32" s="17" t="s">
        <v>2942</v>
      </c>
      <c r="AA32">
        <v>2025</v>
      </c>
      <c r="AB32" s="17" t="s">
        <v>2943</v>
      </c>
      <c r="AC32" s="17"/>
      <c r="AD32" s="17" t="s">
        <v>1544</v>
      </c>
      <c r="AE32">
        <v>18</v>
      </c>
      <c r="AF32" s="17" t="s">
        <v>2937</v>
      </c>
      <c r="AG32" t="s">
        <v>2957</v>
      </c>
      <c r="AH32" s="17" t="s">
        <v>1544</v>
      </c>
    </row>
    <row r="33" spans="1:34">
      <c r="A33">
        <v>561</v>
      </c>
      <c r="B33" s="17" t="s">
        <v>31</v>
      </c>
      <c r="C33" s="17" t="s">
        <v>31</v>
      </c>
      <c r="D33" s="17" t="s">
        <v>1</v>
      </c>
      <c r="E33" s="17" t="s">
        <v>107</v>
      </c>
      <c r="F33" s="17" t="s">
        <v>108</v>
      </c>
      <c r="G33" s="17" t="s">
        <v>47</v>
      </c>
      <c r="H33">
        <v>90553</v>
      </c>
      <c r="I33" s="8">
        <v>45946</v>
      </c>
      <c r="J33" s="8">
        <v>45946</v>
      </c>
      <c r="K33">
        <v>0</v>
      </c>
      <c r="L33" s="17" t="s">
        <v>2937</v>
      </c>
      <c r="M33">
        <v>9700</v>
      </c>
      <c r="N33">
        <v>1884</v>
      </c>
      <c r="O33">
        <v>18</v>
      </c>
      <c r="P33">
        <v>40</v>
      </c>
      <c r="Q33" s="17" t="s">
        <v>2944</v>
      </c>
      <c r="R33" s="17" t="s">
        <v>2945</v>
      </c>
      <c r="S33" s="17" t="s">
        <v>2946</v>
      </c>
      <c r="T33">
        <v>58</v>
      </c>
      <c r="U33" s="17" t="s">
        <v>2946</v>
      </c>
      <c r="V33" s="17" t="s">
        <v>2941</v>
      </c>
      <c r="W33" s="172">
        <v>45946</v>
      </c>
      <c r="Y33" s="172">
        <v>45931</v>
      </c>
      <c r="Z33" s="17" t="s">
        <v>2942</v>
      </c>
      <c r="AA33">
        <v>2025</v>
      </c>
      <c r="AB33" s="17" t="s">
        <v>2951</v>
      </c>
      <c r="AC33" s="17"/>
      <c r="AD33" s="17" t="s">
        <v>1544</v>
      </c>
      <c r="AE33">
        <v>18</v>
      </c>
      <c r="AF33" s="17" t="s">
        <v>2937</v>
      </c>
      <c r="AG33" t="s">
        <v>2957</v>
      </c>
      <c r="AH33" s="17" t="s">
        <v>1544</v>
      </c>
    </row>
    <row r="34" spans="1:34">
      <c r="A34">
        <v>12</v>
      </c>
      <c r="B34" s="17" t="s">
        <v>705</v>
      </c>
      <c r="C34" s="17" t="s">
        <v>705</v>
      </c>
      <c r="D34" s="17" t="s">
        <v>706</v>
      </c>
      <c r="E34" s="17" t="s">
        <v>724</v>
      </c>
      <c r="F34" s="17" t="s">
        <v>725</v>
      </c>
      <c r="G34" s="17" t="s">
        <v>726</v>
      </c>
      <c r="H34" t="s">
        <v>727</v>
      </c>
      <c r="I34" s="8">
        <v>45932</v>
      </c>
      <c r="J34" s="8">
        <v>45933</v>
      </c>
      <c r="K34">
        <v>1</v>
      </c>
      <c r="L34" s="17" t="s">
        <v>2937</v>
      </c>
      <c r="M34">
        <v>1089</v>
      </c>
      <c r="N34">
        <v>242</v>
      </c>
      <c r="O34">
        <v>124</v>
      </c>
      <c r="P34">
        <v>100</v>
      </c>
      <c r="Q34" s="17" t="s">
        <v>2944</v>
      </c>
      <c r="R34" s="17" t="s">
        <v>2945</v>
      </c>
      <c r="S34" s="17" t="s">
        <v>2948</v>
      </c>
      <c r="T34">
        <v>224</v>
      </c>
      <c r="U34" s="17" t="s">
        <v>2948</v>
      </c>
      <c r="V34" s="17" t="s">
        <v>2941</v>
      </c>
      <c r="W34" s="172">
        <v>45932</v>
      </c>
      <c r="X34" s="8">
        <v>45931</v>
      </c>
      <c r="Y34" s="172">
        <v>45931</v>
      </c>
      <c r="Z34" s="17" t="s">
        <v>2942</v>
      </c>
      <c r="AA34">
        <v>2025</v>
      </c>
      <c r="AB34" s="17" t="s">
        <v>2952</v>
      </c>
      <c r="AC34" s="17"/>
      <c r="AD34" s="17" t="s">
        <v>1075</v>
      </c>
      <c r="AE34">
        <v>18</v>
      </c>
      <c r="AF34" s="17" t="s">
        <v>2937</v>
      </c>
      <c r="AG34" t="s">
        <v>2957</v>
      </c>
      <c r="AH34" s="17" t="s">
        <v>1075</v>
      </c>
    </row>
    <row r="35" spans="1:34">
      <c r="A35">
        <v>12</v>
      </c>
      <c r="B35" s="17" t="s">
        <v>31</v>
      </c>
      <c r="C35" s="17" t="s">
        <v>31</v>
      </c>
      <c r="D35" s="17" t="s">
        <v>1</v>
      </c>
      <c r="E35" s="17" t="s">
        <v>107</v>
      </c>
      <c r="F35" s="17" t="s">
        <v>108</v>
      </c>
      <c r="G35" s="17" t="s">
        <v>48</v>
      </c>
      <c r="H35">
        <v>80853</v>
      </c>
      <c r="I35" s="8">
        <v>45931</v>
      </c>
      <c r="J35" s="8">
        <v>45931</v>
      </c>
      <c r="K35">
        <v>0</v>
      </c>
      <c r="L35" s="17" t="s">
        <v>2937</v>
      </c>
      <c r="M35">
        <v>11912</v>
      </c>
      <c r="N35">
        <v>2712</v>
      </c>
      <c r="O35">
        <v>28</v>
      </c>
      <c r="P35">
        <v>120</v>
      </c>
      <c r="Q35" s="17" t="s">
        <v>2944</v>
      </c>
      <c r="R35" s="17" t="s">
        <v>2945</v>
      </c>
      <c r="S35" s="17" t="s">
        <v>2948</v>
      </c>
      <c r="T35">
        <v>148</v>
      </c>
      <c r="U35" s="17" t="s">
        <v>2948</v>
      </c>
      <c r="V35" s="17" t="s">
        <v>2941</v>
      </c>
      <c r="W35" s="172">
        <v>45931</v>
      </c>
      <c r="X35" s="8">
        <v>0.60347222222222219</v>
      </c>
      <c r="Y35" s="172">
        <v>45931</v>
      </c>
      <c r="Z35" s="17" t="s">
        <v>2942</v>
      </c>
      <c r="AA35">
        <v>2025</v>
      </c>
      <c r="AB35" s="17" t="s">
        <v>2943</v>
      </c>
      <c r="AC35" s="17" t="s">
        <v>115</v>
      </c>
      <c r="AD35" s="17" t="s">
        <v>1544</v>
      </c>
      <c r="AE35">
        <v>18</v>
      </c>
      <c r="AF35" s="17" t="s">
        <v>2937</v>
      </c>
      <c r="AG35" t="s">
        <v>2957</v>
      </c>
      <c r="AH35" s="17" t="s">
        <v>1544</v>
      </c>
    </row>
    <row r="36" spans="1:34">
      <c r="A36">
        <v>13</v>
      </c>
      <c r="B36" s="17" t="s">
        <v>705</v>
      </c>
      <c r="C36" s="17" t="s">
        <v>705</v>
      </c>
      <c r="D36" s="17" t="s">
        <v>706</v>
      </c>
      <c r="E36" s="17" t="s">
        <v>724</v>
      </c>
      <c r="F36" s="17" t="s">
        <v>725</v>
      </c>
      <c r="G36" s="17" t="s">
        <v>728</v>
      </c>
      <c r="H36" t="s">
        <v>729</v>
      </c>
      <c r="I36" s="8">
        <v>45932</v>
      </c>
      <c r="J36" s="8">
        <v>45931</v>
      </c>
      <c r="K36">
        <v>-1</v>
      </c>
      <c r="L36" s="17" t="s">
        <v>2937</v>
      </c>
      <c r="M36">
        <v>3935</v>
      </c>
      <c r="N36">
        <v>568</v>
      </c>
      <c r="O36">
        <v>0</v>
      </c>
      <c r="P36">
        <v>200</v>
      </c>
      <c r="Q36" s="17" t="s">
        <v>2938</v>
      </c>
      <c r="R36" s="17" t="s">
        <v>2945</v>
      </c>
      <c r="S36" s="17" t="s">
        <v>2938</v>
      </c>
      <c r="T36">
        <v>200</v>
      </c>
      <c r="U36" s="17" t="s">
        <v>2940</v>
      </c>
      <c r="V36" s="17" t="s">
        <v>2941</v>
      </c>
      <c r="W36" s="172">
        <v>45932</v>
      </c>
      <c r="X36" s="8">
        <v>45931</v>
      </c>
      <c r="Y36" s="172">
        <v>45931</v>
      </c>
      <c r="Z36" s="17" t="s">
        <v>2942</v>
      </c>
      <c r="AA36">
        <v>2025</v>
      </c>
      <c r="AB36" s="17" t="s">
        <v>2943</v>
      </c>
      <c r="AC36" s="17"/>
      <c r="AD36" s="17" t="s">
        <v>1289</v>
      </c>
      <c r="AE36">
        <v>18</v>
      </c>
      <c r="AF36" s="17" t="s">
        <v>2937</v>
      </c>
      <c r="AG36" t="s">
        <v>2957</v>
      </c>
      <c r="AH36" s="17" t="s">
        <v>1289</v>
      </c>
    </row>
    <row r="37" spans="1:34">
      <c r="A37">
        <v>124</v>
      </c>
      <c r="B37" s="17" t="s">
        <v>705</v>
      </c>
      <c r="C37" s="17" t="s">
        <v>705</v>
      </c>
      <c r="D37" s="17" t="s">
        <v>706</v>
      </c>
      <c r="E37" s="17" t="s">
        <v>724</v>
      </c>
      <c r="F37" s="17" t="s">
        <v>865</v>
      </c>
      <c r="G37" s="17" t="s">
        <v>728</v>
      </c>
      <c r="H37" t="s">
        <v>866</v>
      </c>
      <c r="I37" s="8">
        <v>45941</v>
      </c>
      <c r="J37" s="8">
        <v>45943</v>
      </c>
      <c r="K37">
        <v>2</v>
      </c>
      <c r="L37" s="17" t="s">
        <v>2937</v>
      </c>
      <c r="M37">
        <v>4464</v>
      </c>
      <c r="N37">
        <v>636</v>
      </c>
      <c r="O37">
        <v>22</v>
      </c>
      <c r="P37">
        <v>160</v>
      </c>
      <c r="Q37" s="17" t="s">
        <v>2938</v>
      </c>
      <c r="R37" s="17" t="s">
        <v>2945</v>
      </c>
      <c r="S37" s="17" t="s">
        <v>2938</v>
      </c>
      <c r="T37">
        <v>182</v>
      </c>
      <c r="U37" s="17" t="s">
        <v>2940</v>
      </c>
      <c r="V37" s="17" t="s">
        <v>2941</v>
      </c>
      <c r="W37" s="172">
        <v>45941</v>
      </c>
      <c r="X37" s="8">
        <v>45931</v>
      </c>
      <c r="Y37" s="172">
        <v>45931</v>
      </c>
      <c r="Z37" s="17" t="s">
        <v>2942</v>
      </c>
      <c r="AA37">
        <v>2025</v>
      </c>
      <c r="AB37" s="17" t="s">
        <v>1003</v>
      </c>
      <c r="AC37" s="17"/>
      <c r="AD37" s="17" t="s">
        <v>1289</v>
      </c>
      <c r="AE37">
        <v>18</v>
      </c>
      <c r="AF37" s="17" t="s">
        <v>2937</v>
      </c>
      <c r="AG37" t="s">
        <v>2957</v>
      </c>
      <c r="AH37" s="17" t="s">
        <v>1289</v>
      </c>
    </row>
    <row r="38" spans="1:34">
      <c r="A38">
        <v>165</v>
      </c>
      <c r="B38" s="17" t="s">
        <v>705</v>
      </c>
      <c r="C38" s="17" t="s">
        <v>705</v>
      </c>
      <c r="D38" s="17" t="s">
        <v>706</v>
      </c>
      <c r="E38" s="17" t="s">
        <v>907</v>
      </c>
      <c r="F38" s="17" t="s">
        <v>717</v>
      </c>
      <c r="G38" s="17" t="s">
        <v>908</v>
      </c>
      <c r="H38" t="s">
        <v>909</v>
      </c>
      <c r="I38" s="8">
        <v>45948</v>
      </c>
      <c r="J38" s="8">
        <v>45948</v>
      </c>
      <c r="K38">
        <v>0</v>
      </c>
      <c r="L38" s="17" t="s">
        <v>2937</v>
      </c>
      <c r="M38">
        <v>4908</v>
      </c>
      <c r="N38">
        <v>1123</v>
      </c>
      <c r="O38">
        <v>25</v>
      </c>
      <c r="P38">
        <v>80</v>
      </c>
      <c r="Q38" s="17" t="s">
        <v>2944</v>
      </c>
      <c r="R38" s="17" t="s">
        <v>2945</v>
      </c>
      <c r="S38" s="17" t="s">
        <v>2948</v>
      </c>
      <c r="T38">
        <v>105</v>
      </c>
      <c r="U38" s="17" t="s">
        <v>2948</v>
      </c>
      <c r="V38" s="17" t="s">
        <v>2941</v>
      </c>
      <c r="W38" s="172">
        <v>45948</v>
      </c>
      <c r="X38" s="8">
        <v>45931</v>
      </c>
      <c r="Y38" s="172">
        <v>45931</v>
      </c>
      <c r="Z38" s="17" t="s">
        <v>2942</v>
      </c>
      <c r="AA38">
        <v>2025</v>
      </c>
      <c r="AB38" s="17" t="s">
        <v>2947</v>
      </c>
      <c r="AC38" s="17"/>
      <c r="AD38" s="17" t="s">
        <v>1069</v>
      </c>
      <c r="AE38">
        <v>18</v>
      </c>
      <c r="AF38" s="17" t="s">
        <v>2937</v>
      </c>
      <c r="AG38" t="s">
        <v>2957</v>
      </c>
      <c r="AH38" s="17" t="s">
        <v>1069</v>
      </c>
    </row>
    <row r="39" spans="1:34">
      <c r="A39">
        <v>13</v>
      </c>
      <c r="B39" s="17" t="s">
        <v>31</v>
      </c>
      <c r="C39" s="17" t="s">
        <v>31</v>
      </c>
      <c r="D39" s="17" t="s">
        <v>1</v>
      </c>
      <c r="E39" s="17" t="s">
        <v>107</v>
      </c>
      <c r="F39" s="17" t="s">
        <v>108</v>
      </c>
      <c r="G39" s="17" t="s">
        <v>49</v>
      </c>
      <c r="H39">
        <v>80958</v>
      </c>
      <c r="I39" s="8">
        <v>45931</v>
      </c>
      <c r="J39" s="8">
        <v>45931</v>
      </c>
      <c r="K39">
        <v>0</v>
      </c>
      <c r="L39" s="17" t="s">
        <v>2937</v>
      </c>
      <c r="M39">
        <v>3694</v>
      </c>
      <c r="N39">
        <v>605</v>
      </c>
      <c r="O39">
        <v>45</v>
      </c>
      <c r="P39">
        <v>40</v>
      </c>
      <c r="Q39" s="17" t="s">
        <v>2944</v>
      </c>
      <c r="R39" s="17" t="s">
        <v>2945</v>
      </c>
      <c r="S39" s="17" t="s">
        <v>2946</v>
      </c>
      <c r="T39">
        <v>85</v>
      </c>
      <c r="U39" s="17" t="s">
        <v>2946</v>
      </c>
      <c r="V39" s="17" t="s">
        <v>2941</v>
      </c>
      <c r="W39" s="172">
        <v>45931</v>
      </c>
      <c r="X39" s="8">
        <v>0.5854166666666667</v>
      </c>
      <c r="Y39" s="172">
        <v>45931</v>
      </c>
      <c r="Z39" s="17" t="s">
        <v>2942</v>
      </c>
      <c r="AA39">
        <v>2025</v>
      </c>
      <c r="AB39" s="17" t="s">
        <v>2943</v>
      </c>
      <c r="AC39" s="17" t="s">
        <v>116</v>
      </c>
      <c r="AD39" s="17" t="s">
        <v>1544</v>
      </c>
      <c r="AE39">
        <v>18</v>
      </c>
      <c r="AF39" s="17" t="s">
        <v>2937</v>
      </c>
      <c r="AG39" t="s">
        <v>2957</v>
      </c>
      <c r="AH39" s="17" t="s">
        <v>1544</v>
      </c>
    </row>
    <row r="40" spans="1:34">
      <c r="A40">
        <v>114</v>
      </c>
      <c r="B40" s="17" t="s">
        <v>705</v>
      </c>
      <c r="C40" s="17" t="s">
        <v>705</v>
      </c>
      <c r="D40" s="17" t="s">
        <v>706</v>
      </c>
      <c r="E40" s="17" t="s">
        <v>716</v>
      </c>
      <c r="F40" s="17" t="s">
        <v>725</v>
      </c>
      <c r="G40" s="17" t="s">
        <v>855</v>
      </c>
      <c r="H40" t="s">
        <v>856</v>
      </c>
      <c r="I40" s="8">
        <v>45939</v>
      </c>
      <c r="J40" s="8">
        <v>45942</v>
      </c>
      <c r="K40">
        <v>3</v>
      </c>
      <c r="L40" s="17" t="s">
        <v>2937</v>
      </c>
      <c r="M40">
        <v>317</v>
      </c>
      <c r="N40">
        <v>155</v>
      </c>
      <c r="O40">
        <v>42</v>
      </c>
      <c r="P40">
        <v>100</v>
      </c>
      <c r="Q40" s="17" t="s">
        <v>2944</v>
      </c>
      <c r="R40" s="17" t="s">
        <v>2945</v>
      </c>
      <c r="S40" s="17" t="s">
        <v>2948</v>
      </c>
      <c r="T40">
        <v>142</v>
      </c>
      <c r="U40" s="17" t="s">
        <v>2948</v>
      </c>
      <c r="V40" s="17" t="s">
        <v>2941</v>
      </c>
      <c r="W40" s="172">
        <v>45939</v>
      </c>
      <c r="X40" s="8">
        <v>45931</v>
      </c>
      <c r="Y40" s="172">
        <v>45931</v>
      </c>
      <c r="Z40" s="17" t="s">
        <v>2942</v>
      </c>
      <c r="AA40">
        <v>2025</v>
      </c>
      <c r="AB40" s="17" t="s">
        <v>2950</v>
      </c>
      <c r="AC40" s="17"/>
      <c r="AD40" s="17" t="s">
        <v>1069</v>
      </c>
      <c r="AE40">
        <v>18</v>
      </c>
      <c r="AF40" s="17" t="s">
        <v>2937</v>
      </c>
      <c r="AG40" t="s">
        <v>2957</v>
      </c>
      <c r="AH40" s="17" t="s">
        <v>1069</v>
      </c>
    </row>
    <row r="41" spans="1:34">
      <c r="A41">
        <v>14</v>
      </c>
      <c r="B41" s="17" t="s">
        <v>705</v>
      </c>
      <c r="C41" s="17" t="s">
        <v>705</v>
      </c>
      <c r="D41" s="17" t="s">
        <v>706</v>
      </c>
      <c r="E41" s="17" t="s">
        <v>724</v>
      </c>
      <c r="F41" s="17" t="s">
        <v>725</v>
      </c>
      <c r="G41" s="17" t="s">
        <v>730</v>
      </c>
      <c r="H41" t="s">
        <v>731</v>
      </c>
      <c r="I41" s="8">
        <v>45932</v>
      </c>
      <c r="J41" s="8">
        <v>45932</v>
      </c>
      <c r="K41">
        <v>0</v>
      </c>
      <c r="L41" s="17" t="s">
        <v>2937</v>
      </c>
      <c r="M41">
        <v>27822</v>
      </c>
      <c r="N41">
        <v>5555</v>
      </c>
      <c r="O41">
        <v>0</v>
      </c>
      <c r="P41">
        <v>200</v>
      </c>
      <c r="Q41" s="17" t="s">
        <v>2938</v>
      </c>
      <c r="R41" s="17" t="s">
        <v>2945</v>
      </c>
      <c r="S41" s="17" t="s">
        <v>2938</v>
      </c>
      <c r="T41">
        <v>200</v>
      </c>
      <c r="U41" s="17" t="s">
        <v>2940</v>
      </c>
      <c r="V41" s="17" t="s">
        <v>2941</v>
      </c>
      <c r="W41" s="172">
        <v>45932</v>
      </c>
      <c r="X41" s="8">
        <v>45931</v>
      </c>
      <c r="Y41" s="172">
        <v>45931</v>
      </c>
      <c r="Z41" s="17" t="s">
        <v>2942</v>
      </c>
      <c r="AA41">
        <v>2025</v>
      </c>
      <c r="AB41" s="17" t="s">
        <v>2951</v>
      </c>
      <c r="AC41" s="17"/>
      <c r="AD41" s="17" t="s">
        <v>1289</v>
      </c>
      <c r="AE41">
        <v>18</v>
      </c>
      <c r="AF41" s="17" t="s">
        <v>2937</v>
      </c>
      <c r="AG41" t="s">
        <v>2957</v>
      </c>
      <c r="AH41" s="17" t="s">
        <v>1289</v>
      </c>
    </row>
    <row r="42" spans="1:34">
      <c r="A42">
        <v>125</v>
      </c>
      <c r="B42" s="17" t="s">
        <v>705</v>
      </c>
      <c r="C42" s="17" t="s">
        <v>705</v>
      </c>
      <c r="D42" s="17" t="s">
        <v>706</v>
      </c>
      <c r="E42" s="17" t="s">
        <v>724</v>
      </c>
      <c r="F42" s="17" t="s">
        <v>865</v>
      </c>
      <c r="G42" s="17" t="s">
        <v>730</v>
      </c>
      <c r="H42" t="s">
        <v>867</v>
      </c>
      <c r="I42" s="8">
        <v>45941</v>
      </c>
      <c r="J42" s="8">
        <v>45943</v>
      </c>
      <c r="K42">
        <v>2</v>
      </c>
      <c r="L42" s="17" t="s">
        <v>2937</v>
      </c>
      <c r="M42">
        <v>28236</v>
      </c>
      <c r="N42">
        <v>5637</v>
      </c>
      <c r="O42">
        <v>38</v>
      </c>
      <c r="P42">
        <v>100</v>
      </c>
      <c r="Q42" s="17" t="s">
        <v>2944</v>
      </c>
      <c r="R42" s="17" t="s">
        <v>2945</v>
      </c>
      <c r="S42" s="17" t="s">
        <v>2948</v>
      </c>
      <c r="T42">
        <v>138</v>
      </c>
      <c r="U42" s="17" t="s">
        <v>2948</v>
      </c>
      <c r="V42" s="17" t="s">
        <v>2941</v>
      </c>
      <c r="W42" s="172">
        <v>45941</v>
      </c>
      <c r="X42" s="8">
        <v>45931</v>
      </c>
      <c r="Y42" s="172">
        <v>45931</v>
      </c>
      <c r="Z42" s="17" t="s">
        <v>2942</v>
      </c>
      <c r="AA42">
        <v>2025</v>
      </c>
      <c r="AB42" s="17" t="s">
        <v>1003</v>
      </c>
      <c r="AC42" s="17"/>
      <c r="AD42" s="17" t="s">
        <v>1289</v>
      </c>
      <c r="AE42">
        <v>18</v>
      </c>
      <c r="AF42" s="17" t="s">
        <v>2937</v>
      </c>
      <c r="AG42" t="s">
        <v>2957</v>
      </c>
      <c r="AH42" s="17" t="s">
        <v>1289</v>
      </c>
    </row>
    <row r="43" spans="1:34">
      <c r="A43">
        <v>182</v>
      </c>
      <c r="B43" s="17" t="s">
        <v>705</v>
      </c>
      <c r="C43" s="17" t="s">
        <v>705</v>
      </c>
      <c r="D43" s="17" t="s">
        <v>706</v>
      </c>
      <c r="E43" s="17" t="s">
        <v>724</v>
      </c>
      <c r="F43" s="17" t="s">
        <v>725</v>
      </c>
      <c r="G43" s="17" t="s">
        <v>932</v>
      </c>
      <c r="H43" t="s">
        <v>930</v>
      </c>
      <c r="I43" s="8">
        <v>45947</v>
      </c>
      <c r="J43" s="8">
        <v>45947</v>
      </c>
      <c r="K43">
        <v>0</v>
      </c>
      <c r="L43" s="17" t="s">
        <v>2937</v>
      </c>
      <c r="M43">
        <v>2989</v>
      </c>
      <c r="N43">
        <v>727</v>
      </c>
      <c r="O43">
        <v>54</v>
      </c>
      <c r="P43">
        <v>80</v>
      </c>
      <c r="Q43" s="17" t="s">
        <v>2944</v>
      </c>
      <c r="R43" s="17" t="s">
        <v>2945</v>
      </c>
      <c r="S43" s="17" t="s">
        <v>2948</v>
      </c>
      <c r="T43">
        <v>134</v>
      </c>
      <c r="U43" s="17" t="s">
        <v>2948</v>
      </c>
      <c r="V43" s="17" t="s">
        <v>2941</v>
      </c>
      <c r="W43" s="172">
        <v>45947</v>
      </c>
      <c r="X43" s="8">
        <v>45931</v>
      </c>
      <c r="Y43" s="172">
        <v>45931</v>
      </c>
      <c r="Z43" s="17" t="s">
        <v>2942</v>
      </c>
      <c r="AA43">
        <v>2025</v>
      </c>
      <c r="AB43" s="17" t="s">
        <v>2952</v>
      </c>
      <c r="AC43" s="17"/>
      <c r="AD43" s="17" t="s">
        <v>1071</v>
      </c>
      <c r="AE43">
        <v>18</v>
      </c>
      <c r="AF43" s="17" t="s">
        <v>2937</v>
      </c>
      <c r="AG43" t="s">
        <v>2957</v>
      </c>
      <c r="AH43" s="17" t="s">
        <v>1071</v>
      </c>
    </row>
    <row r="44" spans="1:34">
      <c r="A44">
        <v>14</v>
      </c>
      <c r="B44" s="17" t="s">
        <v>31</v>
      </c>
      <c r="C44" s="17" t="s">
        <v>31</v>
      </c>
      <c r="D44" s="17" t="s">
        <v>1</v>
      </c>
      <c r="E44" s="17" t="s">
        <v>107</v>
      </c>
      <c r="F44" s="17" t="s">
        <v>108</v>
      </c>
      <c r="G44" s="17" t="s">
        <v>50</v>
      </c>
      <c r="H44">
        <v>80958</v>
      </c>
      <c r="I44" s="8">
        <v>45931</v>
      </c>
      <c r="J44" s="8">
        <v>45932</v>
      </c>
      <c r="K44">
        <v>1</v>
      </c>
      <c r="L44" s="17" t="s">
        <v>2937</v>
      </c>
      <c r="M44">
        <v>10444</v>
      </c>
      <c r="N44">
        <v>3251</v>
      </c>
      <c r="O44">
        <v>30</v>
      </c>
      <c r="P44">
        <v>40</v>
      </c>
      <c r="Q44" s="17" t="s">
        <v>2944</v>
      </c>
      <c r="R44" s="17" t="s">
        <v>2945</v>
      </c>
      <c r="S44" s="17" t="s">
        <v>2946</v>
      </c>
      <c r="T44">
        <v>70</v>
      </c>
      <c r="U44" s="17" t="s">
        <v>2946</v>
      </c>
      <c r="V44" s="17" t="s">
        <v>2941</v>
      </c>
      <c r="W44" s="172">
        <v>45932</v>
      </c>
      <c r="Y44" s="172">
        <v>45931</v>
      </c>
      <c r="Z44" s="17" t="s">
        <v>2942</v>
      </c>
      <c r="AA44">
        <v>2025</v>
      </c>
      <c r="AB44" s="17" t="s">
        <v>2951</v>
      </c>
      <c r="AC44" s="17"/>
      <c r="AD44" s="17" t="s">
        <v>1544</v>
      </c>
      <c r="AE44">
        <v>18</v>
      </c>
      <c r="AF44" s="17" t="s">
        <v>2937</v>
      </c>
      <c r="AG44" t="s">
        <v>2957</v>
      </c>
      <c r="AH44" s="17" t="s">
        <v>1544</v>
      </c>
    </row>
    <row r="45" spans="1:34">
      <c r="A45">
        <v>33</v>
      </c>
      <c r="B45" s="17" t="s">
        <v>705</v>
      </c>
      <c r="C45" s="17" t="s">
        <v>705</v>
      </c>
      <c r="D45" s="17" t="s">
        <v>706</v>
      </c>
      <c r="E45" s="17" t="s">
        <v>724</v>
      </c>
      <c r="F45" s="17" t="s">
        <v>725</v>
      </c>
      <c r="G45" s="17" t="s">
        <v>754</v>
      </c>
      <c r="H45" t="s">
        <v>755</v>
      </c>
      <c r="I45" s="8">
        <v>45934</v>
      </c>
      <c r="J45" s="8">
        <v>45934</v>
      </c>
      <c r="K45">
        <v>0</v>
      </c>
      <c r="L45" s="17" t="s">
        <v>2937</v>
      </c>
      <c r="M45">
        <v>1706</v>
      </c>
      <c r="N45">
        <v>450</v>
      </c>
      <c r="O45">
        <v>47</v>
      </c>
      <c r="P45">
        <v>80</v>
      </c>
      <c r="Q45" s="17" t="s">
        <v>2944</v>
      </c>
      <c r="R45" s="17" t="s">
        <v>2945</v>
      </c>
      <c r="S45" s="17" t="s">
        <v>2948</v>
      </c>
      <c r="T45">
        <v>127</v>
      </c>
      <c r="U45" s="17" t="s">
        <v>2948</v>
      </c>
      <c r="V45" s="17" t="s">
        <v>2941</v>
      </c>
      <c r="W45" s="172">
        <v>45934</v>
      </c>
      <c r="X45" s="8">
        <v>45931</v>
      </c>
      <c r="Y45" s="172">
        <v>45931</v>
      </c>
      <c r="Z45" s="17" t="s">
        <v>2942</v>
      </c>
      <c r="AA45">
        <v>2025</v>
      </c>
      <c r="AB45" s="17" t="s">
        <v>2947</v>
      </c>
      <c r="AC45" s="17"/>
      <c r="AD45" s="17" t="s">
        <v>1071</v>
      </c>
      <c r="AE45">
        <v>18</v>
      </c>
      <c r="AF45" s="17" t="s">
        <v>2937</v>
      </c>
      <c r="AG45" t="s">
        <v>2957</v>
      </c>
      <c r="AH45" s="17" t="s">
        <v>1071</v>
      </c>
    </row>
    <row r="46" spans="1:34">
      <c r="A46">
        <v>15</v>
      </c>
      <c r="B46" s="17" t="s">
        <v>705</v>
      </c>
      <c r="C46" s="17" t="s">
        <v>705</v>
      </c>
      <c r="D46" s="17" t="s">
        <v>706</v>
      </c>
      <c r="E46" s="17" t="s">
        <v>724</v>
      </c>
      <c r="F46" s="17" t="s">
        <v>725</v>
      </c>
      <c r="G46" s="17" t="s">
        <v>732</v>
      </c>
      <c r="H46" t="s">
        <v>731</v>
      </c>
      <c r="I46" s="8">
        <v>45932</v>
      </c>
      <c r="J46" s="8">
        <v>45932</v>
      </c>
      <c r="K46">
        <v>0</v>
      </c>
      <c r="L46" s="17" t="s">
        <v>2937</v>
      </c>
      <c r="M46">
        <v>13002</v>
      </c>
      <c r="N46">
        <v>2030</v>
      </c>
      <c r="O46">
        <v>58</v>
      </c>
      <c r="P46">
        <v>140</v>
      </c>
      <c r="Q46" s="17" t="s">
        <v>2944</v>
      </c>
      <c r="R46" s="17" t="s">
        <v>2945</v>
      </c>
      <c r="S46" s="17" t="s">
        <v>2948</v>
      </c>
      <c r="T46">
        <v>198</v>
      </c>
      <c r="U46" s="17" t="s">
        <v>2948</v>
      </c>
      <c r="V46" s="17" t="s">
        <v>2941</v>
      </c>
      <c r="W46" s="172">
        <v>45932</v>
      </c>
      <c r="X46" s="8">
        <v>45931</v>
      </c>
      <c r="Y46" s="172">
        <v>45931</v>
      </c>
      <c r="Z46" s="17" t="s">
        <v>2942</v>
      </c>
      <c r="AA46">
        <v>2025</v>
      </c>
      <c r="AB46" s="17" t="s">
        <v>2951</v>
      </c>
      <c r="AC46" s="17"/>
      <c r="AD46" s="17" t="s">
        <v>1289</v>
      </c>
      <c r="AE46">
        <v>18</v>
      </c>
      <c r="AF46" s="17" t="s">
        <v>2937</v>
      </c>
      <c r="AG46" t="s">
        <v>2957</v>
      </c>
      <c r="AH46" s="17" t="s">
        <v>1289</v>
      </c>
    </row>
    <row r="47" spans="1:34">
      <c r="A47">
        <v>133</v>
      </c>
      <c r="B47" s="17" t="s">
        <v>705</v>
      </c>
      <c r="C47" s="17" t="s">
        <v>705</v>
      </c>
      <c r="D47" s="17" t="s">
        <v>706</v>
      </c>
      <c r="E47" s="17" t="s">
        <v>724</v>
      </c>
      <c r="F47" s="17" t="s">
        <v>865</v>
      </c>
      <c r="G47" s="17" t="s">
        <v>732</v>
      </c>
      <c r="H47" t="s">
        <v>873</v>
      </c>
      <c r="I47" s="8">
        <v>45943</v>
      </c>
      <c r="J47" s="8">
        <v>45943</v>
      </c>
      <c r="K47">
        <v>0</v>
      </c>
      <c r="L47" s="17" t="s">
        <v>2937</v>
      </c>
      <c r="M47">
        <v>13242</v>
      </c>
      <c r="N47">
        <v>2065</v>
      </c>
      <c r="O47">
        <v>106</v>
      </c>
      <c r="P47">
        <v>60</v>
      </c>
      <c r="Q47" s="17" t="s">
        <v>2944</v>
      </c>
      <c r="R47" s="17" t="s">
        <v>2945</v>
      </c>
      <c r="S47" s="17" t="s">
        <v>2946</v>
      </c>
      <c r="T47">
        <v>166</v>
      </c>
      <c r="U47" s="17" t="s">
        <v>2946</v>
      </c>
      <c r="V47" s="17" t="s">
        <v>2941</v>
      </c>
      <c r="W47" s="172">
        <v>45943</v>
      </c>
      <c r="X47" s="8">
        <v>45931</v>
      </c>
      <c r="Y47" s="172">
        <v>45931</v>
      </c>
      <c r="Z47" s="17" t="s">
        <v>2942</v>
      </c>
      <c r="AA47">
        <v>2025</v>
      </c>
      <c r="AB47" s="17" t="s">
        <v>1003</v>
      </c>
      <c r="AC47" s="17"/>
      <c r="AD47" s="17" t="s">
        <v>1289</v>
      </c>
      <c r="AE47">
        <v>18</v>
      </c>
      <c r="AF47" s="17" t="s">
        <v>2937</v>
      </c>
      <c r="AG47" t="s">
        <v>2957</v>
      </c>
      <c r="AH47" s="17" t="s">
        <v>1289</v>
      </c>
    </row>
    <row r="48" spans="1:34">
      <c r="A48">
        <v>185</v>
      </c>
      <c r="B48" s="17" t="s">
        <v>705</v>
      </c>
      <c r="C48" s="17" t="s">
        <v>705</v>
      </c>
      <c r="D48" s="17" t="s">
        <v>706</v>
      </c>
      <c r="E48" s="17" t="s">
        <v>724</v>
      </c>
      <c r="F48" s="17" t="s">
        <v>725</v>
      </c>
      <c r="G48" s="17" t="s">
        <v>936</v>
      </c>
      <c r="H48" t="s">
        <v>935</v>
      </c>
      <c r="I48" s="8">
        <v>45947</v>
      </c>
      <c r="J48" s="8">
        <v>45947</v>
      </c>
      <c r="K48">
        <v>0</v>
      </c>
      <c r="L48" s="17" t="s">
        <v>2937</v>
      </c>
      <c r="M48">
        <v>3421</v>
      </c>
      <c r="N48">
        <v>1320</v>
      </c>
      <c r="O48">
        <v>48</v>
      </c>
      <c r="P48">
        <v>80</v>
      </c>
      <c r="Q48" s="17" t="s">
        <v>2944</v>
      </c>
      <c r="R48" s="17" t="s">
        <v>2945</v>
      </c>
      <c r="S48" s="17" t="s">
        <v>2948</v>
      </c>
      <c r="T48">
        <v>128</v>
      </c>
      <c r="U48" s="17" t="s">
        <v>2948</v>
      </c>
      <c r="V48" s="17" t="s">
        <v>2941</v>
      </c>
      <c r="W48" s="172">
        <v>45947</v>
      </c>
      <c r="X48" s="8">
        <v>45931</v>
      </c>
      <c r="Y48" s="172">
        <v>45931</v>
      </c>
      <c r="Z48" s="17" t="s">
        <v>2942</v>
      </c>
      <c r="AA48">
        <v>2025</v>
      </c>
      <c r="AB48" s="17" t="s">
        <v>2952</v>
      </c>
      <c r="AC48" s="17"/>
      <c r="AD48" s="17" t="s">
        <v>1073</v>
      </c>
      <c r="AE48">
        <v>18</v>
      </c>
      <c r="AF48" s="17" t="s">
        <v>2937</v>
      </c>
      <c r="AG48" t="s">
        <v>2957</v>
      </c>
      <c r="AH48" s="17" t="s">
        <v>1073</v>
      </c>
    </row>
    <row r="49" spans="1:34">
      <c r="A49">
        <v>15</v>
      </c>
      <c r="B49" s="17" t="s">
        <v>31</v>
      </c>
      <c r="C49" s="17" t="s">
        <v>31</v>
      </c>
      <c r="D49" s="17" t="s">
        <v>1</v>
      </c>
      <c r="E49" s="17" t="s">
        <v>107</v>
      </c>
      <c r="F49" s="17" t="s">
        <v>108</v>
      </c>
      <c r="G49" s="17" t="s">
        <v>51</v>
      </c>
      <c r="H49">
        <v>80853</v>
      </c>
      <c r="I49" s="8">
        <v>45931</v>
      </c>
      <c r="J49" s="8">
        <v>45931</v>
      </c>
      <c r="K49">
        <v>0</v>
      </c>
      <c r="L49" s="17" t="s">
        <v>2937</v>
      </c>
      <c r="M49">
        <v>5958</v>
      </c>
      <c r="N49">
        <v>1228</v>
      </c>
      <c r="O49">
        <v>21</v>
      </c>
      <c r="P49">
        <v>60</v>
      </c>
      <c r="Q49" s="17" t="s">
        <v>2944</v>
      </c>
      <c r="R49" s="17" t="s">
        <v>2945</v>
      </c>
      <c r="S49" s="17" t="s">
        <v>2946</v>
      </c>
      <c r="T49">
        <v>81</v>
      </c>
      <c r="U49" s="17" t="s">
        <v>2946</v>
      </c>
      <c r="V49" s="17" t="s">
        <v>2941</v>
      </c>
      <c r="W49" s="172">
        <v>45931</v>
      </c>
      <c r="Y49" s="172">
        <v>45931</v>
      </c>
      <c r="Z49" s="17" t="s">
        <v>2942</v>
      </c>
      <c r="AA49">
        <v>2025</v>
      </c>
      <c r="AB49" s="17" t="s">
        <v>2943</v>
      </c>
      <c r="AC49" s="17"/>
      <c r="AD49" s="17" t="s">
        <v>1544</v>
      </c>
      <c r="AE49">
        <v>18</v>
      </c>
      <c r="AF49" s="17" t="s">
        <v>2937</v>
      </c>
      <c r="AG49" t="s">
        <v>2957</v>
      </c>
      <c r="AH49" s="17" t="s">
        <v>1544</v>
      </c>
    </row>
    <row r="50" spans="1:34">
      <c r="A50">
        <v>32</v>
      </c>
      <c r="B50" s="17" t="s">
        <v>705</v>
      </c>
      <c r="C50" s="17" t="s">
        <v>705</v>
      </c>
      <c r="D50" s="17" t="s">
        <v>706</v>
      </c>
      <c r="E50" s="17" t="s">
        <v>724</v>
      </c>
      <c r="F50" s="17" t="s">
        <v>725</v>
      </c>
      <c r="G50" s="17" t="s">
        <v>753</v>
      </c>
      <c r="H50" t="s">
        <v>748</v>
      </c>
      <c r="I50" s="8">
        <v>45934</v>
      </c>
      <c r="J50" s="8">
        <v>45934</v>
      </c>
      <c r="K50">
        <v>0</v>
      </c>
      <c r="L50" s="17" t="s">
        <v>2937</v>
      </c>
      <c r="M50">
        <v>12742</v>
      </c>
      <c r="N50">
        <v>2895</v>
      </c>
      <c r="O50">
        <v>42</v>
      </c>
      <c r="P50">
        <v>80</v>
      </c>
      <c r="Q50" s="17" t="s">
        <v>2944</v>
      </c>
      <c r="R50" s="17" t="s">
        <v>2945</v>
      </c>
      <c r="S50" s="17" t="s">
        <v>2948</v>
      </c>
      <c r="T50">
        <v>122</v>
      </c>
      <c r="U50" s="17" t="s">
        <v>2948</v>
      </c>
      <c r="V50" s="17" t="s">
        <v>2941</v>
      </c>
      <c r="W50" s="172">
        <v>45934</v>
      </c>
      <c r="X50" s="8">
        <v>45931</v>
      </c>
      <c r="Y50" s="172">
        <v>45931</v>
      </c>
      <c r="Z50" s="17" t="s">
        <v>2942</v>
      </c>
      <c r="AA50">
        <v>2025</v>
      </c>
      <c r="AB50" s="17" t="s">
        <v>2947</v>
      </c>
      <c r="AC50" s="17"/>
      <c r="AD50" s="17" t="s">
        <v>1071</v>
      </c>
      <c r="AE50">
        <v>18</v>
      </c>
      <c r="AF50" s="17" t="s">
        <v>2937</v>
      </c>
      <c r="AG50" t="s">
        <v>2957</v>
      </c>
      <c r="AH50" s="17" t="s">
        <v>1071</v>
      </c>
    </row>
    <row r="51" spans="1:34">
      <c r="A51">
        <v>16</v>
      </c>
      <c r="B51" s="17" t="s">
        <v>705</v>
      </c>
      <c r="C51" s="17" t="s">
        <v>705</v>
      </c>
      <c r="D51" s="17" t="s">
        <v>706</v>
      </c>
      <c r="E51" s="17" t="s">
        <v>724</v>
      </c>
      <c r="F51" s="17" t="s">
        <v>725</v>
      </c>
      <c r="G51" s="17" t="s">
        <v>733</v>
      </c>
      <c r="H51" t="s">
        <v>731</v>
      </c>
      <c r="I51" s="8">
        <v>45932</v>
      </c>
      <c r="J51" s="8">
        <v>45932</v>
      </c>
      <c r="K51">
        <v>0</v>
      </c>
      <c r="L51" s="17" t="s">
        <v>2937</v>
      </c>
      <c r="M51">
        <v>6603</v>
      </c>
      <c r="N51">
        <v>1354</v>
      </c>
      <c r="O51">
        <v>95</v>
      </c>
      <c r="P51">
        <v>100</v>
      </c>
      <c r="Q51" s="17" t="s">
        <v>2944</v>
      </c>
      <c r="R51" s="17" t="s">
        <v>2945</v>
      </c>
      <c r="S51" s="17" t="s">
        <v>2948</v>
      </c>
      <c r="T51">
        <v>195</v>
      </c>
      <c r="U51" s="17" t="s">
        <v>2948</v>
      </c>
      <c r="V51" s="17" t="s">
        <v>2941</v>
      </c>
      <c r="W51" s="172">
        <v>45932</v>
      </c>
      <c r="X51" s="8">
        <v>45931</v>
      </c>
      <c r="Y51" s="172">
        <v>45931</v>
      </c>
      <c r="Z51" s="17" t="s">
        <v>2942</v>
      </c>
      <c r="AA51">
        <v>2025</v>
      </c>
      <c r="AB51" s="17" t="s">
        <v>2951</v>
      </c>
      <c r="AC51" s="17"/>
      <c r="AD51" s="17" t="s">
        <v>1291</v>
      </c>
      <c r="AE51">
        <v>18</v>
      </c>
      <c r="AF51" s="17" t="s">
        <v>2937</v>
      </c>
      <c r="AG51" t="s">
        <v>2957</v>
      </c>
      <c r="AH51" s="17" t="s">
        <v>1291</v>
      </c>
    </row>
    <row r="52" spans="1:34">
      <c r="A52">
        <v>184</v>
      </c>
      <c r="B52" s="17" t="s">
        <v>705</v>
      </c>
      <c r="C52" s="17" t="s">
        <v>705</v>
      </c>
      <c r="D52" s="17" t="s">
        <v>706</v>
      </c>
      <c r="E52" s="17" t="s">
        <v>724</v>
      </c>
      <c r="F52" s="17" t="s">
        <v>725</v>
      </c>
      <c r="G52" s="17" t="s">
        <v>934</v>
      </c>
      <c r="H52" t="s">
        <v>935</v>
      </c>
      <c r="I52" s="8">
        <v>45947</v>
      </c>
      <c r="J52" s="8">
        <v>45947</v>
      </c>
      <c r="K52">
        <v>0</v>
      </c>
      <c r="L52" s="17" t="s">
        <v>2937</v>
      </c>
      <c r="M52">
        <v>13158</v>
      </c>
      <c r="N52">
        <v>3827</v>
      </c>
      <c r="O52">
        <v>40</v>
      </c>
      <c r="P52">
        <v>80</v>
      </c>
      <c r="Q52" s="17" t="s">
        <v>2944</v>
      </c>
      <c r="R52" s="17" t="s">
        <v>2945</v>
      </c>
      <c r="S52" s="17" t="s">
        <v>2948</v>
      </c>
      <c r="T52">
        <v>120</v>
      </c>
      <c r="U52" s="17" t="s">
        <v>2948</v>
      </c>
      <c r="V52" s="17" t="s">
        <v>2941</v>
      </c>
      <c r="W52" s="172">
        <v>45947</v>
      </c>
      <c r="X52" s="8">
        <v>45931</v>
      </c>
      <c r="Y52" s="172">
        <v>45931</v>
      </c>
      <c r="Z52" s="17" t="s">
        <v>2942</v>
      </c>
      <c r="AA52">
        <v>2025</v>
      </c>
      <c r="AB52" s="17" t="s">
        <v>2952</v>
      </c>
      <c r="AC52" s="17"/>
      <c r="AD52" s="17" t="s">
        <v>1073</v>
      </c>
      <c r="AE52">
        <v>18</v>
      </c>
      <c r="AF52" s="17" t="s">
        <v>2937</v>
      </c>
      <c r="AG52" t="s">
        <v>2957</v>
      </c>
      <c r="AH52" s="17" t="s">
        <v>1073</v>
      </c>
    </row>
    <row r="53" spans="1:34">
      <c r="A53">
        <v>16</v>
      </c>
      <c r="B53" s="17" t="s">
        <v>31</v>
      </c>
      <c r="C53" s="17" t="s">
        <v>31</v>
      </c>
      <c r="D53" s="17" t="s">
        <v>1</v>
      </c>
      <c r="E53" s="17" t="s">
        <v>107</v>
      </c>
      <c r="F53" s="17" t="s">
        <v>108</v>
      </c>
      <c r="G53" s="17" t="s">
        <v>52</v>
      </c>
      <c r="H53">
        <v>80958</v>
      </c>
      <c r="I53" s="8">
        <v>45931</v>
      </c>
      <c r="J53" s="8">
        <v>45931</v>
      </c>
      <c r="K53">
        <v>0</v>
      </c>
      <c r="L53" s="17" t="s">
        <v>2937</v>
      </c>
      <c r="M53">
        <v>6593</v>
      </c>
      <c r="N53">
        <v>1394</v>
      </c>
      <c r="O53">
        <v>65</v>
      </c>
      <c r="P53">
        <v>40</v>
      </c>
      <c r="Q53" s="17" t="s">
        <v>2944</v>
      </c>
      <c r="R53" s="17" t="s">
        <v>2945</v>
      </c>
      <c r="S53" s="17" t="s">
        <v>2946</v>
      </c>
      <c r="T53">
        <v>105</v>
      </c>
      <c r="U53" s="17" t="s">
        <v>2946</v>
      </c>
      <c r="V53" s="17" t="s">
        <v>2941</v>
      </c>
      <c r="W53" s="172">
        <v>45931</v>
      </c>
      <c r="Y53" s="172">
        <v>45931</v>
      </c>
      <c r="Z53" s="17" t="s">
        <v>2942</v>
      </c>
      <c r="AA53">
        <v>2025</v>
      </c>
      <c r="AB53" s="17" t="s">
        <v>2943</v>
      </c>
      <c r="AC53" s="17"/>
      <c r="AD53" s="17" t="s">
        <v>1544</v>
      </c>
      <c r="AE53">
        <v>18</v>
      </c>
      <c r="AF53" s="17" t="s">
        <v>2937</v>
      </c>
      <c r="AG53" t="s">
        <v>2957</v>
      </c>
      <c r="AH53" s="17" t="s">
        <v>1544</v>
      </c>
    </row>
    <row r="54" spans="1:34">
      <c r="A54">
        <v>38</v>
      </c>
      <c r="B54" s="17" t="s">
        <v>705</v>
      </c>
      <c r="C54" s="17" t="s">
        <v>705</v>
      </c>
      <c r="D54" s="17" t="s">
        <v>706</v>
      </c>
      <c r="E54" s="17" t="s">
        <v>724</v>
      </c>
      <c r="F54" s="17" t="s">
        <v>725</v>
      </c>
      <c r="G54" s="17" t="s">
        <v>760</v>
      </c>
      <c r="H54" t="s">
        <v>755</v>
      </c>
      <c r="I54" s="8">
        <v>45934</v>
      </c>
      <c r="J54" s="8">
        <v>45936</v>
      </c>
      <c r="K54">
        <v>2</v>
      </c>
      <c r="L54" s="17" t="s">
        <v>2937</v>
      </c>
      <c r="M54">
        <v>8771</v>
      </c>
      <c r="N54">
        <v>577</v>
      </c>
      <c r="O54">
        <v>5</v>
      </c>
      <c r="P54">
        <v>80</v>
      </c>
      <c r="Q54" s="17" t="s">
        <v>2944</v>
      </c>
      <c r="R54" s="17" t="s">
        <v>2945</v>
      </c>
      <c r="S54" s="17" t="s">
        <v>2948</v>
      </c>
      <c r="T54">
        <v>85</v>
      </c>
      <c r="U54" s="17" t="s">
        <v>2948</v>
      </c>
      <c r="V54" s="17" t="s">
        <v>2941</v>
      </c>
      <c r="W54" s="172">
        <v>45934</v>
      </c>
      <c r="X54" s="8">
        <v>45931</v>
      </c>
      <c r="Y54" s="172">
        <v>45931</v>
      </c>
      <c r="Z54" s="17" t="s">
        <v>2942</v>
      </c>
      <c r="AA54">
        <v>2025</v>
      </c>
      <c r="AB54" s="17" t="s">
        <v>1003</v>
      </c>
      <c r="AC54" s="17"/>
      <c r="AD54" s="17" t="s">
        <v>1073</v>
      </c>
      <c r="AE54">
        <v>18</v>
      </c>
      <c r="AF54" s="17" t="s">
        <v>2937</v>
      </c>
      <c r="AG54" t="s">
        <v>2957</v>
      </c>
      <c r="AH54" s="17" t="s">
        <v>1073</v>
      </c>
    </row>
    <row r="55" spans="1:34">
      <c r="A55">
        <v>17</v>
      </c>
      <c r="B55" s="17" t="s">
        <v>705</v>
      </c>
      <c r="C55" s="17" t="s">
        <v>705</v>
      </c>
      <c r="D55" s="17" t="s">
        <v>706</v>
      </c>
      <c r="E55" s="17" t="s">
        <v>707</v>
      </c>
      <c r="F55" s="17" t="s">
        <v>708</v>
      </c>
      <c r="G55" s="17" t="s">
        <v>734</v>
      </c>
      <c r="H55">
        <v>120301</v>
      </c>
      <c r="I55" s="8">
        <v>45933</v>
      </c>
      <c r="J55" s="8">
        <v>45933</v>
      </c>
      <c r="K55">
        <v>0</v>
      </c>
      <c r="L55" s="17" t="s">
        <v>2937</v>
      </c>
      <c r="M55">
        <v>7738</v>
      </c>
      <c r="N55">
        <v>1551</v>
      </c>
      <c r="O55">
        <v>20</v>
      </c>
      <c r="P55">
        <v>80</v>
      </c>
      <c r="Q55" s="17" t="s">
        <v>2944</v>
      </c>
      <c r="R55" s="17" t="s">
        <v>2945</v>
      </c>
      <c r="S55" s="17" t="s">
        <v>2948</v>
      </c>
      <c r="T55">
        <v>100</v>
      </c>
      <c r="U55" s="17" t="s">
        <v>2948</v>
      </c>
      <c r="V55" s="17" t="s">
        <v>2941</v>
      </c>
      <c r="W55" s="172">
        <v>45933</v>
      </c>
      <c r="X55" s="8">
        <v>45931</v>
      </c>
      <c r="Y55" s="172">
        <v>45931</v>
      </c>
      <c r="Z55" s="17" t="s">
        <v>2942</v>
      </c>
      <c r="AA55">
        <v>2025</v>
      </c>
      <c r="AB55" s="17" t="s">
        <v>2952</v>
      </c>
      <c r="AC55" s="17"/>
      <c r="AD55" s="17" t="s">
        <v>1184</v>
      </c>
      <c r="AE55">
        <v>18</v>
      </c>
      <c r="AF55" s="17" t="s">
        <v>2937</v>
      </c>
      <c r="AG55" t="s">
        <v>2957</v>
      </c>
      <c r="AH55" s="17" t="s">
        <v>1184</v>
      </c>
    </row>
    <row r="56" spans="1:34">
      <c r="A56">
        <v>17</v>
      </c>
      <c r="B56" s="17" t="s">
        <v>31</v>
      </c>
      <c r="C56" s="17" t="s">
        <v>31</v>
      </c>
      <c r="D56" s="17" t="s">
        <v>1</v>
      </c>
      <c r="E56" s="17" t="s">
        <v>107</v>
      </c>
      <c r="F56" s="17" t="s">
        <v>108</v>
      </c>
      <c r="G56" s="17" t="s">
        <v>53</v>
      </c>
      <c r="H56">
        <v>80958</v>
      </c>
      <c r="I56" s="8">
        <v>45931</v>
      </c>
      <c r="J56" s="8">
        <v>45931</v>
      </c>
      <c r="K56">
        <v>0</v>
      </c>
      <c r="L56" s="17" t="s">
        <v>2937</v>
      </c>
      <c r="M56">
        <v>8560</v>
      </c>
      <c r="N56">
        <v>1593</v>
      </c>
      <c r="O56">
        <v>30</v>
      </c>
      <c r="P56">
        <v>40</v>
      </c>
      <c r="Q56" s="17" t="s">
        <v>2944</v>
      </c>
      <c r="R56" s="17" t="s">
        <v>2945</v>
      </c>
      <c r="S56" s="17" t="s">
        <v>2946</v>
      </c>
      <c r="T56">
        <v>70</v>
      </c>
      <c r="U56" s="17" t="s">
        <v>2946</v>
      </c>
      <c r="V56" s="17" t="s">
        <v>2941</v>
      </c>
      <c r="W56" s="172">
        <v>45931</v>
      </c>
      <c r="X56" s="8">
        <v>0.44513888888888886</v>
      </c>
      <c r="Y56" s="172">
        <v>45931</v>
      </c>
      <c r="Z56" s="17" t="s">
        <v>2942</v>
      </c>
      <c r="AA56">
        <v>2025</v>
      </c>
      <c r="AB56" s="17" t="s">
        <v>2943</v>
      </c>
      <c r="AC56" s="17" t="s">
        <v>117</v>
      </c>
      <c r="AD56" s="17" t="s">
        <v>1544</v>
      </c>
      <c r="AE56">
        <v>18</v>
      </c>
      <c r="AF56" s="17" t="s">
        <v>2937</v>
      </c>
      <c r="AG56" t="s">
        <v>2957</v>
      </c>
      <c r="AH56" s="17" t="s">
        <v>1544</v>
      </c>
    </row>
    <row r="57" spans="1:34">
      <c r="A57">
        <v>562</v>
      </c>
      <c r="B57" s="17" t="s">
        <v>31</v>
      </c>
      <c r="C57" s="17" t="s">
        <v>31</v>
      </c>
      <c r="D57" s="17" t="s">
        <v>1</v>
      </c>
      <c r="E57" s="17" t="s">
        <v>107</v>
      </c>
      <c r="F57" s="17" t="s">
        <v>108</v>
      </c>
      <c r="G57" s="17" t="s">
        <v>53</v>
      </c>
      <c r="H57">
        <v>90553</v>
      </c>
      <c r="I57" s="8">
        <v>45946</v>
      </c>
      <c r="J57" s="8">
        <v>45946</v>
      </c>
      <c r="K57">
        <v>0</v>
      </c>
      <c r="L57" s="17" t="s">
        <v>2937</v>
      </c>
      <c r="M57">
        <v>8677</v>
      </c>
      <c r="N57">
        <v>1613</v>
      </c>
      <c r="O57">
        <v>26</v>
      </c>
      <c r="P57">
        <v>40</v>
      </c>
      <c r="Q57" s="17" t="s">
        <v>2944</v>
      </c>
      <c r="R57" s="17" t="s">
        <v>2945</v>
      </c>
      <c r="S57" s="17" t="s">
        <v>2946</v>
      </c>
      <c r="T57">
        <v>66</v>
      </c>
      <c r="U57" s="17" t="s">
        <v>2946</v>
      </c>
      <c r="V57" s="17" t="s">
        <v>2941</v>
      </c>
      <c r="W57" s="172">
        <v>45946</v>
      </c>
      <c r="Y57" s="172">
        <v>45931</v>
      </c>
      <c r="Z57" s="17" t="s">
        <v>2942</v>
      </c>
      <c r="AA57">
        <v>2025</v>
      </c>
      <c r="AB57" s="17" t="s">
        <v>2951</v>
      </c>
      <c r="AC57" s="17"/>
      <c r="AD57" s="17" t="s">
        <v>1544</v>
      </c>
      <c r="AE57">
        <v>18</v>
      </c>
      <c r="AF57" s="17" t="s">
        <v>2937</v>
      </c>
      <c r="AG57" t="s">
        <v>2957</v>
      </c>
      <c r="AH57" s="17" t="s">
        <v>1544</v>
      </c>
    </row>
    <row r="58" spans="1:34">
      <c r="A58">
        <v>18</v>
      </c>
      <c r="B58" s="17" t="s">
        <v>705</v>
      </c>
      <c r="C58" s="17" t="s">
        <v>705</v>
      </c>
      <c r="D58" s="17" t="s">
        <v>706</v>
      </c>
      <c r="E58" s="17" t="s">
        <v>707</v>
      </c>
      <c r="F58" s="17" t="s">
        <v>708</v>
      </c>
      <c r="G58" s="17" t="s">
        <v>735</v>
      </c>
      <c r="H58">
        <v>120301</v>
      </c>
      <c r="I58" s="8">
        <v>45933</v>
      </c>
      <c r="J58" s="8">
        <v>45935</v>
      </c>
      <c r="K58">
        <v>2</v>
      </c>
      <c r="L58" s="17" t="s">
        <v>2937</v>
      </c>
      <c r="M58">
        <v>10331</v>
      </c>
      <c r="N58">
        <v>3468</v>
      </c>
      <c r="O58">
        <v>50</v>
      </c>
      <c r="P58">
        <v>80</v>
      </c>
      <c r="Q58" s="17" t="s">
        <v>2944</v>
      </c>
      <c r="R58" s="17" t="s">
        <v>2945</v>
      </c>
      <c r="S58" s="17" t="s">
        <v>2948</v>
      </c>
      <c r="T58">
        <v>130</v>
      </c>
      <c r="U58" s="17" t="s">
        <v>2948</v>
      </c>
      <c r="V58" s="17" t="s">
        <v>2941</v>
      </c>
      <c r="W58" s="172">
        <v>45933</v>
      </c>
      <c r="X58" s="8">
        <v>45931</v>
      </c>
      <c r="Y58" s="172">
        <v>45931</v>
      </c>
      <c r="Z58" s="17" t="s">
        <v>2942</v>
      </c>
      <c r="AA58">
        <v>2025</v>
      </c>
      <c r="AB58" s="17" t="s">
        <v>2950</v>
      </c>
      <c r="AC58" s="17"/>
      <c r="AD58" s="17" t="s">
        <v>1187</v>
      </c>
      <c r="AE58">
        <v>18</v>
      </c>
      <c r="AF58" s="17" t="s">
        <v>2937</v>
      </c>
      <c r="AG58" t="s">
        <v>2957</v>
      </c>
      <c r="AH58" s="17" t="s">
        <v>1187</v>
      </c>
    </row>
    <row r="59" spans="1:34">
      <c r="A59">
        <v>29</v>
      </c>
      <c r="B59" s="17" t="s">
        <v>705</v>
      </c>
      <c r="C59" s="17" t="s">
        <v>705</v>
      </c>
      <c r="D59" s="17" t="s">
        <v>706</v>
      </c>
      <c r="E59" s="17" t="s">
        <v>724</v>
      </c>
      <c r="F59" s="17" t="s">
        <v>725</v>
      </c>
      <c r="G59" s="17" t="s">
        <v>750</v>
      </c>
      <c r="H59" t="s">
        <v>748</v>
      </c>
      <c r="I59" s="8">
        <v>45934</v>
      </c>
      <c r="J59" s="8">
        <v>45935</v>
      </c>
      <c r="K59">
        <v>1</v>
      </c>
      <c r="L59" s="17" t="s">
        <v>2937</v>
      </c>
      <c r="M59">
        <v>8820</v>
      </c>
      <c r="N59">
        <v>2142</v>
      </c>
      <c r="O59">
        <v>50</v>
      </c>
      <c r="P59">
        <v>60</v>
      </c>
      <c r="Q59" s="17" t="s">
        <v>2944</v>
      </c>
      <c r="R59" s="17" t="s">
        <v>2945</v>
      </c>
      <c r="S59" s="17" t="s">
        <v>2946</v>
      </c>
      <c r="T59">
        <v>110</v>
      </c>
      <c r="U59" s="17" t="s">
        <v>2946</v>
      </c>
      <c r="V59" s="17" t="s">
        <v>2941</v>
      </c>
      <c r="W59" s="172">
        <v>45934</v>
      </c>
      <c r="X59" s="8">
        <v>45931</v>
      </c>
      <c r="Y59" s="172">
        <v>45931</v>
      </c>
      <c r="Z59" s="17" t="s">
        <v>2942</v>
      </c>
      <c r="AA59">
        <v>2025</v>
      </c>
      <c r="AB59" s="17" t="s">
        <v>2950</v>
      </c>
      <c r="AC59" s="17"/>
      <c r="AD59" s="17" t="s">
        <v>1071</v>
      </c>
      <c r="AE59">
        <v>18</v>
      </c>
      <c r="AF59" s="17" t="s">
        <v>2937</v>
      </c>
      <c r="AG59" t="s">
        <v>2957</v>
      </c>
      <c r="AH59" s="17" t="s">
        <v>1071</v>
      </c>
    </row>
    <row r="60" spans="1:34">
      <c r="A60">
        <v>19</v>
      </c>
      <c r="B60" s="17" t="s">
        <v>705</v>
      </c>
      <c r="C60" s="17" t="s">
        <v>705</v>
      </c>
      <c r="D60" s="17" t="s">
        <v>706</v>
      </c>
      <c r="E60" s="17" t="s">
        <v>707</v>
      </c>
      <c r="F60" s="17" t="s">
        <v>708</v>
      </c>
      <c r="G60" s="17" t="s">
        <v>736</v>
      </c>
      <c r="H60">
        <v>120301</v>
      </c>
      <c r="I60" s="8">
        <v>45933</v>
      </c>
      <c r="J60" s="8">
        <v>45935</v>
      </c>
      <c r="K60">
        <v>2</v>
      </c>
      <c r="L60" s="17" t="s">
        <v>2937</v>
      </c>
      <c r="M60">
        <v>10609</v>
      </c>
      <c r="N60">
        <v>2417</v>
      </c>
      <c r="O60">
        <v>62</v>
      </c>
      <c r="P60">
        <v>80</v>
      </c>
      <c r="Q60" s="17" t="s">
        <v>2944</v>
      </c>
      <c r="R60" s="17" t="s">
        <v>2945</v>
      </c>
      <c r="S60" s="17" t="s">
        <v>2948</v>
      </c>
      <c r="T60">
        <v>142</v>
      </c>
      <c r="U60" s="17" t="s">
        <v>2948</v>
      </c>
      <c r="V60" s="17" t="s">
        <v>2941</v>
      </c>
      <c r="W60" s="172">
        <v>45933</v>
      </c>
      <c r="X60" s="8">
        <v>45931</v>
      </c>
      <c r="Y60" s="172">
        <v>45931</v>
      </c>
      <c r="Z60" s="17" t="s">
        <v>2942</v>
      </c>
      <c r="AA60">
        <v>2025</v>
      </c>
      <c r="AB60" s="17" t="s">
        <v>2950</v>
      </c>
      <c r="AC60" s="17"/>
      <c r="AD60" s="17" t="s">
        <v>1187</v>
      </c>
      <c r="AE60">
        <v>18</v>
      </c>
      <c r="AF60" s="17" t="s">
        <v>2937</v>
      </c>
      <c r="AG60" t="s">
        <v>2957</v>
      </c>
      <c r="AH60" s="17" t="s">
        <v>1187</v>
      </c>
    </row>
    <row r="61" spans="1:34">
      <c r="A61">
        <v>74</v>
      </c>
      <c r="B61" s="17" t="s">
        <v>705</v>
      </c>
      <c r="C61" s="17" t="s">
        <v>705</v>
      </c>
      <c r="D61" s="17" t="s">
        <v>706</v>
      </c>
      <c r="E61" s="17" t="s">
        <v>778</v>
      </c>
      <c r="F61" s="17" t="s">
        <v>779</v>
      </c>
      <c r="G61" s="17" t="s">
        <v>807</v>
      </c>
      <c r="H61" t="s">
        <v>808</v>
      </c>
      <c r="I61" s="8">
        <v>45936</v>
      </c>
      <c r="J61" s="8">
        <v>45937</v>
      </c>
      <c r="K61">
        <v>1</v>
      </c>
      <c r="L61" s="17" t="s">
        <v>2937</v>
      </c>
      <c r="M61">
        <v>8351</v>
      </c>
      <c r="N61">
        <v>1762</v>
      </c>
      <c r="O61">
        <v>34</v>
      </c>
      <c r="P61">
        <v>100</v>
      </c>
      <c r="Q61" s="17" t="s">
        <v>2944</v>
      </c>
      <c r="R61" s="17" t="s">
        <v>2945</v>
      </c>
      <c r="S61" s="17" t="s">
        <v>2948</v>
      </c>
      <c r="T61">
        <v>134</v>
      </c>
      <c r="U61" s="17" t="s">
        <v>2948</v>
      </c>
      <c r="V61" s="17" t="s">
        <v>2941</v>
      </c>
      <c r="W61" s="172">
        <v>45936</v>
      </c>
      <c r="X61" s="8">
        <v>45931</v>
      </c>
      <c r="Y61" s="172">
        <v>45931</v>
      </c>
      <c r="Z61" s="17" t="s">
        <v>2942</v>
      </c>
      <c r="AA61">
        <v>2025</v>
      </c>
      <c r="AB61" s="17" t="s">
        <v>2949</v>
      </c>
      <c r="AC61" s="17"/>
      <c r="AD61" s="17" t="s">
        <v>1079</v>
      </c>
      <c r="AE61">
        <v>18</v>
      </c>
      <c r="AF61" s="17" t="s">
        <v>2937</v>
      </c>
      <c r="AG61" t="s">
        <v>2957</v>
      </c>
      <c r="AH61" s="17" t="s">
        <v>1079</v>
      </c>
    </row>
    <row r="62" spans="1:34">
      <c r="A62">
        <v>20</v>
      </c>
      <c r="B62" s="17" t="s">
        <v>705</v>
      </c>
      <c r="C62" s="17" t="s">
        <v>705</v>
      </c>
      <c r="D62" s="17" t="s">
        <v>706</v>
      </c>
      <c r="E62" s="17" t="s">
        <v>716</v>
      </c>
      <c r="F62" s="17" t="s">
        <v>717</v>
      </c>
      <c r="G62" s="17" t="s">
        <v>737</v>
      </c>
      <c r="H62" t="s">
        <v>738</v>
      </c>
      <c r="I62" s="8">
        <v>45933</v>
      </c>
      <c r="J62" s="8">
        <v>45935</v>
      </c>
      <c r="K62">
        <v>2</v>
      </c>
      <c r="L62" s="17" t="s">
        <v>2937</v>
      </c>
      <c r="M62">
        <v>2772</v>
      </c>
      <c r="N62">
        <v>887</v>
      </c>
      <c r="O62">
        <v>53</v>
      </c>
      <c r="P62">
        <v>80</v>
      </c>
      <c r="Q62" s="17" t="s">
        <v>2944</v>
      </c>
      <c r="R62" s="17" t="s">
        <v>2945</v>
      </c>
      <c r="S62" s="17" t="s">
        <v>2948</v>
      </c>
      <c r="T62">
        <v>133</v>
      </c>
      <c r="U62" s="17" t="s">
        <v>2948</v>
      </c>
      <c r="V62" s="17" t="s">
        <v>2941</v>
      </c>
      <c r="W62" s="172">
        <v>45933</v>
      </c>
      <c r="X62" s="8">
        <v>45931</v>
      </c>
      <c r="Y62" s="172">
        <v>45931</v>
      </c>
      <c r="Z62" s="17" t="s">
        <v>2942</v>
      </c>
      <c r="AA62">
        <v>2025</v>
      </c>
      <c r="AB62" s="17" t="s">
        <v>2950</v>
      </c>
      <c r="AC62" s="17"/>
      <c r="AD62" s="17" t="s">
        <v>1124</v>
      </c>
      <c r="AE62">
        <v>18</v>
      </c>
      <c r="AF62" s="17" t="s">
        <v>2937</v>
      </c>
      <c r="AG62" t="s">
        <v>2957</v>
      </c>
      <c r="AH62" s="17" t="s">
        <v>1124</v>
      </c>
    </row>
    <row r="63" spans="1:34">
      <c r="A63">
        <v>21</v>
      </c>
      <c r="B63" s="17" t="s">
        <v>705</v>
      </c>
      <c r="C63" s="17" t="s">
        <v>705</v>
      </c>
      <c r="D63" s="17" t="s">
        <v>706</v>
      </c>
      <c r="E63" s="17" t="s">
        <v>716</v>
      </c>
      <c r="F63" s="17" t="s">
        <v>717</v>
      </c>
      <c r="G63" s="17" t="s">
        <v>739</v>
      </c>
      <c r="H63" t="s">
        <v>738</v>
      </c>
      <c r="I63" s="8">
        <v>45933</v>
      </c>
      <c r="J63" s="8">
        <v>45935</v>
      </c>
      <c r="K63">
        <v>2</v>
      </c>
      <c r="L63" s="17" t="s">
        <v>2937</v>
      </c>
      <c r="M63">
        <v>5481</v>
      </c>
      <c r="N63">
        <v>838</v>
      </c>
      <c r="O63">
        <v>65</v>
      </c>
      <c r="P63">
        <v>80</v>
      </c>
      <c r="Q63" s="17" t="s">
        <v>2944</v>
      </c>
      <c r="R63" s="17" t="s">
        <v>2945</v>
      </c>
      <c r="S63" s="17" t="s">
        <v>2948</v>
      </c>
      <c r="T63">
        <v>145</v>
      </c>
      <c r="U63" s="17" t="s">
        <v>2948</v>
      </c>
      <c r="V63" s="17" t="s">
        <v>2941</v>
      </c>
      <c r="W63" s="172">
        <v>45933</v>
      </c>
      <c r="X63" s="8">
        <v>45931</v>
      </c>
      <c r="Y63" s="172">
        <v>45931</v>
      </c>
      <c r="Z63" s="17" t="s">
        <v>2942</v>
      </c>
      <c r="AA63">
        <v>2025</v>
      </c>
      <c r="AB63" s="17" t="s">
        <v>2950</v>
      </c>
      <c r="AC63" s="17"/>
      <c r="AD63" s="17" t="s">
        <v>1124</v>
      </c>
      <c r="AE63">
        <v>18</v>
      </c>
      <c r="AF63" s="17" t="s">
        <v>2937</v>
      </c>
      <c r="AG63" t="s">
        <v>2957</v>
      </c>
      <c r="AH63" s="17" t="s">
        <v>1124</v>
      </c>
    </row>
    <row r="64" spans="1:34">
      <c r="A64">
        <v>21</v>
      </c>
      <c r="B64" s="17" t="s">
        <v>31</v>
      </c>
      <c r="C64" s="17" t="s">
        <v>31</v>
      </c>
      <c r="D64" s="17" t="s">
        <v>1</v>
      </c>
      <c r="E64" s="17" t="s">
        <v>109</v>
      </c>
      <c r="F64" s="17" t="s">
        <v>110</v>
      </c>
      <c r="G64" s="17" t="s">
        <v>58</v>
      </c>
      <c r="H64" t="s">
        <v>55</v>
      </c>
      <c r="I64" s="8">
        <v>45931</v>
      </c>
      <c r="J64" s="8">
        <v>45931</v>
      </c>
      <c r="K64">
        <v>0</v>
      </c>
      <c r="L64" s="17" t="s">
        <v>2937</v>
      </c>
      <c r="M64">
        <v>3313</v>
      </c>
      <c r="N64">
        <v>738</v>
      </c>
      <c r="O64">
        <v>22</v>
      </c>
      <c r="P64">
        <v>80</v>
      </c>
      <c r="Q64" s="17" t="s">
        <v>2944</v>
      </c>
      <c r="R64" s="17" t="s">
        <v>2945</v>
      </c>
      <c r="S64" s="17" t="s">
        <v>2948</v>
      </c>
      <c r="T64">
        <v>102</v>
      </c>
      <c r="U64" s="17" t="s">
        <v>2948</v>
      </c>
      <c r="V64" s="17" t="s">
        <v>2941</v>
      </c>
      <c r="W64" s="172">
        <v>45931</v>
      </c>
      <c r="X64" s="8">
        <v>0.54791666666666672</v>
      </c>
      <c r="Y64" s="172">
        <v>45931</v>
      </c>
      <c r="Z64" s="17" t="s">
        <v>2942</v>
      </c>
      <c r="AA64">
        <v>2025</v>
      </c>
      <c r="AB64" s="17" t="s">
        <v>2943</v>
      </c>
      <c r="AC64" s="17" t="s">
        <v>118</v>
      </c>
      <c r="AD64" s="17" t="s">
        <v>1573</v>
      </c>
      <c r="AE64">
        <v>18</v>
      </c>
      <c r="AF64" s="17" t="s">
        <v>2937</v>
      </c>
      <c r="AG64" t="s">
        <v>2957</v>
      </c>
      <c r="AH64" s="17" t="s">
        <v>1573</v>
      </c>
    </row>
    <row r="65" spans="1:34">
      <c r="A65">
        <v>492</v>
      </c>
      <c r="B65" s="17" t="s">
        <v>31</v>
      </c>
      <c r="C65" s="17" t="s">
        <v>31</v>
      </c>
      <c r="D65" s="17" t="s">
        <v>1</v>
      </c>
      <c r="E65" s="17" t="s">
        <v>109</v>
      </c>
      <c r="F65" s="17" t="s">
        <v>110</v>
      </c>
      <c r="G65" s="17" t="s">
        <v>58</v>
      </c>
      <c r="H65" t="s">
        <v>624</v>
      </c>
      <c r="I65" s="8">
        <v>45943</v>
      </c>
      <c r="J65" s="8">
        <v>45943</v>
      </c>
      <c r="K65">
        <v>0</v>
      </c>
      <c r="L65" s="17" t="s">
        <v>2937</v>
      </c>
      <c r="M65">
        <v>3461</v>
      </c>
      <c r="N65">
        <v>766</v>
      </c>
      <c r="O65">
        <v>38</v>
      </c>
      <c r="P65">
        <v>60</v>
      </c>
      <c r="Q65" s="17" t="s">
        <v>2944</v>
      </c>
      <c r="R65" s="17" t="s">
        <v>2945</v>
      </c>
      <c r="S65" s="17" t="s">
        <v>2946</v>
      </c>
      <c r="T65">
        <v>98</v>
      </c>
      <c r="U65" s="17" t="s">
        <v>2946</v>
      </c>
      <c r="V65" s="17" t="s">
        <v>2941</v>
      </c>
      <c r="W65" s="172">
        <v>45943</v>
      </c>
      <c r="Y65" s="172">
        <v>45931</v>
      </c>
      <c r="Z65" s="17" t="s">
        <v>2942</v>
      </c>
      <c r="AA65">
        <v>2025</v>
      </c>
      <c r="AB65" s="17" t="s">
        <v>1003</v>
      </c>
      <c r="AC65" s="17"/>
      <c r="AD65" s="17" t="s">
        <v>1573</v>
      </c>
      <c r="AE65">
        <v>18</v>
      </c>
      <c r="AF65" s="17" t="s">
        <v>2937</v>
      </c>
      <c r="AG65" t="s">
        <v>2957</v>
      </c>
      <c r="AH65" s="17" t="s">
        <v>1573</v>
      </c>
    </row>
    <row r="66" spans="1:34">
      <c r="A66">
        <v>604</v>
      </c>
      <c r="B66" s="17" t="s">
        <v>31</v>
      </c>
      <c r="C66" s="17" t="s">
        <v>31</v>
      </c>
      <c r="D66" s="17" t="s">
        <v>1</v>
      </c>
      <c r="E66" s="17" t="s">
        <v>109</v>
      </c>
      <c r="F66" s="17" t="s">
        <v>110</v>
      </c>
      <c r="G66" s="17" t="s">
        <v>58</v>
      </c>
      <c r="H66" t="s">
        <v>660</v>
      </c>
      <c r="I66" s="8">
        <v>45950</v>
      </c>
      <c r="J66" s="8">
        <v>45950</v>
      </c>
      <c r="K66">
        <v>0</v>
      </c>
      <c r="L66" s="17" t="s">
        <v>2937</v>
      </c>
      <c r="M66">
        <v>3575</v>
      </c>
      <c r="N66">
        <v>787</v>
      </c>
      <c r="O66">
        <v>52</v>
      </c>
      <c r="P66">
        <v>60</v>
      </c>
      <c r="Q66" s="17" t="s">
        <v>2944</v>
      </c>
      <c r="R66" s="17" t="s">
        <v>2945</v>
      </c>
      <c r="S66" s="17" t="s">
        <v>2946</v>
      </c>
      <c r="T66">
        <v>112</v>
      </c>
      <c r="U66" s="17" t="s">
        <v>2946</v>
      </c>
      <c r="V66" s="17" t="s">
        <v>2941</v>
      </c>
      <c r="W66" s="172">
        <v>45950</v>
      </c>
      <c r="Y66" s="172">
        <v>45931</v>
      </c>
      <c r="Z66" s="17" t="s">
        <v>2942</v>
      </c>
      <c r="AA66">
        <v>2025</v>
      </c>
      <c r="AB66" s="17" t="s">
        <v>1003</v>
      </c>
      <c r="AC66" s="17"/>
      <c r="AD66" s="17" t="s">
        <v>1573</v>
      </c>
      <c r="AE66">
        <v>18</v>
      </c>
      <c r="AF66" s="17" t="s">
        <v>2937</v>
      </c>
      <c r="AG66" t="s">
        <v>2957</v>
      </c>
      <c r="AH66" s="17" t="s">
        <v>1573</v>
      </c>
    </row>
    <row r="67" spans="1:34">
      <c r="A67">
        <v>667</v>
      </c>
      <c r="B67" s="17" t="s">
        <v>31</v>
      </c>
      <c r="C67" s="17" t="s">
        <v>31</v>
      </c>
      <c r="D67" s="17" t="s">
        <v>1</v>
      </c>
      <c r="E67" s="17" t="s">
        <v>109</v>
      </c>
      <c r="F67" s="17" t="s">
        <v>110</v>
      </c>
      <c r="G67" s="17" t="s">
        <v>58</v>
      </c>
      <c r="H67" t="s">
        <v>697</v>
      </c>
      <c r="I67" s="8">
        <v>45961</v>
      </c>
      <c r="J67" s="8">
        <v>45962</v>
      </c>
      <c r="K67">
        <v>1</v>
      </c>
      <c r="L67" s="17" t="s">
        <v>2937</v>
      </c>
      <c r="M67">
        <v>3726</v>
      </c>
      <c r="N67">
        <v>812</v>
      </c>
      <c r="O67">
        <v>57</v>
      </c>
      <c r="P67">
        <v>80</v>
      </c>
      <c r="Q67" s="17" t="s">
        <v>2944</v>
      </c>
      <c r="R67" s="17" t="s">
        <v>2945</v>
      </c>
      <c r="S67" s="17" t="s">
        <v>2948</v>
      </c>
      <c r="T67">
        <v>137</v>
      </c>
      <c r="U67" s="17" t="s">
        <v>2948</v>
      </c>
      <c r="V67" s="17" t="s">
        <v>2941</v>
      </c>
      <c r="W67" s="172">
        <v>45962</v>
      </c>
      <c r="Y67" s="172">
        <v>45931</v>
      </c>
      <c r="Z67" s="17" t="s">
        <v>2954</v>
      </c>
      <c r="AA67">
        <v>2025</v>
      </c>
      <c r="AB67" s="17" t="s">
        <v>2947</v>
      </c>
      <c r="AC67" s="17"/>
      <c r="AD67" s="17" t="s">
        <v>1573</v>
      </c>
      <c r="AE67">
        <v>18</v>
      </c>
      <c r="AF67" s="17" t="s">
        <v>2937</v>
      </c>
      <c r="AG67" t="s">
        <v>2957</v>
      </c>
      <c r="AH67" s="17" t="s">
        <v>1573</v>
      </c>
    </row>
    <row r="68" spans="1:34">
      <c r="A68">
        <v>22</v>
      </c>
      <c r="B68" s="17" t="s">
        <v>705</v>
      </c>
      <c r="C68" s="17" t="s">
        <v>705</v>
      </c>
      <c r="D68" s="17" t="s">
        <v>706</v>
      </c>
      <c r="E68" s="17" t="s">
        <v>716</v>
      </c>
      <c r="F68" s="17" t="s">
        <v>717</v>
      </c>
      <c r="G68" s="17" t="s">
        <v>740</v>
      </c>
      <c r="H68" t="s">
        <v>741</v>
      </c>
      <c r="I68" s="8">
        <v>45933</v>
      </c>
      <c r="J68" s="8">
        <v>45935</v>
      </c>
      <c r="K68">
        <v>2</v>
      </c>
      <c r="L68" s="17" t="s">
        <v>2937</v>
      </c>
      <c r="M68">
        <v>3864</v>
      </c>
      <c r="N68">
        <v>975</v>
      </c>
      <c r="O68">
        <v>68</v>
      </c>
      <c r="P68">
        <v>80</v>
      </c>
      <c r="Q68" s="17" t="s">
        <v>2944</v>
      </c>
      <c r="R68" s="17" t="s">
        <v>2945</v>
      </c>
      <c r="S68" s="17" t="s">
        <v>2948</v>
      </c>
      <c r="T68">
        <v>148</v>
      </c>
      <c r="U68" s="17" t="s">
        <v>2948</v>
      </c>
      <c r="V68" s="17" t="s">
        <v>2941</v>
      </c>
      <c r="W68" s="172">
        <v>45933</v>
      </c>
      <c r="X68" s="8">
        <v>45931</v>
      </c>
      <c r="Y68" s="172">
        <v>45931</v>
      </c>
      <c r="Z68" s="17" t="s">
        <v>2942</v>
      </c>
      <c r="AA68">
        <v>2025</v>
      </c>
      <c r="AB68" s="17" t="s">
        <v>2950</v>
      </c>
      <c r="AC68" s="17"/>
      <c r="AD68" s="17" t="s">
        <v>1124</v>
      </c>
      <c r="AE68">
        <v>18</v>
      </c>
      <c r="AF68" s="17" t="s">
        <v>2937</v>
      </c>
      <c r="AG68" t="s">
        <v>2957</v>
      </c>
      <c r="AH68" s="17" t="s">
        <v>1124</v>
      </c>
    </row>
    <row r="69" spans="1:34">
      <c r="A69">
        <v>183</v>
      </c>
      <c r="B69" s="17" t="s">
        <v>705</v>
      </c>
      <c r="C69" s="17" t="s">
        <v>705</v>
      </c>
      <c r="D69" s="17" t="s">
        <v>706</v>
      </c>
      <c r="E69" s="17" t="s">
        <v>724</v>
      </c>
      <c r="F69" s="17" t="s">
        <v>725</v>
      </c>
      <c r="G69" s="17" t="s">
        <v>933</v>
      </c>
      <c r="H69" t="s">
        <v>930</v>
      </c>
      <c r="I69" s="8">
        <v>45947</v>
      </c>
      <c r="J69" s="8">
        <v>45947</v>
      </c>
      <c r="K69">
        <v>0</v>
      </c>
      <c r="L69" s="17" t="s">
        <v>2937</v>
      </c>
      <c r="M69">
        <v>2062</v>
      </c>
      <c r="N69">
        <v>285</v>
      </c>
      <c r="O69">
        <v>51</v>
      </c>
      <c r="P69">
        <v>80</v>
      </c>
      <c r="Q69" s="17" t="s">
        <v>2944</v>
      </c>
      <c r="R69" s="17" t="s">
        <v>2945</v>
      </c>
      <c r="S69" s="17" t="s">
        <v>2948</v>
      </c>
      <c r="T69">
        <v>131</v>
      </c>
      <c r="U69" s="17" t="s">
        <v>2948</v>
      </c>
      <c r="V69" s="17" t="s">
        <v>2941</v>
      </c>
      <c r="W69" s="172">
        <v>45947</v>
      </c>
      <c r="X69" s="8">
        <v>45931</v>
      </c>
      <c r="Y69" s="172">
        <v>45931</v>
      </c>
      <c r="Z69" s="17" t="s">
        <v>2942</v>
      </c>
      <c r="AA69">
        <v>2025</v>
      </c>
      <c r="AB69" s="17" t="s">
        <v>2952</v>
      </c>
      <c r="AC69" s="17"/>
      <c r="AD69" s="17" t="s">
        <v>1071</v>
      </c>
      <c r="AE69">
        <v>18</v>
      </c>
      <c r="AF69" s="17" t="s">
        <v>2937</v>
      </c>
      <c r="AG69" t="s">
        <v>2957</v>
      </c>
      <c r="AH69" s="17" t="s">
        <v>1071</v>
      </c>
    </row>
    <row r="70" spans="1:34">
      <c r="A70">
        <v>64</v>
      </c>
      <c r="B70" s="17" t="s">
        <v>705</v>
      </c>
      <c r="C70" s="17" t="s">
        <v>705</v>
      </c>
      <c r="D70" s="17" t="s">
        <v>706</v>
      </c>
      <c r="E70" s="17" t="s">
        <v>761</v>
      </c>
      <c r="F70" s="17" t="s">
        <v>762</v>
      </c>
      <c r="G70" s="17" t="s">
        <v>796</v>
      </c>
      <c r="H70" t="s">
        <v>792</v>
      </c>
      <c r="I70" s="8">
        <v>45936</v>
      </c>
      <c r="J70" s="8">
        <v>45936</v>
      </c>
      <c r="K70">
        <v>0</v>
      </c>
      <c r="L70" s="17" t="s">
        <v>2937</v>
      </c>
      <c r="M70">
        <v>14642</v>
      </c>
      <c r="N70">
        <v>3537</v>
      </c>
      <c r="O70">
        <v>5</v>
      </c>
      <c r="P70">
        <v>80</v>
      </c>
      <c r="Q70" s="17" t="s">
        <v>2944</v>
      </c>
      <c r="R70" s="17" t="s">
        <v>2945</v>
      </c>
      <c r="S70" s="17" t="s">
        <v>2948</v>
      </c>
      <c r="T70">
        <v>85</v>
      </c>
      <c r="U70" s="17" t="s">
        <v>2948</v>
      </c>
      <c r="V70" s="17" t="s">
        <v>2941</v>
      </c>
      <c r="W70" s="172">
        <v>45936</v>
      </c>
      <c r="X70" s="8">
        <v>45931</v>
      </c>
      <c r="Y70" s="172">
        <v>45931</v>
      </c>
      <c r="Z70" s="17" t="s">
        <v>2942</v>
      </c>
      <c r="AA70">
        <v>2025</v>
      </c>
      <c r="AB70" s="17" t="s">
        <v>1003</v>
      </c>
      <c r="AC70" s="17"/>
      <c r="AD70" s="17" t="s">
        <v>1067</v>
      </c>
      <c r="AE70">
        <v>18</v>
      </c>
      <c r="AF70" s="17" t="s">
        <v>2937</v>
      </c>
      <c r="AG70" t="s">
        <v>2957</v>
      </c>
      <c r="AH70" s="17" t="s">
        <v>1067</v>
      </c>
    </row>
    <row r="71" spans="1:34">
      <c r="A71">
        <v>198</v>
      </c>
      <c r="B71" s="17" t="s">
        <v>705</v>
      </c>
      <c r="C71" s="17" t="s">
        <v>705</v>
      </c>
      <c r="D71" s="17" t="s">
        <v>706</v>
      </c>
      <c r="E71" s="17" t="s">
        <v>761</v>
      </c>
      <c r="F71" s="17" t="s">
        <v>762</v>
      </c>
      <c r="G71" s="17" t="s">
        <v>796</v>
      </c>
      <c r="H71">
        <v>114240</v>
      </c>
      <c r="I71" s="8">
        <v>45954</v>
      </c>
      <c r="J71" s="8">
        <v>45954</v>
      </c>
      <c r="K71">
        <v>0</v>
      </c>
      <c r="L71" s="17" t="s">
        <v>2937</v>
      </c>
      <c r="M71">
        <v>14745</v>
      </c>
      <c r="N71">
        <v>3562</v>
      </c>
      <c r="O71">
        <v>18</v>
      </c>
      <c r="P71">
        <v>40</v>
      </c>
      <c r="Q71" s="17" t="s">
        <v>2944</v>
      </c>
      <c r="R71" s="17" t="s">
        <v>2945</v>
      </c>
      <c r="S71" s="17" t="s">
        <v>2946</v>
      </c>
      <c r="T71">
        <v>58</v>
      </c>
      <c r="U71" s="17" t="s">
        <v>2946</v>
      </c>
      <c r="V71" s="17" t="s">
        <v>2941</v>
      </c>
      <c r="W71" s="172">
        <v>45954</v>
      </c>
      <c r="X71" s="8">
        <v>45931</v>
      </c>
      <c r="Y71" s="172">
        <v>45931</v>
      </c>
      <c r="Z71" s="17" t="s">
        <v>2942</v>
      </c>
      <c r="AA71">
        <v>2025</v>
      </c>
      <c r="AB71" s="17" t="s">
        <v>2952</v>
      </c>
      <c r="AC71" s="17"/>
      <c r="AD71" s="17" t="s">
        <v>1067</v>
      </c>
      <c r="AE71">
        <v>18</v>
      </c>
      <c r="AF71" s="17" t="s">
        <v>2937</v>
      </c>
      <c r="AG71" t="s">
        <v>2957</v>
      </c>
      <c r="AH71" s="17" t="s">
        <v>1067</v>
      </c>
    </row>
    <row r="72" spans="1:34">
      <c r="A72">
        <v>23</v>
      </c>
      <c r="B72" s="17" t="s">
        <v>705</v>
      </c>
      <c r="C72" s="17" t="s">
        <v>705</v>
      </c>
      <c r="D72" s="17" t="s">
        <v>706</v>
      </c>
      <c r="E72" s="17" t="s">
        <v>716</v>
      </c>
      <c r="F72" s="17" t="s">
        <v>717</v>
      </c>
      <c r="G72" s="17" t="s">
        <v>742</v>
      </c>
      <c r="H72" t="s">
        <v>741</v>
      </c>
      <c r="I72" s="8">
        <v>45933</v>
      </c>
      <c r="J72" s="8">
        <v>45934</v>
      </c>
      <c r="K72">
        <v>1</v>
      </c>
      <c r="L72" s="17" t="s">
        <v>2937</v>
      </c>
      <c r="M72">
        <v>7060</v>
      </c>
      <c r="N72">
        <v>2412</v>
      </c>
      <c r="O72">
        <v>80</v>
      </c>
      <c r="P72">
        <v>80</v>
      </c>
      <c r="Q72" s="17" t="s">
        <v>2944</v>
      </c>
      <c r="R72" s="17" t="s">
        <v>2945</v>
      </c>
      <c r="S72" s="17" t="s">
        <v>2948</v>
      </c>
      <c r="T72">
        <v>160</v>
      </c>
      <c r="U72" s="17" t="s">
        <v>2948</v>
      </c>
      <c r="V72" s="17" t="s">
        <v>2941</v>
      </c>
      <c r="W72" s="172">
        <v>45933</v>
      </c>
      <c r="X72" s="8">
        <v>45931</v>
      </c>
      <c r="Y72" s="172">
        <v>45931</v>
      </c>
      <c r="Z72" s="17" t="s">
        <v>2942</v>
      </c>
      <c r="AA72">
        <v>2025</v>
      </c>
      <c r="AB72" s="17" t="s">
        <v>2947</v>
      </c>
      <c r="AC72" s="17"/>
      <c r="AD72" s="17" t="s">
        <v>1091</v>
      </c>
      <c r="AE72">
        <v>18</v>
      </c>
      <c r="AF72" s="17" t="s">
        <v>2937</v>
      </c>
      <c r="AG72" t="s">
        <v>2957</v>
      </c>
      <c r="AH72" s="17" t="s">
        <v>1091</v>
      </c>
    </row>
    <row r="73" spans="1:34">
      <c r="A73">
        <v>24</v>
      </c>
      <c r="B73" s="17" t="s">
        <v>31</v>
      </c>
      <c r="C73" s="17" t="s">
        <v>31</v>
      </c>
      <c r="D73" s="17" t="s">
        <v>1</v>
      </c>
      <c r="E73" s="17" t="s">
        <v>105</v>
      </c>
      <c r="F73" s="17" t="s">
        <v>106</v>
      </c>
      <c r="G73" s="17" t="s">
        <v>61</v>
      </c>
      <c r="H73" t="s">
        <v>44</v>
      </c>
      <c r="I73" s="8">
        <v>45931</v>
      </c>
      <c r="J73" s="8">
        <v>45931</v>
      </c>
      <c r="K73">
        <v>0</v>
      </c>
      <c r="L73" s="17" t="s">
        <v>2937</v>
      </c>
      <c r="M73">
        <v>1107</v>
      </c>
      <c r="N73">
        <v>1002</v>
      </c>
      <c r="O73">
        <v>32</v>
      </c>
      <c r="P73">
        <v>160</v>
      </c>
      <c r="Q73" s="17" t="s">
        <v>2938</v>
      </c>
      <c r="R73" s="17" t="s">
        <v>2939</v>
      </c>
      <c r="S73" s="17" t="s">
        <v>2938</v>
      </c>
      <c r="T73">
        <v>192</v>
      </c>
      <c r="U73" s="17" t="s">
        <v>2940</v>
      </c>
      <c r="V73" s="17" t="s">
        <v>2941</v>
      </c>
      <c r="W73" s="172">
        <v>45931</v>
      </c>
      <c r="X73" s="8">
        <v>0.52430555555555558</v>
      </c>
      <c r="Y73" s="172">
        <v>45931</v>
      </c>
      <c r="Z73" s="17" t="s">
        <v>2942</v>
      </c>
      <c r="AA73">
        <v>2025</v>
      </c>
      <c r="AB73" s="17" t="s">
        <v>2943</v>
      </c>
      <c r="AC73" s="17" t="s">
        <v>113</v>
      </c>
      <c r="AD73" s="17" t="s">
        <v>1514</v>
      </c>
      <c r="AE73">
        <v>18</v>
      </c>
      <c r="AF73" s="17" t="s">
        <v>2937</v>
      </c>
      <c r="AG73" t="s">
        <v>2957</v>
      </c>
      <c r="AH73" s="17" t="s">
        <v>1514</v>
      </c>
    </row>
    <row r="74" spans="1:34">
      <c r="A74">
        <v>24</v>
      </c>
      <c r="B74" s="17" t="s">
        <v>705</v>
      </c>
      <c r="C74" s="17" t="s">
        <v>705</v>
      </c>
      <c r="D74" s="17" t="s">
        <v>706</v>
      </c>
      <c r="E74" s="17" t="s">
        <v>716</v>
      </c>
      <c r="F74" s="17" t="s">
        <v>717</v>
      </c>
      <c r="G74" s="17" t="s">
        <v>743</v>
      </c>
      <c r="H74" t="s">
        <v>741</v>
      </c>
      <c r="I74" s="8">
        <v>45933</v>
      </c>
      <c r="J74" s="8">
        <v>45934</v>
      </c>
      <c r="K74">
        <v>1</v>
      </c>
      <c r="L74" s="17" t="s">
        <v>2937</v>
      </c>
      <c r="M74">
        <v>216</v>
      </c>
      <c r="N74">
        <v>46</v>
      </c>
      <c r="O74">
        <v>109</v>
      </c>
      <c r="P74">
        <v>80</v>
      </c>
      <c r="Q74" s="17" t="s">
        <v>2944</v>
      </c>
      <c r="R74" s="17" t="s">
        <v>2945</v>
      </c>
      <c r="S74" s="17" t="s">
        <v>2948</v>
      </c>
      <c r="T74">
        <v>189</v>
      </c>
      <c r="U74" s="17" t="s">
        <v>2948</v>
      </c>
      <c r="V74" s="17" t="s">
        <v>2941</v>
      </c>
      <c r="W74" s="172">
        <v>45933</v>
      </c>
      <c r="X74" s="8">
        <v>45931</v>
      </c>
      <c r="Y74" s="172">
        <v>45931</v>
      </c>
      <c r="Z74" s="17" t="s">
        <v>2942</v>
      </c>
      <c r="AA74">
        <v>2025</v>
      </c>
      <c r="AB74" s="17" t="s">
        <v>2947</v>
      </c>
      <c r="AC74" s="17"/>
      <c r="AD74" s="17" t="s">
        <v>1091</v>
      </c>
      <c r="AE74">
        <v>18</v>
      </c>
      <c r="AF74" s="17" t="s">
        <v>2937</v>
      </c>
      <c r="AG74" t="s">
        <v>2957</v>
      </c>
      <c r="AH74" s="17" t="s">
        <v>1091</v>
      </c>
    </row>
    <row r="75" spans="1:34">
      <c r="A75">
        <v>25</v>
      </c>
      <c r="B75" s="17" t="s">
        <v>31</v>
      </c>
      <c r="C75" s="17" t="s">
        <v>31</v>
      </c>
      <c r="D75" s="17" t="s">
        <v>1</v>
      </c>
      <c r="E75" s="17" t="s">
        <v>105</v>
      </c>
      <c r="F75" s="17" t="s">
        <v>106</v>
      </c>
      <c r="G75" s="17" t="s">
        <v>62</v>
      </c>
      <c r="H75" t="s">
        <v>63</v>
      </c>
      <c r="I75" s="8">
        <v>45931</v>
      </c>
      <c r="J75" s="8">
        <v>45933</v>
      </c>
      <c r="K75">
        <v>2</v>
      </c>
      <c r="L75" s="17" t="s">
        <v>2937</v>
      </c>
      <c r="M75">
        <v>2010</v>
      </c>
      <c r="N75">
        <v>721</v>
      </c>
      <c r="O75">
        <v>25</v>
      </c>
      <c r="P75">
        <v>140</v>
      </c>
      <c r="Q75" s="17" t="s">
        <v>2944</v>
      </c>
      <c r="R75" s="17" t="s">
        <v>2945</v>
      </c>
      <c r="S75" s="17" t="s">
        <v>2948</v>
      </c>
      <c r="T75">
        <v>165</v>
      </c>
      <c r="U75" s="17" t="s">
        <v>2948</v>
      </c>
      <c r="V75" s="17" t="s">
        <v>2941</v>
      </c>
      <c r="W75" s="172">
        <v>45933</v>
      </c>
      <c r="Y75" s="172">
        <v>45931</v>
      </c>
      <c r="Z75" s="17" t="s">
        <v>2942</v>
      </c>
      <c r="AA75">
        <v>2025</v>
      </c>
      <c r="AB75" s="17" t="s">
        <v>2952</v>
      </c>
      <c r="AC75" s="17"/>
      <c r="AD75" s="17" t="s">
        <v>1517</v>
      </c>
      <c r="AE75">
        <v>18</v>
      </c>
      <c r="AF75" s="17" t="s">
        <v>2937</v>
      </c>
      <c r="AG75" t="s">
        <v>2957</v>
      </c>
      <c r="AH75" s="17" t="s">
        <v>1517</v>
      </c>
    </row>
    <row r="76" spans="1:34">
      <c r="A76">
        <v>25</v>
      </c>
      <c r="B76" s="17" t="s">
        <v>705</v>
      </c>
      <c r="C76" s="17" t="s">
        <v>705</v>
      </c>
      <c r="D76" s="17" t="s">
        <v>706</v>
      </c>
      <c r="E76" s="17" t="s">
        <v>716</v>
      </c>
      <c r="F76" s="17" t="s">
        <v>717</v>
      </c>
      <c r="G76" s="17" t="s">
        <v>744</v>
      </c>
      <c r="H76" t="s">
        <v>745</v>
      </c>
      <c r="I76" s="8">
        <v>45933</v>
      </c>
      <c r="J76" s="8">
        <v>45934</v>
      </c>
      <c r="K76">
        <v>1</v>
      </c>
      <c r="L76" s="17" t="s">
        <v>2937</v>
      </c>
      <c r="M76">
        <v>6179</v>
      </c>
      <c r="N76">
        <v>1549</v>
      </c>
      <c r="O76">
        <v>78</v>
      </c>
      <c r="P76">
        <v>80</v>
      </c>
      <c r="Q76" s="17" t="s">
        <v>2944</v>
      </c>
      <c r="R76" s="17" t="s">
        <v>2945</v>
      </c>
      <c r="S76" s="17" t="s">
        <v>2948</v>
      </c>
      <c r="T76">
        <v>158</v>
      </c>
      <c r="U76" s="17" t="s">
        <v>2948</v>
      </c>
      <c r="V76" s="17" t="s">
        <v>2941</v>
      </c>
      <c r="W76" s="172">
        <v>45933</v>
      </c>
      <c r="X76" s="8">
        <v>45931</v>
      </c>
      <c r="Y76" s="172">
        <v>45931</v>
      </c>
      <c r="Z76" s="17" t="s">
        <v>2942</v>
      </c>
      <c r="AA76">
        <v>2025</v>
      </c>
      <c r="AB76" s="17" t="s">
        <v>2947</v>
      </c>
      <c r="AC76" s="17"/>
      <c r="AD76" s="17" t="s">
        <v>1097</v>
      </c>
      <c r="AE76">
        <v>18</v>
      </c>
      <c r="AF76" s="17" t="s">
        <v>2937</v>
      </c>
      <c r="AG76" t="s">
        <v>2957</v>
      </c>
      <c r="AH76" s="17" t="s">
        <v>1097</v>
      </c>
    </row>
    <row r="77" spans="1:34">
      <c r="A77">
        <v>26</v>
      </c>
      <c r="B77" s="17" t="s">
        <v>705</v>
      </c>
      <c r="C77" s="17" t="s">
        <v>705</v>
      </c>
      <c r="D77" s="17" t="s">
        <v>706</v>
      </c>
      <c r="E77" s="17" t="s">
        <v>716</v>
      </c>
      <c r="F77" s="17" t="s">
        <v>717</v>
      </c>
      <c r="G77" s="17" t="s">
        <v>746</v>
      </c>
      <c r="H77" t="s">
        <v>745</v>
      </c>
      <c r="I77" s="8">
        <v>45933</v>
      </c>
      <c r="J77" s="8">
        <v>45933</v>
      </c>
      <c r="K77">
        <v>0</v>
      </c>
      <c r="L77" s="17" t="s">
        <v>2937</v>
      </c>
      <c r="M77">
        <v>4345</v>
      </c>
      <c r="N77">
        <v>1839</v>
      </c>
      <c r="O77">
        <v>70</v>
      </c>
      <c r="P77">
        <v>80</v>
      </c>
      <c r="Q77" s="17" t="s">
        <v>2944</v>
      </c>
      <c r="R77" s="17" t="s">
        <v>2945</v>
      </c>
      <c r="S77" s="17" t="s">
        <v>2948</v>
      </c>
      <c r="T77">
        <v>150</v>
      </c>
      <c r="U77" s="17" t="s">
        <v>2948</v>
      </c>
      <c r="V77" s="17" t="s">
        <v>2941</v>
      </c>
      <c r="W77" s="172">
        <v>45933</v>
      </c>
      <c r="X77" s="8">
        <v>45931</v>
      </c>
      <c r="Y77" s="172">
        <v>45931</v>
      </c>
      <c r="Z77" s="17" t="s">
        <v>2942</v>
      </c>
      <c r="AA77">
        <v>2025</v>
      </c>
      <c r="AB77" s="17" t="s">
        <v>2952</v>
      </c>
      <c r="AC77" s="17"/>
      <c r="AD77" s="17" t="s">
        <v>1097</v>
      </c>
      <c r="AE77">
        <v>18</v>
      </c>
      <c r="AF77" s="17" t="s">
        <v>2937</v>
      </c>
      <c r="AG77" t="s">
        <v>2957</v>
      </c>
      <c r="AH77" s="17" t="s">
        <v>1097</v>
      </c>
    </row>
    <row r="78" spans="1:34">
      <c r="A78">
        <v>26</v>
      </c>
      <c r="B78" s="17" t="s">
        <v>31</v>
      </c>
      <c r="C78" s="17" t="s">
        <v>31</v>
      </c>
      <c r="D78" s="17" t="s">
        <v>1</v>
      </c>
      <c r="E78" s="17" t="s">
        <v>105</v>
      </c>
      <c r="F78" s="17" t="s">
        <v>106</v>
      </c>
      <c r="G78" s="17" t="s">
        <v>64</v>
      </c>
      <c r="H78" t="s">
        <v>36</v>
      </c>
      <c r="I78" s="8">
        <v>45931</v>
      </c>
      <c r="J78" s="8">
        <v>45933</v>
      </c>
      <c r="K78">
        <v>2</v>
      </c>
      <c r="L78" s="17" t="s">
        <v>2937</v>
      </c>
      <c r="M78">
        <v>364</v>
      </c>
      <c r="N78">
        <v>103</v>
      </c>
      <c r="O78">
        <v>41</v>
      </c>
      <c r="P78">
        <v>60</v>
      </c>
      <c r="Q78" s="17" t="s">
        <v>2944</v>
      </c>
      <c r="R78" s="17" t="s">
        <v>2945</v>
      </c>
      <c r="S78" s="17" t="s">
        <v>2946</v>
      </c>
      <c r="T78">
        <v>101</v>
      </c>
      <c r="U78" s="17" t="s">
        <v>2946</v>
      </c>
      <c r="V78" s="17" t="s">
        <v>2941</v>
      </c>
      <c r="W78" s="172">
        <v>45933</v>
      </c>
      <c r="Y78" s="172">
        <v>45931</v>
      </c>
      <c r="Z78" s="17" t="s">
        <v>2942</v>
      </c>
      <c r="AA78">
        <v>2025</v>
      </c>
      <c r="AB78" s="17" t="s">
        <v>2952</v>
      </c>
      <c r="AC78" s="17"/>
      <c r="AD78" s="17" t="s">
        <v>1520</v>
      </c>
      <c r="AE78">
        <v>18</v>
      </c>
      <c r="AF78" s="17" t="s">
        <v>2937</v>
      </c>
      <c r="AG78" t="s">
        <v>2957</v>
      </c>
      <c r="AH78" s="17" t="s">
        <v>1520</v>
      </c>
    </row>
    <row r="79" spans="1:34">
      <c r="A79">
        <v>27</v>
      </c>
      <c r="B79" s="17" t="s">
        <v>705</v>
      </c>
      <c r="C79" s="17" t="s">
        <v>705</v>
      </c>
      <c r="D79" s="17" t="s">
        <v>706</v>
      </c>
      <c r="E79" s="17" t="s">
        <v>724</v>
      </c>
      <c r="F79" s="17" t="s">
        <v>725</v>
      </c>
      <c r="G79" s="17" t="s">
        <v>747</v>
      </c>
      <c r="H79" t="s">
        <v>748</v>
      </c>
      <c r="I79" s="8">
        <v>45934</v>
      </c>
      <c r="J79" s="8">
        <v>45935</v>
      </c>
      <c r="K79">
        <v>1</v>
      </c>
      <c r="L79" s="17" t="s">
        <v>2937</v>
      </c>
      <c r="M79">
        <v>17258</v>
      </c>
      <c r="N79">
        <v>3839</v>
      </c>
      <c r="O79">
        <v>30</v>
      </c>
      <c r="P79">
        <v>80</v>
      </c>
      <c r="Q79" s="17" t="s">
        <v>2944</v>
      </c>
      <c r="R79" s="17" t="s">
        <v>2945</v>
      </c>
      <c r="S79" s="17" t="s">
        <v>2948</v>
      </c>
      <c r="T79">
        <v>110</v>
      </c>
      <c r="U79" s="17" t="s">
        <v>2948</v>
      </c>
      <c r="V79" s="17" t="s">
        <v>2941</v>
      </c>
      <c r="W79" s="172">
        <v>45934</v>
      </c>
      <c r="X79" s="8">
        <v>45931</v>
      </c>
      <c r="Y79" s="172">
        <v>45931</v>
      </c>
      <c r="Z79" s="17" t="s">
        <v>2942</v>
      </c>
      <c r="AA79">
        <v>2025</v>
      </c>
      <c r="AB79" s="17" t="s">
        <v>2950</v>
      </c>
      <c r="AC79" s="17"/>
      <c r="AD79" s="17" t="s">
        <v>1281</v>
      </c>
      <c r="AE79">
        <v>18</v>
      </c>
      <c r="AF79" s="17" t="s">
        <v>2937</v>
      </c>
      <c r="AG79" t="s">
        <v>2957</v>
      </c>
      <c r="AH79" s="17" t="s">
        <v>1281</v>
      </c>
    </row>
    <row r="80" spans="1:34">
      <c r="A80">
        <v>27</v>
      </c>
      <c r="B80" s="17" t="s">
        <v>31</v>
      </c>
      <c r="C80" s="17" t="s">
        <v>31</v>
      </c>
      <c r="D80" s="17" t="s">
        <v>1</v>
      </c>
      <c r="E80" s="17" t="s">
        <v>105</v>
      </c>
      <c r="F80" s="17" t="s">
        <v>106</v>
      </c>
      <c r="G80" s="17" t="s">
        <v>65</v>
      </c>
      <c r="H80" t="s">
        <v>36</v>
      </c>
      <c r="I80" s="8">
        <v>45931</v>
      </c>
      <c r="J80" s="8">
        <v>45932</v>
      </c>
      <c r="K80">
        <v>1</v>
      </c>
      <c r="L80" s="17" t="s">
        <v>2937</v>
      </c>
      <c r="M80">
        <v>6612</v>
      </c>
      <c r="N80">
        <v>1804</v>
      </c>
      <c r="O80">
        <v>30</v>
      </c>
      <c r="P80">
        <v>100</v>
      </c>
      <c r="Q80" s="17" t="s">
        <v>2944</v>
      </c>
      <c r="R80" s="17" t="s">
        <v>2945</v>
      </c>
      <c r="S80" s="17" t="s">
        <v>2948</v>
      </c>
      <c r="T80">
        <v>130</v>
      </c>
      <c r="U80" s="17" t="s">
        <v>2948</v>
      </c>
      <c r="V80" s="17" t="s">
        <v>2941</v>
      </c>
      <c r="W80" s="172">
        <v>45932</v>
      </c>
      <c r="Y80" s="172">
        <v>45931</v>
      </c>
      <c r="Z80" s="17" t="s">
        <v>2942</v>
      </c>
      <c r="AA80">
        <v>2025</v>
      </c>
      <c r="AB80" s="17" t="s">
        <v>2951</v>
      </c>
      <c r="AC80" s="17"/>
      <c r="AD80" s="17" t="s">
        <v>1520</v>
      </c>
      <c r="AE80">
        <v>18</v>
      </c>
      <c r="AF80" s="17" t="s">
        <v>2937</v>
      </c>
      <c r="AG80" t="s">
        <v>2957</v>
      </c>
      <c r="AH80" s="17" t="s">
        <v>1520</v>
      </c>
    </row>
    <row r="81" spans="1:34">
      <c r="A81">
        <v>28</v>
      </c>
      <c r="B81" s="17" t="s">
        <v>705</v>
      </c>
      <c r="C81" s="17" t="s">
        <v>705</v>
      </c>
      <c r="D81" s="17" t="s">
        <v>706</v>
      </c>
      <c r="E81" s="17" t="s">
        <v>724</v>
      </c>
      <c r="F81" s="17" t="s">
        <v>725</v>
      </c>
      <c r="G81" s="17" t="s">
        <v>749</v>
      </c>
      <c r="H81" t="s">
        <v>748</v>
      </c>
      <c r="I81" s="8">
        <v>45934</v>
      </c>
      <c r="J81" s="8">
        <v>45935</v>
      </c>
      <c r="K81">
        <v>1</v>
      </c>
      <c r="L81" s="17" t="s">
        <v>2937</v>
      </c>
      <c r="M81">
        <v>7531</v>
      </c>
      <c r="N81">
        <v>1939</v>
      </c>
      <c r="O81">
        <v>20</v>
      </c>
      <c r="P81">
        <v>80</v>
      </c>
      <c r="Q81" s="17" t="s">
        <v>2944</v>
      </c>
      <c r="R81" s="17" t="s">
        <v>2945</v>
      </c>
      <c r="S81" s="17" t="s">
        <v>2948</v>
      </c>
      <c r="T81">
        <v>100</v>
      </c>
      <c r="U81" s="17" t="s">
        <v>2948</v>
      </c>
      <c r="V81" s="17" t="s">
        <v>2941</v>
      </c>
      <c r="W81" s="172">
        <v>45934</v>
      </c>
      <c r="X81" s="8">
        <v>45931</v>
      </c>
      <c r="Y81" s="172">
        <v>45931</v>
      </c>
      <c r="Z81" s="17" t="s">
        <v>2942</v>
      </c>
      <c r="AA81">
        <v>2025</v>
      </c>
      <c r="AB81" s="17" t="s">
        <v>2950</v>
      </c>
      <c r="AC81" s="17"/>
      <c r="AD81" s="17" t="s">
        <v>1071</v>
      </c>
      <c r="AE81">
        <v>18</v>
      </c>
      <c r="AF81" s="17" t="s">
        <v>2937</v>
      </c>
      <c r="AG81" t="s">
        <v>2957</v>
      </c>
      <c r="AH81" s="17" t="s">
        <v>1071</v>
      </c>
    </row>
    <row r="82" spans="1:34">
      <c r="A82">
        <v>28</v>
      </c>
      <c r="B82" s="17" t="s">
        <v>31</v>
      </c>
      <c r="C82" s="17" t="s">
        <v>31</v>
      </c>
      <c r="D82" s="17" t="s">
        <v>1</v>
      </c>
      <c r="E82" s="17" t="s">
        <v>105</v>
      </c>
      <c r="F82" s="17" t="s">
        <v>106</v>
      </c>
      <c r="G82" s="17" t="s">
        <v>66</v>
      </c>
      <c r="H82" t="s">
        <v>63</v>
      </c>
      <c r="I82" s="8">
        <v>45931</v>
      </c>
      <c r="J82" s="8">
        <v>45933</v>
      </c>
      <c r="K82">
        <v>2</v>
      </c>
      <c r="L82" s="17" t="s">
        <v>2937</v>
      </c>
      <c r="M82">
        <v>7952</v>
      </c>
      <c r="N82">
        <v>2831</v>
      </c>
      <c r="O82">
        <v>35</v>
      </c>
      <c r="P82">
        <v>100</v>
      </c>
      <c r="Q82" s="17" t="s">
        <v>2944</v>
      </c>
      <c r="R82" s="17" t="s">
        <v>2945</v>
      </c>
      <c r="S82" s="17" t="s">
        <v>2948</v>
      </c>
      <c r="T82">
        <v>135</v>
      </c>
      <c r="U82" s="17" t="s">
        <v>2948</v>
      </c>
      <c r="V82" s="17" t="s">
        <v>2941</v>
      </c>
      <c r="W82" s="172">
        <v>45933</v>
      </c>
      <c r="Y82" s="172">
        <v>45931</v>
      </c>
      <c r="Z82" s="17" t="s">
        <v>2942</v>
      </c>
      <c r="AA82">
        <v>2025</v>
      </c>
      <c r="AB82" s="17" t="s">
        <v>2952</v>
      </c>
      <c r="AC82" s="17"/>
      <c r="AD82" s="17" t="s">
        <v>1517</v>
      </c>
      <c r="AE82">
        <v>18</v>
      </c>
      <c r="AF82" s="17" t="s">
        <v>2937</v>
      </c>
      <c r="AG82" t="s">
        <v>2957</v>
      </c>
      <c r="AH82" s="17" t="s">
        <v>1517</v>
      </c>
    </row>
    <row r="83" spans="1:34">
      <c r="A83">
        <v>29</v>
      </c>
      <c r="B83" s="17" t="s">
        <v>31</v>
      </c>
      <c r="C83" s="17" t="s">
        <v>31</v>
      </c>
      <c r="D83" s="17" t="s">
        <v>1</v>
      </c>
      <c r="E83" s="17" t="s">
        <v>105</v>
      </c>
      <c r="F83" s="17" t="s">
        <v>106</v>
      </c>
      <c r="G83" s="17" t="s">
        <v>67</v>
      </c>
      <c r="H83" t="s">
        <v>63</v>
      </c>
      <c r="I83" s="8">
        <v>45931</v>
      </c>
      <c r="J83" s="8">
        <v>45934</v>
      </c>
      <c r="K83">
        <v>3</v>
      </c>
      <c r="L83" s="17" t="s">
        <v>2937</v>
      </c>
      <c r="M83">
        <v>2720</v>
      </c>
      <c r="N83">
        <v>997</v>
      </c>
      <c r="O83">
        <v>105</v>
      </c>
      <c r="P83">
        <v>40</v>
      </c>
      <c r="Q83" s="17" t="s">
        <v>2944</v>
      </c>
      <c r="R83" s="17" t="s">
        <v>2945</v>
      </c>
      <c r="S83" s="17" t="s">
        <v>2946</v>
      </c>
      <c r="T83">
        <v>145</v>
      </c>
      <c r="U83" s="17" t="s">
        <v>2946</v>
      </c>
      <c r="V83" s="17" t="s">
        <v>2941</v>
      </c>
      <c r="W83" s="172">
        <v>45934</v>
      </c>
      <c r="Y83" s="172">
        <v>45931</v>
      </c>
      <c r="Z83" s="17" t="s">
        <v>2942</v>
      </c>
      <c r="AA83">
        <v>2025</v>
      </c>
      <c r="AB83" s="17" t="s">
        <v>2947</v>
      </c>
      <c r="AC83" s="17"/>
      <c r="AD83" s="17" t="s">
        <v>1517</v>
      </c>
      <c r="AE83">
        <v>18</v>
      </c>
      <c r="AF83" s="17" t="s">
        <v>2937</v>
      </c>
      <c r="AG83" t="s">
        <v>2957</v>
      </c>
      <c r="AH83" s="17" t="s">
        <v>1517</v>
      </c>
    </row>
    <row r="84" spans="1:34">
      <c r="A84">
        <v>30</v>
      </c>
      <c r="B84" s="17" t="s">
        <v>705</v>
      </c>
      <c r="C84" s="17" t="s">
        <v>705</v>
      </c>
      <c r="D84" s="17" t="s">
        <v>706</v>
      </c>
      <c r="E84" s="17" t="s">
        <v>724</v>
      </c>
      <c r="F84" s="17" t="s">
        <v>725</v>
      </c>
      <c r="G84" s="17" t="s">
        <v>751</v>
      </c>
      <c r="H84" t="s">
        <v>748</v>
      </c>
      <c r="I84" s="8">
        <v>45934</v>
      </c>
      <c r="J84" s="8">
        <v>45937</v>
      </c>
      <c r="K84">
        <v>3</v>
      </c>
      <c r="L84" s="17" t="s">
        <v>2937</v>
      </c>
      <c r="M84">
        <v>14812</v>
      </c>
      <c r="N84">
        <v>3261</v>
      </c>
      <c r="O84">
        <v>18</v>
      </c>
      <c r="P84">
        <v>80</v>
      </c>
      <c r="Q84" s="17" t="s">
        <v>2944</v>
      </c>
      <c r="R84" s="17" t="s">
        <v>2945</v>
      </c>
      <c r="S84" s="17" t="s">
        <v>2948</v>
      </c>
      <c r="T84">
        <v>98</v>
      </c>
      <c r="U84" s="17" t="s">
        <v>2948</v>
      </c>
      <c r="V84" s="17" t="s">
        <v>2941</v>
      </c>
      <c r="W84" s="172">
        <v>45934</v>
      </c>
      <c r="X84" s="8">
        <v>45931</v>
      </c>
      <c r="Y84" s="172">
        <v>45931</v>
      </c>
      <c r="Z84" s="17" t="s">
        <v>2942</v>
      </c>
      <c r="AA84">
        <v>2025</v>
      </c>
      <c r="AB84" s="17" t="s">
        <v>2949</v>
      </c>
      <c r="AC84" s="17"/>
      <c r="AD84" s="17" t="s">
        <v>1184</v>
      </c>
      <c r="AE84">
        <v>18</v>
      </c>
      <c r="AF84" s="17" t="s">
        <v>2937</v>
      </c>
      <c r="AG84" t="s">
        <v>2957</v>
      </c>
      <c r="AH84" s="17" t="s">
        <v>1184</v>
      </c>
    </row>
    <row r="85" spans="1:34">
      <c r="A85">
        <v>30</v>
      </c>
      <c r="B85" s="17" t="s">
        <v>31</v>
      </c>
      <c r="C85" s="17" t="s">
        <v>31</v>
      </c>
      <c r="D85" s="17" t="s">
        <v>104</v>
      </c>
      <c r="E85" s="17" t="s">
        <v>127</v>
      </c>
      <c r="F85" s="17" t="s">
        <v>126</v>
      </c>
      <c r="G85" s="17" t="s">
        <v>68</v>
      </c>
      <c r="H85">
        <v>93959</v>
      </c>
      <c r="I85" s="8">
        <v>45931</v>
      </c>
      <c r="J85" s="8">
        <v>45931</v>
      </c>
      <c r="K85">
        <v>0</v>
      </c>
      <c r="L85" s="17" t="s">
        <v>2937</v>
      </c>
      <c r="M85">
        <v>12894</v>
      </c>
      <c r="N85">
        <v>2916</v>
      </c>
      <c r="O85">
        <v>32</v>
      </c>
      <c r="P85">
        <v>100</v>
      </c>
      <c r="Q85" s="17" t="s">
        <v>2944</v>
      </c>
      <c r="R85" s="17" t="s">
        <v>2945</v>
      </c>
      <c r="S85" s="17" t="s">
        <v>2948</v>
      </c>
      <c r="T85">
        <v>132</v>
      </c>
      <c r="U85" s="17" t="s">
        <v>2948</v>
      </c>
      <c r="V85" s="17" t="s">
        <v>2941</v>
      </c>
      <c r="W85" s="172">
        <v>45931</v>
      </c>
      <c r="X85" s="8">
        <v>0.65</v>
      </c>
      <c r="Y85" s="172">
        <v>45931</v>
      </c>
      <c r="Z85" s="17" t="s">
        <v>2942</v>
      </c>
      <c r="AA85">
        <v>2025</v>
      </c>
      <c r="AB85" s="17" t="s">
        <v>2943</v>
      </c>
      <c r="AC85" s="17" t="s">
        <v>119</v>
      </c>
      <c r="AD85" s="17" t="s">
        <v>1684</v>
      </c>
      <c r="AE85">
        <v>18</v>
      </c>
      <c r="AF85" s="17" t="s">
        <v>2937</v>
      </c>
      <c r="AG85" t="s">
        <v>2957</v>
      </c>
      <c r="AH85" s="17" t="s">
        <v>1684</v>
      </c>
    </row>
    <row r="86" spans="1:34">
      <c r="A86">
        <v>31</v>
      </c>
      <c r="B86" s="17" t="s">
        <v>31</v>
      </c>
      <c r="C86" s="17" t="s">
        <v>31</v>
      </c>
      <c r="D86" s="17" t="s">
        <v>104</v>
      </c>
      <c r="E86" s="17" t="s">
        <v>127</v>
      </c>
      <c r="F86" s="17" t="s">
        <v>126</v>
      </c>
      <c r="G86" s="17" t="s">
        <v>69</v>
      </c>
      <c r="H86">
        <v>93959</v>
      </c>
      <c r="I86" s="8">
        <v>45931</v>
      </c>
      <c r="J86" s="8">
        <v>45931</v>
      </c>
      <c r="K86">
        <v>0</v>
      </c>
      <c r="L86" s="17" t="s">
        <v>2937</v>
      </c>
      <c r="M86">
        <v>12995</v>
      </c>
      <c r="N86">
        <v>2923</v>
      </c>
      <c r="O86">
        <v>12</v>
      </c>
      <c r="P86">
        <v>140</v>
      </c>
      <c r="Q86" s="17" t="s">
        <v>2944</v>
      </c>
      <c r="R86" s="17" t="s">
        <v>2945</v>
      </c>
      <c r="S86" s="17" t="s">
        <v>2948</v>
      </c>
      <c r="T86">
        <v>152</v>
      </c>
      <c r="U86" s="17" t="s">
        <v>2948</v>
      </c>
      <c r="V86" s="17" t="s">
        <v>2941</v>
      </c>
      <c r="W86" s="172">
        <v>45931</v>
      </c>
      <c r="X86" s="8">
        <v>0.50416666666666665</v>
      </c>
      <c r="Y86" s="172">
        <v>45931</v>
      </c>
      <c r="Z86" s="17" t="s">
        <v>2942</v>
      </c>
      <c r="AA86">
        <v>2025</v>
      </c>
      <c r="AB86" s="17" t="s">
        <v>2943</v>
      </c>
      <c r="AC86" s="17" t="s">
        <v>120</v>
      </c>
      <c r="AD86" s="17" t="s">
        <v>1688</v>
      </c>
      <c r="AE86">
        <v>18</v>
      </c>
      <c r="AF86" s="17" t="s">
        <v>2937</v>
      </c>
      <c r="AG86" t="s">
        <v>2957</v>
      </c>
      <c r="AH86" s="17" t="s">
        <v>1688</v>
      </c>
    </row>
    <row r="87" spans="1:34">
      <c r="A87">
        <v>31</v>
      </c>
      <c r="B87" s="17" t="s">
        <v>705</v>
      </c>
      <c r="C87" s="17" t="s">
        <v>705</v>
      </c>
      <c r="D87" s="17" t="s">
        <v>706</v>
      </c>
      <c r="E87" s="17" t="s">
        <v>724</v>
      </c>
      <c r="F87" s="17" t="s">
        <v>725</v>
      </c>
      <c r="G87" s="17" t="s">
        <v>752</v>
      </c>
      <c r="H87" t="s">
        <v>748</v>
      </c>
      <c r="I87" s="8">
        <v>45934</v>
      </c>
      <c r="J87" s="8">
        <v>45935</v>
      </c>
      <c r="K87">
        <v>1</v>
      </c>
      <c r="L87" s="17" t="s">
        <v>2937</v>
      </c>
      <c r="M87">
        <v>2352</v>
      </c>
      <c r="N87">
        <v>541</v>
      </c>
      <c r="O87">
        <v>40</v>
      </c>
      <c r="P87">
        <v>80</v>
      </c>
      <c r="Q87" s="17" t="s">
        <v>2944</v>
      </c>
      <c r="R87" s="17" t="s">
        <v>2945</v>
      </c>
      <c r="S87" s="17" t="s">
        <v>2948</v>
      </c>
      <c r="T87">
        <v>120</v>
      </c>
      <c r="U87" s="17" t="s">
        <v>2948</v>
      </c>
      <c r="V87" s="17" t="s">
        <v>2941</v>
      </c>
      <c r="W87" s="172">
        <v>45934</v>
      </c>
      <c r="X87" s="8">
        <v>45931</v>
      </c>
      <c r="Y87" s="172">
        <v>45931</v>
      </c>
      <c r="Z87" s="17" t="s">
        <v>2942</v>
      </c>
      <c r="AA87">
        <v>2025</v>
      </c>
      <c r="AB87" s="17" t="s">
        <v>2950</v>
      </c>
      <c r="AC87" s="17"/>
      <c r="AD87" s="17" t="s">
        <v>1281</v>
      </c>
      <c r="AE87">
        <v>18</v>
      </c>
      <c r="AF87" s="17" t="s">
        <v>2937</v>
      </c>
      <c r="AG87" t="s">
        <v>2957</v>
      </c>
      <c r="AH87" s="17" t="s">
        <v>1281</v>
      </c>
    </row>
    <row r="88" spans="1:34">
      <c r="A88">
        <v>32</v>
      </c>
      <c r="B88" s="17" t="s">
        <v>31</v>
      </c>
      <c r="C88" s="17" t="s">
        <v>31</v>
      </c>
      <c r="D88" s="17" t="s">
        <v>104</v>
      </c>
      <c r="E88" s="17" t="s">
        <v>127</v>
      </c>
      <c r="F88" s="17" t="s">
        <v>126</v>
      </c>
      <c r="G88" s="17" t="s">
        <v>70</v>
      </c>
      <c r="H88">
        <v>93959</v>
      </c>
      <c r="I88" s="8">
        <v>45931</v>
      </c>
      <c r="J88" s="8">
        <v>45931</v>
      </c>
      <c r="K88">
        <v>0</v>
      </c>
      <c r="L88" s="17" t="s">
        <v>2937</v>
      </c>
      <c r="M88">
        <v>16141</v>
      </c>
      <c r="N88">
        <v>3310</v>
      </c>
      <c r="O88">
        <v>16</v>
      </c>
      <c r="P88">
        <v>100</v>
      </c>
      <c r="Q88" s="17" t="s">
        <v>2944</v>
      </c>
      <c r="R88" s="17" t="s">
        <v>2945</v>
      </c>
      <c r="S88" s="17" t="s">
        <v>2948</v>
      </c>
      <c r="T88">
        <v>116</v>
      </c>
      <c r="U88" s="17" t="s">
        <v>2948</v>
      </c>
      <c r="V88" s="17" t="s">
        <v>2941</v>
      </c>
      <c r="W88" s="172">
        <v>45931</v>
      </c>
      <c r="Y88" s="172">
        <v>45931</v>
      </c>
      <c r="Z88" s="17" t="s">
        <v>2942</v>
      </c>
      <c r="AA88">
        <v>2025</v>
      </c>
      <c r="AB88" s="17" t="s">
        <v>2943</v>
      </c>
      <c r="AC88" s="17"/>
      <c r="AD88" s="17" t="s">
        <v>1695</v>
      </c>
      <c r="AE88">
        <v>18</v>
      </c>
      <c r="AF88" s="17" t="s">
        <v>2937</v>
      </c>
      <c r="AG88" t="s">
        <v>2957</v>
      </c>
      <c r="AH88" s="17" t="s">
        <v>1695</v>
      </c>
    </row>
    <row r="89" spans="1:34">
      <c r="A89">
        <v>178</v>
      </c>
      <c r="B89" s="17" t="s">
        <v>705</v>
      </c>
      <c r="C89" s="17" t="s">
        <v>705</v>
      </c>
      <c r="D89" s="17" t="s">
        <v>706</v>
      </c>
      <c r="E89" s="17" t="s">
        <v>836</v>
      </c>
      <c r="F89" s="17" t="s">
        <v>836</v>
      </c>
      <c r="G89" s="17" t="s">
        <v>926</v>
      </c>
      <c r="H89" t="s">
        <v>925</v>
      </c>
      <c r="I89" s="8">
        <v>45946</v>
      </c>
      <c r="J89" s="8">
        <v>45952</v>
      </c>
      <c r="K89">
        <v>6</v>
      </c>
      <c r="L89" s="17" t="s">
        <v>2937</v>
      </c>
      <c r="M89">
        <v>3229</v>
      </c>
      <c r="N89">
        <v>893</v>
      </c>
      <c r="O89">
        <v>60</v>
      </c>
      <c r="P89">
        <v>40</v>
      </c>
      <c r="Q89" s="17" t="s">
        <v>2944</v>
      </c>
      <c r="R89" s="17" t="s">
        <v>2945</v>
      </c>
      <c r="S89" s="17" t="s">
        <v>2946</v>
      </c>
      <c r="T89">
        <v>100</v>
      </c>
      <c r="U89" s="17" t="s">
        <v>2946</v>
      </c>
      <c r="V89" s="17" t="s">
        <v>2941</v>
      </c>
      <c r="W89" s="172">
        <v>45946</v>
      </c>
      <c r="X89" s="8">
        <v>45931</v>
      </c>
      <c r="Y89" s="172">
        <v>45931</v>
      </c>
      <c r="Z89" s="17" t="s">
        <v>2942</v>
      </c>
      <c r="AA89">
        <v>2025</v>
      </c>
      <c r="AB89" s="17" t="s">
        <v>2943</v>
      </c>
      <c r="AC89" s="17"/>
      <c r="AD89" s="17" t="s">
        <v>1115</v>
      </c>
      <c r="AE89">
        <v>18</v>
      </c>
      <c r="AF89" s="17" t="s">
        <v>2937</v>
      </c>
      <c r="AG89" t="s">
        <v>2957</v>
      </c>
      <c r="AH89" s="17" t="s">
        <v>1115</v>
      </c>
    </row>
    <row r="90" spans="1:34">
      <c r="A90">
        <v>33</v>
      </c>
      <c r="B90" s="17" t="s">
        <v>31</v>
      </c>
      <c r="C90" s="17" t="s">
        <v>31</v>
      </c>
      <c r="D90" s="17" t="s">
        <v>104</v>
      </c>
      <c r="E90" s="17" t="s">
        <v>127</v>
      </c>
      <c r="F90" s="17" t="s">
        <v>126</v>
      </c>
      <c r="G90" s="17" t="s">
        <v>71</v>
      </c>
      <c r="H90">
        <v>94114</v>
      </c>
      <c r="I90" s="8">
        <v>45931</v>
      </c>
      <c r="J90" s="8">
        <v>45931</v>
      </c>
      <c r="K90">
        <v>0</v>
      </c>
      <c r="L90" s="17" t="s">
        <v>2937</v>
      </c>
      <c r="M90">
        <v>4202</v>
      </c>
      <c r="N90">
        <v>1194</v>
      </c>
      <c r="O90">
        <v>50</v>
      </c>
      <c r="P90">
        <v>40</v>
      </c>
      <c r="Q90" s="17" t="s">
        <v>2944</v>
      </c>
      <c r="R90" s="17" t="s">
        <v>2945</v>
      </c>
      <c r="S90" s="17" t="s">
        <v>2946</v>
      </c>
      <c r="T90">
        <v>90</v>
      </c>
      <c r="U90" s="17" t="s">
        <v>2946</v>
      </c>
      <c r="V90" s="17" t="s">
        <v>2941</v>
      </c>
      <c r="W90" s="172">
        <v>45931</v>
      </c>
      <c r="X90" s="8">
        <v>0.45069444444444445</v>
      </c>
      <c r="Y90" s="172">
        <v>45931</v>
      </c>
      <c r="Z90" s="17" t="s">
        <v>2942</v>
      </c>
      <c r="AA90">
        <v>2025</v>
      </c>
      <c r="AB90" s="17" t="s">
        <v>2943</v>
      </c>
      <c r="AC90" s="17" t="s">
        <v>121</v>
      </c>
      <c r="AD90" s="17" t="s">
        <v>1690</v>
      </c>
      <c r="AE90">
        <v>18</v>
      </c>
      <c r="AF90" s="17" t="s">
        <v>2937</v>
      </c>
      <c r="AG90" t="s">
        <v>2957</v>
      </c>
      <c r="AH90" s="17" t="s">
        <v>1690</v>
      </c>
    </row>
    <row r="91" spans="1:34">
      <c r="A91">
        <v>34</v>
      </c>
      <c r="B91" s="17" t="s">
        <v>31</v>
      </c>
      <c r="C91" s="17" t="s">
        <v>31</v>
      </c>
      <c r="D91" s="17" t="s">
        <v>104</v>
      </c>
      <c r="E91" s="17" t="s">
        <v>127</v>
      </c>
      <c r="F91" s="17" t="s">
        <v>126</v>
      </c>
      <c r="G91" s="17" t="s">
        <v>72</v>
      </c>
      <c r="H91">
        <v>94114</v>
      </c>
      <c r="I91" s="8">
        <v>45931</v>
      </c>
      <c r="J91" s="8">
        <v>45931</v>
      </c>
      <c r="K91">
        <v>0</v>
      </c>
      <c r="L91" s="17" t="s">
        <v>2937</v>
      </c>
      <c r="M91">
        <v>2551</v>
      </c>
      <c r="N91">
        <v>694</v>
      </c>
      <c r="O91">
        <v>12</v>
      </c>
      <c r="P91">
        <v>120</v>
      </c>
      <c r="Q91" s="17" t="s">
        <v>2944</v>
      </c>
      <c r="R91" s="17" t="s">
        <v>2945</v>
      </c>
      <c r="S91" s="17" t="s">
        <v>2948</v>
      </c>
      <c r="T91">
        <v>132</v>
      </c>
      <c r="U91" s="17" t="s">
        <v>2948</v>
      </c>
      <c r="V91" s="17" t="s">
        <v>2941</v>
      </c>
      <c r="W91" s="172">
        <v>45931</v>
      </c>
      <c r="X91" s="8">
        <v>0.56041666666666667</v>
      </c>
      <c r="Y91" s="172">
        <v>45931</v>
      </c>
      <c r="Z91" s="17" t="s">
        <v>2942</v>
      </c>
      <c r="AA91">
        <v>2025</v>
      </c>
      <c r="AB91" s="17" t="s">
        <v>2943</v>
      </c>
      <c r="AC91" s="17" t="s">
        <v>120</v>
      </c>
      <c r="AD91" s="17" t="s">
        <v>1688</v>
      </c>
      <c r="AE91">
        <v>18</v>
      </c>
      <c r="AF91" s="17" t="s">
        <v>2937</v>
      </c>
      <c r="AG91" t="s">
        <v>2957</v>
      </c>
      <c r="AH91" s="17" t="s">
        <v>1688</v>
      </c>
    </row>
    <row r="92" spans="1:34">
      <c r="A92">
        <v>34</v>
      </c>
      <c r="B92" s="17" t="s">
        <v>705</v>
      </c>
      <c r="C92" s="17" t="s">
        <v>705</v>
      </c>
      <c r="D92" s="17" t="s">
        <v>706</v>
      </c>
      <c r="E92" s="17" t="s">
        <v>724</v>
      </c>
      <c r="F92" s="17" t="s">
        <v>725</v>
      </c>
      <c r="G92" s="17" t="s">
        <v>756</v>
      </c>
      <c r="H92" t="s">
        <v>755</v>
      </c>
      <c r="I92" s="8">
        <v>45934</v>
      </c>
      <c r="J92" s="8">
        <v>45934</v>
      </c>
      <c r="K92">
        <v>0</v>
      </c>
      <c r="L92" s="17" t="s">
        <v>2937</v>
      </c>
      <c r="M92">
        <v>3789</v>
      </c>
      <c r="N92">
        <v>774</v>
      </c>
      <c r="O92">
        <v>30</v>
      </c>
      <c r="P92">
        <v>80</v>
      </c>
      <c r="Q92" s="17" t="s">
        <v>2944</v>
      </c>
      <c r="R92" s="17" t="s">
        <v>2945</v>
      </c>
      <c r="S92" s="17" t="s">
        <v>2948</v>
      </c>
      <c r="T92">
        <v>110</v>
      </c>
      <c r="U92" s="17" t="s">
        <v>2948</v>
      </c>
      <c r="V92" s="17" t="s">
        <v>2941</v>
      </c>
      <c r="W92" s="172">
        <v>45934</v>
      </c>
      <c r="X92" s="8">
        <v>45931</v>
      </c>
      <c r="Y92" s="172">
        <v>45931</v>
      </c>
      <c r="Z92" s="17" t="s">
        <v>2942</v>
      </c>
      <c r="AA92">
        <v>2025</v>
      </c>
      <c r="AB92" s="17" t="s">
        <v>2947</v>
      </c>
      <c r="AC92" s="17"/>
      <c r="AD92" s="17" t="s">
        <v>1071</v>
      </c>
      <c r="AE92">
        <v>18</v>
      </c>
      <c r="AF92" s="17" t="s">
        <v>2937</v>
      </c>
      <c r="AG92" t="s">
        <v>2957</v>
      </c>
      <c r="AH92" s="17" t="s">
        <v>1071</v>
      </c>
    </row>
    <row r="93" spans="1:34">
      <c r="A93">
        <v>35</v>
      </c>
      <c r="B93" s="17" t="s">
        <v>705</v>
      </c>
      <c r="C93" s="17" t="s">
        <v>705</v>
      </c>
      <c r="D93" s="17" t="s">
        <v>706</v>
      </c>
      <c r="E93" s="17" t="s">
        <v>724</v>
      </c>
      <c r="F93" s="17" t="s">
        <v>725</v>
      </c>
      <c r="G93" s="17" t="s">
        <v>757</v>
      </c>
      <c r="H93" t="s">
        <v>755</v>
      </c>
      <c r="I93" s="8">
        <v>45934</v>
      </c>
      <c r="J93" s="8">
        <v>45935</v>
      </c>
      <c r="K93">
        <v>1</v>
      </c>
      <c r="L93" s="17" t="s">
        <v>2937</v>
      </c>
      <c r="M93">
        <v>8251</v>
      </c>
      <c r="N93">
        <v>1913</v>
      </c>
      <c r="O93">
        <v>52</v>
      </c>
      <c r="P93">
        <v>80</v>
      </c>
      <c r="Q93" s="17" t="s">
        <v>2944</v>
      </c>
      <c r="R93" s="17" t="s">
        <v>2945</v>
      </c>
      <c r="S93" s="17" t="s">
        <v>2948</v>
      </c>
      <c r="T93">
        <v>132</v>
      </c>
      <c r="U93" s="17" t="s">
        <v>2948</v>
      </c>
      <c r="V93" s="17" t="s">
        <v>2941</v>
      </c>
      <c r="W93" s="172">
        <v>45934</v>
      </c>
      <c r="X93" s="8">
        <v>45931</v>
      </c>
      <c r="Y93" s="172">
        <v>45931</v>
      </c>
      <c r="Z93" s="17" t="s">
        <v>2942</v>
      </c>
      <c r="AA93">
        <v>2025</v>
      </c>
      <c r="AB93" s="17" t="s">
        <v>2950</v>
      </c>
      <c r="AC93" s="17"/>
      <c r="AD93" s="17" t="s">
        <v>1281</v>
      </c>
      <c r="AE93">
        <v>18</v>
      </c>
      <c r="AF93" s="17" t="s">
        <v>2937</v>
      </c>
      <c r="AG93" t="s">
        <v>2957</v>
      </c>
      <c r="AH93" s="17" t="s">
        <v>1281</v>
      </c>
    </row>
    <row r="94" spans="1:34">
      <c r="A94">
        <v>36</v>
      </c>
      <c r="B94" s="17" t="s">
        <v>705</v>
      </c>
      <c r="C94" s="17" t="s">
        <v>705</v>
      </c>
      <c r="D94" s="17" t="s">
        <v>706</v>
      </c>
      <c r="E94" s="17" t="s">
        <v>724</v>
      </c>
      <c r="F94" s="17" t="s">
        <v>725</v>
      </c>
      <c r="G94" s="17" t="s">
        <v>758</v>
      </c>
      <c r="H94" t="s">
        <v>755</v>
      </c>
      <c r="I94" s="8">
        <v>45934</v>
      </c>
      <c r="J94" s="8">
        <v>45936</v>
      </c>
      <c r="K94">
        <v>2</v>
      </c>
      <c r="L94" s="17" t="s">
        <v>2937</v>
      </c>
      <c r="M94">
        <v>2455</v>
      </c>
      <c r="N94">
        <v>602</v>
      </c>
      <c r="O94">
        <v>45</v>
      </c>
      <c r="P94">
        <v>80</v>
      </c>
      <c r="Q94" s="17" t="s">
        <v>2944</v>
      </c>
      <c r="R94" s="17" t="s">
        <v>2945</v>
      </c>
      <c r="S94" s="17" t="s">
        <v>2948</v>
      </c>
      <c r="T94">
        <v>125</v>
      </c>
      <c r="U94" s="17" t="s">
        <v>2948</v>
      </c>
      <c r="V94" s="17" t="s">
        <v>2941</v>
      </c>
      <c r="W94" s="172">
        <v>45934</v>
      </c>
      <c r="X94" s="8">
        <v>45931</v>
      </c>
      <c r="Y94" s="172">
        <v>45931</v>
      </c>
      <c r="Z94" s="17" t="s">
        <v>2942</v>
      </c>
      <c r="AA94">
        <v>2025</v>
      </c>
      <c r="AB94" s="17" t="s">
        <v>1003</v>
      </c>
      <c r="AC94" s="17"/>
      <c r="AD94" s="17" t="s">
        <v>1118</v>
      </c>
      <c r="AE94">
        <v>18</v>
      </c>
      <c r="AF94" s="17" t="s">
        <v>2937</v>
      </c>
      <c r="AG94" t="s">
        <v>2957</v>
      </c>
      <c r="AH94" s="17" t="s">
        <v>1118</v>
      </c>
    </row>
    <row r="95" spans="1:34">
      <c r="A95">
        <v>35</v>
      </c>
      <c r="B95" s="17" t="s">
        <v>31</v>
      </c>
      <c r="C95" s="17" t="s">
        <v>31</v>
      </c>
      <c r="D95" s="17" t="s">
        <v>104</v>
      </c>
      <c r="E95" s="17" t="s">
        <v>127</v>
      </c>
      <c r="F95" s="17" t="s">
        <v>126</v>
      </c>
      <c r="G95" s="17" t="s">
        <v>73</v>
      </c>
      <c r="H95">
        <v>94114</v>
      </c>
      <c r="I95" s="8">
        <v>45931</v>
      </c>
      <c r="J95" s="8">
        <v>45931</v>
      </c>
      <c r="K95">
        <v>0</v>
      </c>
      <c r="L95" s="17" t="s">
        <v>2937</v>
      </c>
      <c r="M95">
        <v>2307</v>
      </c>
      <c r="N95">
        <v>341</v>
      </c>
      <c r="O95">
        <v>23</v>
      </c>
      <c r="P95">
        <v>80</v>
      </c>
      <c r="Q95" s="17" t="s">
        <v>2944</v>
      </c>
      <c r="R95" s="17" t="s">
        <v>2945</v>
      </c>
      <c r="S95" s="17" t="s">
        <v>2948</v>
      </c>
      <c r="T95">
        <v>103</v>
      </c>
      <c r="U95" s="17" t="s">
        <v>2948</v>
      </c>
      <c r="V95" s="17" t="s">
        <v>2941</v>
      </c>
      <c r="W95" s="172">
        <v>45931</v>
      </c>
      <c r="Y95" s="172">
        <v>45931</v>
      </c>
      <c r="Z95" s="17" t="s">
        <v>2942</v>
      </c>
      <c r="AA95">
        <v>2025</v>
      </c>
      <c r="AB95" s="17" t="s">
        <v>2943</v>
      </c>
      <c r="AC95" s="17"/>
      <c r="AD95" s="17" t="s">
        <v>1682</v>
      </c>
      <c r="AE95">
        <v>18</v>
      </c>
      <c r="AF95" s="17" t="s">
        <v>2937</v>
      </c>
      <c r="AG95" t="s">
        <v>2957</v>
      </c>
      <c r="AH95" s="17" t="s">
        <v>1682</v>
      </c>
    </row>
    <row r="96" spans="1:34">
      <c r="A96">
        <v>36</v>
      </c>
      <c r="B96" s="17" t="s">
        <v>31</v>
      </c>
      <c r="C96" s="17" t="s">
        <v>31</v>
      </c>
      <c r="D96" s="17" t="s">
        <v>104</v>
      </c>
      <c r="E96" s="17" t="s">
        <v>127</v>
      </c>
      <c r="F96" s="17" t="s">
        <v>126</v>
      </c>
      <c r="G96" s="17" t="s">
        <v>74</v>
      </c>
      <c r="H96">
        <v>93959</v>
      </c>
      <c r="I96" s="8">
        <v>45931</v>
      </c>
      <c r="J96" s="8">
        <v>45931</v>
      </c>
      <c r="K96">
        <v>0</v>
      </c>
      <c r="L96" s="17" t="s">
        <v>2937</v>
      </c>
      <c r="M96">
        <v>3931</v>
      </c>
      <c r="N96">
        <v>486</v>
      </c>
      <c r="O96">
        <v>87</v>
      </c>
      <c r="P96">
        <v>100</v>
      </c>
      <c r="Q96" s="17" t="s">
        <v>2944</v>
      </c>
      <c r="R96" s="17" t="s">
        <v>2945</v>
      </c>
      <c r="S96" s="17" t="s">
        <v>2948</v>
      </c>
      <c r="T96">
        <v>187</v>
      </c>
      <c r="U96" s="17" t="s">
        <v>2948</v>
      </c>
      <c r="V96" s="17" t="s">
        <v>2941</v>
      </c>
      <c r="W96" s="172">
        <v>45931</v>
      </c>
      <c r="Y96" s="172">
        <v>45931</v>
      </c>
      <c r="Z96" s="17" t="s">
        <v>2942</v>
      </c>
      <c r="AA96">
        <v>2025</v>
      </c>
      <c r="AB96" s="17" t="s">
        <v>2943</v>
      </c>
      <c r="AC96" s="17"/>
      <c r="AD96" s="17" t="s">
        <v>1729</v>
      </c>
      <c r="AE96">
        <v>18</v>
      </c>
      <c r="AF96" s="17" t="s">
        <v>2937</v>
      </c>
      <c r="AG96" t="s">
        <v>2957</v>
      </c>
      <c r="AH96" s="17" t="s">
        <v>1729</v>
      </c>
    </row>
    <row r="97" spans="1:34">
      <c r="A97">
        <v>37</v>
      </c>
      <c r="B97" s="17" t="s">
        <v>705</v>
      </c>
      <c r="C97" s="17" t="s">
        <v>705</v>
      </c>
      <c r="D97" s="17" t="s">
        <v>706</v>
      </c>
      <c r="E97" s="17" t="s">
        <v>724</v>
      </c>
      <c r="F97" s="17" t="s">
        <v>725</v>
      </c>
      <c r="G97" s="17" t="s">
        <v>759</v>
      </c>
      <c r="H97" t="s">
        <v>755</v>
      </c>
      <c r="I97" s="8">
        <v>45934</v>
      </c>
      <c r="J97" s="8">
        <v>45936</v>
      </c>
      <c r="K97">
        <v>2</v>
      </c>
      <c r="L97" s="17" t="s">
        <v>2937</v>
      </c>
      <c r="M97">
        <v>1134</v>
      </c>
      <c r="N97">
        <v>301</v>
      </c>
      <c r="O97">
        <v>60</v>
      </c>
      <c r="P97">
        <v>80</v>
      </c>
      <c r="Q97" s="17" t="s">
        <v>2944</v>
      </c>
      <c r="R97" s="17" t="s">
        <v>2945</v>
      </c>
      <c r="S97" s="17" t="s">
        <v>2948</v>
      </c>
      <c r="T97">
        <v>140</v>
      </c>
      <c r="U97" s="17" t="s">
        <v>2948</v>
      </c>
      <c r="V97" s="17" t="s">
        <v>2941</v>
      </c>
      <c r="W97" s="172">
        <v>45934</v>
      </c>
      <c r="X97" s="8">
        <v>45931</v>
      </c>
      <c r="Y97" s="172">
        <v>45931</v>
      </c>
      <c r="Z97" s="17" t="s">
        <v>2942</v>
      </c>
      <c r="AA97">
        <v>2025</v>
      </c>
      <c r="AB97" s="17" t="s">
        <v>1003</v>
      </c>
      <c r="AC97" s="17"/>
      <c r="AD97" s="17" t="s">
        <v>1118</v>
      </c>
      <c r="AE97">
        <v>18</v>
      </c>
      <c r="AF97" s="17" t="s">
        <v>2937</v>
      </c>
      <c r="AG97" t="s">
        <v>2957</v>
      </c>
      <c r="AH97" s="17" t="s">
        <v>1118</v>
      </c>
    </row>
    <row r="98" spans="1:34">
      <c r="A98">
        <v>39</v>
      </c>
      <c r="B98" s="17" t="s">
        <v>705</v>
      </c>
      <c r="C98" s="17" t="s">
        <v>705</v>
      </c>
      <c r="D98" s="17" t="s">
        <v>706</v>
      </c>
      <c r="E98" s="17" t="s">
        <v>761</v>
      </c>
      <c r="F98" s="17" t="s">
        <v>762</v>
      </c>
      <c r="G98" s="17" t="s">
        <v>763</v>
      </c>
      <c r="H98" t="s">
        <v>764</v>
      </c>
      <c r="I98" s="8">
        <v>45934</v>
      </c>
      <c r="J98" s="8">
        <v>45934</v>
      </c>
      <c r="K98">
        <v>0</v>
      </c>
      <c r="L98" s="17" t="s">
        <v>2937</v>
      </c>
      <c r="M98">
        <v>4084</v>
      </c>
      <c r="N98">
        <v>976</v>
      </c>
      <c r="O98">
        <v>12</v>
      </c>
      <c r="P98">
        <v>60</v>
      </c>
      <c r="Q98" s="17" t="s">
        <v>2944</v>
      </c>
      <c r="R98" s="17" t="s">
        <v>2945</v>
      </c>
      <c r="S98" s="17" t="s">
        <v>2946</v>
      </c>
      <c r="T98">
        <v>72</v>
      </c>
      <c r="U98" s="17" t="s">
        <v>2946</v>
      </c>
      <c r="V98" s="17" t="s">
        <v>2941</v>
      </c>
      <c r="W98" s="172">
        <v>45934</v>
      </c>
      <c r="X98" s="8">
        <v>45931</v>
      </c>
      <c r="Y98" s="172">
        <v>45931</v>
      </c>
      <c r="Z98" s="17" t="s">
        <v>2942</v>
      </c>
      <c r="AA98">
        <v>2025</v>
      </c>
      <c r="AB98" s="17" t="s">
        <v>2947</v>
      </c>
      <c r="AC98" s="17"/>
      <c r="AD98" s="17" t="s">
        <v>1170</v>
      </c>
      <c r="AE98">
        <v>18</v>
      </c>
      <c r="AF98" s="17" t="s">
        <v>2937</v>
      </c>
      <c r="AG98" t="s">
        <v>2957</v>
      </c>
      <c r="AH98" s="17" t="s">
        <v>1170</v>
      </c>
    </row>
    <row r="99" spans="1:34">
      <c r="A99">
        <v>40</v>
      </c>
      <c r="B99" s="17" t="s">
        <v>705</v>
      </c>
      <c r="C99" s="17" t="s">
        <v>705</v>
      </c>
      <c r="D99" s="17" t="s">
        <v>706</v>
      </c>
      <c r="E99" s="17" t="s">
        <v>761</v>
      </c>
      <c r="F99" s="17" t="s">
        <v>762</v>
      </c>
      <c r="G99" s="17" t="s">
        <v>765</v>
      </c>
      <c r="H99" t="s">
        <v>764</v>
      </c>
      <c r="I99" s="8">
        <v>45934</v>
      </c>
      <c r="J99" s="8">
        <v>45940</v>
      </c>
      <c r="K99">
        <v>6</v>
      </c>
      <c r="L99" s="17" t="s">
        <v>2937</v>
      </c>
      <c r="M99">
        <v>5678</v>
      </c>
      <c r="N99">
        <v>1514</v>
      </c>
      <c r="O99">
        <v>24</v>
      </c>
      <c r="P99">
        <v>60</v>
      </c>
      <c r="Q99" s="17" t="s">
        <v>2944</v>
      </c>
      <c r="R99" s="17" t="s">
        <v>2945</v>
      </c>
      <c r="S99" s="17" t="s">
        <v>2946</v>
      </c>
      <c r="T99">
        <v>84</v>
      </c>
      <c r="U99" s="17" t="s">
        <v>2946</v>
      </c>
      <c r="V99" s="17" t="s">
        <v>2941</v>
      </c>
      <c r="W99" s="172">
        <v>45934</v>
      </c>
      <c r="X99" s="8">
        <v>45931</v>
      </c>
      <c r="Y99" s="172">
        <v>45931</v>
      </c>
      <c r="Z99" s="17" t="s">
        <v>2942</v>
      </c>
      <c r="AA99">
        <v>2025</v>
      </c>
      <c r="AB99" s="17" t="s">
        <v>2952</v>
      </c>
      <c r="AC99" s="17"/>
      <c r="AD99" s="17" t="s">
        <v>1222</v>
      </c>
      <c r="AE99">
        <v>18</v>
      </c>
      <c r="AF99" s="17" t="s">
        <v>2937</v>
      </c>
      <c r="AG99" t="s">
        <v>2957</v>
      </c>
      <c r="AH99" s="17" t="s">
        <v>1222</v>
      </c>
    </row>
    <row r="100" spans="1:34">
      <c r="A100">
        <v>41</v>
      </c>
      <c r="B100" s="17" t="s">
        <v>705</v>
      </c>
      <c r="C100" s="17" t="s">
        <v>705</v>
      </c>
      <c r="D100" s="17" t="s">
        <v>706</v>
      </c>
      <c r="E100" s="17" t="s">
        <v>761</v>
      </c>
      <c r="F100" s="17" t="s">
        <v>762</v>
      </c>
      <c r="G100" s="17" t="s">
        <v>766</v>
      </c>
      <c r="H100" t="s">
        <v>767</v>
      </c>
      <c r="I100" s="8">
        <v>45934</v>
      </c>
      <c r="J100" s="8">
        <v>45934</v>
      </c>
      <c r="K100">
        <v>0</v>
      </c>
      <c r="L100" s="17" t="s">
        <v>2937</v>
      </c>
      <c r="M100">
        <v>0</v>
      </c>
      <c r="N100">
        <v>0</v>
      </c>
      <c r="O100">
        <v>10</v>
      </c>
      <c r="P100">
        <v>80</v>
      </c>
      <c r="Q100" s="17" t="s">
        <v>2944</v>
      </c>
      <c r="R100" s="17" t="s">
        <v>2945</v>
      </c>
      <c r="S100" s="17" t="s">
        <v>2948</v>
      </c>
      <c r="T100">
        <v>90</v>
      </c>
      <c r="U100" s="17" t="s">
        <v>2948</v>
      </c>
      <c r="V100" s="17" t="s">
        <v>2941</v>
      </c>
      <c r="W100" s="172">
        <v>45934</v>
      </c>
      <c r="X100" s="8">
        <v>45931</v>
      </c>
      <c r="Y100" s="172">
        <v>45931</v>
      </c>
      <c r="Z100" s="17" t="s">
        <v>2942</v>
      </c>
      <c r="AA100">
        <v>2025</v>
      </c>
      <c r="AB100" s="17" t="s">
        <v>2947</v>
      </c>
      <c r="AC100" s="17"/>
      <c r="AD100" s="17" t="s">
        <v>1211</v>
      </c>
      <c r="AE100">
        <v>18</v>
      </c>
      <c r="AF100" s="17" t="s">
        <v>2937</v>
      </c>
      <c r="AG100" t="s">
        <v>2957</v>
      </c>
      <c r="AH100" s="17" t="s">
        <v>1211</v>
      </c>
    </row>
    <row r="101" spans="1:34">
      <c r="A101">
        <v>199</v>
      </c>
      <c r="B101" s="17" t="s">
        <v>705</v>
      </c>
      <c r="C101" s="17" t="s">
        <v>705</v>
      </c>
      <c r="D101" s="17" t="s">
        <v>706</v>
      </c>
      <c r="E101" s="17" t="s">
        <v>761</v>
      </c>
      <c r="F101" s="17" t="s">
        <v>762</v>
      </c>
      <c r="G101" s="17" t="s">
        <v>766</v>
      </c>
      <c r="H101">
        <v>114240</v>
      </c>
      <c r="I101" s="8">
        <v>45954</v>
      </c>
      <c r="J101" s="8">
        <v>45954</v>
      </c>
      <c r="K101">
        <v>0</v>
      </c>
      <c r="L101" s="17" t="s">
        <v>2937</v>
      </c>
      <c r="M101">
        <v>27692</v>
      </c>
      <c r="N101">
        <v>6987</v>
      </c>
      <c r="O101">
        <v>5</v>
      </c>
      <c r="P101">
        <v>40</v>
      </c>
      <c r="Q101" s="17" t="s">
        <v>2944</v>
      </c>
      <c r="R101" s="17" t="s">
        <v>2945</v>
      </c>
      <c r="S101" s="17" t="s">
        <v>2946</v>
      </c>
      <c r="T101">
        <v>45</v>
      </c>
      <c r="U101" s="17" t="s">
        <v>2946</v>
      </c>
      <c r="V101" s="17" t="s">
        <v>2941</v>
      </c>
      <c r="W101" s="172">
        <v>45954</v>
      </c>
      <c r="X101" s="8">
        <v>45931</v>
      </c>
      <c r="Y101" s="172">
        <v>45931</v>
      </c>
      <c r="Z101" s="17" t="s">
        <v>2942</v>
      </c>
      <c r="AA101">
        <v>2025</v>
      </c>
      <c r="AB101" s="17" t="s">
        <v>2952</v>
      </c>
      <c r="AC101" s="17"/>
      <c r="AD101" s="17" t="s">
        <v>1211</v>
      </c>
      <c r="AE101">
        <v>18</v>
      </c>
      <c r="AF101" s="17" t="s">
        <v>2937</v>
      </c>
      <c r="AG101" t="s">
        <v>2957</v>
      </c>
      <c r="AH101" s="17" t="s">
        <v>1211</v>
      </c>
    </row>
    <row r="102" spans="1:34">
      <c r="A102">
        <v>42</v>
      </c>
      <c r="B102" s="17" t="s">
        <v>705</v>
      </c>
      <c r="C102" s="17" t="s">
        <v>705</v>
      </c>
      <c r="D102" s="17" t="s">
        <v>706</v>
      </c>
      <c r="E102" s="17" t="s">
        <v>761</v>
      </c>
      <c r="F102" s="17" t="s">
        <v>762</v>
      </c>
      <c r="G102" s="17" t="s">
        <v>768</v>
      </c>
      <c r="H102" t="s">
        <v>767</v>
      </c>
      <c r="I102" s="8">
        <v>45934</v>
      </c>
      <c r="J102" s="8">
        <v>45934</v>
      </c>
      <c r="K102">
        <v>0</v>
      </c>
      <c r="L102" s="17" t="s">
        <v>2937</v>
      </c>
      <c r="M102">
        <v>12747</v>
      </c>
      <c r="N102">
        <v>2827</v>
      </c>
      <c r="O102">
        <v>20</v>
      </c>
      <c r="P102">
        <v>80</v>
      </c>
      <c r="Q102" s="17" t="s">
        <v>2944</v>
      </c>
      <c r="R102" s="17" t="s">
        <v>2945</v>
      </c>
      <c r="S102" s="17" t="s">
        <v>2948</v>
      </c>
      <c r="T102">
        <v>100</v>
      </c>
      <c r="U102" s="17" t="s">
        <v>2948</v>
      </c>
      <c r="V102" s="17" t="s">
        <v>2941</v>
      </c>
      <c r="W102" s="172">
        <v>45934</v>
      </c>
      <c r="X102" s="8">
        <v>45931</v>
      </c>
      <c r="Y102" s="172">
        <v>45931</v>
      </c>
      <c r="Z102" s="17" t="s">
        <v>2942</v>
      </c>
      <c r="AA102">
        <v>2025</v>
      </c>
      <c r="AB102" s="17" t="s">
        <v>2947</v>
      </c>
      <c r="AC102" s="17"/>
      <c r="AD102" s="17" t="s">
        <v>1211</v>
      </c>
      <c r="AE102">
        <v>18</v>
      </c>
      <c r="AF102" s="17" t="s">
        <v>2937</v>
      </c>
      <c r="AG102" t="s">
        <v>2957</v>
      </c>
      <c r="AH102" s="17" t="s">
        <v>1211</v>
      </c>
    </row>
    <row r="103" spans="1:34">
      <c r="A103">
        <v>99</v>
      </c>
      <c r="B103" s="17" t="s">
        <v>705</v>
      </c>
      <c r="C103" s="17" t="s">
        <v>705</v>
      </c>
      <c r="D103" s="17" t="s">
        <v>706</v>
      </c>
      <c r="E103" s="17" t="s">
        <v>836</v>
      </c>
      <c r="F103" s="17" t="s">
        <v>836</v>
      </c>
      <c r="G103" s="17" t="s">
        <v>837</v>
      </c>
      <c r="H103" t="s">
        <v>838</v>
      </c>
      <c r="I103" s="8">
        <v>45938</v>
      </c>
      <c r="J103" s="8">
        <v>45939</v>
      </c>
      <c r="K103">
        <v>1</v>
      </c>
      <c r="L103" s="17" t="s">
        <v>2937</v>
      </c>
      <c r="M103">
        <v>0</v>
      </c>
      <c r="N103">
        <v>2481</v>
      </c>
      <c r="O103">
        <v>27</v>
      </c>
      <c r="P103">
        <v>78</v>
      </c>
      <c r="Q103" s="17" t="s">
        <v>2944</v>
      </c>
      <c r="R103" s="17" t="s">
        <v>2945</v>
      </c>
      <c r="S103" s="17" t="s">
        <v>2946</v>
      </c>
      <c r="T103">
        <v>105</v>
      </c>
      <c r="U103" s="17" t="s">
        <v>2946</v>
      </c>
      <c r="V103" s="17" t="s">
        <v>2941</v>
      </c>
      <c r="W103" s="172">
        <v>45938</v>
      </c>
      <c r="X103" s="8">
        <v>45931</v>
      </c>
      <c r="Y103" s="172">
        <v>45931</v>
      </c>
      <c r="Z103" s="17" t="s">
        <v>2942</v>
      </c>
      <c r="AA103">
        <v>2025</v>
      </c>
      <c r="AB103" s="17" t="s">
        <v>2951</v>
      </c>
      <c r="AC103" s="17"/>
      <c r="AD103" s="17" t="s">
        <v>1118</v>
      </c>
      <c r="AE103">
        <v>18</v>
      </c>
      <c r="AF103" s="17" t="s">
        <v>2937</v>
      </c>
      <c r="AG103" t="s">
        <v>2957</v>
      </c>
      <c r="AH103" s="17" t="s">
        <v>1118</v>
      </c>
    </row>
    <row r="104" spans="1:34">
      <c r="A104">
        <v>100</v>
      </c>
      <c r="B104" s="17" t="s">
        <v>705</v>
      </c>
      <c r="C104" s="17" t="s">
        <v>705</v>
      </c>
      <c r="D104" s="17" t="s">
        <v>706</v>
      </c>
      <c r="E104" s="17" t="s">
        <v>836</v>
      </c>
      <c r="F104" s="17" t="s">
        <v>836</v>
      </c>
      <c r="G104" s="17" t="s">
        <v>837</v>
      </c>
      <c r="H104" t="s">
        <v>839</v>
      </c>
      <c r="I104" s="8">
        <v>45938</v>
      </c>
      <c r="J104" s="8">
        <v>45939</v>
      </c>
      <c r="K104">
        <v>1</v>
      </c>
      <c r="L104" s="17" t="s">
        <v>2937</v>
      </c>
      <c r="M104">
        <v>0</v>
      </c>
      <c r="N104">
        <v>2481</v>
      </c>
      <c r="O104">
        <v>105</v>
      </c>
      <c r="P104">
        <v>2</v>
      </c>
      <c r="Q104" s="17" t="s">
        <v>2944</v>
      </c>
      <c r="R104" s="17" t="s">
        <v>2945</v>
      </c>
      <c r="S104" s="17" t="s">
        <v>2946</v>
      </c>
      <c r="T104">
        <v>107</v>
      </c>
      <c r="U104" s="17" t="s">
        <v>2946</v>
      </c>
      <c r="V104" s="17" t="s">
        <v>2941</v>
      </c>
      <c r="W104" s="172">
        <v>45938</v>
      </c>
      <c r="X104" s="8">
        <v>45931</v>
      </c>
      <c r="Y104" s="172">
        <v>45931</v>
      </c>
      <c r="Z104" s="17" t="s">
        <v>2942</v>
      </c>
      <c r="AA104">
        <v>2025</v>
      </c>
      <c r="AB104" s="17" t="s">
        <v>2951</v>
      </c>
      <c r="AC104" s="17"/>
      <c r="AD104" s="17" t="s">
        <v>1118</v>
      </c>
      <c r="AE104">
        <v>18</v>
      </c>
      <c r="AF104" s="17" t="s">
        <v>2937</v>
      </c>
      <c r="AG104" t="s">
        <v>2957</v>
      </c>
      <c r="AH104" s="17" t="s">
        <v>1118</v>
      </c>
    </row>
    <row r="105" spans="1:34">
      <c r="A105">
        <v>142</v>
      </c>
      <c r="B105" s="17" t="s">
        <v>705</v>
      </c>
      <c r="C105" s="17" t="s">
        <v>705</v>
      </c>
      <c r="D105" s="17" t="s">
        <v>706</v>
      </c>
      <c r="E105" s="17" t="s">
        <v>761</v>
      </c>
      <c r="F105" s="17" t="s">
        <v>762</v>
      </c>
      <c r="G105" s="17" t="s">
        <v>892</v>
      </c>
      <c r="H105" t="s">
        <v>887</v>
      </c>
      <c r="I105" s="8">
        <v>45947</v>
      </c>
      <c r="J105" s="8">
        <v>45944</v>
      </c>
      <c r="K105">
        <v>-3</v>
      </c>
      <c r="L105" s="17" t="s">
        <v>2937</v>
      </c>
      <c r="M105">
        <v>658</v>
      </c>
      <c r="N105">
        <v>252</v>
      </c>
      <c r="O105">
        <v>38</v>
      </c>
      <c r="P105">
        <v>60</v>
      </c>
      <c r="Q105" s="17" t="s">
        <v>2944</v>
      </c>
      <c r="R105" s="17" t="s">
        <v>2945</v>
      </c>
      <c r="S105" s="17" t="s">
        <v>2946</v>
      </c>
      <c r="T105">
        <v>98</v>
      </c>
      <c r="U105" s="17" t="s">
        <v>2946</v>
      </c>
      <c r="V105" s="17" t="s">
        <v>2941</v>
      </c>
      <c r="W105" s="172">
        <v>45947</v>
      </c>
      <c r="X105" s="8">
        <v>45931</v>
      </c>
      <c r="Y105" s="172">
        <v>45931</v>
      </c>
      <c r="Z105" s="17" t="s">
        <v>2942</v>
      </c>
      <c r="AA105">
        <v>2025</v>
      </c>
      <c r="AB105" s="17" t="s">
        <v>2949</v>
      </c>
      <c r="AC105" s="17"/>
      <c r="AD105" s="17" t="s">
        <v>1140</v>
      </c>
      <c r="AE105">
        <v>18</v>
      </c>
      <c r="AF105" s="17" t="s">
        <v>2937</v>
      </c>
      <c r="AG105" t="s">
        <v>2957</v>
      </c>
      <c r="AH105" s="17" t="s">
        <v>1140</v>
      </c>
    </row>
    <row r="106" spans="1:34">
      <c r="A106">
        <v>43</v>
      </c>
      <c r="B106" s="17" t="s">
        <v>705</v>
      </c>
      <c r="C106" s="17" t="s">
        <v>705</v>
      </c>
      <c r="D106" s="17" t="s">
        <v>706</v>
      </c>
      <c r="E106" s="17" t="s">
        <v>761</v>
      </c>
      <c r="F106" s="17" t="s">
        <v>762</v>
      </c>
      <c r="G106" s="17" t="s">
        <v>769</v>
      </c>
      <c r="H106" t="s">
        <v>767</v>
      </c>
      <c r="I106" s="8">
        <v>45934</v>
      </c>
      <c r="J106" s="8">
        <v>45934</v>
      </c>
      <c r="K106">
        <v>0</v>
      </c>
      <c r="L106" s="17" t="s">
        <v>2937</v>
      </c>
      <c r="M106">
        <v>8342</v>
      </c>
      <c r="N106">
        <v>1820</v>
      </c>
      <c r="O106">
        <v>16</v>
      </c>
      <c r="P106">
        <v>80</v>
      </c>
      <c r="Q106" s="17" t="s">
        <v>2944</v>
      </c>
      <c r="R106" s="17" t="s">
        <v>2945</v>
      </c>
      <c r="S106" s="17" t="s">
        <v>2948</v>
      </c>
      <c r="T106">
        <v>96</v>
      </c>
      <c r="U106" s="17" t="s">
        <v>2948</v>
      </c>
      <c r="V106" s="17" t="s">
        <v>2941</v>
      </c>
      <c r="W106" s="172">
        <v>45934</v>
      </c>
      <c r="X106" s="8">
        <v>45931</v>
      </c>
      <c r="Y106" s="172">
        <v>45931</v>
      </c>
      <c r="Z106" s="17" t="s">
        <v>2942</v>
      </c>
      <c r="AA106">
        <v>2025</v>
      </c>
      <c r="AB106" s="17" t="s">
        <v>2947</v>
      </c>
      <c r="AC106" s="17"/>
      <c r="AD106" s="17" t="s">
        <v>1170</v>
      </c>
      <c r="AE106">
        <v>18</v>
      </c>
      <c r="AF106" s="17" t="s">
        <v>2937</v>
      </c>
      <c r="AG106" t="s">
        <v>2957</v>
      </c>
      <c r="AH106" s="17" t="s">
        <v>1170</v>
      </c>
    </row>
    <row r="107" spans="1:34">
      <c r="A107">
        <v>44</v>
      </c>
      <c r="B107" s="17" t="s">
        <v>705</v>
      </c>
      <c r="C107" s="17" t="s">
        <v>705</v>
      </c>
      <c r="D107" s="17" t="s">
        <v>706</v>
      </c>
      <c r="E107" s="17" t="s">
        <v>761</v>
      </c>
      <c r="F107" s="17" t="s">
        <v>762</v>
      </c>
      <c r="G107" s="17" t="s">
        <v>770</v>
      </c>
      <c r="H107" t="s">
        <v>767</v>
      </c>
      <c r="I107" s="8">
        <v>45934</v>
      </c>
      <c r="J107" s="8">
        <v>45934</v>
      </c>
      <c r="K107">
        <v>0</v>
      </c>
      <c r="L107" s="17" t="s">
        <v>2937</v>
      </c>
      <c r="M107">
        <v>6813</v>
      </c>
      <c r="N107">
        <v>1410</v>
      </c>
      <c r="O107">
        <v>20</v>
      </c>
      <c r="P107">
        <v>80</v>
      </c>
      <c r="Q107" s="17" t="s">
        <v>2944</v>
      </c>
      <c r="R107" s="17" t="s">
        <v>2945</v>
      </c>
      <c r="S107" s="17" t="s">
        <v>2948</v>
      </c>
      <c r="T107">
        <v>100</v>
      </c>
      <c r="U107" s="17" t="s">
        <v>2948</v>
      </c>
      <c r="V107" s="17" t="s">
        <v>2941</v>
      </c>
      <c r="W107" s="172">
        <v>45934</v>
      </c>
      <c r="X107" s="8">
        <v>45931</v>
      </c>
      <c r="Y107" s="172">
        <v>45931</v>
      </c>
      <c r="Z107" s="17" t="s">
        <v>2942</v>
      </c>
      <c r="AA107">
        <v>2025</v>
      </c>
      <c r="AB107" s="17" t="s">
        <v>2947</v>
      </c>
      <c r="AC107" s="17"/>
      <c r="AD107" s="17" t="s">
        <v>1211</v>
      </c>
      <c r="AE107">
        <v>18</v>
      </c>
      <c r="AF107" s="17" t="s">
        <v>2937</v>
      </c>
      <c r="AG107" t="s">
        <v>2957</v>
      </c>
      <c r="AH107" s="17" t="s">
        <v>1211</v>
      </c>
    </row>
    <row r="108" spans="1:34">
      <c r="A108">
        <v>50</v>
      </c>
      <c r="B108" s="17" t="s">
        <v>705</v>
      </c>
      <c r="C108" s="17" t="s">
        <v>705</v>
      </c>
      <c r="D108" s="17" t="s">
        <v>706</v>
      </c>
      <c r="E108" s="17" t="s">
        <v>707</v>
      </c>
      <c r="F108" s="17" t="s">
        <v>772</v>
      </c>
      <c r="G108" s="17" t="s">
        <v>777</v>
      </c>
      <c r="H108">
        <v>104511</v>
      </c>
      <c r="I108" s="8">
        <v>45935</v>
      </c>
      <c r="J108" s="8">
        <v>45935</v>
      </c>
      <c r="K108">
        <v>0</v>
      </c>
      <c r="L108" s="17" t="s">
        <v>2937</v>
      </c>
      <c r="M108">
        <v>124</v>
      </c>
      <c r="N108">
        <v>88</v>
      </c>
      <c r="O108">
        <v>25</v>
      </c>
      <c r="P108">
        <v>80</v>
      </c>
      <c r="Q108" s="17" t="s">
        <v>2944</v>
      </c>
      <c r="R108" s="17" t="s">
        <v>2945</v>
      </c>
      <c r="S108" s="17" t="s">
        <v>2948</v>
      </c>
      <c r="T108">
        <v>105</v>
      </c>
      <c r="U108" s="17" t="s">
        <v>2948</v>
      </c>
      <c r="V108" s="17" t="s">
        <v>2941</v>
      </c>
      <c r="W108" s="172">
        <v>45935</v>
      </c>
      <c r="X108" s="8">
        <v>45931</v>
      </c>
      <c r="Y108" s="172">
        <v>45931</v>
      </c>
      <c r="Z108" s="17" t="s">
        <v>2942</v>
      </c>
      <c r="AA108">
        <v>2025</v>
      </c>
      <c r="AB108" s="17" t="s">
        <v>2950</v>
      </c>
      <c r="AC108" s="17"/>
      <c r="AD108" s="17" t="s">
        <v>1140</v>
      </c>
      <c r="AE108">
        <v>18</v>
      </c>
      <c r="AF108" s="17" t="s">
        <v>2937</v>
      </c>
      <c r="AG108" t="s">
        <v>2957</v>
      </c>
      <c r="AH108" s="17" t="s">
        <v>1140</v>
      </c>
    </row>
    <row r="109" spans="1:34">
      <c r="A109">
        <v>45</v>
      </c>
      <c r="B109" s="17" t="s">
        <v>705</v>
      </c>
      <c r="C109" s="17" t="s">
        <v>705</v>
      </c>
      <c r="D109" s="17" t="s">
        <v>706</v>
      </c>
      <c r="E109" s="17" t="s">
        <v>761</v>
      </c>
      <c r="F109" s="17" t="s">
        <v>762</v>
      </c>
      <c r="G109" s="17" t="s">
        <v>771</v>
      </c>
      <c r="H109" t="s">
        <v>764</v>
      </c>
      <c r="I109" s="8">
        <v>45934</v>
      </c>
      <c r="J109" s="8">
        <v>45936</v>
      </c>
      <c r="K109">
        <v>2</v>
      </c>
      <c r="L109" s="17" t="s">
        <v>2937</v>
      </c>
      <c r="M109">
        <v>12957</v>
      </c>
      <c r="N109">
        <v>3131</v>
      </c>
      <c r="O109">
        <v>8</v>
      </c>
      <c r="P109">
        <v>60</v>
      </c>
      <c r="Q109" s="17" t="s">
        <v>2944</v>
      </c>
      <c r="R109" s="17" t="s">
        <v>2945</v>
      </c>
      <c r="S109" s="17" t="s">
        <v>2946</v>
      </c>
      <c r="T109">
        <v>68</v>
      </c>
      <c r="U109" s="17" t="s">
        <v>2946</v>
      </c>
      <c r="V109" s="17" t="s">
        <v>2941</v>
      </c>
      <c r="W109" s="172">
        <v>45934</v>
      </c>
      <c r="X109" s="8">
        <v>45931</v>
      </c>
      <c r="Y109" s="172">
        <v>45931</v>
      </c>
      <c r="Z109" s="17" t="s">
        <v>2942</v>
      </c>
      <c r="AA109">
        <v>2025</v>
      </c>
      <c r="AB109" s="17" t="s">
        <v>1003</v>
      </c>
      <c r="AC109" s="17"/>
      <c r="AD109" s="17" t="s">
        <v>1172</v>
      </c>
      <c r="AE109">
        <v>18</v>
      </c>
      <c r="AF109" s="17" t="s">
        <v>2937</v>
      </c>
      <c r="AG109" t="s">
        <v>2957</v>
      </c>
      <c r="AH109" s="17" t="s">
        <v>1172</v>
      </c>
    </row>
    <row r="110" spans="1:34">
      <c r="A110">
        <v>156</v>
      </c>
      <c r="B110" s="17" t="s">
        <v>705</v>
      </c>
      <c r="C110" s="17" t="s">
        <v>705</v>
      </c>
      <c r="D110" s="17" t="s">
        <v>706</v>
      </c>
      <c r="E110" s="17" t="s">
        <v>761</v>
      </c>
      <c r="F110" s="17" t="s">
        <v>762</v>
      </c>
      <c r="G110" s="17" t="s">
        <v>771</v>
      </c>
      <c r="H110" t="s">
        <v>897</v>
      </c>
      <c r="I110" s="8">
        <v>45947</v>
      </c>
      <c r="J110" s="8">
        <v>45947</v>
      </c>
      <c r="K110">
        <v>0</v>
      </c>
      <c r="L110" s="17" t="s">
        <v>2937</v>
      </c>
      <c r="M110">
        <v>13060</v>
      </c>
      <c r="N110">
        <v>3147</v>
      </c>
      <c r="O110">
        <v>22</v>
      </c>
      <c r="P110">
        <v>60</v>
      </c>
      <c r="Q110" s="17" t="s">
        <v>2944</v>
      </c>
      <c r="R110" s="17" t="s">
        <v>2945</v>
      </c>
      <c r="S110" s="17" t="s">
        <v>2946</v>
      </c>
      <c r="T110">
        <v>82</v>
      </c>
      <c r="U110" s="17" t="s">
        <v>2946</v>
      </c>
      <c r="V110" s="17" t="s">
        <v>2941</v>
      </c>
      <c r="W110" s="172">
        <v>45947</v>
      </c>
      <c r="X110" s="8">
        <v>45931</v>
      </c>
      <c r="Y110" s="172">
        <v>45931</v>
      </c>
      <c r="Z110" s="17" t="s">
        <v>2942</v>
      </c>
      <c r="AA110">
        <v>2025</v>
      </c>
      <c r="AB110" s="17" t="s">
        <v>2952</v>
      </c>
      <c r="AC110" s="17"/>
      <c r="AD110" s="17" t="s">
        <v>1172</v>
      </c>
      <c r="AE110">
        <v>18</v>
      </c>
      <c r="AF110" s="17" t="s">
        <v>2937</v>
      </c>
      <c r="AG110" t="s">
        <v>2957</v>
      </c>
      <c r="AH110" s="17" t="s">
        <v>1172</v>
      </c>
    </row>
    <row r="111" spans="1:34">
      <c r="A111">
        <v>103</v>
      </c>
      <c r="B111" s="17" t="s">
        <v>705</v>
      </c>
      <c r="C111" s="17" t="s">
        <v>705</v>
      </c>
      <c r="D111" s="17" t="s">
        <v>706</v>
      </c>
      <c r="E111" s="17" t="s">
        <v>809</v>
      </c>
      <c r="F111" s="17" t="s">
        <v>810</v>
      </c>
      <c r="G111" s="17" t="s">
        <v>842</v>
      </c>
      <c r="H111">
        <v>94335</v>
      </c>
      <c r="I111" s="8">
        <v>45939</v>
      </c>
      <c r="J111" s="8">
        <v>45939</v>
      </c>
      <c r="K111">
        <v>0</v>
      </c>
      <c r="L111" s="17" t="s">
        <v>2937</v>
      </c>
      <c r="M111">
        <v>4982</v>
      </c>
      <c r="N111">
        <v>1360</v>
      </c>
      <c r="O111">
        <v>30</v>
      </c>
      <c r="P111">
        <v>80</v>
      </c>
      <c r="Q111" s="17" t="s">
        <v>2944</v>
      </c>
      <c r="R111" s="17" t="s">
        <v>2945</v>
      </c>
      <c r="S111" s="17" t="s">
        <v>2948</v>
      </c>
      <c r="T111">
        <v>110</v>
      </c>
      <c r="U111" s="17" t="s">
        <v>2948</v>
      </c>
      <c r="V111" s="17" t="s">
        <v>2941</v>
      </c>
      <c r="W111" s="172">
        <v>45939</v>
      </c>
      <c r="X111" s="8">
        <v>45931</v>
      </c>
      <c r="Y111" s="172">
        <v>45931</v>
      </c>
      <c r="Z111" s="17" t="s">
        <v>2942</v>
      </c>
      <c r="AA111">
        <v>2025</v>
      </c>
      <c r="AB111" s="17" t="s">
        <v>2951</v>
      </c>
      <c r="AC111" s="17"/>
      <c r="AD111" s="17" t="s">
        <v>1149</v>
      </c>
      <c r="AE111">
        <v>18</v>
      </c>
      <c r="AF111" s="17" t="s">
        <v>2937</v>
      </c>
      <c r="AG111" t="s">
        <v>2957</v>
      </c>
      <c r="AH111" s="17" t="s">
        <v>1149</v>
      </c>
    </row>
    <row r="112" spans="1:34">
      <c r="A112">
        <v>46</v>
      </c>
      <c r="B112" s="17" t="s">
        <v>705</v>
      </c>
      <c r="C112" s="17" t="s">
        <v>705</v>
      </c>
      <c r="D112" s="17" t="s">
        <v>706</v>
      </c>
      <c r="E112" s="17" t="s">
        <v>707</v>
      </c>
      <c r="F112" s="17" t="s">
        <v>772</v>
      </c>
      <c r="G112" s="17" t="s">
        <v>773</v>
      </c>
      <c r="H112">
        <v>104511</v>
      </c>
      <c r="I112" s="8">
        <v>45935</v>
      </c>
      <c r="J112" s="8">
        <v>45935</v>
      </c>
      <c r="K112">
        <v>0</v>
      </c>
      <c r="L112" s="17" t="s">
        <v>2937</v>
      </c>
      <c r="M112">
        <v>3919</v>
      </c>
      <c r="N112">
        <v>933</v>
      </c>
      <c r="O112">
        <v>48</v>
      </c>
      <c r="P112">
        <v>80</v>
      </c>
      <c r="Q112" s="17" t="s">
        <v>2944</v>
      </c>
      <c r="R112" s="17" t="s">
        <v>2945</v>
      </c>
      <c r="S112" s="17" t="s">
        <v>2948</v>
      </c>
      <c r="T112">
        <v>128</v>
      </c>
      <c r="U112" s="17" t="s">
        <v>2948</v>
      </c>
      <c r="V112" s="17" t="s">
        <v>2941</v>
      </c>
      <c r="W112" s="172">
        <v>45935</v>
      </c>
      <c r="X112" s="8">
        <v>45931</v>
      </c>
      <c r="Y112" s="172">
        <v>45931</v>
      </c>
      <c r="Z112" s="17" t="s">
        <v>2942</v>
      </c>
      <c r="AA112">
        <v>2025</v>
      </c>
      <c r="AB112" s="17" t="s">
        <v>2950</v>
      </c>
      <c r="AC112" s="17"/>
      <c r="AD112" s="17" t="s">
        <v>1187</v>
      </c>
      <c r="AE112">
        <v>18</v>
      </c>
      <c r="AF112" s="17" t="s">
        <v>2937</v>
      </c>
      <c r="AG112" t="s">
        <v>2957</v>
      </c>
      <c r="AH112" s="17" t="s">
        <v>1187</v>
      </c>
    </row>
    <row r="113" spans="1:34">
      <c r="A113">
        <v>76</v>
      </c>
      <c r="B113" s="17" t="s">
        <v>705</v>
      </c>
      <c r="C113" s="17" t="s">
        <v>705</v>
      </c>
      <c r="D113" s="17" t="s">
        <v>706</v>
      </c>
      <c r="E113" s="17" t="s">
        <v>809</v>
      </c>
      <c r="F113" s="17" t="s">
        <v>810</v>
      </c>
      <c r="G113" s="17" t="s">
        <v>812</v>
      </c>
      <c r="H113">
        <v>120044</v>
      </c>
      <c r="I113" s="8">
        <v>45936</v>
      </c>
      <c r="J113" s="8">
        <v>45937</v>
      </c>
      <c r="K113">
        <v>1</v>
      </c>
      <c r="L113" s="17" t="s">
        <v>2937</v>
      </c>
      <c r="M113">
        <v>5061</v>
      </c>
      <c r="N113">
        <v>1505</v>
      </c>
      <c r="O113">
        <v>28</v>
      </c>
      <c r="P113">
        <v>80</v>
      </c>
      <c r="Q113" s="17" t="s">
        <v>2944</v>
      </c>
      <c r="R113" s="17" t="s">
        <v>2945</v>
      </c>
      <c r="S113" s="17" t="s">
        <v>2948</v>
      </c>
      <c r="T113">
        <v>108</v>
      </c>
      <c r="U113" s="17" t="s">
        <v>2948</v>
      </c>
      <c r="V113" s="17" t="s">
        <v>2941</v>
      </c>
      <c r="W113" s="172">
        <v>45936</v>
      </c>
      <c r="X113" s="8">
        <v>45931</v>
      </c>
      <c r="Y113" s="172">
        <v>45931</v>
      </c>
      <c r="Z113" s="17" t="s">
        <v>2942</v>
      </c>
      <c r="AA113">
        <v>2025</v>
      </c>
      <c r="AB113" s="17" t="s">
        <v>2949</v>
      </c>
      <c r="AC113" s="17"/>
      <c r="AD113" s="17" t="s">
        <v>1143</v>
      </c>
      <c r="AE113">
        <v>18</v>
      </c>
      <c r="AF113" s="17" t="s">
        <v>2937</v>
      </c>
      <c r="AG113" t="s">
        <v>2957</v>
      </c>
      <c r="AH113" s="17" t="s">
        <v>1143</v>
      </c>
    </row>
    <row r="114" spans="1:34">
      <c r="A114">
        <v>47</v>
      </c>
      <c r="B114" s="17" t="s">
        <v>705</v>
      </c>
      <c r="C114" s="17" t="s">
        <v>705</v>
      </c>
      <c r="D114" s="17" t="s">
        <v>706</v>
      </c>
      <c r="E114" s="17" t="s">
        <v>707</v>
      </c>
      <c r="F114" s="17" t="s">
        <v>772</v>
      </c>
      <c r="G114" s="17" t="s">
        <v>774</v>
      </c>
      <c r="H114">
        <v>104511</v>
      </c>
      <c r="I114" s="8">
        <v>45935</v>
      </c>
      <c r="J114" s="8">
        <v>45935</v>
      </c>
      <c r="K114">
        <v>0</v>
      </c>
      <c r="L114" s="17" t="s">
        <v>2937</v>
      </c>
      <c r="M114">
        <v>10561</v>
      </c>
      <c r="N114">
        <v>2690</v>
      </c>
      <c r="O114">
        <v>18</v>
      </c>
      <c r="P114">
        <v>80</v>
      </c>
      <c r="Q114" s="17" t="s">
        <v>2944</v>
      </c>
      <c r="R114" s="17" t="s">
        <v>2945</v>
      </c>
      <c r="S114" s="17" t="s">
        <v>2948</v>
      </c>
      <c r="T114">
        <v>98</v>
      </c>
      <c r="U114" s="17" t="s">
        <v>2948</v>
      </c>
      <c r="V114" s="17" t="s">
        <v>2941</v>
      </c>
      <c r="W114" s="172">
        <v>45935</v>
      </c>
      <c r="X114" s="8">
        <v>45931</v>
      </c>
      <c r="Y114" s="172">
        <v>45931</v>
      </c>
      <c r="Z114" s="17" t="s">
        <v>2942</v>
      </c>
      <c r="AA114">
        <v>2025</v>
      </c>
      <c r="AB114" s="17" t="s">
        <v>2950</v>
      </c>
      <c r="AC114" s="17"/>
      <c r="AD114" s="17" t="s">
        <v>1140</v>
      </c>
      <c r="AE114">
        <v>18</v>
      </c>
      <c r="AF114" s="17" t="s">
        <v>2937</v>
      </c>
      <c r="AG114" t="s">
        <v>2957</v>
      </c>
      <c r="AH114" s="17" t="s">
        <v>1140</v>
      </c>
    </row>
    <row r="115" spans="1:34">
      <c r="A115">
        <v>141</v>
      </c>
      <c r="B115" s="17" t="s">
        <v>705</v>
      </c>
      <c r="C115" s="17" t="s">
        <v>705</v>
      </c>
      <c r="D115" s="17" t="s">
        <v>706</v>
      </c>
      <c r="E115" s="17" t="s">
        <v>761</v>
      </c>
      <c r="F115" s="17" t="s">
        <v>762</v>
      </c>
      <c r="G115" s="17" t="s">
        <v>774</v>
      </c>
      <c r="H115" t="s">
        <v>887</v>
      </c>
      <c r="I115" s="8">
        <v>45947</v>
      </c>
      <c r="J115" s="8">
        <v>45944</v>
      </c>
      <c r="K115">
        <v>-3</v>
      </c>
      <c r="L115" s="17" t="s">
        <v>2937</v>
      </c>
      <c r="M115">
        <v>10752</v>
      </c>
      <c r="N115">
        <v>2733</v>
      </c>
      <c r="O115">
        <v>15</v>
      </c>
      <c r="P115">
        <v>100</v>
      </c>
      <c r="Q115" s="17" t="s">
        <v>2944</v>
      </c>
      <c r="R115" s="17" t="s">
        <v>2945</v>
      </c>
      <c r="S115" s="17" t="s">
        <v>2948</v>
      </c>
      <c r="T115">
        <v>115</v>
      </c>
      <c r="U115" s="17" t="s">
        <v>2948</v>
      </c>
      <c r="V115" s="17" t="s">
        <v>2941</v>
      </c>
      <c r="W115" s="172">
        <v>45947</v>
      </c>
      <c r="X115" s="8">
        <v>45931</v>
      </c>
      <c r="Y115" s="172">
        <v>45931</v>
      </c>
      <c r="Z115" s="17" t="s">
        <v>2942</v>
      </c>
      <c r="AA115">
        <v>2025</v>
      </c>
      <c r="AB115" s="17" t="s">
        <v>2949</v>
      </c>
      <c r="AC115" s="17"/>
      <c r="AD115" s="17" t="s">
        <v>1140</v>
      </c>
      <c r="AE115">
        <v>18</v>
      </c>
      <c r="AF115" s="17" t="s">
        <v>2937</v>
      </c>
      <c r="AG115" t="s">
        <v>2957</v>
      </c>
      <c r="AH115" s="17" t="s">
        <v>1140</v>
      </c>
    </row>
    <row r="116" spans="1:34">
      <c r="A116">
        <v>116</v>
      </c>
      <c r="B116" s="17" t="s">
        <v>705</v>
      </c>
      <c r="C116" s="17" t="s">
        <v>705</v>
      </c>
      <c r="D116" s="17" t="s">
        <v>706</v>
      </c>
      <c r="E116" s="17" t="s">
        <v>809</v>
      </c>
      <c r="F116" s="17" t="s">
        <v>810</v>
      </c>
      <c r="G116" s="17" t="s">
        <v>858</v>
      </c>
      <c r="H116">
        <v>122022</v>
      </c>
      <c r="I116" s="8">
        <v>45940</v>
      </c>
      <c r="J116" s="8">
        <v>45940</v>
      </c>
      <c r="K116">
        <v>0</v>
      </c>
      <c r="L116" s="17" t="s">
        <v>2937</v>
      </c>
      <c r="M116">
        <v>2356</v>
      </c>
      <c r="N116">
        <v>604</v>
      </c>
      <c r="O116">
        <v>48</v>
      </c>
      <c r="P116">
        <v>60</v>
      </c>
      <c r="Q116" s="17" t="s">
        <v>2944</v>
      </c>
      <c r="R116" s="17" t="s">
        <v>2945</v>
      </c>
      <c r="S116" s="17" t="s">
        <v>2946</v>
      </c>
      <c r="T116">
        <v>108</v>
      </c>
      <c r="U116" s="17" t="s">
        <v>2946</v>
      </c>
      <c r="V116" s="17" t="s">
        <v>2941</v>
      </c>
      <c r="W116" s="172">
        <v>45940</v>
      </c>
      <c r="X116" s="8">
        <v>45931</v>
      </c>
      <c r="Y116" s="172">
        <v>45931</v>
      </c>
      <c r="Z116" s="17" t="s">
        <v>2942</v>
      </c>
      <c r="AA116">
        <v>2025</v>
      </c>
      <c r="AB116" s="17" t="s">
        <v>2952</v>
      </c>
      <c r="AC116" s="17"/>
      <c r="AD116" s="17" t="s">
        <v>1143</v>
      </c>
      <c r="AE116">
        <v>18</v>
      </c>
      <c r="AF116" s="17" t="s">
        <v>2937</v>
      </c>
      <c r="AG116" t="s">
        <v>2957</v>
      </c>
      <c r="AH116" s="17" t="s">
        <v>1143</v>
      </c>
    </row>
    <row r="117" spans="1:34">
      <c r="A117">
        <v>118</v>
      </c>
      <c r="B117" s="17" t="s">
        <v>705</v>
      </c>
      <c r="C117" s="17" t="s">
        <v>705</v>
      </c>
      <c r="D117" s="17" t="s">
        <v>706</v>
      </c>
      <c r="E117" s="17" t="s">
        <v>809</v>
      </c>
      <c r="F117" s="17" t="s">
        <v>810</v>
      </c>
      <c r="G117" s="17" t="s">
        <v>860</v>
      </c>
      <c r="H117">
        <v>122022</v>
      </c>
      <c r="I117" s="8">
        <v>45940</v>
      </c>
      <c r="J117" s="8">
        <v>45940</v>
      </c>
      <c r="K117">
        <v>0</v>
      </c>
      <c r="L117" s="17" t="s">
        <v>2937</v>
      </c>
      <c r="M117">
        <v>1061</v>
      </c>
      <c r="N117">
        <v>570</v>
      </c>
      <c r="O117">
        <v>62</v>
      </c>
      <c r="P117">
        <v>60</v>
      </c>
      <c r="Q117" s="17" t="s">
        <v>2944</v>
      </c>
      <c r="R117" s="17" t="s">
        <v>2945</v>
      </c>
      <c r="S117" s="17" t="s">
        <v>2946</v>
      </c>
      <c r="T117">
        <v>122</v>
      </c>
      <c r="U117" s="17" t="s">
        <v>2946</v>
      </c>
      <c r="V117" s="17" t="s">
        <v>2941</v>
      </c>
      <c r="W117" s="172">
        <v>45940</v>
      </c>
      <c r="X117" s="8">
        <v>45931</v>
      </c>
      <c r="Y117" s="172">
        <v>45931</v>
      </c>
      <c r="Z117" s="17" t="s">
        <v>2942</v>
      </c>
      <c r="AA117">
        <v>2025</v>
      </c>
      <c r="AB117" s="17" t="s">
        <v>2952</v>
      </c>
      <c r="AC117" s="17"/>
      <c r="AD117" s="17" t="s">
        <v>1143</v>
      </c>
      <c r="AE117">
        <v>18</v>
      </c>
      <c r="AF117" s="17" t="s">
        <v>2937</v>
      </c>
      <c r="AG117" t="s">
        <v>2957</v>
      </c>
      <c r="AH117" s="17" t="s">
        <v>1143</v>
      </c>
    </row>
    <row r="118" spans="1:34">
      <c r="A118">
        <v>48</v>
      </c>
      <c r="B118" s="17" t="s">
        <v>705</v>
      </c>
      <c r="C118" s="17" t="s">
        <v>705</v>
      </c>
      <c r="D118" s="17" t="s">
        <v>706</v>
      </c>
      <c r="E118" s="17" t="s">
        <v>707</v>
      </c>
      <c r="F118" s="17" t="s">
        <v>772</v>
      </c>
      <c r="G118" s="17" t="s">
        <v>775</v>
      </c>
      <c r="H118">
        <v>104511</v>
      </c>
      <c r="I118" s="8">
        <v>45935</v>
      </c>
      <c r="J118" s="8">
        <v>45935</v>
      </c>
      <c r="K118">
        <v>0</v>
      </c>
      <c r="L118" s="17" t="s">
        <v>2937</v>
      </c>
      <c r="M118">
        <v>11916</v>
      </c>
      <c r="N118">
        <v>3350</v>
      </c>
      <c r="O118">
        <v>40</v>
      </c>
      <c r="P118">
        <v>80</v>
      </c>
      <c r="Q118" s="17" t="s">
        <v>2944</v>
      </c>
      <c r="R118" s="17" t="s">
        <v>2945</v>
      </c>
      <c r="S118" s="17" t="s">
        <v>2948</v>
      </c>
      <c r="T118">
        <v>120</v>
      </c>
      <c r="U118" s="17" t="s">
        <v>2948</v>
      </c>
      <c r="V118" s="17" t="s">
        <v>2941</v>
      </c>
      <c r="W118" s="172">
        <v>45935</v>
      </c>
      <c r="X118" s="8">
        <v>45931</v>
      </c>
      <c r="Y118" s="172">
        <v>45931</v>
      </c>
      <c r="Z118" s="17" t="s">
        <v>2942</v>
      </c>
      <c r="AA118">
        <v>2025</v>
      </c>
      <c r="AB118" s="17" t="s">
        <v>2950</v>
      </c>
      <c r="AC118" s="17"/>
      <c r="AD118" s="17" t="s">
        <v>1140</v>
      </c>
      <c r="AE118">
        <v>18</v>
      </c>
      <c r="AF118" s="17" t="s">
        <v>2937</v>
      </c>
      <c r="AG118" t="s">
        <v>2957</v>
      </c>
      <c r="AH118" s="17" t="s">
        <v>1140</v>
      </c>
    </row>
    <row r="119" spans="1:34">
      <c r="A119">
        <v>197</v>
      </c>
      <c r="B119" s="17" t="s">
        <v>705</v>
      </c>
      <c r="C119" s="17" t="s">
        <v>705</v>
      </c>
      <c r="D119" s="17" t="s">
        <v>706</v>
      </c>
      <c r="E119" s="17" t="s">
        <v>761</v>
      </c>
      <c r="F119" s="17" t="s">
        <v>762</v>
      </c>
      <c r="G119" s="17" t="s">
        <v>946</v>
      </c>
      <c r="H119">
        <v>153736</v>
      </c>
      <c r="I119" s="8">
        <v>45948</v>
      </c>
      <c r="J119" s="8">
        <v>45949</v>
      </c>
      <c r="K119">
        <v>1</v>
      </c>
      <c r="L119" s="17" t="s">
        <v>2937</v>
      </c>
      <c r="M119">
        <v>5049</v>
      </c>
      <c r="N119">
        <v>1770</v>
      </c>
      <c r="O119">
        <v>58</v>
      </c>
      <c r="P119">
        <v>60</v>
      </c>
      <c r="Q119" s="17" t="s">
        <v>2944</v>
      </c>
      <c r="R119" s="17" t="s">
        <v>2945</v>
      </c>
      <c r="S119" s="17" t="s">
        <v>2946</v>
      </c>
      <c r="T119">
        <v>118</v>
      </c>
      <c r="U119" s="17" t="s">
        <v>2946</v>
      </c>
      <c r="V119" s="17" t="s">
        <v>2941</v>
      </c>
      <c r="W119" s="172">
        <v>45948</v>
      </c>
      <c r="X119" s="8">
        <v>45931</v>
      </c>
      <c r="Y119" s="172">
        <v>45931</v>
      </c>
      <c r="Z119" s="17" t="s">
        <v>2942</v>
      </c>
      <c r="AA119">
        <v>2025</v>
      </c>
      <c r="AB119" s="17" t="s">
        <v>2950</v>
      </c>
      <c r="AC119" s="17"/>
      <c r="AD119" s="17" t="s">
        <v>1143</v>
      </c>
      <c r="AE119">
        <v>18</v>
      </c>
      <c r="AF119" s="17" t="s">
        <v>2937</v>
      </c>
      <c r="AG119" t="s">
        <v>2957</v>
      </c>
      <c r="AH119" s="17" t="s">
        <v>1143</v>
      </c>
    </row>
    <row r="120" spans="1:34">
      <c r="A120">
        <v>49</v>
      </c>
      <c r="B120" s="17" t="s">
        <v>705</v>
      </c>
      <c r="C120" s="17" t="s">
        <v>705</v>
      </c>
      <c r="D120" s="17" t="s">
        <v>706</v>
      </c>
      <c r="E120" s="17" t="s">
        <v>707</v>
      </c>
      <c r="F120" s="17" t="s">
        <v>772</v>
      </c>
      <c r="G120" s="17" t="s">
        <v>776</v>
      </c>
      <c r="H120">
        <v>104511</v>
      </c>
      <c r="I120" s="8">
        <v>45935</v>
      </c>
      <c r="J120" s="8">
        <v>45935</v>
      </c>
      <c r="K120">
        <v>0</v>
      </c>
      <c r="L120" s="17" t="s">
        <v>2937</v>
      </c>
      <c r="M120">
        <v>1836</v>
      </c>
      <c r="N120">
        <v>528</v>
      </c>
      <c r="O120">
        <v>20</v>
      </c>
      <c r="P120">
        <v>80</v>
      </c>
      <c r="Q120" s="17" t="s">
        <v>2944</v>
      </c>
      <c r="R120" s="17" t="s">
        <v>2945</v>
      </c>
      <c r="S120" s="17" t="s">
        <v>2948</v>
      </c>
      <c r="T120">
        <v>100</v>
      </c>
      <c r="U120" s="17" t="s">
        <v>2948</v>
      </c>
      <c r="V120" s="17" t="s">
        <v>2941</v>
      </c>
      <c r="W120" s="172">
        <v>45935</v>
      </c>
      <c r="X120" s="8">
        <v>45931</v>
      </c>
      <c r="Y120" s="172">
        <v>45931</v>
      </c>
      <c r="Z120" s="17" t="s">
        <v>2942</v>
      </c>
      <c r="AA120">
        <v>2025</v>
      </c>
      <c r="AB120" s="17" t="s">
        <v>2950</v>
      </c>
      <c r="AC120" s="17"/>
      <c r="AD120" s="17" t="s">
        <v>1140</v>
      </c>
      <c r="AE120">
        <v>18</v>
      </c>
      <c r="AF120" s="17" t="s">
        <v>2937</v>
      </c>
      <c r="AG120" t="s">
        <v>2957</v>
      </c>
      <c r="AH120" s="17" t="s">
        <v>1140</v>
      </c>
    </row>
    <row r="121" spans="1:34">
      <c r="A121">
        <v>117</v>
      </c>
      <c r="B121" s="17" t="s">
        <v>705</v>
      </c>
      <c r="C121" s="17" t="s">
        <v>705</v>
      </c>
      <c r="D121" s="17" t="s">
        <v>706</v>
      </c>
      <c r="E121" s="17" t="s">
        <v>809</v>
      </c>
      <c r="F121" s="17" t="s">
        <v>810</v>
      </c>
      <c r="G121" s="17" t="s">
        <v>859</v>
      </c>
      <c r="H121">
        <v>122022</v>
      </c>
      <c r="I121" s="8">
        <v>45940</v>
      </c>
      <c r="J121" s="8">
        <v>45941</v>
      </c>
      <c r="K121">
        <v>1</v>
      </c>
      <c r="L121" s="17" t="s">
        <v>2937</v>
      </c>
      <c r="M121">
        <v>2277</v>
      </c>
      <c r="N121">
        <v>487</v>
      </c>
      <c r="O121">
        <v>12</v>
      </c>
      <c r="P121">
        <v>60</v>
      </c>
      <c r="Q121" s="17" t="s">
        <v>2944</v>
      </c>
      <c r="R121" s="17" t="s">
        <v>2945</v>
      </c>
      <c r="S121" s="17" t="s">
        <v>2946</v>
      </c>
      <c r="T121">
        <v>72</v>
      </c>
      <c r="U121" s="17" t="s">
        <v>2946</v>
      </c>
      <c r="V121" s="17" t="s">
        <v>2941</v>
      </c>
      <c r="W121" s="172">
        <v>45940</v>
      </c>
      <c r="X121" s="8">
        <v>45931</v>
      </c>
      <c r="Y121" s="172">
        <v>45931</v>
      </c>
      <c r="Z121" s="17" t="s">
        <v>2942</v>
      </c>
      <c r="AA121">
        <v>2025</v>
      </c>
      <c r="AB121" s="17" t="s">
        <v>2947</v>
      </c>
      <c r="AC121" s="17"/>
      <c r="AD121" s="17" t="s">
        <v>1140</v>
      </c>
      <c r="AE121">
        <v>18</v>
      </c>
      <c r="AF121" s="17" t="s">
        <v>2937</v>
      </c>
      <c r="AG121" t="s">
        <v>2957</v>
      </c>
      <c r="AH121" s="17" t="s">
        <v>1140</v>
      </c>
    </row>
    <row r="122" spans="1:34">
      <c r="A122">
        <v>145</v>
      </c>
      <c r="B122" s="17" t="s">
        <v>705</v>
      </c>
      <c r="C122" s="17" t="s">
        <v>705</v>
      </c>
      <c r="D122" s="17" t="s">
        <v>706</v>
      </c>
      <c r="E122" s="17" t="s">
        <v>761</v>
      </c>
      <c r="F122" s="17" t="s">
        <v>762</v>
      </c>
      <c r="G122" s="17" t="s">
        <v>895</v>
      </c>
      <c r="H122" t="s">
        <v>887</v>
      </c>
      <c r="I122" s="8">
        <v>45947</v>
      </c>
      <c r="J122" s="8">
        <v>45945</v>
      </c>
      <c r="K122">
        <v>-2</v>
      </c>
      <c r="L122" s="17" t="s">
        <v>2937</v>
      </c>
      <c r="M122">
        <v>9525</v>
      </c>
      <c r="N122">
        <v>2405</v>
      </c>
      <c r="O122">
        <v>20</v>
      </c>
      <c r="P122">
        <v>40</v>
      </c>
      <c r="Q122" s="17" t="s">
        <v>2944</v>
      </c>
      <c r="R122" s="17" t="s">
        <v>2945</v>
      </c>
      <c r="S122" s="17" t="s">
        <v>2946</v>
      </c>
      <c r="T122">
        <v>60</v>
      </c>
      <c r="U122" s="17" t="s">
        <v>2946</v>
      </c>
      <c r="V122" s="17" t="s">
        <v>2941</v>
      </c>
      <c r="W122" s="172">
        <v>45947</v>
      </c>
      <c r="X122" s="8">
        <v>45931</v>
      </c>
      <c r="Y122" s="172">
        <v>45931</v>
      </c>
      <c r="Z122" s="17" t="s">
        <v>2942</v>
      </c>
      <c r="AA122">
        <v>2025</v>
      </c>
      <c r="AB122" s="17" t="s">
        <v>2943</v>
      </c>
      <c r="AC122" s="17"/>
      <c r="AD122" s="17" t="s">
        <v>1159</v>
      </c>
      <c r="AE122">
        <v>18</v>
      </c>
      <c r="AF122" s="17" t="s">
        <v>2937</v>
      </c>
      <c r="AG122" t="s">
        <v>2957</v>
      </c>
      <c r="AH122" s="17" t="s">
        <v>1159</v>
      </c>
    </row>
    <row r="123" spans="1:34">
      <c r="A123">
        <v>51</v>
      </c>
      <c r="B123" s="17" t="s">
        <v>31</v>
      </c>
      <c r="C123" s="17" t="s">
        <v>31</v>
      </c>
      <c r="D123" s="17" t="s">
        <v>1</v>
      </c>
      <c r="E123" s="17" t="s">
        <v>112</v>
      </c>
      <c r="F123" s="17" t="s">
        <v>111</v>
      </c>
      <c r="G123" s="17" t="s">
        <v>131</v>
      </c>
      <c r="H123">
        <v>182207</v>
      </c>
      <c r="I123" s="8">
        <v>45931</v>
      </c>
      <c r="J123" s="8">
        <v>45931</v>
      </c>
      <c r="K123">
        <v>0</v>
      </c>
      <c r="L123" s="17" t="s">
        <v>2937</v>
      </c>
      <c r="M123">
        <v>36149</v>
      </c>
      <c r="N123">
        <v>5674</v>
      </c>
      <c r="O123">
        <v>10</v>
      </c>
      <c r="P123">
        <v>160</v>
      </c>
      <c r="Q123" s="17" t="s">
        <v>2938</v>
      </c>
      <c r="R123" s="17" t="s">
        <v>2939</v>
      </c>
      <c r="S123" s="17" t="s">
        <v>2938</v>
      </c>
      <c r="T123">
        <v>170</v>
      </c>
      <c r="U123" s="17" t="s">
        <v>2940</v>
      </c>
      <c r="V123" s="17" t="s">
        <v>2941</v>
      </c>
      <c r="W123" s="172">
        <v>45931</v>
      </c>
      <c r="Y123" s="172">
        <v>45931</v>
      </c>
      <c r="Z123" s="17" t="s">
        <v>2942</v>
      </c>
      <c r="AA123">
        <v>2025</v>
      </c>
      <c r="AB123" s="17" t="s">
        <v>2943</v>
      </c>
      <c r="AC123" s="17"/>
      <c r="AD123" s="17" t="s">
        <v>1744</v>
      </c>
      <c r="AE123">
        <v>18</v>
      </c>
      <c r="AF123" s="17" t="s">
        <v>2937</v>
      </c>
      <c r="AG123" t="s">
        <v>2957</v>
      </c>
      <c r="AH123" s="17" t="s">
        <v>1744</v>
      </c>
    </row>
    <row r="124" spans="1:34">
      <c r="A124">
        <v>356</v>
      </c>
      <c r="B124" s="17" t="s">
        <v>31</v>
      </c>
      <c r="C124" s="17" t="s">
        <v>31</v>
      </c>
      <c r="D124" s="17" t="s">
        <v>1</v>
      </c>
      <c r="E124" s="17" t="s">
        <v>448</v>
      </c>
      <c r="F124" s="17" t="s">
        <v>449</v>
      </c>
      <c r="G124" s="17" t="s">
        <v>131</v>
      </c>
      <c r="H124">
        <v>104237</v>
      </c>
      <c r="I124" s="8">
        <v>45937</v>
      </c>
      <c r="J124" s="8">
        <v>45937</v>
      </c>
      <c r="K124">
        <v>0</v>
      </c>
      <c r="L124" s="17" t="s">
        <v>2937</v>
      </c>
      <c r="M124">
        <v>36436</v>
      </c>
      <c r="N124">
        <v>5737</v>
      </c>
      <c r="O124">
        <v>40</v>
      </c>
      <c r="P124">
        <v>160</v>
      </c>
      <c r="Q124" s="17" t="s">
        <v>2938</v>
      </c>
      <c r="R124" s="17" t="s">
        <v>2939</v>
      </c>
      <c r="S124" s="17" t="s">
        <v>2938</v>
      </c>
      <c r="T124">
        <v>200</v>
      </c>
      <c r="U124" s="17" t="s">
        <v>2940</v>
      </c>
      <c r="V124" s="17" t="s">
        <v>2941</v>
      </c>
      <c r="W124" s="172">
        <v>45937</v>
      </c>
      <c r="Y124" s="172">
        <v>45931</v>
      </c>
      <c r="Z124" s="17" t="s">
        <v>2942</v>
      </c>
      <c r="AA124">
        <v>2025</v>
      </c>
      <c r="AB124" s="17" t="s">
        <v>2949</v>
      </c>
      <c r="AC124" s="17"/>
      <c r="AD124" s="17" t="s">
        <v>1744</v>
      </c>
      <c r="AE124">
        <v>18</v>
      </c>
      <c r="AF124" s="17" t="s">
        <v>2937</v>
      </c>
      <c r="AG124" t="s">
        <v>2957</v>
      </c>
      <c r="AH124" s="17" t="s">
        <v>1744</v>
      </c>
    </row>
    <row r="125" spans="1:34">
      <c r="A125">
        <v>543</v>
      </c>
      <c r="B125" s="17" t="s">
        <v>31</v>
      </c>
      <c r="C125" s="17" t="s">
        <v>31</v>
      </c>
      <c r="D125" s="17" t="s">
        <v>1</v>
      </c>
      <c r="E125" s="17" t="s">
        <v>112</v>
      </c>
      <c r="F125" s="17" t="s">
        <v>111</v>
      </c>
      <c r="G125" s="17" t="s">
        <v>131</v>
      </c>
      <c r="H125">
        <v>103949</v>
      </c>
      <c r="I125" s="8">
        <v>45945</v>
      </c>
      <c r="J125" s="8">
        <v>45945</v>
      </c>
      <c r="K125">
        <v>0</v>
      </c>
      <c r="L125" s="17" t="s">
        <v>2937</v>
      </c>
      <c r="M125">
        <v>36853</v>
      </c>
      <c r="N125">
        <v>5826</v>
      </c>
      <c r="O125">
        <v>10</v>
      </c>
      <c r="P125">
        <v>200</v>
      </c>
      <c r="Q125" s="17" t="s">
        <v>2938</v>
      </c>
      <c r="R125" s="17" t="s">
        <v>2939</v>
      </c>
      <c r="S125" s="17" t="s">
        <v>2938</v>
      </c>
      <c r="T125">
        <v>210</v>
      </c>
      <c r="U125" s="17" t="s">
        <v>2940</v>
      </c>
      <c r="V125" s="17" t="s">
        <v>2941</v>
      </c>
      <c r="W125" s="172">
        <v>45945</v>
      </c>
      <c r="Y125" s="172">
        <v>45931</v>
      </c>
      <c r="Z125" s="17" t="s">
        <v>2942</v>
      </c>
      <c r="AA125">
        <v>2025</v>
      </c>
      <c r="AB125" s="17" t="s">
        <v>2943</v>
      </c>
      <c r="AC125" s="17"/>
      <c r="AD125" s="17" t="s">
        <v>1744</v>
      </c>
      <c r="AE125">
        <v>18</v>
      </c>
      <c r="AF125" s="17" t="s">
        <v>2937</v>
      </c>
      <c r="AG125" t="s">
        <v>2957</v>
      </c>
      <c r="AH125" s="17" t="s">
        <v>1744</v>
      </c>
    </row>
    <row r="126" spans="1:34">
      <c r="A126">
        <v>51</v>
      </c>
      <c r="B126" s="17" t="s">
        <v>705</v>
      </c>
      <c r="C126" s="17" t="s">
        <v>705</v>
      </c>
      <c r="D126" s="17" t="s">
        <v>706</v>
      </c>
      <c r="E126" s="17" t="s">
        <v>778</v>
      </c>
      <c r="F126" s="17" t="s">
        <v>779</v>
      </c>
      <c r="G126" s="17" t="s">
        <v>780</v>
      </c>
      <c r="H126" t="s">
        <v>781</v>
      </c>
      <c r="I126" s="8">
        <v>45935</v>
      </c>
      <c r="J126" s="8">
        <v>45935</v>
      </c>
      <c r="K126">
        <v>0</v>
      </c>
      <c r="L126" s="17" t="s">
        <v>2937</v>
      </c>
      <c r="M126">
        <v>30188</v>
      </c>
      <c r="N126">
        <v>3378</v>
      </c>
      <c r="O126">
        <v>35</v>
      </c>
      <c r="P126">
        <v>200</v>
      </c>
      <c r="Q126" s="17" t="s">
        <v>2938</v>
      </c>
      <c r="R126" s="17" t="s">
        <v>2945</v>
      </c>
      <c r="S126" s="17" t="s">
        <v>2938</v>
      </c>
      <c r="T126">
        <v>235</v>
      </c>
      <c r="U126" s="17" t="s">
        <v>2940</v>
      </c>
      <c r="V126" s="17" t="s">
        <v>2941</v>
      </c>
      <c r="W126" s="172">
        <v>45935</v>
      </c>
      <c r="X126" s="8">
        <v>45931</v>
      </c>
      <c r="Y126" s="172">
        <v>45931</v>
      </c>
      <c r="Z126" s="17" t="s">
        <v>2942</v>
      </c>
      <c r="AA126">
        <v>2025</v>
      </c>
      <c r="AB126" s="17" t="s">
        <v>2950</v>
      </c>
      <c r="AC126" s="17"/>
      <c r="AD126" s="17" t="s">
        <v>1050</v>
      </c>
      <c r="AE126">
        <v>18</v>
      </c>
      <c r="AF126" s="17" t="s">
        <v>2937</v>
      </c>
      <c r="AG126" t="s">
        <v>2957</v>
      </c>
      <c r="AH126" s="17" t="s">
        <v>1050</v>
      </c>
    </row>
    <row r="127" spans="1:34">
      <c r="A127">
        <v>172</v>
      </c>
      <c r="B127" s="17" t="s">
        <v>705</v>
      </c>
      <c r="C127" s="17" t="s">
        <v>705</v>
      </c>
      <c r="D127" s="17" t="s">
        <v>706</v>
      </c>
      <c r="E127" s="17" t="s">
        <v>778</v>
      </c>
      <c r="F127" s="17" t="s">
        <v>779</v>
      </c>
      <c r="G127" s="17" t="s">
        <v>780</v>
      </c>
      <c r="H127" t="s">
        <v>917</v>
      </c>
      <c r="I127" s="8">
        <v>45947</v>
      </c>
      <c r="J127" s="8">
        <v>45946</v>
      </c>
      <c r="K127">
        <v>-1</v>
      </c>
      <c r="L127" s="17" t="s">
        <v>2937</v>
      </c>
      <c r="M127">
        <v>30451</v>
      </c>
      <c r="N127">
        <v>7494</v>
      </c>
      <c r="O127">
        <v>20</v>
      </c>
      <c r="P127">
        <v>200</v>
      </c>
      <c r="Q127" s="17" t="s">
        <v>2938</v>
      </c>
      <c r="R127" s="17" t="s">
        <v>2945</v>
      </c>
      <c r="S127" s="17" t="s">
        <v>2938</v>
      </c>
      <c r="T127">
        <v>220</v>
      </c>
      <c r="U127" s="17" t="s">
        <v>2940</v>
      </c>
      <c r="V127" s="17" t="s">
        <v>2941</v>
      </c>
      <c r="W127" s="172">
        <v>45947</v>
      </c>
      <c r="X127" s="8">
        <v>45931</v>
      </c>
      <c r="Y127" s="172">
        <v>45931</v>
      </c>
      <c r="Z127" s="17" t="s">
        <v>2942</v>
      </c>
      <c r="AA127">
        <v>2025</v>
      </c>
      <c r="AB127" s="17" t="s">
        <v>2951</v>
      </c>
      <c r="AC127" s="17"/>
      <c r="AD127" s="17" t="s">
        <v>1050</v>
      </c>
      <c r="AE127">
        <v>18</v>
      </c>
      <c r="AF127" s="17" t="s">
        <v>2937</v>
      </c>
      <c r="AG127" t="s">
        <v>2957</v>
      </c>
      <c r="AH127" s="17" t="s">
        <v>1050</v>
      </c>
    </row>
    <row r="128" spans="1:34">
      <c r="A128">
        <v>143</v>
      </c>
      <c r="B128" s="17" t="s">
        <v>705</v>
      </c>
      <c r="C128" s="17" t="s">
        <v>705</v>
      </c>
      <c r="D128" s="17" t="s">
        <v>706</v>
      </c>
      <c r="E128" s="17" t="s">
        <v>761</v>
      </c>
      <c r="F128" s="17" t="s">
        <v>762</v>
      </c>
      <c r="G128" s="17" t="s">
        <v>893</v>
      </c>
      <c r="H128" t="s">
        <v>887</v>
      </c>
      <c r="I128" s="8">
        <v>45947</v>
      </c>
      <c r="J128" s="8">
        <v>45945</v>
      </c>
      <c r="K128">
        <v>-2</v>
      </c>
      <c r="L128" s="17" t="s">
        <v>2937</v>
      </c>
      <c r="M128">
        <v>3846</v>
      </c>
      <c r="N128">
        <v>618</v>
      </c>
      <c r="O128">
        <v>44</v>
      </c>
      <c r="P128">
        <v>60</v>
      </c>
      <c r="Q128" s="17" t="s">
        <v>2944</v>
      </c>
      <c r="R128" s="17" t="s">
        <v>2945</v>
      </c>
      <c r="S128" s="17" t="s">
        <v>2946</v>
      </c>
      <c r="T128">
        <v>104</v>
      </c>
      <c r="U128" s="17" t="s">
        <v>2946</v>
      </c>
      <c r="V128" s="17" t="s">
        <v>2941</v>
      </c>
      <c r="W128" s="172">
        <v>45947</v>
      </c>
      <c r="X128" s="8">
        <v>45931</v>
      </c>
      <c r="Y128" s="172">
        <v>45931</v>
      </c>
      <c r="Z128" s="17" t="s">
        <v>2942</v>
      </c>
      <c r="AA128">
        <v>2025</v>
      </c>
      <c r="AB128" s="17" t="s">
        <v>2943</v>
      </c>
      <c r="AC128" s="17"/>
      <c r="AD128" s="17" t="s">
        <v>1159</v>
      </c>
      <c r="AE128">
        <v>18</v>
      </c>
      <c r="AF128" s="17" t="s">
        <v>2937</v>
      </c>
      <c r="AG128" t="s">
        <v>2957</v>
      </c>
      <c r="AH128" s="17" t="s">
        <v>1159</v>
      </c>
    </row>
    <row r="129" spans="1:34">
      <c r="A129">
        <v>52</v>
      </c>
      <c r="B129" s="17" t="s">
        <v>705</v>
      </c>
      <c r="C129" s="17" t="s">
        <v>705</v>
      </c>
      <c r="D129" s="17" t="s">
        <v>706</v>
      </c>
      <c r="E129" s="17" t="s">
        <v>778</v>
      </c>
      <c r="F129" s="17" t="s">
        <v>779</v>
      </c>
      <c r="G129" s="17" t="s">
        <v>782</v>
      </c>
      <c r="H129" t="s">
        <v>781</v>
      </c>
      <c r="I129" s="8">
        <v>45935</v>
      </c>
      <c r="J129" s="8">
        <v>45935</v>
      </c>
      <c r="K129">
        <v>0</v>
      </c>
      <c r="L129" s="17" t="s">
        <v>2937</v>
      </c>
      <c r="M129">
        <v>0</v>
      </c>
      <c r="N129">
        <v>0</v>
      </c>
      <c r="O129">
        <v>0</v>
      </c>
      <c r="P129">
        <v>100</v>
      </c>
      <c r="Q129" s="17" t="s">
        <v>2944</v>
      </c>
      <c r="R129" s="17" t="s">
        <v>2945</v>
      </c>
      <c r="S129" s="17" t="s">
        <v>2948</v>
      </c>
      <c r="T129">
        <v>100</v>
      </c>
      <c r="U129" s="17" t="s">
        <v>2948</v>
      </c>
      <c r="V129" s="17" t="s">
        <v>2941</v>
      </c>
      <c r="W129" s="172">
        <v>45935</v>
      </c>
      <c r="X129" s="8">
        <v>45931</v>
      </c>
      <c r="Y129" s="172">
        <v>45931</v>
      </c>
      <c r="Z129" s="17" t="s">
        <v>2942</v>
      </c>
      <c r="AA129">
        <v>2025</v>
      </c>
      <c r="AB129" s="17" t="s">
        <v>2950</v>
      </c>
      <c r="AC129" s="17"/>
      <c r="AD129" s="17" t="s">
        <v>1058</v>
      </c>
      <c r="AE129">
        <v>18</v>
      </c>
      <c r="AF129" s="17" t="s">
        <v>2937</v>
      </c>
      <c r="AG129" t="s">
        <v>2957</v>
      </c>
      <c r="AH129" s="17" t="s">
        <v>1058</v>
      </c>
    </row>
    <row r="130" spans="1:34">
      <c r="A130">
        <v>79</v>
      </c>
      <c r="B130" s="17" t="s">
        <v>705</v>
      </c>
      <c r="C130" s="17" t="s">
        <v>705</v>
      </c>
      <c r="D130" s="17" t="s">
        <v>706</v>
      </c>
      <c r="E130" s="17" t="s">
        <v>809</v>
      </c>
      <c r="F130" s="17" t="s">
        <v>810</v>
      </c>
      <c r="G130" s="17" t="s">
        <v>815</v>
      </c>
      <c r="H130">
        <v>120044</v>
      </c>
      <c r="I130" s="8">
        <v>45936</v>
      </c>
      <c r="J130" s="8">
        <v>45936</v>
      </c>
      <c r="K130">
        <v>0</v>
      </c>
      <c r="L130" s="17" t="s">
        <v>2937</v>
      </c>
      <c r="M130">
        <v>571</v>
      </c>
      <c r="N130">
        <v>162</v>
      </c>
      <c r="O130">
        <v>45</v>
      </c>
      <c r="P130">
        <v>60</v>
      </c>
      <c r="Q130" s="17" t="s">
        <v>2944</v>
      </c>
      <c r="R130" s="17" t="s">
        <v>2945</v>
      </c>
      <c r="S130" s="17" t="s">
        <v>2946</v>
      </c>
      <c r="T130">
        <v>105</v>
      </c>
      <c r="U130" s="17" t="s">
        <v>2946</v>
      </c>
      <c r="V130" s="17" t="s">
        <v>2941</v>
      </c>
      <c r="W130" s="172">
        <v>45936</v>
      </c>
      <c r="X130" s="8">
        <v>45931</v>
      </c>
      <c r="Y130" s="172">
        <v>45931</v>
      </c>
      <c r="Z130" s="17" t="s">
        <v>2942</v>
      </c>
      <c r="AA130">
        <v>2025</v>
      </c>
      <c r="AB130" s="17" t="s">
        <v>1003</v>
      </c>
      <c r="AC130" s="17"/>
      <c r="AD130" s="17" t="s">
        <v>1159</v>
      </c>
      <c r="AE130">
        <v>18</v>
      </c>
      <c r="AF130" s="17" t="s">
        <v>2937</v>
      </c>
      <c r="AG130" t="s">
        <v>2957</v>
      </c>
      <c r="AH130" s="17" t="s">
        <v>1159</v>
      </c>
    </row>
    <row r="131" spans="1:34">
      <c r="A131">
        <v>53</v>
      </c>
      <c r="B131" s="17" t="s">
        <v>705</v>
      </c>
      <c r="C131" s="17" t="s">
        <v>705</v>
      </c>
      <c r="D131" s="17" t="s">
        <v>706</v>
      </c>
      <c r="E131" s="17" t="s">
        <v>761</v>
      </c>
      <c r="F131" s="17" t="s">
        <v>762</v>
      </c>
      <c r="G131" s="17" t="s">
        <v>783</v>
      </c>
      <c r="H131" t="s">
        <v>784</v>
      </c>
      <c r="I131" s="8">
        <v>45936</v>
      </c>
      <c r="J131" s="8">
        <v>45935</v>
      </c>
      <c r="K131">
        <v>-1</v>
      </c>
      <c r="L131" s="17" t="s">
        <v>2937</v>
      </c>
      <c r="M131">
        <v>361</v>
      </c>
      <c r="N131">
        <v>91</v>
      </c>
      <c r="O131">
        <v>14</v>
      </c>
      <c r="P131">
        <v>80</v>
      </c>
      <c r="Q131" s="17" t="s">
        <v>2944</v>
      </c>
      <c r="R131" s="17" t="s">
        <v>2945</v>
      </c>
      <c r="S131" s="17" t="s">
        <v>2948</v>
      </c>
      <c r="T131">
        <v>94</v>
      </c>
      <c r="U131" s="17" t="s">
        <v>2948</v>
      </c>
      <c r="V131" s="17" t="s">
        <v>2941</v>
      </c>
      <c r="W131" s="172">
        <v>45936</v>
      </c>
      <c r="X131" s="8">
        <v>45931</v>
      </c>
      <c r="Y131" s="172">
        <v>45931</v>
      </c>
      <c r="Z131" s="17" t="s">
        <v>2942</v>
      </c>
      <c r="AA131">
        <v>2025</v>
      </c>
      <c r="AB131" s="17" t="s">
        <v>2950</v>
      </c>
      <c r="AC131" s="17"/>
      <c r="AD131" s="17" t="s">
        <v>1211</v>
      </c>
      <c r="AE131">
        <v>18</v>
      </c>
      <c r="AF131" s="17" t="s">
        <v>2937</v>
      </c>
      <c r="AG131" t="s">
        <v>2957</v>
      </c>
      <c r="AH131" s="17" t="s">
        <v>1211</v>
      </c>
    </row>
    <row r="132" spans="1:34">
      <c r="A132">
        <v>202</v>
      </c>
      <c r="B132" s="17" t="s">
        <v>705</v>
      </c>
      <c r="C132" s="17" t="s">
        <v>705</v>
      </c>
      <c r="D132" s="17" t="s">
        <v>706</v>
      </c>
      <c r="E132" s="17" t="s">
        <v>761</v>
      </c>
      <c r="F132" s="17" t="s">
        <v>762</v>
      </c>
      <c r="G132" s="17" t="s">
        <v>783</v>
      </c>
      <c r="H132">
        <v>114240</v>
      </c>
      <c r="I132" s="8">
        <v>45954</v>
      </c>
      <c r="J132" s="8">
        <v>45954</v>
      </c>
      <c r="K132">
        <v>0</v>
      </c>
      <c r="L132" s="17" t="s">
        <v>2937</v>
      </c>
      <c r="M132">
        <v>528</v>
      </c>
      <c r="N132">
        <v>131</v>
      </c>
      <c r="O132">
        <v>22</v>
      </c>
      <c r="P132">
        <v>40</v>
      </c>
      <c r="Q132" s="17" t="s">
        <v>2944</v>
      </c>
      <c r="R132" s="17" t="s">
        <v>2945</v>
      </c>
      <c r="S132" s="17" t="s">
        <v>2946</v>
      </c>
      <c r="T132">
        <v>62</v>
      </c>
      <c r="U132" s="17" t="s">
        <v>2946</v>
      </c>
      <c r="V132" s="17" t="s">
        <v>2941</v>
      </c>
      <c r="W132" s="172">
        <v>45954</v>
      </c>
      <c r="X132" s="8">
        <v>45931</v>
      </c>
      <c r="Y132" s="172">
        <v>45931</v>
      </c>
      <c r="Z132" s="17" t="s">
        <v>2942</v>
      </c>
      <c r="AA132">
        <v>2025</v>
      </c>
      <c r="AB132" s="17" t="s">
        <v>2952</v>
      </c>
      <c r="AC132" s="17"/>
      <c r="AD132" s="17" t="s">
        <v>1211</v>
      </c>
      <c r="AE132">
        <v>18</v>
      </c>
      <c r="AF132" s="17" t="s">
        <v>2937</v>
      </c>
      <c r="AG132" t="s">
        <v>2957</v>
      </c>
      <c r="AH132" s="17" t="s">
        <v>1211</v>
      </c>
    </row>
    <row r="133" spans="1:34">
      <c r="A133">
        <v>54</v>
      </c>
      <c r="B133" s="17" t="s">
        <v>705</v>
      </c>
      <c r="C133" s="17" t="s">
        <v>705</v>
      </c>
      <c r="D133" s="17" t="s">
        <v>706</v>
      </c>
      <c r="E133" s="17" t="s">
        <v>761</v>
      </c>
      <c r="F133" s="17" t="s">
        <v>762</v>
      </c>
      <c r="G133" s="17" t="s">
        <v>785</v>
      </c>
      <c r="H133" t="s">
        <v>784</v>
      </c>
      <c r="I133" s="8">
        <v>45936</v>
      </c>
      <c r="J133" s="8">
        <v>45935</v>
      </c>
      <c r="K133">
        <v>-1</v>
      </c>
      <c r="L133" s="17" t="s">
        <v>2937</v>
      </c>
      <c r="M133">
        <v>4973</v>
      </c>
      <c r="N133">
        <v>1265</v>
      </c>
      <c r="O133">
        <v>30</v>
      </c>
      <c r="P133">
        <v>80</v>
      </c>
      <c r="Q133" s="17" t="s">
        <v>2944</v>
      </c>
      <c r="R133" s="17" t="s">
        <v>2945</v>
      </c>
      <c r="S133" s="17" t="s">
        <v>2948</v>
      </c>
      <c r="T133">
        <v>110</v>
      </c>
      <c r="U133" s="17" t="s">
        <v>2948</v>
      </c>
      <c r="V133" s="17" t="s">
        <v>2941</v>
      </c>
      <c r="W133" s="172">
        <v>45936</v>
      </c>
      <c r="X133" s="8">
        <v>45931</v>
      </c>
      <c r="Y133" s="172">
        <v>45931</v>
      </c>
      <c r="Z133" s="17" t="s">
        <v>2942</v>
      </c>
      <c r="AA133">
        <v>2025</v>
      </c>
      <c r="AB133" s="17" t="s">
        <v>2950</v>
      </c>
      <c r="AC133" s="17"/>
      <c r="AD133" s="17" t="s">
        <v>1175</v>
      </c>
      <c r="AE133">
        <v>18</v>
      </c>
      <c r="AF133" s="17" t="s">
        <v>2937</v>
      </c>
      <c r="AG133" t="s">
        <v>2957</v>
      </c>
      <c r="AH133" s="17" t="s">
        <v>1175</v>
      </c>
    </row>
    <row r="134" spans="1:34">
      <c r="A134">
        <v>55</v>
      </c>
      <c r="B134" s="17" t="s">
        <v>705</v>
      </c>
      <c r="C134" s="17" t="s">
        <v>705</v>
      </c>
      <c r="D134" s="17" t="s">
        <v>706</v>
      </c>
      <c r="E134" s="17" t="s">
        <v>761</v>
      </c>
      <c r="F134" s="17" t="s">
        <v>762</v>
      </c>
      <c r="G134" s="17" t="s">
        <v>786</v>
      </c>
      <c r="H134" t="s">
        <v>784</v>
      </c>
      <c r="I134" s="8">
        <v>45936</v>
      </c>
      <c r="J134" s="8">
        <v>45935</v>
      </c>
      <c r="K134">
        <v>-1</v>
      </c>
      <c r="L134" s="17" t="s">
        <v>2937</v>
      </c>
      <c r="M134">
        <v>13984</v>
      </c>
      <c r="N134">
        <v>3078</v>
      </c>
      <c r="O134">
        <v>13</v>
      </c>
      <c r="P134">
        <v>80</v>
      </c>
      <c r="Q134" s="17" t="s">
        <v>2944</v>
      </c>
      <c r="R134" s="17" t="s">
        <v>2945</v>
      </c>
      <c r="S134" s="17" t="s">
        <v>2948</v>
      </c>
      <c r="T134">
        <v>93</v>
      </c>
      <c r="U134" s="17" t="s">
        <v>2948</v>
      </c>
      <c r="V134" s="17" t="s">
        <v>2941</v>
      </c>
      <c r="W134" s="172">
        <v>45936</v>
      </c>
      <c r="X134" s="8">
        <v>45931</v>
      </c>
      <c r="Y134" s="172">
        <v>45931</v>
      </c>
      <c r="Z134" s="17" t="s">
        <v>2942</v>
      </c>
      <c r="AA134">
        <v>2025</v>
      </c>
      <c r="AB134" s="17" t="s">
        <v>2950</v>
      </c>
      <c r="AC134" s="17"/>
      <c r="AD134" s="17" t="s">
        <v>1170</v>
      </c>
      <c r="AE134">
        <v>18</v>
      </c>
      <c r="AF134" s="17" t="s">
        <v>2937</v>
      </c>
      <c r="AG134" t="s">
        <v>2957</v>
      </c>
      <c r="AH134" s="17" t="s">
        <v>1170</v>
      </c>
    </row>
    <row r="135" spans="1:34">
      <c r="A135">
        <v>56</v>
      </c>
      <c r="B135" s="17" t="s">
        <v>705</v>
      </c>
      <c r="C135" s="17" t="s">
        <v>705</v>
      </c>
      <c r="D135" s="17" t="s">
        <v>706</v>
      </c>
      <c r="E135" s="17" t="s">
        <v>761</v>
      </c>
      <c r="F135" s="17" t="s">
        <v>762</v>
      </c>
      <c r="G135" s="17" t="s">
        <v>787</v>
      </c>
      <c r="H135" t="s">
        <v>784</v>
      </c>
      <c r="I135" s="8">
        <v>45936</v>
      </c>
      <c r="J135" s="8">
        <v>45935</v>
      </c>
      <c r="K135">
        <v>-1</v>
      </c>
      <c r="L135" s="17" t="s">
        <v>2937</v>
      </c>
      <c r="M135">
        <v>7822</v>
      </c>
      <c r="N135">
        <v>1141</v>
      </c>
      <c r="O135">
        <v>16</v>
      </c>
      <c r="P135">
        <v>80</v>
      </c>
      <c r="Q135" s="17" t="s">
        <v>2944</v>
      </c>
      <c r="R135" s="17" t="s">
        <v>2945</v>
      </c>
      <c r="S135" s="17" t="s">
        <v>2948</v>
      </c>
      <c r="T135">
        <v>96</v>
      </c>
      <c r="U135" s="17" t="s">
        <v>2948</v>
      </c>
      <c r="V135" s="17" t="s">
        <v>2941</v>
      </c>
      <c r="W135" s="172">
        <v>45936</v>
      </c>
      <c r="X135" s="8">
        <v>45931</v>
      </c>
      <c r="Y135" s="172">
        <v>45931</v>
      </c>
      <c r="Z135" s="17" t="s">
        <v>2942</v>
      </c>
      <c r="AA135">
        <v>2025</v>
      </c>
      <c r="AB135" s="17" t="s">
        <v>2950</v>
      </c>
      <c r="AC135" s="17"/>
      <c r="AD135" s="17" t="s">
        <v>1175</v>
      </c>
      <c r="AE135">
        <v>18</v>
      </c>
      <c r="AF135" s="17" t="s">
        <v>2937</v>
      </c>
      <c r="AG135" t="s">
        <v>2957</v>
      </c>
      <c r="AH135" s="17" t="s">
        <v>1175</v>
      </c>
    </row>
    <row r="136" spans="1:34">
      <c r="A136">
        <v>157</v>
      </c>
      <c r="B136" s="17" t="s">
        <v>705</v>
      </c>
      <c r="C136" s="17" t="s">
        <v>705</v>
      </c>
      <c r="D136" s="17" t="s">
        <v>706</v>
      </c>
      <c r="E136" s="17" t="s">
        <v>761</v>
      </c>
      <c r="F136" s="17" t="s">
        <v>762</v>
      </c>
      <c r="G136" s="17" t="s">
        <v>787</v>
      </c>
      <c r="H136" t="s">
        <v>897</v>
      </c>
      <c r="I136" s="8">
        <v>45947</v>
      </c>
      <c r="J136" s="8">
        <v>45946</v>
      </c>
      <c r="K136">
        <v>-1</v>
      </c>
      <c r="L136" s="17" t="s">
        <v>2937</v>
      </c>
      <c r="M136">
        <v>7948</v>
      </c>
      <c r="N136">
        <v>1158</v>
      </c>
      <c r="O136">
        <v>52</v>
      </c>
      <c r="P136">
        <v>60</v>
      </c>
      <c r="Q136" s="17" t="s">
        <v>2944</v>
      </c>
      <c r="R136" s="17" t="s">
        <v>2945</v>
      </c>
      <c r="S136" s="17" t="s">
        <v>2946</v>
      </c>
      <c r="T136">
        <v>112</v>
      </c>
      <c r="U136" s="17" t="s">
        <v>2946</v>
      </c>
      <c r="V136" s="17" t="s">
        <v>2941</v>
      </c>
      <c r="W136" s="172">
        <v>45947</v>
      </c>
      <c r="X136" s="8">
        <v>45931</v>
      </c>
      <c r="Y136" s="172">
        <v>45931</v>
      </c>
      <c r="Z136" s="17" t="s">
        <v>2942</v>
      </c>
      <c r="AA136">
        <v>2025</v>
      </c>
      <c r="AB136" s="17" t="s">
        <v>2951</v>
      </c>
      <c r="AC136" s="17"/>
      <c r="AD136" s="17" t="s">
        <v>1175</v>
      </c>
      <c r="AE136">
        <v>18</v>
      </c>
      <c r="AF136" s="17" t="s">
        <v>2937</v>
      </c>
      <c r="AG136" t="s">
        <v>2957</v>
      </c>
      <c r="AH136" s="17" t="s">
        <v>1175</v>
      </c>
    </row>
    <row r="137" spans="1:34">
      <c r="A137">
        <v>68</v>
      </c>
      <c r="B137" s="17" t="s">
        <v>705</v>
      </c>
      <c r="C137" s="17" t="s">
        <v>705</v>
      </c>
      <c r="D137" s="17" t="s">
        <v>706</v>
      </c>
      <c r="E137" s="17" t="s">
        <v>761</v>
      </c>
      <c r="F137" s="17" t="s">
        <v>762</v>
      </c>
      <c r="G137" s="17" t="s">
        <v>800</v>
      </c>
      <c r="H137" t="s">
        <v>795</v>
      </c>
      <c r="I137" s="8">
        <v>45936</v>
      </c>
      <c r="J137" s="8">
        <v>45937</v>
      </c>
      <c r="K137">
        <v>1</v>
      </c>
      <c r="L137" s="17" t="s">
        <v>2937</v>
      </c>
      <c r="M137">
        <v>32</v>
      </c>
      <c r="N137">
        <v>12</v>
      </c>
      <c r="O137">
        <v>20</v>
      </c>
      <c r="P137">
        <v>60</v>
      </c>
      <c r="Q137" s="17" t="s">
        <v>2944</v>
      </c>
      <c r="R137" s="17" t="s">
        <v>2945</v>
      </c>
      <c r="S137" s="17" t="s">
        <v>2946</v>
      </c>
      <c r="T137">
        <v>80</v>
      </c>
      <c r="U137" s="17" t="s">
        <v>2946</v>
      </c>
      <c r="V137" s="17" t="s">
        <v>2941</v>
      </c>
      <c r="W137" s="172">
        <v>45936</v>
      </c>
      <c r="X137" s="8">
        <v>45931</v>
      </c>
      <c r="Y137" s="172">
        <v>45931</v>
      </c>
      <c r="Z137" s="17" t="s">
        <v>2942</v>
      </c>
      <c r="AA137">
        <v>2025</v>
      </c>
      <c r="AB137" s="17" t="s">
        <v>2949</v>
      </c>
      <c r="AC137" s="17"/>
      <c r="AD137" s="17" t="s">
        <v>1172</v>
      </c>
      <c r="AE137">
        <v>18</v>
      </c>
      <c r="AF137" s="17" t="s">
        <v>2937</v>
      </c>
      <c r="AG137" t="s">
        <v>2957</v>
      </c>
      <c r="AH137" s="17" t="s">
        <v>1172</v>
      </c>
    </row>
    <row r="138" spans="1:34">
      <c r="A138">
        <v>57</v>
      </c>
      <c r="B138" s="17" t="s">
        <v>705</v>
      </c>
      <c r="C138" s="17" t="s">
        <v>705</v>
      </c>
      <c r="D138" s="17" t="s">
        <v>706</v>
      </c>
      <c r="E138" s="17" t="s">
        <v>761</v>
      </c>
      <c r="F138" s="17" t="s">
        <v>762</v>
      </c>
      <c r="G138" s="17" t="s">
        <v>788</v>
      </c>
      <c r="H138" t="s">
        <v>784</v>
      </c>
      <c r="I138" s="8">
        <v>45936</v>
      </c>
      <c r="J138" s="8">
        <v>45935</v>
      </c>
      <c r="K138">
        <v>-1</v>
      </c>
      <c r="L138" s="17" t="s">
        <v>2937</v>
      </c>
      <c r="M138">
        <v>5804</v>
      </c>
      <c r="N138">
        <v>1098</v>
      </c>
      <c r="O138">
        <v>20</v>
      </c>
      <c r="P138">
        <v>80</v>
      </c>
      <c r="Q138" s="17" t="s">
        <v>2944</v>
      </c>
      <c r="R138" s="17" t="s">
        <v>2945</v>
      </c>
      <c r="S138" s="17" t="s">
        <v>2948</v>
      </c>
      <c r="T138">
        <v>100</v>
      </c>
      <c r="U138" s="17" t="s">
        <v>2948</v>
      </c>
      <c r="V138" s="17" t="s">
        <v>2941</v>
      </c>
      <c r="W138" s="172">
        <v>45936</v>
      </c>
      <c r="X138" s="8">
        <v>45931</v>
      </c>
      <c r="Y138" s="172">
        <v>45931</v>
      </c>
      <c r="Z138" s="17" t="s">
        <v>2942</v>
      </c>
      <c r="AA138">
        <v>2025</v>
      </c>
      <c r="AB138" s="17" t="s">
        <v>2950</v>
      </c>
      <c r="AC138" s="17"/>
      <c r="AD138" s="17" t="s">
        <v>1211</v>
      </c>
      <c r="AE138">
        <v>18</v>
      </c>
      <c r="AF138" s="17" t="s">
        <v>2937</v>
      </c>
      <c r="AG138" t="s">
        <v>2957</v>
      </c>
      <c r="AH138" s="17" t="s">
        <v>1211</v>
      </c>
    </row>
    <row r="139" spans="1:34">
      <c r="A139">
        <v>188</v>
      </c>
      <c r="B139" s="17" t="s">
        <v>705</v>
      </c>
      <c r="C139" s="17" t="s">
        <v>705</v>
      </c>
      <c r="D139" s="17" t="s">
        <v>706</v>
      </c>
      <c r="E139" s="17" t="s">
        <v>724</v>
      </c>
      <c r="F139" s="17" t="s">
        <v>725</v>
      </c>
      <c r="G139" s="17" t="s">
        <v>788</v>
      </c>
      <c r="H139" t="s">
        <v>935</v>
      </c>
      <c r="I139" s="8">
        <v>45947</v>
      </c>
      <c r="J139" s="8">
        <v>45948</v>
      </c>
      <c r="K139">
        <v>1</v>
      </c>
      <c r="L139" s="17" t="s">
        <v>2937</v>
      </c>
      <c r="M139">
        <v>5967</v>
      </c>
      <c r="N139">
        <v>1128</v>
      </c>
      <c r="O139">
        <v>20</v>
      </c>
      <c r="P139">
        <v>40</v>
      </c>
      <c r="Q139" s="17" t="s">
        <v>2944</v>
      </c>
      <c r="R139" s="17" t="s">
        <v>2945</v>
      </c>
      <c r="S139" s="17" t="s">
        <v>2946</v>
      </c>
      <c r="T139">
        <v>60</v>
      </c>
      <c r="U139" s="17" t="s">
        <v>2946</v>
      </c>
      <c r="V139" s="17" t="s">
        <v>2941</v>
      </c>
      <c r="W139" s="172">
        <v>45947</v>
      </c>
      <c r="X139" s="8">
        <v>45931</v>
      </c>
      <c r="Y139" s="172">
        <v>45931</v>
      </c>
      <c r="Z139" s="17" t="s">
        <v>2942</v>
      </c>
      <c r="AA139">
        <v>2025</v>
      </c>
      <c r="AB139" s="17" t="s">
        <v>2947</v>
      </c>
      <c r="AC139" s="17"/>
      <c r="AD139" s="17" t="s">
        <v>1211</v>
      </c>
      <c r="AE139">
        <v>18</v>
      </c>
      <c r="AF139" s="17" t="s">
        <v>2937</v>
      </c>
      <c r="AG139" t="s">
        <v>2957</v>
      </c>
      <c r="AH139" s="17" t="s">
        <v>1211</v>
      </c>
    </row>
    <row r="140" spans="1:34">
      <c r="A140">
        <v>58</v>
      </c>
      <c r="B140" s="17" t="s">
        <v>705</v>
      </c>
      <c r="C140" s="17" t="s">
        <v>705</v>
      </c>
      <c r="D140" s="17" t="s">
        <v>706</v>
      </c>
      <c r="E140" s="17" t="s">
        <v>761</v>
      </c>
      <c r="F140" s="17" t="s">
        <v>762</v>
      </c>
      <c r="G140" s="17" t="s">
        <v>789</v>
      </c>
      <c r="H140" t="s">
        <v>784</v>
      </c>
      <c r="I140" s="8">
        <v>45936</v>
      </c>
      <c r="J140" s="8">
        <v>45935</v>
      </c>
      <c r="K140">
        <v>-1</v>
      </c>
      <c r="L140" s="17" t="s">
        <v>2937</v>
      </c>
      <c r="M140">
        <v>19426</v>
      </c>
      <c r="N140">
        <v>4301</v>
      </c>
      <c r="O140">
        <v>30</v>
      </c>
      <c r="P140">
        <v>80</v>
      </c>
      <c r="Q140" s="17" t="s">
        <v>2944</v>
      </c>
      <c r="R140" s="17" t="s">
        <v>2945</v>
      </c>
      <c r="S140" s="17" t="s">
        <v>2948</v>
      </c>
      <c r="T140">
        <v>110</v>
      </c>
      <c r="U140" s="17" t="s">
        <v>2948</v>
      </c>
      <c r="V140" s="17" t="s">
        <v>2941</v>
      </c>
      <c r="W140" s="172">
        <v>45936</v>
      </c>
      <c r="X140" s="8">
        <v>45931</v>
      </c>
      <c r="Y140" s="172">
        <v>45931</v>
      </c>
      <c r="Z140" s="17" t="s">
        <v>2942</v>
      </c>
      <c r="AA140">
        <v>2025</v>
      </c>
      <c r="AB140" s="17" t="s">
        <v>2950</v>
      </c>
      <c r="AC140" s="17"/>
      <c r="AD140" s="17" t="s">
        <v>1211</v>
      </c>
      <c r="AE140">
        <v>18</v>
      </c>
      <c r="AF140" s="17" t="s">
        <v>2937</v>
      </c>
      <c r="AG140" t="s">
        <v>2957</v>
      </c>
      <c r="AH140" s="17" t="s">
        <v>1211</v>
      </c>
    </row>
    <row r="141" spans="1:34">
      <c r="A141">
        <v>121</v>
      </c>
      <c r="B141" s="17" t="s">
        <v>705</v>
      </c>
      <c r="C141" s="17" t="s">
        <v>705</v>
      </c>
      <c r="D141" s="17" t="s">
        <v>706</v>
      </c>
      <c r="E141" s="17" t="s">
        <v>809</v>
      </c>
      <c r="F141" s="17" t="s">
        <v>810</v>
      </c>
      <c r="G141" s="17" t="s">
        <v>862</v>
      </c>
      <c r="H141">
        <v>122232</v>
      </c>
      <c r="I141" s="8">
        <v>45940</v>
      </c>
      <c r="J141" s="8">
        <v>45941</v>
      </c>
      <c r="K141">
        <v>1</v>
      </c>
      <c r="L141" s="17" t="s">
        <v>2937</v>
      </c>
      <c r="M141">
        <v>4495</v>
      </c>
      <c r="N141">
        <v>1243</v>
      </c>
      <c r="O141">
        <v>53</v>
      </c>
      <c r="P141">
        <v>60</v>
      </c>
      <c r="Q141" s="17" t="s">
        <v>2944</v>
      </c>
      <c r="R141" s="17" t="s">
        <v>2945</v>
      </c>
      <c r="S141" s="17" t="s">
        <v>2946</v>
      </c>
      <c r="T141">
        <v>113</v>
      </c>
      <c r="U141" s="17" t="s">
        <v>2946</v>
      </c>
      <c r="V141" s="17" t="s">
        <v>2941</v>
      </c>
      <c r="W141" s="172">
        <v>45940</v>
      </c>
      <c r="X141" s="8">
        <v>45931</v>
      </c>
      <c r="Y141" s="172">
        <v>45931</v>
      </c>
      <c r="Z141" s="17" t="s">
        <v>2942</v>
      </c>
      <c r="AA141">
        <v>2025</v>
      </c>
      <c r="AB141" s="17" t="s">
        <v>2947</v>
      </c>
      <c r="AC141" s="17"/>
      <c r="AD141" s="17" t="s">
        <v>1157</v>
      </c>
      <c r="AE141">
        <v>18</v>
      </c>
      <c r="AF141" s="17" t="s">
        <v>2937</v>
      </c>
      <c r="AG141" t="s">
        <v>2957</v>
      </c>
      <c r="AH141" s="17" t="s">
        <v>1157</v>
      </c>
    </row>
    <row r="142" spans="1:34">
      <c r="A142">
        <v>59</v>
      </c>
      <c r="B142" s="17" t="s">
        <v>705</v>
      </c>
      <c r="C142" s="17" t="s">
        <v>705</v>
      </c>
      <c r="D142" s="17" t="s">
        <v>706</v>
      </c>
      <c r="E142" s="17" t="s">
        <v>761</v>
      </c>
      <c r="F142" s="17" t="s">
        <v>762</v>
      </c>
      <c r="G142" s="17" t="s">
        <v>790</v>
      </c>
      <c r="H142" t="s">
        <v>784</v>
      </c>
      <c r="I142" s="8">
        <v>45936</v>
      </c>
      <c r="J142" s="8">
        <v>45935</v>
      </c>
      <c r="K142">
        <v>-1</v>
      </c>
      <c r="L142" s="17" t="s">
        <v>2937</v>
      </c>
      <c r="M142">
        <v>10407</v>
      </c>
      <c r="N142">
        <v>2019</v>
      </c>
      <c r="O142">
        <v>20</v>
      </c>
      <c r="P142">
        <v>80</v>
      </c>
      <c r="Q142" s="17" t="s">
        <v>2944</v>
      </c>
      <c r="R142" s="17" t="s">
        <v>2945</v>
      </c>
      <c r="S142" s="17" t="s">
        <v>2948</v>
      </c>
      <c r="T142">
        <v>100</v>
      </c>
      <c r="U142" s="17" t="s">
        <v>2948</v>
      </c>
      <c r="V142" s="17" t="s">
        <v>2941</v>
      </c>
      <c r="W142" s="172">
        <v>45936</v>
      </c>
      <c r="X142" s="8">
        <v>45931</v>
      </c>
      <c r="Y142" s="172">
        <v>45931</v>
      </c>
      <c r="Z142" s="17" t="s">
        <v>2942</v>
      </c>
      <c r="AA142">
        <v>2025</v>
      </c>
      <c r="AB142" s="17" t="s">
        <v>2950</v>
      </c>
      <c r="AC142" s="17"/>
      <c r="AD142" s="17" t="s">
        <v>1067</v>
      </c>
      <c r="AE142">
        <v>18</v>
      </c>
      <c r="AF142" s="17" t="s">
        <v>2937</v>
      </c>
      <c r="AG142" t="s">
        <v>2957</v>
      </c>
      <c r="AH142" s="17" t="s">
        <v>1067</v>
      </c>
    </row>
    <row r="143" spans="1:34">
      <c r="A143">
        <v>60</v>
      </c>
      <c r="B143" s="17" t="s">
        <v>705</v>
      </c>
      <c r="C143" s="17" t="s">
        <v>705</v>
      </c>
      <c r="D143" s="17" t="s">
        <v>706</v>
      </c>
      <c r="E143" s="17" t="s">
        <v>761</v>
      </c>
      <c r="F143" s="17" t="s">
        <v>762</v>
      </c>
      <c r="G143" s="17" t="s">
        <v>791</v>
      </c>
      <c r="H143" t="s">
        <v>792</v>
      </c>
      <c r="I143" s="8">
        <v>45936</v>
      </c>
      <c r="J143" s="8">
        <v>45936</v>
      </c>
      <c r="K143">
        <v>0</v>
      </c>
      <c r="L143" s="17" t="s">
        <v>2937</v>
      </c>
      <c r="M143">
        <v>5158</v>
      </c>
      <c r="N143">
        <v>874</v>
      </c>
      <c r="O143">
        <v>30</v>
      </c>
      <c r="P143">
        <v>80</v>
      </c>
      <c r="Q143" s="17" t="s">
        <v>2944</v>
      </c>
      <c r="R143" s="17" t="s">
        <v>2945</v>
      </c>
      <c r="S143" s="17" t="s">
        <v>2948</v>
      </c>
      <c r="T143">
        <v>110</v>
      </c>
      <c r="U143" s="17" t="s">
        <v>2948</v>
      </c>
      <c r="V143" s="17" t="s">
        <v>2941</v>
      </c>
      <c r="W143" s="172">
        <v>45936</v>
      </c>
      <c r="X143" s="8">
        <v>45931</v>
      </c>
      <c r="Y143" s="172">
        <v>45931</v>
      </c>
      <c r="Z143" s="17" t="s">
        <v>2942</v>
      </c>
      <c r="AA143">
        <v>2025</v>
      </c>
      <c r="AB143" s="17" t="s">
        <v>1003</v>
      </c>
      <c r="AC143" s="17"/>
      <c r="AD143" s="17" t="s">
        <v>1172</v>
      </c>
      <c r="AE143">
        <v>18</v>
      </c>
      <c r="AF143" s="17" t="s">
        <v>2937</v>
      </c>
      <c r="AG143" t="s">
        <v>2957</v>
      </c>
      <c r="AH143" s="17" t="s">
        <v>1172</v>
      </c>
    </row>
    <row r="144" spans="1:34">
      <c r="A144">
        <v>122</v>
      </c>
      <c r="B144" s="17" t="s">
        <v>705</v>
      </c>
      <c r="C144" s="17" t="s">
        <v>705</v>
      </c>
      <c r="D144" s="17" t="s">
        <v>706</v>
      </c>
      <c r="E144" s="17" t="s">
        <v>809</v>
      </c>
      <c r="F144" s="17" t="s">
        <v>810</v>
      </c>
      <c r="G144" s="17" t="s">
        <v>863</v>
      </c>
      <c r="H144">
        <v>122232</v>
      </c>
      <c r="I144" s="8">
        <v>45940</v>
      </c>
      <c r="J144" s="8">
        <v>45941</v>
      </c>
      <c r="K144">
        <v>1</v>
      </c>
      <c r="L144" s="17" t="s">
        <v>2937</v>
      </c>
      <c r="M144">
        <v>6118</v>
      </c>
      <c r="N144">
        <v>1971</v>
      </c>
      <c r="O144">
        <v>20</v>
      </c>
      <c r="P144">
        <v>60</v>
      </c>
      <c r="Q144" s="17" t="s">
        <v>2944</v>
      </c>
      <c r="R144" s="17" t="s">
        <v>2945</v>
      </c>
      <c r="S144" s="17" t="s">
        <v>2946</v>
      </c>
      <c r="T144">
        <v>80</v>
      </c>
      <c r="U144" s="17" t="s">
        <v>2946</v>
      </c>
      <c r="V144" s="17" t="s">
        <v>2941</v>
      </c>
      <c r="W144" s="172">
        <v>45940</v>
      </c>
      <c r="X144" s="8">
        <v>45931</v>
      </c>
      <c r="Y144" s="172">
        <v>45931</v>
      </c>
      <c r="Z144" s="17" t="s">
        <v>2942</v>
      </c>
      <c r="AA144">
        <v>2025</v>
      </c>
      <c r="AB144" s="17" t="s">
        <v>2947</v>
      </c>
      <c r="AC144" s="17"/>
      <c r="AD144" s="17" t="s">
        <v>1157</v>
      </c>
      <c r="AE144">
        <v>18</v>
      </c>
      <c r="AF144" s="17" t="s">
        <v>2937</v>
      </c>
      <c r="AG144" t="s">
        <v>2957</v>
      </c>
      <c r="AH144" s="17" t="s">
        <v>1157</v>
      </c>
    </row>
    <row r="145" spans="1:34">
      <c r="A145">
        <v>61</v>
      </c>
      <c r="B145" s="17" t="s">
        <v>705</v>
      </c>
      <c r="C145" s="17" t="s">
        <v>705</v>
      </c>
      <c r="D145" s="17" t="s">
        <v>706</v>
      </c>
      <c r="E145" s="17" t="s">
        <v>761</v>
      </c>
      <c r="F145" s="17" t="s">
        <v>762</v>
      </c>
      <c r="G145" s="17" t="s">
        <v>793</v>
      </c>
      <c r="H145" t="s">
        <v>792</v>
      </c>
      <c r="I145" s="8">
        <v>45936</v>
      </c>
      <c r="J145" s="8">
        <v>45936</v>
      </c>
      <c r="K145">
        <v>0</v>
      </c>
      <c r="L145" s="17" t="s">
        <v>2937</v>
      </c>
      <c r="M145">
        <v>12066</v>
      </c>
      <c r="N145">
        <v>2651</v>
      </c>
      <c r="O145">
        <v>35</v>
      </c>
      <c r="P145">
        <v>60</v>
      </c>
      <c r="Q145" s="17" t="s">
        <v>2944</v>
      </c>
      <c r="R145" s="17" t="s">
        <v>2945</v>
      </c>
      <c r="S145" s="17" t="s">
        <v>2946</v>
      </c>
      <c r="T145">
        <v>95</v>
      </c>
      <c r="U145" s="17" t="s">
        <v>2946</v>
      </c>
      <c r="V145" s="17" t="s">
        <v>2941</v>
      </c>
      <c r="W145" s="172">
        <v>45936</v>
      </c>
      <c r="X145" s="8">
        <v>45931</v>
      </c>
      <c r="Y145" s="172">
        <v>45931</v>
      </c>
      <c r="Z145" s="17" t="s">
        <v>2942</v>
      </c>
      <c r="AA145">
        <v>2025</v>
      </c>
      <c r="AB145" s="17" t="s">
        <v>1003</v>
      </c>
      <c r="AC145" s="17"/>
      <c r="AD145" s="17" t="s">
        <v>1172</v>
      </c>
      <c r="AE145">
        <v>18</v>
      </c>
      <c r="AF145" s="17" t="s">
        <v>2937</v>
      </c>
      <c r="AG145" t="s">
        <v>2957</v>
      </c>
      <c r="AH145" s="17" t="s">
        <v>1172</v>
      </c>
    </row>
    <row r="146" spans="1:34">
      <c r="A146">
        <v>206</v>
      </c>
      <c r="B146" s="17" t="s">
        <v>705</v>
      </c>
      <c r="C146" s="17" t="s">
        <v>705</v>
      </c>
      <c r="D146" s="17" t="s">
        <v>706</v>
      </c>
      <c r="E146" s="17" t="s">
        <v>761</v>
      </c>
      <c r="F146" s="17" t="s">
        <v>762</v>
      </c>
      <c r="G146" s="17" t="s">
        <v>793</v>
      </c>
      <c r="H146">
        <v>114240</v>
      </c>
      <c r="I146" s="8">
        <v>45954</v>
      </c>
      <c r="J146" s="8">
        <v>45955</v>
      </c>
      <c r="K146">
        <v>1</v>
      </c>
      <c r="L146" s="17" t="s">
        <v>2937</v>
      </c>
      <c r="M146">
        <v>12181</v>
      </c>
      <c r="N146">
        <v>2671</v>
      </c>
      <c r="O146">
        <v>30</v>
      </c>
      <c r="P146">
        <v>40</v>
      </c>
      <c r="Q146" s="17" t="s">
        <v>2944</v>
      </c>
      <c r="R146" s="17" t="s">
        <v>2945</v>
      </c>
      <c r="S146" s="17" t="s">
        <v>2946</v>
      </c>
      <c r="T146">
        <v>70</v>
      </c>
      <c r="U146" s="17" t="s">
        <v>2946</v>
      </c>
      <c r="V146" s="17" t="s">
        <v>2941</v>
      </c>
      <c r="W146" s="172">
        <v>45954</v>
      </c>
      <c r="X146" s="8">
        <v>45931</v>
      </c>
      <c r="Y146" s="172">
        <v>45931</v>
      </c>
      <c r="Z146" s="17" t="s">
        <v>2942</v>
      </c>
      <c r="AA146">
        <v>2025</v>
      </c>
      <c r="AB146" s="17" t="s">
        <v>2947</v>
      </c>
      <c r="AC146" s="17"/>
      <c r="AD146" s="17" t="s">
        <v>1172</v>
      </c>
      <c r="AE146">
        <v>18</v>
      </c>
      <c r="AF146" s="17" t="s">
        <v>2937</v>
      </c>
      <c r="AG146" t="s">
        <v>2957</v>
      </c>
      <c r="AH146" s="17" t="s">
        <v>1172</v>
      </c>
    </row>
    <row r="147" spans="1:34">
      <c r="A147">
        <v>144</v>
      </c>
      <c r="B147" s="17" t="s">
        <v>705</v>
      </c>
      <c r="C147" s="17" t="s">
        <v>705</v>
      </c>
      <c r="D147" s="17" t="s">
        <v>706</v>
      </c>
      <c r="E147" s="17" t="s">
        <v>761</v>
      </c>
      <c r="F147" s="17" t="s">
        <v>762</v>
      </c>
      <c r="G147" s="17" t="s">
        <v>894</v>
      </c>
      <c r="H147" t="s">
        <v>887</v>
      </c>
      <c r="I147" s="8">
        <v>45947</v>
      </c>
      <c r="J147" s="8">
        <v>45945</v>
      </c>
      <c r="K147">
        <v>-2</v>
      </c>
      <c r="L147" s="17" t="s">
        <v>2937</v>
      </c>
      <c r="M147">
        <v>6850</v>
      </c>
      <c r="N147">
        <v>1689</v>
      </c>
      <c r="O147">
        <v>5</v>
      </c>
      <c r="P147">
        <v>60</v>
      </c>
      <c r="Q147" s="17" t="s">
        <v>2944</v>
      </c>
      <c r="R147" s="17" t="s">
        <v>2945</v>
      </c>
      <c r="S147" s="17" t="s">
        <v>2946</v>
      </c>
      <c r="T147">
        <v>65</v>
      </c>
      <c r="U147" s="17" t="s">
        <v>2946</v>
      </c>
      <c r="V147" s="17" t="s">
        <v>2941</v>
      </c>
      <c r="W147" s="172">
        <v>45947</v>
      </c>
      <c r="X147" s="8">
        <v>45931</v>
      </c>
      <c r="Y147" s="172">
        <v>45931</v>
      </c>
      <c r="Z147" s="17" t="s">
        <v>2942</v>
      </c>
      <c r="AA147">
        <v>2025</v>
      </c>
      <c r="AB147" s="17" t="s">
        <v>2943</v>
      </c>
      <c r="AC147" s="17"/>
      <c r="AD147" s="17" t="s">
        <v>1159</v>
      </c>
      <c r="AE147">
        <v>18</v>
      </c>
      <c r="AF147" s="17" t="s">
        <v>2937</v>
      </c>
      <c r="AG147" t="s">
        <v>2957</v>
      </c>
      <c r="AH147" s="17" t="s">
        <v>1159</v>
      </c>
    </row>
    <row r="148" spans="1:34">
      <c r="A148">
        <v>62</v>
      </c>
      <c r="B148" s="17" t="s">
        <v>705</v>
      </c>
      <c r="C148" s="17" t="s">
        <v>705</v>
      </c>
      <c r="D148" s="17" t="s">
        <v>706</v>
      </c>
      <c r="E148" s="17" t="s">
        <v>761</v>
      </c>
      <c r="F148" s="17" t="s">
        <v>762</v>
      </c>
      <c r="G148" s="17" t="s">
        <v>794</v>
      </c>
      <c r="H148" t="s">
        <v>792</v>
      </c>
      <c r="I148" s="8">
        <v>45936</v>
      </c>
      <c r="J148" s="8">
        <v>45936</v>
      </c>
      <c r="K148">
        <v>0</v>
      </c>
      <c r="L148" s="17" t="s">
        <v>2937</v>
      </c>
      <c r="M148">
        <v>96</v>
      </c>
      <c r="N148">
        <v>30</v>
      </c>
      <c r="O148">
        <v>10</v>
      </c>
      <c r="P148">
        <v>80</v>
      </c>
      <c r="Q148" s="17" t="s">
        <v>2944</v>
      </c>
      <c r="R148" s="17" t="s">
        <v>2945</v>
      </c>
      <c r="S148" s="17" t="s">
        <v>2948</v>
      </c>
      <c r="T148">
        <v>90</v>
      </c>
      <c r="U148" s="17" t="s">
        <v>2948</v>
      </c>
      <c r="V148" s="17" t="s">
        <v>2941</v>
      </c>
      <c r="W148" s="172">
        <v>45936</v>
      </c>
      <c r="X148" s="8">
        <v>45931</v>
      </c>
      <c r="Y148" s="172">
        <v>45931</v>
      </c>
      <c r="Z148" s="17" t="s">
        <v>2942</v>
      </c>
      <c r="AA148">
        <v>2025</v>
      </c>
      <c r="AB148" s="17" t="s">
        <v>1003</v>
      </c>
      <c r="AC148" s="17"/>
      <c r="AD148" s="17" t="s">
        <v>1067</v>
      </c>
      <c r="AE148">
        <v>18</v>
      </c>
      <c r="AF148" s="17" t="s">
        <v>2937</v>
      </c>
      <c r="AG148" t="s">
        <v>2957</v>
      </c>
      <c r="AH148" s="17" t="s">
        <v>1067</v>
      </c>
    </row>
    <row r="149" spans="1:34">
      <c r="A149">
        <v>80</v>
      </c>
      <c r="B149" s="17" t="s">
        <v>705</v>
      </c>
      <c r="C149" s="17" t="s">
        <v>705</v>
      </c>
      <c r="D149" s="17" t="s">
        <v>706</v>
      </c>
      <c r="E149" s="17" t="s">
        <v>809</v>
      </c>
      <c r="F149" s="17" t="s">
        <v>810</v>
      </c>
      <c r="G149" s="17" t="s">
        <v>816</v>
      </c>
      <c r="H149">
        <v>120044</v>
      </c>
      <c r="I149" s="8">
        <v>45936</v>
      </c>
      <c r="J149" s="8">
        <v>45936</v>
      </c>
      <c r="K149">
        <v>0</v>
      </c>
      <c r="L149" s="17" t="s">
        <v>2937</v>
      </c>
      <c r="M149">
        <v>2764</v>
      </c>
      <c r="N149">
        <v>319</v>
      </c>
      <c r="O149">
        <v>55</v>
      </c>
      <c r="P149">
        <v>80</v>
      </c>
      <c r="Q149" s="17" t="s">
        <v>2944</v>
      </c>
      <c r="R149" s="17" t="s">
        <v>2945</v>
      </c>
      <c r="S149" s="17" t="s">
        <v>2948</v>
      </c>
      <c r="T149">
        <v>135</v>
      </c>
      <c r="U149" s="17" t="s">
        <v>2948</v>
      </c>
      <c r="V149" s="17" t="s">
        <v>2941</v>
      </c>
      <c r="W149" s="172">
        <v>45936</v>
      </c>
      <c r="X149" s="8">
        <v>45931</v>
      </c>
      <c r="Y149" s="172">
        <v>45931</v>
      </c>
      <c r="Z149" s="17" t="s">
        <v>2942</v>
      </c>
      <c r="AA149">
        <v>2025</v>
      </c>
      <c r="AB149" s="17" t="s">
        <v>1003</v>
      </c>
      <c r="AC149" s="17"/>
      <c r="AD149" s="17" t="s">
        <v>1190</v>
      </c>
      <c r="AE149">
        <v>18</v>
      </c>
      <c r="AF149" s="17" t="s">
        <v>2937</v>
      </c>
      <c r="AG149" t="s">
        <v>2957</v>
      </c>
      <c r="AH149" s="17" t="s">
        <v>1190</v>
      </c>
    </row>
    <row r="150" spans="1:34">
      <c r="A150">
        <v>65</v>
      </c>
      <c r="B150" s="17" t="s">
        <v>705</v>
      </c>
      <c r="C150" s="17" t="s">
        <v>705</v>
      </c>
      <c r="D150" s="17" t="s">
        <v>706</v>
      </c>
      <c r="E150" s="17" t="s">
        <v>761</v>
      </c>
      <c r="F150" s="17" t="s">
        <v>762</v>
      </c>
      <c r="G150" s="17" t="s">
        <v>797</v>
      </c>
      <c r="H150" t="s">
        <v>795</v>
      </c>
      <c r="I150" s="8">
        <v>45936</v>
      </c>
      <c r="J150" s="8">
        <v>45936</v>
      </c>
      <c r="K150">
        <v>0</v>
      </c>
      <c r="L150" s="17" t="s">
        <v>2937</v>
      </c>
      <c r="M150">
        <v>9870</v>
      </c>
      <c r="N150">
        <v>2101</v>
      </c>
      <c r="O150">
        <v>13</v>
      </c>
      <c r="P150">
        <v>60</v>
      </c>
      <c r="Q150" s="17" t="s">
        <v>2944</v>
      </c>
      <c r="R150" s="17" t="s">
        <v>2945</v>
      </c>
      <c r="S150" s="17" t="s">
        <v>2946</v>
      </c>
      <c r="T150">
        <v>73</v>
      </c>
      <c r="U150" s="17" t="s">
        <v>2946</v>
      </c>
      <c r="V150" s="17" t="s">
        <v>2941</v>
      </c>
      <c r="W150" s="172">
        <v>45936</v>
      </c>
      <c r="X150" s="8">
        <v>45931</v>
      </c>
      <c r="Y150" s="172">
        <v>45931</v>
      </c>
      <c r="Z150" s="17" t="s">
        <v>2942</v>
      </c>
      <c r="AA150">
        <v>2025</v>
      </c>
      <c r="AB150" s="17" t="s">
        <v>1003</v>
      </c>
      <c r="AC150" s="17"/>
      <c r="AD150" s="17" t="s">
        <v>1067</v>
      </c>
      <c r="AE150">
        <v>18</v>
      </c>
      <c r="AF150" s="17" t="s">
        <v>2937</v>
      </c>
      <c r="AG150" t="s">
        <v>2957</v>
      </c>
      <c r="AH150" s="17" t="s">
        <v>1067</v>
      </c>
    </row>
    <row r="151" spans="1:34">
      <c r="A151">
        <v>198</v>
      </c>
      <c r="B151" s="17" t="s">
        <v>705</v>
      </c>
      <c r="C151" s="17" t="s">
        <v>705</v>
      </c>
      <c r="D151" s="17" t="s">
        <v>706</v>
      </c>
      <c r="E151" s="17" t="s">
        <v>761</v>
      </c>
      <c r="F151" s="17" t="s">
        <v>762</v>
      </c>
      <c r="G151" s="17" t="s">
        <v>797</v>
      </c>
      <c r="H151">
        <v>153736</v>
      </c>
      <c r="I151" s="8">
        <v>45948</v>
      </c>
      <c r="J151" s="8">
        <v>45949</v>
      </c>
      <c r="K151">
        <v>1</v>
      </c>
      <c r="L151" s="17" t="s">
        <v>2937</v>
      </c>
      <c r="M151">
        <v>10051</v>
      </c>
      <c r="N151">
        <v>2124</v>
      </c>
      <c r="O151">
        <v>12</v>
      </c>
      <c r="P151">
        <v>60</v>
      </c>
      <c r="Q151" s="17" t="s">
        <v>2944</v>
      </c>
      <c r="R151" s="17" t="s">
        <v>2945</v>
      </c>
      <c r="S151" s="17" t="s">
        <v>2946</v>
      </c>
      <c r="T151">
        <v>72</v>
      </c>
      <c r="U151" s="17" t="s">
        <v>2946</v>
      </c>
      <c r="V151" s="17" t="s">
        <v>2941</v>
      </c>
      <c r="W151" s="172">
        <v>45948</v>
      </c>
      <c r="X151" s="8">
        <v>45931</v>
      </c>
      <c r="Y151" s="172">
        <v>45931</v>
      </c>
      <c r="Z151" s="17" t="s">
        <v>2942</v>
      </c>
      <c r="AA151">
        <v>2025</v>
      </c>
      <c r="AB151" s="17" t="s">
        <v>2950</v>
      </c>
      <c r="AC151" s="17"/>
      <c r="AD151" s="17" t="s">
        <v>1067</v>
      </c>
      <c r="AE151">
        <v>18</v>
      </c>
      <c r="AF151" s="17" t="s">
        <v>2937</v>
      </c>
      <c r="AG151" t="s">
        <v>2957</v>
      </c>
      <c r="AH151" s="17" t="s">
        <v>1067</v>
      </c>
    </row>
    <row r="152" spans="1:34">
      <c r="A152">
        <v>93</v>
      </c>
      <c r="B152" s="17" t="s">
        <v>705</v>
      </c>
      <c r="C152" s="17" t="s">
        <v>705</v>
      </c>
      <c r="D152" s="17" t="s">
        <v>706</v>
      </c>
      <c r="E152" s="17" t="s">
        <v>809</v>
      </c>
      <c r="F152" s="17" t="s">
        <v>810</v>
      </c>
      <c r="G152" s="17" t="s">
        <v>831</v>
      </c>
      <c r="H152">
        <v>92103</v>
      </c>
      <c r="I152" s="8">
        <v>45938</v>
      </c>
      <c r="J152" s="8">
        <v>45938</v>
      </c>
      <c r="K152">
        <v>0</v>
      </c>
      <c r="L152" s="17" t="s">
        <v>2937</v>
      </c>
      <c r="M152">
        <v>15383</v>
      </c>
      <c r="N152">
        <v>3471</v>
      </c>
      <c r="O152">
        <v>28</v>
      </c>
      <c r="P152">
        <v>60</v>
      </c>
      <c r="Q152" s="17" t="s">
        <v>2944</v>
      </c>
      <c r="R152" s="17" t="s">
        <v>2945</v>
      </c>
      <c r="S152" s="17" t="s">
        <v>2946</v>
      </c>
      <c r="T152">
        <v>88</v>
      </c>
      <c r="U152" s="17" t="s">
        <v>2946</v>
      </c>
      <c r="V152" s="17" t="s">
        <v>2941</v>
      </c>
      <c r="W152" s="172">
        <v>45938</v>
      </c>
      <c r="X152" s="8">
        <v>45931</v>
      </c>
      <c r="Y152" s="172">
        <v>45931</v>
      </c>
      <c r="Z152" s="17" t="s">
        <v>2942</v>
      </c>
      <c r="AA152">
        <v>2025</v>
      </c>
      <c r="AB152" s="17" t="s">
        <v>2943</v>
      </c>
      <c r="AC152" s="17"/>
      <c r="AD152" s="17" t="s">
        <v>1170</v>
      </c>
      <c r="AE152">
        <v>18</v>
      </c>
      <c r="AF152" s="17" t="s">
        <v>2937</v>
      </c>
      <c r="AG152" t="s">
        <v>2957</v>
      </c>
      <c r="AH152" s="17" t="s">
        <v>1170</v>
      </c>
    </row>
    <row r="153" spans="1:34">
      <c r="A153">
        <v>66</v>
      </c>
      <c r="B153" s="17" t="s">
        <v>705</v>
      </c>
      <c r="C153" s="17" t="s">
        <v>705</v>
      </c>
      <c r="D153" s="17" t="s">
        <v>706</v>
      </c>
      <c r="E153" s="17" t="s">
        <v>761</v>
      </c>
      <c r="F153" s="17" t="s">
        <v>762</v>
      </c>
      <c r="G153" s="17" t="s">
        <v>798</v>
      </c>
      <c r="H153" t="s">
        <v>795</v>
      </c>
      <c r="I153" s="8">
        <v>45936</v>
      </c>
      <c r="J153" s="8">
        <v>45936</v>
      </c>
      <c r="K153">
        <v>0</v>
      </c>
      <c r="L153" s="17" t="s">
        <v>2937</v>
      </c>
      <c r="M153">
        <v>14504</v>
      </c>
      <c r="N153">
        <v>3168</v>
      </c>
      <c r="O153">
        <v>17</v>
      </c>
      <c r="P153">
        <v>60</v>
      </c>
      <c r="Q153" s="17" t="s">
        <v>2944</v>
      </c>
      <c r="R153" s="17" t="s">
        <v>2945</v>
      </c>
      <c r="S153" s="17" t="s">
        <v>2946</v>
      </c>
      <c r="T153">
        <v>77</v>
      </c>
      <c r="U153" s="17" t="s">
        <v>2946</v>
      </c>
      <c r="V153" s="17" t="s">
        <v>2941</v>
      </c>
      <c r="W153" s="172">
        <v>45936</v>
      </c>
      <c r="X153" s="8">
        <v>45931</v>
      </c>
      <c r="Y153" s="172">
        <v>45931</v>
      </c>
      <c r="Z153" s="17" t="s">
        <v>2942</v>
      </c>
      <c r="AA153">
        <v>2025</v>
      </c>
      <c r="AB153" s="17" t="s">
        <v>1003</v>
      </c>
      <c r="AC153" s="17"/>
      <c r="AD153" s="17" t="s">
        <v>1067</v>
      </c>
      <c r="AE153">
        <v>18</v>
      </c>
      <c r="AF153" s="17" t="s">
        <v>2937</v>
      </c>
      <c r="AG153" t="s">
        <v>2957</v>
      </c>
      <c r="AH153" s="17" t="s">
        <v>1067</v>
      </c>
    </row>
    <row r="154" spans="1:34">
      <c r="A154">
        <v>205</v>
      </c>
      <c r="B154" s="17" t="s">
        <v>705</v>
      </c>
      <c r="C154" s="17" t="s">
        <v>705</v>
      </c>
      <c r="D154" s="17" t="s">
        <v>706</v>
      </c>
      <c r="E154" s="17" t="s">
        <v>761</v>
      </c>
      <c r="F154" s="17" t="s">
        <v>762</v>
      </c>
      <c r="G154" s="17" t="s">
        <v>798</v>
      </c>
      <c r="H154">
        <v>114240</v>
      </c>
      <c r="I154" s="8">
        <v>45954</v>
      </c>
      <c r="J154" s="8">
        <v>45955</v>
      </c>
      <c r="K154">
        <v>1</v>
      </c>
      <c r="L154" s="17" t="s">
        <v>2937</v>
      </c>
      <c r="M154">
        <v>14697</v>
      </c>
      <c r="N154">
        <v>3193</v>
      </c>
      <c r="O154">
        <v>18</v>
      </c>
      <c r="P154">
        <v>40</v>
      </c>
      <c r="Q154" s="17" t="s">
        <v>2944</v>
      </c>
      <c r="R154" s="17" t="s">
        <v>2945</v>
      </c>
      <c r="S154" s="17" t="s">
        <v>2946</v>
      </c>
      <c r="T154">
        <v>58</v>
      </c>
      <c r="U154" s="17" t="s">
        <v>2946</v>
      </c>
      <c r="V154" s="17" t="s">
        <v>2941</v>
      </c>
      <c r="W154" s="172">
        <v>45954</v>
      </c>
      <c r="X154" s="8">
        <v>45931</v>
      </c>
      <c r="Y154" s="172">
        <v>45931</v>
      </c>
      <c r="Z154" s="17" t="s">
        <v>2942</v>
      </c>
      <c r="AA154">
        <v>2025</v>
      </c>
      <c r="AB154" s="17" t="s">
        <v>2947</v>
      </c>
      <c r="AC154" s="17"/>
      <c r="AD154" s="17" t="s">
        <v>1067</v>
      </c>
      <c r="AE154">
        <v>18</v>
      </c>
      <c r="AF154" s="17" t="s">
        <v>2937</v>
      </c>
      <c r="AG154" t="s">
        <v>2957</v>
      </c>
      <c r="AH154" s="17" t="s">
        <v>1067</v>
      </c>
    </row>
    <row r="155" spans="1:34">
      <c r="A155">
        <v>67</v>
      </c>
      <c r="B155" s="17" t="s">
        <v>705</v>
      </c>
      <c r="C155" s="17" t="s">
        <v>705</v>
      </c>
      <c r="D155" s="17" t="s">
        <v>706</v>
      </c>
      <c r="E155" s="17" t="s">
        <v>761</v>
      </c>
      <c r="F155" s="17" t="s">
        <v>762</v>
      </c>
      <c r="G155" s="17" t="s">
        <v>799</v>
      </c>
      <c r="H155" t="s">
        <v>795</v>
      </c>
      <c r="I155" s="8">
        <v>45936</v>
      </c>
      <c r="J155" s="8">
        <v>45936</v>
      </c>
      <c r="K155">
        <v>0</v>
      </c>
      <c r="L155" s="17" t="s">
        <v>2937</v>
      </c>
      <c r="M155">
        <v>12968</v>
      </c>
      <c r="N155">
        <v>3281</v>
      </c>
      <c r="O155">
        <v>22</v>
      </c>
      <c r="P155">
        <v>60</v>
      </c>
      <c r="Q155" s="17" t="s">
        <v>2944</v>
      </c>
      <c r="R155" s="17" t="s">
        <v>2945</v>
      </c>
      <c r="S155" s="17" t="s">
        <v>2946</v>
      </c>
      <c r="T155">
        <v>82</v>
      </c>
      <c r="U155" s="17" t="s">
        <v>2946</v>
      </c>
      <c r="V155" s="17" t="s">
        <v>2941</v>
      </c>
      <c r="W155" s="172">
        <v>45936</v>
      </c>
      <c r="X155" s="8">
        <v>45931</v>
      </c>
      <c r="Y155" s="172">
        <v>45931</v>
      </c>
      <c r="Z155" s="17" t="s">
        <v>2942</v>
      </c>
      <c r="AA155">
        <v>2025</v>
      </c>
      <c r="AB155" s="17" t="s">
        <v>1003</v>
      </c>
      <c r="AC155" s="17"/>
      <c r="AD155" s="17" t="s">
        <v>1067</v>
      </c>
      <c r="AE155">
        <v>18</v>
      </c>
      <c r="AF155" s="17" t="s">
        <v>2937</v>
      </c>
      <c r="AG155" t="s">
        <v>2957</v>
      </c>
      <c r="AH155" s="17" t="s">
        <v>1067</v>
      </c>
    </row>
    <row r="156" spans="1:34">
      <c r="A156">
        <v>204</v>
      </c>
      <c r="B156" s="17" t="s">
        <v>705</v>
      </c>
      <c r="C156" s="17" t="s">
        <v>705</v>
      </c>
      <c r="D156" s="17" t="s">
        <v>706</v>
      </c>
      <c r="E156" s="17" t="s">
        <v>761</v>
      </c>
      <c r="F156" s="17" t="s">
        <v>762</v>
      </c>
      <c r="G156" s="17" t="s">
        <v>799</v>
      </c>
      <c r="H156">
        <v>114240</v>
      </c>
      <c r="I156" s="8">
        <v>45954</v>
      </c>
      <c r="J156" s="8">
        <v>45955</v>
      </c>
      <c r="K156">
        <v>1</v>
      </c>
      <c r="L156" s="17" t="s">
        <v>2937</v>
      </c>
      <c r="M156">
        <v>13203</v>
      </c>
      <c r="N156">
        <v>3309</v>
      </c>
      <c r="O156">
        <v>21</v>
      </c>
      <c r="P156">
        <v>40</v>
      </c>
      <c r="Q156" s="17" t="s">
        <v>2944</v>
      </c>
      <c r="R156" s="17" t="s">
        <v>2945</v>
      </c>
      <c r="S156" s="17" t="s">
        <v>2946</v>
      </c>
      <c r="T156">
        <v>61</v>
      </c>
      <c r="U156" s="17" t="s">
        <v>2946</v>
      </c>
      <c r="V156" s="17" t="s">
        <v>2941</v>
      </c>
      <c r="W156" s="172">
        <v>45954</v>
      </c>
      <c r="X156" s="8">
        <v>45931</v>
      </c>
      <c r="Y156" s="172">
        <v>45931</v>
      </c>
      <c r="Z156" s="17" t="s">
        <v>2942</v>
      </c>
      <c r="AA156">
        <v>2025</v>
      </c>
      <c r="AB156" s="17" t="s">
        <v>2947</v>
      </c>
      <c r="AC156" s="17"/>
      <c r="AD156" s="17" t="s">
        <v>1067</v>
      </c>
      <c r="AE156">
        <v>18</v>
      </c>
      <c r="AF156" s="17" t="s">
        <v>2937</v>
      </c>
      <c r="AG156" t="s">
        <v>2957</v>
      </c>
      <c r="AH156" s="17" t="s">
        <v>1067</v>
      </c>
    </row>
    <row r="157" spans="1:34">
      <c r="A157">
        <v>189</v>
      </c>
      <c r="B157" s="17" t="s">
        <v>705</v>
      </c>
      <c r="C157" s="17" t="s">
        <v>705</v>
      </c>
      <c r="D157" s="17" t="s">
        <v>706</v>
      </c>
      <c r="E157" s="17" t="s">
        <v>724</v>
      </c>
      <c r="F157" s="17" t="s">
        <v>725</v>
      </c>
      <c r="G157" s="17" t="s">
        <v>939</v>
      </c>
      <c r="H157" t="s">
        <v>935</v>
      </c>
      <c r="I157" s="8">
        <v>45947</v>
      </c>
      <c r="J157" s="8">
        <v>45949</v>
      </c>
      <c r="K157">
        <v>2</v>
      </c>
      <c r="L157" s="17" t="s">
        <v>2937</v>
      </c>
      <c r="M157">
        <v>6342</v>
      </c>
      <c r="N157">
        <v>1175</v>
      </c>
      <c r="O157">
        <v>33</v>
      </c>
      <c r="P157">
        <v>40</v>
      </c>
      <c r="Q157" s="17" t="s">
        <v>2944</v>
      </c>
      <c r="R157" s="17" t="s">
        <v>2945</v>
      </c>
      <c r="S157" s="17" t="s">
        <v>2946</v>
      </c>
      <c r="T157">
        <v>73</v>
      </c>
      <c r="U157" s="17" t="s">
        <v>2946</v>
      </c>
      <c r="V157" s="17" t="s">
        <v>2941</v>
      </c>
      <c r="W157" s="172">
        <v>45947</v>
      </c>
      <c r="X157" s="8">
        <v>45931</v>
      </c>
      <c r="Y157" s="172">
        <v>45931</v>
      </c>
      <c r="Z157" s="17" t="s">
        <v>2942</v>
      </c>
      <c r="AA157">
        <v>2025</v>
      </c>
      <c r="AB157" s="17" t="s">
        <v>2950</v>
      </c>
      <c r="AC157" s="17"/>
      <c r="AD157" s="17" t="s">
        <v>1193</v>
      </c>
      <c r="AE157">
        <v>18</v>
      </c>
      <c r="AF157" s="17" t="s">
        <v>2937</v>
      </c>
      <c r="AG157" t="s">
        <v>2957</v>
      </c>
      <c r="AH157" s="17" t="s">
        <v>1193</v>
      </c>
    </row>
    <row r="158" spans="1:34">
      <c r="A158">
        <v>78</v>
      </c>
      <c r="B158" s="17" t="s">
        <v>705</v>
      </c>
      <c r="C158" s="17" t="s">
        <v>705</v>
      </c>
      <c r="D158" s="17" t="s">
        <v>706</v>
      </c>
      <c r="E158" s="17" t="s">
        <v>809</v>
      </c>
      <c r="F158" s="17" t="s">
        <v>810</v>
      </c>
      <c r="G158" s="17" t="s">
        <v>814</v>
      </c>
      <c r="H158">
        <v>120044</v>
      </c>
      <c r="I158" s="8">
        <v>45936</v>
      </c>
      <c r="J158" s="8">
        <v>45937</v>
      </c>
      <c r="K158">
        <v>1</v>
      </c>
      <c r="L158" s="17" t="s">
        <v>2937</v>
      </c>
      <c r="M158">
        <v>15687</v>
      </c>
      <c r="N158">
        <v>4112</v>
      </c>
      <c r="O158">
        <v>25</v>
      </c>
      <c r="P158">
        <v>60</v>
      </c>
      <c r="Q158" s="17" t="s">
        <v>2944</v>
      </c>
      <c r="R158" s="17" t="s">
        <v>2945</v>
      </c>
      <c r="S158" s="17" t="s">
        <v>2946</v>
      </c>
      <c r="T158">
        <v>85</v>
      </c>
      <c r="U158" s="17" t="s">
        <v>2946</v>
      </c>
      <c r="V158" s="17" t="s">
        <v>2941</v>
      </c>
      <c r="W158" s="172">
        <v>45936</v>
      </c>
      <c r="X158" s="8">
        <v>45931</v>
      </c>
      <c r="Y158" s="172">
        <v>45931</v>
      </c>
      <c r="Z158" s="17" t="s">
        <v>2942</v>
      </c>
      <c r="AA158">
        <v>2025</v>
      </c>
      <c r="AB158" s="17" t="s">
        <v>2949</v>
      </c>
      <c r="AC158" s="17"/>
      <c r="AD158" s="17" t="s">
        <v>1140</v>
      </c>
      <c r="AE158">
        <v>18</v>
      </c>
      <c r="AF158" s="17" t="s">
        <v>2937</v>
      </c>
      <c r="AG158" t="s">
        <v>2957</v>
      </c>
      <c r="AH158" s="17" t="s">
        <v>1140</v>
      </c>
    </row>
    <row r="159" spans="1:34">
      <c r="A159">
        <v>69</v>
      </c>
      <c r="B159" s="17" t="s">
        <v>705</v>
      </c>
      <c r="C159" s="17" t="s">
        <v>705</v>
      </c>
      <c r="D159" s="17" t="s">
        <v>706</v>
      </c>
      <c r="E159" s="17" t="s">
        <v>778</v>
      </c>
      <c r="F159" s="17" t="s">
        <v>779</v>
      </c>
      <c r="G159" s="17" t="s">
        <v>801</v>
      </c>
      <c r="H159" t="s">
        <v>802</v>
      </c>
      <c r="I159" s="8">
        <v>45936</v>
      </c>
      <c r="J159" s="8">
        <v>45938</v>
      </c>
      <c r="K159">
        <v>2</v>
      </c>
      <c r="L159" s="17" t="s">
        <v>2937</v>
      </c>
      <c r="M159">
        <v>9507</v>
      </c>
      <c r="N159">
        <v>2422</v>
      </c>
      <c r="O159">
        <v>30</v>
      </c>
      <c r="P159">
        <v>80</v>
      </c>
      <c r="Q159" s="17" t="s">
        <v>2944</v>
      </c>
      <c r="R159" s="17" t="s">
        <v>2945</v>
      </c>
      <c r="S159" s="17" t="s">
        <v>2948</v>
      </c>
      <c r="T159">
        <v>110</v>
      </c>
      <c r="U159" s="17" t="s">
        <v>2948</v>
      </c>
      <c r="V159" s="17" t="s">
        <v>2941</v>
      </c>
      <c r="W159" s="172">
        <v>45936</v>
      </c>
      <c r="X159" s="8">
        <v>45931</v>
      </c>
      <c r="Y159" s="172">
        <v>45931</v>
      </c>
      <c r="Z159" s="17" t="s">
        <v>2942</v>
      </c>
      <c r="AA159">
        <v>2025</v>
      </c>
      <c r="AB159" s="17" t="s">
        <v>2943</v>
      </c>
      <c r="AC159" s="17"/>
      <c r="AD159" s="17" t="s">
        <v>1032</v>
      </c>
      <c r="AE159">
        <v>18</v>
      </c>
      <c r="AF159" s="17" t="s">
        <v>2937</v>
      </c>
      <c r="AG159" t="s">
        <v>2957</v>
      </c>
      <c r="AH159" s="17" t="s">
        <v>1032</v>
      </c>
    </row>
    <row r="160" spans="1:34">
      <c r="A160">
        <v>70</v>
      </c>
      <c r="B160" s="17" t="s">
        <v>705</v>
      </c>
      <c r="C160" s="17" t="s">
        <v>705</v>
      </c>
      <c r="D160" s="17" t="s">
        <v>706</v>
      </c>
      <c r="E160" s="17" t="s">
        <v>778</v>
      </c>
      <c r="F160" s="17" t="s">
        <v>779</v>
      </c>
      <c r="G160" s="17" t="s">
        <v>803</v>
      </c>
      <c r="H160" t="s">
        <v>802</v>
      </c>
      <c r="I160" s="8">
        <v>45936</v>
      </c>
      <c r="J160" s="8">
        <v>45938</v>
      </c>
      <c r="K160">
        <v>2</v>
      </c>
      <c r="L160" s="17" t="s">
        <v>2937</v>
      </c>
      <c r="M160">
        <v>5773</v>
      </c>
      <c r="N160">
        <v>2910</v>
      </c>
      <c r="O160">
        <v>63</v>
      </c>
      <c r="P160">
        <v>80</v>
      </c>
      <c r="Q160" s="17" t="s">
        <v>2944</v>
      </c>
      <c r="R160" s="17" t="s">
        <v>2945</v>
      </c>
      <c r="S160" s="17" t="s">
        <v>2948</v>
      </c>
      <c r="T160">
        <v>143</v>
      </c>
      <c r="U160" s="17" t="s">
        <v>2948</v>
      </c>
      <c r="V160" s="17" t="s">
        <v>2941</v>
      </c>
      <c r="W160" s="172">
        <v>45936</v>
      </c>
      <c r="X160" s="8">
        <v>45931</v>
      </c>
      <c r="Y160" s="172">
        <v>45931</v>
      </c>
      <c r="Z160" s="17" t="s">
        <v>2942</v>
      </c>
      <c r="AA160">
        <v>2025</v>
      </c>
      <c r="AB160" s="17" t="s">
        <v>2943</v>
      </c>
      <c r="AC160" s="17"/>
      <c r="AD160" s="17" t="s">
        <v>1312</v>
      </c>
      <c r="AE160">
        <v>18</v>
      </c>
      <c r="AF160" s="17" t="s">
        <v>2937</v>
      </c>
      <c r="AG160" t="s">
        <v>2957</v>
      </c>
      <c r="AH160" s="17" t="s">
        <v>1312</v>
      </c>
    </row>
    <row r="161" spans="1:34">
      <c r="A161">
        <v>71</v>
      </c>
      <c r="B161" s="17" t="s">
        <v>705</v>
      </c>
      <c r="C161" s="17" t="s">
        <v>705</v>
      </c>
      <c r="D161" s="17" t="s">
        <v>706</v>
      </c>
      <c r="E161" s="17" t="s">
        <v>778</v>
      </c>
      <c r="F161" s="17" t="s">
        <v>779</v>
      </c>
      <c r="G161" s="17" t="s">
        <v>804</v>
      </c>
      <c r="H161" t="s">
        <v>802</v>
      </c>
      <c r="I161" s="8">
        <v>45936</v>
      </c>
      <c r="J161" s="8">
        <v>45938</v>
      </c>
      <c r="K161">
        <v>2</v>
      </c>
      <c r="L161" s="17" t="s">
        <v>2937</v>
      </c>
      <c r="M161">
        <v>7071</v>
      </c>
      <c r="N161">
        <v>1528</v>
      </c>
      <c r="O161">
        <v>113</v>
      </c>
      <c r="P161">
        <v>60</v>
      </c>
      <c r="Q161" s="17" t="s">
        <v>2944</v>
      </c>
      <c r="R161" s="17" t="s">
        <v>2945</v>
      </c>
      <c r="S161" s="17" t="s">
        <v>2946</v>
      </c>
      <c r="T161">
        <v>173</v>
      </c>
      <c r="U161" s="17" t="s">
        <v>2946</v>
      </c>
      <c r="V161" s="17" t="s">
        <v>2941</v>
      </c>
      <c r="W161" s="172">
        <v>45936</v>
      </c>
      <c r="X161" s="8">
        <v>45931</v>
      </c>
      <c r="Y161" s="172">
        <v>45931</v>
      </c>
      <c r="Z161" s="17" t="s">
        <v>2942</v>
      </c>
      <c r="AA161">
        <v>2025</v>
      </c>
      <c r="AB161" s="17" t="s">
        <v>2943</v>
      </c>
      <c r="AC161" s="17"/>
      <c r="AD161" s="17" t="s">
        <v>1312</v>
      </c>
      <c r="AE161">
        <v>18</v>
      </c>
      <c r="AF161" s="17" t="s">
        <v>2937</v>
      </c>
      <c r="AG161" t="s">
        <v>2957</v>
      </c>
      <c r="AH161" s="17" t="s">
        <v>1312</v>
      </c>
    </row>
    <row r="162" spans="1:34">
      <c r="A162">
        <v>72</v>
      </c>
      <c r="B162" s="17" t="s">
        <v>705</v>
      </c>
      <c r="C162" s="17" t="s">
        <v>705</v>
      </c>
      <c r="D162" s="17" t="s">
        <v>706</v>
      </c>
      <c r="E162" s="17" t="s">
        <v>778</v>
      </c>
      <c r="F162" s="17" t="s">
        <v>779</v>
      </c>
      <c r="G162" s="17" t="s">
        <v>805</v>
      </c>
      <c r="H162" t="s">
        <v>802</v>
      </c>
      <c r="I162" s="8">
        <v>45936</v>
      </c>
      <c r="J162" s="8">
        <v>45938</v>
      </c>
      <c r="K162">
        <v>2</v>
      </c>
      <c r="L162" s="17" t="s">
        <v>2937</v>
      </c>
      <c r="M162">
        <v>4266</v>
      </c>
      <c r="N162">
        <v>740</v>
      </c>
      <c r="O162">
        <v>30</v>
      </c>
      <c r="P162">
        <v>100</v>
      </c>
      <c r="Q162" s="17" t="s">
        <v>2944</v>
      </c>
      <c r="R162" s="17" t="s">
        <v>2945</v>
      </c>
      <c r="S162" s="17" t="s">
        <v>2948</v>
      </c>
      <c r="T162">
        <v>130</v>
      </c>
      <c r="U162" s="17" t="s">
        <v>2948</v>
      </c>
      <c r="V162" s="17" t="s">
        <v>2941</v>
      </c>
      <c r="W162" s="172">
        <v>45936</v>
      </c>
      <c r="X162" s="8">
        <v>45931</v>
      </c>
      <c r="Y162" s="172">
        <v>45931</v>
      </c>
      <c r="Z162" s="17" t="s">
        <v>2942</v>
      </c>
      <c r="AA162">
        <v>2025</v>
      </c>
      <c r="AB162" s="17" t="s">
        <v>2943</v>
      </c>
      <c r="AC162" s="17"/>
      <c r="AD162" s="17" t="s">
        <v>1312</v>
      </c>
      <c r="AE162">
        <v>18</v>
      </c>
      <c r="AF162" s="17" t="s">
        <v>2937</v>
      </c>
      <c r="AG162" t="s">
        <v>2957</v>
      </c>
      <c r="AH162" s="17" t="s">
        <v>1312</v>
      </c>
    </row>
    <row r="163" spans="1:34">
      <c r="A163">
        <v>73</v>
      </c>
      <c r="B163" s="17" t="s">
        <v>705</v>
      </c>
      <c r="C163" s="17" t="s">
        <v>705</v>
      </c>
      <c r="D163" s="17" t="s">
        <v>706</v>
      </c>
      <c r="E163" s="17" t="s">
        <v>778</v>
      </c>
      <c r="F163" s="17" t="s">
        <v>779</v>
      </c>
      <c r="G163" s="17" t="s">
        <v>806</v>
      </c>
      <c r="H163" t="s">
        <v>802</v>
      </c>
      <c r="I163" s="8">
        <v>45936</v>
      </c>
      <c r="J163" s="8">
        <v>45937</v>
      </c>
      <c r="K163">
        <v>1</v>
      </c>
      <c r="L163" s="17" t="s">
        <v>2937</v>
      </c>
      <c r="M163">
        <v>506</v>
      </c>
      <c r="N163">
        <v>215</v>
      </c>
      <c r="O163">
        <v>73</v>
      </c>
      <c r="P163">
        <v>80</v>
      </c>
      <c r="Q163" s="17" t="s">
        <v>2944</v>
      </c>
      <c r="R163" s="17" t="s">
        <v>2945</v>
      </c>
      <c r="S163" s="17" t="s">
        <v>2948</v>
      </c>
      <c r="T163">
        <v>153</v>
      </c>
      <c r="U163" s="17" t="s">
        <v>2948</v>
      </c>
      <c r="V163" s="17" t="s">
        <v>2941</v>
      </c>
      <c r="W163" s="172">
        <v>45936</v>
      </c>
      <c r="X163" s="8">
        <v>45931</v>
      </c>
      <c r="Y163" s="172">
        <v>45931</v>
      </c>
      <c r="Z163" s="17" t="s">
        <v>2942</v>
      </c>
      <c r="AA163">
        <v>2025</v>
      </c>
      <c r="AB163" s="17" t="s">
        <v>2949</v>
      </c>
      <c r="AC163" s="17"/>
      <c r="AD163" s="17" t="s">
        <v>1312</v>
      </c>
      <c r="AE163">
        <v>18</v>
      </c>
      <c r="AF163" s="17" t="s">
        <v>2937</v>
      </c>
      <c r="AG163" t="s">
        <v>2957</v>
      </c>
      <c r="AH163" s="17" t="s">
        <v>1312</v>
      </c>
    </row>
    <row r="164" spans="1:34">
      <c r="A164">
        <v>196</v>
      </c>
      <c r="B164" s="17" t="s">
        <v>705</v>
      </c>
      <c r="C164" s="17" t="s">
        <v>705</v>
      </c>
      <c r="D164" s="17" t="s">
        <v>706</v>
      </c>
      <c r="E164" s="17" t="s">
        <v>761</v>
      </c>
      <c r="F164" s="17" t="s">
        <v>762</v>
      </c>
      <c r="G164" s="17" t="s">
        <v>945</v>
      </c>
      <c r="H164">
        <v>153736</v>
      </c>
      <c r="I164" s="8">
        <v>45948</v>
      </c>
      <c r="J164" s="8">
        <v>45949</v>
      </c>
      <c r="K164">
        <v>1</v>
      </c>
      <c r="L164" s="17" t="s">
        <v>2937</v>
      </c>
      <c r="M164">
        <v>5916</v>
      </c>
      <c r="N164">
        <v>1086</v>
      </c>
      <c r="O164">
        <v>40</v>
      </c>
      <c r="P164">
        <v>60</v>
      </c>
      <c r="Q164" s="17" t="s">
        <v>2944</v>
      </c>
      <c r="R164" s="17" t="s">
        <v>2945</v>
      </c>
      <c r="S164" s="17" t="s">
        <v>2946</v>
      </c>
      <c r="T164">
        <v>100</v>
      </c>
      <c r="U164" s="17" t="s">
        <v>2946</v>
      </c>
      <c r="V164" s="17" t="s">
        <v>2941</v>
      </c>
      <c r="W164" s="172">
        <v>45948</v>
      </c>
      <c r="X164" s="8">
        <v>45931</v>
      </c>
      <c r="Y164" s="172">
        <v>45931</v>
      </c>
      <c r="Z164" s="17" t="s">
        <v>2942</v>
      </c>
      <c r="AA164">
        <v>2025</v>
      </c>
      <c r="AB164" s="17" t="s">
        <v>2950</v>
      </c>
      <c r="AC164" s="17"/>
      <c r="AD164" s="17" t="s">
        <v>1187</v>
      </c>
      <c r="AE164">
        <v>18</v>
      </c>
      <c r="AF164" s="17" t="s">
        <v>2937</v>
      </c>
      <c r="AG164" t="s">
        <v>2957</v>
      </c>
      <c r="AH164" s="17" t="s">
        <v>1187</v>
      </c>
    </row>
    <row r="165" spans="1:34">
      <c r="A165">
        <v>81</v>
      </c>
      <c r="B165" s="17" t="s">
        <v>705</v>
      </c>
      <c r="C165" s="17" t="s">
        <v>705</v>
      </c>
      <c r="D165" s="17" t="s">
        <v>706</v>
      </c>
      <c r="E165" s="17" t="s">
        <v>809</v>
      </c>
      <c r="F165" s="17" t="s">
        <v>810</v>
      </c>
      <c r="G165" s="17" t="s">
        <v>817</v>
      </c>
      <c r="H165">
        <v>120044</v>
      </c>
      <c r="I165" s="8">
        <v>45936</v>
      </c>
      <c r="J165" s="8">
        <v>45937</v>
      </c>
      <c r="K165">
        <v>1</v>
      </c>
      <c r="L165" s="17" t="s">
        <v>2937</v>
      </c>
      <c r="M165">
        <v>2235</v>
      </c>
      <c r="N165">
        <v>0</v>
      </c>
      <c r="O165">
        <v>40</v>
      </c>
      <c r="P165">
        <v>60</v>
      </c>
      <c r="Q165" s="17" t="s">
        <v>2944</v>
      </c>
      <c r="R165" s="17" t="s">
        <v>2945</v>
      </c>
      <c r="S165" s="17" t="s">
        <v>2946</v>
      </c>
      <c r="T165">
        <v>100</v>
      </c>
      <c r="U165" s="17" t="s">
        <v>2946</v>
      </c>
      <c r="V165" s="17" t="s">
        <v>2941</v>
      </c>
      <c r="W165" s="172">
        <v>45936</v>
      </c>
      <c r="X165" s="8">
        <v>45931</v>
      </c>
      <c r="Y165" s="172">
        <v>45931</v>
      </c>
      <c r="Z165" s="17" t="s">
        <v>2942</v>
      </c>
      <c r="AA165">
        <v>2025</v>
      </c>
      <c r="AB165" s="17" t="s">
        <v>2949</v>
      </c>
      <c r="AC165" s="17"/>
      <c r="AD165" s="17" t="s">
        <v>1204</v>
      </c>
      <c r="AE165">
        <v>18</v>
      </c>
      <c r="AF165" s="17" t="s">
        <v>2937</v>
      </c>
      <c r="AG165" t="s">
        <v>2957</v>
      </c>
      <c r="AH165" s="17" t="s">
        <v>1204</v>
      </c>
    </row>
    <row r="166" spans="1:34">
      <c r="A166">
        <v>106</v>
      </c>
      <c r="B166" s="17" t="s">
        <v>705</v>
      </c>
      <c r="C166" s="17" t="s">
        <v>705</v>
      </c>
      <c r="D166" s="17" t="s">
        <v>706</v>
      </c>
      <c r="E166" s="17" t="s">
        <v>809</v>
      </c>
      <c r="F166" s="17" t="s">
        <v>810</v>
      </c>
      <c r="G166" s="17" t="s">
        <v>845</v>
      </c>
      <c r="H166">
        <v>94335</v>
      </c>
      <c r="I166" s="8">
        <v>45939</v>
      </c>
      <c r="J166" s="8">
        <v>45939</v>
      </c>
      <c r="K166">
        <v>0</v>
      </c>
      <c r="L166" s="17" t="s">
        <v>2937</v>
      </c>
      <c r="M166">
        <v>7893</v>
      </c>
      <c r="N166">
        <v>2439</v>
      </c>
      <c r="O166">
        <v>27</v>
      </c>
      <c r="P166">
        <v>80</v>
      </c>
      <c r="Q166" s="17" t="s">
        <v>2944</v>
      </c>
      <c r="R166" s="17" t="s">
        <v>2945</v>
      </c>
      <c r="S166" s="17" t="s">
        <v>2948</v>
      </c>
      <c r="T166">
        <v>107</v>
      </c>
      <c r="U166" s="17" t="s">
        <v>2948</v>
      </c>
      <c r="V166" s="17" t="s">
        <v>2941</v>
      </c>
      <c r="W166" s="172">
        <v>45939</v>
      </c>
      <c r="X166" s="8">
        <v>45931</v>
      </c>
      <c r="Y166" s="172">
        <v>45931</v>
      </c>
      <c r="Z166" s="17" t="s">
        <v>2942</v>
      </c>
      <c r="AA166">
        <v>2025</v>
      </c>
      <c r="AB166" s="17" t="s">
        <v>2951</v>
      </c>
      <c r="AC166" s="17"/>
      <c r="AD166" s="17" t="s">
        <v>1206</v>
      </c>
      <c r="AE166">
        <v>18</v>
      </c>
      <c r="AF166" s="17" t="s">
        <v>2937</v>
      </c>
      <c r="AG166" t="s">
        <v>2957</v>
      </c>
      <c r="AH166" s="17" t="s">
        <v>1206</v>
      </c>
    </row>
    <row r="167" spans="1:34">
      <c r="A167">
        <v>75</v>
      </c>
      <c r="B167" s="17" t="s">
        <v>705</v>
      </c>
      <c r="C167" s="17" t="s">
        <v>705</v>
      </c>
      <c r="D167" s="17" t="s">
        <v>706</v>
      </c>
      <c r="E167" s="17" t="s">
        <v>809</v>
      </c>
      <c r="F167" s="17" t="s">
        <v>810</v>
      </c>
      <c r="G167" s="17" t="s">
        <v>811</v>
      </c>
      <c r="H167">
        <v>120044</v>
      </c>
      <c r="I167" s="8">
        <v>45936</v>
      </c>
      <c r="J167" s="8">
        <v>45936</v>
      </c>
      <c r="K167">
        <v>0</v>
      </c>
      <c r="L167" s="17" t="s">
        <v>2937</v>
      </c>
      <c r="M167">
        <v>3302</v>
      </c>
      <c r="N167">
        <v>1164</v>
      </c>
      <c r="O167">
        <v>20</v>
      </c>
      <c r="P167">
        <v>80</v>
      </c>
      <c r="Q167" s="17" t="s">
        <v>2944</v>
      </c>
      <c r="R167" s="17" t="s">
        <v>2945</v>
      </c>
      <c r="S167" s="17" t="s">
        <v>2948</v>
      </c>
      <c r="T167">
        <v>100</v>
      </c>
      <c r="U167" s="17" t="s">
        <v>2948</v>
      </c>
      <c r="V167" s="17" t="s">
        <v>2941</v>
      </c>
      <c r="W167" s="172">
        <v>45936</v>
      </c>
      <c r="X167" s="8">
        <v>45931</v>
      </c>
      <c r="Y167" s="172">
        <v>45931</v>
      </c>
      <c r="Z167" s="17" t="s">
        <v>2942</v>
      </c>
      <c r="AA167">
        <v>2025</v>
      </c>
      <c r="AB167" s="17" t="s">
        <v>1003</v>
      </c>
      <c r="AC167" s="17"/>
      <c r="AD167" s="17" t="s">
        <v>1115</v>
      </c>
      <c r="AE167">
        <v>18</v>
      </c>
      <c r="AF167" s="17" t="s">
        <v>2937</v>
      </c>
      <c r="AG167" t="s">
        <v>2957</v>
      </c>
      <c r="AH167" s="17" t="s">
        <v>1115</v>
      </c>
    </row>
    <row r="168" spans="1:34">
      <c r="A168">
        <v>211</v>
      </c>
      <c r="B168" s="17" t="s">
        <v>705</v>
      </c>
      <c r="C168" s="17" t="s">
        <v>705</v>
      </c>
      <c r="D168" s="17" t="s">
        <v>706</v>
      </c>
      <c r="E168" s="17" t="s">
        <v>761</v>
      </c>
      <c r="F168" s="17" t="s">
        <v>762</v>
      </c>
      <c r="G168" s="17" t="s">
        <v>955</v>
      </c>
      <c r="H168">
        <v>120808466</v>
      </c>
      <c r="I168" s="8">
        <v>45957</v>
      </c>
      <c r="J168" s="8">
        <v>45959</v>
      </c>
      <c r="K168">
        <v>2</v>
      </c>
      <c r="L168" s="17" t="s">
        <v>2937</v>
      </c>
      <c r="M168">
        <v>0</v>
      </c>
      <c r="N168">
        <v>0</v>
      </c>
      <c r="O168">
        <v>12</v>
      </c>
      <c r="P168">
        <v>80</v>
      </c>
      <c r="Q168" s="17" t="s">
        <v>2944</v>
      </c>
      <c r="R168" s="17" t="s">
        <v>2945</v>
      </c>
      <c r="S168" s="17" t="s">
        <v>2948</v>
      </c>
      <c r="T168">
        <v>92</v>
      </c>
      <c r="U168" s="17" t="s">
        <v>2948</v>
      </c>
      <c r="V168" s="17" t="s">
        <v>2941</v>
      </c>
      <c r="W168" s="172">
        <v>45957</v>
      </c>
      <c r="X168" s="8">
        <v>45931</v>
      </c>
      <c r="Y168" s="172">
        <v>45931</v>
      </c>
      <c r="Z168" s="17" t="s">
        <v>2942</v>
      </c>
      <c r="AA168">
        <v>2025</v>
      </c>
      <c r="AB168" s="17" t="s">
        <v>2943</v>
      </c>
      <c r="AC168" s="17"/>
      <c r="AD168" s="17" t="s">
        <v>1193</v>
      </c>
      <c r="AE168">
        <v>18</v>
      </c>
      <c r="AF168" s="17" t="s">
        <v>2937</v>
      </c>
      <c r="AG168" t="s">
        <v>2957</v>
      </c>
      <c r="AH168" s="17" t="s">
        <v>1193</v>
      </c>
    </row>
    <row r="169" spans="1:34">
      <c r="A169">
        <v>119</v>
      </c>
      <c r="B169" s="17" t="s">
        <v>705</v>
      </c>
      <c r="C169" s="17" t="s">
        <v>705</v>
      </c>
      <c r="D169" s="17" t="s">
        <v>706</v>
      </c>
      <c r="E169" s="17" t="s">
        <v>809</v>
      </c>
      <c r="F169" s="17" t="s">
        <v>810</v>
      </c>
      <c r="G169" s="17" t="s">
        <v>861</v>
      </c>
      <c r="H169">
        <v>122430</v>
      </c>
      <c r="I169" s="8">
        <v>45940</v>
      </c>
      <c r="J169" s="8">
        <v>45940</v>
      </c>
      <c r="K169">
        <v>0</v>
      </c>
      <c r="L169" s="17" t="s">
        <v>2937</v>
      </c>
      <c r="M169">
        <v>0</v>
      </c>
      <c r="N169">
        <v>9256</v>
      </c>
      <c r="O169">
        <v>10</v>
      </c>
      <c r="P169">
        <v>80</v>
      </c>
      <c r="Q169" s="17" t="s">
        <v>2944</v>
      </c>
      <c r="R169" s="17" t="s">
        <v>2945</v>
      </c>
      <c r="S169" s="17" t="s">
        <v>2948</v>
      </c>
      <c r="T169">
        <v>90</v>
      </c>
      <c r="U169" s="17" t="s">
        <v>2948</v>
      </c>
      <c r="V169" s="17" t="s">
        <v>2941</v>
      </c>
      <c r="W169" s="172">
        <v>45940</v>
      </c>
      <c r="X169" s="8">
        <v>45931</v>
      </c>
      <c r="Y169" s="172">
        <v>45931</v>
      </c>
      <c r="Z169" s="17" t="s">
        <v>2942</v>
      </c>
      <c r="AA169">
        <v>2025</v>
      </c>
      <c r="AB169" s="17" t="s">
        <v>2952</v>
      </c>
      <c r="AC169" s="17"/>
      <c r="AD169" s="17" t="s">
        <v>1175</v>
      </c>
      <c r="AE169">
        <v>18</v>
      </c>
      <c r="AF169" s="17" t="s">
        <v>2937</v>
      </c>
      <c r="AG169" t="s">
        <v>2957</v>
      </c>
      <c r="AH169" s="17" t="s">
        <v>1175</v>
      </c>
    </row>
    <row r="170" spans="1:34">
      <c r="A170">
        <v>153</v>
      </c>
      <c r="B170" s="17" t="s">
        <v>705</v>
      </c>
      <c r="C170" s="17" t="s">
        <v>705</v>
      </c>
      <c r="D170" s="17" t="s">
        <v>706</v>
      </c>
      <c r="E170" s="17" t="s">
        <v>761</v>
      </c>
      <c r="F170" s="17" t="s">
        <v>762</v>
      </c>
      <c r="G170" s="17" t="s">
        <v>861</v>
      </c>
      <c r="H170">
        <v>121425</v>
      </c>
      <c r="I170" s="8">
        <v>45944</v>
      </c>
      <c r="J170" s="8">
        <v>45945</v>
      </c>
      <c r="K170">
        <v>1</v>
      </c>
      <c r="L170" s="17" t="s">
        <v>2937</v>
      </c>
      <c r="M170">
        <v>4386</v>
      </c>
      <c r="N170">
        <v>1230</v>
      </c>
      <c r="O170">
        <v>5</v>
      </c>
      <c r="P170">
        <v>80</v>
      </c>
      <c r="Q170" s="17" t="s">
        <v>2944</v>
      </c>
      <c r="R170" s="17" t="s">
        <v>2945</v>
      </c>
      <c r="S170" s="17" t="s">
        <v>2948</v>
      </c>
      <c r="T170">
        <v>85</v>
      </c>
      <c r="U170" s="17" t="s">
        <v>2948</v>
      </c>
      <c r="V170" s="17" t="s">
        <v>2941</v>
      </c>
      <c r="W170" s="172">
        <v>45944</v>
      </c>
      <c r="X170" s="8">
        <v>45931</v>
      </c>
      <c r="Y170" s="172">
        <v>45931</v>
      </c>
      <c r="Z170" s="17" t="s">
        <v>2942</v>
      </c>
      <c r="AA170">
        <v>2025</v>
      </c>
      <c r="AB170" s="17" t="s">
        <v>2943</v>
      </c>
      <c r="AC170" s="17"/>
      <c r="AD170" s="17" t="s">
        <v>1175</v>
      </c>
      <c r="AE170">
        <v>18</v>
      </c>
      <c r="AF170" s="17" t="s">
        <v>2937</v>
      </c>
      <c r="AG170" t="s">
        <v>2957</v>
      </c>
      <c r="AH170" s="17" t="s">
        <v>1175</v>
      </c>
    </row>
    <row r="171" spans="1:34">
      <c r="A171">
        <v>211</v>
      </c>
      <c r="B171" s="17" t="s">
        <v>705</v>
      </c>
      <c r="C171" s="17" t="s">
        <v>705</v>
      </c>
      <c r="D171" s="17" t="s">
        <v>706</v>
      </c>
      <c r="E171" s="17" t="s">
        <v>761</v>
      </c>
      <c r="F171" s="17" t="s">
        <v>762</v>
      </c>
      <c r="G171" s="17" t="s">
        <v>956</v>
      </c>
      <c r="H171">
        <v>120808466</v>
      </c>
      <c r="I171" s="8">
        <v>45957</v>
      </c>
      <c r="J171" s="8">
        <v>45959</v>
      </c>
      <c r="K171">
        <v>2</v>
      </c>
      <c r="L171" s="17" t="s">
        <v>2937</v>
      </c>
      <c r="M171">
        <v>0</v>
      </c>
      <c r="N171">
        <v>0</v>
      </c>
      <c r="O171">
        <v>10</v>
      </c>
      <c r="P171">
        <v>80</v>
      </c>
      <c r="Q171" s="17" t="s">
        <v>2944</v>
      </c>
      <c r="R171" s="17" t="s">
        <v>2945</v>
      </c>
      <c r="S171" s="17" t="s">
        <v>2948</v>
      </c>
      <c r="T171">
        <v>90</v>
      </c>
      <c r="U171" s="17" t="s">
        <v>2948</v>
      </c>
      <c r="V171" s="17" t="s">
        <v>2941</v>
      </c>
      <c r="W171" s="172">
        <v>45957</v>
      </c>
      <c r="X171" s="8">
        <v>45931</v>
      </c>
      <c r="Y171" s="172">
        <v>45931</v>
      </c>
      <c r="Z171" s="17" t="s">
        <v>2942</v>
      </c>
      <c r="AA171">
        <v>2025</v>
      </c>
      <c r="AB171" s="17" t="s">
        <v>2943</v>
      </c>
      <c r="AC171" s="17"/>
      <c r="AD171" s="17" t="s">
        <v>1193</v>
      </c>
      <c r="AE171">
        <v>18</v>
      </c>
      <c r="AF171" s="17" t="s">
        <v>2937</v>
      </c>
      <c r="AG171" t="s">
        <v>2957</v>
      </c>
      <c r="AH171" s="17" t="s">
        <v>1193</v>
      </c>
    </row>
    <row r="172" spans="1:34">
      <c r="A172">
        <v>207</v>
      </c>
      <c r="B172" s="17" t="s">
        <v>705</v>
      </c>
      <c r="C172" s="17" t="s">
        <v>705</v>
      </c>
      <c r="D172" s="17" t="s">
        <v>706</v>
      </c>
      <c r="E172" s="17" t="s">
        <v>761</v>
      </c>
      <c r="F172" s="17" t="s">
        <v>762</v>
      </c>
      <c r="G172" s="17" t="s">
        <v>950</v>
      </c>
      <c r="H172">
        <v>114240</v>
      </c>
      <c r="I172" s="8">
        <v>45954</v>
      </c>
      <c r="J172" s="8">
        <v>45955</v>
      </c>
      <c r="K172">
        <v>1</v>
      </c>
      <c r="L172" s="17" t="s">
        <v>2937</v>
      </c>
      <c r="M172">
        <v>6806</v>
      </c>
      <c r="N172">
        <v>1733</v>
      </c>
      <c r="O172">
        <v>25</v>
      </c>
      <c r="P172">
        <v>40</v>
      </c>
      <c r="Q172" s="17" t="s">
        <v>2944</v>
      </c>
      <c r="R172" s="17" t="s">
        <v>2945</v>
      </c>
      <c r="S172" s="17" t="s">
        <v>2946</v>
      </c>
      <c r="T172">
        <v>65</v>
      </c>
      <c r="U172" s="17" t="s">
        <v>2946</v>
      </c>
      <c r="V172" s="17" t="s">
        <v>2941</v>
      </c>
      <c r="W172" s="172">
        <v>45954</v>
      </c>
      <c r="X172" s="8">
        <v>45931</v>
      </c>
      <c r="Y172" s="172">
        <v>45931</v>
      </c>
      <c r="Z172" s="17" t="s">
        <v>2942</v>
      </c>
      <c r="AA172">
        <v>2025</v>
      </c>
      <c r="AB172" s="17" t="s">
        <v>2947</v>
      </c>
      <c r="AC172" s="17"/>
      <c r="AD172" s="17" t="s">
        <v>1170</v>
      </c>
      <c r="AE172">
        <v>18</v>
      </c>
      <c r="AF172" s="17" t="s">
        <v>2937</v>
      </c>
      <c r="AG172" t="s">
        <v>2957</v>
      </c>
      <c r="AH172" s="17" t="s">
        <v>1170</v>
      </c>
    </row>
    <row r="173" spans="1:34">
      <c r="A173">
        <v>80</v>
      </c>
      <c r="B173" s="17" t="s">
        <v>31</v>
      </c>
      <c r="C173" s="17" t="s">
        <v>31</v>
      </c>
      <c r="D173" s="17" t="s">
        <v>1</v>
      </c>
      <c r="E173" s="17" t="s">
        <v>143</v>
      </c>
      <c r="F173" s="17" t="s">
        <v>111</v>
      </c>
      <c r="G173" s="17" t="s">
        <v>148</v>
      </c>
      <c r="H173">
        <v>74229</v>
      </c>
      <c r="I173" s="8">
        <v>45932</v>
      </c>
      <c r="J173" s="8">
        <v>45932</v>
      </c>
      <c r="K173">
        <v>0</v>
      </c>
      <c r="L173" s="17" t="s">
        <v>2937</v>
      </c>
      <c r="M173">
        <v>3768</v>
      </c>
      <c r="N173">
        <v>679</v>
      </c>
      <c r="O173">
        <v>65</v>
      </c>
      <c r="P173">
        <v>60</v>
      </c>
      <c r="Q173" s="17" t="s">
        <v>2944</v>
      </c>
      <c r="R173" s="17" t="s">
        <v>2945</v>
      </c>
      <c r="S173" s="17" t="s">
        <v>2946</v>
      </c>
      <c r="T173">
        <v>125</v>
      </c>
      <c r="U173" s="17" t="s">
        <v>2946</v>
      </c>
      <c r="V173" s="17" t="s">
        <v>2941</v>
      </c>
      <c r="W173" s="172">
        <v>45932</v>
      </c>
      <c r="Y173" s="172">
        <v>45931</v>
      </c>
      <c r="Z173" s="17" t="s">
        <v>2942</v>
      </c>
      <c r="AA173">
        <v>2025</v>
      </c>
      <c r="AB173" s="17" t="s">
        <v>2951</v>
      </c>
      <c r="AC173" s="17"/>
      <c r="AD173" s="17" t="s">
        <v>1720</v>
      </c>
      <c r="AE173">
        <v>18</v>
      </c>
      <c r="AF173" s="17" t="s">
        <v>2937</v>
      </c>
      <c r="AG173" t="s">
        <v>2957</v>
      </c>
      <c r="AH173" s="17" t="s">
        <v>1720</v>
      </c>
    </row>
    <row r="174" spans="1:34">
      <c r="A174">
        <v>177</v>
      </c>
      <c r="B174" s="17" t="s">
        <v>705</v>
      </c>
      <c r="C174" s="17" t="s">
        <v>705</v>
      </c>
      <c r="D174" s="17" t="s">
        <v>706</v>
      </c>
      <c r="E174" s="17" t="s">
        <v>836</v>
      </c>
      <c r="F174" s="17" t="s">
        <v>836</v>
      </c>
      <c r="G174" s="17" t="s">
        <v>924</v>
      </c>
      <c r="H174" t="s">
        <v>925</v>
      </c>
      <c r="I174" s="8">
        <v>45946</v>
      </c>
      <c r="J174" s="8">
        <v>45952</v>
      </c>
      <c r="K174">
        <v>6</v>
      </c>
      <c r="L174" s="17" t="s">
        <v>2937</v>
      </c>
      <c r="M174">
        <v>3296</v>
      </c>
      <c r="N174">
        <v>639</v>
      </c>
      <c r="O174">
        <v>20</v>
      </c>
      <c r="P174">
        <v>60</v>
      </c>
      <c r="Q174" s="17" t="s">
        <v>2944</v>
      </c>
      <c r="R174" s="17" t="s">
        <v>2945</v>
      </c>
      <c r="S174" s="17" t="s">
        <v>2946</v>
      </c>
      <c r="T174">
        <v>80</v>
      </c>
      <c r="U174" s="17" t="s">
        <v>2946</v>
      </c>
      <c r="V174" s="17" t="s">
        <v>2941</v>
      </c>
      <c r="W174" s="172">
        <v>45946</v>
      </c>
      <c r="X174" s="8">
        <v>45931</v>
      </c>
      <c r="Y174" s="172">
        <v>45931</v>
      </c>
      <c r="Z174" s="17" t="s">
        <v>2942</v>
      </c>
      <c r="AA174">
        <v>2025</v>
      </c>
      <c r="AB174" s="17" t="s">
        <v>2943</v>
      </c>
      <c r="AC174" s="17"/>
      <c r="AD174" s="17" t="s">
        <v>1115</v>
      </c>
      <c r="AE174">
        <v>18</v>
      </c>
      <c r="AF174" s="17" t="s">
        <v>2937</v>
      </c>
      <c r="AG174" t="s">
        <v>2957</v>
      </c>
      <c r="AH174" s="17" t="s">
        <v>1115</v>
      </c>
    </row>
    <row r="175" spans="1:34">
      <c r="A175">
        <v>82</v>
      </c>
      <c r="B175" s="17" t="s">
        <v>705</v>
      </c>
      <c r="C175" s="17" t="s">
        <v>705</v>
      </c>
      <c r="D175" s="17" t="s">
        <v>706</v>
      </c>
      <c r="E175" s="17" t="s">
        <v>761</v>
      </c>
      <c r="F175" s="17" t="s">
        <v>762</v>
      </c>
      <c r="G175" s="17" t="s">
        <v>818</v>
      </c>
      <c r="H175" t="s">
        <v>819</v>
      </c>
      <c r="I175" s="8">
        <v>45937</v>
      </c>
      <c r="J175" s="8">
        <v>45938</v>
      </c>
      <c r="K175">
        <v>1</v>
      </c>
      <c r="L175" s="17" t="s">
        <v>2937</v>
      </c>
      <c r="M175">
        <v>42</v>
      </c>
      <c r="N175">
        <v>3</v>
      </c>
      <c r="O175">
        <v>15</v>
      </c>
      <c r="P175">
        <v>60</v>
      </c>
      <c r="Q175" s="17" t="s">
        <v>2944</v>
      </c>
      <c r="R175" s="17" t="s">
        <v>2945</v>
      </c>
      <c r="S175" s="17" t="s">
        <v>2946</v>
      </c>
      <c r="T175">
        <v>75</v>
      </c>
      <c r="U175" s="17" t="s">
        <v>2946</v>
      </c>
      <c r="V175" s="17" t="s">
        <v>2941</v>
      </c>
      <c r="W175" s="172">
        <v>45937</v>
      </c>
      <c r="X175" s="8">
        <v>45931</v>
      </c>
      <c r="Y175" s="172">
        <v>45931</v>
      </c>
      <c r="Z175" s="17" t="s">
        <v>2942</v>
      </c>
      <c r="AA175">
        <v>2025</v>
      </c>
      <c r="AB175" s="17" t="s">
        <v>2943</v>
      </c>
      <c r="AC175" s="17"/>
      <c r="AD175" s="17" t="s">
        <v>1112</v>
      </c>
      <c r="AE175">
        <v>18</v>
      </c>
      <c r="AF175" s="17" t="s">
        <v>2937</v>
      </c>
      <c r="AG175" t="s">
        <v>2957</v>
      </c>
      <c r="AH175" s="17" t="s">
        <v>1112</v>
      </c>
    </row>
    <row r="176" spans="1:34">
      <c r="A176">
        <v>83</v>
      </c>
      <c r="B176" s="17" t="s">
        <v>705</v>
      </c>
      <c r="C176" s="17" t="s">
        <v>705</v>
      </c>
      <c r="D176" s="17" t="s">
        <v>706</v>
      </c>
      <c r="E176" s="17" t="s">
        <v>761</v>
      </c>
      <c r="F176" s="17" t="s">
        <v>762</v>
      </c>
      <c r="G176" s="17" t="s">
        <v>820</v>
      </c>
      <c r="H176" t="s">
        <v>821</v>
      </c>
      <c r="I176" s="8">
        <v>45937</v>
      </c>
      <c r="J176" s="8">
        <v>45937</v>
      </c>
      <c r="K176">
        <v>0</v>
      </c>
      <c r="L176" s="17" t="s">
        <v>2937</v>
      </c>
      <c r="M176">
        <v>806</v>
      </c>
      <c r="N176">
        <v>120</v>
      </c>
      <c r="O176">
        <v>45</v>
      </c>
      <c r="P176">
        <v>60</v>
      </c>
      <c r="Q176" s="17" t="s">
        <v>2944</v>
      </c>
      <c r="R176" s="17" t="s">
        <v>2945</v>
      </c>
      <c r="S176" s="17" t="s">
        <v>2946</v>
      </c>
      <c r="T176">
        <v>105</v>
      </c>
      <c r="U176" s="17" t="s">
        <v>2946</v>
      </c>
      <c r="V176" s="17" t="s">
        <v>2941</v>
      </c>
      <c r="W176" s="172">
        <v>45937</v>
      </c>
      <c r="X176" s="8">
        <v>45931</v>
      </c>
      <c r="Y176" s="172">
        <v>45931</v>
      </c>
      <c r="Z176" s="17" t="s">
        <v>2942</v>
      </c>
      <c r="AA176">
        <v>2025</v>
      </c>
      <c r="AB176" s="17" t="s">
        <v>2949</v>
      </c>
      <c r="AC176" s="17"/>
      <c r="AD176" s="17" t="s">
        <v>1067</v>
      </c>
      <c r="AE176">
        <v>18</v>
      </c>
      <c r="AF176" s="17" t="s">
        <v>2937</v>
      </c>
      <c r="AG176" t="s">
        <v>2957</v>
      </c>
      <c r="AH176" s="17" t="s">
        <v>1067</v>
      </c>
    </row>
    <row r="177" spans="1:34">
      <c r="A177">
        <v>194</v>
      </c>
      <c r="B177" s="17" t="s">
        <v>705</v>
      </c>
      <c r="C177" s="17" t="s">
        <v>705</v>
      </c>
      <c r="D177" s="17" t="s">
        <v>706</v>
      </c>
      <c r="E177" s="17" t="s">
        <v>761</v>
      </c>
      <c r="F177" s="17" t="s">
        <v>762</v>
      </c>
      <c r="G177" s="17" t="s">
        <v>943</v>
      </c>
      <c r="H177">
        <v>153551</v>
      </c>
      <c r="I177" s="8">
        <v>45948</v>
      </c>
      <c r="J177" s="8">
        <v>45948</v>
      </c>
      <c r="K177">
        <v>0</v>
      </c>
      <c r="L177" s="17" t="s">
        <v>2937</v>
      </c>
      <c r="M177">
        <v>2451</v>
      </c>
      <c r="N177">
        <v>712</v>
      </c>
      <c r="O177">
        <v>17</v>
      </c>
      <c r="P177">
        <v>80</v>
      </c>
      <c r="Q177" s="17" t="s">
        <v>2944</v>
      </c>
      <c r="R177" s="17" t="s">
        <v>2945</v>
      </c>
      <c r="S177" s="17" t="s">
        <v>2948</v>
      </c>
      <c r="T177">
        <v>97</v>
      </c>
      <c r="U177" s="17" t="s">
        <v>2948</v>
      </c>
      <c r="V177" s="17" t="s">
        <v>2941</v>
      </c>
      <c r="W177" s="172">
        <v>45948</v>
      </c>
      <c r="X177" s="8">
        <v>45931</v>
      </c>
      <c r="Y177" s="172">
        <v>45931</v>
      </c>
      <c r="Z177" s="17" t="s">
        <v>2942</v>
      </c>
      <c r="AA177">
        <v>2025</v>
      </c>
      <c r="AB177" s="17" t="s">
        <v>2947</v>
      </c>
      <c r="AC177" s="17"/>
      <c r="AD177" s="17" t="s">
        <v>1217</v>
      </c>
      <c r="AE177">
        <v>18</v>
      </c>
      <c r="AF177" s="17" t="s">
        <v>2937</v>
      </c>
      <c r="AG177" t="s">
        <v>2957</v>
      </c>
      <c r="AH177" s="17" t="s">
        <v>1217</v>
      </c>
    </row>
    <row r="178" spans="1:34">
      <c r="A178">
        <v>84</v>
      </c>
      <c r="B178" s="17" t="s">
        <v>705</v>
      </c>
      <c r="C178" s="17" t="s">
        <v>705</v>
      </c>
      <c r="D178" s="17" t="s">
        <v>706</v>
      </c>
      <c r="E178" s="17" t="s">
        <v>761</v>
      </c>
      <c r="F178" s="17" t="s">
        <v>762</v>
      </c>
      <c r="G178" s="17" t="s">
        <v>822</v>
      </c>
      <c r="H178" t="s">
        <v>821</v>
      </c>
      <c r="I178" s="8">
        <v>45937</v>
      </c>
      <c r="J178" s="8">
        <v>45937</v>
      </c>
      <c r="K178">
        <v>0</v>
      </c>
      <c r="L178" s="17" t="s">
        <v>2937</v>
      </c>
      <c r="M178">
        <v>12290</v>
      </c>
      <c r="N178">
        <v>2581</v>
      </c>
      <c r="O178">
        <v>40</v>
      </c>
      <c r="P178">
        <v>60</v>
      </c>
      <c r="Q178" s="17" t="s">
        <v>2944</v>
      </c>
      <c r="R178" s="17" t="s">
        <v>2945</v>
      </c>
      <c r="S178" s="17" t="s">
        <v>2946</v>
      </c>
      <c r="T178">
        <v>100</v>
      </c>
      <c r="U178" s="17" t="s">
        <v>2946</v>
      </c>
      <c r="V178" s="17" t="s">
        <v>2941</v>
      </c>
      <c r="W178" s="172">
        <v>45937</v>
      </c>
      <c r="X178" s="8">
        <v>45931</v>
      </c>
      <c r="Y178" s="172">
        <v>45931</v>
      </c>
      <c r="Z178" s="17" t="s">
        <v>2942</v>
      </c>
      <c r="AA178">
        <v>2025</v>
      </c>
      <c r="AB178" s="17" t="s">
        <v>2949</v>
      </c>
      <c r="AC178" s="17"/>
      <c r="AD178" s="17" t="s">
        <v>1172</v>
      </c>
      <c r="AE178">
        <v>18</v>
      </c>
      <c r="AF178" s="17" t="s">
        <v>2937</v>
      </c>
      <c r="AG178" t="s">
        <v>2957</v>
      </c>
      <c r="AH178" s="17" t="s">
        <v>1172</v>
      </c>
    </row>
    <row r="179" spans="1:34">
      <c r="A179">
        <v>211</v>
      </c>
      <c r="B179" s="17" t="s">
        <v>705</v>
      </c>
      <c r="C179" s="17" t="s">
        <v>705</v>
      </c>
      <c r="D179" s="17" t="s">
        <v>706</v>
      </c>
      <c r="E179" s="17" t="s">
        <v>761</v>
      </c>
      <c r="F179" s="17" t="s">
        <v>762</v>
      </c>
      <c r="G179" s="17" t="s">
        <v>959</v>
      </c>
      <c r="H179">
        <v>120808466</v>
      </c>
      <c r="I179" s="8">
        <v>45957</v>
      </c>
      <c r="J179" s="8">
        <v>45958</v>
      </c>
      <c r="K179">
        <v>1</v>
      </c>
      <c r="L179" s="17" t="s">
        <v>2937</v>
      </c>
      <c r="M179">
        <v>0</v>
      </c>
      <c r="N179">
        <v>0</v>
      </c>
      <c r="O179">
        <v>22</v>
      </c>
      <c r="P179">
        <v>80</v>
      </c>
      <c r="Q179" s="17" t="s">
        <v>2944</v>
      </c>
      <c r="R179" s="17" t="s">
        <v>2945</v>
      </c>
      <c r="S179" s="17" t="s">
        <v>2948</v>
      </c>
      <c r="T179">
        <v>102</v>
      </c>
      <c r="U179" s="17" t="s">
        <v>2948</v>
      </c>
      <c r="V179" s="17" t="s">
        <v>2941</v>
      </c>
      <c r="W179" s="172">
        <v>45957</v>
      </c>
      <c r="X179" s="8">
        <v>45931</v>
      </c>
      <c r="Y179" s="172">
        <v>45931</v>
      </c>
      <c r="Z179" s="17" t="s">
        <v>2942</v>
      </c>
      <c r="AA179">
        <v>2025</v>
      </c>
      <c r="AB179" s="17" t="s">
        <v>2949</v>
      </c>
      <c r="AC179" s="17"/>
      <c r="AD179" s="17" t="s">
        <v>1206</v>
      </c>
      <c r="AE179">
        <v>18</v>
      </c>
      <c r="AF179" s="17" t="s">
        <v>2937</v>
      </c>
      <c r="AG179" t="s">
        <v>2957</v>
      </c>
      <c r="AH179" s="17" t="s">
        <v>1206</v>
      </c>
    </row>
    <row r="180" spans="1:34">
      <c r="A180">
        <v>85</v>
      </c>
      <c r="B180" s="17" t="s">
        <v>705</v>
      </c>
      <c r="C180" s="17" t="s">
        <v>705</v>
      </c>
      <c r="D180" s="17" t="s">
        <v>706</v>
      </c>
      <c r="E180" s="17" t="s">
        <v>761</v>
      </c>
      <c r="F180" s="17" t="s">
        <v>762</v>
      </c>
      <c r="G180" s="17" t="s">
        <v>823</v>
      </c>
      <c r="H180" t="s">
        <v>821</v>
      </c>
      <c r="I180" s="8">
        <v>45937</v>
      </c>
      <c r="J180" s="8">
        <v>45937</v>
      </c>
      <c r="K180">
        <v>0</v>
      </c>
      <c r="L180" s="17" t="s">
        <v>2937</v>
      </c>
      <c r="M180">
        <v>6953</v>
      </c>
      <c r="N180">
        <v>1915</v>
      </c>
      <c r="O180">
        <v>43</v>
      </c>
      <c r="P180">
        <v>60</v>
      </c>
      <c r="Q180" s="17" t="s">
        <v>2944</v>
      </c>
      <c r="R180" s="17" t="s">
        <v>2945</v>
      </c>
      <c r="S180" s="17" t="s">
        <v>2946</v>
      </c>
      <c r="T180">
        <v>103</v>
      </c>
      <c r="U180" s="17" t="s">
        <v>2946</v>
      </c>
      <c r="V180" s="17" t="s">
        <v>2941</v>
      </c>
      <c r="W180" s="172">
        <v>45937</v>
      </c>
      <c r="X180" s="8">
        <v>45931</v>
      </c>
      <c r="Y180" s="172">
        <v>45931</v>
      </c>
      <c r="Z180" s="17" t="s">
        <v>2942</v>
      </c>
      <c r="AA180">
        <v>2025</v>
      </c>
      <c r="AB180" s="17" t="s">
        <v>2949</v>
      </c>
      <c r="AC180" s="17"/>
      <c r="AD180" s="17" t="s">
        <v>1067</v>
      </c>
      <c r="AE180">
        <v>18</v>
      </c>
      <c r="AF180" s="17" t="s">
        <v>2937</v>
      </c>
      <c r="AG180" t="s">
        <v>2957</v>
      </c>
      <c r="AH180" s="17" t="s">
        <v>1067</v>
      </c>
    </row>
    <row r="181" spans="1:34">
      <c r="A181">
        <v>203</v>
      </c>
      <c r="B181" s="17" t="s">
        <v>705</v>
      </c>
      <c r="C181" s="17" t="s">
        <v>705</v>
      </c>
      <c r="D181" s="17" t="s">
        <v>706</v>
      </c>
      <c r="E181" s="17" t="s">
        <v>761</v>
      </c>
      <c r="F181" s="17" t="s">
        <v>762</v>
      </c>
      <c r="G181" s="17" t="s">
        <v>823</v>
      </c>
      <c r="H181">
        <v>114240</v>
      </c>
      <c r="I181" s="8">
        <v>45954</v>
      </c>
      <c r="J181" s="8">
        <v>45955</v>
      </c>
      <c r="K181">
        <v>1</v>
      </c>
      <c r="L181" s="17" t="s">
        <v>2937</v>
      </c>
      <c r="M181">
        <v>7167</v>
      </c>
      <c r="N181">
        <v>1959</v>
      </c>
      <c r="O181">
        <v>20</v>
      </c>
      <c r="P181">
        <v>40</v>
      </c>
      <c r="Q181" s="17" t="s">
        <v>2944</v>
      </c>
      <c r="R181" s="17" t="s">
        <v>2945</v>
      </c>
      <c r="S181" s="17" t="s">
        <v>2946</v>
      </c>
      <c r="T181">
        <v>60</v>
      </c>
      <c r="U181" s="17" t="s">
        <v>2946</v>
      </c>
      <c r="V181" s="17" t="s">
        <v>2941</v>
      </c>
      <c r="W181" s="172">
        <v>45954</v>
      </c>
      <c r="X181" s="8">
        <v>45931</v>
      </c>
      <c r="Y181" s="172">
        <v>45931</v>
      </c>
      <c r="Z181" s="17" t="s">
        <v>2942</v>
      </c>
      <c r="AA181">
        <v>2025</v>
      </c>
      <c r="AB181" s="17" t="s">
        <v>2947</v>
      </c>
      <c r="AC181" s="17"/>
      <c r="AD181" s="17" t="s">
        <v>1067</v>
      </c>
      <c r="AE181">
        <v>18</v>
      </c>
      <c r="AF181" s="17" t="s">
        <v>2937</v>
      </c>
      <c r="AG181" t="s">
        <v>2957</v>
      </c>
      <c r="AH181" s="17" t="s">
        <v>1067</v>
      </c>
    </row>
    <row r="182" spans="1:34">
      <c r="A182">
        <v>211</v>
      </c>
      <c r="B182" s="17" t="s">
        <v>705</v>
      </c>
      <c r="C182" s="17" t="s">
        <v>705</v>
      </c>
      <c r="D182" s="17" t="s">
        <v>706</v>
      </c>
      <c r="E182" s="17" t="s">
        <v>761</v>
      </c>
      <c r="F182" s="17" t="s">
        <v>762</v>
      </c>
      <c r="G182" s="17" t="s">
        <v>958</v>
      </c>
      <c r="H182">
        <v>120808466</v>
      </c>
      <c r="I182" s="8">
        <v>45957</v>
      </c>
      <c r="J182" s="8">
        <v>45958</v>
      </c>
      <c r="K182">
        <v>1</v>
      </c>
      <c r="L182" s="17" t="s">
        <v>2937</v>
      </c>
      <c r="M182">
        <v>0</v>
      </c>
      <c r="N182">
        <v>0</v>
      </c>
      <c r="O182">
        <v>25</v>
      </c>
      <c r="P182">
        <v>80</v>
      </c>
      <c r="Q182" s="17" t="s">
        <v>2944</v>
      </c>
      <c r="R182" s="17" t="s">
        <v>2945</v>
      </c>
      <c r="S182" s="17" t="s">
        <v>2948</v>
      </c>
      <c r="T182">
        <v>105</v>
      </c>
      <c r="U182" s="17" t="s">
        <v>2948</v>
      </c>
      <c r="V182" s="17" t="s">
        <v>2941</v>
      </c>
      <c r="W182" s="172">
        <v>45957</v>
      </c>
      <c r="X182" s="8">
        <v>45931</v>
      </c>
      <c r="Y182" s="172">
        <v>45931</v>
      </c>
      <c r="Z182" s="17" t="s">
        <v>2942</v>
      </c>
      <c r="AA182">
        <v>2025</v>
      </c>
      <c r="AB182" s="17" t="s">
        <v>2949</v>
      </c>
      <c r="AC182" s="17"/>
      <c r="AD182" s="17" t="s">
        <v>1206</v>
      </c>
      <c r="AE182">
        <v>18</v>
      </c>
      <c r="AF182" s="17" t="s">
        <v>2937</v>
      </c>
      <c r="AG182" t="s">
        <v>2957</v>
      </c>
      <c r="AH182" s="17" t="s">
        <v>1206</v>
      </c>
    </row>
    <row r="183" spans="1:34">
      <c r="A183">
        <v>105</v>
      </c>
      <c r="B183" s="17" t="s">
        <v>705</v>
      </c>
      <c r="C183" s="17" t="s">
        <v>705</v>
      </c>
      <c r="D183" s="17" t="s">
        <v>706</v>
      </c>
      <c r="E183" s="17" t="s">
        <v>809</v>
      </c>
      <c r="F183" s="17" t="s">
        <v>810</v>
      </c>
      <c r="G183" s="17" t="s">
        <v>844</v>
      </c>
      <c r="H183">
        <v>94335</v>
      </c>
      <c r="I183" s="8">
        <v>45939</v>
      </c>
      <c r="J183" s="8">
        <v>45939</v>
      </c>
      <c r="K183">
        <v>0</v>
      </c>
      <c r="L183" s="17" t="s">
        <v>2937</v>
      </c>
      <c r="M183">
        <v>7135</v>
      </c>
      <c r="N183">
        <v>2495</v>
      </c>
      <c r="O183">
        <v>21</v>
      </c>
      <c r="P183">
        <v>80</v>
      </c>
      <c r="Q183" s="17" t="s">
        <v>2944</v>
      </c>
      <c r="R183" s="17" t="s">
        <v>2945</v>
      </c>
      <c r="S183" s="17" t="s">
        <v>2948</v>
      </c>
      <c r="T183">
        <v>101</v>
      </c>
      <c r="U183" s="17" t="s">
        <v>2948</v>
      </c>
      <c r="V183" s="17" t="s">
        <v>2941</v>
      </c>
      <c r="W183" s="172">
        <v>45939</v>
      </c>
      <c r="X183" s="8">
        <v>45931</v>
      </c>
      <c r="Y183" s="172">
        <v>45931</v>
      </c>
      <c r="Z183" s="17" t="s">
        <v>2942</v>
      </c>
      <c r="AA183">
        <v>2025</v>
      </c>
      <c r="AB183" s="17" t="s">
        <v>2951</v>
      </c>
      <c r="AC183" s="17"/>
      <c r="AD183" s="17" t="s">
        <v>1206</v>
      </c>
      <c r="AE183">
        <v>18</v>
      </c>
      <c r="AF183" s="17" t="s">
        <v>2937</v>
      </c>
      <c r="AG183" t="s">
        <v>2957</v>
      </c>
      <c r="AH183" s="17" t="s">
        <v>1206</v>
      </c>
    </row>
    <row r="184" spans="1:34">
      <c r="A184">
        <v>86</v>
      </c>
      <c r="B184" s="17" t="s">
        <v>705</v>
      </c>
      <c r="C184" s="17" t="s">
        <v>705</v>
      </c>
      <c r="D184" s="17" t="s">
        <v>706</v>
      </c>
      <c r="E184" s="17" t="s">
        <v>761</v>
      </c>
      <c r="F184" s="17" t="s">
        <v>762</v>
      </c>
      <c r="G184" s="17" t="s">
        <v>824</v>
      </c>
      <c r="H184" t="s">
        <v>821</v>
      </c>
      <c r="I184" s="8">
        <v>45937</v>
      </c>
      <c r="J184" s="8">
        <v>45937</v>
      </c>
      <c r="K184">
        <v>0</v>
      </c>
      <c r="L184" s="17" t="s">
        <v>2937</v>
      </c>
      <c r="M184">
        <v>0</v>
      </c>
      <c r="N184">
        <v>0</v>
      </c>
      <c r="O184">
        <v>15</v>
      </c>
      <c r="P184">
        <v>60</v>
      </c>
      <c r="Q184" s="17" t="s">
        <v>2944</v>
      </c>
      <c r="R184" s="17" t="s">
        <v>2945</v>
      </c>
      <c r="S184" s="17" t="s">
        <v>2946</v>
      </c>
      <c r="T184">
        <v>75</v>
      </c>
      <c r="U184" s="17" t="s">
        <v>2946</v>
      </c>
      <c r="V184" s="17" t="s">
        <v>2941</v>
      </c>
      <c r="W184" s="172">
        <v>45937</v>
      </c>
      <c r="X184" s="8">
        <v>45931</v>
      </c>
      <c r="Y184" s="172">
        <v>45931</v>
      </c>
      <c r="Z184" s="17" t="s">
        <v>2942</v>
      </c>
      <c r="AA184">
        <v>2025</v>
      </c>
      <c r="AB184" s="17" t="s">
        <v>2949</v>
      </c>
      <c r="AC184" s="17"/>
      <c r="AD184" s="17" t="s">
        <v>1211</v>
      </c>
      <c r="AE184">
        <v>18</v>
      </c>
      <c r="AF184" s="17" t="s">
        <v>2937</v>
      </c>
      <c r="AG184" t="s">
        <v>2957</v>
      </c>
      <c r="AH184" s="17" t="s">
        <v>1211</v>
      </c>
    </row>
    <row r="185" spans="1:34">
      <c r="A185">
        <v>199</v>
      </c>
      <c r="B185" s="17" t="s">
        <v>705</v>
      </c>
      <c r="C185" s="17" t="s">
        <v>705</v>
      </c>
      <c r="D185" s="17" t="s">
        <v>706</v>
      </c>
      <c r="E185" s="17" t="s">
        <v>836</v>
      </c>
      <c r="F185" s="17" t="s">
        <v>836</v>
      </c>
      <c r="G185" s="17" t="s">
        <v>824</v>
      </c>
      <c r="H185" t="s">
        <v>947</v>
      </c>
      <c r="I185" s="8">
        <v>45951</v>
      </c>
      <c r="J185" s="8">
        <v>45952</v>
      </c>
      <c r="K185">
        <v>1</v>
      </c>
      <c r="L185" s="17" t="s">
        <v>2937</v>
      </c>
      <c r="M185">
        <v>0</v>
      </c>
      <c r="N185">
        <v>0</v>
      </c>
      <c r="O185">
        <v>25</v>
      </c>
      <c r="P185">
        <v>100</v>
      </c>
      <c r="Q185" s="17" t="s">
        <v>2944</v>
      </c>
      <c r="R185" s="17" t="s">
        <v>2945</v>
      </c>
      <c r="S185" s="17" t="s">
        <v>2948</v>
      </c>
      <c r="T185">
        <v>125</v>
      </c>
      <c r="U185" s="17" t="s">
        <v>2948</v>
      </c>
      <c r="V185" s="17" t="s">
        <v>2941</v>
      </c>
      <c r="W185" s="172">
        <v>45951</v>
      </c>
      <c r="X185" s="8">
        <v>45931</v>
      </c>
      <c r="Y185" s="172">
        <v>45931</v>
      </c>
      <c r="Z185" s="17" t="s">
        <v>2942</v>
      </c>
      <c r="AA185">
        <v>2025</v>
      </c>
      <c r="AB185" s="17" t="s">
        <v>2943</v>
      </c>
      <c r="AC185" s="17"/>
      <c r="AD185" s="17" t="s">
        <v>1211</v>
      </c>
      <c r="AE185">
        <v>18</v>
      </c>
      <c r="AF185" s="17" t="s">
        <v>2937</v>
      </c>
      <c r="AG185" t="s">
        <v>2957</v>
      </c>
      <c r="AH185" s="17" t="s">
        <v>1211</v>
      </c>
    </row>
    <row r="186" spans="1:34">
      <c r="A186">
        <v>94</v>
      </c>
      <c r="B186" s="17" t="s">
        <v>705</v>
      </c>
      <c r="C186" s="17" t="s">
        <v>705</v>
      </c>
      <c r="D186" s="17" t="s">
        <v>706</v>
      </c>
      <c r="E186" s="17" t="s">
        <v>809</v>
      </c>
      <c r="F186" s="17" t="s">
        <v>810</v>
      </c>
      <c r="G186" s="17" t="s">
        <v>832</v>
      </c>
      <c r="H186">
        <v>92103</v>
      </c>
      <c r="I186" s="8">
        <v>45938</v>
      </c>
      <c r="J186" s="8">
        <v>45938</v>
      </c>
      <c r="K186">
        <v>0</v>
      </c>
      <c r="L186" s="17" t="s">
        <v>2937</v>
      </c>
      <c r="M186">
        <v>3122</v>
      </c>
      <c r="N186">
        <v>973</v>
      </c>
      <c r="O186">
        <v>45</v>
      </c>
      <c r="P186">
        <v>60</v>
      </c>
      <c r="Q186" s="17" t="s">
        <v>2944</v>
      </c>
      <c r="R186" s="17" t="s">
        <v>2945</v>
      </c>
      <c r="S186" s="17" t="s">
        <v>2946</v>
      </c>
      <c r="T186">
        <v>105</v>
      </c>
      <c r="U186" s="17" t="s">
        <v>2946</v>
      </c>
      <c r="V186" s="17" t="s">
        <v>2941</v>
      </c>
      <c r="W186" s="172">
        <v>45938</v>
      </c>
      <c r="X186" s="8">
        <v>45931</v>
      </c>
      <c r="Y186" s="172">
        <v>45931</v>
      </c>
      <c r="Z186" s="17" t="s">
        <v>2942</v>
      </c>
      <c r="AA186">
        <v>2025</v>
      </c>
      <c r="AB186" s="17" t="s">
        <v>2943</v>
      </c>
      <c r="AC186" s="17"/>
      <c r="AD186" s="17" t="s">
        <v>1170</v>
      </c>
      <c r="AE186">
        <v>18</v>
      </c>
      <c r="AF186" s="17" t="s">
        <v>2937</v>
      </c>
      <c r="AG186" t="s">
        <v>2957</v>
      </c>
      <c r="AH186" s="17" t="s">
        <v>1170</v>
      </c>
    </row>
    <row r="187" spans="1:34">
      <c r="A187">
        <v>87</v>
      </c>
      <c r="B187" s="17" t="s">
        <v>705</v>
      </c>
      <c r="C187" s="17" t="s">
        <v>705</v>
      </c>
      <c r="D187" s="17" t="s">
        <v>706</v>
      </c>
      <c r="E187" s="17" t="s">
        <v>761</v>
      </c>
      <c r="F187" s="17" t="s">
        <v>762</v>
      </c>
      <c r="G187" s="17" t="s">
        <v>825</v>
      </c>
      <c r="H187" t="s">
        <v>821</v>
      </c>
      <c r="I187" s="8">
        <v>45937</v>
      </c>
      <c r="J187" s="8">
        <v>45937</v>
      </c>
      <c r="K187">
        <v>0</v>
      </c>
      <c r="L187" s="17" t="s">
        <v>2937</v>
      </c>
      <c r="M187">
        <v>2798</v>
      </c>
      <c r="N187">
        <v>567</v>
      </c>
      <c r="O187">
        <v>25</v>
      </c>
      <c r="P187">
        <v>60</v>
      </c>
      <c r="Q187" s="17" t="s">
        <v>2944</v>
      </c>
      <c r="R187" s="17" t="s">
        <v>2945</v>
      </c>
      <c r="S187" s="17" t="s">
        <v>2946</v>
      </c>
      <c r="T187">
        <v>85</v>
      </c>
      <c r="U187" s="17" t="s">
        <v>2946</v>
      </c>
      <c r="V187" s="17" t="s">
        <v>2941</v>
      </c>
      <c r="W187" s="172">
        <v>45937</v>
      </c>
      <c r="X187" s="8">
        <v>45931</v>
      </c>
      <c r="Y187" s="172">
        <v>45931</v>
      </c>
      <c r="Z187" s="17" t="s">
        <v>2942</v>
      </c>
      <c r="AA187">
        <v>2025</v>
      </c>
      <c r="AB187" s="17" t="s">
        <v>2949</v>
      </c>
      <c r="AC187" s="17"/>
      <c r="AD187" s="17" t="s">
        <v>1211</v>
      </c>
      <c r="AE187">
        <v>18</v>
      </c>
      <c r="AF187" s="17" t="s">
        <v>2937</v>
      </c>
      <c r="AG187" t="s">
        <v>2957</v>
      </c>
      <c r="AH187" s="17" t="s">
        <v>1211</v>
      </c>
    </row>
    <row r="188" spans="1:34">
      <c r="A188">
        <v>211</v>
      </c>
      <c r="B188" s="17" t="s">
        <v>705</v>
      </c>
      <c r="C188" s="17" t="s">
        <v>705</v>
      </c>
      <c r="D188" s="17" t="s">
        <v>706</v>
      </c>
      <c r="E188" s="17" t="s">
        <v>761</v>
      </c>
      <c r="F188" s="17" t="s">
        <v>762</v>
      </c>
      <c r="G188" s="17" t="s">
        <v>953</v>
      </c>
      <c r="H188">
        <v>113412</v>
      </c>
      <c r="I188" s="8">
        <v>45954</v>
      </c>
      <c r="J188" s="8">
        <v>45954</v>
      </c>
      <c r="K188">
        <v>0</v>
      </c>
      <c r="L188" s="17" t="s">
        <v>2937</v>
      </c>
      <c r="M188">
        <v>7558</v>
      </c>
      <c r="N188">
        <v>2111</v>
      </c>
      <c r="O188">
        <v>9</v>
      </c>
      <c r="P188">
        <v>100</v>
      </c>
      <c r="Q188" s="17" t="s">
        <v>2944</v>
      </c>
      <c r="R188" s="17" t="s">
        <v>2945</v>
      </c>
      <c r="S188" s="17" t="s">
        <v>2948</v>
      </c>
      <c r="T188">
        <v>109</v>
      </c>
      <c r="U188" s="17" t="s">
        <v>2948</v>
      </c>
      <c r="V188" s="17" t="s">
        <v>2941</v>
      </c>
      <c r="W188" s="172">
        <v>45954</v>
      </c>
      <c r="X188" s="8">
        <v>45931</v>
      </c>
      <c r="Y188" s="172">
        <v>45931</v>
      </c>
      <c r="Z188" s="17" t="s">
        <v>2942</v>
      </c>
      <c r="AA188">
        <v>2025</v>
      </c>
      <c r="AB188" s="17" t="s">
        <v>2952</v>
      </c>
      <c r="AC188" s="17"/>
      <c r="AD188" s="17" t="s">
        <v>1204</v>
      </c>
      <c r="AE188">
        <v>18</v>
      </c>
      <c r="AF188" s="17" t="s">
        <v>2937</v>
      </c>
      <c r="AG188" t="s">
        <v>2957</v>
      </c>
      <c r="AH188" s="17" t="s">
        <v>1204</v>
      </c>
    </row>
    <row r="189" spans="1:34">
      <c r="A189">
        <v>87</v>
      </c>
      <c r="B189" s="17" t="s">
        <v>31</v>
      </c>
      <c r="C189" s="17" t="s">
        <v>31</v>
      </c>
      <c r="D189" s="17" t="s">
        <v>104</v>
      </c>
      <c r="E189" s="17" t="s">
        <v>127</v>
      </c>
      <c r="F189" s="17" t="s">
        <v>126</v>
      </c>
      <c r="G189" s="17" t="s">
        <v>155</v>
      </c>
      <c r="H189">
        <v>82155</v>
      </c>
      <c r="I189" s="8">
        <v>45932</v>
      </c>
      <c r="J189" s="8">
        <v>45932</v>
      </c>
      <c r="K189">
        <v>0</v>
      </c>
      <c r="L189" s="17" t="s">
        <v>2937</v>
      </c>
      <c r="M189">
        <v>6023</v>
      </c>
      <c r="N189">
        <v>1156</v>
      </c>
      <c r="O189">
        <v>71</v>
      </c>
      <c r="P189">
        <v>60</v>
      </c>
      <c r="Q189" s="17" t="s">
        <v>2944</v>
      </c>
      <c r="R189" s="17" t="s">
        <v>2945</v>
      </c>
      <c r="S189" s="17" t="s">
        <v>2946</v>
      </c>
      <c r="T189">
        <v>131</v>
      </c>
      <c r="U189" s="17" t="s">
        <v>2946</v>
      </c>
      <c r="V189" s="17" t="s">
        <v>2941</v>
      </c>
      <c r="W189" s="172">
        <v>45932</v>
      </c>
      <c r="Y189" s="172">
        <v>45931</v>
      </c>
      <c r="Z189" s="17" t="s">
        <v>2942</v>
      </c>
      <c r="AA189">
        <v>2025</v>
      </c>
      <c r="AB189" s="17" t="s">
        <v>2951</v>
      </c>
      <c r="AC189" s="17"/>
      <c r="AD189" s="17" t="s">
        <v>1729</v>
      </c>
      <c r="AE189">
        <v>18</v>
      </c>
      <c r="AF189" s="17" t="s">
        <v>2937</v>
      </c>
      <c r="AG189" t="s">
        <v>2957</v>
      </c>
      <c r="AH189" s="17" t="s">
        <v>1729</v>
      </c>
    </row>
    <row r="190" spans="1:34">
      <c r="A190">
        <v>91</v>
      </c>
      <c r="B190" s="17" t="s">
        <v>705</v>
      </c>
      <c r="C190" s="17" t="s">
        <v>705</v>
      </c>
      <c r="D190" s="17" t="s">
        <v>706</v>
      </c>
      <c r="E190" s="17" t="s">
        <v>761</v>
      </c>
      <c r="F190" s="17" t="s">
        <v>762</v>
      </c>
      <c r="G190" s="17" t="s">
        <v>829</v>
      </c>
      <c r="H190" t="s">
        <v>819</v>
      </c>
      <c r="I190" s="8">
        <v>45937</v>
      </c>
      <c r="J190" s="8">
        <v>45937</v>
      </c>
      <c r="K190">
        <v>0</v>
      </c>
      <c r="L190" s="17" t="s">
        <v>2937</v>
      </c>
      <c r="M190">
        <v>5196</v>
      </c>
      <c r="N190">
        <v>1369</v>
      </c>
      <c r="O190">
        <v>63</v>
      </c>
      <c r="P190">
        <v>60</v>
      </c>
      <c r="Q190" s="17" t="s">
        <v>2944</v>
      </c>
      <c r="R190" s="17" t="s">
        <v>2945</v>
      </c>
      <c r="S190" s="17" t="s">
        <v>2946</v>
      </c>
      <c r="T190">
        <v>123</v>
      </c>
      <c r="U190" s="17" t="s">
        <v>2946</v>
      </c>
      <c r="V190" s="17" t="s">
        <v>2941</v>
      </c>
      <c r="W190" s="172">
        <v>45937</v>
      </c>
      <c r="X190" s="8">
        <v>45931</v>
      </c>
      <c r="Y190" s="172">
        <v>45931</v>
      </c>
      <c r="Z190" s="17" t="s">
        <v>2942</v>
      </c>
      <c r="AA190">
        <v>2025</v>
      </c>
      <c r="AB190" s="17" t="s">
        <v>2949</v>
      </c>
      <c r="AC190" s="17"/>
      <c r="AD190" s="17" t="s">
        <v>1067</v>
      </c>
      <c r="AE190">
        <v>18</v>
      </c>
      <c r="AF190" s="17" t="s">
        <v>2937</v>
      </c>
      <c r="AG190" t="s">
        <v>2957</v>
      </c>
      <c r="AH190" s="17" t="s">
        <v>1067</v>
      </c>
    </row>
    <row r="191" spans="1:34">
      <c r="A191">
        <v>88</v>
      </c>
      <c r="B191" s="17" t="s">
        <v>705</v>
      </c>
      <c r="C191" s="17" t="s">
        <v>705</v>
      </c>
      <c r="D191" s="17" t="s">
        <v>706</v>
      </c>
      <c r="E191" s="17" t="s">
        <v>761</v>
      </c>
      <c r="F191" s="17" t="s">
        <v>762</v>
      </c>
      <c r="G191" s="17" t="s">
        <v>826</v>
      </c>
      <c r="H191" t="s">
        <v>819</v>
      </c>
      <c r="I191" s="8">
        <v>45937</v>
      </c>
      <c r="J191" s="8">
        <v>45938</v>
      </c>
      <c r="K191">
        <v>1</v>
      </c>
      <c r="L191" s="17" t="s">
        <v>2937</v>
      </c>
      <c r="M191">
        <v>8490</v>
      </c>
      <c r="N191">
        <v>1810</v>
      </c>
      <c r="O191">
        <v>15</v>
      </c>
      <c r="P191">
        <v>80</v>
      </c>
      <c r="Q191" s="17" t="s">
        <v>2944</v>
      </c>
      <c r="R191" s="17" t="s">
        <v>2945</v>
      </c>
      <c r="S191" s="17" t="s">
        <v>2948</v>
      </c>
      <c r="T191">
        <v>95</v>
      </c>
      <c r="U191" s="17" t="s">
        <v>2948</v>
      </c>
      <c r="V191" s="17" t="s">
        <v>2941</v>
      </c>
      <c r="W191" s="172">
        <v>45937</v>
      </c>
      <c r="X191" s="8">
        <v>45931</v>
      </c>
      <c r="Y191" s="172">
        <v>45931</v>
      </c>
      <c r="Z191" s="17" t="s">
        <v>2942</v>
      </c>
      <c r="AA191">
        <v>2025</v>
      </c>
      <c r="AB191" s="17" t="s">
        <v>2943</v>
      </c>
      <c r="AC191" s="17"/>
      <c r="AD191" s="17" t="s">
        <v>1184</v>
      </c>
      <c r="AE191">
        <v>18</v>
      </c>
      <c r="AF191" s="17" t="s">
        <v>2937</v>
      </c>
      <c r="AG191" t="s">
        <v>2957</v>
      </c>
      <c r="AH191" s="17" t="s">
        <v>1184</v>
      </c>
    </row>
    <row r="192" spans="1:34">
      <c r="A192">
        <v>88</v>
      </c>
      <c r="B192" s="17" t="s">
        <v>31</v>
      </c>
      <c r="C192" s="17" t="s">
        <v>31</v>
      </c>
      <c r="D192" s="17" t="s">
        <v>104</v>
      </c>
      <c r="E192" s="17" t="s">
        <v>127</v>
      </c>
      <c r="F192" s="17" t="s">
        <v>126</v>
      </c>
      <c r="G192" s="17" t="s">
        <v>156</v>
      </c>
      <c r="H192">
        <v>82155</v>
      </c>
      <c r="I192" s="8">
        <v>45932</v>
      </c>
      <c r="J192" s="8">
        <v>45932</v>
      </c>
      <c r="K192">
        <v>0</v>
      </c>
      <c r="L192" s="17" t="s">
        <v>2937</v>
      </c>
      <c r="M192">
        <v>10369</v>
      </c>
      <c r="N192">
        <v>2387</v>
      </c>
      <c r="O192">
        <v>28</v>
      </c>
      <c r="P192">
        <v>80</v>
      </c>
      <c r="Q192" s="17" t="s">
        <v>2944</v>
      </c>
      <c r="R192" s="17" t="s">
        <v>2945</v>
      </c>
      <c r="S192" s="17" t="s">
        <v>2948</v>
      </c>
      <c r="T192">
        <v>108</v>
      </c>
      <c r="U192" s="17" t="s">
        <v>2948</v>
      </c>
      <c r="V192" s="17" t="s">
        <v>2941</v>
      </c>
      <c r="W192" s="172">
        <v>45932</v>
      </c>
      <c r="Y192" s="172">
        <v>45931</v>
      </c>
      <c r="Z192" s="17" t="s">
        <v>2942</v>
      </c>
      <c r="AA192">
        <v>2025</v>
      </c>
      <c r="AB192" s="17" t="s">
        <v>2951</v>
      </c>
      <c r="AC192" s="17"/>
      <c r="AD192" s="17" t="s">
        <v>1729</v>
      </c>
      <c r="AE192">
        <v>18</v>
      </c>
      <c r="AF192" s="17" t="s">
        <v>2937</v>
      </c>
      <c r="AG192" t="s">
        <v>2957</v>
      </c>
      <c r="AH192" s="17" t="s">
        <v>1729</v>
      </c>
    </row>
    <row r="193" spans="1:34">
      <c r="A193">
        <v>211</v>
      </c>
      <c r="B193" s="17" t="s">
        <v>705</v>
      </c>
      <c r="C193" s="17" t="s">
        <v>705</v>
      </c>
      <c r="D193" s="17" t="s">
        <v>706</v>
      </c>
      <c r="E193" s="17" t="s">
        <v>761</v>
      </c>
      <c r="F193" s="17" t="s">
        <v>762</v>
      </c>
      <c r="G193" s="17" t="s">
        <v>957</v>
      </c>
      <c r="H193">
        <v>120808466</v>
      </c>
      <c r="I193" s="8">
        <v>45957</v>
      </c>
      <c r="J193" s="8">
        <v>45959</v>
      </c>
      <c r="K193">
        <v>2</v>
      </c>
      <c r="L193" s="17" t="s">
        <v>2937</v>
      </c>
      <c r="M193">
        <v>0</v>
      </c>
      <c r="N193">
        <v>0</v>
      </c>
      <c r="O193">
        <v>10</v>
      </c>
      <c r="P193">
        <v>80</v>
      </c>
      <c r="Q193" s="17" t="s">
        <v>2944</v>
      </c>
      <c r="R193" s="17" t="s">
        <v>2945</v>
      </c>
      <c r="S193" s="17" t="s">
        <v>2948</v>
      </c>
      <c r="T193">
        <v>90</v>
      </c>
      <c r="U193" s="17" t="s">
        <v>2948</v>
      </c>
      <c r="V193" s="17" t="s">
        <v>2941</v>
      </c>
      <c r="W193" s="172">
        <v>45957</v>
      </c>
      <c r="X193" s="8">
        <v>45931</v>
      </c>
      <c r="Y193" s="172">
        <v>45931</v>
      </c>
      <c r="Z193" s="17" t="s">
        <v>2942</v>
      </c>
      <c r="AA193">
        <v>2025</v>
      </c>
      <c r="AB193" s="17" t="s">
        <v>2943</v>
      </c>
      <c r="AC193" s="17"/>
      <c r="AD193" s="17" t="s">
        <v>1217</v>
      </c>
      <c r="AE193">
        <v>18</v>
      </c>
      <c r="AF193" s="17" t="s">
        <v>2937</v>
      </c>
      <c r="AG193" t="s">
        <v>2957</v>
      </c>
      <c r="AH193" s="17" t="s">
        <v>1217</v>
      </c>
    </row>
    <row r="194" spans="1:34">
      <c r="A194">
        <v>89</v>
      </c>
      <c r="B194" s="17" t="s">
        <v>705</v>
      </c>
      <c r="C194" s="17" t="s">
        <v>705</v>
      </c>
      <c r="D194" s="17" t="s">
        <v>706</v>
      </c>
      <c r="E194" s="17" t="s">
        <v>761</v>
      </c>
      <c r="F194" s="17" t="s">
        <v>762</v>
      </c>
      <c r="G194" s="17" t="s">
        <v>827</v>
      </c>
      <c r="H194" t="s">
        <v>819</v>
      </c>
      <c r="I194" s="8">
        <v>45937</v>
      </c>
      <c r="J194" s="8">
        <v>45937</v>
      </c>
      <c r="K194">
        <v>0</v>
      </c>
      <c r="L194" s="17" t="s">
        <v>2937</v>
      </c>
      <c r="M194">
        <v>7774</v>
      </c>
      <c r="N194">
        <v>1314</v>
      </c>
      <c r="O194">
        <v>15</v>
      </c>
      <c r="P194">
        <v>40</v>
      </c>
      <c r="Q194" s="17" t="s">
        <v>2944</v>
      </c>
      <c r="R194" s="17" t="s">
        <v>2945</v>
      </c>
      <c r="S194" s="17" t="s">
        <v>2946</v>
      </c>
      <c r="T194">
        <v>55</v>
      </c>
      <c r="U194" s="17" t="s">
        <v>2946</v>
      </c>
      <c r="V194" s="17" t="s">
        <v>2941</v>
      </c>
      <c r="W194" s="172">
        <v>45937</v>
      </c>
      <c r="X194" s="8">
        <v>45931</v>
      </c>
      <c r="Y194" s="172">
        <v>45931</v>
      </c>
      <c r="Z194" s="17" t="s">
        <v>2942</v>
      </c>
      <c r="AA194">
        <v>2025</v>
      </c>
      <c r="AB194" s="17" t="s">
        <v>2949</v>
      </c>
      <c r="AC194" s="17"/>
      <c r="AD194" s="17" t="s">
        <v>1211</v>
      </c>
      <c r="AE194">
        <v>18</v>
      </c>
      <c r="AF194" s="17" t="s">
        <v>2937</v>
      </c>
      <c r="AG194" t="s">
        <v>2957</v>
      </c>
      <c r="AH194" s="17" t="s">
        <v>1211</v>
      </c>
    </row>
    <row r="195" spans="1:34">
      <c r="A195">
        <v>89</v>
      </c>
      <c r="B195" s="17" t="s">
        <v>31</v>
      </c>
      <c r="C195" s="17" t="s">
        <v>31</v>
      </c>
      <c r="D195" s="17" t="s">
        <v>104</v>
      </c>
      <c r="E195" s="17" t="s">
        <v>127</v>
      </c>
      <c r="F195" s="17" t="s">
        <v>126</v>
      </c>
      <c r="G195" s="17" t="s">
        <v>157</v>
      </c>
      <c r="H195">
        <v>82155</v>
      </c>
      <c r="I195" s="8">
        <v>45932</v>
      </c>
      <c r="J195" s="8">
        <v>45932</v>
      </c>
      <c r="K195">
        <v>0</v>
      </c>
      <c r="L195" s="17" t="s">
        <v>2937</v>
      </c>
      <c r="M195">
        <v>11537</v>
      </c>
      <c r="N195">
        <v>3002</v>
      </c>
      <c r="O195">
        <v>48</v>
      </c>
      <c r="P195">
        <v>80</v>
      </c>
      <c r="Q195" s="17" t="s">
        <v>2944</v>
      </c>
      <c r="R195" s="17" t="s">
        <v>2945</v>
      </c>
      <c r="S195" s="17" t="s">
        <v>2948</v>
      </c>
      <c r="T195">
        <v>128</v>
      </c>
      <c r="U195" s="17" t="s">
        <v>2948</v>
      </c>
      <c r="V195" s="17" t="s">
        <v>2941</v>
      </c>
      <c r="W195" s="172">
        <v>45932</v>
      </c>
      <c r="Y195" s="172">
        <v>45931</v>
      </c>
      <c r="Z195" s="17" t="s">
        <v>2942</v>
      </c>
      <c r="AA195">
        <v>2025</v>
      </c>
      <c r="AB195" s="17" t="s">
        <v>2951</v>
      </c>
      <c r="AC195" s="17"/>
      <c r="AD195" s="17" t="s">
        <v>1729</v>
      </c>
      <c r="AE195">
        <v>18</v>
      </c>
      <c r="AF195" s="17" t="s">
        <v>2937</v>
      </c>
      <c r="AG195" t="s">
        <v>2957</v>
      </c>
      <c r="AH195" s="17" t="s">
        <v>1729</v>
      </c>
    </row>
    <row r="196" spans="1:34">
      <c r="A196">
        <v>193</v>
      </c>
      <c r="B196" s="17" t="s">
        <v>705</v>
      </c>
      <c r="C196" s="17" t="s">
        <v>705</v>
      </c>
      <c r="D196" s="17" t="s">
        <v>706</v>
      </c>
      <c r="E196" s="17" t="s">
        <v>761</v>
      </c>
      <c r="F196" s="17" t="s">
        <v>762</v>
      </c>
      <c r="G196" s="17" t="s">
        <v>942</v>
      </c>
      <c r="H196">
        <v>153551</v>
      </c>
      <c r="I196" s="8">
        <v>45948</v>
      </c>
      <c r="J196" s="8">
        <v>45948</v>
      </c>
      <c r="K196">
        <v>0</v>
      </c>
      <c r="L196" s="17" t="s">
        <v>2937</v>
      </c>
      <c r="M196">
        <v>0</v>
      </c>
      <c r="N196">
        <v>4267</v>
      </c>
      <c r="O196">
        <v>21</v>
      </c>
      <c r="P196">
        <v>80</v>
      </c>
      <c r="Q196" s="17" t="s">
        <v>2944</v>
      </c>
      <c r="R196" s="17" t="s">
        <v>2945</v>
      </c>
      <c r="S196" s="17" t="s">
        <v>2948</v>
      </c>
      <c r="T196">
        <v>101</v>
      </c>
      <c r="U196" s="17" t="s">
        <v>2948</v>
      </c>
      <c r="V196" s="17" t="s">
        <v>2941</v>
      </c>
      <c r="W196" s="172">
        <v>45948</v>
      </c>
      <c r="X196" s="8">
        <v>45931</v>
      </c>
      <c r="Y196" s="172">
        <v>45931</v>
      </c>
      <c r="Z196" s="17" t="s">
        <v>2942</v>
      </c>
      <c r="AA196">
        <v>2025</v>
      </c>
      <c r="AB196" s="17" t="s">
        <v>2947</v>
      </c>
      <c r="AC196" s="17"/>
      <c r="AD196" s="17" t="s">
        <v>1204</v>
      </c>
      <c r="AE196">
        <v>18</v>
      </c>
      <c r="AF196" s="17" t="s">
        <v>2937</v>
      </c>
      <c r="AG196" t="s">
        <v>2957</v>
      </c>
      <c r="AH196" s="17" t="s">
        <v>1204</v>
      </c>
    </row>
    <row r="197" spans="1:34">
      <c r="A197">
        <v>90</v>
      </c>
      <c r="B197" s="17" t="s">
        <v>705</v>
      </c>
      <c r="C197" s="17" t="s">
        <v>705</v>
      </c>
      <c r="D197" s="17" t="s">
        <v>706</v>
      </c>
      <c r="E197" s="17" t="s">
        <v>761</v>
      </c>
      <c r="F197" s="17" t="s">
        <v>762</v>
      </c>
      <c r="G197" s="17" t="s">
        <v>828</v>
      </c>
      <c r="H197" t="s">
        <v>819</v>
      </c>
      <c r="I197" s="8">
        <v>45937</v>
      </c>
      <c r="J197" s="8">
        <v>45938</v>
      </c>
      <c r="K197">
        <v>1</v>
      </c>
      <c r="L197" s="17" t="s">
        <v>2937</v>
      </c>
      <c r="M197">
        <v>4882</v>
      </c>
      <c r="N197">
        <v>1036</v>
      </c>
      <c r="O197">
        <v>27</v>
      </c>
      <c r="P197">
        <v>60</v>
      </c>
      <c r="Q197" s="17" t="s">
        <v>2944</v>
      </c>
      <c r="R197" s="17" t="s">
        <v>2945</v>
      </c>
      <c r="S197" s="17" t="s">
        <v>2946</v>
      </c>
      <c r="T197">
        <v>87</v>
      </c>
      <c r="U197" s="17" t="s">
        <v>2946</v>
      </c>
      <c r="V197" s="17" t="s">
        <v>2941</v>
      </c>
      <c r="W197" s="172">
        <v>45937</v>
      </c>
      <c r="X197" s="8">
        <v>45931</v>
      </c>
      <c r="Y197" s="172">
        <v>45931</v>
      </c>
      <c r="Z197" s="17" t="s">
        <v>2942</v>
      </c>
      <c r="AA197">
        <v>2025</v>
      </c>
      <c r="AB197" s="17" t="s">
        <v>2943</v>
      </c>
      <c r="AC197" s="17"/>
      <c r="AD197" s="17" t="s">
        <v>1184</v>
      </c>
      <c r="AE197">
        <v>18</v>
      </c>
      <c r="AF197" s="17" t="s">
        <v>2937</v>
      </c>
      <c r="AG197" t="s">
        <v>2957</v>
      </c>
      <c r="AH197" s="17" t="s">
        <v>1184</v>
      </c>
    </row>
    <row r="198" spans="1:34">
      <c r="A198">
        <v>211</v>
      </c>
      <c r="B198" s="17" t="s">
        <v>705</v>
      </c>
      <c r="C198" s="17" t="s">
        <v>705</v>
      </c>
      <c r="D198" s="17" t="s">
        <v>706</v>
      </c>
      <c r="E198" s="17" t="s">
        <v>761</v>
      </c>
      <c r="F198" s="17" t="s">
        <v>762</v>
      </c>
      <c r="G198" s="17" t="s">
        <v>961</v>
      </c>
      <c r="H198">
        <v>170930</v>
      </c>
      <c r="I198" s="8">
        <v>45957</v>
      </c>
      <c r="J198" s="8">
        <v>45958</v>
      </c>
      <c r="K198">
        <v>1</v>
      </c>
      <c r="L198" s="17" t="s">
        <v>2937</v>
      </c>
      <c r="M198">
        <v>0</v>
      </c>
      <c r="N198">
        <v>7270</v>
      </c>
      <c r="O198">
        <v>20</v>
      </c>
      <c r="P198">
        <v>80</v>
      </c>
      <c r="Q198" s="17" t="s">
        <v>2944</v>
      </c>
      <c r="R198" s="17" t="s">
        <v>2945</v>
      </c>
      <c r="S198" s="17" t="s">
        <v>2948</v>
      </c>
      <c r="T198">
        <v>100</v>
      </c>
      <c r="U198" s="17" t="s">
        <v>2948</v>
      </c>
      <c r="V198" s="17" t="s">
        <v>2941</v>
      </c>
      <c r="W198" s="172">
        <v>45957</v>
      </c>
      <c r="X198" s="8">
        <v>45931</v>
      </c>
      <c r="Y198" s="172">
        <v>45931</v>
      </c>
      <c r="Z198" s="17" t="s">
        <v>2942</v>
      </c>
      <c r="AA198">
        <v>2025</v>
      </c>
      <c r="AB198" s="17" t="s">
        <v>2949</v>
      </c>
      <c r="AC198" s="17"/>
      <c r="AD198" s="17" t="s">
        <v>1204</v>
      </c>
      <c r="AE198">
        <v>18</v>
      </c>
      <c r="AF198" s="17" t="s">
        <v>2937</v>
      </c>
      <c r="AG198" t="s">
        <v>2957</v>
      </c>
      <c r="AH198" s="17" t="s">
        <v>1204</v>
      </c>
    </row>
    <row r="199" spans="1:34">
      <c r="A199">
        <v>90</v>
      </c>
      <c r="B199" s="17" t="s">
        <v>31</v>
      </c>
      <c r="C199" s="17" t="s">
        <v>31</v>
      </c>
      <c r="D199" s="17" t="s">
        <v>104</v>
      </c>
      <c r="E199" s="17" t="s">
        <v>127</v>
      </c>
      <c r="F199" s="17" t="s">
        <v>126</v>
      </c>
      <c r="G199" s="17" t="s">
        <v>158</v>
      </c>
      <c r="H199">
        <v>82155</v>
      </c>
      <c r="I199" s="8">
        <v>45932</v>
      </c>
      <c r="J199" s="8">
        <v>45932</v>
      </c>
      <c r="K199">
        <v>0</v>
      </c>
      <c r="L199" s="17" t="s">
        <v>2937</v>
      </c>
      <c r="M199">
        <v>6665</v>
      </c>
      <c r="N199">
        <v>127</v>
      </c>
      <c r="O199">
        <v>58</v>
      </c>
      <c r="P199">
        <v>80</v>
      </c>
      <c r="Q199" s="17" t="s">
        <v>2944</v>
      </c>
      <c r="R199" s="17" t="s">
        <v>2945</v>
      </c>
      <c r="S199" s="17" t="s">
        <v>2948</v>
      </c>
      <c r="T199">
        <v>138</v>
      </c>
      <c r="U199" s="17" t="s">
        <v>2948</v>
      </c>
      <c r="V199" s="17" t="s">
        <v>2941</v>
      </c>
      <c r="W199" s="172">
        <v>45932</v>
      </c>
      <c r="Y199" s="172">
        <v>45931</v>
      </c>
      <c r="Z199" s="17" t="s">
        <v>2942</v>
      </c>
      <c r="AA199">
        <v>2025</v>
      </c>
      <c r="AB199" s="17" t="s">
        <v>2951</v>
      </c>
      <c r="AC199" s="17"/>
      <c r="AD199" s="17" t="s">
        <v>1729</v>
      </c>
      <c r="AE199">
        <v>18</v>
      </c>
      <c r="AF199" s="17" t="s">
        <v>2937</v>
      </c>
      <c r="AG199" t="s">
        <v>2957</v>
      </c>
      <c r="AH199" s="17" t="s">
        <v>1729</v>
      </c>
    </row>
    <row r="200" spans="1:34">
      <c r="A200">
        <v>91</v>
      </c>
      <c r="B200" s="17" t="s">
        <v>31</v>
      </c>
      <c r="C200" s="17" t="s">
        <v>31</v>
      </c>
      <c r="D200" s="17" t="s">
        <v>104</v>
      </c>
      <c r="E200" s="17" t="s">
        <v>127</v>
      </c>
      <c r="F200" s="17" t="s">
        <v>126</v>
      </c>
      <c r="G200" s="17" t="s">
        <v>159</v>
      </c>
      <c r="H200">
        <v>82155</v>
      </c>
      <c r="I200" s="8">
        <v>45932</v>
      </c>
      <c r="J200" s="8">
        <v>45932</v>
      </c>
      <c r="K200">
        <v>0</v>
      </c>
      <c r="L200" s="17" t="s">
        <v>2937</v>
      </c>
      <c r="M200">
        <v>7461</v>
      </c>
      <c r="N200">
        <v>1445</v>
      </c>
      <c r="O200">
        <v>54</v>
      </c>
      <c r="P200">
        <v>80</v>
      </c>
      <c r="Q200" s="17" t="s">
        <v>2944</v>
      </c>
      <c r="R200" s="17" t="s">
        <v>2945</v>
      </c>
      <c r="S200" s="17" t="s">
        <v>2948</v>
      </c>
      <c r="T200">
        <v>134</v>
      </c>
      <c r="U200" s="17" t="s">
        <v>2948</v>
      </c>
      <c r="V200" s="17" t="s">
        <v>2941</v>
      </c>
      <c r="W200" s="172">
        <v>45932</v>
      </c>
      <c r="Y200" s="172">
        <v>45931</v>
      </c>
      <c r="Z200" s="17" t="s">
        <v>2942</v>
      </c>
      <c r="AA200">
        <v>2025</v>
      </c>
      <c r="AB200" s="17" t="s">
        <v>2951</v>
      </c>
      <c r="AC200" s="17"/>
      <c r="AD200" s="17" t="s">
        <v>1729</v>
      </c>
      <c r="AE200">
        <v>18</v>
      </c>
      <c r="AF200" s="17" t="s">
        <v>2937</v>
      </c>
      <c r="AG200" t="s">
        <v>2957</v>
      </c>
      <c r="AH200" s="17" t="s">
        <v>1729</v>
      </c>
    </row>
    <row r="201" spans="1:34">
      <c r="A201">
        <v>107</v>
      </c>
      <c r="B201" s="17" t="s">
        <v>705</v>
      </c>
      <c r="C201" s="17" t="s">
        <v>705</v>
      </c>
      <c r="D201" s="17" t="s">
        <v>706</v>
      </c>
      <c r="E201" s="17" t="s">
        <v>809</v>
      </c>
      <c r="F201" s="17" t="s">
        <v>810</v>
      </c>
      <c r="G201" s="17" t="s">
        <v>846</v>
      </c>
      <c r="H201">
        <v>94335</v>
      </c>
      <c r="I201" s="8">
        <v>45939</v>
      </c>
      <c r="J201" s="8">
        <v>45939</v>
      </c>
      <c r="K201">
        <v>0</v>
      </c>
      <c r="L201" s="17" t="s">
        <v>2937</v>
      </c>
      <c r="M201">
        <v>4247</v>
      </c>
      <c r="N201">
        <v>1070</v>
      </c>
      <c r="O201">
        <v>20</v>
      </c>
      <c r="P201">
        <v>80</v>
      </c>
      <c r="Q201" s="17" t="s">
        <v>2944</v>
      </c>
      <c r="R201" s="17" t="s">
        <v>2945</v>
      </c>
      <c r="S201" s="17" t="s">
        <v>2948</v>
      </c>
      <c r="T201">
        <v>100</v>
      </c>
      <c r="U201" s="17" t="s">
        <v>2948</v>
      </c>
      <c r="V201" s="17" t="s">
        <v>2941</v>
      </c>
      <c r="W201" s="172">
        <v>45939</v>
      </c>
      <c r="X201" s="8">
        <v>45931</v>
      </c>
      <c r="Y201" s="172">
        <v>45931</v>
      </c>
      <c r="Z201" s="17" t="s">
        <v>2942</v>
      </c>
      <c r="AA201">
        <v>2025</v>
      </c>
      <c r="AB201" s="17" t="s">
        <v>2951</v>
      </c>
      <c r="AC201" s="17"/>
      <c r="AD201" s="17" t="s">
        <v>1206</v>
      </c>
      <c r="AE201">
        <v>18</v>
      </c>
      <c r="AF201" s="17" t="s">
        <v>2937</v>
      </c>
      <c r="AG201" t="s">
        <v>2957</v>
      </c>
      <c r="AH201" s="17" t="s">
        <v>1206</v>
      </c>
    </row>
    <row r="202" spans="1:34">
      <c r="A202">
        <v>92</v>
      </c>
      <c r="B202" s="17" t="s">
        <v>705</v>
      </c>
      <c r="C202" s="17" t="s">
        <v>705</v>
      </c>
      <c r="D202" s="17" t="s">
        <v>706</v>
      </c>
      <c r="E202" s="17" t="s">
        <v>761</v>
      </c>
      <c r="F202" s="17" t="s">
        <v>762</v>
      </c>
      <c r="G202" s="17" t="s">
        <v>830</v>
      </c>
      <c r="H202" t="s">
        <v>819</v>
      </c>
      <c r="I202" s="8">
        <v>45937</v>
      </c>
      <c r="J202" s="8">
        <v>45937</v>
      </c>
      <c r="K202">
        <v>0</v>
      </c>
      <c r="L202" s="17" t="s">
        <v>2937</v>
      </c>
      <c r="M202">
        <v>3553</v>
      </c>
      <c r="N202">
        <v>727</v>
      </c>
      <c r="O202">
        <v>8</v>
      </c>
      <c r="P202">
        <v>60</v>
      </c>
      <c r="Q202" s="17" t="s">
        <v>2944</v>
      </c>
      <c r="R202" s="17" t="s">
        <v>2945</v>
      </c>
      <c r="S202" s="17" t="s">
        <v>2946</v>
      </c>
      <c r="T202">
        <v>68</v>
      </c>
      <c r="U202" s="17" t="s">
        <v>2946</v>
      </c>
      <c r="V202" s="17" t="s">
        <v>2941</v>
      </c>
      <c r="W202" s="172">
        <v>45937</v>
      </c>
      <c r="X202" s="8">
        <v>45931</v>
      </c>
      <c r="Y202" s="172">
        <v>45931</v>
      </c>
      <c r="Z202" s="17" t="s">
        <v>2942</v>
      </c>
      <c r="AA202">
        <v>2025</v>
      </c>
      <c r="AB202" s="17" t="s">
        <v>2949</v>
      </c>
      <c r="AC202" s="17"/>
      <c r="AD202" s="17" t="s">
        <v>1211</v>
      </c>
      <c r="AE202">
        <v>18</v>
      </c>
      <c r="AF202" s="17" t="s">
        <v>2937</v>
      </c>
      <c r="AG202" t="s">
        <v>2957</v>
      </c>
      <c r="AH202" s="17" t="s">
        <v>1211</v>
      </c>
    </row>
    <row r="203" spans="1:34">
      <c r="A203">
        <v>200</v>
      </c>
      <c r="B203" s="17" t="s">
        <v>705</v>
      </c>
      <c r="C203" s="17" t="s">
        <v>705</v>
      </c>
      <c r="D203" s="17" t="s">
        <v>706</v>
      </c>
      <c r="E203" s="17" t="s">
        <v>761</v>
      </c>
      <c r="F203" s="17" t="s">
        <v>762</v>
      </c>
      <c r="G203" s="17" t="s">
        <v>830</v>
      </c>
      <c r="H203">
        <v>114240</v>
      </c>
      <c r="I203" s="8">
        <v>45954</v>
      </c>
      <c r="J203" s="8">
        <v>45954</v>
      </c>
      <c r="K203">
        <v>0</v>
      </c>
      <c r="L203" s="17" t="s">
        <v>2937</v>
      </c>
      <c r="M203">
        <v>3660</v>
      </c>
      <c r="N203">
        <v>741</v>
      </c>
      <c r="O203">
        <v>13</v>
      </c>
      <c r="P203">
        <v>40</v>
      </c>
      <c r="Q203" s="17" t="s">
        <v>2944</v>
      </c>
      <c r="R203" s="17" t="s">
        <v>2945</v>
      </c>
      <c r="S203" s="17" t="s">
        <v>2946</v>
      </c>
      <c r="T203">
        <v>53</v>
      </c>
      <c r="U203" s="17" t="s">
        <v>2946</v>
      </c>
      <c r="V203" s="17" t="s">
        <v>2941</v>
      </c>
      <c r="W203" s="172">
        <v>45954</v>
      </c>
      <c r="X203" s="8">
        <v>45931</v>
      </c>
      <c r="Y203" s="172">
        <v>45931</v>
      </c>
      <c r="Z203" s="17" t="s">
        <v>2942</v>
      </c>
      <c r="AA203">
        <v>2025</v>
      </c>
      <c r="AB203" s="17" t="s">
        <v>2952</v>
      </c>
      <c r="AC203" s="17"/>
      <c r="AD203" s="17" t="s">
        <v>1211</v>
      </c>
      <c r="AE203">
        <v>18</v>
      </c>
      <c r="AF203" s="17" t="s">
        <v>2937</v>
      </c>
      <c r="AG203" t="s">
        <v>2957</v>
      </c>
      <c r="AH203" s="17" t="s">
        <v>1211</v>
      </c>
    </row>
    <row r="204" spans="1:34">
      <c r="A204">
        <v>191</v>
      </c>
      <c r="B204" s="17" t="s">
        <v>705</v>
      </c>
      <c r="C204" s="17" t="s">
        <v>705</v>
      </c>
      <c r="D204" s="17" t="s">
        <v>706</v>
      </c>
      <c r="E204" s="17" t="s">
        <v>761</v>
      </c>
      <c r="F204" s="17" t="s">
        <v>762</v>
      </c>
      <c r="G204" s="17" t="s">
        <v>940</v>
      </c>
      <c r="H204">
        <v>153551</v>
      </c>
      <c r="I204" s="8">
        <v>45948</v>
      </c>
      <c r="J204" s="8">
        <v>45948</v>
      </c>
      <c r="K204">
        <v>0</v>
      </c>
      <c r="L204" s="17" t="s">
        <v>2937</v>
      </c>
      <c r="M204">
        <v>3060</v>
      </c>
      <c r="N204">
        <v>764</v>
      </c>
      <c r="O204">
        <v>30</v>
      </c>
      <c r="P204">
        <v>80</v>
      </c>
      <c r="Q204" s="17" t="s">
        <v>2944</v>
      </c>
      <c r="R204" s="17" t="s">
        <v>2945</v>
      </c>
      <c r="S204" s="17" t="s">
        <v>2948</v>
      </c>
      <c r="T204">
        <v>110</v>
      </c>
      <c r="U204" s="17" t="s">
        <v>2948</v>
      </c>
      <c r="V204" s="17" t="s">
        <v>2941</v>
      </c>
      <c r="W204" s="172">
        <v>45948</v>
      </c>
      <c r="X204" s="8">
        <v>45931</v>
      </c>
      <c r="Y204" s="172">
        <v>45931</v>
      </c>
      <c r="Z204" s="17" t="s">
        <v>2942</v>
      </c>
      <c r="AA204">
        <v>2025</v>
      </c>
      <c r="AB204" s="17" t="s">
        <v>2947</v>
      </c>
      <c r="AC204" s="17"/>
      <c r="AD204" s="17" t="s">
        <v>1217</v>
      </c>
      <c r="AE204">
        <v>18</v>
      </c>
      <c r="AF204" s="17" t="s">
        <v>2937</v>
      </c>
      <c r="AG204" t="s">
        <v>2957</v>
      </c>
      <c r="AH204" s="17" t="s">
        <v>1217</v>
      </c>
    </row>
    <row r="205" spans="1:34">
      <c r="A205">
        <v>211</v>
      </c>
      <c r="B205" s="17" t="s">
        <v>705</v>
      </c>
      <c r="C205" s="17" t="s">
        <v>705</v>
      </c>
      <c r="D205" s="17" t="s">
        <v>706</v>
      </c>
      <c r="E205" s="17" t="s">
        <v>761</v>
      </c>
      <c r="F205" s="17" t="s">
        <v>762</v>
      </c>
      <c r="G205" s="17" t="s">
        <v>960</v>
      </c>
      <c r="H205">
        <v>170930</v>
      </c>
      <c r="I205" s="8">
        <v>45957</v>
      </c>
      <c r="J205" s="8">
        <v>45958</v>
      </c>
      <c r="K205">
        <v>1</v>
      </c>
      <c r="L205" s="17" t="s">
        <v>2937</v>
      </c>
      <c r="M205">
        <v>0</v>
      </c>
      <c r="N205">
        <v>7644</v>
      </c>
      <c r="O205">
        <v>24</v>
      </c>
      <c r="P205">
        <v>80</v>
      </c>
      <c r="Q205" s="17" t="s">
        <v>2944</v>
      </c>
      <c r="R205" s="17" t="s">
        <v>2945</v>
      </c>
      <c r="S205" s="17" t="s">
        <v>2948</v>
      </c>
      <c r="T205">
        <v>104</v>
      </c>
      <c r="U205" s="17" t="s">
        <v>2948</v>
      </c>
      <c r="V205" s="17" t="s">
        <v>2941</v>
      </c>
      <c r="W205" s="172">
        <v>45957</v>
      </c>
      <c r="X205" s="8">
        <v>45931</v>
      </c>
      <c r="Y205" s="172">
        <v>45931</v>
      </c>
      <c r="Z205" s="17" t="s">
        <v>2942</v>
      </c>
      <c r="AA205">
        <v>2025</v>
      </c>
      <c r="AB205" s="17" t="s">
        <v>2949</v>
      </c>
      <c r="AC205" s="17"/>
      <c r="AD205" s="17" t="s">
        <v>1217</v>
      </c>
      <c r="AE205">
        <v>18</v>
      </c>
      <c r="AF205" s="17" t="s">
        <v>2937</v>
      </c>
      <c r="AG205" t="s">
        <v>2957</v>
      </c>
      <c r="AH205" s="17" t="s">
        <v>1217</v>
      </c>
    </row>
    <row r="206" spans="1:34">
      <c r="A206">
        <v>95</v>
      </c>
      <c r="B206" s="17" t="s">
        <v>705</v>
      </c>
      <c r="C206" s="17" t="s">
        <v>705</v>
      </c>
      <c r="D206" s="17" t="s">
        <v>706</v>
      </c>
      <c r="E206" s="17" t="s">
        <v>809</v>
      </c>
      <c r="F206" s="17" t="s">
        <v>810</v>
      </c>
      <c r="G206" s="17" t="s">
        <v>833</v>
      </c>
      <c r="H206">
        <v>92103</v>
      </c>
      <c r="I206" s="8">
        <v>45938</v>
      </c>
      <c r="J206" s="8">
        <v>45938</v>
      </c>
      <c r="K206">
        <v>0</v>
      </c>
      <c r="L206" s="17" t="s">
        <v>2937</v>
      </c>
      <c r="M206">
        <v>11934</v>
      </c>
      <c r="N206">
        <v>2234</v>
      </c>
      <c r="O206">
        <v>90</v>
      </c>
      <c r="P206">
        <v>100</v>
      </c>
      <c r="Q206" s="17" t="s">
        <v>2944</v>
      </c>
      <c r="R206" s="17" t="s">
        <v>2945</v>
      </c>
      <c r="S206" s="17" t="s">
        <v>2948</v>
      </c>
      <c r="T206">
        <v>190</v>
      </c>
      <c r="U206" s="17" t="s">
        <v>2948</v>
      </c>
      <c r="V206" s="17" t="s">
        <v>2941</v>
      </c>
      <c r="W206" s="172">
        <v>45938</v>
      </c>
      <c r="X206" s="8">
        <v>45931</v>
      </c>
      <c r="Y206" s="172">
        <v>45931</v>
      </c>
      <c r="Z206" s="17" t="s">
        <v>2942</v>
      </c>
      <c r="AA206">
        <v>2025</v>
      </c>
      <c r="AB206" s="17" t="s">
        <v>2943</v>
      </c>
      <c r="AC206" s="17"/>
      <c r="AD206" s="17" t="s">
        <v>1067</v>
      </c>
      <c r="AE206">
        <v>18</v>
      </c>
      <c r="AF206" s="17" t="s">
        <v>2937</v>
      </c>
      <c r="AG206" t="s">
        <v>2957</v>
      </c>
      <c r="AH206" s="17" t="s">
        <v>1067</v>
      </c>
    </row>
    <row r="207" spans="1:34">
      <c r="A207">
        <v>96</v>
      </c>
      <c r="B207" s="17" t="s">
        <v>705</v>
      </c>
      <c r="C207" s="17" t="s">
        <v>705</v>
      </c>
      <c r="D207" s="17" t="s">
        <v>706</v>
      </c>
      <c r="E207" s="17" t="s">
        <v>809</v>
      </c>
      <c r="F207" s="17" t="s">
        <v>810</v>
      </c>
      <c r="G207" s="17" t="s">
        <v>834</v>
      </c>
      <c r="H207">
        <v>92103</v>
      </c>
      <c r="I207" s="8">
        <v>45938</v>
      </c>
      <c r="J207" s="8">
        <v>45938</v>
      </c>
      <c r="K207">
        <v>0</v>
      </c>
      <c r="L207" s="17" t="s">
        <v>2937</v>
      </c>
      <c r="M207">
        <v>1083</v>
      </c>
      <c r="N207">
        <v>5</v>
      </c>
      <c r="O207">
        <v>23</v>
      </c>
      <c r="P207">
        <v>60</v>
      </c>
      <c r="Q207" s="17" t="s">
        <v>2944</v>
      </c>
      <c r="R207" s="17" t="s">
        <v>2945</v>
      </c>
      <c r="S207" s="17" t="s">
        <v>2946</v>
      </c>
      <c r="T207">
        <v>83</v>
      </c>
      <c r="U207" s="17" t="s">
        <v>2946</v>
      </c>
      <c r="V207" s="17" t="s">
        <v>2941</v>
      </c>
      <c r="W207" s="172">
        <v>45938</v>
      </c>
      <c r="X207" s="8">
        <v>45931</v>
      </c>
      <c r="Y207" s="172">
        <v>45931</v>
      </c>
      <c r="Z207" s="17" t="s">
        <v>2942</v>
      </c>
      <c r="AA207">
        <v>2025</v>
      </c>
      <c r="AB207" s="17" t="s">
        <v>2943</v>
      </c>
      <c r="AC207" s="17"/>
      <c r="AD207" s="17" t="s">
        <v>1112</v>
      </c>
      <c r="AE207">
        <v>18</v>
      </c>
      <c r="AF207" s="17" t="s">
        <v>2937</v>
      </c>
      <c r="AG207" t="s">
        <v>2957</v>
      </c>
      <c r="AH207" s="17" t="s">
        <v>1112</v>
      </c>
    </row>
    <row r="208" spans="1:34">
      <c r="A208">
        <v>208</v>
      </c>
      <c r="B208" s="17" t="s">
        <v>705</v>
      </c>
      <c r="C208" s="17" t="s">
        <v>705</v>
      </c>
      <c r="D208" s="17" t="s">
        <v>706</v>
      </c>
      <c r="E208" s="17" t="s">
        <v>761</v>
      </c>
      <c r="F208" s="17" t="s">
        <v>762</v>
      </c>
      <c r="G208" s="17" t="s">
        <v>834</v>
      </c>
      <c r="H208">
        <v>114240</v>
      </c>
      <c r="I208" s="8">
        <v>45954</v>
      </c>
      <c r="J208" s="8">
        <v>45955</v>
      </c>
      <c r="K208">
        <v>1</v>
      </c>
      <c r="L208" s="17" t="s">
        <v>2937</v>
      </c>
      <c r="M208">
        <v>1172</v>
      </c>
      <c r="N208">
        <v>190</v>
      </c>
      <c r="O208">
        <v>60</v>
      </c>
      <c r="P208">
        <v>40</v>
      </c>
      <c r="Q208" s="17" t="s">
        <v>2944</v>
      </c>
      <c r="R208" s="17" t="s">
        <v>2945</v>
      </c>
      <c r="S208" s="17" t="s">
        <v>2946</v>
      </c>
      <c r="T208">
        <v>100</v>
      </c>
      <c r="U208" s="17" t="s">
        <v>2946</v>
      </c>
      <c r="V208" s="17" t="s">
        <v>2941</v>
      </c>
      <c r="W208" s="172">
        <v>45954</v>
      </c>
      <c r="X208" s="8">
        <v>45931</v>
      </c>
      <c r="Y208" s="172">
        <v>45931</v>
      </c>
      <c r="Z208" s="17" t="s">
        <v>2942</v>
      </c>
      <c r="AA208">
        <v>2025</v>
      </c>
      <c r="AB208" s="17" t="s">
        <v>2947</v>
      </c>
      <c r="AC208" s="17"/>
      <c r="AD208" s="17" t="s">
        <v>1112</v>
      </c>
      <c r="AE208">
        <v>18</v>
      </c>
      <c r="AF208" s="17" t="s">
        <v>2937</v>
      </c>
      <c r="AG208" t="s">
        <v>2957</v>
      </c>
      <c r="AH208" s="17" t="s">
        <v>1112</v>
      </c>
    </row>
    <row r="209" spans="1:34">
      <c r="A209">
        <v>195</v>
      </c>
      <c r="B209" s="17" t="s">
        <v>705</v>
      </c>
      <c r="C209" s="17" t="s">
        <v>705</v>
      </c>
      <c r="D209" s="17" t="s">
        <v>706</v>
      </c>
      <c r="E209" s="17" t="s">
        <v>761</v>
      </c>
      <c r="F209" s="17" t="s">
        <v>762</v>
      </c>
      <c r="G209" s="17" t="s">
        <v>944</v>
      </c>
      <c r="H209">
        <v>153551</v>
      </c>
      <c r="I209" s="8">
        <v>45948</v>
      </c>
      <c r="J209" s="8">
        <v>45949</v>
      </c>
      <c r="K209">
        <v>1</v>
      </c>
      <c r="L209" s="17" t="s">
        <v>2937</v>
      </c>
      <c r="M209">
        <v>1379</v>
      </c>
      <c r="N209">
        <v>680</v>
      </c>
      <c r="O209">
        <v>26</v>
      </c>
      <c r="P209">
        <v>80</v>
      </c>
      <c r="Q209" s="17" t="s">
        <v>2944</v>
      </c>
      <c r="R209" s="17" t="s">
        <v>2945</v>
      </c>
      <c r="S209" s="17" t="s">
        <v>2948</v>
      </c>
      <c r="T209">
        <v>106</v>
      </c>
      <c r="U209" s="17" t="s">
        <v>2948</v>
      </c>
      <c r="V209" s="17" t="s">
        <v>2941</v>
      </c>
      <c r="W209" s="172">
        <v>45948</v>
      </c>
      <c r="X209" s="8">
        <v>45931</v>
      </c>
      <c r="Y209" s="172">
        <v>45931</v>
      </c>
      <c r="Z209" s="17" t="s">
        <v>2942</v>
      </c>
      <c r="AA209">
        <v>2025</v>
      </c>
      <c r="AB209" s="17" t="s">
        <v>2950</v>
      </c>
      <c r="AC209" s="17"/>
      <c r="AD209" s="17" t="s">
        <v>1149</v>
      </c>
      <c r="AE209">
        <v>18</v>
      </c>
      <c r="AF209" s="17" t="s">
        <v>2937</v>
      </c>
      <c r="AG209" t="s">
        <v>2957</v>
      </c>
      <c r="AH209" s="17" t="s">
        <v>1149</v>
      </c>
    </row>
    <row r="210" spans="1:34">
      <c r="A210">
        <v>96</v>
      </c>
      <c r="B210" s="17" t="s">
        <v>31</v>
      </c>
      <c r="C210" s="17" t="s">
        <v>31</v>
      </c>
      <c r="D210" s="17" t="s">
        <v>104</v>
      </c>
      <c r="E210" s="17" t="s">
        <v>127</v>
      </c>
      <c r="F210" s="17" t="s">
        <v>126</v>
      </c>
      <c r="G210" s="17" t="s">
        <v>164</v>
      </c>
      <c r="H210">
        <v>82016</v>
      </c>
      <c r="I210" s="8">
        <v>45932</v>
      </c>
      <c r="J210" s="8">
        <v>45932</v>
      </c>
      <c r="K210">
        <v>0</v>
      </c>
      <c r="L210" s="17" t="s">
        <v>2937</v>
      </c>
      <c r="M210">
        <v>3872</v>
      </c>
      <c r="N210">
        <v>786</v>
      </c>
      <c r="O210">
        <v>57</v>
      </c>
      <c r="P210">
        <v>60</v>
      </c>
      <c r="Q210" s="17" t="s">
        <v>2944</v>
      </c>
      <c r="R210" s="17" t="s">
        <v>2945</v>
      </c>
      <c r="S210" s="17" t="s">
        <v>2946</v>
      </c>
      <c r="T210">
        <v>117</v>
      </c>
      <c r="U210" s="17" t="s">
        <v>2946</v>
      </c>
      <c r="V210" s="17" t="s">
        <v>2941</v>
      </c>
      <c r="W210" s="172">
        <v>45932</v>
      </c>
      <c r="Y210" s="172">
        <v>45931</v>
      </c>
      <c r="Z210" s="17" t="s">
        <v>2942</v>
      </c>
      <c r="AA210">
        <v>2025</v>
      </c>
      <c r="AB210" s="17" t="s">
        <v>2951</v>
      </c>
      <c r="AC210" s="17"/>
      <c r="AD210" s="17" t="s">
        <v>1682</v>
      </c>
      <c r="AE210">
        <v>18</v>
      </c>
      <c r="AF210" s="17" t="s">
        <v>2937</v>
      </c>
      <c r="AG210" t="s">
        <v>2957</v>
      </c>
      <c r="AH210" s="17" t="s">
        <v>1682</v>
      </c>
    </row>
    <row r="211" spans="1:34">
      <c r="A211">
        <v>211</v>
      </c>
      <c r="B211" s="17" t="s">
        <v>705</v>
      </c>
      <c r="C211" s="17" t="s">
        <v>705</v>
      </c>
      <c r="D211" s="17" t="s">
        <v>706</v>
      </c>
      <c r="E211" s="17" t="s">
        <v>761</v>
      </c>
      <c r="F211" s="17" t="s">
        <v>762</v>
      </c>
      <c r="G211" s="17" t="s">
        <v>962</v>
      </c>
      <c r="H211">
        <v>170930</v>
      </c>
      <c r="I211" s="8">
        <v>45957</v>
      </c>
      <c r="J211" s="8">
        <v>45958</v>
      </c>
      <c r="K211">
        <v>1</v>
      </c>
      <c r="L211" s="17" t="s">
        <v>2937</v>
      </c>
      <c r="M211">
        <v>0</v>
      </c>
      <c r="N211">
        <v>17896</v>
      </c>
      <c r="O211">
        <v>24</v>
      </c>
      <c r="P211">
        <v>80</v>
      </c>
      <c r="Q211" s="17" t="s">
        <v>2944</v>
      </c>
      <c r="R211" s="17" t="s">
        <v>2945</v>
      </c>
      <c r="S211" s="17" t="s">
        <v>2948</v>
      </c>
      <c r="T211">
        <v>104</v>
      </c>
      <c r="U211" s="17" t="s">
        <v>2948</v>
      </c>
      <c r="V211" s="17" t="s">
        <v>2941</v>
      </c>
      <c r="W211" s="172">
        <v>45957</v>
      </c>
      <c r="X211" s="8">
        <v>45931</v>
      </c>
      <c r="Y211" s="172">
        <v>45931</v>
      </c>
      <c r="Z211" s="17" t="s">
        <v>2942</v>
      </c>
      <c r="AA211">
        <v>2025</v>
      </c>
      <c r="AB211" s="17" t="s">
        <v>2949</v>
      </c>
      <c r="AC211" s="17"/>
      <c r="AD211" s="17" t="s">
        <v>1217</v>
      </c>
      <c r="AE211">
        <v>18</v>
      </c>
      <c r="AF211" s="17" t="s">
        <v>2937</v>
      </c>
      <c r="AG211" t="s">
        <v>2957</v>
      </c>
      <c r="AH211" s="17" t="s">
        <v>1217</v>
      </c>
    </row>
    <row r="212" spans="1:34">
      <c r="A212">
        <v>97</v>
      </c>
      <c r="B212" s="17" t="s">
        <v>705</v>
      </c>
      <c r="C212" s="17" t="s">
        <v>705</v>
      </c>
      <c r="D212" s="17" t="s">
        <v>706</v>
      </c>
      <c r="E212" s="17" t="s">
        <v>809</v>
      </c>
      <c r="F212" s="17" t="s">
        <v>810</v>
      </c>
      <c r="G212" s="17" t="s">
        <v>835</v>
      </c>
      <c r="H212">
        <v>92103</v>
      </c>
      <c r="I212" s="8">
        <v>45938</v>
      </c>
      <c r="J212" s="8">
        <v>45938</v>
      </c>
      <c r="K212">
        <v>0</v>
      </c>
      <c r="L212" s="17" t="s">
        <v>2937</v>
      </c>
      <c r="M212">
        <v>1308</v>
      </c>
      <c r="N212">
        <v>250</v>
      </c>
      <c r="O212">
        <v>18</v>
      </c>
      <c r="P212">
        <v>60</v>
      </c>
      <c r="Q212" s="17" t="s">
        <v>2944</v>
      </c>
      <c r="R212" s="17" t="s">
        <v>2945</v>
      </c>
      <c r="S212" s="17" t="s">
        <v>2946</v>
      </c>
      <c r="T212">
        <v>78</v>
      </c>
      <c r="U212" s="17" t="s">
        <v>2946</v>
      </c>
      <c r="V212" s="17" t="s">
        <v>2941</v>
      </c>
      <c r="W212" s="172">
        <v>45938</v>
      </c>
      <c r="X212" s="8">
        <v>45931</v>
      </c>
      <c r="Y212" s="172">
        <v>45931</v>
      </c>
      <c r="Z212" s="17" t="s">
        <v>2942</v>
      </c>
      <c r="AA212">
        <v>2025</v>
      </c>
      <c r="AB212" s="17" t="s">
        <v>2943</v>
      </c>
      <c r="AC212" s="17"/>
      <c r="AD212" s="17" t="s">
        <v>1184</v>
      </c>
      <c r="AE212">
        <v>18</v>
      </c>
      <c r="AF212" s="17" t="s">
        <v>2937</v>
      </c>
      <c r="AG212" t="s">
        <v>2957</v>
      </c>
      <c r="AH212" s="17" t="s">
        <v>1184</v>
      </c>
    </row>
    <row r="213" spans="1:34">
      <c r="A213">
        <v>97</v>
      </c>
      <c r="B213" s="17" t="s">
        <v>31</v>
      </c>
      <c r="C213" s="17" t="s">
        <v>31</v>
      </c>
      <c r="D213" s="17" t="s">
        <v>104</v>
      </c>
      <c r="E213" s="17" t="s">
        <v>127</v>
      </c>
      <c r="F213" s="17" t="s">
        <v>126</v>
      </c>
      <c r="G213" s="17" t="s">
        <v>165</v>
      </c>
      <c r="H213">
        <v>82016</v>
      </c>
      <c r="I213" s="8">
        <v>45932</v>
      </c>
      <c r="J213" s="8">
        <v>45932</v>
      </c>
      <c r="K213">
        <v>0</v>
      </c>
      <c r="L213" s="17" t="s">
        <v>2937</v>
      </c>
      <c r="M213">
        <v>13183</v>
      </c>
      <c r="N213">
        <v>2798</v>
      </c>
      <c r="O213">
        <v>45</v>
      </c>
      <c r="P213">
        <v>80</v>
      </c>
      <c r="Q213" s="17" t="s">
        <v>2944</v>
      </c>
      <c r="R213" s="17" t="s">
        <v>2945</v>
      </c>
      <c r="S213" s="17" t="s">
        <v>2948</v>
      </c>
      <c r="T213">
        <v>125</v>
      </c>
      <c r="U213" s="17" t="s">
        <v>2948</v>
      </c>
      <c r="V213" s="17" t="s">
        <v>2941</v>
      </c>
      <c r="W213" s="172">
        <v>45932</v>
      </c>
      <c r="Y213" s="172">
        <v>45931</v>
      </c>
      <c r="Z213" s="17" t="s">
        <v>2942</v>
      </c>
      <c r="AA213">
        <v>2025</v>
      </c>
      <c r="AB213" s="17" t="s">
        <v>2951</v>
      </c>
      <c r="AC213" s="17"/>
      <c r="AD213" s="17" t="s">
        <v>1682</v>
      </c>
      <c r="AE213">
        <v>18</v>
      </c>
      <c r="AF213" s="17" t="s">
        <v>2937</v>
      </c>
      <c r="AG213" t="s">
        <v>2957</v>
      </c>
      <c r="AH213" s="17" t="s">
        <v>1682</v>
      </c>
    </row>
    <row r="214" spans="1:34">
      <c r="A214">
        <v>211</v>
      </c>
      <c r="B214" s="17" t="s">
        <v>705</v>
      </c>
      <c r="C214" s="17" t="s">
        <v>705</v>
      </c>
      <c r="D214" s="17" t="s">
        <v>706</v>
      </c>
      <c r="E214" s="17" t="s">
        <v>761</v>
      </c>
      <c r="F214" s="17" t="s">
        <v>762</v>
      </c>
      <c r="G214" s="17" t="s">
        <v>963</v>
      </c>
      <c r="H214">
        <v>170930</v>
      </c>
      <c r="I214" s="8">
        <v>45957</v>
      </c>
      <c r="J214" s="8">
        <v>45958</v>
      </c>
      <c r="K214">
        <v>1</v>
      </c>
      <c r="L214" s="17" t="s">
        <v>2937</v>
      </c>
      <c r="M214">
        <v>6041</v>
      </c>
      <c r="N214">
        <v>1930</v>
      </c>
      <c r="O214">
        <v>18</v>
      </c>
      <c r="P214">
        <v>80</v>
      </c>
      <c r="Q214" s="17" t="s">
        <v>2944</v>
      </c>
      <c r="R214" s="17" t="s">
        <v>2945</v>
      </c>
      <c r="S214" s="17" t="s">
        <v>2948</v>
      </c>
      <c r="T214">
        <v>98</v>
      </c>
      <c r="U214" s="17" t="s">
        <v>2948</v>
      </c>
      <c r="V214" s="17" t="s">
        <v>2941</v>
      </c>
      <c r="W214" s="172">
        <v>45957</v>
      </c>
      <c r="X214" s="8">
        <v>45931</v>
      </c>
      <c r="Y214" s="172">
        <v>45931</v>
      </c>
      <c r="Z214" s="17" t="s">
        <v>2942</v>
      </c>
      <c r="AA214">
        <v>2025</v>
      </c>
      <c r="AB214" s="17" t="s">
        <v>2949</v>
      </c>
      <c r="AC214" s="17"/>
      <c r="AD214" s="17" t="s">
        <v>1217</v>
      </c>
      <c r="AE214">
        <v>18</v>
      </c>
      <c r="AF214" s="17" t="s">
        <v>2937</v>
      </c>
      <c r="AG214" t="s">
        <v>2957</v>
      </c>
      <c r="AH214" s="17" t="s">
        <v>1217</v>
      </c>
    </row>
    <row r="215" spans="1:34">
      <c r="A215">
        <v>98</v>
      </c>
      <c r="B215" s="17" t="s">
        <v>31</v>
      </c>
      <c r="C215" s="17" t="s">
        <v>31</v>
      </c>
      <c r="D215" s="17" t="s">
        <v>104</v>
      </c>
      <c r="E215" s="17" t="s">
        <v>127</v>
      </c>
      <c r="F215" s="17" t="s">
        <v>126</v>
      </c>
      <c r="G215" s="17" t="s">
        <v>185</v>
      </c>
      <c r="H215">
        <v>124313</v>
      </c>
      <c r="I215" s="8">
        <v>45932</v>
      </c>
      <c r="J215" s="8">
        <v>45932</v>
      </c>
      <c r="K215">
        <v>0</v>
      </c>
      <c r="L215" s="17" t="s">
        <v>2937</v>
      </c>
      <c r="M215">
        <v>2707</v>
      </c>
      <c r="N215">
        <v>475</v>
      </c>
      <c r="O215">
        <v>38</v>
      </c>
      <c r="P215">
        <v>100</v>
      </c>
      <c r="Q215" s="17" t="s">
        <v>2944</v>
      </c>
      <c r="R215" s="17" t="s">
        <v>2945</v>
      </c>
      <c r="S215" s="17" t="s">
        <v>2948</v>
      </c>
      <c r="T215">
        <v>138</v>
      </c>
      <c r="U215" s="17" t="s">
        <v>2948</v>
      </c>
      <c r="V215" s="17" t="s">
        <v>2941</v>
      </c>
      <c r="W215" s="172">
        <v>45932</v>
      </c>
      <c r="Y215" s="172">
        <v>45931</v>
      </c>
      <c r="Z215" s="17" t="s">
        <v>2942</v>
      </c>
      <c r="AA215">
        <v>2025</v>
      </c>
      <c r="AB215" s="17" t="s">
        <v>2951</v>
      </c>
      <c r="AC215" s="17"/>
      <c r="AD215" s="17" t="s">
        <v>1729</v>
      </c>
      <c r="AE215">
        <v>18</v>
      </c>
      <c r="AF215" s="17" t="s">
        <v>2937</v>
      </c>
      <c r="AG215" t="s">
        <v>2957</v>
      </c>
      <c r="AH215" s="17" t="s">
        <v>1729</v>
      </c>
    </row>
    <row r="216" spans="1:34">
      <c r="A216">
        <v>192</v>
      </c>
      <c r="B216" s="17" t="s">
        <v>705</v>
      </c>
      <c r="C216" s="17" t="s">
        <v>705</v>
      </c>
      <c r="D216" s="17" t="s">
        <v>706</v>
      </c>
      <c r="E216" s="17" t="s">
        <v>761</v>
      </c>
      <c r="F216" s="17" t="s">
        <v>762</v>
      </c>
      <c r="G216" s="17" t="s">
        <v>941</v>
      </c>
      <c r="H216">
        <v>153551</v>
      </c>
      <c r="I216" s="8">
        <v>45948</v>
      </c>
      <c r="J216" s="8">
        <v>45948</v>
      </c>
      <c r="K216">
        <v>0</v>
      </c>
      <c r="L216" s="17" t="s">
        <v>2937</v>
      </c>
      <c r="M216">
        <v>5941</v>
      </c>
      <c r="N216">
        <v>2054</v>
      </c>
      <c r="O216">
        <v>20</v>
      </c>
      <c r="P216">
        <v>80</v>
      </c>
      <c r="Q216" s="17" t="s">
        <v>2944</v>
      </c>
      <c r="R216" s="17" t="s">
        <v>2945</v>
      </c>
      <c r="S216" s="17" t="s">
        <v>2948</v>
      </c>
      <c r="T216">
        <v>100</v>
      </c>
      <c r="U216" s="17" t="s">
        <v>2948</v>
      </c>
      <c r="V216" s="17" t="s">
        <v>2941</v>
      </c>
      <c r="W216" s="172">
        <v>45948</v>
      </c>
      <c r="X216" s="8">
        <v>45931</v>
      </c>
      <c r="Y216" s="172">
        <v>45931</v>
      </c>
      <c r="Z216" s="17" t="s">
        <v>2942</v>
      </c>
      <c r="AA216">
        <v>2025</v>
      </c>
      <c r="AB216" s="17" t="s">
        <v>2947</v>
      </c>
      <c r="AC216" s="17"/>
      <c r="AD216" s="17" t="s">
        <v>1217</v>
      </c>
      <c r="AE216">
        <v>18</v>
      </c>
      <c r="AF216" s="17" t="s">
        <v>2937</v>
      </c>
      <c r="AG216" t="s">
        <v>2957</v>
      </c>
      <c r="AH216" s="17" t="s">
        <v>1217</v>
      </c>
    </row>
    <row r="217" spans="1:34">
      <c r="A217">
        <v>146</v>
      </c>
      <c r="B217" s="17" t="s">
        <v>705</v>
      </c>
      <c r="C217" s="17" t="s">
        <v>705</v>
      </c>
      <c r="D217" s="17" t="s">
        <v>706</v>
      </c>
      <c r="E217" s="17" t="s">
        <v>761</v>
      </c>
      <c r="F217" s="17" t="s">
        <v>762</v>
      </c>
      <c r="G217" s="17" t="s">
        <v>879</v>
      </c>
      <c r="H217">
        <v>121640</v>
      </c>
      <c r="I217" s="8">
        <v>45944</v>
      </c>
      <c r="J217" s="8">
        <v>45945</v>
      </c>
      <c r="K217">
        <v>1</v>
      </c>
      <c r="L217" s="17" t="s">
        <v>2937</v>
      </c>
      <c r="M217">
        <v>6574</v>
      </c>
      <c r="N217">
        <v>2077</v>
      </c>
      <c r="O217">
        <v>10</v>
      </c>
      <c r="P217">
        <v>80</v>
      </c>
      <c r="Q217" s="17" t="s">
        <v>2944</v>
      </c>
      <c r="R217" s="17" t="s">
        <v>2945</v>
      </c>
      <c r="S217" s="17" t="s">
        <v>2948</v>
      </c>
      <c r="T217">
        <v>90</v>
      </c>
      <c r="U217" s="17" t="s">
        <v>2948</v>
      </c>
      <c r="V217" s="17" t="s">
        <v>2941</v>
      </c>
      <c r="W217" s="172">
        <v>45944</v>
      </c>
      <c r="X217" s="8">
        <v>45931</v>
      </c>
      <c r="Y217" s="172">
        <v>45931</v>
      </c>
      <c r="Z217" s="17" t="s">
        <v>2942</v>
      </c>
      <c r="AA217">
        <v>2025</v>
      </c>
      <c r="AB217" s="17" t="s">
        <v>2943</v>
      </c>
      <c r="AC217" s="17"/>
      <c r="AD217" s="17" t="s">
        <v>1232</v>
      </c>
      <c r="AE217">
        <v>18</v>
      </c>
      <c r="AF217" s="17" t="s">
        <v>2937</v>
      </c>
      <c r="AG217" t="s">
        <v>2957</v>
      </c>
      <c r="AH217" s="17" t="s">
        <v>1232</v>
      </c>
    </row>
    <row r="218" spans="1:34">
      <c r="A218">
        <v>148</v>
      </c>
      <c r="B218" s="17" t="s">
        <v>705</v>
      </c>
      <c r="C218" s="17" t="s">
        <v>705</v>
      </c>
      <c r="D218" s="17" t="s">
        <v>706</v>
      </c>
      <c r="E218" s="17" t="s">
        <v>761</v>
      </c>
      <c r="F218" s="17" t="s">
        <v>762</v>
      </c>
      <c r="G218" s="17" t="s">
        <v>881</v>
      </c>
      <c r="H218">
        <v>121640</v>
      </c>
      <c r="I218" s="8">
        <v>45944</v>
      </c>
      <c r="J218" s="8">
        <v>45945</v>
      </c>
      <c r="K218">
        <v>1</v>
      </c>
      <c r="L218" s="17" t="s">
        <v>2937</v>
      </c>
      <c r="M218">
        <v>5033</v>
      </c>
      <c r="N218">
        <v>1798</v>
      </c>
      <c r="O218">
        <v>25</v>
      </c>
      <c r="P218">
        <v>80</v>
      </c>
      <c r="Q218" s="17" t="s">
        <v>2944</v>
      </c>
      <c r="R218" s="17" t="s">
        <v>2945</v>
      </c>
      <c r="S218" s="17" t="s">
        <v>2948</v>
      </c>
      <c r="T218">
        <v>105</v>
      </c>
      <c r="U218" s="17" t="s">
        <v>2948</v>
      </c>
      <c r="V218" s="17" t="s">
        <v>2941</v>
      </c>
      <c r="W218" s="172">
        <v>45944</v>
      </c>
      <c r="X218" s="8">
        <v>45931</v>
      </c>
      <c r="Y218" s="172">
        <v>45931</v>
      </c>
      <c r="Z218" s="17" t="s">
        <v>2942</v>
      </c>
      <c r="AA218">
        <v>2025</v>
      </c>
      <c r="AB218" s="17" t="s">
        <v>2943</v>
      </c>
      <c r="AC218" s="17"/>
      <c r="AD218" s="17" t="s">
        <v>1163</v>
      </c>
      <c r="AE218">
        <v>18</v>
      </c>
      <c r="AF218" s="17" t="s">
        <v>2937</v>
      </c>
      <c r="AG218" t="s">
        <v>2957</v>
      </c>
      <c r="AH218" s="17" t="s">
        <v>1163</v>
      </c>
    </row>
    <row r="219" spans="1:34">
      <c r="A219">
        <v>100</v>
      </c>
      <c r="B219" s="17" t="s">
        <v>31</v>
      </c>
      <c r="C219" s="17" t="s">
        <v>31</v>
      </c>
      <c r="D219" s="17" t="s">
        <v>1</v>
      </c>
      <c r="E219" s="17" t="s">
        <v>107</v>
      </c>
      <c r="F219" s="17" t="s">
        <v>108</v>
      </c>
      <c r="G219" s="17" t="s">
        <v>166</v>
      </c>
      <c r="H219">
        <v>81528</v>
      </c>
      <c r="I219" s="8">
        <v>45932</v>
      </c>
      <c r="J219" s="8">
        <v>45932</v>
      </c>
      <c r="K219">
        <v>0</v>
      </c>
      <c r="L219" s="17" t="s">
        <v>2937</v>
      </c>
      <c r="M219">
        <v>2858</v>
      </c>
      <c r="N219">
        <v>517</v>
      </c>
      <c r="O219">
        <v>32</v>
      </c>
      <c r="P219">
        <v>80</v>
      </c>
      <c r="Q219" s="17" t="s">
        <v>2944</v>
      </c>
      <c r="R219" s="17" t="s">
        <v>2945</v>
      </c>
      <c r="S219" s="17" t="s">
        <v>2948</v>
      </c>
      <c r="T219">
        <v>112</v>
      </c>
      <c r="U219" s="17" t="s">
        <v>2948</v>
      </c>
      <c r="V219" s="17" t="s">
        <v>2941</v>
      </c>
      <c r="W219" s="172">
        <v>45932</v>
      </c>
      <c r="Y219" s="172">
        <v>45931</v>
      </c>
      <c r="Z219" s="17" t="s">
        <v>2942</v>
      </c>
      <c r="AA219">
        <v>2025</v>
      </c>
      <c r="AB219" s="17" t="s">
        <v>2951</v>
      </c>
      <c r="AC219" s="17"/>
      <c r="AD219" s="17" t="s">
        <v>1542</v>
      </c>
      <c r="AE219">
        <v>18</v>
      </c>
      <c r="AF219" s="17" t="s">
        <v>2937</v>
      </c>
      <c r="AG219" t="s">
        <v>2957</v>
      </c>
      <c r="AH219" s="17" t="s">
        <v>1542</v>
      </c>
    </row>
    <row r="220" spans="1:34">
      <c r="A220">
        <v>147</v>
      </c>
      <c r="B220" s="17" t="s">
        <v>705</v>
      </c>
      <c r="C220" s="17" t="s">
        <v>705</v>
      </c>
      <c r="D220" s="17" t="s">
        <v>706</v>
      </c>
      <c r="E220" s="17" t="s">
        <v>761</v>
      </c>
      <c r="F220" s="17" t="s">
        <v>762</v>
      </c>
      <c r="G220" s="17" t="s">
        <v>880</v>
      </c>
      <c r="H220">
        <v>121640</v>
      </c>
      <c r="I220" s="8">
        <v>45944</v>
      </c>
      <c r="J220" s="8">
        <v>45945</v>
      </c>
      <c r="K220">
        <v>1</v>
      </c>
      <c r="L220" s="17" t="s">
        <v>2937</v>
      </c>
      <c r="M220">
        <v>1865</v>
      </c>
      <c r="N220">
        <v>518</v>
      </c>
      <c r="O220">
        <v>28</v>
      </c>
      <c r="P220">
        <v>80</v>
      </c>
      <c r="Q220" s="17" t="s">
        <v>2944</v>
      </c>
      <c r="R220" s="17" t="s">
        <v>2945</v>
      </c>
      <c r="S220" s="17" t="s">
        <v>2948</v>
      </c>
      <c r="T220">
        <v>108</v>
      </c>
      <c r="U220" s="17" t="s">
        <v>2948</v>
      </c>
      <c r="V220" s="17" t="s">
        <v>2941</v>
      </c>
      <c r="W220" s="172">
        <v>45944</v>
      </c>
      <c r="X220" s="8">
        <v>45931</v>
      </c>
      <c r="Y220" s="172">
        <v>45931</v>
      </c>
      <c r="Z220" s="17" t="s">
        <v>2942</v>
      </c>
      <c r="AA220">
        <v>2025</v>
      </c>
      <c r="AB220" s="17" t="s">
        <v>2943</v>
      </c>
      <c r="AC220" s="17"/>
      <c r="AD220" s="17" t="s">
        <v>1163</v>
      </c>
      <c r="AE220">
        <v>18</v>
      </c>
      <c r="AF220" s="17" t="s">
        <v>2937</v>
      </c>
      <c r="AG220" t="s">
        <v>2957</v>
      </c>
      <c r="AH220" s="17" t="s">
        <v>1163</v>
      </c>
    </row>
    <row r="221" spans="1:34">
      <c r="A221">
        <v>101</v>
      </c>
      <c r="B221" s="17" t="s">
        <v>705</v>
      </c>
      <c r="C221" s="17" t="s">
        <v>705</v>
      </c>
      <c r="D221" s="17" t="s">
        <v>706</v>
      </c>
      <c r="E221" s="17" t="s">
        <v>809</v>
      </c>
      <c r="F221" s="17" t="s">
        <v>810</v>
      </c>
      <c r="G221" s="17" t="s">
        <v>840</v>
      </c>
      <c r="H221">
        <v>94335</v>
      </c>
      <c r="I221" s="8">
        <v>45939</v>
      </c>
      <c r="J221" s="8">
        <v>45934</v>
      </c>
      <c r="K221">
        <v>-5</v>
      </c>
      <c r="L221" s="17" t="s">
        <v>2937</v>
      </c>
      <c r="M221">
        <v>0</v>
      </c>
      <c r="N221">
        <v>0</v>
      </c>
      <c r="O221">
        <v>0</v>
      </c>
      <c r="P221">
        <v>60</v>
      </c>
      <c r="Q221" s="17" t="s">
        <v>2944</v>
      </c>
      <c r="R221" s="17" t="s">
        <v>2945</v>
      </c>
      <c r="S221" s="17" t="s">
        <v>2946</v>
      </c>
      <c r="T221">
        <v>60</v>
      </c>
      <c r="U221" s="17" t="s">
        <v>2946</v>
      </c>
      <c r="V221" s="17" t="s">
        <v>2941</v>
      </c>
      <c r="W221" s="172">
        <v>45939</v>
      </c>
      <c r="X221" s="8">
        <v>45931</v>
      </c>
      <c r="Y221" s="172">
        <v>45931</v>
      </c>
      <c r="Z221" s="17" t="s">
        <v>2942</v>
      </c>
      <c r="AA221">
        <v>2025</v>
      </c>
      <c r="AB221" s="17" t="s">
        <v>2947</v>
      </c>
      <c r="AC221" s="17"/>
      <c r="AD221" s="17" t="s">
        <v>1193</v>
      </c>
      <c r="AE221">
        <v>18</v>
      </c>
      <c r="AF221" s="17" t="s">
        <v>2937</v>
      </c>
      <c r="AG221" t="s">
        <v>2957</v>
      </c>
      <c r="AH221" s="17" t="s">
        <v>1193</v>
      </c>
    </row>
    <row r="222" spans="1:34">
      <c r="A222">
        <v>101</v>
      </c>
      <c r="B222" s="17" t="s">
        <v>31</v>
      </c>
      <c r="C222" s="17" t="s">
        <v>31</v>
      </c>
      <c r="D222" s="17" t="s">
        <v>1</v>
      </c>
      <c r="E222" s="17" t="s">
        <v>107</v>
      </c>
      <c r="F222" s="17" t="s">
        <v>108</v>
      </c>
      <c r="G222" s="17" t="s">
        <v>167</v>
      </c>
      <c r="H222">
        <v>81528</v>
      </c>
      <c r="I222" s="8">
        <v>45932</v>
      </c>
      <c r="J222" s="8">
        <v>45932</v>
      </c>
      <c r="K222">
        <v>0</v>
      </c>
      <c r="L222" s="17" t="s">
        <v>2937</v>
      </c>
      <c r="M222">
        <v>8977</v>
      </c>
      <c r="N222">
        <v>1664</v>
      </c>
      <c r="O222">
        <v>20</v>
      </c>
      <c r="P222">
        <v>60</v>
      </c>
      <c r="Q222" s="17" t="s">
        <v>2944</v>
      </c>
      <c r="R222" s="17" t="s">
        <v>2945</v>
      </c>
      <c r="S222" s="17" t="s">
        <v>2946</v>
      </c>
      <c r="T222">
        <v>80</v>
      </c>
      <c r="U222" s="17" t="s">
        <v>2946</v>
      </c>
      <c r="V222" s="17" t="s">
        <v>2941</v>
      </c>
      <c r="W222" s="172">
        <v>45932</v>
      </c>
      <c r="Y222" s="172">
        <v>45931</v>
      </c>
      <c r="Z222" s="17" t="s">
        <v>2942</v>
      </c>
      <c r="AA222">
        <v>2025</v>
      </c>
      <c r="AB222" s="17" t="s">
        <v>2951</v>
      </c>
      <c r="AC222" s="17"/>
      <c r="AD222" s="17" t="s">
        <v>1542</v>
      </c>
      <c r="AE222">
        <v>18</v>
      </c>
      <c r="AF222" s="17" t="s">
        <v>2937</v>
      </c>
      <c r="AG222" t="s">
        <v>2957</v>
      </c>
      <c r="AH222" s="17" t="s">
        <v>1542</v>
      </c>
    </row>
    <row r="223" spans="1:34">
      <c r="A223">
        <v>557</v>
      </c>
      <c r="B223" s="17" t="s">
        <v>31</v>
      </c>
      <c r="C223" s="17" t="s">
        <v>31</v>
      </c>
      <c r="D223" s="17" t="s">
        <v>1</v>
      </c>
      <c r="E223" s="17" t="s">
        <v>107</v>
      </c>
      <c r="F223" s="17" t="s">
        <v>108</v>
      </c>
      <c r="G223" s="17" t="s">
        <v>167</v>
      </c>
      <c r="H223">
        <v>90553</v>
      </c>
      <c r="I223" s="8">
        <v>45946</v>
      </c>
      <c r="J223" s="8">
        <v>45946</v>
      </c>
      <c r="K223">
        <v>0</v>
      </c>
      <c r="L223" s="17" t="s">
        <v>2937</v>
      </c>
      <c r="M223">
        <v>9294</v>
      </c>
      <c r="N223">
        <v>1713</v>
      </c>
      <c r="O223">
        <v>35</v>
      </c>
      <c r="P223">
        <v>40</v>
      </c>
      <c r="Q223" s="17" t="s">
        <v>2944</v>
      </c>
      <c r="R223" s="17" t="s">
        <v>2945</v>
      </c>
      <c r="S223" s="17" t="s">
        <v>2946</v>
      </c>
      <c r="T223">
        <v>75</v>
      </c>
      <c r="U223" s="17" t="s">
        <v>2946</v>
      </c>
      <c r="V223" s="17" t="s">
        <v>2941</v>
      </c>
      <c r="W223" s="172">
        <v>45946</v>
      </c>
      <c r="Y223" s="172">
        <v>45931</v>
      </c>
      <c r="Z223" s="17" t="s">
        <v>2942</v>
      </c>
      <c r="AA223">
        <v>2025</v>
      </c>
      <c r="AB223" s="17" t="s">
        <v>2951</v>
      </c>
      <c r="AC223" s="17"/>
      <c r="AD223" s="17" t="s">
        <v>1542</v>
      </c>
      <c r="AE223">
        <v>18</v>
      </c>
      <c r="AF223" s="17" t="s">
        <v>2937</v>
      </c>
      <c r="AG223" t="s">
        <v>2957</v>
      </c>
      <c r="AH223" s="17" t="s">
        <v>1542</v>
      </c>
    </row>
    <row r="224" spans="1:34">
      <c r="A224">
        <v>102</v>
      </c>
      <c r="B224" s="17" t="s">
        <v>31</v>
      </c>
      <c r="C224" s="17" t="s">
        <v>31</v>
      </c>
      <c r="D224" s="17" t="s">
        <v>1</v>
      </c>
      <c r="E224" s="17" t="s">
        <v>107</v>
      </c>
      <c r="F224" s="17" t="s">
        <v>108</v>
      </c>
      <c r="G224" s="17" t="s">
        <v>184</v>
      </c>
      <c r="H224">
        <v>81528</v>
      </c>
      <c r="I224" s="8">
        <v>45932</v>
      </c>
      <c r="J224" s="8">
        <v>45932</v>
      </c>
      <c r="K224">
        <v>0</v>
      </c>
      <c r="L224" s="17" t="s">
        <v>2937</v>
      </c>
      <c r="M224">
        <v>20604</v>
      </c>
      <c r="N224">
        <v>4954</v>
      </c>
      <c r="O224">
        <v>15</v>
      </c>
      <c r="P224">
        <v>60</v>
      </c>
      <c r="Q224" s="17" t="s">
        <v>2944</v>
      </c>
      <c r="R224" s="17" t="s">
        <v>2945</v>
      </c>
      <c r="S224" s="17" t="s">
        <v>2946</v>
      </c>
      <c r="T224">
        <v>75</v>
      </c>
      <c r="U224" s="17" t="s">
        <v>2946</v>
      </c>
      <c r="V224" s="17" t="s">
        <v>2941</v>
      </c>
      <c r="W224" s="172">
        <v>45932</v>
      </c>
      <c r="Y224" s="172">
        <v>45931</v>
      </c>
      <c r="Z224" s="17" t="s">
        <v>2942</v>
      </c>
      <c r="AA224">
        <v>2025</v>
      </c>
      <c r="AB224" s="17" t="s">
        <v>2951</v>
      </c>
      <c r="AC224" s="17"/>
      <c r="AD224" s="17" t="s">
        <v>1542</v>
      </c>
      <c r="AE224">
        <v>18</v>
      </c>
      <c r="AF224" s="17" t="s">
        <v>2937</v>
      </c>
      <c r="AG224" t="s">
        <v>2957</v>
      </c>
      <c r="AH224" s="17" t="s">
        <v>1542</v>
      </c>
    </row>
    <row r="225" spans="1:34">
      <c r="A225">
        <v>657</v>
      </c>
      <c r="B225" s="17" t="s">
        <v>31</v>
      </c>
      <c r="C225" s="17" t="s">
        <v>31</v>
      </c>
      <c r="D225" s="17" t="s">
        <v>1</v>
      </c>
      <c r="E225" s="17" t="s">
        <v>107</v>
      </c>
      <c r="F225" s="17" t="s">
        <v>108</v>
      </c>
      <c r="G225" s="17" t="s">
        <v>184</v>
      </c>
      <c r="H225">
        <v>95325</v>
      </c>
      <c r="I225" s="8">
        <v>45960</v>
      </c>
      <c r="J225" s="8">
        <v>45960</v>
      </c>
      <c r="K225">
        <v>0</v>
      </c>
      <c r="L225" s="17" t="s">
        <v>2937</v>
      </c>
      <c r="M225">
        <v>20747</v>
      </c>
      <c r="N225">
        <v>4981</v>
      </c>
      <c r="O225">
        <v>16</v>
      </c>
      <c r="P225">
        <v>40</v>
      </c>
      <c r="Q225" s="17" t="s">
        <v>2944</v>
      </c>
      <c r="R225" s="17" t="s">
        <v>2945</v>
      </c>
      <c r="S225" s="17" t="s">
        <v>2946</v>
      </c>
      <c r="T225">
        <v>56</v>
      </c>
      <c r="U225" s="17" t="s">
        <v>2946</v>
      </c>
      <c r="V225" s="17" t="s">
        <v>2941</v>
      </c>
      <c r="W225" s="172">
        <v>45960</v>
      </c>
      <c r="Y225" s="172">
        <v>45931</v>
      </c>
      <c r="Z225" s="17" t="s">
        <v>2942</v>
      </c>
      <c r="AA225">
        <v>2025</v>
      </c>
      <c r="AB225" s="17" t="s">
        <v>2951</v>
      </c>
      <c r="AC225" s="17"/>
      <c r="AD225" s="17" t="s">
        <v>1542</v>
      </c>
      <c r="AE225">
        <v>18</v>
      </c>
      <c r="AF225" s="17" t="s">
        <v>2937</v>
      </c>
      <c r="AG225" t="s">
        <v>2957</v>
      </c>
      <c r="AH225" s="17" t="s">
        <v>1542</v>
      </c>
    </row>
    <row r="226" spans="1:34">
      <c r="A226">
        <v>173</v>
      </c>
      <c r="B226" s="17" t="s">
        <v>705</v>
      </c>
      <c r="C226" s="17" t="s">
        <v>705</v>
      </c>
      <c r="D226" s="17" t="s">
        <v>706</v>
      </c>
      <c r="E226" s="17" t="s">
        <v>778</v>
      </c>
      <c r="F226" s="17" t="s">
        <v>779</v>
      </c>
      <c r="G226" s="17" t="s">
        <v>918</v>
      </c>
      <c r="H226" t="s">
        <v>919</v>
      </c>
      <c r="I226" s="8">
        <v>45948</v>
      </c>
      <c r="J226" s="8">
        <v>45948</v>
      </c>
      <c r="K226">
        <v>0</v>
      </c>
      <c r="L226" s="17" t="s">
        <v>2937</v>
      </c>
      <c r="M226">
        <v>2074</v>
      </c>
      <c r="N226">
        <v>476</v>
      </c>
      <c r="O226">
        <v>60</v>
      </c>
      <c r="P226">
        <v>60</v>
      </c>
      <c r="Q226" s="17" t="s">
        <v>2944</v>
      </c>
      <c r="R226" s="17" t="s">
        <v>2945</v>
      </c>
      <c r="S226" s="17" t="s">
        <v>2946</v>
      </c>
      <c r="T226">
        <v>120</v>
      </c>
      <c r="U226" s="17" t="s">
        <v>2946</v>
      </c>
      <c r="V226" s="17" t="s">
        <v>2941</v>
      </c>
      <c r="W226" s="172">
        <v>45948</v>
      </c>
      <c r="X226" s="8">
        <v>45931</v>
      </c>
      <c r="Y226" s="172">
        <v>45931</v>
      </c>
      <c r="Z226" s="17" t="s">
        <v>2942</v>
      </c>
      <c r="AA226">
        <v>2025</v>
      </c>
      <c r="AB226" s="17" t="s">
        <v>2947</v>
      </c>
      <c r="AC226" s="17"/>
      <c r="AD226" s="17" t="s">
        <v>1238</v>
      </c>
      <c r="AE226">
        <v>18</v>
      </c>
      <c r="AF226" s="17" t="s">
        <v>2937</v>
      </c>
      <c r="AG226" t="s">
        <v>2957</v>
      </c>
      <c r="AH226" s="17" t="s">
        <v>1238</v>
      </c>
    </row>
    <row r="227" spans="1:34">
      <c r="A227">
        <v>176</v>
      </c>
      <c r="B227" s="17" t="s">
        <v>705</v>
      </c>
      <c r="C227" s="17" t="s">
        <v>705</v>
      </c>
      <c r="D227" s="17" t="s">
        <v>706</v>
      </c>
      <c r="E227" s="17" t="s">
        <v>778</v>
      </c>
      <c r="F227" s="17" t="s">
        <v>779</v>
      </c>
      <c r="G227" s="17" t="s">
        <v>922</v>
      </c>
      <c r="H227" t="s">
        <v>923</v>
      </c>
      <c r="I227" s="8">
        <v>45946</v>
      </c>
      <c r="J227" s="8">
        <v>45951</v>
      </c>
      <c r="K227">
        <v>5</v>
      </c>
      <c r="L227" s="17" t="s">
        <v>2937</v>
      </c>
      <c r="M227">
        <v>1912</v>
      </c>
      <c r="N227">
        <v>685</v>
      </c>
      <c r="O227">
        <v>50</v>
      </c>
      <c r="P227">
        <v>100</v>
      </c>
      <c r="Q227" s="17" t="s">
        <v>2944</v>
      </c>
      <c r="R227" s="17" t="s">
        <v>2945</v>
      </c>
      <c r="S227" s="17" t="s">
        <v>2948</v>
      </c>
      <c r="T227">
        <v>150</v>
      </c>
      <c r="U227" s="17" t="s">
        <v>2948</v>
      </c>
      <c r="V227" s="17" t="s">
        <v>2941</v>
      </c>
      <c r="W227" s="172">
        <v>45946</v>
      </c>
      <c r="X227" s="8">
        <v>45931</v>
      </c>
      <c r="Y227" s="172">
        <v>45931</v>
      </c>
      <c r="Z227" s="17" t="s">
        <v>2942</v>
      </c>
      <c r="AA227">
        <v>2025</v>
      </c>
      <c r="AB227" s="17" t="s">
        <v>2949</v>
      </c>
      <c r="AC227" s="17"/>
      <c r="AD227" s="17" t="s">
        <v>1238</v>
      </c>
      <c r="AE227">
        <v>18</v>
      </c>
      <c r="AF227" s="17" t="s">
        <v>2937</v>
      </c>
      <c r="AG227" t="s">
        <v>2957</v>
      </c>
      <c r="AH227" s="17" t="s">
        <v>1238</v>
      </c>
    </row>
    <row r="228" spans="1:34">
      <c r="A228">
        <v>103</v>
      </c>
      <c r="B228" s="17" t="s">
        <v>31</v>
      </c>
      <c r="C228" s="17" t="s">
        <v>31</v>
      </c>
      <c r="D228" s="17" t="s">
        <v>1</v>
      </c>
      <c r="E228" s="17" t="s">
        <v>107</v>
      </c>
      <c r="F228" s="17" t="s">
        <v>108</v>
      </c>
      <c r="G228" s="17" t="s">
        <v>168</v>
      </c>
      <c r="H228">
        <v>81528</v>
      </c>
      <c r="I228" s="8">
        <v>45932</v>
      </c>
      <c r="J228" s="8">
        <v>45932</v>
      </c>
      <c r="K228">
        <v>0</v>
      </c>
      <c r="L228" s="17" t="s">
        <v>2937</v>
      </c>
      <c r="M228">
        <v>7913</v>
      </c>
      <c r="N228">
        <v>1441</v>
      </c>
      <c r="O228">
        <v>13</v>
      </c>
      <c r="P228">
        <v>60</v>
      </c>
      <c r="Q228" s="17" t="s">
        <v>2944</v>
      </c>
      <c r="R228" s="17" t="s">
        <v>2945</v>
      </c>
      <c r="S228" s="17" t="s">
        <v>2946</v>
      </c>
      <c r="T228">
        <v>73</v>
      </c>
      <c r="U228" s="17" t="s">
        <v>2946</v>
      </c>
      <c r="V228" s="17" t="s">
        <v>2941</v>
      </c>
      <c r="W228" s="172">
        <v>45932</v>
      </c>
      <c r="Y228" s="172">
        <v>45931</v>
      </c>
      <c r="Z228" s="17" t="s">
        <v>2942</v>
      </c>
      <c r="AA228">
        <v>2025</v>
      </c>
      <c r="AB228" s="17" t="s">
        <v>2951</v>
      </c>
      <c r="AC228" s="17"/>
      <c r="AD228" s="17" t="s">
        <v>1542</v>
      </c>
      <c r="AE228">
        <v>18</v>
      </c>
      <c r="AF228" s="17" t="s">
        <v>2937</v>
      </c>
      <c r="AG228" t="s">
        <v>2957</v>
      </c>
      <c r="AH228" s="17" t="s">
        <v>1542</v>
      </c>
    </row>
    <row r="229" spans="1:34">
      <c r="A229">
        <v>559</v>
      </c>
      <c r="B229" s="17" t="s">
        <v>31</v>
      </c>
      <c r="C229" s="17" t="s">
        <v>31</v>
      </c>
      <c r="D229" s="17" t="s">
        <v>1</v>
      </c>
      <c r="E229" s="17" t="s">
        <v>107</v>
      </c>
      <c r="F229" s="17" t="s">
        <v>108</v>
      </c>
      <c r="G229" s="17" t="s">
        <v>168</v>
      </c>
      <c r="H229">
        <v>90553</v>
      </c>
      <c r="I229" s="8">
        <v>45946</v>
      </c>
      <c r="J229" s="8">
        <v>45946</v>
      </c>
      <c r="K229">
        <v>0</v>
      </c>
      <c r="L229" s="17" t="s">
        <v>2937</v>
      </c>
      <c r="M229">
        <v>8034</v>
      </c>
      <c r="N229">
        <v>1464</v>
      </c>
      <c r="O229">
        <v>22</v>
      </c>
      <c r="P229">
        <v>40</v>
      </c>
      <c r="Q229" s="17" t="s">
        <v>2944</v>
      </c>
      <c r="R229" s="17" t="s">
        <v>2945</v>
      </c>
      <c r="S229" s="17" t="s">
        <v>2946</v>
      </c>
      <c r="T229">
        <v>62</v>
      </c>
      <c r="U229" s="17" t="s">
        <v>2946</v>
      </c>
      <c r="V229" s="17" t="s">
        <v>2941</v>
      </c>
      <c r="W229" s="172">
        <v>45946</v>
      </c>
      <c r="Y229" s="172">
        <v>45931</v>
      </c>
      <c r="Z229" s="17" t="s">
        <v>2942</v>
      </c>
      <c r="AA229">
        <v>2025</v>
      </c>
      <c r="AB229" s="17" t="s">
        <v>2951</v>
      </c>
      <c r="AC229" s="17"/>
      <c r="AD229" s="17" t="s">
        <v>1542</v>
      </c>
      <c r="AE229">
        <v>18</v>
      </c>
      <c r="AF229" s="17" t="s">
        <v>2937</v>
      </c>
      <c r="AG229" t="s">
        <v>2957</v>
      </c>
      <c r="AH229" s="17" t="s">
        <v>1542</v>
      </c>
    </row>
    <row r="230" spans="1:34">
      <c r="A230">
        <v>104</v>
      </c>
      <c r="B230" s="17" t="s">
        <v>31</v>
      </c>
      <c r="C230" s="17" t="s">
        <v>31</v>
      </c>
      <c r="D230" s="17" t="s">
        <v>1</v>
      </c>
      <c r="E230" s="17" t="s">
        <v>107</v>
      </c>
      <c r="F230" s="17" t="s">
        <v>108</v>
      </c>
      <c r="G230" s="17" t="s">
        <v>169</v>
      </c>
      <c r="H230">
        <v>81528</v>
      </c>
      <c r="I230" s="8">
        <v>45932</v>
      </c>
      <c r="J230" s="8">
        <v>45932</v>
      </c>
      <c r="K230">
        <v>0</v>
      </c>
      <c r="L230" s="17" t="s">
        <v>2937</v>
      </c>
      <c r="M230">
        <v>13720</v>
      </c>
      <c r="N230">
        <v>4412</v>
      </c>
      <c r="O230">
        <v>15</v>
      </c>
      <c r="P230">
        <v>60</v>
      </c>
      <c r="Q230" s="17" t="s">
        <v>2944</v>
      </c>
      <c r="R230" s="17" t="s">
        <v>2945</v>
      </c>
      <c r="S230" s="17" t="s">
        <v>2946</v>
      </c>
      <c r="T230">
        <v>75</v>
      </c>
      <c r="U230" s="17" t="s">
        <v>2946</v>
      </c>
      <c r="V230" s="17" t="s">
        <v>2941</v>
      </c>
      <c r="W230" s="172">
        <v>45932</v>
      </c>
      <c r="Y230" s="172">
        <v>45931</v>
      </c>
      <c r="Z230" s="17" t="s">
        <v>2942</v>
      </c>
      <c r="AA230">
        <v>2025</v>
      </c>
      <c r="AB230" s="17" t="s">
        <v>2951</v>
      </c>
      <c r="AC230" s="17"/>
      <c r="AD230" s="17" t="s">
        <v>1542</v>
      </c>
      <c r="AE230">
        <v>18</v>
      </c>
      <c r="AF230" s="17" t="s">
        <v>2937</v>
      </c>
      <c r="AG230" t="s">
        <v>2957</v>
      </c>
      <c r="AH230" s="17" t="s">
        <v>1542</v>
      </c>
    </row>
    <row r="231" spans="1:34">
      <c r="A231">
        <v>658</v>
      </c>
      <c r="B231" s="17" t="s">
        <v>31</v>
      </c>
      <c r="C231" s="17" t="s">
        <v>31</v>
      </c>
      <c r="D231" s="17" t="s">
        <v>1</v>
      </c>
      <c r="E231" s="17" t="s">
        <v>107</v>
      </c>
      <c r="F231" s="17" t="s">
        <v>108</v>
      </c>
      <c r="G231" s="17" t="s">
        <v>169</v>
      </c>
      <c r="H231">
        <v>95325</v>
      </c>
      <c r="I231" s="8">
        <v>45960</v>
      </c>
      <c r="J231" s="8">
        <v>45960</v>
      </c>
      <c r="K231">
        <v>0</v>
      </c>
      <c r="L231" s="17" t="s">
        <v>2937</v>
      </c>
      <c r="M231">
        <v>13882</v>
      </c>
      <c r="N231">
        <v>4440</v>
      </c>
      <c r="O231">
        <v>12</v>
      </c>
      <c r="P231">
        <v>40</v>
      </c>
      <c r="Q231" s="17" t="s">
        <v>2944</v>
      </c>
      <c r="R231" s="17" t="s">
        <v>2945</v>
      </c>
      <c r="S231" s="17" t="s">
        <v>2946</v>
      </c>
      <c r="T231">
        <v>52</v>
      </c>
      <c r="U231" s="17" t="s">
        <v>2946</v>
      </c>
      <c r="V231" s="17" t="s">
        <v>2941</v>
      </c>
      <c r="W231" s="172">
        <v>45960</v>
      </c>
      <c r="Y231" s="172">
        <v>45931</v>
      </c>
      <c r="Z231" s="17" t="s">
        <v>2942</v>
      </c>
      <c r="AA231">
        <v>2025</v>
      </c>
      <c r="AB231" s="17" t="s">
        <v>2951</v>
      </c>
      <c r="AC231" s="17"/>
      <c r="AD231" s="17" t="s">
        <v>1542</v>
      </c>
      <c r="AE231">
        <v>18</v>
      </c>
      <c r="AF231" s="17" t="s">
        <v>2937</v>
      </c>
      <c r="AG231" t="s">
        <v>2957</v>
      </c>
      <c r="AH231" s="17" t="s">
        <v>1542</v>
      </c>
    </row>
    <row r="232" spans="1:34">
      <c r="A232">
        <v>174</v>
      </c>
      <c r="B232" s="17" t="s">
        <v>705</v>
      </c>
      <c r="C232" s="17" t="s">
        <v>705</v>
      </c>
      <c r="D232" s="17" t="s">
        <v>706</v>
      </c>
      <c r="E232" s="17" t="s">
        <v>778</v>
      </c>
      <c r="F232" s="17" t="s">
        <v>779</v>
      </c>
      <c r="G232" s="17" t="s">
        <v>920</v>
      </c>
      <c r="H232" t="s">
        <v>919</v>
      </c>
      <c r="I232" s="8">
        <v>45948</v>
      </c>
      <c r="J232" s="8">
        <v>45948</v>
      </c>
      <c r="K232">
        <v>0</v>
      </c>
      <c r="L232" s="17" t="s">
        <v>2937</v>
      </c>
      <c r="M232">
        <v>5109</v>
      </c>
      <c r="N232">
        <v>1271</v>
      </c>
      <c r="O232">
        <v>32</v>
      </c>
      <c r="P232">
        <v>80</v>
      </c>
      <c r="Q232" s="17" t="s">
        <v>2944</v>
      </c>
      <c r="R232" s="17" t="s">
        <v>2945</v>
      </c>
      <c r="S232" s="17" t="s">
        <v>2948</v>
      </c>
      <c r="T232">
        <v>112</v>
      </c>
      <c r="U232" s="17" t="s">
        <v>2948</v>
      </c>
      <c r="V232" s="17" t="s">
        <v>2941</v>
      </c>
      <c r="W232" s="172">
        <v>45948</v>
      </c>
      <c r="X232" s="8">
        <v>45931</v>
      </c>
      <c r="Y232" s="172">
        <v>45931</v>
      </c>
      <c r="Z232" s="17" t="s">
        <v>2942</v>
      </c>
      <c r="AA232">
        <v>2025</v>
      </c>
      <c r="AB232" s="17" t="s">
        <v>2947</v>
      </c>
      <c r="AC232" s="17"/>
      <c r="AD232" s="17" t="s">
        <v>1238</v>
      </c>
      <c r="AE232">
        <v>18</v>
      </c>
      <c r="AF232" s="17" t="s">
        <v>2937</v>
      </c>
      <c r="AG232" t="s">
        <v>2957</v>
      </c>
      <c r="AH232" s="17" t="s">
        <v>1238</v>
      </c>
    </row>
    <row r="233" spans="1:34">
      <c r="A233">
        <v>105</v>
      </c>
      <c r="B233" s="17" t="s">
        <v>31</v>
      </c>
      <c r="C233" s="17" t="s">
        <v>31</v>
      </c>
      <c r="D233" s="17" t="s">
        <v>1</v>
      </c>
      <c r="E233" s="17" t="s">
        <v>107</v>
      </c>
      <c r="F233" s="17" t="s">
        <v>108</v>
      </c>
      <c r="G233" s="17" t="s">
        <v>170</v>
      </c>
      <c r="H233">
        <v>81528</v>
      </c>
      <c r="I233" s="8">
        <v>45932</v>
      </c>
      <c r="J233" s="8">
        <v>45932</v>
      </c>
      <c r="K233">
        <v>0</v>
      </c>
      <c r="L233" s="17" t="s">
        <v>2937</v>
      </c>
      <c r="M233">
        <v>10481</v>
      </c>
      <c r="N233">
        <v>2533</v>
      </c>
      <c r="O233">
        <v>15</v>
      </c>
      <c r="P233">
        <v>60</v>
      </c>
      <c r="Q233" s="17" t="s">
        <v>2944</v>
      </c>
      <c r="R233" s="17" t="s">
        <v>2945</v>
      </c>
      <c r="S233" s="17" t="s">
        <v>2946</v>
      </c>
      <c r="T233">
        <v>75</v>
      </c>
      <c r="U233" s="17" t="s">
        <v>2946</v>
      </c>
      <c r="V233" s="17" t="s">
        <v>2941</v>
      </c>
      <c r="W233" s="172">
        <v>45932</v>
      </c>
      <c r="Y233" s="172">
        <v>45931</v>
      </c>
      <c r="Z233" s="17" t="s">
        <v>2942</v>
      </c>
      <c r="AA233">
        <v>2025</v>
      </c>
      <c r="AB233" s="17" t="s">
        <v>2951</v>
      </c>
      <c r="AC233" s="17"/>
      <c r="AD233" s="17" t="s">
        <v>1542</v>
      </c>
      <c r="AE233">
        <v>18</v>
      </c>
      <c r="AF233" s="17" t="s">
        <v>2937</v>
      </c>
      <c r="AG233" t="s">
        <v>2957</v>
      </c>
      <c r="AH233" s="17" t="s">
        <v>1542</v>
      </c>
    </row>
    <row r="234" spans="1:34">
      <c r="A234">
        <v>556</v>
      </c>
      <c r="B234" s="17" t="s">
        <v>31</v>
      </c>
      <c r="C234" s="17" t="s">
        <v>31</v>
      </c>
      <c r="D234" s="17" t="s">
        <v>1</v>
      </c>
      <c r="E234" s="17" t="s">
        <v>107</v>
      </c>
      <c r="F234" s="17" t="s">
        <v>108</v>
      </c>
      <c r="G234" s="17" t="s">
        <v>170</v>
      </c>
      <c r="H234">
        <v>90553</v>
      </c>
      <c r="I234" s="8">
        <v>45946</v>
      </c>
      <c r="J234" s="8">
        <v>45946</v>
      </c>
      <c r="K234">
        <v>0</v>
      </c>
      <c r="L234" s="17" t="s">
        <v>2937</v>
      </c>
      <c r="M234">
        <v>10607</v>
      </c>
      <c r="N234">
        <v>2556</v>
      </c>
      <c r="O234">
        <v>25</v>
      </c>
      <c r="P234">
        <v>40</v>
      </c>
      <c r="Q234" s="17" t="s">
        <v>2944</v>
      </c>
      <c r="R234" s="17" t="s">
        <v>2945</v>
      </c>
      <c r="S234" s="17" t="s">
        <v>2946</v>
      </c>
      <c r="T234">
        <v>65</v>
      </c>
      <c r="U234" s="17" t="s">
        <v>2946</v>
      </c>
      <c r="V234" s="17" t="s">
        <v>2941</v>
      </c>
      <c r="W234" s="172">
        <v>45946</v>
      </c>
      <c r="Y234" s="172">
        <v>45931</v>
      </c>
      <c r="Z234" s="17" t="s">
        <v>2942</v>
      </c>
      <c r="AA234">
        <v>2025</v>
      </c>
      <c r="AB234" s="17" t="s">
        <v>2951</v>
      </c>
      <c r="AC234" s="17"/>
      <c r="AD234" s="17" t="s">
        <v>1542</v>
      </c>
      <c r="AE234">
        <v>18</v>
      </c>
      <c r="AF234" s="17" t="s">
        <v>2937</v>
      </c>
      <c r="AG234" t="s">
        <v>2957</v>
      </c>
      <c r="AH234" s="17" t="s">
        <v>1542</v>
      </c>
    </row>
    <row r="235" spans="1:34">
      <c r="A235">
        <v>175</v>
      </c>
      <c r="B235" s="17" t="s">
        <v>705</v>
      </c>
      <c r="C235" s="17" t="s">
        <v>705</v>
      </c>
      <c r="D235" s="17" t="s">
        <v>706</v>
      </c>
      <c r="E235" s="17" t="s">
        <v>778</v>
      </c>
      <c r="F235" s="17" t="s">
        <v>779</v>
      </c>
      <c r="G235" s="17" t="s">
        <v>921</v>
      </c>
      <c r="H235" t="s">
        <v>919</v>
      </c>
      <c r="I235" s="8">
        <v>45948</v>
      </c>
      <c r="J235" s="8">
        <v>45948</v>
      </c>
      <c r="K235">
        <v>0</v>
      </c>
      <c r="L235" s="17" t="s">
        <v>2937</v>
      </c>
      <c r="M235">
        <v>6341</v>
      </c>
      <c r="N235">
        <v>1644</v>
      </c>
      <c r="O235">
        <v>46</v>
      </c>
      <c r="P235">
        <v>100</v>
      </c>
      <c r="Q235" s="17" t="s">
        <v>2944</v>
      </c>
      <c r="R235" s="17" t="s">
        <v>2945</v>
      </c>
      <c r="S235" s="17" t="s">
        <v>2948</v>
      </c>
      <c r="T235">
        <v>146</v>
      </c>
      <c r="U235" s="17" t="s">
        <v>2948</v>
      </c>
      <c r="V235" s="17" t="s">
        <v>2941</v>
      </c>
      <c r="W235" s="172">
        <v>45948</v>
      </c>
      <c r="X235" s="8">
        <v>45931</v>
      </c>
      <c r="Y235" s="172">
        <v>45931</v>
      </c>
      <c r="Z235" s="17" t="s">
        <v>2942</v>
      </c>
      <c r="AA235">
        <v>2025</v>
      </c>
      <c r="AB235" s="17" t="s">
        <v>2947</v>
      </c>
      <c r="AC235" s="17"/>
      <c r="AD235" s="17" t="s">
        <v>1238</v>
      </c>
      <c r="AE235">
        <v>18</v>
      </c>
      <c r="AF235" s="17" t="s">
        <v>2937</v>
      </c>
      <c r="AG235" t="s">
        <v>2957</v>
      </c>
      <c r="AH235" s="17" t="s">
        <v>1238</v>
      </c>
    </row>
    <row r="236" spans="1:34">
      <c r="A236">
        <v>106</v>
      </c>
      <c r="B236" s="17" t="s">
        <v>31</v>
      </c>
      <c r="C236" s="17" t="s">
        <v>31</v>
      </c>
      <c r="D236" s="17" t="s">
        <v>1</v>
      </c>
      <c r="E236" s="17" t="s">
        <v>107</v>
      </c>
      <c r="F236" s="17" t="s">
        <v>108</v>
      </c>
      <c r="G236" s="17" t="s">
        <v>171</v>
      </c>
      <c r="H236">
        <v>81430</v>
      </c>
      <c r="I236" s="8">
        <v>45932</v>
      </c>
      <c r="J236" s="8">
        <v>45932</v>
      </c>
      <c r="K236">
        <v>0</v>
      </c>
      <c r="L236" s="17" t="s">
        <v>2937</v>
      </c>
      <c r="M236">
        <v>12740</v>
      </c>
      <c r="N236">
        <v>3107</v>
      </c>
      <c r="O236">
        <v>32</v>
      </c>
      <c r="P236">
        <v>40</v>
      </c>
      <c r="Q236" s="17" t="s">
        <v>2944</v>
      </c>
      <c r="R236" s="17" t="s">
        <v>2945</v>
      </c>
      <c r="S236" s="17" t="s">
        <v>2946</v>
      </c>
      <c r="T236">
        <v>72</v>
      </c>
      <c r="U236" s="17" t="s">
        <v>2946</v>
      </c>
      <c r="V236" s="17" t="s">
        <v>2941</v>
      </c>
      <c r="W236" s="172">
        <v>45932</v>
      </c>
      <c r="Y236" s="172">
        <v>45931</v>
      </c>
      <c r="Z236" s="17" t="s">
        <v>2942</v>
      </c>
      <c r="AA236">
        <v>2025</v>
      </c>
      <c r="AB236" s="17" t="s">
        <v>2951</v>
      </c>
      <c r="AC236" s="17"/>
      <c r="AD236" s="17" t="s">
        <v>1542</v>
      </c>
      <c r="AE236">
        <v>18</v>
      </c>
      <c r="AF236" s="17" t="s">
        <v>2937</v>
      </c>
      <c r="AG236" t="s">
        <v>2957</v>
      </c>
      <c r="AH236" s="17" t="s">
        <v>1542</v>
      </c>
    </row>
    <row r="237" spans="1:34">
      <c r="A237">
        <v>107</v>
      </c>
      <c r="B237" s="17" t="s">
        <v>31</v>
      </c>
      <c r="C237" s="17" t="s">
        <v>31</v>
      </c>
      <c r="D237" s="17" t="s">
        <v>1</v>
      </c>
      <c r="E237" s="17" t="s">
        <v>107</v>
      </c>
      <c r="F237" s="17" t="s">
        <v>108</v>
      </c>
      <c r="G237" s="17" t="s">
        <v>172</v>
      </c>
      <c r="H237">
        <v>81430</v>
      </c>
      <c r="I237" s="8">
        <v>45932</v>
      </c>
      <c r="J237" s="8">
        <v>45932</v>
      </c>
      <c r="K237">
        <v>0</v>
      </c>
      <c r="L237" s="17" t="s">
        <v>2937</v>
      </c>
      <c r="M237">
        <v>9240</v>
      </c>
      <c r="N237">
        <v>1765</v>
      </c>
      <c r="O237">
        <v>30</v>
      </c>
      <c r="P237">
        <v>40</v>
      </c>
      <c r="Q237" s="17" t="s">
        <v>2944</v>
      </c>
      <c r="R237" s="17" t="s">
        <v>2945</v>
      </c>
      <c r="S237" s="17" t="s">
        <v>2946</v>
      </c>
      <c r="T237">
        <v>70</v>
      </c>
      <c r="U237" s="17" t="s">
        <v>2946</v>
      </c>
      <c r="V237" s="17" t="s">
        <v>2941</v>
      </c>
      <c r="W237" s="172">
        <v>45932</v>
      </c>
      <c r="Y237" s="172">
        <v>45931</v>
      </c>
      <c r="Z237" s="17" t="s">
        <v>2942</v>
      </c>
      <c r="AA237">
        <v>2025</v>
      </c>
      <c r="AB237" s="17" t="s">
        <v>2951</v>
      </c>
      <c r="AC237" s="17"/>
      <c r="AD237" s="17" t="s">
        <v>1542</v>
      </c>
      <c r="AE237">
        <v>18</v>
      </c>
      <c r="AF237" s="17" t="s">
        <v>2937</v>
      </c>
      <c r="AG237" t="s">
        <v>2957</v>
      </c>
      <c r="AH237" s="17" t="s">
        <v>1542</v>
      </c>
    </row>
    <row r="238" spans="1:34">
      <c r="A238">
        <v>108</v>
      </c>
      <c r="B238" s="17" t="s">
        <v>705</v>
      </c>
      <c r="C238" s="17" t="s">
        <v>705</v>
      </c>
      <c r="D238" s="17" t="s">
        <v>706</v>
      </c>
      <c r="E238" s="17" t="s">
        <v>716</v>
      </c>
      <c r="F238" s="17" t="s">
        <v>725</v>
      </c>
      <c r="G238" s="17" t="s">
        <v>847</v>
      </c>
      <c r="H238" t="s">
        <v>848</v>
      </c>
      <c r="I238" s="8">
        <v>45939</v>
      </c>
      <c r="J238" s="8">
        <v>45939</v>
      </c>
      <c r="K238">
        <v>0</v>
      </c>
      <c r="L238" s="17" t="s">
        <v>2937</v>
      </c>
      <c r="M238">
        <v>1993</v>
      </c>
      <c r="N238">
        <v>649</v>
      </c>
      <c r="O238">
        <v>8</v>
      </c>
      <c r="P238">
        <v>80</v>
      </c>
      <c r="Q238" s="17" t="s">
        <v>2944</v>
      </c>
      <c r="R238" s="17" t="s">
        <v>2945</v>
      </c>
      <c r="S238" s="17" t="s">
        <v>2948</v>
      </c>
      <c r="T238">
        <v>88</v>
      </c>
      <c r="U238" s="17" t="s">
        <v>2948</v>
      </c>
      <c r="V238" s="17" t="s">
        <v>2941</v>
      </c>
      <c r="W238" s="172">
        <v>45939</v>
      </c>
      <c r="X238" s="8">
        <v>45931</v>
      </c>
      <c r="Y238" s="172">
        <v>45931</v>
      </c>
      <c r="Z238" s="17" t="s">
        <v>2942</v>
      </c>
      <c r="AA238">
        <v>2025</v>
      </c>
      <c r="AB238" s="17" t="s">
        <v>2951</v>
      </c>
      <c r="AC238" s="17"/>
      <c r="AD238" s="17" t="s">
        <v>1069</v>
      </c>
      <c r="AE238">
        <v>18</v>
      </c>
      <c r="AF238" s="17" t="s">
        <v>2937</v>
      </c>
      <c r="AG238" t="s">
        <v>2957</v>
      </c>
      <c r="AH238" s="17" t="s">
        <v>1069</v>
      </c>
    </row>
    <row r="239" spans="1:34">
      <c r="A239">
        <v>166</v>
      </c>
      <c r="B239" s="17" t="s">
        <v>705</v>
      </c>
      <c r="C239" s="17" t="s">
        <v>705</v>
      </c>
      <c r="D239" s="17" t="s">
        <v>706</v>
      </c>
      <c r="E239" s="17" t="s">
        <v>907</v>
      </c>
      <c r="F239" s="17" t="s">
        <v>717</v>
      </c>
      <c r="G239" s="17" t="s">
        <v>847</v>
      </c>
      <c r="H239" t="s">
        <v>910</v>
      </c>
      <c r="I239" s="8">
        <v>45947</v>
      </c>
      <c r="J239" s="8">
        <v>45948</v>
      </c>
      <c r="K239">
        <v>1</v>
      </c>
      <c r="L239" s="17" t="s">
        <v>2937</v>
      </c>
      <c r="M239">
        <v>2035</v>
      </c>
      <c r="N239">
        <v>664</v>
      </c>
      <c r="O239">
        <v>68</v>
      </c>
      <c r="P239">
        <v>80</v>
      </c>
      <c r="Q239" s="17" t="s">
        <v>2944</v>
      </c>
      <c r="R239" s="17" t="s">
        <v>2945</v>
      </c>
      <c r="S239" s="17" t="s">
        <v>2948</v>
      </c>
      <c r="T239">
        <v>148</v>
      </c>
      <c r="U239" s="17" t="s">
        <v>2948</v>
      </c>
      <c r="V239" s="17" t="s">
        <v>2941</v>
      </c>
      <c r="W239" s="172">
        <v>45947</v>
      </c>
      <c r="X239" s="8">
        <v>45931</v>
      </c>
      <c r="Y239" s="172">
        <v>45931</v>
      </c>
      <c r="Z239" s="17" t="s">
        <v>2942</v>
      </c>
      <c r="AA239">
        <v>2025</v>
      </c>
      <c r="AB239" s="17" t="s">
        <v>2947</v>
      </c>
      <c r="AC239" s="17"/>
      <c r="AD239" s="17" t="s">
        <v>1069</v>
      </c>
      <c r="AE239">
        <v>18</v>
      </c>
      <c r="AF239" s="17" t="s">
        <v>2937</v>
      </c>
      <c r="AG239" t="s">
        <v>2957</v>
      </c>
      <c r="AH239" s="17" t="s">
        <v>1069</v>
      </c>
    </row>
    <row r="240" spans="1:34">
      <c r="A240">
        <v>108</v>
      </c>
      <c r="B240" s="17" t="s">
        <v>31</v>
      </c>
      <c r="C240" s="17" t="s">
        <v>31</v>
      </c>
      <c r="D240" s="17" t="s">
        <v>1</v>
      </c>
      <c r="E240" s="17" t="s">
        <v>107</v>
      </c>
      <c r="F240" s="17" t="s">
        <v>108</v>
      </c>
      <c r="G240" s="17" t="s">
        <v>130</v>
      </c>
      <c r="H240">
        <v>81430</v>
      </c>
      <c r="I240" s="8">
        <v>45932</v>
      </c>
      <c r="J240" s="8">
        <v>45932</v>
      </c>
      <c r="K240">
        <v>0</v>
      </c>
      <c r="L240" s="17" t="s">
        <v>2937</v>
      </c>
      <c r="M240">
        <v>22737</v>
      </c>
      <c r="N240">
        <v>5465</v>
      </c>
      <c r="O240">
        <v>25</v>
      </c>
      <c r="P240">
        <v>40</v>
      </c>
      <c r="Q240" s="17" t="s">
        <v>2944</v>
      </c>
      <c r="R240" s="17" t="s">
        <v>2945</v>
      </c>
      <c r="S240" s="17" t="s">
        <v>2946</v>
      </c>
      <c r="T240">
        <v>65</v>
      </c>
      <c r="U240" s="17" t="s">
        <v>2946</v>
      </c>
      <c r="V240" s="17" t="s">
        <v>2941</v>
      </c>
      <c r="W240" s="172">
        <v>45932</v>
      </c>
      <c r="Y240" s="172">
        <v>45931</v>
      </c>
      <c r="Z240" s="17" t="s">
        <v>2942</v>
      </c>
      <c r="AA240">
        <v>2025</v>
      </c>
      <c r="AB240" s="17" t="s">
        <v>2951</v>
      </c>
      <c r="AC240" s="17"/>
      <c r="AD240" s="17" t="s">
        <v>1542</v>
      </c>
      <c r="AE240">
        <v>18</v>
      </c>
      <c r="AF240" s="17" t="s">
        <v>2937</v>
      </c>
      <c r="AG240" t="s">
        <v>2957</v>
      </c>
      <c r="AH240" s="17" t="s">
        <v>1542</v>
      </c>
    </row>
    <row r="241" spans="1:34">
      <c r="A241">
        <v>558</v>
      </c>
      <c r="B241" s="17" t="s">
        <v>31</v>
      </c>
      <c r="C241" s="17" t="s">
        <v>31</v>
      </c>
      <c r="D241" s="17" t="s">
        <v>1</v>
      </c>
      <c r="E241" s="17" t="s">
        <v>107</v>
      </c>
      <c r="F241" s="17" t="s">
        <v>108</v>
      </c>
      <c r="G241" s="17" t="s">
        <v>130</v>
      </c>
      <c r="H241">
        <v>90553</v>
      </c>
      <c r="I241" s="8">
        <v>45946</v>
      </c>
      <c r="J241" s="8">
        <v>45946</v>
      </c>
      <c r="K241">
        <v>0</v>
      </c>
      <c r="L241" s="17" t="s">
        <v>2937</v>
      </c>
      <c r="M241">
        <v>22851</v>
      </c>
      <c r="N241">
        <v>5484</v>
      </c>
      <c r="O241">
        <v>21</v>
      </c>
      <c r="P241">
        <v>40</v>
      </c>
      <c r="Q241" s="17" t="s">
        <v>2944</v>
      </c>
      <c r="R241" s="17" t="s">
        <v>2945</v>
      </c>
      <c r="S241" s="17" t="s">
        <v>2946</v>
      </c>
      <c r="T241">
        <v>61</v>
      </c>
      <c r="U241" s="17" t="s">
        <v>2946</v>
      </c>
      <c r="V241" s="17" t="s">
        <v>2941</v>
      </c>
      <c r="W241" s="172">
        <v>45946</v>
      </c>
      <c r="Y241" s="172">
        <v>45931</v>
      </c>
      <c r="Z241" s="17" t="s">
        <v>2942</v>
      </c>
      <c r="AA241">
        <v>2025</v>
      </c>
      <c r="AB241" s="17" t="s">
        <v>2951</v>
      </c>
      <c r="AC241" s="17"/>
      <c r="AD241" s="17" t="s">
        <v>1542</v>
      </c>
      <c r="AE241">
        <v>18</v>
      </c>
      <c r="AF241" s="17" t="s">
        <v>2937</v>
      </c>
      <c r="AG241" t="s">
        <v>2957</v>
      </c>
      <c r="AH241" s="17" t="s">
        <v>1542</v>
      </c>
    </row>
    <row r="242" spans="1:34">
      <c r="A242">
        <v>200</v>
      </c>
      <c r="B242" s="17" t="s">
        <v>705</v>
      </c>
      <c r="C242" s="17" t="s">
        <v>705</v>
      </c>
      <c r="D242" s="17" t="s">
        <v>706</v>
      </c>
      <c r="E242" s="17" t="s">
        <v>907</v>
      </c>
      <c r="F242" s="17" t="s">
        <v>717</v>
      </c>
      <c r="G242" s="17" t="s">
        <v>948</v>
      </c>
      <c r="H242">
        <v>171020</v>
      </c>
      <c r="I242" s="8">
        <v>45952</v>
      </c>
      <c r="J242" s="8">
        <v>45947</v>
      </c>
      <c r="K242">
        <v>-5</v>
      </c>
      <c r="L242" s="17" t="s">
        <v>2937</v>
      </c>
      <c r="M242">
        <v>2490</v>
      </c>
      <c r="N242">
        <v>399</v>
      </c>
      <c r="O242">
        <v>20</v>
      </c>
      <c r="P242">
        <v>100</v>
      </c>
      <c r="Q242" s="17" t="s">
        <v>2944</v>
      </c>
      <c r="R242" s="17" t="s">
        <v>2945</v>
      </c>
      <c r="S242" s="17" t="s">
        <v>2948</v>
      </c>
      <c r="T242">
        <v>120</v>
      </c>
      <c r="U242" s="17" t="s">
        <v>2948</v>
      </c>
      <c r="V242" s="17" t="s">
        <v>2941</v>
      </c>
      <c r="W242" s="172">
        <v>45952</v>
      </c>
      <c r="X242" s="8">
        <v>45931</v>
      </c>
      <c r="Y242" s="172">
        <v>45931</v>
      </c>
      <c r="Z242" s="17" t="s">
        <v>2942</v>
      </c>
      <c r="AA242">
        <v>2025</v>
      </c>
      <c r="AB242" s="17" t="s">
        <v>2952</v>
      </c>
      <c r="AC242" s="17"/>
      <c r="AD242" s="17" t="s">
        <v>1249</v>
      </c>
      <c r="AE242">
        <v>18</v>
      </c>
      <c r="AF242" s="17" t="s">
        <v>2937</v>
      </c>
      <c r="AG242" t="s">
        <v>2957</v>
      </c>
      <c r="AH242" s="17" t="s">
        <v>1249</v>
      </c>
    </row>
    <row r="243" spans="1:34">
      <c r="A243">
        <v>109</v>
      </c>
      <c r="B243" s="17" t="s">
        <v>705</v>
      </c>
      <c r="C243" s="17" t="s">
        <v>705</v>
      </c>
      <c r="D243" s="17" t="s">
        <v>706</v>
      </c>
      <c r="E243" s="17" t="s">
        <v>716</v>
      </c>
      <c r="F243" s="17" t="s">
        <v>725</v>
      </c>
      <c r="G243" s="17" t="s">
        <v>849</v>
      </c>
      <c r="H243" t="s">
        <v>848</v>
      </c>
      <c r="I243" s="8">
        <v>45939</v>
      </c>
      <c r="J243" s="8">
        <v>45941</v>
      </c>
      <c r="K243">
        <v>2</v>
      </c>
      <c r="L243" s="17" t="s">
        <v>2937</v>
      </c>
      <c r="M243">
        <v>4180</v>
      </c>
      <c r="N243">
        <v>775</v>
      </c>
      <c r="O243">
        <v>44</v>
      </c>
      <c r="P243">
        <v>60</v>
      </c>
      <c r="Q243" s="17" t="s">
        <v>2944</v>
      </c>
      <c r="R243" s="17" t="s">
        <v>2945</v>
      </c>
      <c r="S243" s="17" t="s">
        <v>2946</v>
      </c>
      <c r="T243">
        <v>104</v>
      </c>
      <c r="U243" s="17" t="s">
        <v>2946</v>
      </c>
      <c r="V243" s="17" t="s">
        <v>2941</v>
      </c>
      <c r="W243" s="172">
        <v>45939</v>
      </c>
      <c r="X243" s="8">
        <v>45931</v>
      </c>
      <c r="Y243" s="172">
        <v>45931</v>
      </c>
      <c r="Z243" s="17" t="s">
        <v>2942</v>
      </c>
      <c r="AA243">
        <v>2025</v>
      </c>
      <c r="AB243" s="17" t="s">
        <v>2947</v>
      </c>
      <c r="AC243" s="17"/>
      <c r="AD243" s="17" t="s">
        <v>1069</v>
      </c>
      <c r="AE243">
        <v>18</v>
      </c>
      <c r="AF243" s="17" t="s">
        <v>2937</v>
      </c>
      <c r="AG243" t="s">
        <v>2957</v>
      </c>
      <c r="AH243" s="17" t="s">
        <v>1069</v>
      </c>
    </row>
    <row r="244" spans="1:34">
      <c r="A244">
        <v>110</v>
      </c>
      <c r="B244" s="17" t="s">
        <v>705</v>
      </c>
      <c r="C244" s="17" t="s">
        <v>705</v>
      </c>
      <c r="D244" s="17" t="s">
        <v>706</v>
      </c>
      <c r="E244" s="17" t="s">
        <v>716</v>
      </c>
      <c r="F244" s="17" t="s">
        <v>725</v>
      </c>
      <c r="G244" s="17" t="s">
        <v>850</v>
      </c>
      <c r="H244" t="s">
        <v>848</v>
      </c>
      <c r="I244" s="8">
        <v>45939</v>
      </c>
      <c r="J244" s="8">
        <v>45941</v>
      </c>
      <c r="K244">
        <v>2</v>
      </c>
      <c r="L244" s="17" t="s">
        <v>2937</v>
      </c>
      <c r="M244">
        <v>3181</v>
      </c>
      <c r="N244">
        <v>994</v>
      </c>
      <c r="O244">
        <v>58</v>
      </c>
      <c r="P244">
        <v>60</v>
      </c>
      <c r="Q244" s="17" t="s">
        <v>2944</v>
      </c>
      <c r="R244" s="17" t="s">
        <v>2945</v>
      </c>
      <c r="S244" s="17" t="s">
        <v>2946</v>
      </c>
      <c r="T244">
        <v>118</v>
      </c>
      <c r="U244" s="17" t="s">
        <v>2946</v>
      </c>
      <c r="V244" s="17" t="s">
        <v>2941</v>
      </c>
      <c r="W244" s="172">
        <v>45939</v>
      </c>
      <c r="X244" s="8">
        <v>45931</v>
      </c>
      <c r="Y244" s="172">
        <v>45931</v>
      </c>
      <c r="Z244" s="17" t="s">
        <v>2942</v>
      </c>
      <c r="AA244">
        <v>2025</v>
      </c>
      <c r="AB244" s="17" t="s">
        <v>2947</v>
      </c>
      <c r="AC244" s="17"/>
      <c r="AD244" s="17" t="s">
        <v>1259</v>
      </c>
      <c r="AE244">
        <v>18</v>
      </c>
      <c r="AF244" s="17" t="s">
        <v>2937</v>
      </c>
      <c r="AG244" t="s">
        <v>2957</v>
      </c>
      <c r="AH244" s="17" t="s">
        <v>1259</v>
      </c>
    </row>
    <row r="245" spans="1:34">
      <c r="A245">
        <v>169</v>
      </c>
      <c r="B245" s="17" t="s">
        <v>705</v>
      </c>
      <c r="C245" s="17" t="s">
        <v>705</v>
      </c>
      <c r="D245" s="17" t="s">
        <v>706</v>
      </c>
      <c r="E245" s="17" t="s">
        <v>907</v>
      </c>
      <c r="F245" s="17" t="s">
        <v>717</v>
      </c>
      <c r="G245" s="17" t="s">
        <v>913</v>
      </c>
      <c r="H245" t="s">
        <v>910</v>
      </c>
      <c r="I245" s="8">
        <v>45947</v>
      </c>
      <c r="J245" s="8">
        <v>45947</v>
      </c>
      <c r="K245">
        <v>0</v>
      </c>
      <c r="L245" s="17" t="s">
        <v>2937</v>
      </c>
      <c r="M245">
        <v>3965</v>
      </c>
      <c r="N245">
        <v>979</v>
      </c>
      <c r="O245">
        <v>27</v>
      </c>
      <c r="P245">
        <v>80</v>
      </c>
      <c r="Q245" s="17" t="s">
        <v>2944</v>
      </c>
      <c r="R245" s="17" t="s">
        <v>2945</v>
      </c>
      <c r="S245" s="17" t="s">
        <v>2948</v>
      </c>
      <c r="T245">
        <v>107</v>
      </c>
      <c r="U245" s="17" t="s">
        <v>2948</v>
      </c>
      <c r="V245" s="17" t="s">
        <v>2941</v>
      </c>
      <c r="W245" s="172">
        <v>45947</v>
      </c>
      <c r="X245" s="8">
        <v>45931</v>
      </c>
      <c r="Y245" s="172">
        <v>45931</v>
      </c>
      <c r="Z245" s="17" t="s">
        <v>2942</v>
      </c>
      <c r="AA245">
        <v>2025</v>
      </c>
      <c r="AB245" s="17" t="s">
        <v>2952</v>
      </c>
      <c r="AC245" s="17"/>
      <c r="AD245" s="17" t="s">
        <v>1038</v>
      </c>
      <c r="AE245">
        <v>18</v>
      </c>
      <c r="AF245" s="17" t="s">
        <v>2937</v>
      </c>
      <c r="AG245" t="s">
        <v>2957</v>
      </c>
      <c r="AH245" s="17" t="s">
        <v>1038</v>
      </c>
    </row>
    <row r="246" spans="1:34">
      <c r="A246">
        <v>110</v>
      </c>
      <c r="B246" s="17" t="s">
        <v>31</v>
      </c>
      <c r="C246" s="17" t="s">
        <v>31</v>
      </c>
      <c r="D246" s="17" t="s">
        <v>1</v>
      </c>
      <c r="E246" s="17" t="s">
        <v>107</v>
      </c>
      <c r="F246" s="17" t="s">
        <v>108</v>
      </c>
      <c r="G246" s="17" t="s">
        <v>174</v>
      </c>
      <c r="H246">
        <v>81430</v>
      </c>
      <c r="I246" s="8">
        <v>45932</v>
      </c>
      <c r="J246" s="8">
        <v>45932</v>
      </c>
      <c r="K246">
        <v>0</v>
      </c>
      <c r="L246" s="17" t="s">
        <v>2937</v>
      </c>
      <c r="M246">
        <v>12757</v>
      </c>
      <c r="N246">
        <v>2471</v>
      </c>
      <c r="O246">
        <v>43</v>
      </c>
      <c r="P246">
        <v>40</v>
      </c>
      <c r="Q246" s="17" t="s">
        <v>2944</v>
      </c>
      <c r="R246" s="17" t="s">
        <v>2945</v>
      </c>
      <c r="S246" s="17" t="s">
        <v>2946</v>
      </c>
      <c r="T246">
        <v>83</v>
      </c>
      <c r="U246" s="17" t="s">
        <v>2946</v>
      </c>
      <c r="V246" s="17" t="s">
        <v>2941</v>
      </c>
      <c r="W246" s="172">
        <v>45932</v>
      </c>
      <c r="Y246" s="172">
        <v>45931</v>
      </c>
      <c r="Z246" s="17" t="s">
        <v>2942</v>
      </c>
      <c r="AA246">
        <v>2025</v>
      </c>
      <c r="AB246" s="17" t="s">
        <v>2951</v>
      </c>
      <c r="AC246" s="17"/>
      <c r="AD246" s="17" t="s">
        <v>1542</v>
      </c>
      <c r="AE246">
        <v>18</v>
      </c>
      <c r="AF246" s="17" t="s">
        <v>2937</v>
      </c>
      <c r="AG246" t="s">
        <v>2957</v>
      </c>
      <c r="AH246" s="17" t="s">
        <v>1542</v>
      </c>
    </row>
    <row r="247" spans="1:34">
      <c r="A247">
        <v>111</v>
      </c>
      <c r="B247" s="17" t="s">
        <v>705</v>
      </c>
      <c r="C247" s="17" t="s">
        <v>705</v>
      </c>
      <c r="D247" s="17" t="s">
        <v>706</v>
      </c>
      <c r="E247" s="17" t="s">
        <v>716</v>
      </c>
      <c r="F247" s="17" t="s">
        <v>725</v>
      </c>
      <c r="G247" s="17" t="s">
        <v>851</v>
      </c>
      <c r="H247" t="s">
        <v>852</v>
      </c>
      <c r="I247" s="8">
        <v>45939</v>
      </c>
      <c r="J247" s="8">
        <v>45940</v>
      </c>
      <c r="K247">
        <v>1</v>
      </c>
      <c r="L247" s="17" t="s">
        <v>2937</v>
      </c>
      <c r="M247">
        <v>3876</v>
      </c>
      <c r="N247">
        <v>1020</v>
      </c>
      <c r="O247">
        <v>60</v>
      </c>
      <c r="P247">
        <v>80</v>
      </c>
      <c r="Q247" s="17" t="s">
        <v>2944</v>
      </c>
      <c r="R247" s="17" t="s">
        <v>2945</v>
      </c>
      <c r="S247" s="17" t="s">
        <v>2948</v>
      </c>
      <c r="T247">
        <v>140</v>
      </c>
      <c r="U247" s="17" t="s">
        <v>2948</v>
      </c>
      <c r="V247" s="17" t="s">
        <v>2941</v>
      </c>
      <c r="W247" s="172">
        <v>45939</v>
      </c>
      <c r="X247" s="8">
        <v>45931</v>
      </c>
      <c r="Y247" s="172">
        <v>45931</v>
      </c>
      <c r="Z247" s="17" t="s">
        <v>2942</v>
      </c>
      <c r="AA247">
        <v>2025</v>
      </c>
      <c r="AB247" s="17" t="s">
        <v>2952</v>
      </c>
      <c r="AC247" s="17"/>
      <c r="AD247" s="17" t="s">
        <v>1299</v>
      </c>
      <c r="AE247">
        <v>18</v>
      </c>
      <c r="AF247" s="17" t="s">
        <v>2937</v>
      </c>
      <c r="AG247" t="s">
        <v>2957</v>
      </c>
      <c r="AH247" s="17" t="s">
        <v>1299</v>
      </c>
    </row>
    <row r="248" spans="1:34">
      <c r="A248">
        <v>111</v>
      </c>
      <c r="B248" s="17" t="s">
        <v>31</v>
      </c>
      <c r="C248" s="17" t="s">
        <v>31</v>
      </c>
      <c r="D248" s="17" t="s">
        <v>1</v>
      </c>
      <c r="E248" s="17" t="s">
        <v>107</v>
      </c>
      <c r="F248" s="17" t="s">
        <v>108</v>
      </c>
      <c r="G248" s="17" t="s">
        <v>175</v>
      </c>
      <c r="H248">
        <v>81430</v>
      </c>
      <c r="I248" s="8">
        <v>45932</v>
      </c>
      <c r="J248" s="8">
        <v>45932</v>
      </c>
      <c r="K248">
        <v>0</v>
      </c>
      <c r="L248" s="17" t="s">
        <v>2937</v>
      </c>
      <c r="M248">
        <v>12658</v>
      </c>
      <c r="N248">
        <v>3449</v>
      </c>
      <c r="O248">
        <v>50</v>
      </c>
      <c r="P248">
        <v>40</v>
      </c>
      <c r="Q248" s="17" t="s">
        <v>2944</v>
      </c>
      <c r="R248" s="17" t="s">
        <v>2945</v>
      </c>
      <c r="S248" s="17" t="s">
        <v>2946</v>
      </c>
      <c r="T248">
        <v>90</v>
      </c>
      <c r="U248" s="17" t="s">
        <v>2946</v>
      </c>
      <c r="V248" s="17" t="s">
        <v>2941</v>
      </c>
      <c r="W248" s="172">
        <v>45932</v>
      </c>
      <c r="Y248" s="172">
        <v>45931</v>
      </c>
      <c r="Z248" s="17" t="s">
        <v>2942</v>
      </c>
      <c r="AA248">
        <v>2025</v>
      </c>
      <c r="AB248" s="17" t="s">
        <v>2951</v>
      </c>
      <c r="AC248" s="17"/>
      <c r="AD248" s="17" t="s">
        <v>1542</v>
      </c>
      <c r="AE248">
        <v>18</v>
      </c>
      <c r="AF248" s="17" t="s">
        <v>2937</v>
      </c>
      <c r="AG248" t="s">
        <v>2957</v>
      </c>
      <c r="AH248" s="17" t="s">
        <v>1542</v>
      </c>
    </row>
    <row r="249" spans="1:34">
      <c r="A249">
        <v>112</v>
      </c>
      <c r="B249" s="17" t="s">
        <v>705</v>
      </c>
      <c r="C249" s="17" t="s">
        <v>705</v>
      </c>
      <c r="D249" s="17" t="s">
        <v>706</v>
      </c>
      <c r="E249" s="17" t="s">
        <v>716</v>
      </c>
      <c r="F249" s="17" t="s">
        <v>725</v>
      </c>
      <c r="G249" s="17" t="s">
        <v>853</v>
      </c>
      <c r="H249" t="s">
        <v>852</v>
      </c>
      <c r="I249" s="8">
        <v>45939</v>
      </c>
      <c r="J249" s="8">
        <v>45941</v>
      </c>
      <c r="K249">
        <v>2</v>
      </c>
      <c r="L249" s="17" t="s">
        <v>2937</v>
      </c>
      <c r="M249">
        <v>5409</v>
      </c>
      <c r="N249">
        <v>1124</v>
      </c>
      <c r="O249">
        <v>75</v>
      </c>
      <c r="P249">
        <v>60</v>
      </c>
      <c r="Q249" s="17" t="s">
        <v>2944</v>
      </c>
      <c r="R249" s="17" t="s">
        <v>2945</v>
      </c>
      <c r="S249" s="17" t="s">
        <v>2946</v>
      </c>
      <c r="T249">
        <v>135</v>
      </c>
      <c r="U249" s="17" t="s">
        <v>2946</v>
      </c>
      <c r="V249" s="17" t="s">
        <v>2941</v>
      </c>
      <c r="W249" s="172">
        <v>45939</v>
      </c>
      <c r="X249" s="8">
        <v>45931</v>
      </c>
      <c r="Y249" s="172">
        <v>45931</v>
      </c>
      <c r="Z249" s="17" t="s">
        <v>2942</v>
      </c>
      <c r="AA249">
        <v>2025</v>
      </c>
      <c r="AB249" s="17" t="s">
        <v>2947</v>
      </c>
      <c r="AC249" s="17"/>
      <c r="AD249" s="17" t="s">
        <v>1286</v>
      </c>
      <c r="AE249">
        <v>18</v>
      </c>
      <c r="AF249" s="17" t="s">
        <v>2937</v>
      </c>
      <c r="AG249" t="s">
        <v>2957</v>
      </c>
      <c r="AH249" s="17" t="s">
        <v>1286</v>
      </c>
    </row>
    <row r="250" spans="1:34">
      <c r="A250">
        <v>113</v>
      </c>
      <c r="B250" s="17" t="s">
        <v>705</v>
      </c>
      <c r="C250" s="17" t="s">
        <v>705</v>
      </c>
      <c r="D250" s="17" t="s">
        <v>706</v>
      </c>
      <c r="E250" s="17" t="s">
        <v>716</v>
      </c>
      <c r="F250" s="17" t="s">
        <v>725</v>
      </c>
      <c r="G250" s="17" t="s">
        <v>854</v>
      </c>
      <c r="H250" t="s">
        <v>852</v>
      </c>
      <c r="I250" s="8">
        <v>45939</v>
      </c>
      <c r="J250" s="8">
        <v>45942</v>
      </c>
      <c r="K250">
        <v>3</v>
      </c>
      <c r="L250" s="17" t="s">
        <v>2937</v>
      </c>
      <c r="M250">
        <v>5076</v>
      </c>
      <c r="N250">
        <v>1094</v>
      </c>
      <c r="O250">
        <v>60</v>
      </c>
      <c r="P250">
        <v>80</v>
      </c>
      <c r="Q250" s="17" t="s">
        <v>2944</v>
      </c>
      <c r="R250" s="17" t="s">
        <v>2945</v>
      </c>
      <c r="S250" s="17" t="s">
        <v>2948</v>
      </c>
      <c r="T250">
        <v>140</v>
      </c>
      <c r="U250" s="17" t="s">
        <v>2948</v>
      </c>
      <c r="V250" s="17" t="s">
        <v>2941</v>
      </c>
      <c r="W250" s="172">
        <v>45939</v>
      </c>
      <c r="X250" s="8">
        <v>45931</v>
      </c>
      <c r="Y250" s="172">
        <v>45931</v>
      </c>
      <c r="Z250" s="17" t="s">
        <v>2942</v>
      </c>
      <c r="AA250">
        <v>2025</v>
      </c>
      <c r="AB250" s="17" t="s">
        <v>2950</v>
      </c>
      <c r="AC250" s="17"/>
      <c r="AD250" s="17" t="s">
        <v>1069</v>
      </c>
      <c r="AE250">
        <v>18</v>
      </c>
      <c r="AF250" s="17" t="s">
        <v>2937</v>
      </c>
      <c r="AG250" t="s">
        <v>2957</v>
      </c>
      <c r="AH250" s="17" t="s">
        <v>1069</v>
      </c>
    </row>
    <row r="251" spans="1:34">
      <c r="A251">
        <v>168</v>
      </c>
      <c r="B251" s="17" t="s">
        <v>705</v>
      </c>
      <c r="C251" s="17" t="s">
        <v>705</v>
      </c>
      <c r="D251" s="17" t="s">
        <v>706</v>
      </c>
      <c r="E251" s="17" t="s">
        <v>907</v>
      </c>
      <c r="F251" s="17" t="s">
        <v>717</v>
      </c>
      <c r="G251" s="17" t="s">
        <v>912</v>
      </c>
      <c r="H251" t="s">
        <v>910</v>
      </c>
      <c r="I251" s="8">
        <v>45947</v>
      </c>
      <c r="J251" s="8">
        <v>45947</v>
      </c>
      <c r="K251">
        <v>0</v>
      </c>
      <c r="L251" s="17" t="s">
        <v>2937</v>
      </c>
      <c r="M251">
        <v>6039</v>
      </c>
      <c r="N251">
        <v>1426</v>
      </c>
      <c r="O251">
        <v>55</v>
      </c>
      <c r="P251">
        <v>80</v>
      </c>
      <c r="Q251" s="17" t="s">
        <v>2944</v>
      </c>
      <c r="R251" s="17" t="s">
        <v>2945</v>
      </c>
      <c r="S251" s="17" t="s">
        <v>2948</v>
      </c>
      <c r="T251">
        <v>135</v>
      </c>
      <c r="U251" s="17" t="s">
        <v>2948</v>
      </c>
      <c r="V251" s="17" t="s">
        <v>2941</v>
      </c>
      <c r="W251" s="172">
        <v>45947</v>
      </c>
      <c r="X251" s="8">
        <v>45931</v>
      </c>
      <c r="Y251" s="172">
        <v>45931</v>
      </c>
      <c r="Z251" s="17" t="s">
        <v>2942</v>
      </c>
      <c r="AA251">
        <v>2025</v>
      </c>
      <c r="AB251" s="17" t="s">
        <v>2952</v>
      </c>
      <c r="AC251" s="17"/>
      <c r="AD251" s="17" t="s">
        <v>1249</v>
      </c>
      <c r="AE251">
        <v>18</v>
      </c>
      <c r="AF251" s="17" t="s">
        <v>2937</v>
      </c>
      <c r="AG251" t="s">
        <v>2957</v>
      </c>
      <c r="AH251" s="17" t="s">
        <v>1249</v>
      </c>
    </row>
    <row r="252" spans="1:34">
      <c r="A252">
        <v>115</v>
      </c>
      <c r="B252" s="17" t="s">
        <v>705</v>
      </c>
      <c r="C252" s="17" t="s">
        <v>705</v>
      </c>
      <c r="D252" s="17" t="s">
        <v>706</v>
      </c>
      <c r="E252" s="17" t="s">
        <v>716</v>
      </c>
      <c r="F252" s="17" t="s">
        <v>725</v>
      </c>
      <c r="G252" s="17" t="s">
        <v>857</v>
      </c>
      <c r="H252" t="s">
        <v>856</v>
      </c>
      <c r="I252" s="8">
        <v>45939</v>
      </c>
      <c r="J252" s="8">
        <v>45940</v>
      </c>
      <c r="K252">
        <v>1</v>
      </c>
      <c r="L252" s="17" t="s">
        <v>2937</v>
      </c>
      <c r="M252">
        <v>17</v>
      </c>
      <c r="N252">
        <v>41</v>
      </c>
      <c r="O252">
        <v>30</v>
      </c>
      <c r="P252">
        <v>100</v>
      </c>
      <c r="Q252" s="17" t="s">
        <v>2944</v>
      </c>
      <c r="R252" s="17" t="s">
        <v>2945</v>
      </c>
      <c r="S252" s="17" t="s">
        <v>2948</v>
      </c>
      <c r="T252">
        <v>130</v>
      </c>
      <c r="U252" s="17" t="s">
        <v>2948</v>
      </c>
      <c r="V252" s="17" t="s">
        <v>2941</v>
      </c>
      <c r="W252" s="172">
        <v>45939</v>
      </c>
      <c r="X252" s="8">
        <v>45931</v>
      </c>
      <c r="Y252" s="172">
        <v>45931</v>
      </c>
      <c r="Z252" s="17" t="s">
        <v>2942</v>
      </c>
      <c r="AA252">
        <v>2025</v>
      </c>
      <c r="AB252" s="17" t="s">
        <v>2952</v>
      </c>
      <c r="AC252" s="17"/>
      <c r="AD252" s="17" t="s">
        <v>1101</v>
      </c>
      <c r="AE252">
        <v>18</v>
      </c>
      <c r="AF252" s="17" t="s">
        <v>2937</v>
      </c>
      <c r="AG252" t="s">
        <v>2957</v>
      </c>
      <c r="AH252" s="17" t="s">
        <v>1101</v>
      </c>
    </row>
    <row r="253" spans="1:34">
      <c r="A253">
        <v>171</v>
      </c>
      <c r="B253" s="17" t="s">
        <v>705</v>
      </c>
      <c r="C253" s="17" t="s">
        <v>705</v>
      </c>
      <c r="D253" s="17" t="s">
        <v>706</v>
      </c>
      <c r="E253" s="17" t="s">
        <v>907</v>
      </c>
      <c r="F253" s="17" t="s">
        <v>717</v>
      </c>
      <c r="G253" s="17" t="s">
        <v>915</v>
      </c>
      <c r="H253" t="s">
        <v>916</v>
      </c>
      <c r="I253" s="8">
        <v>45947</v>
      </c>
      <c r="J253" s="8">
        <v>45947</v>
      </c>
      <c r="K253">
        <v>0</v>
      </c>
      <c r="L253" s="17" t="s">
        <v>2937</v>
      </c>
      <c r="M253">
        <v>1266</v>
      </c>
      <c r="N253">
        <v>1192</v>
      </c>
      <c r="O253">
        <v>45</v>
      </c>
      <c r="P253">
        <v>100</v>
      </c>
      <c r="Q253" s="17" t="s">
        <v>2944</v>
      </c>
      <c r="R253" s="17" t="s">
        <v>2945</v>
      </c>
      <c r="S253" s="17" t="s">
        <v>2948</v>
      </c>
      <c r="T253">
        <v>145</v>
      </c>
      <c r="U253" s="17" t="s">
        <v>2948</v>
      </c>
      <c r="V253" s="17" t="s">
        <v>2941</v>
      </c>
      <c r="W253" s="172">
        <v>45947</v>
      </c>
      <c r="X253" s="8">
        <v>45931</v>
      </c>
      <c r="Y253" s="172">
        <v>45931</v>
      </c>
      <c r="Z253" s="17" t="s">
        <v>2942</v>
      </c>
      <c r="AA253">
        <v>2025</v>
      </c>
      <c r="AB253" s="17" t="s">
        <v>2952</v>
      </c>
      <c r="AC253" s="17"/>
      <c r="AD253" s="17" t="s">
        <v>1249</v>
      </c>
      <c r="AE253">
        <v>18</v>
      </c>
      <c r="AF253" s="17" t="s">
        <v>2937</v>
      </c>
      <c r="AG253" t="s">
        <v>2957</v>
      </c>
      <c r="AH253" s="17" t="s">
        <v>1249</v>
      </c>
    </row>
    <row r="254" spans="1:34">
      <c r="A254">
        <v>209</v>
      </c>
      <c r="B254" s="17" t="s">
        <v>705</v>
      </c>
      <c r="C254" s="17" t="s">
        <v>705</v>
      </c>
      <c r="D254" s="17" t="s">
        <v>706</v>
      </c>
      <c r="E254" s="17" t="s">
        <v>761</v>
      </c>
      <c r="F254" s="17" t="s">
        <v>762</v>
      </c>
      <c r="G254" s="17" t="s">
        <v>951</v>
      </c>
      <c r="H254">
        <v>114240</v>
      </c>
      <c r="I254" s="8">
        <v>45954</v>
      </c>
      <c r="J254" s="8">
        <v>45955</v>
      </c>
      <c r="K254">
        <v>1</v>
      </c>
      <c r="L254" s="17" t="s">
        <v>2937</v>
      </c>
      <c r="M254">
        <v>1241</v>
      </c>
      <c r="N254">
        <v>440</v>
      </c>
      <c r="O254">
        <v>80</v>
      </c>
      <c r="P254">
        <v>40</v>
      </c>
      <c r="Q254" s="17" t="s">
        <v>2944</v>
      </c>
      <c r="R254" s="17" t="s">
        <v>2945</v>
      </c>
      <c r="S254" s="17" t="s">
        <v>2946</v>
      </c>
      <c r="T254">
        <v>120</v>
      </c>
      <c r="U254" s="17" t="s">
        <v>2946</v>
      </c>
      <c r="V254" s="17" t="s">
        <v>2941</v>
      </c>
      <c r="W254" s="172">
        <v>45954</v>
      </c>
      <c r="X254" s="8">
        <v>45931</v>
      </c>
      <c r="Y254" s="172">
        <v>45931</v>
      </c>
      <c r="Z254" s="17" t="s">
        <v>2942</v>
      </c>
      <c r="AA254">
        <v>2025</v>
      </c>
      <c r="AB254" s="17" t="s">
        <v>2947</v>
      </c>
      <c r="AC254" s="17"/>
      <c r="AD254" s="17" t="s">
        <v>1172</v>
      </c>
      <c r="AE254">
        <v>18</v>
      </c>
      <c r="AF254" s="17" t="s">
        <v>2937</v>
      </c>
      <c r="AG254" t="s">
        <v>2957</v>
      </c>
      <c r="AH254" s="17" t="s">
        <v>1172</v>
      </c>
    </row>
    <row r="255" spans="1:34">
      <c r="A255">
        <v>122</v>
      </c>
      <c r="B255" s="17" t="s">
        <v>31</v>
      </c>
      <c r="C255" s="17" t="s">
        <v>31</v>
      </c>
      <c r="D255" s="17" t="s">
        <v>104</v>
      </c>
      <c r="E255" s="17" t="s">
        <v>129</v>
      </c>
      <c r="F255" s="17" t="s">
        <v>128</v>
      </c>
      <c r="G255" s="17" t="s">
        <v>296</v>
      </c>
      <c r="H255">
        <v>104634</v>
      </c>
      <c r="I255" s="8">
        <v>45933</v>
      </c>
      <c r="J255" s="8">
        <v>45933</v>
      </c>
      <c r="K255">
        <v>0</v>
      </c>
      <c r="L255" s="17" t="s">
        <v>2937</v>
      </c>
      <c r="M255">
        <v>4777</v>
      </c>
      <c r="N255">
        <v>1448</v>
      </c>
      <c r="O255">
        <v>48</v>
      </c>
      <c r="P255">
        <v>80</v>
      </c>
      <c r="Q255" s="17" t="s">
        <v>2944</v>
      </c>
      <c r="R255" s="17" t="s">
        <v>2945</v>
      </c>
      <c r="S255" s="17" t="s">
        <v>2948</v>
      </c>
      <c r="T255">
        <v>128</v>
      </c>
      <c r="U255" s="17" t="s">
        <v>2948</v>
      </c>
      <c r="V255" s="17" t="s">
        <v>2941</v>
      </c>
      <c r="W255" s="172">
        <v>45933</v>
      </c>
      <c r="Y255" s="172">
        <v>45931</v>
      </c>
      <c r="Z255" s="17" t="s">
        <v>2942</v>
      </c>
      <c r="AA255">
        <v>2025</v>
      </c>
      <c r="AB255" s="17" t="s">
        <v>2952</v>
      </c>
      <c r="AC255" s="17"/>
      <c r="AD255" s="17" t="s">
        <v>1632</v>
      </c>
      <c r="AE255">
        <v>18</v>
      </c>
      <c r="AF255" s="17" t="s">
        <v>2937</v>
      </c>
      <c r="AG255" t="s">
        <v>2957</v>
      </c>
      <c r="AH255" s="17" t="s">
        <v>1632</v>
      </c>
    </row>
    <row r="256" spans="1:34">
      <c r="A256">
        <v>167</v>
      </c>
      <c r="B256" s="17" t="s">
        <v>705</v>
      </c>
      <c r="C256" s="17" t="s">
        <v>705</v>
      </c>
      <c r="D256" s="17" t="s">
        <v>706</v>
      </c>
      <c r="E256" s="17" t="s">
        <v>907</v>
      </c>
      <c r="F256" s="17" t="s">
        <v>717</v>
      </c>
      <c r="G256" s="17" t="s">
        <v>911</v>
      </c>
      <c r="H256" t="s">
        <v>909</v>
      </c>
      <c r="I256" s="8">
        <v>45948</v>
      </c>
      <c r="J256" s="8">
        <v>45948</v>
      </c>
      <c r="K256">
        <v>0</v>
      </c>
      <c r="L256" s="17" t="s">
        <v>2937</v>
      </c>
      <c r="M256">
        <v>5773</v>
      </c>
      <c r="N256">
        <v>1698</v>
      </c>
      <c r="O256">
        <v>36</v>
      </c>
      <c r="P256">
        <v>80</v>
      </c>
      <c r="Q256" s="17" t="s">
        <v>2944</v>
      </c>
      <c r="R256" s="17" t="s">
        <v>2945</v>
      </c>
      <c r="S256" s="17" t="s">
        <v>2948</v>
      </c>
      <c r="T256">
        <v>116</v>
      </c>
      <c r="U256" s="17" t="s">
        <v>2948</v>
      </c>
      <c r="V256" s="17" t="s">
        <v>2941</v>
      </c>
      <c r="W256" s="172">
        <v>45948</v>
      </c>
      <c r="X256" s="8">
        <v>45931</v>
      </c>
      <c r="Y256" s="172">
        <v>45931</v>
      </c>
      <c r="Z256" s="17" t="s">
        <v>2942</v>
      </c>
      <c r="AA256">
        <v>2025</v>
      </c>
      <c r="AB256" s="17" t="s">
        <v>2947</v>
      </c>
      <c r="AC256" s="17"/>
      <c r="AD256" s="17" t="s">
        <v>1259</v>
      </c>
      <c r="AE256">
        <v>18</v>
      </c>
      <c r="AF256" s="17" t="s">
        <v>2937</v>
      </c>
      <c r="AG256" t="s">
        <v>2957</v>
      </c>
      <c r="AH256" s="17" t="s">
        <v>1259</v>
      </c>
    </row>
    <row r="257" spans="1:34">
      <c r="A257">
        <v>123</v>
      </c>
      <c r="B257" s="17" t="s">
        <v>31</v>
      </c>
      <c r="C257" s="17" t="s">
        <v>31</v>
      </c>
      <c r="D257" s="17" t="s">
        <v>104</v>
      </c>
      <c r="E257" s="17" t="s">
        <v>129</v>
      </c>
      <c r="F257" s="17" t="s">
        <v>128</v>
      </c>
      <c r="G257" s="17" t="s">
        <v>297</v>
      </c>
      <c r="H257">
        <v>104752</v>
      </c>
      <c r="I257" s="8">
        <v>45933</v>
      </c>
      <c r="J257" s="8">
        <v>45934</v>
      </c>
      <c r="K257">
        <v>1</v>
      </c>
      <c r="L257" s="17" t="s">
        <v>2937</v>
      </c>
      <c r="M257">
        <v>0</v>
      </c>
      <c r="N257">
        <v>0</v>
      </c>
      <c r="O257">
        <v>20</v>
      </c>
      <c r="P257">
        <v>60</v>
      </c>
      <c r="Q257" s="17" t="s">
        <v>2944</v>
      </c>
      <c r="R257" s="17" t="s">
        <v>2945</v>
      </c>
      <c r="S257" s="17" t="s">
        <v>2946</v>
      </c>
      <c r="T257">
        <v>80</v>
      </c>
      <c r="U257" s="17" t="s">
        <v>2946</v>
      </c>
      <c r="V257" s="17" t="s">
        <v>2941</v>
      </c>
      <c r="W257" s="172">
        <v>45934</v>
      </c>
      <c r="Y257" s="172">
        <v>45931</v>
      </c>
      <c r="Z257" s="17" t="s">
        <v>2942</v>
      </c>
      <c r="AA257">
        <v>2025</v>
      </c>
      <c r="AB257" s="17" t="s">
        <v>2947</v>
      </c>
      <c r="AC257" s="17"/>
      <c r="AD257" s="17" t="s">
        <v>1701</v>
      </c>
      <c r="AE257">
        <v>18</v>
      </c>
      <c r="AF257" s="17" t="s">
        <v>2937</v>
      </c>
      <c r="AG257" t="s">
        <v>2957</v>
      </c>
      <c r="AH257" s="17" t="s">
        <v>1701</v>
      </c>
    </row>
    <row r="258" spans="1:34">
      <c r="A258">
        <v>126</v>
      </c>
      <c r="B258" s="17" t="s">
        <v>705</v>
      </c>
      <c r="C258" s="17" t="s">
        <v>705</v>
      </c>
      <c r="D258" s="17" t="s">
        <v>706</v>
      </c>
      <c r="E258" s="17" t="s">
        <v>724</v>
      </c>
      <c r="F258" s="17" t="s">
        <v>865</v>
      </c>
      <c r="G258" s="17" t="s">
        <v>868</v>
      </c>
      <c r="H258" t="s">
        <v>867</v>
      </c>
      <c r="I258" s="8">
        <v>45941</v>
      </c>
      <c r="J258" s="8">
        <v>45941</v>
      </c>
      <c r="K258">
        <v>0</v>
      </c>
      <c r="L258" s="17" t="s">
        <v>2937</v>
      </c>
      <c r="M258">
        <v>2445</v>
      </c>
      <c r="N258">
        <v>692</v>
      </c>
      <c r="O258">
        <v>120</v>
      </c>
      <c r="P258">
        <v>60</v>
      </c>
      <c r="Q258" s="17" t="s">
        <v>2944</v>
      </c>
      <c r="R258" s="17" t="s">
        <v>2945</v>
      </c>
      <c r="S258" s="17" t="s">
        <v>2946</v>
      </c>
      <c r="T258">
        <v>180</v>
      </c>
      <c r="U258" s="17" t="s">
        <v>2946</v>
      </c>
      <c r="V258" s="17" t="s">
        <v>2941</v>
      </c>
      <c r="W258" s="172">
        <v>45941</v>
      </c>
      <c r="X258" s="8">
        <v>45931</v>
      </c>
      <c r="Y258" s="172">
        <v>45931</v>
      </c>
      <c r="Z258" s="17" t="s">
        <v>2942</v>
      </c>
      <c r="AA258">
        <v>2025</v>
      </c>
      <c r="AB258" s="17" t="s">
        <v>2947</v>
      </c>
      <c r="AC258" s="17"/>
      <c r="AD258" s="17" t="s">
        <v>1350</v>
      </c>
      <c r="AE258">
        <v>18</v>
      </c>
      <c r="AF258" s="17" t="s">
        <v>2937</v>
      </c>
      <c r="AG258" t="s">
        <v>2957</v>
      </c>
      <c r="AH258" s="17" t="s">
        <v>1350</v>
      </c>
    </row>
    <row r="259" spans="1:34">
      <c r="A259">
        <v>154</v>
      </c>
      <c r="B259" s="17" t="s">
        <v>705</v>
      </c>
      <c r="C259" s="17" t="s">
        <v>705</v>
      </c>
      <c r="D259" s="17" t="s">
        <v>706</v>
      </c>
      <c r="E259" s="17" t="s">
        <v>761</v>
      </c>
      <c r="F259" s="17" t="s">
        <v>762</v>
      </c>
      <c r="G259" s="17" t="s">
        <v>896</v>
      </c>
      <c r="H259" t="s">
        <v>897</v>
      </c>
      <c r="I259" s="8">
        <v>45947</v>
      </c>
      <c r="J259" s="8">
        <v>45947</v>
      </c>
      <c r="K259">
        <v>0</v>
      </c>
      <c r="L259" s="17" t="s">
        <v>2937</v>
      </c>
      <c r="M259">
        <v>8453</v>
      </c>
      <c r="N259">
        <v>1725</v>
      </c>
      <c r="O259">
        <v>35</v>
      </c>
      <c r="P259">
        <v>60</v>
      </c>
      <c r="Q259" s="17" t="s">
        <v>2944</v>
      </c>
      <c r="R259" s="17" t="s">
        <v>2945</v>
      </c>
      <c r="S259" s="17" t="s">
        <v>2946</v>
      </c>
      <c r="T259">
        <v>95</v>
      </c>
      <c r="U259" s="17" t="s">
        <v>2946</v>
      </c>
      <c r="V259" s="17" t="s">
        <v>2941</v>
      </c>
      <c r="W259" s="172">
        <v>45947</v>
      </c>
      <c r="X259" s="8">
        <v>45931</v>
      </c>
      <c r="Y259" s="172">
        <v>45931</v>
      </c>
      <c r="Z259" s="17" t="s">
        <v>2942</v>
      </c>
      <c r="AA259">
        <v>2025</v>
      </c>
      <c r="AB259" s="17" t="s">
        <v>2952</v>
      </c>
      <c r="AC259" s="17"/>
      <c r="AD259" s="17" t="s">
        <v>1112</v>
      </c>
      <c r="AE259">
        <v>18</v>
      </c>
      <c r="AF259" s="17" t="s">
        <v>2937</v>
      </c>
      <c r="AG259" t="s">
        <v>2957</v>
      </c>
      <c r="AH259" s="17" t="s">
        <v>1112</v>
      </c>
    </row>
    <row r="260" spans="1:34">
      <c r="A260">
        <v>127</v>
      </c>
      <c r="B260" s="17" t="s">
        <v>705</v>
      </c>
      <c r="C260" s="17" t="s">
        <v>705</v>
      </c>
      <c r="D260" s="17" t="s">
        <v>706</v>
      </c>
      <c r="E260" s="17" t="s">
        <v>724</v>
      </c>
      <c r="F260" s="17" t="s">
        <v>865</v>
      </c>
      <c r="G260" s="17" t="s">
        <v>869</v>
      </c>
      <c r="H260" t="s">
        <v>867</v>
      </c>
      <c r="I260" s="8">
        <v>45941</v>
      </c>
      <c r="J260" s="8">
        <v>45942</v>
      </c>
      <c r="K260">
        <v>1</v>
      </c>
      <c r="L260" s="17" t="s">
        <v>2937</v>
      </c>
      <c r="M260">
        <v>16028</v>
      </c>
      <c r="N260">
        <v>3849</v>
      </c>
      <c r="O260">
        <v>70</v>
      </c>
      <c r="P260">
        <v>60</v>
      </c>
      <c r="Q260" s="17" t="s">
        <v>2944</v>
      </c>
      <c r="R260" s="17" t="s">
        <v>2945</v>
      </c>
      <c r="S260" s="17" t="s">
        <v>2946</v>
      </c>
      <c r="T260">
        <v>130</v>
      </c>
      <c r="U260" s="17" t="s">
        <v>2946</v>
      </c>
      <c r="V260" s="17" t="s">
        <v>2941</v>
      </c>
      <c r="W260" s="172">
        <v>45941</v>
      </c>
      <c r="X260" s="8">
        <v>45931</v>
      </c>
      <c r="Y260" s="172">
        <v>45931</v>
      </c>
      <c r="Z260" s="17" t="s">
        <v>2942</v>
      </c>
      <c r="AA260">
        <v>2025</v>
      </c>
      <c r="AB260" s="17" t="s">
        <v>2950</v>
      </c>
      <c r="AC260" s="17"/>
      <c r="AD260" s="17" t="s">
        <v>1291</v>
      </c>
      <c r="AE260">
        <v>18</v>
      </c>
      <c r="AF260" s="17" t="s">
        <v>2937</v>
      </c>
      <c r="AG260" t="s">
        <v>2957</v>
      </c>
      <c r="AH260" s="17" t="s">
        <v>1291</v>
      </c>
    </row>
    <row r="261" spans="1:34">
      <c r="A261">
        <v>128</v>
      </c>
      <c r="B261" s="17" t="s">
        <v>705</v>
      </c>
      <c r="C261" s="17" t="s">
        <v>705</v>
      </c>
      <c r="D261" s="17" t="s">
        <v>706</v>
      </c>
      <c r="E261" s="17" t="s">
        <v>724</v>
      </c>
      <c r="F261" s="17" t="s">
        <v>865</v>
      </c>
      <c r="G261" s="17" t="s">
        <v>870</v>
      </c>
      <c r="H261" t="s">
        <v>867</v>
      </c>
      <c r="I261" s="8">
        <v>45941</v>
      </c>
      <c r="J261" s="8">
        <v>45943</v>
      </c>
      <c r="K261">
        <v>2</v>
      </c>
      <c r="L261" s="17" t="s">
        <v>2937</v>
      </c>
      <c r="M261">
        <v>1358</v>
      </c>
      <c r="N261">
        <v>223</v>
      </c>
      <c r="O261">
        <v>93</v>
      </c>
      <c r="P261">
        <v>60</v>
      </c>
      <c r="Q261" s="17" t="s">
        <v>2944</v>
      </c>
      <c r="R261" s="17" t="s">
        <v>2945</v>
      </c>
      <c r="S261" s="17" t="s">
        <v>2946</v>
      </c>
      <c r="T261">
        <v>153</v>
      </c>
      <c r="U261" s="17" t="s">
        <v>2946</v>
      </c>
      <c r="V261" s="17" t="s">
        <v>2941</v>
      </c>
      <c r="W261" s="172">
        <v>45941</v>
      </c>
      <c r="X261" s="8">
        <v>45931</v>
      </c>
      <c r="Y261" s="172">
        <v>45931</v>
      </c>
      <c r="Z261" s="17" t="s">
        <v>2942</v>
      </c>
      <c r="AA261">
        <v>2025</v>
      </c>
      <c r="AB261" s="17" t="s">
        <v>1003</v>
      </c>
      <c r="AC261" s="17"/>
      <c r="AD261" s="17" t="s">
        <v>1291</v>
      </c>
      <c r="AE261">
        <v>18</v>
      </c>
      <c r="AF261" s="17" t="s">
        <v>2937</v>
      </c>
      <c r="AG261" t="s">
        <v>2957</v>
      </c>
      <c r="AH261" s="17" t="s">
        <v>1291</v>
      </c>
    </row>
    <row r="262" spans="1:34">
      <c r="A262">
        <v>187</v>
      </c>
      <c r="B262" s="17" t="s">
        <v>705</v>
      </c>
      <c r="C262" s="17" t="s">
        <v>705</v>
      </c>
      <c r="D262" s="17" t="s">
        <v>706</v>
      </c>
      <c r="E262" s="17" t="s">
        <v>724</v>
      </c>
      <c r="F262" s="17" t="s">
        <v>725</v>
      </c>
      <c r="G262" s="17" t="s">
        <v>938</v>
      </c>
      <c r="H262" t="s">
        <v>935</v>
      </c>
      <c r="I262" s="8">
        <v>45947</v>
      </c>
      <c r="J262" s="8">
        <v>45948</v>
      </c>
      <c r="K262">
        <v>1</v>
      </c>
      <c r="L262" s="17" t="s">
        <v>2937</v>
      </c>
      <c r="M262">
        <v>2548</v>
      </c>
      <c r="N262">
        <v>649</v>
      </c>
      <c r="O262">
        <v>42</v>
      </c>
      <c r="P262">
        <v>80</v>
      </c>
      <c r="Q262" s="17" t="s">
        <v>2944</v>
      </c>
      <c r="R262" s="17" t="s">
        <v>2945</v>
      </c>
      <c r="S262" s="17" t="s">
        <v>2948</v>
      </c>
      <c r="T262">
        <v>122</v>
      </c>
      <c r="U262" s="17" t="s">
        <v>2948</v>
      </c>
      <c r="V262" s="17" t="s">
        <v>2941</v>
      </c>
      <c r="W262" s="172">
        <v>45947</v>
      </c>
      <c r="X262" s="8">
        <v>45931</v>
      </c>
      <c r="Y262" s="172">
        <v>45931</v>
      </c>
      <c r="Z262" s="17" t="s">
        <v>2942</v>
      </c>
      <c r="AA262">
        <v>2025</v>
      </c>
      <c r="AB262" s="17" t="s">
        <v>2947</v>
      </c>
      <c r="AC262" s="17"/>
      <c r="AD262" s="17" t="s">
        <v>1118</v>
      </c>
      <c r="AE262">
        <v>18</v>
      </c>
      <c r="AF262" s="17" t="s">
        <v>2937</v>
      </c>
      <c r="AG262" t="s">
        <v>2957</v>
      </c>
      <c r="AH262" s="17" t="s">
        <v>1118</v>
      </c>
    </row>
    <row r="263" spans="1:34">
      <c r="A263">
        <v>129</v>
      </c>
      <c r="B263" s="17" t="s">
        <v>705</v>
      </c>
      <c r="C263" s="17" t="s">
        <v>705</v>
      </c>
      <c r="D263" s="17" t="s">
        <v>706</v>
      </c>
      <c r="E263" s="17" t="s">
        <v>724</v>
      </c>
      <c r="F263" s="17" t="s">
        <v>865</v>
      </c>
      <c r="G263" s="17" t="s">
        <v>871</v>
      </c>
      <c r="H263" t="s">
        <v>867</v>
      </c>
      <c r="I263" s="8">
        <v>45941</v>
      </c>
      <c r="J263" s="8">
        <v>45942</v>
      </c>
      <c r="K263">
        <v>1</v>
      </c>
      <c r="L263" s="17" t="s">
        <v>2937</v>
      </c>
      <c r="M263">
        <v>9502</v>
      </c>
      <c r="N263">
        <v>1855</v>
      </c>
      <c r="O263">
        <v>114</v>
      </c>
      <c r="P263">
        <v>60</v>
      </c>
      <c r="Q263" s="17" t="s">
        <v>2944</v>
      </c>
      <c r="R263" s="17" t="s">
        <v>2945</v>
      </c>
      <c r="S263" s="17" t="s">
        <v>2946</v>
      </c>
      <c r="T263">
        <v>174</v>
      </c>
      <c r="U263" s="17" t="s">
        <v>2946</v>
      </c>
      <c r="V263" s="17" t="s">
        <v>2941</v>
      </c>
      <c r="W263" s="172">
        <v>45941</v>
      </c>
      <c r="X263" s="8">
        <v>45931</v>
      </c>
      <c r="Y263" s="172">
        <v>45931</v>
      </c>
      <c r="Z263" s="17" t="s">
        <v>2942</v>
      </c>
      <c r="AA263">
        <v>2025</v>
      </c>
      <c r="AB263" s="17" t="s">
        <v>2950</v>
      </c>
      <c r="AC263" s="17"/>
      <c r="AD263" s="17" t="s">
        <v>1086</v>
      </c>
      <c r="AE263">
        <v>18</v>
      </c>
      <c r="AF263" s="17" t="s">
        <v>2937</v>
      </c>
      <c r="AG263" t="s">
        <v>2957</v>
      </c>
      <c r="AH263" s="17" t="s">
        <v>1086</v>
      </c>
    </row>
    <row r="264" spans="1:34">
      <c r="A264">
        <v>130</v>
      </c>
      <c r="B264" s="17" t="s">
        <v>31</v>
      </c>
      <c r="C264" s="17" t="s">
        <v>31</v>
      </c>
      <c r="D264" s="17" t="s">
        <v>104</v>
      </c>
      <c r="E264" s="17" t="s">
        <v>189</v>
      </c>
      <c r="F264" s="17" t="s">
        <v>190</v>
      </c>
      <c r="G264" s="17" t="s">
        <v>188</v>
      </c>
      <c r="H264" t="s">
        <v>241</v>
      </c>
      <c r="I264" s="8">
        <v>45933</v>
      </c>
      <c r="J264" s="8">
        <v>45933</v>
      </c>
      <c r="K264">
        <v>0</v>
      </c>
      <c r="L264" s="17" t="s">
        <v>2937</v>
      </c>
      <c r="M264">
        <v>2414</v>
      </c>
      <c r="N264">
        <v>617</v>
      </c>
      <c r="O264">
        <v>25</v>
      </c>
      <c r="P264">
        <v>120</v>
      </c>
      <c r="Q264" s="17" t="s">
        <v>2944</v>
      </c>
      <c r="R264" s="17" t="s">
        <v>2945</v>
      </c>
      <c r="S264" s="17" t="s">
        <v>2948</v>
      </c>
      <c r="T264">
        <v>145</v>
      </c>
      <c r="U264" s="17" t="s">
        <v>2948</v>
      </c>
      <c r="V264" s="17" t="s">
        <v>2941</v>
      </c>
      <c r="W264" s="172">
        <v>45933</v>
      </c>
      <c r="Y264" s="172">
        <v>45931</v>
      </c>
      <c r="Z264" s="17" t="s">
        <v>2942</v>
      </c>
      <c r="AA264">
        <v>2025</v>
      </c>
      <c r="AB264" s="17" t="s">
        <v>2952</v>
      </c>
      <c r="AC264" s="17"/>
      <c r="AD264" s="17" t="s">
        <v>1474</v>
      </c>
      <c r="AE264">
        <v>18</v>
      </c>
      <c r="AF264" s="17" t="s">
        <v>2937</v>
      </c>
      <c r="AG264" t="s">
        <v>2957</v>
      </c>
      <c r="AH264" s="17" t="s">
        <v>1474</v>
      </c>
    </row>
    <row r="265" spans="1:34">
      <c r="A265">
        <v>186</v>
      </c>
      <c r="B265" s="17" t="s">
        <v>705</v>
      </c>
      <c r="C265" s="17" t="s">
        <v>705</v>
      </c>
      <c r="D265" s="17" t="s">
        <v>706</v>
      </c>
      <c r="E265" s="17" t="s">
        <v>724</v>
      </c>
      <c r="F265" s="17" t="s">
        <v>725</v>
      </c>
      <c r="G265" s="17" t="s">
        <v>937</v>
      </c>
      <c r="H265" t="s">
        <v>935</v>
      </c>
      <c r="I265" s="8">
        <v>45947</v>
      </c>
      <c r="J265" s="8">
        <v>45948</v>
      </c>
      <c r="K265">
        <v>1</v>
      </c>
      <c r="L265" s="17" t="s">
        <v>2937</v>
      </c>
      <c r="M265">
        <v>1632</v>
      </c>
      <c r="N265">
        <v>638</v>
      </c>
      <c r="O265">
        <v>42</v>
      </c>
      <c r="P265">
        <v>80</v>
      </c>
      <c r="Q265" s="17" t="s">
        <v>2944</v>
      </c>
      <c r="R265" s="17" t="s">
        <v>2945</v>
      </c>
      <c r="S265" s="17" t="s">
        <v>2948</v>
      </c>
      <c r="T265">
        <v>122</v>
      </c>
      <c r="U265" s="17" t="s">
        <v>2948</v>
      </c>
      <c r="V265" s="17" t="s">
        <v>2941</v>
      </c>
      <c r="W265" s="172">
        <v>45947</v>
      </c>
      <c r="X265" s="8">
        <v>45931</v>
      </c>
      <c r="Y265" s="172">
        <v>45931</v>
      </c>
      <c r="Z265" s="17" t="s">
        <v>2942</v>
      </c>
      <c r="AA265">
        <v>2025</v>
      </c>
      <c r="AB265" s="17" t="s">
        <v>2947</v>
      </c>
      <c r="AC265" s="17"/>
      <c r="AD265" s="17" t="s">
        <v>1118</v>
      </c>
      <c r="AE265">
        <v>18</v>
      </c>
      <c r="AF265" s="17" t="s">
        <v>2937</v>
      </c>
      <c r="AG265" t="s">
        <v>2957</v>
      </c>
      <c r="AH265" s="17" t="s">
        <v>1118</v>
      </c>
    </row>
    <row r="266" spans="1:34">
      <c r="A266">
        <v>130</v>
      </c>
      <c r="B266" s="17" t="s">
        <v>705</v>
      </c>
      <c r="C266" s="17" t="s">
        <v>705</v>
      </c>
      <c r="D266" s="17" t="s">
        <v>706</v>
      </c>
      <c r="E266" s="17" t="s">
        <v>724</v>
      </c>
      <c r="F266" s="17" t="s">
        <v>865</v>
      </c>
      <c r="G266" s="17" t="s">
        <v>872</v>
      </c>
      <c r="H266" t="s">
        <v>873</v>
      </c>
      <c r="I266" s="8">
        <v>45943</v>
      </c>
      <c r="J266" s="8">
        <v>45945</v>
      </c>
      <c r="K266">
        <v>2</v>
      </c>
      <c r="L266" s="17" t="s">
        <v>2937</v>
      </c>
      <c r="M266">
        <v>32669</v>
      </c>
      <c r="N266">
        <v>299</v>
      </c>
      <c r="O266">
        <v>55</v>
      </c>
      <c r="P266">
        <v>60</v>
      </c>
      <c r="Q266" s="17" t="s">
        <v>2944</v>
      </c>
      <c r="R266" s="17" t="s">
        <v>2945</v>
      </c>
      <c r="S266" s="17" t="s">
        <v>2946</v>
      </c>
      <c r="T266">
        <v>115</v>
      </c>
      <c r="U266" s="17" t="s">
        <v>2946</v>
      </c>
      <c r="V266" s="17" t="s">
        <v>2941</v>
      </c>
      <c r="W266" s="172">
        <v>45943</v>
      </c>
      <c r="X266" s="8">
        <v>45931</v>
      </c>
      <c r="Y266" s="172">
        <v>45931</v>
      </c>
      <c r="Z266" s="17" t="s">
        <v>2942</v>
      </c>
      <c r="AA266">
        <v>2025</v>
      </c>
      <c r="AB266" s="17" t="s">
        <v>2943</v>
      </c>
      <c r="AC266" s="17"/>
      <c r="AD266" s="17" t="s">
        <v>1312</v>
      </c>
      <c r="AE266">
        <v>18</v>
      </c>
      <c r="AF266" s="17" t="s">
        <v>2937</v>
      </c>
      <c r="AG266" t="s">
        <v>2957</v>
      </c>
      <c r="AH266" s="17" t="s">
        <v>1312</v>
      </c>
    </row>
    <row r="267" spans="1:34">
      <c r="A267">
        <v>131</v>
      </c>
      <c r="B267" s="17" t="s">
        <v>705</v>
      </c>
      <c r="C267" s="17" t="s">
        <v>705</v>
      </c>
      <c r="D267" s="17" t="s">
        <v>706</v>
      </c>
      <c r="E267" s="17" t="s">
        <v>724</v>
      </c>
      <c r="F267" s="17" t="s">
        <v>865</v>
      </c>
      <c r="G267" s="17" t="s">
        <v>874</v>
      </c>
      <c r="H267" t="s">
        <v>873</v>
      </c>
      <c r="I267" s="8">
        <v>45943</v>
      </c>
      <c r="J267" s="8">
        <v>45944</v>
      </c>
      <c r="K267">
        <v>1</v>
      </c>
      <c r="L267" s="17" t="s">
        <v>2937</v>
      </c>
      <c r="M267">
        <v>3854</v>
      </c>
      <c r="N267">
        <v>1041</v>
      </c>
      <c r="O267">
        <v>68</v>
      </c>
      <c r="P267">
        <v>60</v>
      </c>
      <c r="Q267" s="17" t="s">
        <v>2944</v>
      </c>
      <c r="R267" s="17" t="s">
        <v>2945</v>
      </c>
      <c r="S267" s="17" t="s">
        <v>2946</v>
      </c>
      <c r="T267">
        <v>128</v>
      </c>
      <c r="U267" s="17" t="s">
        <v>2946</v>
      </c>
      <c r="V267" s="17" t="s">
        <v>2941</v>
      </c>
      <c r="W267" s="172">
        <v>45943</v>
      </c>
      <c r="X267" s="8">
        <v>45931</v>
      </c>
      <c r="Y267" s="172">
        <v>45931</v>
      </c>
      <c r="Z267" s="17" t="s">
        <v>2942</v>
      </c>
      <c r="AA267">
        <v>2025</v>
      </c>
      <c r="AB267" s="17" t="s">
        <v>2949</v>
      </c>
      <c r="AC267" s="17"/>
      <c r="AD267" s="17" t="s">
        <v>1083</v>
      </c>
      <c r="AE267">
        <v>18</v>
      </c>
      <c r="AF267" s="17" t="s">
        <v>2937</v>
      </c>
      <c r="AG267" t="s">
        <v>2957</v>
      </c>
      <c r="AH267" s="17" t="s">
        <v>1083</v>
      </c>
    </row>
    <row r="268" spans="1:34">
      <c r="A268">
        <v>131</v>
      </c>
      <c r="B268" s="17" t="s">
        <v>31</v>
      </c>
      <c r="C268" s="17" t="s">
        <v>31</v>
      </c>
      <c r="D268" s="17" t="s">
        <v>104</v>
      </c>
      <c r="E268" s="17" t="s">
        <v>189</v>
      </c>
      <c r="F268" s="17" t="s">
        <v>190</v>
      </c>
      <c r="G268" s="17" t="s">
        <v>191</v>
      </c>
      <c r="H268" t="s">
        <v>241</v>
      </c>
      <c r="I268" s="8">
        <v>45933</v>
      </c>
      <c r="J268" s="8">
        <v>45933</v>
      </c>
      <c r="K268">
        <v>0</v>
      </c>
      <c r="L268" s="17" t="s">
        <v>2937</v>
      </c>
      <c r="M268">
        <v>4632</v>
      </c>
      <c r="N268">
        <v>1272</v>
      </c>
      <c r="O268">
        <v>100</v>
      </c>
      <c r="P268">
        <v>60</v>
      </c>
      <c r="Q268" s="17" t="s">
        <v>2944</v>
      </c>
      <c r="R268" s="17" t="s">
        <v>2945</v>
      </c>
      <c r="S268" s="17" t="s">
        <v>2946</v>
      </c>
      <c r="T268">
        <v>160</v>
      </c>
      <c r="U268" s="17" t="s">
        <v>2946</v>
      </c>
      <c r="V268" s="17" t="s">
        <v>2941</v>
      </c>
      <c r="W268" s="172">
        <v>45933</v>
      </c>
      <c r="Y268" s="172">
        <v>45931</v>
      </c>
      <c r="Z268" s="17" t="s">
        <v>2942</v>
      </c>
      <c r="AA268">
        <v>2025</v>
      </c>
      <c r="AB268" s="17" t="s">
        <v>2952</v>
      </c>
      <c r="AC268" s="17"/>
      <c r="AD268" s="17" t="s">
        <v>1474</v>
      </c>
      <c r="AE268">
        <v>18</v>
      </c>
      <c r="AF268" s="17" t="s">
        <v>2937</v>
      </c>
      <c r="AG268" t="s">
        <v>2957</v>
      </c>
      <c r="AH268" s="17" t="s">
        <v>1474</v>
      </c>
    </row>
    <row r="269" spans="1:34">
      <c r="A269">
        <v>132</v>
      </c>
      <c r="B269" s="17" t="s">
        <v>705</v>
      </c>
      <c r="C269" s="17" t="s">
        <v>705</v>
      </c>
      <c r="D269" s="17" t="s">
        <v>706</v>
      </c>
      <c r="E269" s="17" t="s">
        <v>724</v>
      </c>
      <c r="F269" s="17" t="s">
        <v>865</v>
      </c>
      <c r="G269" s="17" t="s">
        <v>875</v>
      </c>
      <c r="H269" t="s">
        <v>873</v>
      </c>
      <c r="I269" s="8">
        <v>45943</v>
      </c>
      <c r="J269" s="8">
        <v>45944</v>
      </c>
      <c r="K269">
        <v>1</v>
      </c>
      <c r="L269" s="17" t="s">
        <v>2937</v>
      </c>
      <c r="M269">
        <v>2532</v>
      </c>
      <c r="N269">
        <v>704</v>
      </c>
      <c r="O269">
        <v>58</v>
      </c>
      <c r="P269">
        <v>60</v>
      </c>
      <c r="Q269" s="17" t="s">
        <v>2944</v>
      </c>
      <c r="R269" s="17" t="s">
        <v>2945</v>
      </c>
      <c r="S269" s="17" t="s">
        <v>2946</v>
      </c>
      <c r="T269">
        <v>118</v>
      </c>
      <c r="U269" s="17" t="s">
        <v>2946</v>
      </c>
      <c r="V269" s="17" t="s">
        <v>2941</v>
      </c>
      <c r="W269" s="172">
        <v>45943</v>
      </c>
      <c r="X269" s="8">
        <v>45931</v>
      </c>
      <c r="Y269" s="172">
        <v>45931</v>
      </c>
      <c r="Z269" s="17" t="s">
        <v>2942</v>
      </c>
      <c r="AA269">
        <v>2025</v>
      </c>
      <c r="AB269" s="17" t="s">
        <v>2949</v>
      </c>
      <c r="AC269" s="17"/>
      <c r="AD269" s="17" t="s">
        <v>1083</v>
      </c>
      <c r="AE269">
        <v>18</v>
      </c>
      <c r="AF269" s="17" t="s">
        <v>2937</v>
      </c>
      <c r="AG269" t="s">
        <v>2957</v>
      </c>
      <c r="AH269" s="17" t="s">
        <v>1083</v>
      </c>
    </row>
    <row r="270" spans="1:34">
      <c r="A270">
        <v>181</v>
      </c>
      <c r="B270" s="17" t="s">
        <v>705</v>
      </c>
      <c r="C270" s="17" t="s">
        <v>705</v>
      </c>
      <c r="D270" s="17" t="s">
        <v>706</v>
      </c>
      <c r="E270" s="17" t="s">
        <v>724</v>
      </c>
      <c r="F270" s="17" t="s">
        <v>725</v>
      </c>
      <c r="G270" s="17" t="s">
        <v>931</v>
      </c>
      <c r="H270" t="s">
        <v>930</v>
      </c>
      <c r="I270" s="8">
        <v>45947</v>
      </c>
      <c r="J270" s="8">
        <v>45947</v>
      </c>
      <c r="K270">
        <v>0</v>
      </c>
      <c r="L270" s="17" t="s">
        <v>2937</v>
      </c>
      <c r="M270">
        <v>13076</v>
      </c>
      <c r="N270">
        <v>3165</v>
      </c>
      <c r="O270">
        <v>46</v>
      </c>
      <c r="P270">
        <v>80</v>
      </c>
      <c r="Q270" s="17" t="s">
        <v>2944</v>
      </c>
      <c r="R270" s="17" t="s">
        <v>2945</v>
      </c>
      <c r="S270" s="17" t="s">
        <v>2948</v>
      </c>
      <c r="T270">
        <v>126</v>
      </c>
      <c r="U270" s="17" t="s">
        <v>2948</v>
      </c>
      <c r="V270" s="17" t="s">
        <v>2941</v>
      </c>
      <c r="W270" s="172">
        <v>45947</v>
      </c>
      <c r="X270" s="8">
        <v>45931</v>
      </c>
      <c r="Y270" s="172">
        <v>45931</v>
      </c>
      <c r="Z270" s="17" t="s">
        <v>2942</v>
      </c>
      <c r="AA270">
        <v>2025</v>
      </c>
      <c r="AB270" s="17" t="s">
        <v>2952</v>
      </c>
      <c r="AC270" s="17"/>
      <c r="AD270" s="17" t="s">
        <v>1281</v>
      </c>
      <c r="AE270">
        <v>18</v>
      </c>
      <c r="AF270" s="17" t="s">
        <v>2937</v>
      </c>
      <c r="AG270" t="s">
        <v>2957</v>
      </c>
      <c r="AH270" s="17" t="s">
        <v>1281</v>
      </c>
    </row>
    <row r="271" spans="1:34">
      <c r="A271">
        <v>180</v>
      </c>
      <c r="B271" s="17" t="s">
        <v>705</v>
      </c>
      <c r="C271" s="17" t="s">
        <v>705</v>
      </c>
      <c r="D271" s="17" t="s">
        <v>706</v>
      </c>
      <c r="E271" s="17" t="s">
        <v>724</v>
      </c>
      <c r="F271" s="17" t="s">
        <v>725</v>
      </c>
      <c r="G271" s="17" t="s">
        <v>929</v>
      </c>
      <c r="H271" t="s">
        <v>930</v>
      </c>
      <c r="I271" s="8">
        <v>45947</v>
      </c>
      <c r="J271" s="8">
        <v>45946</v>
      </c>
      <c r="K271">
        <v>-1</v>
      </c>
      <c r="L271" s="17" t="s">
        <v>2937</v>
      </c>
      <c r="M271">
        <v>17847</v>
      </c>
      <c r="N271">
        <v>3897</v>
      </c>
      <c r="O271">
        <v>42</v>
      </c>
      <c r="P271">
        <v>80</v>
      </c>
      <c r="Q271" s="17" t="s">
        <v>2944</v>
      </c>
      <c r="R271" s="17" t="s">
        <v>2945</v>
      </c>
      <c r="S271" s="17" t="s">
        <v>2948</v>
      </c>
      <c r="T271">
        <v>122</v>
      </c>
      <c r="U271" s="17" t="s">
        <v>2948</v>
      </c>
      <c r="V271" s="17" t="s">
        <v>2941</v>
      </c>
      <c r="W271" s="172">
        <v>45947</v>
      </c>
      <c r="X271" s="8">
        <v>45931</v>
      </c>
      <c r="Y271" s="172">
        <v>45931</v>
      </c>
      <c r="Z271" s="17" t="s">
        <v>2942</v>
      </c>
      <c r="AA271">
        <v>2025</v>
      </c>
      <c r="AB271" s="17" t="s">
        <v>2951</v>
      </c>
      <c r="AC271" s="17"/>
      <c r="AD271" s="17" t="s">
        <v>1281</v>
      </c>
      <c r="AE271">
        <v>18</v>
      </c>
      <c r="AF271" s="17" t="s">
        <v>2937</v>
      </c>
      <c r="AG271" t="s">
        <v>2957</v>
      </c>
      <c r="AH271" s="17" t="s">
        <v>1281</v>
      </c>
    </row>
    <row r="272" spans="1:34">
      <c r="A272">
        <v>134</v>
      </c>
      <c r="B272" s="17" t="s">
        <v>31</v>
      </c>
      <c r="C272" s="17" t="s">
        <v>31</v>
      </c>
      <c r="D272" s="17" t="s">
        <v>104</v>
      </c>
      <c r="E272" s="17" t="s">
        <v>189</v>
      </c>
      <c r="F272" s="17" t="s">
        <v>190</v>
      </c>
      <c r="G272" s="17" t="s">
        <v>194</v>
      </c>
      <c r="H272" t="s">
        <v>241</v>
      </c>
      <c r="I272" s="8">
        <v>45933</v>
      </c>
      <c r="J272" s="8">
        <v>45933</v>
      </c>
      <c r="K272">
        <v>0</v>
      </c>
      <c r="L272" s="17" t="s">
        <v>2937</v>
      </c>
      <c r="M272">
        <v>1779</v>
      </c>
      <c r="N272">
        <v>327</v>
      </c>
      <c r="O272">
        <v>82</v>
      </c>
      <c r="P272">
        <v>60</v>
      </c>
      <c r="Q272" s="17" t="s">
        <v>2944</v>
      </c>
      <c r="R272" s="17" t="s">
        <v>2945</v>
      </c>
      <c r="S272" s="17" t="s">
        <v>2946</v>
      </c>
      <c r="T272">
        <v>142</v>
      </c>
      <c r="U272" s="17" t="s">
        <v>2946</v>
      </c>
      <c r="V272" s="17" t="s">
        <v>2941</v>
      </c>
      <c r="W272" s="172">
        <v>45933</v>
      </c>
      <c r="Y272" s="172">
        <v>45931</v>
      </c>
      <c r="Z272" s="17" t="s">
        <v>2942</v>
      </c>
      <c r="AA272">
        <v>2025</v>
      </c>
      <c r="AB272" s="17" t="s">
        <v>2952</v>
      </c>
      <c r="AC272" s="17"/>
      <c r="AD272" s="17" t="s">
        <v>1675</v>
      </c>
      <c r="AE272">
        <v>18</v>
      </c>
      <c r="AF272" s="17" t="s">
        <v>2937</v>
      </c>
      <c r="AG272" t="s">
        <v>2957</v>
      </c>
      <c r="AH272" s="17" t="s">
        <v>1675</v>
      </c>
    </row>
    <row r="273" spans="1:34">
      <c r="A273">
        <v>135</v>
      </c>
      <c r="B273" s="17" t="s">
        <v>31</v>
      </c>
      <c r="C273" s="17" t="s">
        <v>31</v>
      </c>
      <c r="D273" s="17" t="s">
        <v>104</v>
      </c>
      <c r="E273" s="17" t="s">
        <v>189</v>
      </c>
      <c r="F273" s="17" t="s">
        <v>190</v>
      </c>
      <c r="G273" s="17" t="s">
        <v>195</v>
      </c>
      <c r="H273" t="s">
        <v>241</v>
      </c>
      <c r="I273" s="8">
        <v>45933</v>
      </c>
      <c r="J273" s="8">
        <v>45934</v>
      </c>
      <c r="K273">
        <v>1</v>
      </c>
      <c r="L273" s="17" t="s">
        <v>2937</v>
      </c>
      <c r="M273">
        <v>19173</v>
      </c>
      <c r="N273">
        <v>4054</v>
      </c>
      <c r="O273">
        <v>100</v>
      </c>
      <c r="P273">
        <v>60</v>
      </c>
      <c r="Q273" s="17" t="s">
        <v>2944</v>
      </c>
      <c r="R273" s="17" t="s">
        <v>2945</v>
      </c>
      <c r="S273" s="17" t="s">
        <v>2946</v>
      </c>
      <c r="T273">
        <v>160</v>
      </c>
      <c r="U273" s="17" t="s">
        <v>2946</v>
      </c>
      <c r="V273" s="17" t="s">
        <v>2941</v>
      </c>
      <c r="W273" s="172">
        <v>45934</v>
      </c>
      <c r="Y273" s="172">
        <v>45931</v>
      </c>
      <c r="Z273" s="17" t="s">
        <v>2942</v>
      </c>
      <c r="AA273">
        <v>2025</v>
      </c>
      <c r="AB273" s="17" t="s">
        <v>2947</v>
      </c>
      <c r="AC273" s="17"/>
      <c r="AD273" s="17" t="s">
        <v>1675</v>
      </c>
      <c r="AE273">
        <v>18</v>
      </c>
      <c r="AF273" s="17" t="s">
        <v>2937</v>
      </c>
      <c r="AG273" t="s">
        <v>2957</v>
      </c>
      <c r="AH273" s="17" t="s">
        <v>1675</v>
      </c>
    </row>
    <row r="274" spans="1:34">
      <c r="A274">
        <v>136</v>
      </c>
      <c r="B274" s="17" t="s">
        <v>31</v>
      </c>
      <c r="C274" s="17" t="s">
        <v>31</v>
      </c>
      <c r="D274" s="17" t="s">
        <v>1</v>
      </c>
      <c r="E274" s="17" t="s">
        <v>143</v>
      </c>
      <c r="F274" s="17" t="s">
        <v>111</v>
      </c>
      <c r="G274" s="17" t="s">
        <v>196</v>
      </c>
      <c r="H274">
        <v>74645</v>
      </c>
      <c r="I274" s="8">
        <v>45933</v>
      </c>
      <c r="J274" s="8">
        <v>45933</v>
      </c>
      <c r="K274">
        <v>0</v>
      </c>
      <c r="L274" s="17" t="s">
        <v>2937</v>
      </c>
      <c r="M274">
        <v>9564</v>
      </c>
      <c r="N274">
        <v>2254</v>
      </c>
      <c r="O274">
        <v>10</v>
      </c>
      <c r="P274">
        <v>80</v>
      </c>
      <c r="Q274" s="17" t="s">
        <v>2944</v>
      </c>
      <c r="R274" s="17" t="s">
        <v>2945</v>
      </c>
      <c r="S274" s="17" t="s">
        <v>2948</v>
      </c>
      <c r="T274">
        <v>90</v>
      </c>
      <c r="U274" s="17" t="s">
        <v>2948</v>
      </c>
      <c r="V274" s="17" t="s">
        <v>2941</v>
      </c>
      <c r="W274" s="172">
        <v>45933</v>
      </c>
      <c r="Y274" s="172">
        <v>45931</v>
      </c>
      <c r="Z274" s="17" t="s">
        <v>2942</v>
      </c>
      <c r="AA274">
        <v>2025</v>
      </c>
      <c r="AB274" s="17" t="s">
        <v>2952</v>
      </c>
      <c r="AC274" s="17"/>
      <c r="AD274" s="17" t="s">
        <v>1665</v>
      </c>
      <c r="AE274">
        <v>18</v>
      </c>
      <c r="AF274" s="17" t="s">
        <v>2937</v>
      </c>
      <c r="AG274" t="s">
        <v>2957</v>
      </c>
      <c r="AH274" s="17" t="s">
        <v>1665</v>
      </c>
    </row>
    <row r="275" spans="1:34">
      <c r="A275">
        <v>136</v>
      </c>
      <c r="B275" s="17" t="s">
        <v>705</v>
      </c>
      <c r="C275" s="17" t="s">
        <v>705</v>
      </c>
      <c r="D275" s="17" t="s">
        <v>706</v>
      </c>
      <c r="E275" s="17" t="s">
        <v>761</v>
      </c>
      <c r="F275" s="17" t="s">
        <v>762</v>
      </c>
      <c r="G275" s="17" t="s">
        <v>886</v>
      </c>
      <c r="H275" t="s">
        <v>887</v>
      </c>
      <c r="I275" s="8">
        <v>45947</v>
      </c>
      <c r="J275" s="8">
        <v>45942</v>
      </c>
      <c r="K275">
        <v>-5</v>
      </c>
      <c r="L275" s="17" t="s">
        <v>2937</v>
      </c>
      <c r="M275">
        <v>11333</v>
      </c>
      <c r="N275">
        <v>2773</v>
      </c>
      <c r="O275">
        <v>20</v>
      </c>
      <c r="P275">
        <v>60</v>
      </c>
      <c r="Q275" s="17" t="s">
        <v>2944</v>
      </c>
      <c r="R275" s="17" t="s">
        <v>2945</v>
      </c>
      <c r="S275" s="17" t="s">
        <v>2946</v>
      </c>
      <c r="T275">
        <v>80</v>
      </c>
      <c r="U275" s="17" t="s">
        <v>2946</v>
      </c>
      <c r="V275" s="17" t="s">
        <v>2941</v>
      </c>
      <c r="W275" s="172">
        <v>45947</v>
      </c>
      <c r="X275" s="8">
        <v>45931</v>
      </c>
      <c r="Y275" s="172">
        <v>45931</v>
      </c>
      <c r="Z275" s="17" t="s">
        <v>2942</v>
      </c>
      <c r="AA275">
        <v>2025</v>
      </c>
      <c r="AB275" s="17" t="s">
        <v>2950</v>
      </c>
      <c r="AC275" s="17"/>
      <c r="AD275" s="17" t="s">
        <v>1172</v>
      </c>
      <c r="AE275">
        <v>18</v>
      </c>
      <c r="AF275" s="17" t="s">
        <v>2937</v>
      </c>
      <c r="AG275" t="s">
        <v>2957</v>
      </c>
      <c r="AH275" s="17" t="s">
        <v>1172</v>
      </c>
    </row>
    <row r="276" spans="1:34">
      <c r="A276">
        <v>137</v>
      </c>
      <c r="B276" s="17" t="s">
        <v>31</v>
      </c>
      <c r="C276" s="17" t="s">
        <v>31</v>
      </c>
      <c r="D276" s="17" t="s">
        <v>1</v>
      </c>
      <c r="E276" s="17" t="s">
        <v>143</v>
      </c>
      <c r="F276" s="17" t="s">
        <v>111</v>
      </c>
      <c r="G276" s="17" t="s">
        <v>197</v>
      </c>
      <c r="H276">
        <v>74645</v>
      </c>
      <c r="I276" s="8">
        <v>45933</v>
      </c>
      <c r="J276" s="8">
        <v>45933</v>
      </c>
      <c r="K276">
        <v>0</v>
      </c>
      <c r="L276" s="17" t="s">
        <v>2937</v>
      </c>
      <c r="M276">
        <v>11174</v>
      </c>
      <c r="N276">
        <v>2616</v>
      </c>
      <c r="O276">
        <v>17</v>
      </c>
      <c r="P276">
        <v>80</v>
      </c>
      <c r="Q276" s="17" t="s">
        <v>2944</v>
      </c>
      <c r="R276" s="17" t="s">
        <v>2945</v>
      </c>
      <c r="S276" s="17" t="s">
        <v>2948</v>
      </c>
      <c r="T276">
        <v>97</v>
      </c>
      <c r="U276" s="17" t="s">
        <v>2948</v>
      </c>
      <c r="V276" s="17" t="s">
        <v>2941</v>
      </c>
      <c r="W276" s="172">
        <v>45933</v>
      </c>
      <c r="Y276" s="172">
        <v>45931</v>
      </c>
      <c r="Z276" s="17" t="s">
        <v>2942</v>
      </c>
      <c r="AA276">
        <v>2025</v>
      </c>
      <c r="AB276" s="17" t="s">
        <v>2952</v>
      </c>
      <c r="AC276" s="17"/>
      <c r="AD276" s="17" t="s">
        <v>1665</v>
      </c>
      <c r="AE276">
        <v>18</v>
      </c>
      <c r="AF276" s="17" t="s">
        <v>2937</v>
      </c>
      <c r="AG276" t="s">
        <v>2957</v>
      </c>
      <c r="AH276" s="17" t="s">
        <v>1665</v>
      </c>
    </row>
    <row r="277" spans="1:34">
      <c r="A277">
        <v>601</v>
      </c>
      <c r="B277" s="17" t="s">
        <v>31</v>
      </c>
      <c r="C277" s="17" t="s">
        <v>31</v>
      </c>
      <c r="D277" s="17" t="s">
        <v>1</v>
      </c>
      <c r="E277" s="17" t="s">
        <v>112</v>
      </c>
      <c r="F277" s="17" t="s">
        <v>111</v>
      </c>
      <c r="G277" s="17" t="s">
        <v>197</v>
      </c>
      <c r="H277">
        <v>95142</v>
      </c>
      <c r="I277" s="8">
        <v>45949</v>
      </c>
      <c r="J277" s="8">
        <v>45949</v>
      </c>
      <c r="K277">
        <v>0</v>
      </c>
      <c r="L277" s="17" t="s">
        <v>2937</v>
      </c>
      <c r="M277">
        <v>11351</v>
      </c>
      <c r="N277">
        <v>2642</v>
      </c>
      <c r="O277">
        <v>28</v>
      </c>
      <c r="P277">
        <v>40</v>
      </c>
      <c r="Q277" s="17" t="s">
        <v>2944</v>
      </c>
      <c r="R277" s="17" t="s">
        <v>2945</v>
      </c>
      <c r="S277" s="17" t="s">
        <v>2946</v>
      </c>
      <c r="T277">
        <v>68</v>
      </c>
      <c r="U277" s="17" t="s">
        <v>2946</v>
      </c>
      <c r="V277" s="17" t="s">
        <v>2941</v>
      </c>
      <c r="W277" s="172">
        <v>45949</v>
      </c>
      <c r="Y277" s="172">
        <v>45931</v>
      </c>
      <c r="Z277" s="17" t="s">
        <v>2942</v>
      </c>
      <c r="AA277">
        <v>2025</v>
      </c>
      <c r="AB277" s="17" t="s">
        <v>2950</v>
      </c>
      <c r="AC277" s="17"/>
      <c r="AD277" s="17" t="s">
        <v>1665</v>
      </c>
      <c r="AE277">
        <v>18</v>
      </c>
      <c r="AF277" s="17" t="s">
        <v>2937</v>
      </c>
      <c r="AG277" t="s">
        <v>2957</v>
      </c>
      <c r="AH277" s="17" t="s">
        <v>1665</v>
      </c>
    </row>
    <row r="278" spans="1:34">
      <c r="A278">
        <v>137</v>
      </c>
      <c r="B278" s="17" t="s">
        <v>705</v>
      </c>
      <c r="C278" s="17" t="s">
        <v>705</v>
      </c>
      <c r="D278" s="17" t="s">
        <v>706</v>
      </c>
      <c r="E278" s="17" t="s">
        <v>761</v>
      </c>
      <c r="F278" s="17" t="s">
        <v>762</v>
      </c>
      <c r="G278" s="17" t="s">
        <v>888</v>
      </c>
      <c r="H278" t="s">
        <v>887</v>
      </c>
      <c r="I278" s="8">
        <v>45947</v>
      </c>
      <c r="J278" s="8">
        <v>45942</v>
      </c>
      <c r="K278">
        <v>-5</v>
      </c>
      <c r="L278" s="17" t="s">
        <v>2937</v>
      </c>
      <c r="M278">
        <v>3620</v>
      </c>
      <c r="N278">
        <v>1039</v>
      </c>
      <c r="O278">
        <v>10</v>
      </c>
      <c r="P278">
        <v>60</v>
      </c>
      <c r="Q278" s="17" t="s">
        <v>2944</v>
      </c>
      <c r="R278" s="17" t="s">
        <v>2945</v>
      </c>
      <c r="S278" s="17" t="s">
        <v>2946</v>
      </c>
      <c r="T278">
        <v>70</v>
      </c>
      <c r="U278" s="17" t="s">
        <v>2946</v>
      </c>
      <c r="V278" s="17" t="s">
        <v>2941</v>
      </c>
      <c r="W278" s="172">
        <v>45947</v>
      </c>
      <c r="X278" s="8">
        <v>45931</v>
      </c>
      <c r="Y278" s="172">
        <v>45931</v>
      </c>
      <c r="Z278" s="17" t="s">
        <v>2942</v>
      </c>
      <c r="AA278">
        <v>2025</v>
      </c>
      <c r="AB278" s="17" t="s">
        <v>2950</v>
      </c>
      <c r="AC278" s="17"/>
      <c r="AD278" s="17" t="s">
        <v>1067</v>
      </c>
      <c r="AE278">
        <v>18</v>
      </c>
      <c r="AF278" s="17" t="s">
        <v>2937</v>
      </c>
      <c r="AG278" t="s">
        <v>2957</v>
      </c>
      <c r="AH278" s="17" t="s">
        <v>1067</v>
      </c>
    </row>
    <row r="279" spans="1:34">
      <c r="A279">
        <v>138</v>
      </c>
      <c r="B279" s="17" t="s">
        <v>705</v>
      </c>
      <c r="C279" s="17" t="s">
        <v>705</v>
      </c>
      <c r="D279" s="17" t="s">
        <v>706</v>
      </c>
      <c r="E279" s="17" t="s">
        <v>761</v>
      </c>
      <c r="F279" s="17" t="s">
        <v>762</v>
      </c>
      <c r="G279" s="17" t="s">
        <v>889</v>
      </c>
      <c r="H279" t="s">
        <v>887</v>
      </c>
      <c r="I279" s="8">
        <v>45947</v>
      </c>
      <c r="J279" s="8">
        <v>45942</v>
      </c>
      <c r="K279">
        <v>-5</v>
      </c>
      <c r="L279" s="17" t="s">
        <v>2937</v>
      </c>
      <c r="M279">
        <v>478</v>
      </c>
      <c r="N279">
        <v>198</v>
      </c>
      <c r="O279">
        <v>15</v>
      </c>
      <c r="P279">
        <v>60</v>
      </c>
      <c r="Q279" s="17" t="s">
        <v>2944</v>
      </c>
      <c r="R279" s="17" t="s">
        <v>2945</v>
      </c>
      <c r="S279" s="17" t="s">
        <v>2946</v>
      </c>
      <c r="T279">
        <v>75</v>
      </c>
      <c r="U279" s="17" t="s">
        <v>2946</v>
      </c>
      <c r="V279" s="17" t="s">
        <v>2941</v>
      </c>
      <c r="W279" s="172">
        <v>45947</v>
      </c>
      <c r="X279" s="8">
        <v>45931</v>
      </c>
      <c r="Y279" s="172">
        <v>45931</v>
      </c>
      <c r="Z279" s="17" t="s">
        <v>2942</v>
      </c>
      <c r="AA279">
        <v>2025</v>
      </c>
      <c r="AB279" s="17" t="s">
        <v>2950</v>
      </c>
      <c r="AC279" s="17"/>
      <c r="AD279" s="17" t="s">
        <v>1067</v>
      </c>
      <c r="AE279">
        <v>18</v>
      </c>
      <c r="AF279" s="17" t="s">
        <v>2937</v>
      </c>
      <c r="AG279" t="s">
        <v>2957</v>
      </c>
      <c r="AH279" s="17" t="s">
        <v>1067</v>
      </c>
    </row>
    <row r="280" spans="1:34">
      <c r="A280">
        <v>138</v>
      </c>
      <c r="B280" s="17" t="s">
        <v>31</v>
      </c>
      <c r="C280" s="17" t="s">
        <v>31</v>
      </c>
      <c r="D280" s="17" t="s">
        <v>1</v>
      </c>
      <c r="E280" s="17" t="s">
        <v>143</v>
      </c>
      <c r="F280" s="17" t="s">
        <v>111</v>
      </c>
      <c r="G280" s="17" t="s">
        <v>198</v>
      </c>
      <c r="H280">
        <v>74645</v>
      </c>
      <c r="I280" s="8">
        <v>45933</v>
      </c>
      <c r="J280" s="8">
        <v>45933</v>
      </c>
      <c r="K280">
        <v>0</v>
      </c>
      <c r="L280" s="17" t="s">
        <v>2937</v>
      </c>
      <c r="M280">
        <v>10397</v>
      </c>
      <c r="N280">
        <v>2277</v>
      </c>
      <c r="O280">
        <v>22</v>
      </c>
      <c r="P280">
        <v>40</v>
      </c>
      <c r="Q280" s="17" t="s">
        <v>2944</v>
      </c>
      <c r="R280" s="17" t="s">
        <v>2945</v>
      </c>
      <c r="S280" s="17" t="s">
        <v>2946</v>
      </c>
      <c r="T280">
        <v>62</v>
      </c>
      <c r="U280" s="17" t="s">
        <v>2946</v>
      </c>
      <c r="V280" s="17" t="s">
        <v>2941</v>
      </c>
      <c r="W280" s="172">
        <v>45933</v>
      </c>
      <c r="Y280" s="172">
        <v>45931</v>
      </c>
      <c r="Z280" s="17" t="s">
        <v>2942</v>
      </c>
      <c r="AA280">
        <v>2025</v>
      </c>
      <c r="AB280" s="17" t="s">
        <v>2952</v>
      </c>
      <c r="AC280" s="17"/>
      <c r="AD280" s="17" t="s">
        <v>1665</v>
      </c>
      <c r="AE280">
        <v>18</v>
      </c>
      <c r="AF280" s="17" t="s">
        <v>2937</v>
      </c>
      <c r="AG280" t="s">
        <v>2957</v>
      </c>
      <c r="AH280" s="17" t="s">
        <v>1665</v>
      </c>
    </row>
    <row r="281" spans="1:34">
      <c r="A281">
        <v>470</v>
      </c>
      <c r="B281" s="17" t="s">
        <v>31</v>
      </c>
      <c r="C281" s="17" t="s">
        <v>31</v>
      </c>
      <c r="D281" s="17" t="s">
        <v>1</v>
      </c>
      <c r="E281" s="17" t="s">
        <v>107</v>
      </c>
      <c r="F281" s="17" t="s">
        <v>108</v>
      </c>
      <c r="G281" s="17" t="s">
        <v>198</v>
      </c>
      <c r="H281">
        <v>93254</v>
      </c>
      <c r="I281" s="8">
        <v>45940</v>
      </c>
      <c r="J281" s="8">
        <v>45940</v>
      </c>
      <c r="K281">
        <v>0</v>
      </c>
      <c r="L281" s="17" t="s">
        <v>2937</v>
      </c>
      <c r="M281">
        <v>10500</v>
      </c>
      <c r="N281">
        <v>2793</v>
      </c>
      <c r="O281">
        <v>25</v>
      </c>
      <c r="P281">
        <v>40</v>
      </c>
      <c r="Q281" s="17" t="s">
        <v>2944</v>
      </c>
      <c r="R281" s="17" t="s">
        <v>2945</v>
      </c>
      <c r="S281" s="17" t="s">
        <v>2946</v>
      </c>
      <c r="T281">
        <v>65</v>
      </c>
      <c r="U281" s="17" t="s">
        <v>2946</v>
      </c>
      <c r="V281" s="17" t="s">
        <v>2941</v>
      </c>
      <c r="W281" s="172">
        <v>45940</v>
      </c>
      <c r="Y281" s="172">
        <v>45931</v>
      </c>
      <c r="Z281" s="17" t="s">
        <v>2942</v>
      </c>
      <c r="AA281">
        <v>2025</v>
      </c>
      <c r="AB281" s="17" t="s">
        <v>2952</v>
      </c>
      <c r="AC281" s="17"/>
      <c r="AD281" s="17" t="s">
        <v>1665</v>
      </c>
      <c r="AE281">
        <v>18</v>
      </c>
      <c r="AF281" s="17" t="s">
        <v>2937</v>
      </c>
      <c r="AG281" t="s">
        <v>2957</v>
      </c>
      <c r="AH281" s="17" t="s">
        <v>1665</v>
      </c>
    </row>
    <row r="282" spans="1:34">
      <c r="A282">
        <v>139</v>
      </c>
      <c r="B282" s="17" t="s">
        <v>705</v>
      </c>
      <c r="C282" s="17" t="s">
        <v>705</v>
      </c>
      <c r="D282" s="17" t="s">
        <v>706</v>
      </c>
      <c r="E282" s="17" t="s">
        <v>761</v>
      </c>
      <c r="F282" s="17" t="s">
        <v>762</v>
      </c>
      <c r="G282" s="17" t="s">
        <v>890</v>
      </c>
      <c r="H282" t="s">
        <v>887</v>
      </c>
      <c r="I282" s="8">
        <v>45947</v>
      </c>
      <c r="J282" s="8">
        <v>45942</v>
      </c>
      <c r="K282">
        <v>-5</v>
      </c>
      <c r="L282" s="17" t="s">
        <v>2937</v>
      </c>
      <c r="M282">
        <v>0</v>
      </c>
      <c r="N282">
        <v>0</v>
      </c>
      <c r="O282">
        <v>35</v>
      </c>
      <c r="P282">
        <v>60</v>
      </c>
      <c r="Q282" s="17" t="s">
        <v>2944</v>
      </c>
      <c r="R282" s="17" t="s">
        <v>2945</v>
      </c>
      <c r="S282" s="17" t="s">
        <v>2946</v>
      </c>
      <c r="T282">
        <v>95</v>
      </c>
      <c r="U282" s="17" t="s">
        <v>2946</v>
      </c>
      <c r="V282" s="17" t="s">
        <v>2941</v>
      </c>
      <c r="W282" s="172">
        <v>45947</v>
      </c>
      <c r="X282" s="8">
        <v>45931</v>
      </c>
      <c r="Y282" s="172">
        <v>45931</v>
      </c>
      <c r="Z282" s="17" t="s">
        <v>2942</v>
      </c>
      <c r="AA282">
        <v>2025</v>
      </c>
      <c r="AB282" s="17" t="s">
        <v>2950</v>
      </c>
      <c r="AC282" s="17"/>
      <c r="AD282" s="17" t="s">
        <v>1067</v>
      </c>
      <c r="AE282">
        <v>18</v>
      </c>
      <c r="AF282" s="17" t="s">
        <v>2937</v>
      </c>
      <c r="AG282" t="s">
        <v>2957</v>
      </c>
      <c r="AH282" s="17" t="s">
        <v>1067</v>
      </c>
    </row>
    <row r="283" spans="1:34">
      <c r="A283">
        <v>139</v>
      </c>
      <c r="B283" s="17" t="s">
        <v>31</v>
      </c>
      <c r="C283" s="17" t="s">
        <v>31</v>
      </c>
      <c r="D283" s="17" t="s">
        <v>1</v>
      </c>
      <c r="E283" s="17" t="s">
        <v>143</v>
      </c>
      <c r="F283" s="17" t="s">
        <v>111</v>
      </c>
      <c r="G283" s="17" t="s">
        <v>199</v>
      </c>
      <c r="H283">
        <v>74645</v>
      </c>
      <c r="I283" s="8">
        <v>45933</v>
      </c>
      <c r="J283" s="8">
        <v>45934</v>
      </c>
      <c r="K283">
        <v>1</v>
      </c>
      <c r="L283" s="17" t="s">
        <v>2937</v>
      </c>
      <c r="M283">
        <v>29590</v>
      </c>
      <c r="N283">
        <v>6919</v>
      </c>
      <c r="O283">
        <v>33</v>
      </c>
      <c r="P283">
        <v>60</v>
      </c>
      <c r="Q283" s="17" t="s">
        <v>2944</v>
      </c>
      <c r="R283" s="17" t="s">
        <v>2945</v>
      </c>
      <c r="S283" s="17" t="s">
        <v>2946</v>
      </c>
      <c r="T283">
        <v>93</v>
      </c>
      <c r="U283" s="17" t="s">
        <v>2946</v>
      </c>
      <c r="V283" s="17" t="s">
        <v>2941</v>
      </c>
      <c r="W283" s="172">
        <v>45934</v>
      </c>
      <c r="Y283" s="172">
        <v>45931</v>
      </c>
      <c r="Z283" s="17" t="s">
        <v>2942</v>
      </c>
      <c r="AA283">
        <v>2025</v>
      </c>
      <c r="AB283" s="17" t="s">
        <v>2947</v>
      </c>
      <c r="AC283" s="17"/>
      <c r="AD283" s="17" t="s">
        <v>1744</v>
      </c>
      <c r="AE283">
        <v>18</v>
      </c>
      <c r="AF283" s="17" t="s">
        <v>2937</v>
      </c>
      <c r="AG283" t="s">
        <v>2957</v>
      </c>
      <c r="AH283" s="17" t="s">
        <v>1744</v>
      </c>
    </row>
    <row r="284" spans="1:34">
      <c r="A284">
        <v>140</v>
      </c>
      <c r="B284" s="17" t="s">
        <v>705</v>
      </c>
      <c r="C284" s="17" t="s">
        <v>705</v>
      </c>
      <c r="D284" s="17" t="s">
        <v>706</v>
      </c>
      <c r="E284" s="17" t="s">
        <v>761</v>
      </c>
      <c r="F284" s="17" t="s">
        <v>762</v>
      </c>
      <c r="G284" s="17" t="s">
        <v>891</v>
      </c>
      <c r="H284" t="s">
        <v>887</v>
      </c>
      <c r="I284" s="8">
        <v>45947</v>
      </c>
      <c r="J284" s="8">
        <v>45942</v>
      </c>
      <c r="K284">
        <v>-5</v>
      </c>
      <c r="L284" s="17" t="s">
        <v>2937</v>
      </c>
      <c r="M284">
        <v>6678</v>
      </c>
      <c r="N284">
        <v>1798</v>
      </c>
      <c r="O284">
        <v>30</v>
      </c>
      <c r="P284">
        <v>80</v>
      </c>
      <c r="Q284" s="17" t="s">
        <v>2944</v>
      </c>
      <c r="R284" s="17" t="s">
        <v>2945</v>
      </c>
      <c r="S284" s="17" t="s">
        <v>2948</v>
      </c>
      <c r="T284">
        <v>110</v>
      </c>
      <c r="U284" s="17" t="s">
        <v>2948</v>
      </c>
      <c r="V284" s="17" t="s">
        <v>2941</v>
      </c>
      <c r="W284" s="172">
        <v>45947</v>
      </c>
      <c r="X284" s="8">
        <v>45931</v>
      </c>
      <c r="Y284" s="172">
        <v>45931</v>
      </c>
      <c r="Z284" s="17" t="s">
        <v>2942</v>
      </c>
      <c r="AA284">
        <v>2025</v>
      </c>
      <c r="AB284" s="17" t="s">
        <v>2950</v>
      </c>
      <c r="AC284" s="17"/>
      <c r="AD284" s="17" t="s">
        <v>1172</v>
      </c>
      <c r="AE284">
        <v>18</v>
      </c>
      <c r="AF284" s="17" t="s">
        <v>2937</v>
      </c>
      <c r="AG284" t="s">
        <v>2957</v>
      </c>
      <c r="AH284" s="17" t="s">
        <v>1172</v>
      </c>
    </row>
    <row r="285" spans="1:34">
      <c r="A285">
        <v>140</v>
      </c>
      <c r="B285" s="17" t="s">
        <v>31</v>
      </c>
      <c r="C285" s="17" t="s">
        <v>31</v>
      </c>
      <c r="D285" s="17" t="s">
        <v>1</v>
      </c>
      <c r="E285" s="17" t="s">
        <v>143</v>
      </c>
      <c r="F285" s="17" t="s">
        <v>111</v>
      </c>
      <c r="G285" s="17" t="s">
        <v>200</v>
      </c>
      <c r="H285">
        <v>74645</v>
      </c>
      <c r="I285" s="8">
        <v>45933</v>
      </c>
      <c r="J285" s="8">
        <v>45934</v>
      </c>
      <c r="K285">
        <v>1</v>
      </c>
      <c r="L285" s="17" t="s">
        <v>2937</v>
      </c>
      <c r="M285">
        <v>62260</v>
      </c>
      <c r="N285">
        <v>11098</v>
      </c>
      <c r="O285">
        <v>105</v>
      </c>
      <c r="P285">
        <v>60</v>
      </c>
      <c r="Q285" s="17" t="s">
        <v>2944</v>
      </c>
      <c r="R285" s="17" t="s">
        <v>2945</v>
      </c>
      <c r="S285" s="17" t="s">
        <v>2946</v>
      </c>
      <c r="T285">
        <v>165</v>
      </c>
      <c r="U285" s="17" t="s">
        <v>2946</v>
      </c>
      <c r="V285" s="17" t="s">
        <v>2941</v>
      </c>
      <c r="W285" s="172">
        <v>45934</v>
      </c>
      <c r="Y285" s="172">
        <v>45931</v>
      </c>
      <c r="Z285" s="17" t="s">
        <v>2942</v>
      </c>
      <c r="AA285">
        <v>2025</v>
      </c>
      <c r="AB285" s="17" t="s">
        <v>2947</v>
      </c>
      <c r="AC285" s="17"/>
      <c r="AD285" s="17" t="s">
        <v>1744</v>
      </c>
      <c r="AE285">
        <v>18</v>
      </c>
      <c r="AF285" s="17" t="s">
        <v>2937</v>
      </c>
      <c r="AG285" t="s">
        <v>2957</v>
      </c>
      <c r="AH285" s="17" t="s">
        <v>1744</v>
      </c>
    </row>
    <row r="286" spans="1:34">
      <c r="A286">
        <v>599</v>
      </c>
      <c r="B286" s="17" t="s">
        <v>31</v>
      </c>
      <c r="C286" s="17" t="s">
        <v>31</v>
      </c>
      <c r="D286" s="17" t="s">
        <v>1</v>
      </c>
      <c r="E286" s="17" t="s">
        <v>112</v>
      </c>
      <c r="F286" s="17" t="s">
        <v>111</v>
      </c>
      <c r="G286" s="17" t="s">
        <v>200</v>
      </c>
      <c r="H286">
        <v>95142</v>
      </c>
      <c r="I286" s="8">
        <v>45949</v>
      </c>
      <c r="J286" s="8">
        <v>45949</v>
      </c>
      <c r="K286">
        <v>0</v>
      </c>
      <c r="L286" s="17" t="s">
        <v>2937</v>
      </c>
      <c r="M286">
        <v>62402</v>
      </c>
      <c r="N286">
        <v>11118</v>
      </c>
      <c r="O286">
        <v>12</v>
      </c>
      <c r="P286">
        <v>40</v>
      </c>
      <c r="Q286" s="17" t="s">
        <v>2944</v>
      </c>
      <c r="R286" s="17" t="s">
        <v>2945</v>
      </c>
      <c r="S286" s="17" t="s">
        <v>2946</v>
      </c>
      <c r="T286">
        <v>52</v>
      </c>
      <c r="U286" s="17" t="s">
        <v>2946</v>
      </c>
      <c r="V286" s="17" t="s">
        <v>2941</v>
      </c>
      <c r="W286" s="172">
        <v>45949</v>
      </c>
      <c r="Y286" s="172">
        <v>45931</v>
      </c>
      <c r="Z286" s="17" t="s">
        <v>2942</v>
      </c>
      <c r="AA286">
        <v>2025</v>
      </c>
      <c r="AB286" s="17" t="s">
        <v>2950</v>
      </c>
      <c r="AC286" s="17"/>
      <c r="AD286" s="17" t="s">
        <v>1744</v>
      </c>
      <c r="AE286">
        <v>18</v>
      </c>
      <c r="AF286" s="17" t="s">
        <v>2937</v>
      </c>
      <c r="AG286" t="s">
        <v>2957</v>
      </c>
      <c r="AH286" s="17" t="s">
        <v>1744</v>
      </c>
    </row>
    <row r="287" spans="1:34">
      <c r="A287">
        <v>141</v>
      </c>
      <c r="B287" s="17" t="s">
        <v>31</v>
      </c>
      <c r="C287" s="17" t="s">
        <v>31</v>
      </c>
      <c r="D287" s="17" t="s">
        <v>1</v>
      </c>
      <c r="E287" s="17" t="s">
        <v>143</v>
      </c>
      <c r="F287" s="17" t="s">
        <v>111</v>
      </c>
      <c r="G287" s="17" t="s">
        <v>201</v>
      </c>
      <c r="H287">
        <v>74645</v>
      </c>
      <c r="I287" s="8">
        <v>45933</v>
      </c>
      <c r="J287" s="8">
        <v>45934</v>
      </c>
      <c r="K287">
        <v>1</v>
      </c>
      <c r="L287" s="17" t="s">
        <v>2937</v>
      </c>
      <c r="M287">
        <v>50479</v>
      </c>
      <c r="N287">
        <v>11330</v>
      </c>
      <c r="O287">
        <v>25</v>
      </c>
      <c r="P287">
        <v>40</v>
      </c>
      <c r="Q287" s="17" t="s">
        <v>2944</v>
      </c>
      <c r="R287" s="17" t="s">
        <v>2945</v>
      </c>
      <c r="S287" s="17" t="s">
        <v>2946</v>
      </c>
      <c r="T287">
        <v>65</v>
      </c>
      <c r="U287" s="17" t="s">
        <v>2946</v>
      </c>
      <c r="V287" s="17" t="s">
        <v>2941</v>
      </c>
      <c r="W287" s="172">
        <v>45934</v>
      </c>
      <c r="Y287" s="172">
        <v>45931</v>
      </c>
      <c r="Z287" s="17" t="s">
        <v>2942</v>
      </c>
      <c r="AA287">
        <v>2025</v>
      </c>
      <c r="AB287" s="17" t="s">
        <v>2947</v>
      </c>
      <c r="AC287" s="17"/>
      <c r="AD287" s="17" t="s">
        <v>1744</v>
      </c>
      <c r="AE287">
        <v>18</v>
      </c>
      <c r="AF287" s="17" t="s">
        <v>2937</v>
      </c>
      <c r="AG287" t="s">
        <v>2957</v>
      </c>
      <c r="AH287" s="17" t="s">
        <v>1744</v>
      </c>
    </row>
    <row r="288" spans="1:34">
      <c r="A288">
        <v>600</v>
      </c>
      <c r="B288" s="17" t="s">
        <v>31</v>
      </c>
      <c r="C288" s="17" t="s">
        <v>31</v>
      </c>
      <c r="D288" s="17" t="s">
        <v>1</v>
      </c>
      <c r="E288" s="17" t="s">
        <v>112</v>
      </c>
      <c r="F288" s="17" t="s">
        <v>111</v>
      </c>
      <c r="G288" s="17" t="s">
        <v>201</v>
      </c>
      <c r="H288">
        <v>95142</v>
      </c>
      <c r="I288" s="8">
        <v>45949</v>
      </c>
      <c r="J288" s="8">
        <v>45949</v>
      </c>
      <c r="K288">
        <v>0</v>
      </c>
      <c r="L288" s="17" t="s">
        <v>2937</v>
      </c>
      <c r="M288">
        <v>50578</v>
      </c>
      <c r="N288">
        <v>11344</v>
      </c>
      <c r="O288">
        <v>28</v>
      </c>
      <c r="P288">
        <v>40</v>
      </c>
      <c r="Q288" s="17" t="s">
        <v>2944</v>
      </c>
      <c r="R288" s="17" t="s">
        <v>2945</v>
      </c>
      <c r="S288" s="17" t="s">
        <v>2946</v>
      </c>
      <c r="T288">
        <v>68</v>
      </c>
      <c r="U288" s="17" t="s">
        <v>2946</v>
      </c>
      <c r="V288" s="17" t="s">
        <v>2941</v>
      </c>
      <c r="W288" s="172">
        <v>45949</v>
      </c>
      <c r="Y288" s="172">
        <v>45931</v>
      </c>
      <c r="Z288" s="17" t="s">
        <v>2942</v>
      </c>
      <c r="AA288">
        <v>2025</v>
      </c>
      <c r="AB288" s="17" t="s">
        <v>2950</v>
      </c>
      <c r="AC288" s="17"/>
      <c r="AD288" s="17" t="s">
        <v>1744</v>
      </c>
      <c r="AE288">
        <v>18</v>
      </c>
      <c r="AF288" s="17" t="s">
        <v>2937</v>
      </c>
      <c r="AG288" t="s">
        <v>2957</v>
      </c>
      <c r="AH288" s="17" t="s">
        <v>1744</v>
      </c>
    </row>
    <row r="289" spans="1:34">
      <c r="A289">
        <v>142</v>
      </c>
      <c r="B289" s="17" t="s">
        <v>31</v>
      </c>
      <c r="C289" s="17" t="s">
        <v>31</v>
      </c>
      <c r="D289" s="17" t="s">
        <v>1</v>
      </c>
      <c r="E289" s="17" t="s">
        <v>143</v>
      </c>
      <c r="F289" s="17" t="s">
        <v>111</v>
      </c>
      <c r="G289" s="17" t="s">
        <v>202</v>
      </c>
      <c r="H289">
        <v>74645</v>
      </c>
      <c r="I289" s="8">
        <v>45933</v>
      </c>
      <c r="J289" s="8">
        <v>45934</v>
      </c>
      <c r="K289">
        <v>1</v>
      </c>
      <c r="L289" s="17" t="s">
        <v>2937</v>
      </c>
      <c r="M289">
        <v>9339</v>
      </c>
      <c r="N289">
        <v>2044</v>
      </c>
      <c r="O289">
        <v>51</v>
      </c>
      <c r="P289">
        <v>40</v>
      </c>
      <c r="Q289" s="17" t="s">
        <v>2944</v>
      </c>
      <c r="R289" s="17" t="s">
        <v>2945</v>
      </c>
      <c r="S289" s="17" t="s">
        <v>2946</v>
      </c>
      <c r="T289">
        <v>91</v>
      </c>
      <c r="U289" s="17" t="s">
        <v>2946</v>
      </c>
      <c r="V289" s="17" t="s">
        <v>2941</v>
      </c>
      <c r="W289" s="172">
        <v>45934</v>
      </c>
      <c r="Y289" s="172">
        <v>45931</v>
      </c>
      <c r="Z289" s="17" t="s">
        <v>2942</v>
      </c>
      <c r="AA289">
        <v>2025</v>
      </c>
      <c r="AB289" s="17" t="s">
        <v>2947</v>
      </c>
      <c r="AC289" s="17"/>
      <c r="AD289" s="17" t="s">
        <v>1744</v>
      </c>
      <c r="AE289">
        <v>18</v>
      </c>
      <c r="AF289" s="17" t="s">
        <v>2937</v>
      </c>
      <c r="AG289" t="s">
        <v>2957</v>
      </c>
      <c r="AH289" s="17" t="s">
        <v>1744</v>
      </c>
    </row>
    <row r="290" spans="1:34">
      <c r="A290">
        <v>148</v>
      </c>
      <c r="B290" s="17" t="s">
        <v>31</v>
      </c>
      <c r="C290" s="17" t="s">
        <v>31</v>
      </c>
      <c r="D290" s="17" t="s">
        <v>1</v>
      </c>
      <c r="E290" s="17" t="s">
        <v>143</v>
      </c>
      <c r="F290" s="17" t="s">
        <v>111</v>
      </c>
      <c r="G290" s="17" t="s">
        <v>207</v>
      </c>
      <c r="H290">
        <v>74645</v>
      </c>
      <c r="I290" s="8">
        <v>45933</v>
      </c>
      <c r="J290" s="8">
        <v>45933</v>
      </c>
      <c r="K290">
        <v>0</v>
      </c>
      <c r="L290" s="17" t="s">
        <v>2937</v>
      </c>
      <c r="M290">
        <v>15445</v>
      </c>
      <c r="N290">
        <v>4154</v>
      </c>
      <c r="O290">
        <v>10</v>
      </c>
      <c r="P290">
        <v>80</v>
      </c>
      <c r="Q290" s="17" t="s">
        <v>2944</v>
      </c>
      <c r="R290" s="17" t="s">
        <v>2945</v>
      </c>
      <c r="S290" s="17" t="s">
        <v>2948</v>
      </c>
      <c r="T290">
        <v>90</v>
      </c>
      <c r="U290" s="17" t="s">
        <v>2948</v>
      </c>
      <c r="V290" s="17" t="s">
        <v>2941</v>
      </c>
      <c r="W290" s="172">
        <v>45933</v>
      </c>
      <c r="Y290" s="172">
        <v>45931</v>
      </c>
      <c r="Z290" s="17" t="s">
        <v>2942</v>
      </c>
      <c r="AA290">
        <v>2025</v>
      </c>
      <c r="AB290" s="17" t="s">
        <v>2952</v>
      </c>
      <c r="AC290" s="17"/>
      <c r="AD290" s="17" t="s">
        <v>1665</v>
      </c>
      <c r="AE290">
        <v>18</v>
      </c>
      <c r="AF290" s="17" t="s">
        <v>2937</v>
      </c>
      <c r="AG290" t="s">
        <v>2957</v>
      </c>
      <c r="AH290" s="17" t="s">
        <v>1665</v>
      </c>
    </row>
    <row r="291" spans="1:34">
      <c r="A291">
        <v>149</v>
      </c>
      <c r="B291" s="17" t="s">
        <v>31</v>
      </c>
      <c r="C291" s="17" t="s">
        <v>31</v>
      </c>
      <c r="D291" s="17" t="s">
        <v>1</v>
      </c>
      <c r="E291" s="17" t="s">
        <v>143</v>
      </c>
      <c r="F291" s="17" t="s">
        <v>111</v>
      </c>
      <c r="G291" s="17" t="s">
        <v>208</v>
      </c>
      <c r="H291">
        <v>74645</v>
      </c>
      <c r="I291" s="8">
        <v>45933</v>
      </c>
      <c r="J291" s="8">
        <v>45934</v>
      </c>
      <c r="K291">
        <v>1</v>
      </c>
      <c r="L291" s="17" t="s">
        <v>2937</v>
      </c>
      <c r="M291">
        <v>2735</v>
      </c>
      <c r="N291">
        <v>458</v>
      </c>
      <c r="O291">
        <v>50</v>
      </c>
      <c r="P291">
        <v>40</v>
      </c>
      <c r="Q291" s="17" t="s">
        <v>2944</v>
      </c>
      <c r="R291" s="17" t="s">
        <v>2945</v>
      </c>
      <c r="S291" s="17" t="s">
        <v>2946</v>
      </c>
      <c r="T291">
        <v>90</v>
      </c>
      <c r="U291" s="17" t="s">
        <v>2946</v>
      </c>
      <c r="V291" s="17" t="s">
        <v>2941</v>
      </c>
      <c r="W291" s="172">
        <v>45934</v>
      </c>
      <c r="Y291" s="172">
        <v>45931</v>
      </c>
      <c r="Z291" s="17" t="s">
        <v>2942</v>
      </c>
      <c r="AA291">
        <v>2025</v>
      </c>
      <c r="AB291" s="17" t="s">
        <v>2947</v>
      </c>
      <c r="AC291" s="17"/>
      <c r="AD291" s="17" t="s">
        <v>1744</v>
      </c>
      <c r="AE291">
        <v>18</v>
      </c>
      <c r="AF291" s="17" t="s">
        <v>2937</v>
      </c>
      <c r="AG291" t="s">
        <v>2957</v>
      </c>
      <c r="AH291" s="17" t="s">
        <v>1744</v>
      </c>
    </row>
    <row r="292" spans="1:34">
      <c r="A292">
        <v>150</v>
      </c>
      <c r="B292" s="17" t="s">
        <v>705</v>
      </c>
      <c r="C292" s="17" t="s">
        <v>705</v>
      </c>
      <c r="D292" s="17" t="s">
        <v>706</v>
      </c>
      <c r="E292" s="17" t="s">
        <v>761</v>
      </c>
      <c r="F292" s="17" t="s">
        <v>762</v>
      </c>
      <c r="G292" s="17" t="s">
        <v>883</v>
      </c>
      <c r="H292">
        <v>121425</v>
      </c>
      <c r="I292" s="8">
        <v>45944</v>
      </c>
      <c r="J292" s="8">
        <v>45942</v>
      </c>
      <c r="K292">
        <v>-2</v>
      </c>
      <c r="L292" s="17" t="s">
        <v>2937</v>
      </c>
      <c r="M292">
        <v>0</v>
      </c>
      <c r="N292">
        <v>0</v>
      </c>
      <c r="O292">
        <v>10</v>
      </c>
      <c r="P292">
        <v>80</v>
      </c>
      <c r="Q292" s="17" t="s">
        <v>2944</v>
      </c>
      <c r="R292" s="17" t="s">
        <v>2945</v>
      </c>
      <c r="S292" s="17" t="s">
        <v>2948</v>
      </c>
      <c r="T292">
        <v>90</v>
      </c>
      <c r="U292" s="17" t="s">
        <v>2948</v>
      </c>
      <c r="V292" s="17" t="s">
        <v>2941</v>
      </c>
      <c r="W292" s="172">
        <v>45944</v>
      </c>
      <c r="X292" s="8">
        <v>45931</v>
      </c>
      <c r="Y292" s="172">
        <v>45931</v>
      </c>
      <c r="Z292" s="17" t="s">
        <v>2942</v>
      </c>
      <c r="AA292">
        <v>2025</v>
      </c>
      <c r="AB292" s="17" t="s">
        <v>2950</v>
      </c>
      <c r="AC292" s="17"/>
      <c r="AD292" s="17" t="s">
        <v>1067</v>
      </c>
      <c r="AE292">
        <v>18</v>
      </c>
      <c r="AF292" s="17" t="s">
        <v>2937</v>
      </c>
      <c r="AG292" t="s">
        <v>2957</v>
      </c>
      <c r="AH292" s="17" t="s">
        <v>1067</v>
      </c>
    </row>
    <row r="293" spans="1:34">
      <c r="A293">
        <v>151</v>
      </c>
      <c r="B293" s="17" t="s">
        <v>705</v>
      </c>
      <c r="C293" s="17" t="s">
        <v>705</v>
      </c>
      <c r="D293" s="17" t="s">
        <v>706</v>
      </c>
      <c r="E293" s="17" t="s">
        <v>761</v>
      </c>
      <c r="F293" s="17" t="s">
        <v>762</v>
      </c>
      <c r="G293" s="17" t="s">
        <v>884</v>
      </c>
      <c r="H293">
        <v>121425</v>
      </c>
      <c r="I293" s="8">
        <v>45944</v>
      </c>
      <c r="J293" s="8">
        <v>45942</v>
      </c>
      <c r="K293">
        <v>-2</v>
      </c>
      <c r="L293" s="17" t="s">
        <v>2937</v>
      </c>
      <c r="M293">
        <v>6678</v>
      </c>
      <c r="N293">
        <v>1798</v>
      </c>
      <c r="O293">
        <v>30</v>
      </c>
      <c r="P293">
        <v>80</v>
      </c>
      <c r="Q293" s="17" t="s">
        <v>2944</v>
      </c>
      <c r="R293" s="17" t="s">
        <v>2945</v>
      </c>
      <c r="S293" s="17" t="s">
        <v>2948</v>
      </c>
      <c r="T293">
        <v>110</v>
      </c>
      <c r="U293" s="17" t="s">
        <v>2948</v>
      </c>
      <c r="V293" s="17" t="s">
        <v>2941</v>
      </c>
      <c r="W293" s="172">
        <v>45944</v>
      </c>
      <c r="X293" s="8">
        <v>45931</v>
      </c>
      <c r="Y293" s="172">
        <v>45931</v>
      </c>
      <c r="Z293" s="17" t="s">
        <v>2942</v>
      </c>
      <c r="AA293">
        <v>2025</v>
      </c>
      <c r="AB293" s="17" t="s">
        <v>2950</v>
      </c>
      <c r="AC293" s="17"/>
      <c r="AD293" s="17" t="s">
        <v>1184</v>
      </c>
      <c r="AE293">
        <v>18</v>
      </c>
      <c r="AF293" s="17" t="s">
        <v>2937</v>
      </c>
      <c r="AG293" t="s">
        <v>2957</v>
      </c>
      <c r="AH293" s="17" t="s">
        <v>1184</v>
      </c>
    </row>
    <row r="294" spans="1:34">
      <c r="A294">
        <v>152</v>
      </c>
      <c r="B294" s="17" t="s">
        <v>705</v>
      </c>
      <c r="C294" s="17" t="s">
        <v>705</v>
      </c>
      <c r="D294" s="17" t="s">
        <v>706</v>
      </c>
      <c r="E294" s="17" t="s">
        <v>761</v>
      </c>
      <c r="F294" s="17" t="s">
        <v>762</v>
      </c>
      <c r="G294" s="17" t="s">
        <v>885</v>
      </c>
      <c r="H294">
        <v>121425</v>
      </c>
      <c r="I294" s="8">
        <v>45944</v>
      </c>
      <c r="J294" s="8">
        <v>45942</v>
      </c>
      <c r="K294">
        <v>-2</v>
      </c>
      <c r="L294" s="17" t="s">
        <v>2937</v>
      </c>
      <c r="M294">
        <v>685</v>
      </c>
      <c r="N294">
        <v>51</v>
      </c>
      <c r="O294">
        <v>20</v>
      </c>
      <c r="P294">
        <v>80</v>
      </c>
      <c r="Q294" s="17" t="s">
        <v>2944</v>
      </c>
      <c r="R294" s="17" t="s">
        <v>2945</v>
      </c>
      <c r="S294" s="17" t="s">
        <v>2948</v>
      </c>
      <c r="T294">
        <v>100</v>
      </c>
      <c r="U294" s="17" t="s">
        <v>2948</v>
      </c>
      <c r="V294" s="17" t="s">
        <v>2941</v>
      </c>
      <c r="W294" s="172">
        <v>45944</v>
      </c>
      <c r="X294" s="8">
        <v>45931</v>
      </c>
      <c r="Y294" s="172">
        <v>45931</v>
      </c>
      <c r="Z294" s="17" t="s">
        <v>2942</v>
      </c>
      <c r="AA294">
        <v>2025</v>
      </c>
      <c r="AB294" s="17" t="s">
        <v>2950</v>
      </c>
      <c r="AC294" s="17"/>
      <c r="AD294" s="17" t="s">
        <v>1112</v>
      </c>
      <c r="AE294">
        <v>18</v>
      </c>
      <c r="AF294" s="17" t="s">
        <v>2937</v>
      </c>
      <c r="AG294" t="s">
        <v>2957</v>
      </c>
      <c r="AH294" s="17" t="s">
        <v>1112</v>
      </c>
    </row>
    <row r="295" spans="1:34">
      <c r="A295">
        <v>211</v>
      </c>
      <c r="B295" s="17" t="s">
        <v>705</v>
      </c>
      <c r="C295" s="17" t="s">
        <v>705</v>
      </c>
      <c r="D295" s="17" t="s">
        <v>706</v>
      </c>
      <c r="E295" s="17" t="s">
        <v>761</v>
      </c>
      <c r="F295" s="17" t="s">
        <v>762</v>
      </c>
      <c r="G295" s="17" t="s">
        <v>885</v>
      </c>
      <c r="H295">
        <v>170930</v>
      </c>
      <c r="I295" s="8">
        <v>45957</v>
      </c>
      <c r="J295" s="8">
        <v>45959</v>
      </c>
      <c r="K295">
        <v>2</v>
      </c>
      <c r="L295" s="17" t="s">
        <v>2937</v>
      </c>
      <c r="M295">
        <v>946</v>
      </c>
      <c r="N295">
        <v>66</v>
      </c>
      <c r="O295">
        <v>40</v>
      </c>
      <c r="P295">
        <v>80</v>
      </c>
      <c r="Q295" s="17" t="s">
        <v>2944</v>
      </c>
      <c r="R295" s="17" t="s">
        <v>2945</v>
      </c>
      <c r="S295" s="17" t="s">
        <v>2948</v>
      </c>
      <c r="T295">
        <v>120</v>
      </c>
      <c r="U295" s="17" t="s">
        <v>2948</v>
      </c>
      <c r="V295" s="17" t="s">
        <v>2941</v>
      </c>
      <c r="W295" s="172">
        <v>45957</v>
      </c>
      <c r="X295" s="8">
        <v>45931</v>
      </c>
      <c r="Y295" s="172">
        <v>45931</v>
      </c>
      <c r="Z295" s="17" t="s">
        <v>2942</v>
      </c>
      <c r="AA295">
        <v>2025</v>
      </c>
      <c r="AB295" s="17" t="s">
        <v>2943</v>
      </c>
      <c r="AC295" s="17"/>
      <c r="AD295" s="17" t="s">
        <v>1112</v>
      </c>
      <c r="AE295">
        <v>18</v>
      </c>
      <c r="AF295" s="17" t="s">
        <v>2937</v>
      </c>
      <c r="AG295" t="s">
        <v>2957</v>
      </c>
      <c r="AH295" s="17" t="s">
        <v>1112</v>
      </c>
    </row>
    <row r="296" spans="1:34">
      <c r="A296">
        <v>155</v>
      </c>
      <c r="B296" s="17" t="s">
        <v>705</v>
      </c>
      <c r="C296" s="17" t="s">
        <v>705</v>
      </c>
      <c r="D296" s="17" t="s">
        <v>706</v>
      </c>
      <c r="E296" s="17" t="s">
        <v>761</v>
      </c>
      <c r="F296" s="17" t="s">
        <v>762</v>
      </c>
      <c r="G296" s="17" t="s">
        <v>898</v>
      </c>
      <c r="H296" t="s">
        <v>897</v>
      </c>
      <c r="I296" s="8">
        <v>45947</v>
      </c>
      <c r="J296" s="8">
        <v>45947</v>
      </c>
      <c r="K296">
        <v>0</v>
      </c>
      <c r="L296" s="17" t="s">
        <v>2937</v>
      </c>
      <c r="M296">
        <v>38510</v>
      </c>
      <c r="N296">
        <v>9118</v>
      </c>
      <c r="O296">
        <v>40</v>
      </c>
      <c r="P296">
        <v>60</v>
      </c>
      <c r="Q296" s="17" t="s">
        <v>2944</v>
      </c>
      <c r="R296" s="17" t="s">
        <v>2945</v>
      </c>
      <c r="S296" s="17" t="s">
        <v>2946</v>
      </c>
      <c r="T296">
        <v>100</v>
      </c>
      <c r="U296" s="17" t="s">
        <v>2946</v>
      </c>
      <c r="V296" s="17" t="s">
        <v>2941</v>
      </c>
      <c r="W296" s="172">
        <v>45947</v>
      </c>
      <c r="X296" s="8">
        <v>45931</v>
      </c>
      <c r="Y296" s="172">
        <v>45931</v>
      </c>
      <c r="Z296" s="17" t="s">
        <v>2942</v>
      </c>
      <c r="AA296">
        <v>2025</v>
      </c>
      <c r="AB296" s="17" t="s">
        <v>2952</v>
      </c>
      <c r="AC296" s="17"/>
      <c r="AD296" s="17" t="s">
        <v>1112</v>
      </c>
      <c r="AE296">
        <v>18</v>
      </c>
      <c r="AF296" s="17" t="s">
        <v>2937</v>
      </c>
      <c r="AG296" t="s">
        <v>2957</v>
      </c>
      <c r="AH296" s="17" t="s">
        <v>1112</v>
      </c>
    </row>
    <row r="297" spans="1:34">
      <c r="A297">
        <v>156</v>
      </c>
      <c r="B297" s="17" t="s">
        <v>31</v>
      </c>
      <c r="C297" s="17" t="s">
        <v>31</v>
      </c>
      <c r="D297" s="17" t="s">
        <v>104</v>
      </c>
      <c r="E297" s="17" t="s">
        <v>127</v>
      </c>
      <c r="F297" s="17" t="s">
        <v>126</v>
      </c>
      <c r="G297" s="17" t="s">
        <v>215</v>
      </c>
      <c r="H297">
        <v>75458</v>
      </c>
      <c r="I297" s="8">
        <v>45933</v>
      </c>
      <c r="J297" s="8">
        <v>45933</v>
      </c>
      <c r="K297">
        <v>0</v>
      </c>
      <c r="L297" s="17" t="s">
        <v>2937</v>
      </c>
      <c r="M297">
        <v>5616</v>
      </c>
      <c r="N297">
        <v>1079</v>
      </c>
      <c r="O297">
        <v>75</v>
      </c>
      <c r="P297">
        <v>40</v>
      </c>
      <c r="Q297" s="17" t="s">
        <v>2944</v>
      </c>
      <c r="R297" s="17" t="s">
        <v>2945</v>
      </c>
      <c r="S297" s="17" t="s">
        <v>2946</v>
      </c>
      <c r="T297">
        <v>115</v>
      </c>
      <c r="U297" s="17" t="s">
        <v>2946</v>
      </c>
      <c r="V297" s="17" t="s">
        <v>2941</v>
      </c>
      <c r="W297" s="172">
        <v>45933</v>
      </c>
      <c r="Y297" s="172">
        <v>45931</v>
      </c>
      <c r="Z297" s="17" t="s">
        <v>2942</v>
      </c>
      <c r="AA297">
        <v>2025</v>
      </c>
      <c r="AB297" s="17" t="s">
        <v>2952</v>
      </c>
      <c r="AC297" s="17"/>
      <c r="AD297" s="17" t="s">
        <v>1729</v>
      </c>
      <c r="AE297">
        <v>18</v>
      </c>
      <c r="AF297" s="17" t="s">
        <v>2937</v>
      </c>
      <c r="AG297" t="s">
        <v>2957</v>
      </c>
      <c r="AH297" s="17" t="s">
        <v>1729</v>
      </c>
    </row>
    <row r="298" spans="1:34">
      <c r="A298">
        <v>157</v>
      </c>
      <c r="B298" s="17" t="s">
        <v>31</v>
      </c>
      <c r="C298" s="17" t="s">
        <v>31</v>
      </c>
      <c r="D298" s="17" t="s">
        <v>104</v>
      </c>
      <c r="E298" s="17" t="s">
        <v>127</v>
      </c>
      <c r="F298" s="17" t="s">
        <v>126</v>
      </c>
      <c r="G298" s="17" t="s">
        <v>216</v>
      </c>
      <c r="H298">
        <v>75458</v>
      </c>
      <c r="I298" s="8">
        <v>45933</v>
      </c>
      <c r="J298" s="8">
        <v>45933</v>
      </c>
      <c r="K298">
        <v>0</v>
      </c>
      <c r="L298" s="17" t="s">
        <v>2937</v>
      </c>
      <c r="M298">
        <v>1105</v>
      </c>
      <c r="N298">
        <v>227</v>
      </c>
      <c r="O298">
        <v>75</v>
      </c>
      <c r="P298">
        <v>40</v>
      </c>
      <c r="Q298" s="17" t="s">
        <v>2944</v>
      </c>
      <c r="R298" s="17" t="s">
        <v>2945</v>
      </c>
      <c r="S298" s="17" t="s">
        <v>2946</v>
      </c>
      <c r="T298">
        <v>115</v>
      </c>
      <c r="U298" s="17" t="s">
        <v>2946</v>
      </c>
      <c r="V298" s="17" t="s">
        <v>2941</v>
      </c>
      <c r="W298" s="172">
        <v>45933</v>
      </c>
      <c r="Y298" s="172">
        <v>45931</v>
      </c>
      <c r="Z298" s="17" t="s">
        <v>2942</v>
      </c>
      <c r="AA298">
        <v>2025</v>
      </c>
      <c r="AB298" s="17" t="s">
        <v>2952</v>
      </c>
      <c r="AC298" s="17"/>
      <c r="AD298" s="17" t="s">
        <v>1690</v>
      </c>
      <c r="AE298">
        <v>18</v>
      </c>
      <c r="AF298" s="17" t="s">
        <v>2937</v>
      </c>
      <c r="AG298" t="s">
        <v>2957</v>
      </c>
      <c r="AH298" s="17" t="s">
        <v>1690</v>
      </c>
    </row>
    <row r="299" spans="1:34">
      <c r="A299">
        <v>158</v>
      </c>
      <c r="B299" s="17" t="s">
        <v>705</v>
      </c>
      <c r="C299" s="17" t="s">
        <v>705</v>
      </c>
      <c r="D299" s="17" t="s">
        <v>706</v>
      </c>
      <c r="E299" s="17" t="s">
        <v>761</v>
      </c>
      <c r="F299" s="17" t="s">
        <v>762</v>
      </c>
      <c r="G299" s="17" t="s">
        <v>899</v>
      </c>
      <c r="H299" t="s">
        <v>897</v>
      </c>
      <c r="I299" s="8">
        <v>45947</v>
      </c>
      <c r="J299" s="8">
        <v>45946</v>
      </c>
      <c r="K299">
        <v>-1</v>
      </c>
      <c r="L299" s="17" t="s">
        <v>2937</v>
      </c>
      <c r="M299">
        <v>2004</v>
      </c>
      <c r="N299">
        <v>383</v>
      </c>
      <c r="O299">
        <v>23</v>
      </c>
      <c r="P299">
        <v>60</v>
      </c>
      <c r="Q299" s="17" t="s">
        <v>2944</v>
      </c>
      <c r="R299" s="17" t="s">
        <v>2945</v>
      </c>
      <c r="S299" s="17" t="s">
        <v>2946</v>
      </c>
      <c r="T299">
        <v>83</v>
      </c>
      <c r="U299" s="17" t="s">
        <v>2946</v>
      </c>
      <c r="V299" s="17" t="s">
        <v>2941</v>
      </c>
      <c r="W299" s="172">
        <v>45947</v>
      </c>
      <c r="X299" s="8">
        <v>45931</v>
      </c>
      <c r="Y299" s="172">
        <v>45931</v>
      </c>
      <c r="Z299" s="17" t="s">
        <v>2942</v>
      </c>
      <c r="AA299">
        <v>2025</v>
      </c>
      <c r="AB299" s="17" t="s">
        <v>2951</v>
      </c>
      <c r="AC299" s="17"/>
      <c r="AD299" s="17" t="s">
        <v>1170</v>
      </c>
      <c r="AE299">
        <v>18</v>
      </c>
      <c r="AF299" s="17" t="s">
        <v>2937</v>
      </c>
      <c r="AG299" t="s">
        <v>2957</v>
      </c>
      <c r="AH299" s="17" t="s">
        <v>1170</v>
      </c>
    </row>
    <row r="300" spans="1:34">
      <c r="A300">
        <v>179</v>
      </c>
      <c r="B300" s="17" t="s">
        <v>705</v>
      </c>
      <c r="C300" s="17" t="s">
        <v>705</v>
      </c>
      <c r="D300" s="17" t="s">
        <v>706</v>
      </c>
      <c r="E300" s="17" t="s">
        <v>724</v>
      </c>
      <c r="F300" s="17" t="s">
        <v>725</v>
      </c>
      <c r="G300" s="17" t="s">
        <v>927</v>
      </c>
      <c r="H300" t="s">
        <v>928</v>
      </c>
      <c r="I300" s="8">
        <v>45947</v>
      </c>
      <c r="J300" s="8">
        <v>45946</v>
      </c>
      <c r="K300">
        <v>-1</v>
      </c>
      <c r="L300" s="17" t="s">
        <v>2937</v>
      </c>
      <c r="M300">
        <v>0</v>
      </c>
      <c r="N300">
        <v>1250</v>
      </c>
      <c r="O300">
        <v>45</v>
      </c>
      <c r="P300">
        <v>100</v>
      </c>
      <c r="Q300" s="17" t="s">
        <v>2944</v>
      </c>
      <c r="R300" s="17" t="s">
        <v>2945</v>
      </c>
      <c r="S300" s="17" t="s">
        <v>2948</v>
      </c>
      <c r="T300">
        <v>145</v>
      </c>
      <c r="U300" s="17" t="s">
        <v>2948</v>
      </c>
      <c r="V300" s="17" t="s">
        <v>2941</v>
      </c>
      <c r="W300" s="172">
        <v>45947</v>
      </c>
      <c r="X300" s="8">
        <v>45931</v>
      </c>
      <c r="Y300" s="172">
        <v>45931</v>
      </c>
      <c r="Z300" s="17" t="s">
        <v>2942</v>
      </c>
      <c r="AA300">
        <v>2025</v>
      </c>
      <c r="AB300" s="17" t="s">
        <v>2951</v>
      </c>
      <c r="AC300" s="17"/>
      <c r="AD300" s="17" t="s">
        <v>1184</v>
      </c>
      <c r="AE300">
        <v>18</v>
      </c>
      <c r="AF300" s="17" t="s">
        <v>2937</v>
      </c>
      <c r="AG300" t="s">
        <v>2957</v>
      </c>
      <c r="AH300" s="17" t="s">
        <v>1184</v>
      </c>
    </row>
    <row r="301" spans="1:34">
      <c r="A301">
        <v>158</v>
      </c>
      <c r="B301" s="17" t="s">
        <v>31</v>
      </c>
      <c r="C301" s="17" t="s">
        <v>31</v>
      </c>
      <c r="D301" s="17" t="s">
        <v>104</v>
      </c>
      <c r="E301" s="17" t="s">
        <v>127</v>
      </c>
      <c r="F301" s="17" t="s">
        <v>126</v>
      </c>
      <c r="G301" s="17" t="s">
        <v>217</v>
      </c>
      <c r="H301">
        <v>75458</v>
      </c>
      <c r="I301" s="8">
        <v>45933</v>
      </c>
      <c r="J301" s="8">
        <v>45933</v>
      </c>
      <c r="K301">
        <v>0</v>
      </c>
      <c r="L301" s="17" t="s">
        <v>2937</v>
      </c>
      <c r="M301">
        <v>16385</v>
      </c>
      <c r="N301">
        <v>3492</v>
      </c>
      <c r="O301">
        <v>38</v>
      </c>
      <c r="P301">
        <v>60</v>
      </c>
      <c r="Q301" s="17" t="s">
        <v>2944</v>
      </c>
      <c r="R301" s="17" t="s">
        <v>2945</v>
      </c>
      <c r="S301" s="17" t="s">
        <v>2946</v>
      </c>
      <c r="T301">
        <v>98</v>
      </c>
      <c r="U301" s="17" t="s">
        <v>2946</v>
      </c>
      <c r="V301" s="17" t="s">
        <v>2941</v>
      </c>
      <c r="W301" s="172">
        <v>45933</v>
      </c>
      <c r="Y301" s="172">
        <v>45931</v>
      </c>
      <c r="Z301" s="17" t="s">
        <v>2942</v>
      </c>
      <c r="AA301">
        <v>2025</v>
      </c>
      <c r="AB301" s="17" t="s">
        <v>2952</v>
      </c>
      <c r="AC301" s="17"/>
      <c r="AD301" s="17" t="s">
        <v>1703</v>
      </c>
      <c r="AE301">
        <v>18</v>
      </c>
      <c r="AF301" s="17" t="s">
        <v>2937</v>
      </c>
      <c r="AG301" t="s">
        <v>2957</v>
      </c>
      <c r="AH301" s="17" t="s">
        <v>1703</v>
      </c>
    </row>
    <row r="302" spans="1:34">
      <c r="A302">
        <v>159</v>
      </c>
      <c r="B302" s="17" t="s">
        <v>705</v>
      </c>
      <c r="C302" s="17" t="s">
        <v>705</v>
      </c>
      <c r="D302" s="17" t="s">
        <v>706</v>
      </c>
      <c r="E302" s="17" t="s">
        <v>761</v>
      </c>
      <c r="F302" s="17" t="s">
        <v>762</v>
      </c>
      <c r="G302" s="17" t="s">
        <v>900</v>
      </c>
      <c r="H302" t="s">
        <v>901</v>
      </c>
      <c r="I302" s="8">
        <v>45947</v>
      </c>
      <c r="J302" s="8">
        <v>45946</v>
      </c>
      <c r="K302">
        <v>-1</v>
      </c>
      <c r="L302" s="17" t="s">
        <v>2937</v>
      </c>
      <c r="M302">
        <v>478</v>
      </c>
      <c r="N302">
        <v>141</v>
      </c>
      <c r="O302">
        <v>47</v>
      </c>
      <c r="P302">
        <v>60</v>
      </c>
      <c r="Q302" s="17" t="s">
        <v>2944</v>
      </c>
      <c r="R302" s="17" t="s">
        <v>2945</v>
      </c>
      <c r="S302" s="17" t="s">
        <v>2946</v>
      </c>
      <c r="T302">
        <v>107</v>
      </c>
      <c r="U302" s="17" t="s">
        <v>2946</v>
      </c>
      <c r="V302" s="17" t="s">
        <v>2941</v>
      </c>
      <c r="W302" s="172">
        <v>45947</v>
      </c>
      <c r="X302" s="8">
        <v>45931</v>
      </c>
      <c r="Y302" s="172">
        <v>45931</v>
      </c>
      <c r="Z302" s="17" t="s">
        <v>2942</v>
      </c>
      <c r="AA302">
        <v>2025</v>
      </c>
      <c r="AB302" s="17" t="s">
        <v>2951</v>
      </c>
      <c r="AC302" s="17"/>
      <c r="AD302" s="17" t="s">
        <v>1170</v>
      </c>
      <c r="AE302">
        <v>18</v>
      </c>
      <c r="AF302" s="17" t="s">
        <v>2937</v>
      </c>
      <c r="AG302" t="s">
        <v>2957</v>
      </c>
      <c r="AH302" s="17" t="s">
        <v>1170</v>
      </c>
    </row>
    <row r="303" spans="1:34">
      <c r="A303">
        <v>160</v>
      </c>
      <c r="B303" s="17" t="s">
        <v>705</v>
      </c>
      <c r="C303" s="17" t="s">
        <v>705</v>
      </c>
      <c r="D303" s="17" t="s">
        <v>706</v>
      </c>
      <c r="E303" s="17" t="s">
        <v>761</v>
      </c>
      <c r="F303" s="17" t="s">
        <v>762</v>
      </c>
      <c r="G303" s="17" t="s">
        <v>902</v>
      </c>
      <c r="H303" t="s">
        <v>901</v>
      </c>
      <c r="I303" s="8">
        <v>45947</v>
      </c>
      <c r="J303" s="8">
        <v>45946</v>
      </c>
      <c r="K303">
        <v>-1</v>
      </c>
      <c r="L303" s="17" t="s">
        <v>2937</v>
      </c>
      <c r="M303">
        <v>15026</v>
      </c>
      <c r="N303">
        <v>3768</v>
      </c>
      <c r="O303">
        <v>43</v>
      </c>
      <c r="P303">
        <v>60</v>
      </c>
      <c r="Q303" s="17" t="s">
        <v>2944</v>
      </c>
      <c r="R303" s="17" t="s">
        <v>2945</v>
      </c>
      <c r="S303" s="17" t="s">
        <v>2946</v>
      </c>
      <c r="T303">
        <v>103</v>
      </c>
      <c r="U303" s="17" t="s">
        <v>2946</v>
      </c>
      <c r="V303" s="17" t="s">
        <v>2941</v>
      </c>
      <c r="W303" s="172">
        <v>45947</v>
      </c>
      <c r="X303" s="8">
        <v>45931</v>
      </c>
      <c r="Y303" s="172">
        <v>45931</v>
      </c>
      <c r="Z303" s="17" t="s">
        <v>2942</v>
      </c>
      <c r="AA303">
        <v>2025</v>
      </c>
      <c r="AB303" s="17" t="s">
        <v>2951</v>
      </c>
      <c r="AC303" s="17"/>
      <c r="AD303" s="17" t="s">
        <v>1170</v>
      </c>
      <c r="AE303">
        <v>18</v>
      </c>
      <c r="AF303" s="17" t="s">
        <v>2937</v>
      </c>
      <c r="AG303" t="s">
        <v>2957</v>
      </c>
      <c r="AH303" s="17" t="s">
        <v>1170</v>
      </c>
    </row>
    <row r="304" spans="1:34">
      <c r="A304">
        <v>160</v>
      </c>
      <c r="B304" s="17" t="s">
        <v>31</v>
      </c>
      <c r="C304" s="17" t="s">
        <v>31</v>
      </c>
      <c r="D304" s="17" t="s">
        <v>104</v>
      </c>
      <c r="E304" s="17" t="s">
        <v>127</v>
      </c>
      <c r="F304" s="17" t="s">
        <v>126</v>
      </c>
      <c r="G304" s="17" t="s">
        <v>219</v>
      </c>
      <c r="H304">
        <v>75329</v>
      </c>
      <c r="I304" s="8">
        <v>45933</v>
      </c>
      <c r="J304" s="8">
        <v>45933</v>
      </c>
      <c r="K304">
        <v>0</v>
      </c>
      <c r="L304" s="17" t="s">
        <v>2937</v>
      </c>
      <c r="M304">
        <v>9270</v>
      </c>
      <c r="N304">
        <v>2751</v>
      </c>
      <c r="O304">
        <v>54</v>
      </c>
      <c r="P304">
        <v>60</v>
      </c>
      <c r="Q304" s="17" t="s">
        <v>2944</v>
      </c>
      <c r="R304" s="17" t="s">
        <v>2945</v>
      </c>
      <c r="S304" s="17" t="s">
        <v>2946</v>
      </c>
      <c r="T304">
        <v>114</v>
      </c>
      <c r="U304" s="17" t="s">
        <v>2946</v>
      </c>
      <c r="V304" s="17" t="s">
        <v>2941</v>
      </c>
      <c r="W304" s="172">
        <v>45933</v>
      </c>
      <c r="Y304" s="172">
        <v>45931</v>
      </c>
      <c r="Z304" s="17" t="s">
        <v>2942</v>
      </c>
      <c r="AA304">
        <v>2025</v>
      </c>
      <c r="AB304" s="17" t="s">
        <v>2952</v>
      </c>
      <c r="AC304" s="17"/>
      <c r="AD304" s="17" t="s">
        <v>1695</v>
      </c>
      <c r="AE304">
        <v>18</v>
      </c>
      <c r="AF304" s="17" t="s">
        <v>2937</v>
      </c>
      <c r="AG304" t="s">
        <v>2957</v>
      </c>
      <c r="AH304" s="17" t="s">
        <v>1695</v>
      </c>
    </row>
    <row r="305" spans="1:34">
      <c r="A305">
        <v>161</v>
      </c>
      <c r="B305" s="17" t="s">
        <v>31</v>
      </c>
      <c r="C305" s="17" t="s">
        <v>31</v>
      </c>
      <c r="D305" s="17" t="s">
        <v>104</v>
      </c>
      <c r="E305" s="17" t="s">
        <v>127</v>
      </c>
      <c r="F305" s="17" t="s">
        <v>126</v>
      </c>
      <c r="G305" s="17" t="s">
        <v>220</v>
      </c>
      <c r="H305">
        <v>75329</v>
      </c>
      <c r="I305" s="8">
        <v>45933</v>
      </c>
      <c r="J305" s="8">
        <v>45933</v>
      </c>
      <c r="K305">
        <v>0</v>
      </c>
      <c r="L305" s="17" t="s">
        <v>2937</v>
      </c>
      <c r="M305">
        <v>8769</v>
      </c>
      <c r="N305">
        <v>1936</v>
      </c>
      <c r="O305">
        <v>45</v>
      </c>
      <c r="P305">
        <v>80</v>
      </c>
      <c r="Q305" s="17" t="s">
        <v>2944</v>
      </c>
      <c r="R305" s="17" t="s">
        <v>2945</v>
      </c>
      <c r="S305" s="17" t="s">
        <v>2948</v>
      </c>
      <c r="T305">
        <v>125</v>
      </c>
      <c r="U305" s="17" t="s">
        <v>2948</v>
      </c>
      <c r="V305" s="17" t="s">
        <v>2941</v>
      </c>
      <c r="W305" s="172">
        <v>45933</v>
      </c>
      <c r="Y305" s="172">
        <v>45931</v>
      </c>
      <c r="Z305" s="17" t="s">
        <v>2942</v>
      </c>
      <c r="AA305">
        <v>2025</v>
      </c>
      <c r="AB305" s="17" t="s">
        <v>2952</v>
      </c>
      <c r="AC305" s="17"/>
      <c r="AD305" s="17" t="s">
        <v>1695</v>
      </c>
      <c r="AE305">
        <v>18</v>
      </c>
      <c r="AF305" s="17" t="s">
        <v>2937</v>
      </c>
      <c r="AG305" t="s">
        <v>2957</v>
      </c>
      <c r="AH305" s="17" t="s">
        <v>1695</v>
      </c>
    </row>
    <row r="306" spans="1:34">
      <c r="A306">
        <v>161</v>
      </c>
      <c r="B306" s="17" t="s">
        <v>705</v>
      </c>
      <c r="C306" s="17" t="s">
        <v>705</v>
      </c>
      <c r="D306" s="17" t="s">
        <v>706</v>
      </c>
      <c r="E306" s="17" t="s">
        <v>761</v>
      </c>
      <c r="F306" s="17" t="s">
        <v>762</v>
      </c>
      <c r="G306" s="17" t="s">
        <v>903</v>
      </c>
      <c r="H306" t="s">
        <v>901</v>
      </c>
      <c r="I306" s="8">
        <v>45947</v>
      </c>
      <c r="J306" s="8">
        <v>45946</v>
      </c>
      <c r="K306">
        <v>-1</v>
      </c>
      <c r="L306" s="17" t="s">
        <v>2937</v>
      </c>
      <c r="M306">
        <v>15997</v>
      </c>
      <c r="N306">
        <v>3801</v>
      </c>
      <c r="O306">
        <v>23</v>
      </c>
      <c r="P306">
        <v>60</v>
      </c>
      <c r="Q306" s="17" t="s">
        <v>2944</v>
      </c>
      <c r="R306" s="17" t="s">
        <v>2945</v>
      </c>
      <c r="S306" s="17" t="s">
        <v>2946</v>
      </c>
      <c r="T306">
        <v>83</v>
      </c>
      <c r="U306" s="17" t="s">
        <v>2946</v>
      </c>
      <c r="V306" s="17" t="s">
        <v>2941</v>
      </c>
      <c r="W306" s="172">
        <v>45947</v>
      </c>
      <c r="X306" s="8">
        <v>45931</v>
      </c>
      <c r="Y306" s="172">
        <v>45931</v>
      </c>
      <c r="Z306" s="17" t="s">
        <v>2942</v>
      </c>
      <c r="AA306">
        <v>2025</v>
      </c>
      <c r="AB306" s="17" t="s">
        <v>2951</v>
      </c>
      <c r="AC306" s="17"/>
      <c r="AD306" s="17" t="s">
        <v>1170</v>
      </c>
      <c r="AE306">
        <v>18</v>
      </c>
      <c r="AF306" s="17" t="s">
        <v>2937</v>
      </c>
      <c r="AG306" t="s">
        <v>2957</v>
      </c>
      <c r="AH306" s="17" t="s">
        <v>1170</v>
      </c>
    </row>
    <row r="307" spans="1:34">
      <c r="A307">
        <v>162</v>
      </c>
      <c r="B307" s="17" t="s">
        <v>705</v>
      </c>
      <c r="C307" s="17" t="s">
        <v>705</v>
      </c>
      <c r="D307" s="17" t="s">
        <v>706</v>
      </c>
      <c r="E307" s="17" t="s">
        <v>761</v>
      </c>
      <c r="F307" s="17" t="s">
        <v>762</v>
      </c>
      <c r="G307" s="17" t="s">
        <v>904</v>
      </c>
      <c r="H307" t="s">
        <v>901</v>
      </c>
      <c r="I307" s="8">
        <v>45947</v>
      </c>
      <c r="J307" s="8">
        <v>45946</v>
      </c>
      <c r="K307">
        <v>-1</v>
      </c>
      <c r="L307" s="17" t="s">
        <v>2937</v>
      </c>
      <c r="M307">
        <v>9531</v>
      </c>
      <c r="N307">
        <v>2005</v>
      </c>
      <c r="O307">
        <v>20</v>
      </c>
      <c r="P307">
        <v>60</v>
      </c>
      <c r="Q307" s="17" t="s">
        <v>2944</v>
      </c>
      <c r="R307" s="17" t="s">
        <v>2945</v>
      </c>
      <c r="S307" s="17" t="s">
        <v>2946</v>
      </c>
      <c r="T307">
        <v>80</v>
      </c>
      <c r="U307" s="17" t="s">
        <v>2946</v>
      </c>
      <c r="V307" s="17" t="s">
        <v>2941</v>
      </c>
      <c r="W307" s="172">
        <v>45947</v>
      </c>
      <c r="X307" s="8">
        <v>45931</v>
      </c>
      <c r="Y307" s="172">
        <v>45931</v>
      </c>
      <c r="Z307" s="17" t="s">
        <v>2942</v>
      </c>
      <c r="AA307">
        <v>2025</v>
      </c>
      <c r="AB307" s="17" t="s">
        <v>2951</v>
      </c>
      <c r="AC307" s="17"/>
      <c r="AD307" s="17" t="s">
        <v>1170</v>
      </c>
      <c r="AE307">
        <v>18</v>
      </c>
      <c r="AF307" s="17" t="s">
        <v>2937</v>
      </c>
      <c r="AG307" t="s">
        <v>2957</v>
      </c>
      <c r="AH307" s="17" t="s">
        <v>1170</v>
      </c>
    </row>
    <row r="308" spans="1:34">
      <c r="A308">
        <v>162</v>
      </c>
      <c r="B308" s="17" t="s">
        <v>31</v>
      </c>
      <c r="C308" s="17" t="s">
        <v>31</v>
      </c>
      <c r="D308" s="17" t="s">
        <v>104</v>
      </c>
      <c r="E308" s="17" t="s">
        <v>127</v>
      </c>
      <c r="F308" s="17" t="s">
        <v>126</v>
      </c>
      <c r="G308" s="17" t="s">
        <v>221</v>
      </c>
      <c r="H308">
        <v>75329</v>
      </c>
      <c r="I308" s="8">
        <v>45933</v>
      </c>
      <c r="J308" s="8">
        <v>45933</v>
      </c>
      <c r="K308">
        <v>0</v>
      </c>
      <c r="L308" s="17" t="s">
        <v>2937</v>
      </c>
      <c r="M308">
        <v>9940</v>
      </c>
      <c r="N308">
        <v>2030</v>
      </c>
      <c r="O308">
        <v>57</v>
      </c>
      <c r="P308">
        <v>60</v>
      </c>
      <c r="Q308" s="17" t="s">
        <v>2944</v>
      </c>
      <c r="R308" s="17" t="s">
        <v>2945</v>
      </c>
      <c r="S308" s="17" t="s">
        <v>2946</v>
      </c>
      <c r="T308">
        <v>117</v>
      </c>
      <c r="U308" s="17" t="s">
        <v>2946</v>
      </c>
      <c r="V308" s="17" t="s">
        <v>2941</v>
      </c>
      <c r="W308" s="172">
        <v>45933</v>
      </c>
      <c r="Y308" s="172">
        <v>45931</v>
      </c>
      <c r="Z308" s="17" t="s">
        <v>2942</v>
      </c>
      <c r="AA308">
        <v>2025</v>
      </c>
      <c r="AB308" s="17" t="s">
        <v>2952</v>
      </c>
      <c r="AC308" s="17"/>
      <c r="AD308" s="17" t="s">
        <v>1695</v>
      </c>
      <c r="AE308">
        <v>18</v>
      </c>
      <c r="AF308" s="17" t="s">
        <v>2937</v>
      </c>
      <c r="AG308" t="s">
        <v>2957</v>
      </c>
      <c r="AH308" s="17" t="s">
        <v>1695</v>
      </c>
    </row>
    <row r="309" spans="1:34">
      <c r="A309">
        <v>163</v>
      </c>
      <c r="B309" s="17" t="s">
        <v>31</v>
      </c>
      <c r="C309" s="17" t="s">
        <v>31</v>
      </c>
      <c r="D309" s="17" t="s">
        <v>1</v>
      </c>
      <c r="E309" s="17" t="s">
        <v>109</v>
      </c>
      <c r="F309" s="17" t="s">
        <v>110</v>
      </c>
      <c r="G309" s="17" t="s">
        <v>222</v>
      </c>
      <c r="H309" t="s">
        <v>242</v>
      </c>
      <c r="I309" s="8">
        <v>45933</v>
      </c>
      <c r="J309" s="8">
        <v>45934</v>
      </c>
      <c r="K309">
        <v>1</v>
      </c>
      <c r="L309" s="17" t="s">
        <v>2937</v>
      </c>
      <c r="M309">
        <v>4893</v>
      </c>
      <c r="N309">
        <v>4299</v>
      </c>
      <c r="O309">
        <v>101</v>
      </c>
      <c r="P309">
        <v>140</v>
      </c>
      <c r="Q309" s="17" t="s">
        <v>2944</v>
      </c>
      <c r="R309" s="17" t="s">
        <v>2945</v>
      </c>
      <c r="S309" s="17" t="s">
        <v>2948</v>
      </c>
      <c r="T309">
        <v>241</v>
      </c>
      <c r="U309" s="17" t="s">
        <v>2948</v>
      </c>
      <c r="V309" s="17" t="s">
        <v>2941</v>
      </c>
      <c r="W309" s="172">
        <v>45934</v>
      </c>
      <c r="Y309" s="172">
        <v>45931</v>
      </c>
      <c r="Z309" s="17" t="s">
        <v>2942</v>
      </c>
      <c r="AA309">
        <v>2025</v>
      </c>
      <c r="AB309" s="17" t="s">
        <v>2947</v>
      </c>
      <c r="AC309" s="17"/>
      <c r="AD309" s="17" t="s">
        <v>1578</v>
      </c>
      <c r="AE309">
        <v>18</v>
      </c>
      <c r="AF309" s="17" t="s">
        <v>2937</v>
      </c>
      <c r="AG309" t="s">
        <v>2957</v>
      </c>
      <c r="AH309" s="17" t="s">
        <v>1578</v>
      </c>
    </row>
    <row r="310" spans="1:34">
      <c r="A310">
        <v>163</v>
      </c>
      <c r="B310" s="17" t="s">
        <v>705</v>
      </c>
      <c r="C310" s="17" t="s">
        <v>705</v>
      </c>
      <c r="D310" s="17" t="s">
        <v>706</v>
      </c>
      <c r="E310" s="17" t="s">
        <v>761</v>
      </c>
      <c r="F310" s="17" t="s">
        <v>762</v>
      </c>
      <c r="G310" s="17" t="s">
        <v>905</v>
      </c>
      <c r="H310" t="s">
        <v>901</v>
      </c>
      <c r="I310" s="8">
        <v>45947</v>
      </c>
      <c r="J310" s="8">
        <v>45946</v>
      </c>
      <c r="K310">
        <v>-1</v>
      </c>
      <c r="L310" s="17" t="s">
        <v>2937</v>
      </c>
      <c r="M310">
        <v>0</v>
      </c>
      <c r="N310">
        <v>0</v>
      </c>
      <c r="O310">
        <v>15</v>
      </c>
      <c r="P310">
        <v>60</v>
      </c>
      <c r="Q310" s="17" t="s">
        <v>2944</v>
      </c>
      <c r="R310" s="17" t="s">
        <v>2945</v>
      </c>
      <c r="S310" s="17" t="s">
        <v>2946</v>
      </c>
      <c r="T310">
        <v>75</v>
      </c>
      <c r="U310" s="17" t="s">
        <v>2946</v>
      </c>
      <c r="V310" s="17" t="s">
        <v>2941</v>
      </c>
      <c r="W310" s="172">
        <v>45947</v>
      </c>
      <c r="X310" s="8">
        <v>45931</v>
      </c>
      <c r="Y310" s="172">
        <v>45931</v>
      </c>
      <c r="Z310" s="17" t="s">
        <v>2942</v>
      </c>
      <c r="AA310">
        <v>2025</v>
      </c>
      <c r="AB310" s="17" t="s">
        <v>2951</v>
      </c>
      <c r="AC310" s="17"/>
      <c r="AD310" s="17" t="s">
        <v>1067</v>
      </c>
      <c r="AE310">
        <v>18</v>
      </c>
      <c r="AF310" s="17" t="s">
        <v>2937</v>
      </c>
      <c r="AG310" t="s">
        <v>2957</v>
      </c>
      <c r="AH310" s="17" t="s">
        <v>1067</v>
      </c>
    </row>
    <row r="311" spans="1:34">
      <c r="A311">
        <v>164</v>
      </c>
      <c r="B311" s="17" t="s">
        <v>31</v>
      </c>
      <c r="C311" s="17" t="s">
        <v>31</v>
      </c>
      <c r="D311" s="17" t="s">
        <v>1</v>
      </c>
      <c r="E311" s="17" t="s">
        <v>109</v>
      </c>
      <c r="F311" s="17" t="s">
        <v>110</v>
      </c>
      <c r="G311" s="17" t="s">
        <v>223</v>
      </c>
      <c r="H311" t="s">
        <v>243</v>
      </c>
      <c r="I311" s="8">
        <v>45933</v>
      </c>
      <c r="J311" s="8">
        <v>45933</v>
      </c>
      <c r="K311">
        <v>0</v>
      </c>
      <c r="L311" s="17" t="s">
        <v>2937</v>
      </c>
      <c r="M311">
        <v>14180</v>
      </c>
      <c r="N311">
        <v>3661</v>
      </c>
      <c r="O311">
        <v>50</v>
      </c>
      <c r="P311">
        <v>80</v>
      </c>
      <c r="Q311" s="17" t="s">
        <v>2944</v>
      </c>
      <c r="R311" s="17" t="s">
        <v>2945</v>
      </c>
      <c r="S311" s="17" t="s">
        <v>2948</v>
      </c>
      <c r="T311">
        <v>130</v>
      </c>
      <c r="U311" s="17" t="s">
        <v>2948</v>
      </c>
      <c r="V311" s="17" t="s">
        <v>2941</v>
      </c>
      <c r="W311" s="172">
        <v>45933</v>
      </c>
      <c r="Y311" s="172">
        <v>45931</v>
      </c>
      <c r="Z311" s="17" t="s">
        <v>2942</v>
      </c>
      <c r="AA311">
        <v>2025</v>
      </c>
      <c r="AB311" s="17" t="s">
        <v>2952</v>
      </c>
      <c r="AC311" s="17"/>
      <c r="AD311" s="17" t="s">
        <v>1578</v>
      </c>
      <c r="AE311">
        <v>18</v>
      </c>
      <c r="AF311" s="17" t="s">
        <v>2937</v>
      </c>
      <c r="AG311" t="s">
        <v>2957</v>
      </c>
      <c r="AH311" s="17" t="s">
        <v>1578</v>
      </c>
    </row>
    <row r="312" spans="1:34">
      <c r="A312">
        <v>164</v>
      </c>
      <c r="B312" s="17" t="s">
        <v>705</v>
      </c>
      <c r="C312" s="17" t="s">
        <v>705</v>
      </c>
      <c r="D312" s="17" t="s">
        <v>706</v>
      </c>
      <c r="E312" s="17" t="s">
        <v>761</v>
      </c>
      <c r="F312" s="17" t="s">
        <v>762</v>
      </c>
      <c r="G312" s="17" t="s">
        <v>906</v>
      </c>
      <c r="H312" t="s">
        <v>901</v>
      </c>
      <c r="I312" s="8">
        <v>45947</v>
      </c>
      <c r="J312" s="8">
        <v>45947</v>
      </c>
      <c r="K312">
        <v>0</v>
      </c>
      <c r="L312" s="17" t="s">
        <v>2937</v>
      </c>
      <c r="M312">
        <v>659</v>
      </c>
      <c r="N312">
        <v>125</v>
      </c>
      <c r="O312">
        <v>28</v>
      </c>
      <c r="P312">
        <v>60</v>
      </c>
      <c r="Q312" s="17" t="s">
        <v>2944</v>
      </c>
      <c r="R312" s="17" t="s">
        <v>2945</v>
      </c>
      <c r="S312" s="17" t="s">
        <v>2946</v>
      </c>
      <c r="T312">
        <v>88</v>
      </c>
      <c r="U312" s="17" t="s">
        <v>2946</v>
      </c>
      <c r="V312" s="17" t="s">
        <v>2941</v>
      </c>
      <c r="W312" s="172">
        <v>45947</v>
      </c>
      <c r="X312" s="8">
        <v>45931</v>
      </c>
      <c r="Y312" s="172">
        <v>45931</v>
      </c>
      <c r="Z312" s="17" t="s">
        <v>2942</v>
      </c>
      <c r="AA312">
        <v>2025</v>
      </c>
      <c r="AB312" s="17" t="s">
        <v>2952</v>
      </c>
      <c r="AC312" s="17"/>
      <c r="AD312" s="17" t="s">
        <v>1184</v>
      </c>
      <c r="AE312">
        <v>18</v>
      </c>
      <c r="AF312" s="17" t="s">
        <v>2937</v>
      </c>
      <c r="AG312" t="s">
        <v>2957</v>
      </c>
      <c r="AH312" s="17" t="s">
        <v>1184</v>
      </c>
    </row>
    <row r="313" spans="1:34">
      <c r="A313">
        <v>165</v>
      </c>
      <c r="B313" s="17" t="s">
        <v>31</v>
      </c>
      <c r="C313" s="17" t="s">
        <v>31</v>
      </c>
      <c r="D313" s="17" t="s">
        <v>1</v>
      </c>
      <c r="E313" s="17" t="s">
        <v>109</v>
      </c>
      <c r="F313" s="17" t="s">
        <v>110</v>
      </c>
      <c r="G313" s="17" t="s">
        <v>224</v>
      </c>
      <c r="H313" t="s">
        <v>243</v>
      </c>
      <c r="I313" s="8">
        <v>45933</v>
      </c>
      <c r="J313" s="8">
        <v>45934</v>
      </c>
      <c r="K313">
        <v>1</v>
      </c>
      <c r="L313" s="17" t="s">
        <v>2937</v>
      </c>
      <c r="M313">
        <v>12021</v>
      </c>
      <c r="N313">
        <v>2999</v>
      </c>
      <c r="O313">
        <v>75</v>
      </c>
      <c r="P313">
        <v>60</v>
      </c>
      <c r="Q313" s="17" t="s">
        <v>2944</v>
      </c>
      <c r="R313" s="17" t="s">
        <v>2945</v>
      </c>
      <c r="S313" s="17" t="s">
        <v>2946</v>
      </c>
      <c r="T313">
        <v>135</v>
      </c>
      <c r="U313" s="17" t="s">
        <v>2946</v>
      </c>
      <c r="V313" s="17" t="s">
        <v>2941</v>
      </c>
      <c r="W313" s="172">
        <v>45934</v>
      </c>
      <c r="Y313" s="172">
        <v>45931</v>
      </c>
      <c r="Z313" s="17" t="s">
        <v>2942</v>
      </c>
      <c r="AA313">
        <v>2025</v>
      </c>
      <c r="AB313" s="17" t="s">
        <v>2947</v>
      </c>
      <c r="AC313" s="17"/>
      <c r="AD313" s="17" t="s">
        <v>1578</v>
      </c>
      <c r="AE313">
        <v>18</v>
      </c>
      <c r="AF313" s="17" t="s">
        <v>2937</v>
      </c>
      <c r="AG313" t="s">
        <v>2957</v>
      </c>
      <c r="AH313" s="17" t="s">
        <v>1578</v>
      </c>
    </row>
    <row r="314" spans="1:34">
      <c r="A314">
        <v>166</v>
      </c>
      <c r="B314" s="17" t="s">
        <v>31</v>
      </c>
      <c r="C314" s="17" t="s">
        <v>31</v>
      </c>
      <c r="D314" s="17" t="s">
        <v>1</v>
      </c>
      <c r="E314" s="17" t="s">
        <v>109</v>
      </c>
      <c r="F314" s="17" t="s">
        <v>110</v>
      </c>
      <c r="G314" s="17" t="s">
        <v>225</v>
      </c>
      <c r="H314" t="s">
        <v>243</v>
      </c>
      <c r="I314" s="8">
        <v>45933</v>
      </c>
      <c r="J314" s="8">
        <v>45934</v>
      </c>
      <c r="K314">
        <v>1</v>
      </c>
      <c r="L314" s="17" t="s">
        <v>2937</v>
      </c>
      <c r="M314">
        <v>4213</v>
      </c>
      <c r="N314">
        <v>627</v>
      </c>
      <c r="O314">
        <v>75</v>
      </c>
      <c r="P314">
        <v>60</v>
      </c>
      <c r="Q314" s="17" t="s">
        <v>2944</v>
      </c>
      <c r="R314" s="17" t="s">
        <v>2945</v>
      </c>
      <c r="S314" s="17" t="s">
        <v>2946</v>
      </c>
      <c r="T314">
        <v>135</v>
      </c>
      <c r="U314" s="17" t="s">
        <v>2946</v>
      </c>
      <c r="V314" s="17" t="s">
        <v>2941</v>
      </c>
      <c r="W314" s="172">
        <v>45934</v>
      </c>
      <c r="Y314" s="172">
        <v>45931</v>
      </c>
      <c r="Z314" s="17" t="s">
        <v>2942</v>
      </c>
      <c r="AA314">
        <v>2025</v>
      </c>
      <c r="AB314" s="17" t="s">
        <v>2947</v>
      </c>
      <c r="AC314" s="17"/>
      <c r="AD314" s="17" t="s">
        <v>1578</v>
      </c>
      <c r="AE314">
        <v>18</v>
      </c>
      <c r="AF314" s="17" t="s">
        <v>2937</v>
      </c>
      <c r="AG314" t="s">
        <v>2957</v>
      </c>
      <c r="AH314" s="17" t="s">
        <v>1578</v>
      </c>
    </row>
    <row r="315" spans="1:34">
      <c r="A315">
        <v>167</v>
      </c>
      <c r="B315" s="17" t="s">
        <v>31</v>
      </c>
      <c r="C315" s="17" t="s">
        <v>31</v>
      </c>
      <c r="D315" s="17" t="s">
        <v>1</v>
      </c>
      <c r="E315" s="17" t="s">
        <v>109</v>
      </c>
      <c r="F315" s="17" t="s">
        <v>110</v>
      </c>
      <c r="G315" s="17" t="s">
        <v>226</v>
      </c>
      <c r="H315" t="s">
        <v>243</v>
      </c>
      <c r="I315" s="8">
        <v>45933</v>
      </c>
      <c r="J315" s="8">
        <v>45934</v>
      </c>
      <c r="K315">
        <v>1</v>
      </c>
      <c r="L315" s="17" t="s">
        <v>2937</v>
      </c>
      <c r="M315">
        <v>8607</v>
      </c>
      <c r="N315">
        <v>2157</v>
      </c>
      <c r="O315">
        <v>109</v>
      </c>
      <c r="P315">
        <v>60</v>
      </c>
      <c r="Q315" s="17" t="s">
        <v>2944</v>
      </c>
      <c r="R315" s="17" t="s">
        <v>2945</v>
      </c>
      <c r="S315" s="17" t="s">
        <v>2946</v>
      </c>
      <c r="T315">
        <v>169</v>
      </c>
      <c r="U315" s="17" t="s">
        <v>2946</v>
      </c>
      <c r="V315" s="17" t="s">
        <v>2941</v>
      </c>
      <c r="W315" s="172">
        <v>45934</v>
      </c>
      <c r="Y315" s="172">
        <v>45931</v>
      </c>
      <c r="Z315" s="17" t="s">
        <v>2942</v>
      </c>
      <c r="AA315">
        <v>2025</v>
      </c>
      <c r="AB315" s="17" t="s">
        <v>2947</v>
      </c>
      <c r="AC315" s="17"/>
      <c r="AD315" s="17" t="s">
        <v>1578</v>
      </c>
      <c r="AE315">
        <v>18</v>
      </c>
      <c r="AF315" s="17" t="s">
        <v>2937</v>
      </c>
      <c r="AG315" t="s">
        <v>2957</v>
      </c>
      <c r="AH315" s="17" t="s">
        <v>1578</v>
      </c>
    </row>
    <row r="316" spans="1:34">
      <c r="A316">
        <v>168</v>
      </c>
      <c r="B316" s="17" t="s">
        <v>31</v>
      </c>
      <c r="C316" s="17" t="s">
        <v>31</v>
      </c>
      <c r="D316" s="17" t="s">
        <v>1</v>
      </c>
      <c r="E316" s="17" t="s">
        <v>109</v>
      </c>
      <c r="F316" s="17" t="s">
        <v>110</v>
      </c>
      <c r="G316" s="17" t="s">
        <v>227</v>
      </c>
      <c r="H316" t="s">
        <v>243</v>
      </c>
      <c r="I316" s="8">
        <v>45933</v>
      </c>
      <c r="J316" s="8">
        <v>45933</v>
      </c>
      <c r="K316">
        <v>0</v>
      </c>
      <c r="L316" s="17" t="s">
        <v>2937</v>
      </c>
      <c r="M316">
        <v>2488</v>
      </c>
      <c r="N316">
        <v>579</v>
      </c>
      <c r="O316">
        <v>33</v>
      </c>
      <c r="P316">
        <v>60</v>
      </c>
      <c r="Q316" s="17" t="s">
        <v>2944</v>
      </c>
      <c r="R316" s="17" t="s">
        <v>2945</v>
      </c>
      <c r="S316" s="17" t="s">
        <v>2946</v>
      </c>
      <c r="T316">
        <v>93</v>
      </c>
      <c r="U316" s="17" t="s">
        <v>2946</v>
      </c>
      <c r="V316" s="17" t="s">
        <v>2941</v>
      </c>
      <c r="W316" s="172">
        <v>45933</v>
      </c>
      <c r="Y316" s="172">
        <v>45931</v>
      </c>
      <c r="Z316" s="17" t="s">
        <v>2942</v>
      </c>
      <c r="AA316">
        <v>2025</v>
      </c>
      <c r="AB316" s="17" t="s">
        <v>2952</v>
      </c>
      <c r="AC316" s="17"/>
      <c r="AD316" s="17" t="s">
        <v>1578</v>
      </c>
      <c r="AE316">
        <v>18</v>
      </c>
      <c r="AF316" s="17" t="s">
        <v>2937</v>
      </c>
      <c r="AG316" t="s">
        <v>2957</v>
      </c>
      <c r="AH316" s="17" t="s">
        <v>1578</v>
      </c>
    </row>
    <row r="317" spans="1:34">
      <c r="A317">
        <v>169</v>
      </c>
      <c r="B317" s="17" t="s">
        <v>31</v>
      </c>
      <c r="C317" s="17" t="s">
        <v>31</v>
      </c>
      <c r="D317" s="17" t="s">
        <v>1</v>
      </c>
      <c r="E317" s="17" t="s">
        <v>109</v>
      </c>
      <c r="F317" s="17" t="s">
        <v>110</v>
      </c>
      <c r="G317" s="17" t="s">
        <v>228</v>
      </c>
      <c r="H317" t="s">
        <v>243</v>
      </c>
      <c r="I317" s="8">
        <v>45933</v>
      </c>
      <c r="J317" s="8">
        <v>45933</v>
      </c>
      <c r="K317">
        <v>0</v>
      </c>
      <c r="L317" s="17" t="s">
        <v>2937</v>
      </c>
      <c r="M317">
        <v>7154</v>
      </c>
      <c r="N317">
        <v>1721</v>
      </c>
      <c r="O317">
        <v>160</v>
      </c>
      <c r="P317">
        <v>40</v>
      </c>
      <c r="Q317" s="17" t="s">
        <v>2944</v>
      </c>
      <c r="R317" s="17" t="s">
        <v>2945</v>
      </c>
      <c r="S317" s="17" t="s">
        <v>2946</v>
      </c>
      <c r="T317">
        <v>200</v>
      </c>
      <c r="U317" s="17" t="s">
        <v>2946</v>
      </c>
      <c r="V317" s="17" t="s">
        <v>2941</v>
      </c>
      <c r="W317" s="172">
        <v>45933</v>
      </c>
      <c r="Y317" s="172">
        <v>45931</v>
      </c>
      <c r="Z317" s="17" t="s">
        <v>2942</v>
      </c>
      <c r="AA317">
        <v>2025</v>
      </c>
      <c r="AB317" s="17" t="s">
        <v>2952</v>
      </c>
      <c r="AC317" s="17"/>
      <c r="AD317" s="17" t="s">
        <v>1578</v>
      </c>
      <c r="AE317">
        <v>18</v>
      </c>
      <c r="AF317" s="17" t="s">
        <v>2937</v>
      </c>
      <c r="AG317" t="s">
        <v>2957</v>
      </c>
      <c r="AH317" s="17" t="s">
        <v>1578</v>
      </c>
    </row>
    <row r="318" spans="1:34">
      <c r="A318">
        <v>170</v>
      </c>
      <c r="B318" s="17" t="s">
        <v>31</v>
      </c>
      <c r="C318" s="17" t="s">
        <v>31</v>
      </c>
      <c r="D318" s="17" t="s">
        <v>104</v>
      </c>
      <c r="E318" s="17" t="s">
        <v>230</v>
      </c>
      <c r="F318" s="17" t="s">
        <v>231</v>
      </c>
      <c r="G318" s="17" t="s">
        <v>229</v>
      </c>
      <c r="H318" t="s">
        <v>245</v>
      </c>
      <c r="I318" s="8">
        <v>45933</v>
      </c>
      <c r="J318" s="8">
        <v>45935</v>
      </c>
      <c r="K318">
        <v>2</v>
      </c>
      <c r="L318" s="17" t="s">
        <v>2937</v>
      </c>
      <c r="M318">
        <v>4030</v>
      </c>
      <c r="N318">
        <v>1192</v>
      </c>
      <c r="O318">
        <v>55</v>
      </c>
      <c r="P318">
        <v>120</v>
      </c>
      <c r="Q318" s="17" t="s">
        <v>2944</v>
      </c>
      <c r="R318" s="17" t="s">
        <v>2945</v>
      </c>
      <c r="S318" s="17" t="s">
        <v>2948</v>
      </c>
      <c r="T318">
        <v>175</v>
      </c>
      <c r="U318" s="17" t="s">
        <v>2948</v>
      </c>
      <c r="V318" s="17" t="s">
        <v>2941</v>
      </c>
      <c r="W318" s="172">
        <v>45935</v>
      </c>
      <c r="Y318" s="172">
        <v>45931</v>
      </c>
      <c r="Z318" s="17" t="s">
        <v>2942</v>
      </c>
      <c r="AA318">
        <v>2025</v>
      </c>
      <c r="AB318" s="17" t="s">
        <v>2950</v>
      </c>
      <c r="AC318" s="17"/>
      <c r="AD318" s="17" t="s">
        <v>1651</v>
      </c>
      <c r="AE318">
        <v>18</v>
      </c>
      <c r="AF318" s="17" t="s">
        <v>2937</v>
      </c>
      <c r="AG318" t="s">
        <v>2957</v>
      </c>
      <c r="AH318" s="17" t="s">
        <v>1651</v>
      </c>
    </row>
    <row r="319" spans="1:34">
      <c r="A319">
        <v>171</v>
      </c>
      <c r="B319" s="17" t="s">
        <v>31</v>
      </c>
      <c r="C319" s="17" t="s">
        <v>31</v>
      </c>
      <c r="D319" s="17" t="s">
        <v>104</v>
      </c>
      <c r="E319" s="17" t="s">
        <v>230</v>
      </c>
      <c r="F319" s="17" t="s">
        <v>231</v>
      </c>
      <c r="G319" s="17" t="s">
        <v>232</v>
      </c>
      <c r="H319" t="s">
        <v>245</v>
      </c>
      <c r="I319" s="8">
        <v>45933</v>
      </c>
      <c r="J319" s="8">
        <v>45934</v>
      </c>
      <c r="K319">
        <v>1</v>
      </c>
      <c r="L319" s="17" t="s">
        <v>2937</v>
      </c>
      <c r="M319">
        <v>3280</v>
      </c>
      <c r="N319">
        <v>1151</v>
      </c>
      <c r="O319">
        <v>78</v>
      </c>
      <c r="P319">
        <v>80</v>
      </c>
      <c r="Q319" s="17" t="s">
        <v>2944</v>
      </c>
      <c r="R319" s="17" t="s">
        <v>2945</v>
      </c>
      <c r="S319" s="17" t="s">
        <v>2948</v>
      </c>
      <c r="T319">
        <v>158</v>
      </c>
      <c r="U319" s="17" t="s">
        <v>2948</v>
      </c>
      <c r="V319" s="17" t="s">
        <v>2941</v>
      </c>
      <c r="W319" s="172">
        <v>45934</v>
      </c>
      <c r="Y319" s="172">
        <v>45931</v>
      </c>
      <c r="Z319" s="17" t="s">
        <v>2942</v>
      </c>
      <c r="AA319">
        <v>2025</v>
      </c>
      <c r="AB319" s="17" t="s">
        <v>2947</v>
      </c>
      <c r="AC319" s="17"/>
      <c r="AD319" s="17" t="s">
        <v>1646</v>
      </c>
      <c r="AE319">
        <v>18</v>
      </c>
      <c r="AF319" s="17" t="s">
        <v>2937</v>
      </c>
      <c r="AG319" t="s">
        <v>2957</v>
      </c>
      <c r="AH319" s="17" t="s">
        <v>1646</v>
      </c>
    </row>
    <row r="320" spans="1:34">
      <c r="A320">
        <v>172</v>
      </c>
      <c r="B320" s="17" t="s">
        <v>31</v>
      </c>
      <c r="C320" s="17" t="s">
        <v>31</v>
      </c>
      <c r="D320" s="17" t="s">
        <v>104</v>
      </c>
      <c r="E320" s="17" t="s">
        <v>230</v>
      </c>
      <c r="F320" s="17" t="s">
        <v>231</v>
      </c>
      <c r="G320" s="17" t="s">
        <v>233</v>
      </c>
      <c r="H320" t="s">
        <v>245</v>
      </c>
      <c r="I320" s="8">
        <v>45933</v>
      </c>
      <c r="J320" s="8">
        <v>45934</v>
      </c>
      <c r="K320">
        <v>1</v>
      </c>
      <c r="L320" s="17" t="s">
        <v>2937</v>
      </c>
      <c r="M320">
        <v>10123</v>
      </c>
      <c r="N320">
        <v>2026</v>
      </c>
      <c r="O320">
        <v>85</v>
      </c>
      <c r="P320">
        <v>100</v>
      </c>
      <c r="Q320" s="17" t="s">
        <v>2944</v>
      </c>
      <c r="R320" s="17" t="s">
        <v>2945</v>
      </c>
      <c r="S320" s="17" t="s">
        <v>2948</v>
      </c>
      <c r="T320">
        <v>185</v>
      </c>
      <c r="U320" s="17" t="s">
        <v>2948</v>
      </c>
      <c r="V320" s="17" t="s">
        <v>2941</v>
      </c>
      <c r="W320" s="172">
        <v>45934</v>
      </c>
      <c r="Y320" s="172">
        <v>45931</v>
      </c>
      <c r="Z320" s="17" t="s">
        <v>2942</v>
      </c>
      <c r="AA320">
        <v>2025</v>
      </c>
      <c r="AB320" s="17" t="s">
        <v>2947</v>
      </c>
      <c r="AC320" s="17"/>
      <c r="AD320" s="17" t="s">
        <v>1646</v>
      </c>
      <c r="AE320">
        <v>18</v>
      </c>
      <c r="AF320" s="17" t="s">
        <v>2937</v>
      </c>
      <c r="AG320" t="s">
        <v>2957</v>
      </c>
      <c r="AH320" s="17" t="s">
        <v>1646</v>
      </c>
    </row>
    <row r="321" spans="1:34">
      <c r="A321">
        <v>174</v>
      </c>
      <c r="B321" s="17" t="s">
        <v>31</v>
      </c>
      <c r="C321" s="17" t="s">
        <v>31</v>
      </c>
      <c r="D321" s="17" t="s">
        <v>104</v>
      </c>
      <c r="E321" s="17" t="s">
        <v>230</v>
      </c>
      <c r="F321" s="17" t="s">
        <v>231</v>
      </c>
      <c r="G321" s="17" t="s">
        <v>235</v>
      </c>
      <c r="H321" t="s">
        <v>245</v>
      </c>
      <c r="I321" s="8">
        <v>45933</v>
      </c>
      <c r="J321" s="8">
        <v>45934</v>
      </c>
      <c r="K321">
        <v>1</v>
      </c>
      <c r="L321" s="17" t="s">
        <v>2937</v>
      </c>
      <c r="M321">
        <v>326</v>
      </c>
      <c r="N321">
        <v>129</v>
      </c>
      <c r="O321">
        <v>85</v>
      </c>
      <c r="P321">
        <v>40</v>
      </c>
      <c r="Q321" s="17" t="s">
        <v>2944</v>
      </c>
      <c r="R321" s="17" t="s">
        <v>2945</v>
      </c>
      <c r="S321" s="17" t="s">
        <v>2946</v>
      </c>
      <c r="T321">
        <v>125</v>
      </c>
      <c r="U321" s="17" t="s">
        <v>2946</v>
      </c>
      <c r="V321" s="17" t="s">
        <v>2941</v>
      </c>
      <c r="W321" s="172">
        <v>45934</v>
      </c>
      <c r="Y321" s="172">
        <v>45931</v>
      </c>
      <c r="Z321" s="17" t="s">
        <v>2942</v>
      </c>
      <c r="AA321">
        <v>2025</v>
      </c>
      <c r="AB321" s="17" t="s">
        <v>2947</v>
      </c>
      <c r="AC321" s="17"/>
      <c r="AD321" s="17" t="s">
        <v>1646</v>
      </c>
      <c r="AE321">
        <v>18</v>
      </c>
      <c r="AF321" s="17" t="s">
        <v>2937</v>
      </c>
      <c r="AG321" t="s">
        <v>2957</v>
      </c>
      <c r="AH321" s="17" t="s">
        <v>1646</v>
      </c>
    </row>
    <row r="322" spans="1:34">
      <c r="A322">
        <v>494</v>
      </c>
      <c r="B322" s="17" t="s">
        <v>31</v>
      </c>
      <c r="C322" s="17" t="s">
        <v>31</v>
      </c>
      <c r="D322" s="17" t="s">
        <v>104</v>
      </c>
      <c r="E322" s="17" t="s">
        <v>230</v>
      </c>
      <c r="F322" s="17" t="s">
        <v>231</v>
      </c>
      <c r="G322" s="17" t="s">
        <v>235</v>
      </c>
      <c r="H322" t="s">
        <v>626</v>
      </c>
      <c r="I322" s="8">
        <v>45944</v>
      </c>
      <c r="J322" s="8">
        <v>45944</v>
      </c>
      <c r="K322">
        <v>0</v>
      </c>
      <c r="L322" s="17" t="s">
        <v>2937</v>
      </c>
      <c r="M322">
        <v>398</v>
      </c>
      <c r="N322">
        <v>189</v>
      </c>
      <c r="O322">
        <v>50</v>
      </c>
      <c r="P322">
        <v>60</v>
      </c>
      <c r="Q322" s="17" t="s">
        <v>2944</v>
      </c>
      <c r="R322" s="17" t="s">
        <v>2945</v>
      </c>
      <c r="S322" s="17" t="s">
        <v>2946</v>
      </c>
      <c r="T322">
        <v>110</v>
      </c>
      <c r="U322" s="17" t="s">
        <v>2946</v>
      </c>
      <c r="V322" s="17" t="s">
        <v>2941</v>
      </c>
      <c r="W322" s="172">
        <v>45944</v>
      </c>
      <c r="Y322" s="172">
        <v>45931</v>
      </c>
      <c r="Z322" s="17" t="s">
        <v>2942</v>
      </c>
      <c r="AA322">
        <v>2025</v>
      </c>
      <c r="AB322" s="17" t="s">
        <v>2949</v>
      </c>
      <c r="AC322" s="17"/>
      <c r="AD322" s="17" t="s">
        <v>1646</v>
      </c>
      <c r="AE322">
        <v>18</v>
      </c>
      <c r="AF322" s="17" t="s">
        <v>2937</v>
      </c>
      <c r="AG322" t="s">
        <v>2957</v>
      </c>
      <c r="AH322" s="17" t="s">
        <v>1646</v>
      </c>
    </row>
    <row r="323" spans="1:34">
      <c r="A323">
        <v>175</v>
      </c>
      <c r="B323" s="17" t="s">
        <v>31</v>
      </c>
      <c r="C323" s="17" t="s">
        <v>31</v>
      </c>
      <c r="D323" s="17" t="s">
        <v>104</v>
      </c>
      <c r="E323" s="17" t="s">
        <v>230</v>
      </c>
      <c r="F323" s="17" t="s">
        <v>231</v>
      </c>
      <c r="G323" s="17" t="s">
        <v>236</v>
      </c>
      <c r="H323" t="s">
        <v>246</v>
      </c>
      <c r="I323" s="8">
        <v>45933</v>
      </c>
      <c r="J323" s="8">
        <v>45933</v>
      </c>
      <c r="K323">
        <v>0</v>
      </c>
      <c r="L323" s="17" t="s">
        <v>2937</v>
      </c>
      <c r="M323">
        <v>4448</v>
      </c>
      <c r="N323">
        <v>1062</v>
      </c>
      <c r="O323">
        <v>80</v>
      </c>
      <c r="P323">
        <v>100</v>
      </c>
      <c r="Q323" s="17" t="s">
        <v>2944</v>
      </c>
      <c r="R323" s="17" t="s">
        <v>2945</v>
      </c>
      <c r="S323" s="17" t="s">
        <v>2948</v>
      </c>
      <c r="T323">
        <v>180</v>
      </c>
      <c r="U323" s="17" t="s">
        <v>2948</v>
      </c>
      <c r="V323" s="17" t="s">
        <v>2941</v>
      </c>
      <c r="W323" s="172">
        <v>45933</v>
      </c>
      <c r="Y323" s="172">
        <v>45931</v>
      </c>
      <c r="Z323" s="17" t="s">
        <v>2942</v>
      </c>
      <c r="AA323">
        <v>2025</v>
      </c>
      <c r="AB323" s="17" t="s">
        <v>2952</v>
      </c>
      <c r="AC323" s="17"/>
      <c r="AD323" s="17" t="s">
        <v>1651</v>
      </c>
      <c r="AE323">
        <v>18</v>
      </c>
      <c r="AF323" s="17" t="s">
        <v>2937</v>
      </c>
      <c r="AG323" t="s">
        <v>2957</v>
      </c>
      <c r="AH323" s="17" t="s">
        <v>1651</v>
      </c>
    </row>
    <row r="324" spans="1:34">
      <c r="A324">
        <v>178</v>
      </c>
      <c r="B324" s="17" t="s">
        <v>31</v>
      </c>
      <c r="C324" s="17" t="s">
        <v>31</v>
      </c>
      <c r="D324" s="17" t="s">
        <v>104</v>
      </c>
      <c r="E324" s="17" t="s">
        <v>230</v>
      </c>
      <c r="F324" s="17" t="s">
        <v>231</v>
      </c>
      <c r="G324" s="17" t="s">
        <v>239</v>
      </c>
      <c r="H324" t="s">
        <v>244</v>
      </c>
      <c r="I324" s="8">
        <v>45933</v>
      </c>
      <c r="J324" s="8">
        <v>45934</v>
      </c>
      <c r="K324">
        <v>1</v>
      </c>
      <c r="L324" s="17" t="s">
        <v>2937</v>
      </c>
      <c r="M324">
        <v>2924</v>
      </c>
      <c r="N324">
        <v>829</v>
      </c>
      <c r="O324">
        <v>82</v>
      </c>
      <c r="P324">
        <v>80</v>
      </c>
      <c r="Q324" s="17" t="s">
        <v>2944</v>
      </c>
      <c r="R324" s="17" t="s">
        <v>2945</v>
      </c>
      <c r="S324" s="17" t="s">
        <v>2948</v>
      </c>
      <c r="T324">
        <v>162</v>
      </c>
      <c r="U324" s="17" t="s">
        <v>2948</v>
      </c>
      <c r="V324" s="17" t="s">
        <v>2941</v>
      </c>
      <c r="W324" s="172">
        <v>45934</v>
      </c>
      <c r="Y324" s="172">
        <v>45931</v>
      </c>
      <c r="Z324" s="17" t="s">
        <v>2942</v>
      </c>
      <c r="AA324">
        <v>2025</v>
      </c>
      <c r="AB324" s="17" t="s">
        <v>2947</v>
      </c>
      <c r="AC324" s="17"/>
      <c r="AD324" s="17" t="s">
        <v>1565</v>
      </c>
      <c r="AE324">
        <v>18</v>
      </c>
      <c r="AF324" s="17" t="s">
        <v>2937</v>
      </c>
      <c r="AG324" t="s">
        <v>2957</v>
      </c>
      <c r="AH324" s="17" t="s">
        <v>1565</v>
      </c>
    </row>
    <row r="325" spans="1:34">
      <c r="A325">
        <v>179</v>
      </c>
      <c r="B325" s="17" t="s">
        <v>31</v>
      </c>
      <c r="C325" s="17" t="s">
        <v>31</v>
      </c>
      <c r="D325" s="17" t="s">
        <v>104</v>
      </c>
      <c r="E325" s="17" t="s">
        <v>230</v>
      </c>
      <c r="F325" s="17" t="s">
        <v>231</v>
      </c>
      <c r="G325" s="17" t="s">
        <v>240</v>
      </c>
      <c r="H325" t="s">
        <v>244</v>
      </c>
      <c r="I325" s="8">
        <v>45933</v>
      </c>
      <c r="J325" s="8">
        <v>45935</v>
      </c>
      <c r="K325">
        <v>2</v>
      </c>
      <c r="L325" s="17" t="s">
        <v>2937</v>
      </c>
      <c r="M325">
        <v>2389</v>
      </c>
      <c r="N325">
        <v>653</v>
      </c>
      <c r="O325">
        <v>38</v>
      </c>
      <c r="P325">
        <v>100</v>
      </c>
      <c r="Q325" s="17" t="s">
        <v>2944</v>
      </c>
      <c r="R325" s="17" t="s">
        <v>2945</v>
      </c>
      <c r="S325" s="17" t="s">
        <v>2948</v>
      </c>
      <c r="T325">
        <v>138</v>
      </c>
      <c r="U325" s="17" t="s">
        <v>2948</v>
      </c>
      <c r="V325" s="17" t="s">
        <v>2941</v>
      </c>
      <c r="W325" s="172">
        <v>45935</v>
      </c>
      <c r="Y325" s="172">
        <v>45931</v>
      </c>
      <c r="Z325" s="17" t="s">
        <v>2942</v>
      </c>
      <c r="AA325">
        <v>2025</v>
      </c>
      <c r="AB325" s="17" t="s">
        <v>2950</v>
      </c>
      <c r="AC325" s="17"/>
      <c r="AD325" s="17" t="s">
        <v>1565</v>
      </c>
      <c r="AE325">
        <v>18</v>
      </c>
      <c r="AF325" s="17" t="s">
        <v>2937</v>
      </c>
      <c r="AG325" t="s">
        <v>2957</v>
      </c>
      <c r="AH325" s="17" t="s">
        <v>1565</v>
      </c>
    </row>
    <row r="326" spans="1:34">
      <c r="A326">
        <v>185</v>
      </c>
      <c r="B326" s="17" t="s">
        <v>31</v>
      </c>
      <c r="C326" s="17" t="s">
        <v>31</v>
      </c>
      <c r="D326" s="17" t="s">
        <v>104</v>
      </c>
      <c r="E326" s="17" t="s">
        <v>127</v>
      </c>
      <c r="F326" s="17" t="s">
        <v>126</v>
      </c>
      <c r="G326" s="17" t="s">
        <v>252</v>
      </c>
      <c r="H326">
        <v>180718</v>
      </c>
      <c r="I326" s="8">
        <v>45934</v>
      </c>
      <c r="J326" s="8">
        <v>45935</v>
      </c>
      <c r="K326">
        <v>1</v>
      </c>
      <c r="L326" s="17" t="s">
        <v>2937</v>
      </c>
      <c r="M326">
        <v>0</v>
      </c>
      <c r="N326">
        <v>0</v>
      </c>
      <c r="O326">
        <v>12</v>
      </c>
      <c r="P326">
        <v>80</v>
      </c>
      <c r="Q326" s="17" t="s">
        <v>2944</v>
      </c>
      <c r="R326" s="17" t="s">
        <v>2945</v>
      </c>
      <c r="S326" s="17" t="s">
        <v>2948</v>
      </c>
      <c r="T326">
        <v>92</v>
      </c>
      <c r="U326" s="17" t="s">
        <v>2948</v>
      </c>
      <c r="V326" s="17" t="s">
        <v>2941</v>
      </c>
      <c r="W326" s="172">
        <v>45935</v>
      </c>
      <c r="Y326" s="172">
        <v>45931</v>
      </c>
      <c r="Z326" s="17" t="s">
        <v>2942</v>
      </c>
      <c r="AA326">
        <v>2025</v>
      </c>
      <c r="AB326" s="17" t="s">
        <v>2950</v>
      </c>
      <c r="AC326" s="17"/>
      <c r="AD326" s="17" t="s">
        <v>1703</v>
      </c>
      <c r="AE326">
        <v>18</v>
      </c>
      <c r="AF326" s="17" t="s">
        <v>2937</v>
      </c>
      <c r="AG326" t="s">
        <v>2957</v>
      </c>
      <c r="AH326" s="17" t="s">
        <v>1703</v>
      </c>
    </row>
    <row r="327" spans="1:34">
      <c r="A327">
        <v>186</v>
      </c>
      <c r="B327" s="17" t="s">
        <v>31</v>
      </c>
      <c r="C327" s="17" t="s">
        <v>31</v>
      </c>
      <c r="D327" s="17" t="s">
        <v>104</v>
      </c>
      <c r="E327" s="17" t="s">
        <v>127</v>
      </c>
      <c r="F327" s="17" t="s">
        <v>126</v>
      </c>
      <c r="G327" s="17" t="s">
        <v>253</v>
      </c>
      <c r="H327">
        <v>180718</v>
      </c>
      <c r="I327" s="8">
        <v>45934</v>
      </c>
      <c r="J327" s="8">
        <v>45934</v>
      </c>
      <c r="K327">
        <v>0</v>
      </c>
      <c r="L327" s="17" t="s">
        <v>2937</v>
      </c>
      <c r="M327">
        <v>845</v>
      </c>
      <c r="N327">
        <v>103</v>
      </c>
      <c r="O327">
        <v>25</v>
      </c>
      <c r="P327">
        <v>80</v>
      </c>
      <c r="Q327" s="17" t="s">
        <v>2944</v>
      </c>
      <c r="R327" s="17" t="s">
        <v>2945</v>
      </c>
      <c r="S327" s="17" t="s">
        <v>2948</v>
      </c>
      <c r="T327">
        <v>105</v>
      </c>
      <c r="U327" s="17" t="s">
        <v>2948</v>
      </c>
      <c r="V327" s="17" t="s">
        <v>2941</v>
      </c>
      <c r="W327" s="172">
        <v>45934</v>
      </c>
      <c r="Y327" s="172">
        <v>45931</v>
      </c>
      <c r="Z327" s="17" t="s">
        <v>2942</v>
      </c>
      <c r="AA327">
        <v>2025</v>
      </c>
      <c r="AB327" s="17" t="s">
        <v>2947</v>
      </c>
      <c r="AC327" s="17"/>
      <c r="AD327" s="17" t="s">
        <v>1729</v>
      </c>
      <c r="AE327">
        <v>18</v>
      </c>
      <c r="AF327" s="17" t="s">
        <v>2937</v>
      </c>
      <c r="AG327" t="s">
        <v>2957</v>
      </c>
      <c r="AH327" s="17" t="s">
        <v>1729</v>
      </c>
    </row>
    <row r="328" spans="1:34">
      <c r="A328">
        <v>188</v>
      </c>
      <c r="B328" s="17" t="s">
        <v>31</v>
      </c>
      <c r="C328" s="17" t="s">
        <v>31</v>
      </c>
      <c r="D328" s="17" t="s">
        <v>104</v>
      </c>
      <c r="E328" s="17" t="s">
        <v>127</v>
      </c>
      <c r="F328" s="17" t="s">
        <v>126</v>
      </c>
      <c r="G328" s="17" t="s">
        <v>260</v>
      </c>
      <c r="H328">
        <v>75837</v>
      </c>
      <c r="I328" s="8">
        <v>45934</v>
      </c>
      <c r="J328" s="8">
        <v>45935</v>
      </c>
      <c r="K328">
        <v>1</v>
      </c>
      <c r="L328" s="17" t="s">
        <v>2937</v>
      </c>
      <c r="M328">
        <v>5905</v>
      </c>
      <c r="N328">
        <v>1306</v>
      </c>
      <c r="O328">
        <v>65</v>
      </c>
      <c r="P328">
        <v>60</v>
      </c>
      <c r="Q328" s="17" t="s">
        <v>2944</v>
      </c>
      <c r="R328" s="17" t="s">
        <v>2945</v>
      </c>
      <c r="S328" s="17" t="s">
        <v>2946</v>
      </c>
      <c r="T328">
        <v>155</v>
      </c>
      <c r="U328" s="17" t="s">
        <v>2946</v>
      </c>
      <c r="V328" s="17" t="s">
        <v>2941</v>
      </c>
      <c r="W328" s="172">
        <v>45935</v>
      </c>
      <c r="Y328" s="172">
        <v>45931</v>
      </c>
      <c r="Z328" s="17" t="s">
        <v>2942</v>
      </c>
      <c r="AA328">
        <v>2025</v>
      </c>
      <c r="AB328" s="17" t="s">
        <v>2950</v>
      </c>
      <c r="AC328" s="17"/>
      <c r="AD328" s="17" t="s">
        <v>1684</v>
      </c>
      <c r="AE328">
        <v>18</v>
      </c>
      <c r="AF328" s="17" t="s">
        <v>2937</v>
      </c>
      <c r="AG328" t="s">
        <v>2957</v>
      </c>
      <c r="AH328" s="17" t="s">
        <v>1684</v>
      </c>
    </row>
    <row r="329" spans="1:34">
      <c r="A329">
        <v>227</v>
      </c>
      <c r="B329" s="17" t="s">
        <v>31</v>
      </c>
      <c r="C329" s="17" t="s">
        <v>31</v>
      </c>
      <c r="D329" s="17" t="s">
        <v>104</v>
      </c>
      <c r="E329" s="17" t="s">
        <v>127</v>
      </c>
      <c r="F329" s="17" t="s">
        <v>126</v>
      </c>
      <c r="G329" s="17" t="s">
        <v>260</v>
      </c>
      <c r="H329">
        <v>71547</v>
      </c>
      <c r="I329" s="8">
        <v>45935</v>
      </c>
      <c r="J329" s="8">
        <v>45935</v>
      </c>
      <c r="K329">
        <v>0</v>
      </c>
      <c r="L329" s="17" t="s">
        <v>2937</v>
      </c>
      <c r="M329">
        <v>5905</v>
      </c>
      <c r="N329">
        <v>1306</v>
      </c>
      <c r="O329">
        <v>65</v>
      </c>
      <c r="P329">
        <v>100</v>
      </c>
      <c r="Q329" s="17" t="s">
        <v>2944</v>
      </c>
      <c r="R329" s="17" t="s">
        <v>2945</v>
      </c>
      <c r="S329" s="17" t="s">
        <v>2948</v>
      </c>
      <c r="T329">
        <v>165</v>
      </c>
      <c r="U329" s="17" t="s">
        <v>2948</v>
      </c>
      <c r="V329" s="17" t="s">
        <v>2941</v>
      </c>
      <c r="W329" s="172">
        <v>45935</v>
      </c>
      <c r="Y329" s="172">
        <v>45931</v>
      </c>
      <c r="Z329" s="17" t="s">
        <v>2942</v>
      </c>
      <c r="AA329">
        <v>2025</v>
      </c>
      <c r="AB329" s="17" t="s">
        <v>2950</v>
      </c>
      <c r="AC329" s="17"/>
      <c r="AD329" s="17" t="s">
        <v>1684</v>
      </c>
      <c r="AE329">
        <v>18</v>
      </c>
      <c r="AF329" s="17" t="s">
        <v>2937</v>
      </c>
      <c r="AG329" t="s">
        <v>2957</v>
      </c>
      <c r="AH329" s="17" t="s">
        <v>1684</v>
      </c>
    </row>
    <row r="330" spans="1:34">
      <c r="A330">
        <v>189</v>
      </c>
      <c r="B330" s="17" t="s">
        <v>31</v>
      </c>
      <c r="C330" s="17" t="s">
        <v>31</v>
      </c>
      <c r="D330" s="17" t="s">
        <v>104</v>
      </c>
      <c r="E330" s="17" t="s">
        <v>127</v>
      </c>
      <c r="F330" s="17" t="s">
        <v>126</v>
      </c>
      <c r="G330" s="17" t="s">
        <v>255</v>
      </c>
      <c r="H330">
        <v>75837</v>
      </c>
      <c r="I330" s="8">
        <v>45934</v>
      </c>
      <c r="J330" s="8">
        <v>45934</v>
      </c>
      <c r="K330">
        <v>0</v>
      </c>
      <c r="L330" s="17" t="s">
        <v>2937</v>
      </c>
      <c r="M330">
        <v>1688</v>
      </c>
      <c r="N330">
        <v>331</v>
      </c>
      <c r="O330">
        <v>52</v>
      </c>
      <c r="P330">
        <v>60</v>
      </c>
      <c r="Q330" s="17" t="s">
        <v>2944</v>
      </c>
      <c r="R330" s="17" t="s">
        <v>2945</v>
      </c>
      <c r="S330" s="17" t="s">
        <v>2946</v>
      </c>
      <c r="T330">
        <v>112</v>
      </c>
      <c r="U330" s="17" t="s">
        <v>2946</v>
      </c>
      <c r="V330" s="17" t="s">
        <v>2941</v>
      </c>
      <c r="W330" s="172">
        <v>45934</v>
      </c>
      <c r="Y330" s="172">
        <v>45931</v>
      </c>
      <c r="Z330" s="17" t="s">
        <v>2942</v>
      </c>
      <c r="AA330">
        <v>2025</v>
      </c>
      <c r="AB330" s="17" t="s">
        <v>2947</v>
      </c>
      <c r="AC330" s="17"/>
      <c r="AD330" s="17" t="s">
        <v>1684</v>
      </c>
      <c r="AE330">
        <v>18</v>
      </c>
      <c r="AF330" s="17" t="s">
        <v>2937</v>
      </c>
      <c r="AG330" t="s">
        <v>2957</v>
      </c>
      <c r="AH330" s="17" t="s">
        <v>1684</v>
      </c>
    </row>
    <row r="331" spans="1:34">
      <c r="A331">
        <v>190</v>
      </c>
      <c r="B331" s="17" t="s">
        <v>31</v>
      </c>
      <c r="C331" s="17" t="s">
        <v>31</v>
      </c>
      <c r="D331" s="17" t="s">
        <v>104</v>
      </c>
      <c r="E331" s="17" t="s">
        <v>127</v>
      </c>
      <c r="F331" s="17" t="s">
        <v>126</v>
      </c>
      <c r="G331" s="17" t="s">
        <v>256</v>
      </c>
      <c r="H331">
        <v>75837</v>
      </c>
      <c r="I331" s="8">
        <v>45934</v>
      </c>
      <c r="J331" s="8">
        <v>45934</v>
      </c>
      <c r="K331">
        <v>0</v>
      </c>
      <c r="L331" s="17" t="s">
        <v>2937</v>
      </c>
      <c r="M331">
        <v>4318</v>
      </c>
      <c r="N331">
        <v>836</v>
      </c>
      <c r="O331">
        <v>52</v>
      </c>
      <c r="P331">
        <v>100</v>
      </c>
      <c r="Q331" s="17" t="s">
        <v>2944</v>
      </c>
      <c r="R331" s="17" t="s">
        <v>2945</v>
      </c>
      <c r="S331" s="17" t="s">
        <v>2948</v>
      </c>
      <c r="T331">
        <v>152</v>
      </c>
      <c r="U331" s="17" t="s">
        <v>2948</v>
      </c>
      <c r="V331" s="17" t="s">
        <v>2941</v>
      </c>
      <c r="W331" s="172">
        <v>45934</v>
      </c>
      <c r="Y331" s="172">
        <v>45931</v>
      </c>
      <c r="Z331" s="17" t="s">
        <v>2942</v>
      </c>
      <c r="AA331">
        <v>2025</v>
      </c>
      <c r="AB331" s="17" t="s">
        <v>2947</v>
      </c>
      <c r="AC331" s="17"/>
      <c r="AD331" s="17" t="s">
        <v>1684</v>
      </c>
      <c r="AE331">
        <v>18</v>
      </c>
      <c r="AF331" s="17" t="s">
        <v>2937</v>
      </c>
      <c r="AG331" t="s">
        <v>2957</v>
      </c>
      <c r="AH331" s="17" t="s">
        <v>1684</v>
      </c>
    </row>
    <row r="332" spans="1:34">
      <c r="A332">
        <v>191</v>
      </c>
      <c r="B332" s="17" t="s">
        <v>31</v>
      </c>
      <c r="C332" s="17" t="s">
        <v>31</v>
      </c>
      <c r="D332" s="17" t="s">
        <v>104</v>
      </c>
      <c r="E332" s="17" t="s">
        <v>127</v>
      </c>
      <c r="F332" s="17" t="s">
        <v>126</v>
      </c>
      <c r="G332" s="17" t="s">
        <v>257</v>
      </c>
      <c r="H332">
        <v>75837</v>
      </c>
      <c r="I332" s="8">
        <v>45934</v>
      </c>
      <c r="J332" s="8">
        <v>45934</v>
      </c>
      <c r="K332">
        <v>0</v>
      </c>
      <c r="L332" s="17" t="s">
        <v>2937</v>
      </c>
      <c r="M332">
        <v>2642</v>
      </c>
      <c r="N332">
        <v>559</v>
      </c>
      <c r="O332">
        <v>95</v>
      </c>
      <c r="P332">
        <v>60</v>
      </c>
      <c r="Q332" s="17" t="s">
        <v>2944</v>
      </c>
      <c r="R332" s="17" t="s">
        <v>2945</v>
      </c>
      <c r="S332" s="17" t="s">
        <v>2946</v>
      </c>
      <c r="T332">
        <v>155</v>
      </c>
      <c r="U332" s="17" t="s">
        <v>2946</v>
      </c>
      <c r="V332" s="17" t="s">
        <v>2941</v>
      </c>
      <c r="W332" s="172">
        <v>45934</v>
      </c>
      <c r="Y332" s="172">
        <v>45931</v>
      </c>
      <c r="Z332" s="17" t="s">
        <v>2942</v>
      </c>
      <c r="AA332">
        <v>2025</v>
      </c>
      <c r="AB332" s="17" t="s">
        <v>2947</v>
      </c>
      <c r="AC332" s="17"/>
      <c r="AD332" s="17" t="s">
        <v>1684</v>
      </c>
      <c r="AE332">
        <v>18</v>
      </c>
      <c r="AF332" s="17" t="s">
        <v>2937</v>
      </c>
      <c r="AG332" t="s">
        <v>2957</v>
      </c>
      <c r="AH332" s="17" t="s">
        <v>1684</v>
      </c>
    </row>
    <row r="333" spans="1:34">
      <c r="A333">
        <v>192</v>
      </c>
      <c r="B333" s="17" t="s">
        <v>31</v>
      </c>
      <c r="C333" s="17" t="s">
        <v>31</v>
      </c>
      <c r="D333" s="17" t="s">
        <v>104</v>
      </c>
      <c r="E333" s="17" t="s">
        <v>127</v>
      </c>
      <c r="F333" s="17" t="s">
        <v>126</v>
      </c>
      <c r="G333" s="17" t="s">
        <v>258</v>
      </c>
      <c r="H333">
        <v>75726</v>
      </c>
      <c r="I333" s="8">
        <v>45934</v>
      </c>
      <c r="J333" s="8">
        <v>45935</v>
      </c>
      <c r="K333">
        <v>1</v>
      </c>
      <c r="L333" s="17" t="s">
        <v>2937</v>
      </c>
      <c r="M333">
        <v>11337</v>
      </c>
      <c r="N333">
        <v>2560</v>
      </c>
      <c r="O333">
        <v>40</v>
      </c>
      <c r="P333">
        <v>120</v>
      </c>
      <c r="Q333" s="17" t="s">
        <v>2944</v>
      </c>
      <c r="R333" s="17" t="s">
        <v>2945</v>
      </c>
      <c r="S333" s="17" t="s">
        <v>2948</v>
      </c>
      <c r="T333">
        <v>160</v>
      </c>
      <c r="U333" s="17" t="s">
        <v>2948</v>
      </c>
      <c r="V333" s="17" t="s">
        <v>2941</v>
      </c>
      <c r="W333" s="172">
        <v>45935</v>
      </c>
      <c r="Y333" s="172">
        <v>45931</v>
      </c>
      <c r="Z333" s="17" t="s">
        <v>2942</v>
      </c>
      <c r="AA333">
        <v>2025</v>
      </c>
      <c r="AB333" s="17" t="s">
        <v>2950</v>
      </c>
      <c r="AC333" s="17"/>
      <c r="AD333" s="17" t="s">
        <v>1684</v>
      </c>
      <c r="AE333">
        <v>18</v>
      </c>
      <c r="AF333" s="17" t="s">
        <v>2937</v>
      </c>
      <c r="AG333" t="s">
        <v>2957</v>
      </c>
      <c r="AH333" s="17" t="s">
        <v>1684</v>
      </c>
    </row>
    <row r="334" spans="1:34">
      <c r="A334">
        <v>193</v>
      </c>
      <c r="B334" s="17" t="s">
        <v>31</v>
      </c>
      <c r="C334" s="17" t="s">
        <v>31</v>
      </c>
      <c r="D334" s="17" t="s">
        <v>104</v>
      </c>
      <c r="E334" s="17" t="s">
        <v>127</v>
      </c>
      <c r="F334" s="17" t="s">
        <v>126</v>
      </c>
      <c r="G334" s="17" t="s">
        <v>259</v>
      </c>
      <c r="H334">
        <v>75726</v>
      </c>
      <c r="I334" s="8">
        <v>45934</v>
      </c>
      <c r="J334" s="8">
        <v>45934</v>
      </c>
      <c r="K334">
        <v>0</v>
      </c>
      <c r="L334" s="17" t="s">
        <v>2937</v>
      </c>
      <c r="M334">
        <v>7215</v>
      </c>
      <c r="N334">
        <v>1496</v>
      </c>
      <c r="O334">
        <v>75</v>
      </c>
      <c r="P334">
        <v>100</v>
      </c>
      <c r="Q334" s="17" t="s">
        <v>2944</v>
      </c>
      <c r="R334" s="17" t="s">
        <v>2945</v>
      </c>
      <c r="S334" s="17" t="s">
        <v>2948</v>
      </c>
      <c r="T334">
        <v>175</v>
      </c>
      <c r="U334" s="17" t="s">
        <v>2948</v>
      </c>
      <c r="V334" s="17" t="s">
        <v>2941</v>
      </c>
      <c r="W334" s="172">
        <v>45934</v>
      </c>
      <c r="Y334" s="172">
        <v>45931</v>
      </c>
      <c r="Z334" s="17" t="s">
        <v>2942</v>
      </c>
      <c r="AA334">
        <v>2025</v>
      </c>
      <c r="AB334" s="17" t="s">
        <v>2947</v>
      </c>
      <c r="AC334" s="17"/>
      <c r="AD334" s="17" t="s">
        <v>1684</v>
      </c>
      <c r="AE334">
        <v>18</v>
      </c>
      <c r="AF334" s="17" t="s">
        <v>2937</v>
      </c>
      <c r="AG334" t="s">
        <v>2957</v>
      </c>
      <c r="AH334" s="17" t="s">
        <v>1684</v>
      </c>
    </row>
    <row r="335" spans="1:34">
      <c r="A335">
        <v>194</v>
      </c>
      <c r="B335" s="17" t="s">
        <v>31</v>
      </c>
      <c r="C335" s="17" t="s">
        <v>31</v>
      </c>
      <c r="D335" s="17" t="s">
        <v>104</v>
      </c>
      <c r="E335" s="17" t="s">
        <v>127</v>
      </c>
      <c r="F335" s="17" t="s">
        <v>126</v>
      </c>
      <c r="G335" s="17" t="s">
        <v>306</v>
      </c>
      <c r="H335">
        <v>75726</v>
      </c>
      <c r="I335" s="8">
        <v>45934</v>
      </c>
      <c r="J335" s="8">
        <v>45935</v>
      </c>
      <c r="K335">
        <v>1</v>
      </c>
      <c r="L335" s="17" t="s">
        <v>2937</v>
      </c>
      <c r="M335">
        <v>8925</v>
      </c>
      <c r="N335">
        <v>1898</v>
      </c>
      <c r="O335">
        <v>86</v>
      </c>
      <c r="P335">
        <v>60</v>
      </c>
      <c r="Q335" s="17" t="s">
        <v>2944</v>
      </c>
      <c r="R335" s="17" t="s">
        <v>2945</v>
      </c>
      <c r="S335" s="17" t="s">
        <v>2946</v>
      </c>
      <c r="T335">
        <v>155</v>
      </c>
      <c r="U335" s="17" t="s">
        <v>2946</v>
      </c>
      <c r="V335" s="17" t="s">
        <v>2941</v>
      </c>
      <c r="W335" s="172">
        <v>45935</v>
      </c>
      <c r="Y335" s="172">
        <v>45931</v>
      </c>
      <c r="Z335" s="17" t="s">
        <v>2942</v>
      </c>
      <c r="AA335">
        <v>2025</v>
      </c>
      <c r="AB335" s="17" t="s">
        <v>2950</v>
      </c>
      <c r="AC335" s="17"/>
      <c r="AD335" s="17" t="s">
        <v>1684</v>
      </c>
      <c r="AE335">
        <v>18</v>
      </c>
      <c r="AF335" s="17" t="s">
        <v>2937</v>
      </c>
      <c r="AG335" t="s">
        <v>2957</v>
      </c>
      <c r="AH335" s="17" t="s">
        <v>1684</v>
      </c>
    </row>
    <row r="336" spans="1:34">
      <c r="A336">
        <v>195</v>
      </c>
      <c r="B336" s="17" t="s">
        <v>31</v>
      </c>
      <c r="C336" s="17" t="s">
        <v>31</v>
      </c>
      <c r="D336" s="17" t="s">
        <v>104</v>
      </c>
      <c r="E336" s="17" t="s">
        <v>127</v>
      </c>
      <c r="F336" s="17" t="s">
        <v>126</v>
      </c>
      <c r="G336" s="17" t="s">
        <v>261</v>
      </c>
      <c r="H336">
        <v>75726</v>
      </c>
      <c r="I336" s="8">
        <v>45934</v>
      </c>
      <c r="J336" s="8">
        <v>45934</v>
      </c>
      <c r="K336">
        <v>0</v>
      </c>
      <c r="L336" s="17" t="s">
        <v>2937</v>
      </c>
      <c r="M336">
        <v>3081</v>
      </c>
      <c r="N336">
        <v>544</v>
      </c>
      <c r="O336">
        <v>12</v>
      </c>
      <c r="P336">
        <v>100</v>
      </c>
      <c r="Q336" s="17" t="s">
        <v>2944</v>
      </c>
      <c r="R336" s="17" t="s">
        <v>2945</v>
      </c>
      <c r="S336" s="17" t="s">
        <v>2948</v>
      </c>
      <c r="T336">
        <v>112</v>
      </c>
      <c r="U336" s="17" t="s">
        <v>2948</v>
      </c>
      <c r="V336" s="17" t="s">
        <v>2941</v>
      </c>
      <c r="W336" s="172">
        <v>45934</v>
      </c>
      <c r="Y336" s="172">
        <v>45931</v>
      </c>
      <c r="Z336" s="17" t="s">
        <v>2942</v>
      </c>
      <c r="AA336">
        <v>2025</v>
      </c>
      <c r="AB336" s="17" t="s">
        <v>2947</v>
      </c>
      <c r="AC336" s="17"/>
      <c r="AD336" s="17" t="s">
        <v>1688</v>
      </c>
      <c r="AE336">
        <v>18</v>
      </c>
      <c r="AF336" s="17" t="s">
        <v>2937</v>
      </c>
      <c r="AG336" t="s">
        <v>2957</v>
      </c>
      <c r="AH336" s="17" t="s">
        <v>1688</v>
      </c>
    </row>
    <row r="337" spans="1:34">
      <c r="A337">
        <v>196</v>
      </c>
      <c r="B337" s="17" t="s">
        <v>31</v>
      </c>
      <c r="C337" s="17" t="s">
        <v>31</v>
      </c>
      <c r="D337" s="17" t="s">
        <v>104</v>
      </c>
      <c r="E337" s="17" t="s">
        <v>189</v>
      </c>
      <c r="F337" s="17" t="s">
        <v>190</v>
      </c>
      <c r="G337" s="17" t="s">
        <v>262</v>
      </c>
      <c r="H337" t="s">
        <v>305</v>
      </c>
      <c r="I337" s="8">
        <v>45934</v>
      </c>
      <c r="J337" s="8">
        <v>45934</v>
      </c>
      <c r="K337">
        <v>0</v>
      </c>
      <c r="L337" s="17" t="s">
        <v>2937</v>
      </c>
      <c r="M337">
        <v>3833</v>
      </c>
      <c r="N337">
        <v>1189</v>
      </c>
      <c r="O337">
        <v>30</v>
      </c>
      <c r="P337">
        <v>120</v>
      </c>
      <c r="Q337" s="17" t="s">
        <v>2944</v>
      </c>
      <c r="R337" s="17" t="s">
        <v>2945</v>
      </c>
      <c r="S337" s="17" t="s">
        <v>2948</v>
      </c>
      <c r="T337">
        <v>150</v>
      </c>
      <c r="U337" s="17" t="s">
        <v>2948</v>
      </c>
      <c r="V337" s="17" t="s">
        <v>2941</v>
      </c>
      <c r="W337" s="172">
        <v>45934</v>
      </c>
      <c r="Y337" s="172">
        <v>45931</v>
      </c>
      <c r="Z337" s="17" t="s">
        <v>2942</v>
      </c>
      <c r="AA337">
        <v>2025</v>
      </c>
      <c r="AB337" s="17" t="s">
        <v>2947</v>
      </c>
      <c r="AC337" s="17"/>
      <c r="AD337" s="17" t="s">
        <v>1471</v>
      </c>
      <c r="AE337">
        <v>18</v>
      </c>
      <c r="AF337" s="17" t="s">
        <v>2937</v>
      </c>
      <c r="AG337" t="s">
        <v>2957</v>
      </c>
      <c r="AH337" s="17" t="s">
        <v>1471</v>
      </c>
    </row>
    <row r="338" spans="1:34">
      <c r="A338">
        <v>197</v>
      </c>
      <c r="B338" s="17" t="s">
        <v>31</v>
      </c>
      <c r="C338" s="17" t="s">
        <v>31</v>
      </c>
      <c r="D338" s="17" t="s">
        <v>104</v>
      </c>
      <c r="E338" s="17" t="s">
        <v>189</v>
      </c>
      <c r="F338" s="17" t="s">
        <v>190</v>
      </c>
      <c r="G338" s="17" t="s">
        <v>263</v>
      </c>
      <c r="H338" t="s">
        <v>305</v>
      </c>
      <c r="I338" s="8">
        <v>45934</v>
      </c>
      <c r="J338" s="8">
        <v>45934</v>
      </c>
      <c r="K338">
        <v>0</v>
      </c>
      <c r="L338" s="17" t="s">
        <v>2937</v>
      </c>
      <c r="M338">
        <v>3362</v>
      </c>
      <c r="N338">
        <v>636</v>
      </c>
      <c r="O338">
        <v>105</v>
      </c>
      <c r="P338">
        <v>100</v>
      </c>
      <c r="Q338" s="17" t="s">
        <v>2944</v>
      </c>
      <c r="R338" s="17" t="s">
        <v>2945</v>
      </c>
      <c r="S338" s="17" t="s">
        <v>2948</v>
      </c>
      <c r="T338">
        <v>205</v>
      </c>
      <c r="U338" s="17" t="s">
        <v>2948</v>
      </c>
      <c r="V338" s="17" t="s">
        <v>2941</v>
      </c>
      <c r="W338" s="172">
        <v>45934</v>
      </c>
      <c r="Y338" s="172">
        <v>45931</v>
      </c>
      <c r="Z338" s="17" t="s">
        <v>2942</v>
      </c>
      <c r="AA338">
        <v>2025</v>
      </c>
      <c r="AB338" s="17" t="s">
        <v>2947</v>
      </c>
      <c r="AC338" s="17"/>
      <c r="AD338" s="17" t="s">
        <v>1471</v>
      </c>
      <c r="AE338">
        <v>18</v>
      </c>
      <c r="AF338" s="17" t="s">
        <v>2937</v>
      </c>
      <c r="AG338" t="s">
        <v>2957</v>
      </c>
      <c r="AH338" s="17" t="s">
        <v>1471</v>
      </c>
    </row>
    <row r="339" spans="1:34">
      <c r="A339">
        <v>198</v>
      </c>
      <c r="B339" s="17" t="s">
        <v>31</v>
      </c>
      <c r="C339" s="17" t="s">
        <v>31</v>
      </c>
      <c r="D339" s="17" t="s">
        <v>104</v>
      </c>
      <c r="E339" s="17" t="s">
        <v>189</v>
      </c>
      <c r="F339" s="17" t="s">
        <v>190</v>
      </c>
      <c r="G339" s="17" t="s">
        <v>264</v>
      </c>
      <c r="H339" t="s">
        <v>305</v>
      </c>
      <c r="I339" s="8">
        <v>45934</v>
      </c>
      <c r="J339" s="8">
        <v>45934</v>
      </c>
      <c r="K339">
        <v>0</v>
      </c>
      <c r="L339" s="17" t="s">
        <v>2937</v>
      </c>
      <c r="M339">
        <v>7314</v>
      </c>
      <c r="N339">
        <v>1685</v>
      </c>
      <c r="O339">
        <v>102</v>
      </c>
      <c r="P339">
        <v>80</v>
      </c>
      <c r="Q339" s="17" t="s">
        <v>2944</v>
      </c>
      <c r="R339" s="17" t="s">
        <v>2945</v>
      </c>
      <c r="S339" s="17" t="s">
        <v>2948</v>
      </c>
      <c r="T339">
        <v>182</v>
      </c>
      <c r="U339" s="17" t="s">
        <v>2948</v>
      </c>
      <c r="V339" s="17" t="s">
        <v>2941</v>
      </c>
      <c r="W339" s="172">
        <v>45934</v>
      </c>
      <c r="Y339" s="172">
        <v>45931</v>
      </c>
      <c r="Z339" s="17" t="s">
        <v>2942</v>
      </c>
      <c r="AA339">
        <v>2025</v>
      </c>
      <c r="AB339" s="17" t="s">
        <v>2947</v>
      </c>
      <c r="AC339" s="17"/>
      <c r="AD339" s="17" t="s">
        <v>1471</v>
      </c>
      <c r="AE339">
        <v>18</v>
      </c>
      <c r="AF339" s="17" t="s">
        <v>2937</v>
      </c>
      <c r="AG339" t="s">
        <v>2957</v>
      </c>
      <c r="AH339" s="17" t="s">
        <v>1471</v>
      </c>
    </row>
    <row r="340" spans="1:34">
      <c r="A340">
        <v>199</v>
      </c>
      <c r="B340" s="17" t="s">
        <v>31</v>
      </c>
      <c r="C340" s="17" t="s">
        <v>31</v>
      </c>
      <c r="D340" s="17" t="s">
        <v>104</v>
      </c>
      <c r="E340" s="17" t="s">
        <v>189</v>
      </c>
      <c r="F340" s="17" t="s">
        <v>190</v>
      </c>
      <c r="G340" s="17" t="s">
        <v>265</v>
      </c>
      <c r="H340" t="s">
        <v>305</v>
      </c>
      <c r="I340" s="8">
        <v>45934</v>
      </c>
      <c r="J340" s="8">
        <v>45935</v>
      </c>
      <c r="K340">
        <v>1</v>
      </c>
      <c r="L340" s="17" t="s">
        <v>2937</v>
      </c>
      <c r="M340">
        <v>1241</v>
      </c>
      <c r="N340">
        <v>427</v>
      </c>
      <c r="O340">
        <v>100</v>
      </c>
      <c r="P340">
        <v>80</v>
      </c>
      <c r="Q340" s="17" t="s">
        <v>2944</v>
      </c>
      <c r="R340" s="17" t="s">
        <v>2945</v>
      </c>
      <c r="S340" s="17" t="s">
        <v>2948</v>
      </c>
      <c r="T340">
        <v>180</v>
      </c>
      <c r="U340" s="17" t="s">
        <v>2948</v>
      </c>
      <c r="V340" s="17" t="s">
        <v>2941</v>
      </c>
      <c r="W340" s="172">
        <v>45935</v>
      </c>
      <c r="Y340" s="172">
        <v>45931</v>
      </c>
      <c r="Z340" s="17" t="s">
        <v>2942</v>
      </c>
      <c r="AA340">
        <v>2025</v>
      </c>
      <c r="AB340" s="17" t="s">
        <v>2950</v>
      </c>
      <c r="AC340" s="17"/>
      <c r="AD340" s="17" t="s">
        <v>1471</v>
      </c>
      <c r="AE340">
        <v>18</v>
      </c>
      <c r="AF340" s="17" t="s">
        <v>2937</v>
      </c>
      <c r="AG340" t="s">
        <v>2957</v>
      </c>
      <c r="AH340" s="17" t="s">
        <v>1471</v>
      </c>
    </row>
    <row r="341" spans="1:34">
      <c r="A341">
        <v>200</v>
      </c>
      <c r="B341" s="17" t="s">
        <v>31</v>
      </c>
      <c r="C341" s="17" t="s">
        <v>31</v>
      </c>
      <c r="D341" s="17" t="s">
        <v>104</v>
      </c>
      <c r="E341" s="17" t="s">
        <v>189</v>
      </c>
      <c r="F341" s="17" t="s">
        <v>190</v>
      </c>
      <c r="G341" s="17" t="s">
        <v>266</v>
      </c>
      <c r="H341" t="s">
        <v>305</v>
      </c>
      <c r="I341" s="8">
        <v>45934</v>
      </c>
      <c r="J341" s="8">
        <v>45935</v>
      </c>
      <c r="K341">
        <v>1</v>
      </c>
      <c r="L341" s="17" t="s">
        <v>2937</v>
      </c>
      <c r="M341">
        <v>269</v>
      </c>
      <c r="N341">
        <v>60</v>
      </c>
      <c r="O341">
        <v>88</v>
      </c>
      <c r="P341">
        <v>80</v>
      </c>
      <c r="Q341" s="17" t="s">
        <v>2944</v>
      </c>
      <c r="R341" s="17" t="s">
        <v>2945</v>
      </c>
      <c r="S341" s="17" t="s">
        <v>2948</v>
      </c>
      <c r="T341">
        <v>168</v>
      </c>
      <c r="U341" s="17" t="s">
        <v>2948</v>
      </c>
      <c r="V341" s="17" t="s">
        <v>2941</v>
      </c>
      <c r="W341" s="172">
        <v>45935</v>
      </c>
      <c r="Y341" s="172">
        <v>45931</v>
      </c>
      <c r="Z341" s="17" t="s">
        <v>2942</v>
      </c>
      <c r="AA341">
        <v>2025</v>
      </c>
      <c r="AB341" s="17" t="s">
        <v>2950</v>
      </c>
      <c r="AC341" s="17"/>
      <c r="AD341" s="17" t="s">
        <v>1471</v>
      </c>
      <c r="AE341">
        <v>18</v>
      </c>
      <c r="AF341" s="17" t="s">
        <v>2937</v>
      </c>
      <c r="AG341" t="s">
        <v>2957</v>
      </c>
      <c r="AH341" s="17" t="s">
        <v>1471</v>
      </c>
    </row>
    <row r="342" spans="1:34">
      <c r="A342">
        <v>201</v>
      </c>
      <c r="B342" s="17" t="s">
        <v>31</v>
      </c>
      <c r="C342" s="17" t="s">
        <v>31</v>
      </c>
      <c r="D342" s="17" t="s">
        <v>104</v>
      </c>
      <c r="E342" s="17" t="s">
        <v>189</v>
      </c>
      <c r="F342" s="17" t="s">
        <v>190</v>
      </c>
      <c r="G342" s="17" t="s">
        <v>267</v>
      </c>
      <c r="H342" t="s">
        <v>305</v>
      </c>
      <c r="I342" s="8">
        <v>45934</v>
      </c>
      <c r="J342" s="8">
        <v>45935</v>
      </c>
      <c r="K342">
        <v>1</v>
      </c>
      <c r="L342" s="17" t="s">
        <v>2937</v>
      </c>
      <c r="M342">
        <v>450</v>
      </c>
      <c r="N342">
        <v>135</v>
      </c>
      <c r="O342">
        <v>42</v>
      </c>
      <c r="P342">
        <v>80</v>
      </c>
      <c r="Q342" s="17" t="s">
        <v>2944</v>
      </c>
      <c r="R342" s="17" t="s">
        <v>2945</v>
      </c>
      <c r="S342" s="17" t="s">
        <v>2948</v>
      </c>
      <c r="T342">
        <v>122</v>
      </c>
      <c r="U342" s="17" t="s">
        <v>2948</v>
      </c>
      <c r="V342" s="17" t="s">
        <v>2941</v>
      </c>
      <c r="W342" s="172">
        <v>45935</v>
      </c>
      <c r="Y342" s="172">
        <v>45931</v>
      </c>
      <c r="Z342" s="17" t="s">
        <v>2942</v>
      </c>
      <c r="AA342">
        <v>2025</v>
      </c>
      <c r="AB342" s="17" t="s">
        <v>2950</v>
      </c>
      <c r="AC342" s="17"/>
      <c r="AD342" s="17" t="s">
        <v>1471</v>
      </c>
      <c r="AE342">
        <v>18</v>
      </c>
      <c r="AF342" s="17" t="s">
        <v>2937</v>
      </c>
      <c r="AG342" t="s">
        <v>2957</v>
      </c>
      <c r="AH342" s="17" t="s">
        <v>1471</v>
      </c>
    </row>
    <row r="343" spans="1:34">
      <c r="A343">
        <v>314</v>
      </c>
      <c r="B343" s="17" t="s">
        <v>31</v>
      </c>
      <c r="C343" s="17" t="s">
        <v>31</v>
      </c>
      <c r="D343" s="17" t="s">
        <v>104</v>
      </c>
      <c r="E343" s="17" t="s">
        <v>230</v>
      </c>
      <c r="F343" s="17" t="s">
        <v>231</v>
      </c>
      <c r="G343" s="17" t="s">
        <v>389</v>
      </c>
      <c r="H343" t="s">
        <v>408</v>
      </c>
      <c r="I343" s="8">
        <v>45936</v>
      </c>
      <c r="J343" s="8">
        <v>45937</v>
      </c>
      <c r="K343">
        <v>1</v>
      </c>
      <c r="L343" s="17" t="s">
        <v>2937</v>
      </c>
      <c r="M343">
        <v>6369</v>
      </c>
      <c r="N343">
        <v>1392</v>
      </c>
      <c r="O343">
        <v>71</v>
      </c>
      <c r="P343">
        <v>100</v>
      </c>
      <c r="Q343" s="17" t="s">
        <v>2944</v>
      </c>
      <c r="R343" s="17" t="s">
        <v>2945</v>
      </c>
      <c r="S343" s="17" t="s">
        <v>2948</v>
      </c>
      <c r="T343">
        <v>171</v>
      </c>
      <c r="U343" s="17" t="s">
        <v>2948</v>
      </c>
      <c r="V343" s="17" t="s">
        <v>2941</v>
      </c>
      <c r="W343" s="172">
        <v>45937</v>
      </c>
      <c r="Y343" s="172">
        <v>45931</v>
      </c>
      <c r="Z343" s="17" t="s">
        <v>2942</v>
      </c>
      <c r="AA343">
        <v>2025</v>
      </c>
      <c r="AB343" s="17" t="s">
        <v>2949</v>
      </c>
      <c r="AC343" s="17"/>
      <c r="AD343" s="17" t="s">
        <v>1392</v>
      </c>
      <c r="AE343">
        <v>18</v>
      </c>
      <c r="AF343" s="17" t="s">
        <v>2937</v>
      </c>
      <c r="AG343" t="s">
        <v>2957</v>
      </c>
      <c r="AH343" s="17" t="s">
        <v>1392</v>
      </c>
    </row>
    <row r="344" spans="1:34">
      <c r="A344">
        <v>315</v>
      </c>
      <c r="B344" s="17" t="s">
        <v>31</v>
      </c>
      <c r="C344" s="17" t="s">
        <v>31</v>
      </c>
      <c r="D344" s="17" t="s">
        <v>104</v>
      </c>
      <c r="E344" s="17" t="s">
        <v>230</v>
      </c>
      <c r="F344" s="17" t="s">
        <v>231</v>
      </c>
      <c r="G344" s="17" t="s">
        <v>390</v>
      </c>
      <c r="H344" t="s">
        <v>408</v>
      </c>
      <c r="I344" s="8">
        <v>45936</v>
      </c>
      <c r="J344" s="8">
        <v>45936</v>
      </c>
      <c r="K344">
        <v>0</v>
      </c>
      <c r="L344" s="17" t="s">
        <v>2937</v>
      </c>
      <c r="M344">
        <v>2019</v>
      </c>
      <c r="N344">
        <v>299</v>
      </c>
      <c r="O344">
        <v>81</v>
      </c>
      <c r="P344">
        <v>80</v>
      </c>
      <c r="Q344" s="17" t="s">
        <v>2944</v>
      </c>
      <c r="R344" s="17" t="s">
        <v>2945</v>
      </c>
      <c r="S344" s="17" t="s">
        <v>2948</v>
      </c>
      <c r="T344">
        <v>161</v>
      </c>
      <c r="U344" s="17" t="s">
        <v>2948</v>
      </c>
      <c r="V344" s="17" t="s">
        <v>2941</v>
      </c>
      <c r="W344" s="172">
        <v>45936</v>
      </c>
      <c r="Y344" s="172">
        <v>45931</v>
      </c>
      <c r="Z344" s="17" t="s">
        <v>2942</v>
      </c>
      <c r="AA344">
        <v>2025</v>
      </c>
      <c r="AB344" s="17" t="s">
        <v>1003</v>
      </c>
      <c r="AC344" s="17"/>
      <c r="AD344" s="17" t="s">
        <v>1400</v>
      </c>
      <c r="AE344">
        <v>18</v>
      </c>
      <c r="AF344" s="17" t="s">
        <v>2937</v>
      </c>
      <c r="AG344" t="s">
        <v>2957</v>
      </c>
      <c r="AH344" s="17" t="s">
        <v>1400</v>
      </c>
    </row>
    <row r="345" spans="1:34">
      <c r="A345">
        <v>361</v>
      </c>
      <c r="B345" s="17" t="s">
        <v>31</v>
      </c>
      <c r="C345" s="17" t="s">
        <v>31</v>
      </c>
      <c r="D345" s="17" t="s">
        <v>104</v>
      </c>
      <c r="E345" s="17" t="s">
        <v>230</v>
      </c>
      <c r="F345" s="17" t="s">
        <v>231</v>
      </c>
      <c r="G345" s="17" t="s">
        <v>453</v>
      </c>
      <c r="H345" t="s">
        <v>493</v>
      </c>
      <c r="I345" s="8">
        <v>45938</v>
      </c>
      <c r="J345" s="8">
        <v>45940</v>
      </c>
      <c r="K345">
        <v>2</v>
      </c>
      <c r="L345" s="17" t="s">
        <v>2937</v>
      </c>
      <c r="M345">
        <v>1129</v>
      </c>
      <c r="N345">
        <v>303</v>
      </c>
      <c r="O345">
        <v>76</v>
      </c>
      <c r="P345">
        <v>80</v>
      </c>
      <c r="Q345" s="17" t="s">
        <v>2944</v>
      </c>
      <c r="R345" s="17" t="s">
        <v>2945</v>
      </c>
      <c r="S345" s="17" t="s">
        <v>2948</v>
      </c>
      <c r="T345">
        <v>156</v>
      </c>
      <c r="U345" s="17" t="s">
        <v>2948</v>
      </c>
      <c r="V345" s="17" t="s">
        <v>2941</v>
      </c>
      <c r="W345" s="172">
        <v>45940</v>
      </c>
      <c r="Y345" s="172">
        <v>45931</v>
      </c>
      <c r="Z345" s="17" t="s">
        <v>2942</v>
      </c>
      <c r="AA345">
        <v>2025</v>
      </c>
      <c r="AB345" s="17" t="s">
        <v>2952</v>
      </c>
      <c r="AC345" s="17"/>
      <c r="AD345" s="17" t="s">
        <v>1417</v>
      </c>
      <c r="AE345">
        <v>18</v>
      </c>
      <c r="AF345" s="17" t="s">
        <v>2937</v>
      </c>
      <c r="AG345" t="s">
        <v>2957</v>
      </c>
      <c r="AH345" s="17" t="s">
        <v>1417</v>
      </c>
    </row>
    <row r="346" spans="1:34">
      <c r="A346">
        <v>218</v>
      </c>
      <c r="B346" s="17" t="s">
        <v>31</v>
      </c>
      <c r="C346" s="17" t="s">
        <v>31</v>
      </c>
      <c r="D346" s="17" t="s">
        <v>1</v>
      </c>
      <c r="E346" s="17" t="s">
        <v>143</v>
      </c>
      <c r="F346" s="17" t="s">
        <v>111</v>
      </c>
      <c r="G346" s="17" t="s">
        <v>284</v>
      </c>
      <c r="H346">
        <v>82549</v>
      </c>
      <c r="I346" s="8">
        <v>45934</v>
      </c>
      <c r="J346" s="8">
        <v>45934</v>
      </c>
      <c r="K346">
        <v>0</v>
      </c>
      <c r="L346" s="17" t="s">
        <v>2937</v>
      </c>
      <c r="M346">
        <v>14002</v>
      </c>
      <c r="N346">
        <v>4795</v>
      </c>
      <c r="O346">
        <v>10</v>
      </c>
      <c r="P346">
        <v>60</v>
      </c>
      <c r="Q346" s="17" t="s">
        <v>2944</v>
      </c>
      <c r="R346" s="17" t="s">
        <v>2945</v>
      </c>
      <c r="S346" s="17" t="s">
        <v>2946</v>
      </c>
      <c r="T346">
        <v>70</v>
      </c>
      <c r="U346" s="17" t="s">
        <v>2946</v>
      </c>
      <c r="V346" s="17" t="s">
        <v>2941</v>
      </c>
      <c r="W346" s="172">
        <v>45934</v>
      </c>
      <c r="Y346" s="172">
        <v>45931</v>
      </c>
      <c r="Z346" s="17" t="s">
        <v>2942</v>
      </c>
      <c r="AA346">
        <v>2025</v>
      </c>
      <c r="AB346" s="17" t="s">
        <v>2947</v>
      </c>
      <c r="AC346" s="17"/>
      <c r="AD346" s="17" t="s">
        <v>1744</v>
      </c>
      <c r="AE346">
        <v>18</v>
      </c>
      <c r="AF346" s="17" t="s">
        <v>2937</v>
      </c>
      <c r="AG346" t="s">
        <v>2957</v>
      </c>
      <c r="AH346" s="17" t="s">
        <v>1744</v>
      </c>
    </row>
    <row r="347" spans="1:34">
      <c r="A347">
        <v>598</v>
      </c>
      <c r="B347" s="17" t="s">
        <v>31</v>
      </c>
      <c r="C347" s="17" t="s">
        <v>31</v>
      </c>
      <c r="D347" s="17" t="s">
        <v>1</v>
      </c>
      <c r="E347" s="17" t="s">
        <v>112</v>
      </c>
      <c r="F347" s="17" t="s">
        <v>111</v>
      </c>
      <c r="G347" s="17" t="s">
        <v>284</v>
      </c>
      <c r="H347">
        <v>95142</v>
      </c>
      <c r="I347" s="8">
        <v>45949</v>
      </c>
      <c r="J347" s="8">
        <v>45949</v>
      </c>
      <c r="K347">
        <v>0</v>
      </c>
      <c r="L347" s="17" t="s">
        <v>2937</v>
      </c>
      <c r="M347">
        <v>14112</v>
      </c>
      <c r="N347">
        <v>4815</v>
      </c>
      <c r="O347">
        <v>26</v>
      </c>
      <c r="P347">
        <v>40</v>
      </c>
      <c r="Q347" s="17" t="s">
        <v>2944</v>
      </c>
      <c r="R347" s="17" t="s">
        <v>2945</v>
      </c>
      <c r="S347" s="17" t="s">
        <v>2946</v>
      </c>
      <c r="T347">
        <v>66</v>
      </c>
      <c r="U347" s="17" t="s">
        <v>2946</v>
      </c>
      <c r="V347" s="17" t="s">
        <v>2941</v>
      </c>
      <c r="W347" s="172">
        <v>45949</v>
      </c>
      <c r="Y347" s="172">
        <v>45931</v>
      </c>
      <c r="Z347" s="17" t="s">
        <v>2942</v>
      </c>
      <c r="AA347">
        <v>2025</v>
      </c>
      <c r="AB347" s="17" t="s">
        <v>2950</v>
      </c>
      <c r="AC347" s="17"/>
      <c r="AD347" s="17" t="s">
        <v>1744</v>
      </c>
      <c r="AE347">
        <v>18</v>
      </c>
      <c r="AF347" s="17" t="s">
        <v>2937</v>
      </c>
      <c r="AG347" t="s">
        <v>2957</v>
      </c>
      <c r="AH347" s="17" t="s">
        <v>1744</v>
      </c>
    </row>
    <row r="348" spans="1:34">
      <c r="A348">
        <v>219</v>
      </c>
      <c r="B348" s="17" t="s">
        <v>31</v>
      </c>
      <c r="C348" s="17" t="s">
        <v>31</v>
      </c>
      <c r="D348" s="17" t="s">
        <v>1</v>
      </c>
      <c r="E348" s="17" t="s">
        <v>143</v>
      </c>
      <c r="F348" s="17" t="s">
        <v>111</v>
      </c>
      <c r="G348" s="17" t="s">
        <v>285</v>
      </c>
      <c r="H348">
        <v>82549</v>
      </c>
      <c r="I348" s="8">
        <v>45934</v>
      </c>
      <c r="J348" s="8">
        <v>45934</v>
      </c>
      <c r="K348">
        <v>0</v>
      </c>
      <c r="L348" s="17" t="s">
        <v>2937</v>
      </c>
      <c r="M348">
        <v>9339</v>
      </c>
      <c r="N348">
        <v>2044</v>
      </c>
      <c r="O348">
        <v>51</v>
      </c>
      <c r="P348">
        <v>60</v>
      </c>
      <c r="Q348" s="17" t="s">
        <v>2944</v>
      </c>
      <c r="R348" s="17" t="s">
        <v>2945</v>
      </c>
      <c r="S348" s="17" t="s">
        <v>2946</v>
      </c>
      <c r="T348">
        <v>111</v>
      </c>
      <c r="U348" s="17" t="s">
        <v>2946</v>
      </c>
      <c r="V348" s="17" t="s">
        <v>2941</v>
      </c>
      <c r="W348" s="172">
        <v>45934</v>
      </c>
      <c r="Y348" s="172">
        <v>45931</v>
      </c>
      <c r="Z348" s="17" t="s">
        <v>2942</v>
      </c>
      <c r="AA348">
        <v>2025</v>
      </c>
      <c r="AB348" s="17" t="s">
        <v>2947</v>
      </c>
      <c r="AC348" s="17"/>
      <c r="AD348" s="17" t="s">
        <v>1744</v>
      </c>
      <c r="AE348">
        <v>18</v>
      </c>
      <c r="AF348" s="17" t="s">
        <v>2937</v>
      </c>
      <c r="AG348" t="s">
        <v>2957</v>
      </c>
      <c r="AH348" s="17" t="s">
        <v>1744</v>
      </c>
    </row>
    <row r="349" spans="1:34">
      <c r="A349">
        <v>220</v>
      </c>
      <c r="B349" s="17" t="s">
        <v>31</v>
      </c>
      <c r="C349" s="17" t="s">
        <v>31</v>
      </c>
      <c r="D349" s="17" t="s">
        <v>1</v>
      </c>
      <c r="E349" s="17" t="s">
        <v>143</v>
      </c>
      <c r="F349" s="17" t="s">
        <v>111</v>
      </c>
      <c r="G349" s="17" t="s">
        <v>286</v>
      </c>
      <c r="H349">
        <v>82549</v>
      </c>
      <c r="I349" s="8">
        <v>45934</v>
      </c>
      <c r="J349" s="8">
        <v>45934</v>
      </c>
      <c r="K349">
        <v>0</v>
      </c>
      <c r="L349" s="17" t="s">
        <v>2937</v>
      </c>
      <c r="M349">
        <v>788</v>
      </c>
      <c r="N349">
        <v>130</v>
      </c>
      <c r="O349">
        <v>60</v>
      </c>
      <c r="P349">
        <v>80</v>
      </c>
      <c r="Q349" s="17" t="s">
        <v>2944</v>
      </c>
      <c r="R349" s="17" t="s">
        <v>2945</v>
      </c>
      <c r="S349" s="17" t="s">
        <v>2948</v>
      </c>
      <c r="T349">
        <v>140</v>
      </c>
      <c r="U349" s="17" t="s">
        <v>2948</v>
      </c>
      <c r="V349" s="17" t="s">
        <v>2941</v>
      </c>
      <c r="W349" s="172">
        <v>45934</v>
      </c>
      <c r="Y349" s="172">
        <v>45931</v>
      </c>
      <c r="Z349" s="17" t="s">
        <v>2942</v>
      </c>
      <c r="AA349">
        <v>2025</v>
      </c>
      <c r="AB349" s="17" t="s">
        <v>2947</v>
      </c>
      <c r="AC349" s="17"/>
      <c r="AD349" s="17" t="s">
        <v>1744</v>
      </c>
      <c r="AE349">
        <v>18</v>
      </c>
      <c r="AF349" s="17" t="s">
        <v>2937</v>
      </c>
      <c r="AG349" t="s">
        <v>2957</v>
      </c>
      <c r="AH349" s="17" t="s">
        <v>1744</v>
      </c>
    </row>
    <row r="350" spans="1:34">
      <c r="A350">
        <v>263</v>
      </c>
      <c r="B350" s="17" t="s">
        <v>31</v>
      </c>
      <c r="C350" s="17" t="s">
        <v>31</v>
      </c>
      <c r="D350" s="17" t="s">
        <v>104</v>
      </c>
      <c r="E350" s="17" t="s">
        <v>230</v>
      </c>
      <c r="F350" s="17" t="s">
        <v>231</v>
      </c>
      <c r="G350" s="17" t="s">
        <v>335</v>
      </c>
      <c r="H350" t="s">
        <v>405</v>
      </c>
      <c r="I350" s="8">
        <v>45935</v>
      </c>
      <c r="J350" s="8">
        <v>45935</v>
      </c>
      <c r="K350">
        <v>0</v>
      </c>
      <c r="L350" s="17" t="s">
        <v>2937</v>
      </c>
      <c r="M350">
        <v>703</v>
      </c>
      <c r="N350">
        <v>167</v>
      </c>
      <c r="O350">
        <v>72</v>
      </c>
      <c r="P350">
        <v>120</v>
      </c>
      <c r="Q350" s="17" t="s">
        <v>2944</v>
      </c>
      <c r="R350" s="17" t="s">
        <v>2945</v>
      </c>
      <c r="S350" s="17" t="s">
        <v>2948</v>
      </c>
      <c r="T350">
        <v>192</v>
      </c>
      <c r="U350" s="17" t="s">
        <v>2948</v>
      </c>
      <c r="V350" s="17" t="s">
        <v>2941</v>
      </c>
      <c r="W350" s="172">
        <v>45935</v>
      </c>
      <c r="Y350" s="172">
        <v>45931</v>
      </c>
      <c r="Z350" s="17" t="s">
        <v>2942</v>
      </c>
      <c r="AA350">
        <v>2025</v>
      </c>
      <c r="AB350" s="17" t="s">
        <v>2950</v>
      </c>
      <c r="AC350" s="17"/>
      <c r="AD350" s="17" t="s">
        <v>1392</v>
      </c>
      <c r="AE350">
        <v>18</v>
      </c>
      <c r="AF350" s="17" t="s">
        <v>2937</v>
      </c>
      <c r="AG350" t="s">
        <v>2957</v>
      </c>
      <c r="AH350" s="17" t="s">
        <v>1392</v>
      </c>
    </row>
    <row r="351" spans="1:34">
      <c r="A351">
        <v>222</v>
      </c>
      <c r="B351" s="17" t="s">
        <v>31</v>
      </c>
      <c r="C351" s="17" t="s">
        <v>31</v>
      </c>
      <c r="D351" s="17" t="s">
        <v>1</v>
      </c>
      <c r="E351" s="17" t="s">
        <v>143</v>
      </c>
      <c r="F351" s="17" t="s">
        <v>111</v>
      </c>
      <c r="G351" s="17" t="s">
        <v>288</v>
      </c>
      <c r="H351">
        <v>82549</v>
      </c>
      <c r="I351" s="8">
        <v>45934</v>
      </c>
      <c r="J351" s="8">
        <v>45934</v>
      </c>
      <c r="K351">
        <v>0</v>
      </c>
      <c r="L351" s="17" t="s">
        <v>2937</v>
      </c>
      <c r="M351">
        <v>5824</v>
      </c>
      <c r="N351">
        <v>922</v>
      </c>
      <c r="O351">
        <v>37</v>
      </c>
      <c r="P351">
        <v>40</v>
      </c>
      <c r="Q351" s="17" t="s">
        <v>2944</v>
      </c>
      <c r="R351" s="17" t="s">
        <v>2945</v>
      </c>
      <c r="S351" s="17" t="s">
        <v>2946</v>
      </c>
      <c r="T351">
        <v>77</v>
      </c>
      <c r="U351" s="17" t="s">
        <v>2946</v>
      </c>
      <c r="V351" s="17" t="s">
        <v>2941</v>
      </c>
      <c r="W351" s="172">
        <v>45934</v>
      </c>
      <c r="Y351" s="172">
        <v>45931</v>
      </c>
      <c r="Z351" s="17" t="s">
        <v>2942</v>
      </c>
      <c r="AA351">
        <v>2025</v>
      </c>
      <c r="AB351" s="17" t="s">
        <v>2947</v>
      </c>
      <c r="AC351" s="17"/>
      <c r="AD351" s="17" t="s">
        <v>1769</v>
      </c>
      <c r="AE351">
        <v>18</v>
      </c>
      <c r="AF351" s="17" t="s">
        <v>2937</v>
      </c>
      <c r="AG351" t="s">
        <v>2957</v>
      </c>
      <c r="AH351" s="17" t="s">
        <v>1769</v>
      </c>
    </row>
    <row r="352" spans="1:34">
      <c r="A352">
        <v>539</v>
      </c>
      <c r="B352" s="17" t="s">
        <v>31</v>
      </c>
      <c r="C352" s="17" t="s">
        <v>31</v>
      </c>
      <c r="D352" s="17" t="s">
        <v>1</v>
      </c>
      <c r="E352" s="17" t="s">
        <v>112</v>
      </c>
      <c r="F352" s="17" t="s">
        <v>111</v>
      </c>
      <c r="G352" s="17" t="s">
        <v>288</v>
      </c>
      <c r="H352">
        <v>103830</v>
      </c>
      <c r="I352" s="8">
        <v>45945</v>
      </c>
      <c r="J352" s="8">
        <v>45945</v>
      </c>
      <c r="K352">
        <v>0</v>
      </c>
      <c r="L352" s="17" t="s">
        <v>2937</v>
      </c>
      <c r="M352">
        <v>5920</v>
      </c>
      <c r="N352">
        <v>939</v>
      </c>
      <c r="O352">
        <v>40</v>
      </c>
      <c r="P352">
        <v>60</v>
      </c>
      <c r="Q352" s="17" t="s">
        <v>2944</v>
      </c>
      <c r="R352" s="17" t="s">
        <v>2945</v>
      </c>
      <c r="S352" s="17" t="s">
        <v>2946</v>
      </c>
      <c r="T352">
        <v>100</v>
      </c>
      <c r="U352" s="17" t="s">
        <v>2946</v>
      </c>
      <c r="V352" s="17" t="s">
        <v>2941</v>
      </c>
      <c r="W352" s="172">
        <v>45945</v>
      </c>
      <c r="Y352" s="172">
        <v>45931</v>
      </c>
      <c r="Z352" s="17" t="s">
        <v>2942</v>
      </c>
      <c r="AA352">
        <v>2025</v>
      </c>
      <c r="AB352" s="17" t="s">
        <v>2943</v>
      </c>
      <c r="AC352" s="17"/>
      <c r="AD352" s="17" t="s">
        <v>1769</v>
      </c>
      <c r="AE352">
        <v>18</v>
      </c>
      <c r="AF352" s="17" t="s">
        <v>2937</v>
      </c>
      <c r="AG352" t="s">
        <v>2957</v>
      </c>
      <c r="AH352" s="17" t="s">
        <v>1769</v>
      </c>
    </row>
    <row r="353" spans="1:34">
      <c r="A353">
        <v>223</v>
      </c>
      <c r="B353" s="17" t="s">
        <v>31</v>
      </c>
      <c r="C353" s="17" t="s">
        <v>31</v>
      </c>
      <c r="D353" s="17" t="s">
        <v>1</v>
      </c>
      <c r="E353" s="17" t="s">
        <v>143</v>
      </c>
      <c r="F353" s="17" t="s">
        <v>111</v>
      </c>
      <c r="G353" s="17" t="s">
        <v>289</v>
      </c>
      <c r="H353">
        <v>82549</v>
      </c>
      <c r="I353" s="8">
        <v>45934</v>
      </c>
      <c r="J353" s="8">
        <v>45934</v>
      </c>
      <c r="K353">
        <v>0</v>
      </c>
      <c r="L353" s="17" t="s">
        <v>2937</v>
      </c>
      <c r="M353">
        <v>2913</v>
      </c>
      <c r="N353">
        <v>640</v>
      </c>
      <c r="O353">
        <v>69</v>
      </c>
      <c r="P353">
        <v>40</v>
      </c>
      <c r="Q353" s="17" t="s">
        <v>2944</v>
      </c>
      <c r="R353" s="17" t="s">
        <v>2945</v>
      </c>
      <c r="S353" s="17" t="s">
        <v>2946</v>
      </c>
      <c r="T353">
        <v>109</v>
      </c>
      <c r="U353" s="17" t="s">
        <v>2946</v>
      </c>
      <c r="V353" s="17" t="s">
        <v>2941</v>
      </c>
      <c r="W353" s="172">
        <v>45934</v>
      </c>
      <c r="Y353" s="172">
        <v>45931</v>
      </c>
      <c r="Z353" s="17" t="s">
        <v>2942</v>
      </c>
      <c r="AA353">
        <v>2025</v>
      </c>
      <c r="AB353" s="17" t="s">
        <v>2947</v>
      </c>
      <c r="AC353" s="17"/>
      <c r="AD353" s="17" t="s">
        <v>1769</v>
      </c>
      <c r="AE353">
        <v>18</v>
      </c>
      <c r="AF353" s="17" t="s">
        <v>2937</v>
      </c>
      <c r="AG353" t="s">
        <v>2957</v>
      </c>
      <c r="AH353" s="17" t="s">
        <v>1769</v>
      </c>
    </row>
    <row r="354" spans="1:34">
      <c r="A354">
        <v>224</v>
      </c>
      <c r="B354" s="17" t="s">
        <v>31</v>
      </c>
      <c r="C354" s="17" t="s">
        <v>31</v>
      </c>
      <c r="D354" s="17" t="s">
        <v>1</v>
      </c>
      <c r="E354" s="17" t="s">
        <v>143</v>
      </c>
      <c r="F354" s="17" t="s">
        <v>111</v>
      </c>
      <c r="G354" s="17" t="s">
        <v>290</v>
      </c>
      <c r="H354">
        <v>82549</v>
      </c>
      <c r="I354" s="8">
        <v>45934</v>
      </c>
      <c r="J354" s="8">
        <v>45934</v>
      </c>
      <c r="K354">
        <v>0</v>
      </c>
      <c r="L354" s="17" t="s">
        <v>2937</v>
      </c>
      <c r="M354">
        <v>5488</v>
      </c>
      <c r="N354">
        <v>1059</v>
      </c>
      <c r="O354">
        <v>46</v>
      </c>
      <c r="P354">
        <v>40</v>
      </c>
      <c r="Q354" s="17" t="s">
        <v>2944</v>
      </c>
      <c r="R354" s="17" t="s">
        <v>2945</v>
      </c>
      <c r="S354" s="17" t="s">
        <v>2946</v>
      </c>
      <c r="T354">
        <v>86</v>
      </c>
      <c r="U354" s="17" t="s">
        <v>2946</v>
      </c>
      <c r="V354" s="17" t="s">
        <v>2941</v>
      </c>
      <c r="W354" s="172">
        <v>45934</v>
      </c>
      <c r="Y354" s="172">
        <v>45931</v>
      </c>
      <c r="Z354" s="17" t="s">
        <v>2942</v>
      </c>
      <c r="AA354">
        <v>2025</v>
      </c>
      <c r="AB354" s="17" t="s">
        <v>2947</v>
      </c>
      <c r="AC354" s="17"/>
      <c r="AD354" s="17" t="s">
        <v>1769</v>
      </c>
      <c r="AE354">
        <v>18</v>
      </c>
      <c r="AF354" s="17" t="s">
        <v>2937</v>
      </c>
      <c r="AG354" t="s">
        <v>2957</v>
      </c>
      <c r="AH354" s="17" t="s">
        <v>1769</v>
      </c>
    </row>
    <row r="355" spans="1:34">
      <c r="A355">
        <v>537</v>
      </c>
      <c r="B355" s="17" t="s">
        <v>31</v>
      </c>
      <c r="C355" s="17" t="s">
        <v>31</v>
      </c>
      <c r="D355" s="17" t="s">
        <v>1</v>
      </c>
      <c r="E355" s="17" t="s">
        <v>112</v>
      </c>
      <c r="F355" s="17" t="s">
        <v>111</v>
      </c>
      <c r="G355" s="17" t="s">
        <v>290</v>
      </c>
      <c r="H355">
        <v>103830</v>
      </c>
      <c r="I355" s="8">
        <v>45945</v>
      </c>
      <c r="J355" s="8">
        <v>45945</v>
      </c>
      <c r="K355">
        <v>0</v>
      </c>
      <c r="L355" s="17" t="s">
        <v>2937</v>
      </c>
      <c r="M355">
        <v>5624</v>
      </c>
      <c r="N355">
        <v>1075</v>
      </c>
      <c r="O355">
        <v>36</v>
      </c>
      <c r="P355">
        <v>40</v>
      </c>
      <c r="Q355" s="17" t="s">
        <v>2944</v>
      </c>
      <c r="R355" s="17" t="s">
        <v>2945</v>
      </c>
      <c r="S355" s="17" t="s">
        <v>2946</v>
      </c>
      <c r="T355">
        <v>76</v>
      </c>
      <c r="U355" s="17" t="s">
        <v>2946</v>
      </c>
      <c r="V355" s="17" t="s">
        <v>2941</v>
      </c>
      <c r="W355" s="172">
        <v>45945</v>
      </c>
      <c r="Y355" s="172">
        <v>45931</v>
      </c>
      <c r="Z355" s="17" t="s">
        <v>2942</v>
      </c>
      <c r="AA355">
        <v>2025</v>
      </c>
      <c r="AB355" s="17" t="s">
        <v>2943</v>
      </c>
      <c r="AC355" s="17"/>
      <c r="AD355" s="17" t="s">
        <v>1769</v>
      </c>
      <c r="AE355">
        <v>18</v>
      </c>
      <c r="AF355" s="17" t="s">
        <v>2937</v>
      </c>
      <c r="AG355" t="s">
        <v>2957</v>
      </c>
      <c r="AH355" s="17" t="s">
        <v>1769</v>
      </c>
    </row>
    <row r="356" spans="1:34">
      <c r="A356">
        <v>225</v>
      </c>
      <c r="B356" s="17" t="s">
        <v>31</v>
      </c>
      <c r="C356" s="17" t="s">
        <v>31</v>
      </c>
      <c r="D356" s="17" t="s">
        <v>1</v>
      </c>
      <c r="E356" s="17" t="s">
        <v>143</v>
      </c>
      <c r="F356" s="17" t="s">
        <v>111</v>
      </c>
      <c r="G356" s="17" t="s">
        <v>291</v>
      </c>
      <c r="H356">
        <v>82549</v>
      </c>
      <c r="I356" s="8">
        <v>45934</v>
      </c>
      <c r="J356" s="8">
        <v>45934</v>
      </c>
      <c r="K356">
        <v>0</v>
      </c>
      <c r="L356" s="17" t="s">
        <v>2937</v>
      </c>
      <c r="M356">
        <v>14849</v>
      </c>
      <c r="N356">
        <v>4000</v>
      </c>
      <c r="O356">
        <v>14</v>
      </c>
      <c r="P356">
        <v>60</v>
      </c>
      <c r="Q356" s="17" t="s">
        <v>2944</v>
      </c>
      <c r="R356" s="17" t="s">
        <v>2945</v>
      </c>
      <c r="S356" s="17" t="s">
        <v>2946</v>
      </c>
      <c r="T356">
        <v>74</v>
      </c>
      <c r="U356" s="17" t="s">
        <v>2946</v>
      </c>
      <c r="V356" s="17" t="s">
        <v>2941</v>
      </c>
      <c r="W356" s="172">
        <v>45934</v>
      </c>
      <c r="Y356" s="172">
        <v>45931</v>
      </c>
      <c r="Z356" s="17" t="s">
        <v>2942</v>
      </c>
      <c r="AA356">
        <v>2025</v>
      </c>
      <c r="AB356" s="17" t="s">
        <v>2947</v>
      </c>
      <c r="AC356" s="17"/>
      <c r="AD356" s="17" t="s">
        <v>1769</v>
      </c>
      <c r="AE356">
        <v>18</v>
      </c>
      <c r="AF356" s="17" t="s">
        <v>2937</v>
      </c>
      <c r="AG356" t="s">
        <v>2957</v>
      </c>
      <c r="AH356" s="17" t="s">
        <v>1769</v>
      </c>
    </row>
    <row r="357" spans="1:34">
      <c r="A357">
        <v>536</v>
      </c>
      <c r="B357" s="17" t="s">
        <v>31</v>
      </c>
      <c r="C357" s="17" t="s">
        <v>31</v>
      </c>
      <c r="D357" s="17" t="s">
        <v>1</v>
      </c>
      <c r="E357" s="17" t="s">
        <v>112</v>
      </c>
      <c r="F357" s="17" t="s">
        <v>111</v>
      </c>
      <c r="G357" s="17" t="s">
        <v>291</v>
      </c>
      <c r="H357">
        <v>103830</v>
      </c>
      <c r="I357" s="8">
        <v>45945</v>
      </c>
      <c r="J357" s="8">
        <v>45945</v>
      </c>
      <c r="K357">
        <v>0</v>
      </c>
      <c r="L357" s="17" t="s">
        <v>2937</v>
      </c>
      <c r="M357">
        <v>15004</v>
      </c>
      <c r="N357">
        <v>4025</v>
      </c>
      <c r="O357">
        <v>14</v>
      </c>
      <c r="P357">
        <v>40</v>
      </c>
      <c r="Q357" s="17" t="s">
        <v>2944</v>
      </c>
      <c r="R357" s="17" t="s">
        <v>2945</v>
      </c>
      <c r="S357" s="17" t="s">
        <v>2946</v>
      </c>
      <c r="T357">
        <v>54</v>
      </c>
      <c r="U357" s="17" t="s">
        <v>2946</v>
      </c>
      <c r="V357" s="17" t="s">
        <v>2941</v>
      </c>
      <c r="W357" s="172">
        <v>45945</v>
      </c>
      <c r="Y357" s="172">
        <v>45931</v>
      </c>
      <c r="Z357" s="17" t="s">
        <v>2942</v>
      </c>
      <c r="AA357">
        <v>2025</v>
      </c>
      <c r="AB357" s="17" t="s">
        <v>2943</v>
      </c>
      <c r="AC357" s="17"/>
      <c r="AD357" s="17" t="s">
        <v>1769</v>
      </c>
      <c r="AE357">
        <v>18</v>
      </c>
      <c r="AF357" s="17" t="s">
        <v>2937</v>
      </c>
      <c r="AG357" t="s">
        <v>2957</v>
      </c>
      <c r="AH357" s="17" t="s">
        <v>1769</v>
      </c>
    </row>
    <row r="358" spans="1:34">
      <c r="A358">
        <v>316</v>
      </c>
      <c r="B358" s="17" t="s">
        <v>31</v>
      </c>
      <c r="C358" s="17" t="s">
        <v>31</v>
      </c>
      <c r="D358" s="17" t="s">
        <v>104</v>
      </c>
      <c r="E358" s="17" t="s">
        <v>230</v>
      </c>
      <c r="F358" s="17" t="s">
        <v>231</v>
      </c>
      <c r="G358" s="17" t="s">
        <v>391</v>
      </c>
      <c r="H358" t="s">
        <v>408</v>
      </c>
      <c r="I358" s="8">
        <v>45936</v>
      </c>
      <c r="J358" s="8">
        <v>45936</v>
      </c>
      <c r="K358">
        <v>0</v>
      </c>
      <c r="L358" s="17" t="s">
        <v>2937</v>
      </c>
      <c r="M358">
        <v>1925</v>
      </c>
      <c r="N358">
        <v>436</v>
      </c>
      <c r="O358">
        <v>95</v>
      </c>
      <c r="P358">
        <v>60</v>
      </c>
      <c r="Q358" s="17" t="s">
        <v>2944</v>
      </c>
      <c r="R358" s="17" t="s">
        <v>2945</v>
      </c>
      <c r="S358" s="17" t="s">
        <v>2946</v>
      </c>
      <c r="T358">
        <v>155</v>
      </c>
      <c r="U358" s="17" t="s">
        <v>2946</v>
      </c>
      <c r="V358" s="17" t="s">
        <v>2941</v>
      </c>
      <c r="W358" s="172">
        <v>45936</v>
      </c>
      <c r="Y358" s="172">
        <v>45931</v>
      </c>
      <c r="Z358" s="17" t="s">
        <v>2942</v>
      </c>
      <c r="AA358">
        <v>2025</v>
      </c>
      <c r="AB358" s="17" t="s">
        <v>1003</v>
      </c>
      <c r="AC358" s="17"/>
      <c r="AD358" s="17" t="s">
        <v>1400</v>
      </c>
      <c r="AE358">
        <v>18</v>
      </c>
      <c r="AF358" s="17" t="s">
        <v>2937</v>
      </c>
      <c r="AG358" t="s">
        <v>2957</v>
      </c>
      <c r="AH358" s="17" t="s">
        <v>1400</v>
      </c>
    </row>
    <row r="359" spans="1:34">
      <c r="A359">
        <v>238</v>
      </c>
      <c r="B359" s="17" t="s">
        <v>31</v>
      </c>
      <c r="C359" s="17" t="s">
        <v>31</v>
      </c>
      <c r="D359" s="17" t="s">
        <v>1</v>
      </c>
      <c r="E359" s="17" t="s">
        <v>105</v>
      </c>
      <c r="F359" s="17" t="s">
        <v>106</v>
      </c>
      <c r="G359" s="17" t="s">
        <v>347</v>
      </c>
      <c r="H359" t="s">
        <v>411</v>
      </c>
      <c r="I359" s="8">
        <v>45935</v>
      </c>
      <c r="J359" s="8">
        <v>45938</v>
      </c>
      <c r="K359">
        <v>3</v>
      </c>
      <c r="L359" s="17" t="s">
        <v>2937</v>
      </c>
      <c r="M359">
        <v>1450</v>
      </c>
      <c r="N359">
        <v>353</v>
      </c>
      <c r="O359">
        <v>47</v>
      </c>
      <c r="P359">
        <v>80</v>
      </c>
      <c r="Q359" s="17" t="s">
        <v>2944</v>
      </c>
      <c r="R359" s="17" t="s">
        <v>2945</v>
      </c>
      <c r="S359" s="17" t="s">
        <v>2948</v>
      </c>
      <c r="T359">
        <v>127</v>
      </c>
      <c r="U359" s="17" t="s">
        <v>2948</v>
      </c>
      <c r="V359" s="17" t="s">
        <v>2941</v>
      </c>
      <c r="W359" s="172">
        <v>45938</v>
      </c>
      <c r="Y359" s="172">
        <v>45931</v>
      </c>
      <c r="Z359" s="17" t="s">
        <v>2942</v>
      </c>
      <c r="AA359">
        <v>2025</v>
      </c>
      <c r="AB359" s="17" t="s">
        <v>2943</v>
      </c>
      <c r="AC359" s="17"/>
      <c r="AD359" s="17" t="s">
        <v>1580</v>
      </c>
      <c r="AE359">
        <v>18</v>
      </c>
      <c r="AF359" s="17" t="s">
        <v>2937</v>
      </c>
      <c r="AG359" t="s">
        <v>2957</v>
      </c>
      <c r="AH359" s="17" t="s">
        <v>1580</v>
      </c>
    </row>
    <row r="360" spans="1:34">
      <c r="A360">
        <v>239</v>
      </c>
      <c r="B360" s="17" t="s">
        <v>31</v>
      </c>
      <c r="C360" s="17" t="s">
        <v>31</v>
      </c>
      <c r="D360" s="17" t="s">
        <v>1</v>
      </c>
      <c r="E360" s="17" t="s">
        <v>105</v>
      </c>
      <c r="F360" s="17" t="s">
        <v>106</v>
      </c>
      <c r="G360" s="17" t="s">
        <v>348</v>
      </c>
      <c r="H360" t="s">
        <v>411</v>
      </c>
      <c r="I360" s="8">
        <v>45935</v>
      </c>
      <c r="J360" s="8">
        <v>45938</v>
      </c>
      <c r="K360">
        <v>3</v>
      </c>
      <c r="L360" s="17" t="s">
        <v>2937</v>
      </c>
      <c r="M360">
        <v>66</v>
      </c>
      <c r="N360">
        <v>19</v>
      </c>
      <c r="O360">
        <v>14</v>
      </c>
      <c r="P360">
        <v>60</v>
      </c>
      <c r="Q360" s="17" t="s">
        <v>2944</v>
      </c>
      <c r="R360" s="17" t="s">
        <v>2945</v>
      </c>
      <c r="S360" s="17" t="s">
        <v>2946</v>
      </c>
      <c r="T360">
        <v>74</v>
      </c>
      <c r="U360" s="17" t="s">
        <v>2946</v>
      </c>
      <c r="V360" s="17" t="s">
        <v>2941</v>
      </c>
      <c r="W360" s="172">
        <v>45938</v>
      </c>
      <c r="Y360" s="172">
        <v>45931</v>
      </c>
      <c r="Z360" s="17" t="s">
        <v>2942</v>
      </c>
      <c r="AA360">
        <v>2025</v>
      </c>
      <c r="AB360" s="17" t="s">
        <v>2943</v>
      </c>
      <c r="AC360" s="17"/>
      <c r="AD360" s="17" t="s">
        <v>1580</v>
      </c>
      <c r="AE360">
        <v>18</v>
      </c>
      <c r="AF360" s="17" t="s">
        <v>2937</v>
      </c>
      <c r="AG360" t="s">
        <v>2957</v>
      </c>
      <c r="AH360" s="17" t="s">
        <v>1580</v>
      </c>
    </row>
    <row r="361" spans="1:34">
      <c r="A361">
        <v>240</v>
      </c>
      <c r="B361" s="17" t="s">
        <v>31</v>
      </c>
      <c r="C361" s="17" t="s">
        <v>31</v>
      </c>
      <c r="D361" s="17" t="s">
        <v>1</v>
      </c>
      <c r="E361" s="17" t="s">
        <v>105</v>
      </c>
      <c r="F361" s="17" t="s">
        <v>106</v>
      </c>
      <c r="G361" s="17" t="s">
        <v>349</v>
      </c>
      <c r="H361" t="s">
        <v>411</v>
      </c>
      <c r="I361" s="8">
        <v>45935</v>
      </c>
      <c r="J361" s="8">
        <v>45939</v>
      </c>
      <c r="K361">
        <v>4</v>
      </c>
      <c r="L361" s="17" t="s">
        <v>2937</v>
      </c>
      <c r="M361">
        <v>5271</v>
      </c>
      <c r="N361">
        <v>1534</v>
      </c>
      <c r="O361">
        <v>61</v>
      </c>
      <c r="P361">
        <v>60</v>
      </c>
      <c r="Q361" s="17" t="s">
        <v>2944</v>
      </c>
      <c r="R361" s="17" t="s">
        <v>2945</v>
      </c>
      <c r="S361" s="17" t="s">
        <v>2946</v>
      </c>
      <c r="T361">
        <v>121</v>
      </c>
      <c r="U361" s="17" t="s">
        <v>2946</v>
      </c>
      <c r="V361" s="17" t="s">
        <v>2941</v>
      </c>
      <c r="W361" s="172">
        <v>45939</v>
      </c>
      <c r="Y361" s="172">
        <v>45931</v>
      </c>
      <c r="Z361" s="17" t="s">
        <v>2942</v>
      </c>
      <c r="AA361">
        <v>2025</v>
      </c>
      <c r="AB361" s="17" t="s">
        <v>2951</v>
      </c>
      <c r="AC361" s="17"/>
      <c r="AD361" s="17" t="s">
        <v>1580</v>
      </c>
      <c r="AE361">
        <v>18</v>
      </c>
      <c r="AF361" s="17" t="s">
        <v>2937</v>
      </c>
      <c r="AG361" t="s">
        <v>2957</v>
      </c>
      <c r="AH361" s="17" t="s">
        <v>1580</v>
      </c>
    </row>
    <row r="362" spans="1:34">
      <c r="A362">
        <v>242</v>
      </c>
      <c r="B362" s="17" t="s">
        <v>31</v>
      </c>
      <c r="C362" s="17" t="s">
        <v>31</v>
      </c>
      <c r="D362" s="17" t="s">
        <v>1</v>
      </c>
      <c r="E362" s="17" t="s">
        <v>143</v>
      </c>
      <c r="F362" s="17" t="s">
        <v>111</v>
      </c>
      <c r="G362" s="17" t="s">
        <v>315</v>
      </c>
      <c r="H362">
        <v>94425</v>
      </c>
      <c r="I362" s="8">
        <v>45935</v>
      </c>
      <c r="J362" s="8">
        <v>45935</v>
      </c>
      <c r="K362">
        <v>0</v>
      </c>
      <c r="L362" s="17" t="s">
        <v>2937</v>
      </c>
      <c r="M362">
        <v>4846</v>
      </c>
      <c r="N362">
        <v>855</v>
      </c>
      <c r="O362">
        <v>14</v>
      </c>
      <c r="P362">
        <v>60</v>
      </c>
      <c r="Q362" s="17" t="s">
        <v>2944</v>
      </c>
      <c r="R362" s="17" t="s">
        <v>2945</v>
      </c>
      <c r="S362" s="17" t="s">
        <v>2946</v>
      </c>
      <c r="T362">
        <v>74</v>
      </c>
      <c r="U362" s="17" t="s">
        <v>2946</v>
      </c>
      <c r="V362" s="17" t="s">
        <v>2941</v>
      </c>
      <c r="W362" s="172">
        <v>45935</v>
      </c>
      <c r="Y362" s="172">
        <v>45931</v>
      </c>
      <c r="Z362" s="17" t="s">
        <v>2942</v>
      </c>
      <c r="AA362">
        <v>2025</v>
      </c>
      <c r="AB362" s="17" t="s">
        <v>2950</v>
      </c>
      <c r="AC362" s="17"/>
      <c r="AD362" s="17" t="s">
        <v>1769</v>
      </c>
      <c r="AE362">
        <v>18</v>
      </c>
      <c r="AF362" s="17" t="s">
        <v>2937</v>
      </c>
      <c r="AG362" t="s">
        <v>2957</v>
      </c>
      <c r="AH362" s="17" t="s">
        <v>1769</v>
      </c>
    </row>
    <row r="363" spans="1:34">
      <c r="A363">
        <v>534</v>
      </c>
      <c r="B363" s="17" t="s">
        <v>31</v>
      </c>
      <c r="C363" s="17" t="s">
        <v>31</v>
      </c>
      <c r="D363" s="17" t="s">
        <v>1</v>
      </c>
      <c r="E363" s="17" t="s">
        <v>112</v>
      </c>
      <c r="F363" s="17" t="s">
        <v>111</v>
      </c>
      <c r="G363" s="17" t="s">
        <v>315</v>
      </c>
      <c r="H363">
        <v>103830</v>
      </c>
      <c r="I363" s="8">
        <v>45945</v>
      </c>
      <c r="J363" s="8">
        <v>45945</v>
      </c>
      <c r="K363">
        <v>0</v>
      </c>
      <c r="L363" s="17" t="s">
        <v>2937</v>
      </c>
      <c r="M363">
        <v>5019</v>
      </c>
      <c r="N363">
        <v>880</v>
      </c>
      <c r="O363">
        <v>15</v>
      </c>
      <c r="P363">
        <v>60</v>
      </c>
      <c r="Q363" s="17" t="s">
        <v>2944</v>
      </c>
      <c r="R363" s="17" t="s">
        <v>2945</v>
      </c>
      <c r="S363" s="17" t="s">
        <v>2946</v>
      </c>
      <c r="T363">
        <v>75</v>
      </c>
      <c r="U363" s="17" t="s">
        <v>2946</v>
      </c>
      <c r="V363" s="17" t="s">
        <v>2941</v>
      </c>
      <c r="W363" s="172">
        <v>45945</v>
      </c>
      <c r="Y363" s="172">
        <v>45931</v>
      </c>
      <c r="Z363" s="17" t="s">
        <v>2942</v>
      </c>
      <c r="AA363">
        <v>2025</v>
      </c>
      <c r="AB363" s="17" t="s">
        <v>2943</v>
      </c>
      <c r="AC363" s="17"/>
      <c r="AD363" s="17" t="s">
        <v>1769</v>
      </c>
      <c r="AE363">
        <v>18</v>
      </c>
      <c r="AF363" s="17" t="s">
        <v>2937</v>
      </c>
      <c r="AG363" t="s">
        <v>2957</v>
      </c>
      <c r="AH363" s="17" t="s">
        <v>1769</v>
      </c>
    </row>
    <row r="364" spans="1:34">
      <c r="A364">
        <v>245</v>
      </c>
      <c r="B364" s="17" t="s">
        <v>31</v>
      </c>
      <c r="C364" s="17" t="s">
        <v>31</v>
      </c>
      <c r="D364" s="17" t="s">
        <v>1</v>
      </c>
      <c r="E364" s="17" t="s">
        <v>143</v>
      </c>
      <c r="F364" s="17" t="s">
        <v>111</v>
      </c>
      <c r="G364" s="17" t="s">
        <v>318</v>
      </c>
      <c r="H364">
        <v>94425</v>
      </c>
      <c r="I364" s="8">
        <v>45935</v>
      </c>
      <c r="J364" s="8">
        <v>45935</v>
      </c>
      <c r="K364">
        <v>0</v>
      </c>
      <c r="L364" s="17" t="s">
        <v>2937</v>
      </c>
      <c r="M364">
        <v>23585</v>
      </c>
      <c r="N364">
        <v>3910</v>
      </c>
      <c r="O364">
        <v>15</v>
      </c>
      <c r="P364">
        <v>40</v>
      </c>
      <c r="Q364" s="17" t="s">
        <v>2944</v>
      </c>
      <c r="R364" s="17" t="s">
        <v>2945</v>
      </c>
      <c r="S364" s="17" t="s">
        <v>2946</v>
      </c>
      <c r="T364">
        <v>55</v>
      </c>
      <c r="U364" s="17" t="s">
        <v>2946</v>
      </c>
      <c r="V364" s="17" t="s">
        <v>2941</v>
      </c>
      <c r="W364" s="172">
        <v>45935</v>
      </c>
      <c r="Y364" s="172">
        <v>45931</v>
      </c>
      <c r="Z364" s="17" t="s">
        <v>2942</v>
      </c>
      <c r="AA364">
        <v>2025</v>
      </c>
      <c r="AB364" s="17" t="s">
        <v>2950</v>
      </c>
      <c r="AC364" s="17"/>
      <c r="AD364" s="17" t="s">
        <v>1769</v>
      </c>
      <c r="AE364">
        <v>18</v>
      </c>
      <c r="AF364" s="17" t="s">
        <v>2937</v>
      </c>
      <c r="AG364" t="s">
        <v>2957</v>
      </c>
      <c r="AH364" s="17" t="s">
        <v>1769</v>
      </c>
    </row>
    <row r="365" spans="1:34">
      <c r="A365">
        <v>247</v>
      </c>
      <c r="B365" s="17" t="s">
        <v>31</v>
      </c>
      <c r="C365" s="17" t="s">
        <v>31</v>
      </c>
      <c r="D365" s="17" t="s">
        <v>1</v>
      </c>
      <c r="E365" s="17" t="s">
        <v>143</v>
      </c>
      <c r="F365" s="17" t="s">
        <v>111</v>
      </c>
      <c r="G365" s="17" t="s">
        <v>413</v>
      </c>
      <c r="H365">
        <v>94425</v>
      </c>
      <c r="I365" s="8">
        <v>45935</v>
      </c>
      <c r="J365" s="8">
        <v>45935</v>
      </c>
      <c r="K365">
        <v>0</v>
      </c>
      <c r="L365" s="17" t="s">
        <v>2937</v>
      </c>
      <c r="M365">
        <v>8049</v>
      </c>
      <c r="N365">
        <v>1576</v>
      </c>
      <c r="O365">
        <v>16</v>
      </c>
      <c r="P365">
        <v>40</v>
      </c>
      <c r="Q365" s="17" t="s">
        <v>2944</v>
      </c>
      <c r="R365" s="17" t="s">
        <v>2945</v>
      </c>
      <c r="S365" s="17" t="s">
        <v>2946</v>
      </c>
      <c r="T365">
        <v>56</v>
      </c>
      <c r="U365" s="17" t="s">
        <v>2946</v>
      </c>
      <c r="V365" s="17" t="s">
        <v>2941</v>
      </c>
      <c r="W365" s="172">
        <v>45935</v>
      </c>
      <c r="Y365" s="172">
        <v>45931</v>
      </c>
      <c r="Z365" s="17" t="s">
        <v>2942</v>
      </c>
      <c r="AA365">
        <v>2025</v>
      </c>
      <c r="AB365" s="17" t="s">
        <v>2950</v>
      </c>
      <c r="AC365" s="17"/>
      <c r="AD365" s="17" t="s">
        <v>1769</v>
      </c>
      <c r="AE365">
        <v>18</v>
      </c>
      <c r="AF365" s="17" t="s">
        <v>2937</v>
      </c>
      <c r="AG365" t="s">
        <v>2957</v>
      </c>
      <c r="AH365" s="17" t="s">
        <v>1769</v>
      </c>
    </row>
    <row r="366" spans="1:34">
      <c r="A366">
        <v>535</v>
      </c>
      <c r="B366" s="17" t="s">
        <v>31</v>
      </c>
      <c r="C366" s="17" t="s">
        <v>31</v>
      </c>
      <c r="D366" s="17" t="s">
        <v>1</v>
      </c>
      <c r="E366" s="17" t="s">
        <v>112</v>
      </c>
      <c r="F366" s="17" t="s">
        <v>111</v>
      </c>
      <c r="G366" s="17" t="s">
        <v>413</v>
      </c>
      <c r="H366">
        <v>103830</v>
      </c>
      <c r="I366" s="8">
        <v>45945</v>
      </c>
      <c r="J366" s="8">
        <v>45945</v>
      </c>
      <c r="K366">
        <v>0</v>
      </c>
      <c r="L366" s="17" t="s">
        <v>2937</v>
      </c>
      <c r="M366">
        <v>8164</v>
      </c>
      <c r="N366">
        <v>1596</v>
      </c>
      <c r="O366">
        <v>12</v>
      </c>
      <c r="P366">
        <v>60</v>
      </c>
      <c r="Q366" s="17" t="s">
        <v>2944</v>
      </c>
      <c r="R366" s="17" t="s">
        <v>2945</v>
      </c>
      <c r="S366" s="17" t="s">
        <v>2946</v>
      </c>
      <c r="T366">
        <v>72</v>
      </c>
      <c r="U366" s="17" t="s">
        <v>2946</v>
      </c>
      <c r="V366" s="17" t="s">
        <v>2941</v>
      </c>
      <c r="W366" s="172">
        <v>45945</v>
      </c>
      <c r="Y366" s="172">
        <v>45931</v>
      </c>
      <c r="Z366" s="17" t="s">
        <v>2942</v>
      </c>
      <c r="AA366">
        <v>2025</v>
      </c>
      <c r="AB366" s="17" t="s">
        <v>2943</v>
      </c>
      <c r="AC366" s="17"/>
      <c r="AD366" s="17" t="s">
        <v>1769</v>
      </c>
      <c r="AE366">
        <v>18</v>
      </c>
      <c r="AF366" s="17" t="s">
        <v>2937</v>
      </c>
      <c r="AG366" t="s">
        <v>2957</v>
      </c>
      <c r="AH366" s="17" t="s">
        <v>1769</v>
      </c>
    </row>
    <row r="367" spans="1:34">
      <c r="A367">
        <v>367</v>
      </c>
      <c r="B367" s="17" t="s">
        <v>31</v>
      </c>
      <c r="C367" s="17" t="s">
        <v>31</v>
      </c>
      <c r="D367" s="17" t="s">
        <v>104</v>
      </c>
      <c r="E367" s="17" t="s">
        <v>230</v>
      </c>
      <c r="F367" s="17" t="s">
        <v>231</v>
      </c>
      <c r="G367" s="17" t="s">
        <v>459</v>
      </c>
      <c r="H367" t="s">
        <v>495</v>
      </c>
      <c r="I367" s="8">
        <v>45938</v>
      </c>
      <c r="J367" s="8">
        <v>45939</v>
      </c>
      <c r="K367">
        <v>1</v>
      </c>
      <c r="L367" s="17" t="s">
        <v>2937</v>
      </c>
      <c r="M367">
        <v>3342</v>
      </c>
      <c r="N367">
        <v>884</v>
      </c>
      <c r="O367">
        <v>90</v>
      </c>
      <c r="P367">
        <v>80</v>
      </c>
      <c r="Q367" s="17" t="s">
        <v>2944</v>
      </c>
      <c r="R367" s="17" t="s">
        <v>2945</v>
      </c>
      <c r="S367" s="17" t="s">
        <v>2948</v>
      </c>
      <c r="T367">
        <v>170</v>
      </c>
      <c r="U367" s="17" t="s">
        <v>2948</v>
      </c>
      <c r="V367" s="17" t="s">
        <v>2941</v>
      </c>
      <c r="W367" s="172">
        <v>45939</v>
      </c>
      <c r="Y367" s="172">
        <v>45931</v>
      </c>
      <c r="Z367" s="17" t="s">
        <v>2942</v>
      </c>
      <c r="AA367">
        <v>2025</v>
      </c>
      <c r="AB367" s="17" t="s">
        <v>2951</v>
      </c>
      <c r="AC367" s="17"/>
      <c r="AD367" s="17" t="s">
        <v>1446</v>
      </c>
      <c r="AE367">
        <v>18</v>
      </c>
      <c r="AF367" s="17" t="s">
        <v>2937</v>
      </c>
      <c r="AG367" t="s">
        <v>2957</v>
      </c>
      <c r="AH367" s="17" t="s">
        <v>1446</v>
      </c>
    </row>
    <row r="368" spans="1:34">
      <c r="A368">
        <v>250</v>
      </c>
      <c r="B368" s="17" t="s">
        <v>31</v>
      </c>
      <c r="C368" s="17" t="s">
        <v>31</v>
      </c>
      <c r="D368" s="17" t="s">
        <v>1</v>
      </c>
      <c r="E368" s="17" t="s">
        <v>143</v>
      </c>
      <c r="F368" s="17" t="s">
        <v>111</v>
      </c>
      <c r="G368" s="17" t="s">
        <v>323</v>
      </c>
      <c r="H368">
        <v>94425</v>
      </c>
      <c r="I368" s="8">
        <v>45935</v>
      </c>
      <c r="J368" s="8">
        <v>45935</v>
      </c>
      <c r="K368">
        <v>0</v>
      </c>
      <c r="L368" s="17" t="s">
        <v>2937</v>
      </c>
      <c r="M368">
        <v>16015</v>
      </c>
      <c r="N368">
        <v>3744</v>
      </c>
      <c r="O368">
        <v>35</v>
      </c>
      <c r="P368">
        <v>40</v>
      </c>
      <c r="Q368" s="17" t="s">
        <v>2944</v>
      </c>
      <c r="R368" s="17" t="s">
        <v>2945</v>
      </c>
      <c r="S368" s="17" t="s">
        <v>2946</v>
      </c>
      <c r="T368">
        <v>75</v>
      </c>
      <c r="U368" s="17" t="s">
        <v>2946</v>
      </c>
      <c r="V368" s="17" t="s">
        <v>2941</v>
      </c>
      <c r="W368" s="172">
        <v>45935</v>
      </c>
      <c r="Y368" s="172">
        <v>45931</v>
      </c>
      <c r="Z368" s="17" t="s">
        <v>2942</v>
      </c>
      <c r="AA368">
        <v>2025</v>
      </c>
      <c r="AB368" s="17" t="s">
        <v>2950</v>
      </c>
      <c r="AC368" s="17"/>
      <c r="AD368" s="17" t="s">
        <v>1769</v>
      </c>
      <c r="AE368">
        <v>18</v>
      </c>
      <c r="AF368" s="17" t="s">
        <v>2937</v>
      </c>
      <c r="AG368" t="s">
        <v>2957</v>
      </c>
      <c r="AH368" s="17" t="s">
        <v>1769</v>
      </c>
    </row>
    <row r="369" spans="1:34">
      <c r="A369">
        <v>538</v>
      </c>
      <c r="B369" s="17" t="s">
        <v>31</v>
      </c>
      <c r="C369" s="17" t="s">
        <v>31</v>
      </c>
      <c r="D369" s="17" t="s">
        <v>1</v>
      </c>
      <c r="E369" s="17" t="s">
        <v>112</v>
      </c>
      <c r="F369" s="17" t="s">
        <v>111</v>
      </c>
      <c r="G369" s="17" t="s">
        <v>323</v>
      </c>
      <c r="H369">
        <v>103830</v>
      </c>
      <c r="I369" s="8">
        <v>45945</v>
      </c>
      <c r="J369" s="8">
        <v>45945</v>
      </c>
      <c r="K369">
        <v>0</v>
      </c>
      <c r="L369" s="17" t="s">
        <v>2937</v>
      </c>
      <c r="M369">
        <v>16178</v>
      </c>
      <c r="N369">
        <v>3768</v>
      </c>
      <c r="O369">
        <v>18</v>
      </c>
      <c r="P369">
        <v>40</v>
      </c>
      <c r="Q369" s="17" t="s">
        <v>2944</v>
      </c>
      <c r="R369" s="17" t="s">
        <v>2945</v>
      </c>
      <c r="S369" s="17" t="s">
        <v>2946</v>
      </c>
      <c r="T369">
        <v>58</v>
      </c>
      <c r="U369" s="17" t="s">
        <v>2946</v>
      </c>
      <c r="V369" s="17" t="s">
        <v>2941</v>
      </c>
      <c r="W369" s="172">
        <v>45945</v>
      </c>
      <c r="Y369" s="172">
        <v>45931</v>
      </c>
      <c r="Z369" s="17" t="s">
        <v>2942</v>
      </c>
      <c r="AA369">
        <v>2025</v>
      </c>
      <c r="AB369" s="17" t="s">
        <v>2943</v>
      </c>
      <c r="AC369" s="17"/>
      <c r="AD369" s="17" t="s">
        <v>1769</v>
      </c>
      <c r="AE369">
        <v>18</v>
      </c>
      <c r="AF369" s="17" t="s">
        <v>2937</v>
      </c>
      <c r="AG369" t="s">
        <v>2957</v>
      </c>
      <c r="AH369" s="17" t="s">
        <v>1769</v>
      </c>
    </row>
    <row r="370" spans="1:34">
      <c r="A370">
        <v>366</v>
      </c>
      <c r="B370" s="17" t="s">
        <v>31</v>
      </c>
      <c r="C370" s="17" t="s">
        <v>31</v>
      </c>
      <c r="D370" s="17" t="s">
        <v>104</v>
      </c>
      <c r="E370" s="17" t="s">
        <v>230</v>
      </c>
      <c r="F370" s="17" t="s">
        <v>231</v>
      </c>
      <c r="G370" s="17" t="s">
        <v>458</v>
      </c>
      <c r="H370" t="s">
        <v>495</v>
      </c>
      <c r="I370" s="8">
        <v>45938</v>
      </c>
      <c r="J370" s="8">
        <v>45939</v>
      </c>
      <c r="K370">
        <v>1</v>
      </c>
      <c r="L370" s="17" t="s">
        <v>2937</v>
      </c>
      <c r="M370">
        <v>2446</v>
      </c>
      <c r="N370">
        <v>622</v>
      </c>
      <c r="O370">
        <v>114</v>
      </c>
      <c r="P370">
        <v>80</v>
      </c>
      <c r="Q370" s="17" t="s">
        <v>2944</v>
      </c>
      <c r="R370" s="17" t="s">
        <v>2945</v>
      </c>
      <c r="S370" s="17" t="s">
        <v>2948</v>
      </c>
      <c r="T370">
        <v>194</v>
      </c>
      <c r="U370" s="17" t="s">
        <v>2948</v>
      </c>
      <c r="V370" s="17" t="s">
        <v>2941</v>
      </c>
      <c r="W370" s="172">
        <v>45939</v>
      </c>
      <c r="Y370" s="172">
        <v>45931</v>
      </c>
      <c r="Z370" s="17" t="s">
        <v>2942</v>
      </c>
      <c r="AA370">
        <v>2025</v>
      </c>
      <c r="AB370" s="17" t="s">
        <v>2951</v>
      </c>
      <c r="AC370" s="17"/>
      <c r="AD370" s="17" t="s">
        <v>1446</v>
      </c>
      <c r="AE370">
        <v>18</v>
      </c>
      <c r="AF370" s="17" t="s">
        <v>2937</v>
      </c>
      <c r="AG370" t="s">
        <v>2957</v>
      </c>
      <c r="AH370" s="17" t="s">
        <v>1446</v>
      </c>
    </row>
    <row r="371" spans="1:34">
      <c r="A371">
        <v>475</v>
      </c>
      <c r="B371" s="17" t="s">
        <v>31</v>
      </c>
      <c r="C371" s="17" t="s">
        <v>31</v>
      </c>
      <c r="D371" s="17" t="s">
        <v>104</v>
      </c>
      <c r="E371" s="17" t="s">
        <v>688</v>
      </c>
      <c r="F371" s="17" t="s">
        <v>689</v>
      </c>
      <c r="G371" s="17" t="s">
        <v>687</v>
      </c>
      <c r="H371" t="s">
        <v>686</v>
      </c>
      <c r="I371" s="8">
        <v>45941</v>
      </c>
      <c r="J371" s="8">
        <v>45940</v>
      </c>
      <c r="K371">
        <v>-1</v>
      </c>
      <c r="L371" s="17" t="s">
        <v>2937</v>
      </c>
      <c r="M371">
        <v>9114</v>
      </c>
      <c r="N371">
        <v>1876</v>
      </c>
      <c r="O371">
        <v>18</v>
      </c>
      <c r="P371">
        <v>160</v>
      </c>
      <c r="Q371" s="17" t="s">
        <v>2938</v>
      </c>
      <c r="R371" s="17" t="s">
        <v>2939</v>
      </c>
      <c r="S371" s="17" t="s">
        <v>2938</v>
      </c>
      <c r="T371">
        <v>178</v>
      </c>
      <c r="U371" s="17" t="s">
        <v>2940</v>
      </c>
      <c r="V371" s="17" t="s">
        <v>2941</v>
      </c>
      <c r="W371" s="172">
        <v>45940</v>
      </c>
      <c r="Y371" s="172"/>
      <c r="Z371" s="17" t="s">
        <v>2942</v>
      </c>
      <c r="AA371">
        <v>2025</v>
      </c>
      <c r="AB371" s="17" t="s">
        <v>2952</v>
      </c>
      <c r="AC371" s="17"/>
      <c r="AD371" s="17" t="s">
        <v>1466</v>
      </c>
      <c r="AE371">
        <v>18</v>
      </c>
      <c r="AF371" s="17" t="s">
        <v>2937</v>
      </c>
      <c r="AG371" t="s">
        <v>2957</v>
      </c>
      <c r="AH371" s="17" t="s">
        <v>1466</v>
      </c>
    </row>
    <row r="372" spans="1:34">
      <c r="A372">
        <v>254</v>
      </c>
      <c r="B372" s="17" t="s">
        <v>31</v>
      </c>
      <c r="C372" s="17" t="s">
        <v>31</v>
      </c>
      <c r="D372" s="17" t="s">
        <v>1</v>
      </c>
      <c r="E372" s="17" t="s">
        <v>107</v>
      </c>
      <c r="F372" s="17" t="s">
        <v>108</v>
      </c>
      <c r="G372" s="17" t="s">
        <v>326</v>
      </c>
      <c r="H372">
        <v>84501</v>
      </c>
      <c r="I372" s="8">
        <v>45935</v>
      </c>
      <c r="J372" s="8">
        <v>45936</v>
      </c>
      <c r="K372">
        <v>1</v>
      </c>
      <c r="L372" s="17" t="s">
        <v>2937</v>
      </c>
      <c r="M372">
        <v>17968</v>
      </c>
      <c r="N372">
        <v>5213</v>
      </c>
      <c r="O372">
        <v>15</v>
      </c>
      <c r="P372">
        <v>60</v>
      </c>
      <c r="Q372" s="17" t="s">
        <v>2944</v>
      </c>
      <c r="R372" s="17" t="s">
        <v>2945</v>
      </c>
      <c r="S372" s="17" t="s">
        <v>2946</v>
      </c>
      <c r="T372">
        <v>75</v>
      </c>
      <c r="U372" s="17" t="s">
        <v>2946</v>
      </c>
      <c r="V372" s="17" t="s">
        <v>2941</v>
      </c>
      <c r="W372" s="172">
        <v>45936</v>
      </c>
      <c r="Y372" s="172">
        <v>45931</v>
      </c>
      <c r="Z372" s="17" t="s">
        <v>2942</v>
      </c>
      <c r="AA372">
        <v>2025</v>
      </c>
      <c r="AB372" s="17" t="s">
        <v>1003</v>
      </c>
      <c r="AC372" s="17"/>
      <c r="AD372" s="17" t="s">
        <v>1542</v>
      </c>
      <c r="AE372">
        <v>18</v>
      </c>
      <c r="AF372" s="17" t="s">
        <v>2937</v>
      </c>
      <c r="AG372" t="s">
        <v>2957</v>
      </c>
      <c r="AH372" s="17" t="s">
        <v>1542</v>
      </c>
    </row>
    <row r="373" spans="1:34">
      <c r="A373">
        <v>511</v>
      </c>
      <c r="B373" s="17" t="s">
        <v>31</v>
      </c>
      <c r="C373" s="17" t="s">
        <v>31</v>
      </c>
      <c r="D373" s="17" t="s">
        <v>104</v>
      </c>
      <c r="E373" s="17" t="s">
        <v>189</v>
      </c>
      <c r="F373" s="17" t="s">
        <v>190</v>
      </c>
      <c r="G373" s="17" t="s">
        <v>611</v>
      </c>
      <c r="H373" t="s">
        <v>627</v>
      </c>
      <c r="I373" s="8">
        <v>45944</v>
      </c>
      <c r="J373" s="8">
        <v>45944</v>
      </c>
      <c r="K373">
        <v>0</v>
      </c>
      <c r="L373" s="17" t="s">
        <v>2937</v>
      </c>
      <c r="M373">
        <v>4779</v>
      </c>
      <c r="N373">
        <v>1490</v>
      </c>
      <c r="O373">
        <v>40</v>
      </c>
      <c r="P373">
        <v>60</v>
      </c>
      <c r="Q373" s="17" t="s">
        <v>2944</v>
      </c>
      <c r="R373" s="17" t="s">
        <v>2945</v>
      </c>
      <c r="S373" s="17" t="s">
        <v>2946</v>
      </c>
      <c r="T373">
        <v>100</v>
      </c>
      <c r="U373" s="17" t="s">
        <v>2946</v>
      </c>
      <c r="V373" s="17" t="s">
        <v>2941</v>
      </c>
      <c r="W373" s="172">
        <v>45944</v>
      </c>
      <c r="Y373" s="172">
        <v>45931</v>
      </c>
      <c r="Z373" s="17" t="s">
        <v>2942</v>
      </c>
      <c r="AA373">
        <v>2025</v>
      </c>
      <c r="AB373" s="17" t="s">
        <v>2949</v>
      </c>
      <c r="AC373" s="17"/>
      <c r="AD373" s="17" t="s">
        <v>1471</v>
      </c>
      <c r="AE373">
        <v>18</v>
      </c>
      <c r="AF373" s="17" t="s">
        <v>2937</v>
      </c>
      <c r="AG373" t="s">
        <v>2957</v>
      </c>
      <c r="AH373" s="17" t="s">
        <v>1471</v>
      </c>
    </row>
    <row r="374" spans="1:34">
      <c r="A374">
        <v>299</v>
      </c>
      <c r="B374" s="17" t="s">
        <v>31</v>
      </c>
      <c r="C374" s="17" t="s">
        <v>31</v>
      </c>
      <c r="D374" s="17" t="s">
        <v>104</v>
      </c>
      <c r="E374" s="17" t="s">
        <v>189</v>
      </c>
      <c r="F374" s="17" t="s">
        <v>190</v>
      </c>
      <c r="G374" s="17" t="s">
        <v>376</v>
      </c>
      <c r="H374" t="s">
        <v>412</v>
      </c>
      <c r="I374" s="8">
        <v>45936</v>
      </c>
      <c r="J374" s="8">
        <v>45936</v>
      </c>
      <c r="K374">
        <v>0</v>
      </c>
      <c r="L374" s="17" t="s">
        <v>2937</v>
      </c>
      <c r="M374">
        <v>1064</v>
      </c>
      <c r="N374">
        <v>407</v>
      </c>
      <c r="O374">
        <v>52</v>
      </c>
      <c r="P374">
        <v>60</v>
      </c>
      <c r="Q374" s="17" t="s">
        <v>2944</v>
      </c>
      <c r="R374" s="17" t="s">
        <v>2945</v>
      </c>
      <c r="S374" s="17" t="s">
        <v>2946</v>
      </c>
      <c r="T374">
        <v>112</v>
      </c>
      <c r="U374" s="17" t="s">
        <v>2946</v>
      </c>
      <c r="V374" s="17" t="s">
        <v>2941</v>
      </c>
      <c r="W374" s="172">
        <v>45936</v>
      </c>
      <c r="Y374" s="172">
        <v>45931</v>
      </c>
      <c r="Z374" s="17" t="s">
        <v>2942</v>
      </c>
      <c r="AA374">
        <v>2025</v>
      </c>
      <c r="AB374" s="17" t="s">
        <v>1003</v>
      </c>
      <c r="AC374" s="17"/>
      <c r="AD374" s="17" t="s">
        <v>1426</v>
      </c>
      <c r="AE374">
        <v>18</v>
      </c>
      <c r="AF374" s="17" t="s">
        <v>2937</v>
      </c>
      <c r="AG374" t="s">
        <v>2957</v>
      </c>
      <c r="AH374" s="17" t="s">
        <v>1426</v>
      </c>
    </row>
    <row r="375" spans="1:34">
      <c r="A375">
        <v>300</v>
      </c>
      <c r="B375" s="17" t="s">
        <v>31</v>
      </c>
      <c r="C375" s="17" t="s">
        <v>31</v>
      </c>
      <c r="D375" s="17" t="s">
        <v>104</v>
      </c>
      <c r="E375" s="17" t="s">
        <v>189</v>
      </c>
      <c r="F375" s="17" t="s">
        <v>190</v>
      </c>
      <c r="G375" s="17" t="s">
        <v>377</v>
      </c>
      <c r="H375" t="s">
        <v>412</v>
      </c>
      <c r="I375" s="8">
        <v>45936</v>
      </c>
      <c r="J375" s="8">
        <v>45936</v>
      </c>
      <c r="K375">
        <v>0</v>
      </c>
      <c r="L375" s="17" t="s">
        <v>2937</v>
      </c>
      <c r="M375">
        <v>2462</v>
      </c>
      <c r="N375">
        <v>542</v>
      </c>
      <c r="O375">
        <v>123</v>
      </c>
      <c r="P375">
        <v>60</v>
      </c>
      <c r="Q375" s="17" t="s">
        <v>2944</v>
      </c>
      <c r="R375" s="17" t="s">
        <v>2945</v>
      </c>
      <c r="S375" s="17" t="s">
        <v>2946</v>
      </c>
      <c r="T375">
        <v>183</v>
      </c>
      <c r="U375" s="17" t="s">
        <v>2946</v>
      </c>
      <c r="V375" s="17" t="s">
        <v>2941</v>
      </c>
      <c r="W375" s="172">
        <v>45936</v>
      </c>
      <c r="Y375" s="172">
        <v>45931</v>
      </c>
      <c r="Z375" s="17" t="s">
        <v>2942</v>
      </c>
      <c r="AA375">
        <v>2025</v>
      </c>
      <c r="AB375" s="17" t="s">
        <v>1003</v>
      </c>
      <c r="AC375" s="17"/>
      <c r="AD375" s="17" t="s">
        <v>1426</v>
      </c>
      <c r="AE375">
        <v>18</v>
      </c>
      <c r="AF375" s="17" t="s">
        <v>2937</v>
      </c>
      <c r="AG375" t="s">
        <v>2957</v>
      </c>
      <c r="AH375" s="17" t="s">
        <v>1426</v>
      </c>
    </row>
    <row r="376" spans="1:34">
      <c r="A376">
        <v>261</v>
      </c>
      <c r="B376" s="17" t="s">
        <v>31</v>
      </c>
      <c r="C376" s="17" t="s">
        <v>31</v>
      </c>
      <c r="D376" s="17" t="s">
        <v>1</v>
      </c>
      <c r="E376" s="17" t="s">
        <v>107</v>
      </c>
      <c r="F376" s="17" t="s">
        <v>108</v>
      </c>
      <c r="G376" s="17" t="s">
        <v>333</v>
      </c>
      <c r="H376">
        <v>84501</v>
      </c>
      <c r="I376" s="8">
        <v>45935</v>
      </c>
      <c r="J376" s="8">
        <v>45935</v>
      </c>
      <c r="K376">
        <v>0</v>
      </c>
      <c r="L376" s="17" t="s">
        <v>2937</v>
      </c>
      <c r="M376">
        <v>2005</v>
      </c>
      <c r="N376">
        <v>332</v>
      </c>
      <c r="O376">
        <v>20</v>
      </c>
      <c r="P376">
        <v>60</v>
      </c>
      <c r="Q376" s="17" t="s">
        <v>2944</v>
      </c>
      <c r="R376" s="17" t="s">
        <v>2945</v>
      </c>
      <c r="S376" s="17" t="s">
        <v>2946</v>
      </c>
      <c r="T376">
        <v>80</v>
      </c>
      <c r="U376" s="17" t="s">
        <v>2946</v>
      </c>
      <c r="V376" s="17" t="s">
        <v>2941</v>
      </c>
      <c r="W376" s="172">
        <v>45935</v>
      </c>
      <c r="Y376" s="172">
        <v>45931</v>
      </c>
      <c r="Z376" s="17" t="s">
        <v>2942</v>
      </c>
      <c r="AA376">
        <v>2025</v>
      </c>
      <c r="AB376" s="17" t="s">
        <v>2950</v>
      </c>
      <c r="AC376" s="17"/>
      <c r="AD376" s="17" t="s">
        <v>1758</v>
      </c>
      <c r="AE376">
        <v>18</v>
      </c>
      <c r="AF376" s="17" t="s">
        <v>2937</v>
      </c>
      <c r="AG376" t="s">
        <v>2957</v>
      </c>
      <c r="AH376" s="17" t="s">
        <v>1758</v>
      </c>
    </row>
    <row r="377" spans="1:34">
      <c r="A377">
        <v>474</v>
      </c>
      <c r="B377" s="17" t="s">
        <v>31</v>
      </c>
      <c r="C377" s="17" t="s">
        <v>31</v>
      </c>
      <c r="D377" s="17" t="s">
        <v>104</v>
      </c>
      <c r="E377" s="17" t="s">
        <v>189</v>
      </c>
      <c r="F377" s="17" t="s">
        <v>190</v>
      </c>
      <c r="G377" s="17" t="s">
        <v>577</v>
      </c>
      <c r="H377" t="s">
        <v>578</v>
      </c>
      <c r="I377" s="8">
        <v>45941</v>
      </c>
      <c r="J377" s="8">
        <v>45941</v>
      </c>
      <c r="K377">
        <v>0</v>
      </c>
      <c r="L377" s="17" t="s">
        <v>2937</v>
      </c>
      <c r="M377">
        <v>1953</v>
      </c>
      <c r="N377">
        <v>563</v>
      </c>
      <c r="O377">
        <v>10</v>
      </c>
      <c r="P377">
        <v>100</v>
      </c>
      <c r="Q377" s="17" t="s">
        <v>2944</v>
      </c>
      <c r="R377" s="17" t="s">
        <v>2945</v>
      </c>
      <c r="S377" s="17" t="s">
        <v>2948</v>
      </c>
      <c r="T377">
        <v>110</v>
      </c>
      <c r="U377" s="17" t="s">
        <v>2948</v>
      </c>
      <c r="V377" s="17" t="s">
        <v>2941</v>
      </c>
      <c r="W377" s="172">
        <v>45941</v>
      </c>
      <c r="Y377" s="172">
        <v>45931</v>
      </c>
      <c r="Z377" s="17" t="s">
        <v>2942</v>
      </c>
      <c r="AA377">
        <v>2025</v>
      </c>
      <c r="AB377" s="17" t="s">
        <v>2947</v>
      </c>
      <c r="AC377" s="17"/>
      <c r="AD377" s="17" t="s">
        <v>1471</v>
      </c>
      <c r="AE377">
        <v>18</v>
      </c>
      <c r="AF377" s="17" t="s">
        <v>2937</v>
      </c>
      <c r="AG377" t="s">
        <v>2957</v>
      </c>
      <c r="AH377" s="17" t="s">
        <v>1471</v>
      </c>
    </row>
    <row r="378" spans="1:34">
      <c r="A378">
        <v>262</v>
      </c>
      <c r="B378" s="17" t="s">
        <v>31</v>
      </c>
      <c r="C378" s="17" t="s">
        <v>31</v>
      </c>
      <c r="D378" s="17" t="s">
        <v>1</v>
      </c>
      <c r="E378" s="17" t="s">
        <v>107</v>
      </c>
      <c r="F378" s="17" t="s">
        <v>108</v>
      </c>
      <c r="G378" s="17" t="s">
        <v>334</v>
      </c>
      <c r="H378">
        <v>84501</v>
      </c>
      <c r="I378" s="8">
        <v>45935</v>
      </c>
      <c r="J378" s="8">
        <v>45935</v>
      </c>
      <c r="K378">
        <v>0</v>
      </c>
      <c r="L378" s="17" t="s">
        <v>2937</v>
      </c>
      <c r="M378">
        <v>13158</v>
      </c>
      <c r="N378">
        <v>2812</v>
      </c>
      <c r="O378">
        <v>13</v>
      </c>
      <c r="P378">
        <v>60</v>
      </c>
      <c r="Q378" s="17" t="s">
        <v>2944</v>
      </c>
      <c r="R378" s="17" t="s">
        <v>2945</v>
      </c>
      <c r="S378" s="17" t="s">
        <v>2946</v>
      </c>
      <c r="T378">
        <v>73</v>
      </c>
      <c r="U378" s="17" t="s">
        <v>2946</v>
      </c>
      <c r="V378" s="17" t="s">
        <v>2941</v>
      </c>
      <c r="W378" s="172">
        <v>45935</v>
      </c>
      <c r="Y378" s="172">
        <v>45931</v>
      </c>
      <c r="Z378" s="17" t="s">
        <v>2942</v>
      </c>
      <c r="AA378">
        <v>2025</v>
      </c>
      <c r="AB378" s="17" t="s">
        <v>2950</v>
      </c>
      <c r="AC378" s="17"/>
      <c r="AD378" s="17" t="s">
        <v>1758</v>
      </c>
      <c r="AE378">
        <v>18</v>
      </c>
      <c r="AF378" s="17" t="s">
        <v>2937</v>
      </c>
      <c r="AG378" t="s">
        <v>2957</v>
      </c>
      <c r="AH378" s="17" t="s">
        <v>1758</v>
      </c>
    </row>
    <row r="379" spans="1:34">
      <c r="A379">
        <v>627</v>
      </c>
      <c r="B379" s="17" t="s">
        <v>31</v>
      </c>
      <c r="C379" s="17" t="s">
        <v>31</v>
      </c>
      <c r="D379" s="17" t="s">
        <v>1</v>
      </c>
      <c r="E379" s="17" t="s">
        <v>107</v>
      </c>
      <c r="F379" s="17" t="s">
        <v>108</v>
      </c>
      <c r="G379" s="17" t="s">
        <v>334</v>
      </c>
      <c r="H379">
        <v>111732</v>
      </c>
      <c r="I379" s="8">
        <v>45959</v>
      </c>
      <c r="J379" s="8">
        <v>45959</v>
      </c>
      <c r="K379">
        <v>0</v>
      </c>
      <c r="L379" s="17" t="s">
        <v>2937</v>
      </c>
      <c r="M379">
        <v>13326</v>
      </c>
      <c r="N379">
        <v>2837</v>
      </c>
      <c r="O379">
        <v>15</v>
      </c>
      <c r="P379">
        <v>60</v>
      </c>
      <c r="Q379" s="17" t="s">
        <v>2944</v>
      </c>
      <c r="R379" s="17" t="s">
        <v>2945</v>
      </c>
      <c r="S379" s="17" t="s">
        <v>2946</v>
      </c>
      <c r="T379">
        <v>75</v>
      </c>
      <c r="U379" s="17" t="s">
        <v>2946</v>
      </c>
      <c r="V379" s="17" t="s">
        <v>2941</v>
      </c>
      <c r="W379" s="172">
        <v>45959</v>
      </c>
      <c r="Y379" s="172">
        <v>45931</v>
      </c>
      <c r="Z379" s="17" t="s">
        <v>2942</v>
      </c>
      <c r="AA379">
        <v>2025</v>
      </c>
      <c r="AB379" s="17" t="s">
        <v>2943</v>
      </c>
      <c r="AC379" s="17"/>
      <c r="AD379" s="17" t="s">
        <v>1758</v>
      </c>
      <c r="AE379">
        <v>18</v>
      </c>
      <c r="AF379" s="17" t="s">
        <v>2937</v>
      </c>
      <c r="AG379" t="s">
        <v>2957</v>
      </c>
      <c r="AH379" s="17" t="s">
        <v>1758</v>
      </c>
    </row>
    <row r="380" spans="1:34">
      <c r="A380">
        <v>301</v>
      </c>
      <c r="B380" s="17" t="s">
        <v>31</v>
      </c>
      <c r="C380" s="17" t="s">
        <v>31</v>
      </c>
      <c r="D380" s="17" t="s">
        <v>104</v>
      </c>
      <c r="E380" s="17" t="s">
        <v>189</v>
      </c>
      <c r="F380" s="17" t="s">
        <v>190</v>
      </c>
      <c r="G380" s="17" t="s">
        <v>378</v>
      </c>
      <c r="H380" t="s">
        <v>412</v>
      </c>
      <c r="I380" s="8">
        <v>45936</v>
      </c>
      <c r="J380" s="8">
        <v>45936</v>
      </c>
      <c r="K380">
        <v>0</v>
      </c>
      <c r="L380" s="17" t="s">
        <v>2937</v>
      </c>
      <c r="M380">
        <v>3364</v>
      </c>
      <c r="N380">
        <v>901</v>
      </c>
      <c r="O380">
        <v>90</v>
      </c>
      <c r="P380">
        <v>60</v>
      </c>
      <c r="Q380" s="17" t="s">
        <v>2944</v>
      </c>
      <c r="R380" s="17" t="s">
        <v>2945</v>
      </c>
      <c r="S380" s="17" t="s">
        <v>2946</v>
      </c>
      <c r="T380">
        <v>150</v>
      </c>
      <c r="U380" s="17" t="s">
        <v>2946</v>
      </c>
      <c r="V380" s="17" t="s">
        <v>2941</v>
      </c>
      <c r="W380" s="172">
        <v>45936</v>
      </c>
      <c r="Y380" s="172">
        <v>45931</v>
      </c>
      <c r="Z380" s="17" t="s">
        <v>2942</v>
      </c>
      <c r="AA380">
        <v>2025</v>
      </c>
      <c r="AB380" s="17" t="s">
        <v>1003</v>
      </c>
      <c r="AC380" s="17"/>
      <c r="AD380" s="17" t="s">
        <v>1426</v>
      </c>
      <c r="AE380">
        <v>18</v>
      </c>
      <c r="AF380" s="17" t="s">
        <v>2937</v>
      </c>
      <c r="AG380" t="s">
        <v>2957</v>
      </c>
      <c r="AH380" s="17" t="s">
        <v>1426</v>
      </c>
    </row>
    <row r="381" spans="1:34">
      <c r="A381">
        <v>266</v>
      </c>
      <c r="B381" s="17" t="s">
        <v>31</v>
      </c>
      <c r="C381" s="17" t="s">
        <v>31</v>
      </c>
      <c r="D381" s="17" t="s">
        <v>104</v>
      </c>
      <c r="E381" s="17" t="s">
        <v>189</v>
      </c>
      <c r="F381" s="17" t="s">
        <v>190</v>
      </c>
      <c r="G381" s="17" t="s">
        <v>338</v>
      </c>
      <c r="H381" t="s">
        <v>404</v>
      </c>
      <c r="I381" s="8">
        <v>45935</v>
      </c>
      <c r="J381" s="8">
        <v>45935</v>
      </c>
      <c r="K381">
        <v>0</v>
      </c>
      <c r="L381" s="17" t="s">
        <v>2937</v>
      </c>
      <c r="M381">
        <v>433</v>
      </c>
      <c r="N381">
        <v>110</v>
      </c>
      <c r="O381">
        <v>103</v>
      </c>
      <c r="P381">
        <v>80</v>
      </c>
      <c r="Q381" s="17" t="s">
        <v>2944</v>
      </c>
      <c r="R381" s="17" t="s">
        <v>2945</v>
      </c>
      <c r="S381" s="17" t="s">
        <v>2948</v>
      </c>
      <c r="T381">
        <v>183</v>
      </c>
      <c r="U381" s="17" t="s">
        <v>2948</v>
      </c>
      <c r="V381" s="17" t="s">
        <v>2941</v>
      </c>
      <c r="W381" s="172">
        <v>45935</v>
      </c>
      <c r="Y381" s="172">
        <v>45931</v>
      </c>
      <c r="Z381" s="17" t="s">
        <v>2942</v>
      </c>
      <c r="AA381">
        <v>2025</v>
      </c>
      <c r="AB381" s="17" t="s">
        <v>2950</v>
      </c>
      <c r="AC381" s="17"/>
      <c r="AD381" s="17" t="s">
        <v>1471</v>
      </c>
      <c r="AE381">
        <v>18</v>
      </c>
      <c r="AF381" s="17" t="s">
        <v>2937</v>
      </c>
      <c r="AG381" t="s">
        <v>2957</v>
      </c>
      <c r="AH381" s="17" t="s">
        <v>1471</v>
      </c>
    </row>
    <row r="382" spans="1:34">
      <c r="A382">
        <v>302</v>
      </c>
      <c r="B382" s="17" t="s">
        <v>31</v>
      </c>
      <c r="C382" s="17" t="s">
        <v>31</v>
      </c>
      <c r="D382" s="17" t="s">
        <v>104</v>
      </c>
      <c r="E382" s="17" t="s">
        <v>189</v>
      </c>
      <c r="F382" s="17" t="s">
        <v>190</v>
      </c>
      <c r="G382" s="17" t="s">
        <v>379</v>
      </c>
      <c r="H382" t="s">
        <v>412</v>
      </c>
      <c r="I382" s="8">
        <v>45936</v>
      </c>
      <c r="J382" s="8">
        <v>45936</v>
      </c>
      <c r="K382">
        <v>0</v>
      </c>
      <c r="L382" s="17" t="s">
        <v>2937</v>
      </c>
      <c r="M382">
        <v>3031</v>
      </c>
      <c r="N382">
        <v>1135</v>
      </c>
      <c r="O382">
        <v>115</v>
      </c>
      <c r="P382">
        <v>60</v>
      </c>
      <c r="Q382" s="17" t="s">
        <v>2944</v>
      </c>
      <c r="R382" s="17" t="s">
        <v>2945</v>
      </c>
      <c r="S382" s="17" t="s">
        <v>2946</v>
      </c>
      <c r="T382">
        <v>175</v>
      </c>
      <c r="U382" s="17" t="s">
        <v>2946</v>
      </c>
      <c r="V382" s="17" t="s">
        <v>2941</v>
      </c>
      <c r="W382" s="172">
        <v>45936</v>
      </c>
      <c r="Y382" s="172">
        <v>45931</v>
      </c>
      <c r="Z382" s="17" t="s">
        <v>2942</v>
      </c>
      <c r="AA382">
        <v>2025</v>
      </c>
      <c r="AB382" s="17" t="s">
        <v>1003</v>
      </c>
      <c r="AC382" s="17"/>
      <c r="AD382" s="17" t="s">
        <v>1426</v>
      </c>
      <c r="AE382">
        <v>18</v>
      </c>
      <c r="AF382" s="17" t="s">
        <v>2937</v>
      </c>
      <c r="AG382" t="s">
        <v>2957</v>
      </c>
      <c r="AH382" s="17" t="s">
        <v>1426</v>
      </c>
    </row>
    <row r="383" spans="1:34">
      <c r="A383">
        <v>267</v>
      </c>
      <c r="B383" s="17" t="s">
        <v>31</v>
      </c>
      <c r="C383" s="17" t="s">
        <v>31</v>
      </c>
      <c r="D383" s="17" t="s">
        <v>104</v>
      </c>
      <c r="E383" s="17" t="s">
        <v>189</v>
      </c>
      <c r="F383" s="17" t="s">
        <v>190</v>
      </c>
      <c r="G383" s="17" t="s">
        <v>339</v>
      </c>
      <c r="H383" t="s">
        <v>404</v>
      </c>
      <c r="I383" s="8">
        <v>45935</v>
      </c>
      <c r="J383" s="8">
        <v>45935</v>
      </c>
      <c r="K383">
        <v>0</v>
      </c>
      <c r="L383" s="17" t="s">
        <v>2937</v>
      </c>
      <c r="M383">
        <v>2904</v>
      </c>
      <c r="N383">
        <v>589</v>
      </c>
      <c r="O383">
        <v>155</v>
      </c>
      <c r="P383">
        <v>80</v>
      </c>
      <c r="Q383" s="17" t="s">
        <v>2944</v>
      </c>
      <c r="R383" s="17" t="s">
        <v>2945</v>
      </c>
      <c r="S383" s="17" t="s">
        <v>2948</v>
      </c>
      <c r="T383">
        <v>235</v>
      </c>
      <c r="U383" s="17" t="s">
        <v>2948</v>
      </c>
      <c r="V383" s="17" t="s">
        <v>2941</v>
      </c>
      <c r="W383" s="172">
        <v>45935</v>
      </c>
      <c r="Y383" s="172">
        <v>45931</v>
      </c>
      <c r="Z383" s="17" t="s">
        <v>2942</v>
      </c>
      <c r="AA383">
        <v>2025</v>
      </c>
      <c r="AB383" s="17" t="s">
        <v>2950</v>
      </c>
      <c r="AC383" s="17"/>
      <c r="AD383" s="17" t="s">
        <v>1471</v>
      </c>
      <c r="AE383">
        <v>18</v>
      </c>
      <c r="AF383" s="17" t="s">
        <v>2937</v>
      </c>
      <c r="AG383" t="s">
        <v>2957</v>
      </c>
      <c r="AH383" s="17" t="s">
        <v>1471</v>
      </c>
    </row>
    <row r="384" spans="1:34">
      <c r="A384">
        <v>274</v>
      </c>
      <c r="B384" s="17" t="s">
        <v>31</v>
      </c>
      <c r="C384" s="17" t="s">
        <v>31</v>
      </c>
      <c r="D384" s="17" t="s">
        <v>104</v>
      </c>
      <c r="E384" s="17" t="s">
        <v>129</v>
      </c>
      <c r="F384" s="17" t="s">
        <v>340</v>
      </c>
      <c r="G384" s="17" t="s">
        <v>353</v>
      </c>
      <c r="H384">
        <v>122726</v>
      </c>
      <c r="I384" s="8">
        <v>45935</v>
      </c>
      <c r="J384" s="8">
        <v>45938</v>
      </c>
      <c r="K384">
        <v>3</v>
      </c>
      <c r="L384" s="17" t="s">
        <v>2937</v>
      </c>
      <c r="M384">
        <v>9161</v>
      </c>
      <c r="N384">
        <v>2369</v>
      </c>
      <c r="O384">
        <v>25</v>
      </c>
      <c r="P384">
        <v>80</v>
      </c>
      <c r="Q384" s="17" t="s">
        <v>2944</v>
      </c>
      <c r="R384" s="17" t="s">
        <v>2945</v>
      </c>
      <c r="S384" s="17" t="s">
        <v>2948</v>
      </c>
      <c r="T384">
        <v>105</v>
      </c>
      <c r="U384" s="17" t="s">
        <v>2948</v>
      </c>
      <c r="V384" s="17" t="s">
        <v>2941</v>
      </c>
      <c r="W384" s="172">
        <v>45938</v>
      </c>
      <c r="Y384" s="172">
        <v>45931</v>
      </c>
      <c r="Z384" s="17" t="s">
        <v>2942</v>
      </c>
      <c r="AA384">
        <v>2025</v>
      </c>
      <c r="AB384" s="17" t="s">
        <v>2943</v>
      </c>
      <c r="AC384" s="17"/>
      <c r="AD384" s="17" t="s">
        <v>1528</v>
      </c>
      <c r="AE384">
        <v>18</v>
      </c>
      <c r="AF384" s="17" t="s">
        <v>2937</v>
      </c>
      <c r="AG384" t="s">
        <v>2957</v>
      </c>
      <c r="AH384" s="17" t="s">
        <v>1528</v>
      </c>
    </row>
    <row r="385" spans="1:34">
      <c r="A385">
        <v>276</v>
      </c>
      <c r="B385" s="17" t="s">
        <v>31</v>
      </c>
      <c r="C385" s="17" t="s">
        <v>31</v>
      </c>
      <c r="D385" s="17" t="s">
        <v>1</v>
      </c>
      <c r="E385" s="17" t="s">
        <v>143</v>
      </c>
      <c r="F385" s="17" t="s">
        <v>111</v>
      </c>
      <c r="G385" s="17" t="s">
        <v>355</v>
      </c>
      <c r="H385">
        <v>111825</v>
      </c>
      <c r="I385" s="8">
        <v>45936</v>
      </c>
      <c r="J385" s="8">
        <v>45936</v>
      </c>
      <c r="K385">
        <v>0</v>
      </c>
      <c r="L385" s="17" t="s">
        <v>2937</v>
      </c>
      <c r="M385">
        <v>16202</v>
      </c>
      <c r="N385">
        <v>3246</v>
      </c>
      <c r="O385">
        <v>10</v>
      </c>
      <c r="P385">
        <v>80</v>
      </c>
      <c r="Q385" s="17" t="s">
        <v>2944</v>
      </c>
      <c r="R385" s="17" t="s">
        <v>2945</v>
      </c>
      <c r="S385" s="17" t="s">
        <v>2948</v>
      </c>
      <c r="T385">
        <v>90</v>
      </c>
      <c r="U385" s="17" t="s">
        <v>2948</v>
      </c>
      <c r="V385" s="17" t="s">
        <v>2941</v>
      </c>
      <c r="W385" s="172">
        <v>45936</v>
      </c>
      <c r="Y385" s="172">
        <v>45931</v>
      </c>
      <c r="Z385" s="17" t="s">
        <v>2942</v>
      </c>
      <c r="AA385">
        <v>2025</v>
      </c>
      <c r="AB385" s="17" t="s">
        <v>1003</v>
      </c>
      <c r="AC385" s="17"/>
      <c r="AD385" s="17" t="s">
        <v>1667</v>
      </c>
      <c r="AE385">
        <v>18</v>
      </c>
      <c r="AF385" s="17" t="s">
        <v>2937</v>
      </c>
      <c r="AG385" t="s">
        <v>2957</v>
      </c>
      <c r="AH385" s="17" t="s">
        <v>1667</v>
      </c>
    </row>
    <row r="386" spans="1:34">
      <c r="A386">
        <v>636</v>
      </c>
      <c r="B386" s="17" t="s">
        <v>31</v>
      </c>
      <c r="C386" s="17" t="s">
        <v>31</v>
      </c>
      <c r="D386" s="17" t="s">
        <v>1</v>
      </c>
      <c r="E386" s="17" t="s">
        <v>112</v>
      </c>
      <c r="F386" s="17" t="s">
        <v>111</v>
      </c>
      <c r="G386" s="17" t="s">
        <v>355</v>
      </c>
      <c r="H386">
        <v>80649</v>
      </c>
      <c r="I386" s="8">
        <v>45960</v>
      </c>
      <c r="J386" s="8">
        <v>45960</v>
      </c>
      <c r="K386">
        <v>0</v>
      </c>
      <c r="L386" s="17" t="s">
        <v>2937</v>
      </c>
      <c r="M386">
        <v>16352</v>
      </c>
      <c r="N386">
        <v>3270</v>
      </c>
      <c r="O386">
        <v>35</v>
      </c>
      <c r="P386">
        <v>60</v>
      </c>
      <c r="Q386" s="17" t="s">
        <v>2944</v>
      </c>
      <c r="R386" s="17" t="s">
        <v>2945</v>
      </c>
      <c r="S386" s="17" t="s">
        <v>2946</v>
      </c>
      <c r="T386">
        <v>95</v>
      </c>
      <c r="U386" s="17" t="s">
        <v>2946</v>
      </c>
      <c r="V386" s="17" t="s">
        <v>2941</v>
      </c>
      <c r="W386" s="172">
        <v>45960</v>
      </c>
      <c r="Y386" s="172">
        <v>45931</v>
      </c>
      <c r="Z386" s="17" t="s">
        <v>2942</v>
      </c>
      <c r="AA386">
        <v>2025</v>
      </c>
      <c r="AB386" s="17" t="s">
        <v>2951</v>
      </c>
      <c r="AC386" s="17"/>
      <c r="AD386" s="17" t="s">
        <v>1667</v>
      </c>
      <c r="AE386">
        <v>18</v>
      </c>
      <c r="AF386" s="17" t="s">
        <v>2937</v>
      </c>
      <c r="AG386" t="s">
        <v>2957</v>
      </c>
      <c r="AH386" s="17" t="s">
        <v>1667</v>
      </c>
    </row>
    <row r="387" spans="1:34">
      <c r="A387">
        <v>277</v>
      </c>
      <c r="B387" s="17" t="s">
        <v>31</v>
      </c>
      <c r="C387" s="17" t="s">
        <v>31</v>
      </c>
      <c r="D387" s="17" t="s">
        <v>1</v>
      </c>
      <c r="E387" s="17" t="s">
        <v>143</v>
      </c>
      <c r="F387" s="17" t="s">
        <v>111</v>
      </c>
      <c r="G387" s="17" t="s">
        <v>356</v>
      </c>
      <c r="H387">
        <v>112058</v>
      </c>
      <c r="I387" s="8">
        <v>45936</v>
      </c>
      <c r="J387" s="8">
        <v>45936</v>
      </c>
      <c r="K387">
        <v>0</v>
      </c>
      <c r="L387" s="17" t="s">
        <v>2937</v>
      </c>
      <c r="M387">
        <v>12080</v>
      </c>
      <c r="N387">
        <v>2387</v>
      </c>
      <c r="O387">
        <v>37</v>
      </c>
      <c r="P387">
        <v>80</v>
      </c>
      <c r="Q387" s="17" t="s">
        <v>2944</v>
      </c>
      <c r="R387" s="17" t="s">
        <v>2945</v>
      </c>
      <c r="S387" s="17" t="s">
        <v>2948</v>
      </c>
      <c r="T387">
        <v>117</v>
      </c>
      <c r="U387" s="17" t="s">
        <v>2948</v>
      </c>
      <c r="V387" s="17" t="s">
        <v>2941</v>
      </c>
      <c r="W387" s="172">
        <v>45936</v>
      </c>
      <c r="Y387" s="172">
        <v>45931</v>
      </c>
      <c r="Z387" s="17" t="s">
        <v>2942</v>
      </c>
      <c r="AA387">
        <v>2025</v>
      </c>
      <c r="AB387" s="17" t="s">
        <v>1003</v>
      </c>
      <c r="AC387" s="17"/>
      <c r="AD387" s="17" t="s">
        <v>1667</v>
      </c>
      <c r="AE387">
        <v>18</v>
      </c>
      <c r="AF387" s="17" t="s">
        <v>2937</v>
      </c>
      <c r="AG387" t="s">
        <v>2957</v>
      </c>
      <c r="AH387" s="17" t="s">
        <v>1667</v>
      </c>
    </row>
    <row r="388" spans="1:34">
      <c r="A388">
        <v>278</v>
      </c>
      <c r="B388" s="17" t="s">
        <v>31</v>
      </c>
      <c r="C388" s="17" t="s">
        <v>31</v>
      </c>
      <c r="D388" s="17" t="s">
        <v>1</v>
      </c>
      <c r="E388" s="17" t="s">
        <v>143</v>
      </c>
      <c r="F388" s="17" t="s">
        <v>111</v>
      </c>
      <c r="G388" s="17" t="s">
        <v>357</v>
      </c>
      <c r="H388">
        <v>112058</v>
      </c>
      <c r="I388" s="8">
        <v>45936</v>
      </c>
      <c r="J388" s="8">
        <v>45936</v>
      </c>
      <c r="K388">
        <v>0</v>
      </c>
      <c r="L388" s="17" t="s">
        <v>2937</v>
      </c>
      <c r="M388">
        <v>14616</v>
      </c>
      <c r="N388">
        <v>3541</v>
      </c>
      <c r="O388">
        <v>55</v>
      </c>
      <c r="P388">
        <v>80</v>
      </c>
      <c r="Q388" s="17" t="s">
        <v>2944</v>
      </c>
      <c r="R388" s="17" t="s">
        <v>2945</v>
      </c>
      <c r="S388" s="17" t="s">
        <v>2948</v>
      </c>
      <c r="T388">
        <v>135</v>
      </c>
      <c r="U388" s="17" t="s">
        <v>2948</v>
      </c>
      <c r="V388" s="17" t="s">
        <v>2941</v>
      </c>
      <c r="W388" s="172">
        <v>45936</v>
      </c>
      <c r="Y388" s="172">
        <v>45931</v>
      </c>
      <c r="Z388" s="17" t="s">
        <v>2942</v>
      </c>
      <c r="AA388">
        <v>2025</v>
      </c>
      <c r="AB388" s="17" t="s">
        <v>1003</v>
      </c>
      <c r="AC388" s="17"/>
      <c r="AD388" s="17" t="s">
        <v>1667</v>
      </c>
      <c r="AE388">
        <v>18</v>
      </c>
      <c r="AF388" s="17" t="s">
        <v>2937</v>
      </c>
      <c r="AG388" t="s">
        <v>2957</v>
      </c>
      <c r="AH388" s="17" t="s">
        <v>1667</v>
      </c>
    </row>
    <row r="389" spans="1:34">
      <c r="A389">
        <v>638</v>
      </c>
      <c r="B389" s="17" t="s">
        <v>31</v>
      </c>
      <c r="C389" s="17" t="s">
        <v>31</v>
      </c>
      <c r="D389" s="17" t="s">
        <v>1</v>
      </c>
      <c r="E389" s="17" t="s">
        <v>112</v>
      </c>
      <c r="F389" s="17" t="s">
        <v>111</v>
      </c>
      <c r="G389" s="17" t="s">
        <v>357</v>
      </c>
      <c r="H389">
        <v>80649</v>
      </c>
      <c r="I389" s="8">
        <v>45960</v>
      </c>
      <c r="J389" s="8">
        <v>45960</v>
      </c>
      <c r="K389">
        <v>0</v>
      </c>
      <c r="L389" s="17" t="s">
        <v>2937</v>
      </c>
      <c r="M389">
        <v>14906</v>
      </c>
      <c r="N389">
        <v>3584</v>
      </c>
      <c r="O389">
        <v>21</v>
      </c>
      <c r="P389">
        <v>60</v>
      </c>
      <c r="Q389" s="17" t="s">
        <v>2944</v>
      </c>
      <c r="R389" s="17" t="s">
        <v>2945</v>
      </c>
      <c r="S389" s="17" t="s">
        <v>2946</v>
      </c>
      <c r="T389">
        <v>81</v>
      </c>
      <c r="U389" s="17" t="s">
        <v>2946</v>
      </c>
      <c r="V389" s="17" t="s">
        <v>2941</v>
      </c>
      <c r="W389" s="172">
        <v>45960</v>
      </c>
      <c r="Y389" s="172">
        <v>45931</v>
      </c>
      <c r="Z389" s="17" t="s">
        <v>2942</v>
      </c>
      <c r="AA389">
        <v>2025</v>
      </c>
      <c r="AB389" s="17" t="s">
        <v>2951</v>
      </c>
      <c r="AC389" s="17"/>
      <c r="AD389" s="17" t="s">
        <v>1667</v>
      </c>
      <c r="AE389">
        <v>18</v>
      </c>
      <c r="AF389" s="17" t="s">
        <v>2937</v>
      </c>
      <c r="AG389" t="s">
        <v>2957</v>
      </c>
      <c r="AH389" s="17" t="s">
        <v>1667</v>
      </c>
    </row>
    <row r="390" spans="1:34">
      <c r="A390">
        <v>279</v>
      </c>
      <c r="B390" s="17" t="s">
        <v>31</v>
      </c>
      <c r="C390" s="17" t="s">
        <v>31</v>
      </c>
      <c r="D390" s="17" t="s">
        <v>1</v>
      </c>
      <c r="E390" s="17" t="s">
        <v>143</v>
      </c>
      <c r="F390" s="17" t="s">
        <v>111</v>
      </c>
      <c r="G390" s="17" t="s">
        <v>358</v>
      </c>
      <c r="H390">
        <v>111825</v>
      </c>
      <c r="I390" s="8">
        <v>45936</v>
      </c>
      <c r="J390" s="8">
        <v>45936</v>
      </c>
      <c r="K390">
        <v>0</v>
      </c>
      <c r="L390" s="17" t="s">
        <v>2937</v>
      </c>
      <c r="M390">
        <v>22886</v>
      </c>
      <c r="N390">
        <v>5593</v>
      </c>
      <c r="O390">
        <v>22</v>
      </c>
      <c r="P390">
        <v>80</v>
      </c>
      <c r="Q390" s="17" t="s">
        <v>2944</v>
      </c>
      <c r="R390" s="17" t="s">
        <v>2945</v>
      </c>
      <c r="S390" s="17" t="s">
        <v>2948</v>
      </c>
      <c r="T390">
        <v>102</v>
      </c>
      <c r="U390" s="17" t="s">
        <v>2948</v>
      </c>
      <c r="V390" s="17" t="s">
        <v>2941</v>
      </c>
      <c r="W390" s="172">
        <v>45936</v>
      </c>
      <c r="Y390" s="172">
        <v>45931</v>
      </c>
      <c r="Z390" s="17" t="s">
        <v>2942</v>
      </c>
      <c r="AA390">
        <v>2025</v>
      </c>
      <c r="AB390" s="17" t="s">
        <v>1003</v>
      </c>
      <c r="AC390" s="17"/>
      <c r="AD390" s="17" t="s">
        <v>1667</v>
      </c>
      <c r="AE390">
        <v>18</v>
      </c>
      <c r="AF390" s="17" t="s">
        <v>2937</v>
      </c>
      <c r="AG390" t="s">
        <v>2957</v>
      </c>
      <c r="AH390" s="17" t="s">
        <v>1667</v>
      </c>
    </row>
    <row r="391" spans="1:34">
      <c r="A391">
        <v>640</v>
      </c>
      <c r="B391" s="17" t="s">
        <v>31</v>
      </c>
      <c r="C391" s="17" t="s">
        <v>31</v>
      </c>
      <c r="D391" s="17" t="s">
        <v>1</v>
      </c>
      <c r="E391" s="17" t="s">
        <v>112</v>
      </c>
      <c r="F391" s="17" t="s">
        <v>111</v>
      </c>
      <c r="G391" s="17" t="s">
        <v>358</v>
      </c>
      <c r="H391">
        <v>80819</v>
      </c>
      <c r="I391" s="8">
        <v>45960</v>
      </c>
      <c r="J391" s="8">
        <v>45960</v>
      </c>
      <c r="K391">
        <v>0</v>
      </c>
      <c r="L391" s="17" t="s">
        <v>2937</v>
      </c>
      <c r="M391">
        <v>23061</v>
      </c>
      <c r="N391">
        <v>5619</v>
      </c>
      <c r="O391">
        <v>33</v>
      </c>
      <c r="P391">
        <v>60</v>
      </c>
      <c r="Q391" s="17" t="s">
        <v>2944</v>
      </c>
      <c r="R391" s="17" t="s">
        <v>2945</v>
      </c>
      <c r="S391" s="17" t="s">
        <v>2946</v>
      </c>
      <c r="T391">
        <v>93</v>
      </c>
      <c r="U391" s="17" t="s">
        <v>2946</v>
      </c>
      <c r="V391" s="17" t="s">
        <v>2941</v>
      </c>
      <c r="W391" s="172">
        <v>45960</v>
      </c>
      <c r="Y391" s="172">
        <v>45931</v>
      </c>
      <c r="Z391" s="17" t="s">
        <v>2942</v>
      </c>
      <c r="AA391">
        <v>2025</v>
      </c>
      <c r="AB391" s="17" t="s">
        <v>2951</v>
      </c>
      <c r="AC391" s="17"/>
      <c r="AD391" s="17" t="s">
        <v>1667</v>
      </c>
      <c r="AE391">
        <v>18</v>
      </c>
      <c r="AF391" s="17" t="s">
        <v>2937</v>
      </c>
      <c r="AG391" t="s">
        <v>2957</v>
      </c>
      <c r="AH391" s="17" t="s">
        <v>1667</v>
      </c>
    </row>
    <row r="392" spans="1:34">
      <c r="A392">
        <v>280</v>
      </c>
      <c r="B392" s="17" t="s">
        <v>31</v>
      </c>
      <c r="C392" s="17" t="s">
        <v>31</v>
      </c>
      <c r="D392" s="17" t="s">
        <v>1</v>
      </c>
      <c r="E392" s="17" t="s">
        <v>143</v>
      </c>
      <c r="F392" s="17" t="s">
        <v>111</v>
      </c>
      <c r="G392" s="17" t="s">
        <v>359</v>
      </c>
      <c r="H392">
        <v>112058</v>
      </c>
      <c r="I392" s="8">
        <v>45936</v>
      </c>
      <c r="J392" s="8">
        <v>45936</v>
      </c>
      <c r="K392">
        <v>0</v>
      </c>
      <c r="L392" s="17" t="s">
        <v>2937</v>
      </c>
      <c r="M392">
        <v>3602</v>
      </c>
      <c r="N392">
        <v>1174</v>
      </c>
      <c r="O392">
        <v>28</v>
      </c>
      <c r="P392">
        <v>60</v>
      </c>
      <c r="Q392" s="17" t="s">
        <v>2944</v>
      </c>
      <c r="R392" s="17" t="s">
        <v>2945</v>
      </c>
      <c r="S392" s="17" t="s">
        <v>2946</v>
      </c>
      <c r="T392">
        <v>88</v>
      </c>
      <c r="U392" s="17" t="s">
        <v>2946</v>
      </c>
      <c r="V392" s="17" t="s">
        <v>2941</v>
      </c>
      <c r="W392" s="172">
        <v>45936</v>
      </c>
      <c r="Y392" s="172">
        <v>45931</v>
      </c>
      <c r="Z392" s="17" t="s">
        <v>2942</v>
      </c>
      <c r="AA392">
        <v>2025</v>
      </c>
      <c r="AB392" s="17" t="s">
        <v>1003</v>
      </c>
      <c r="AC392" s="17"/>
      <c r="AD392" s="17" t="s">
        <v>1667</v>
      </c>
      <c r="AE392">
        <v>18</v>
      </c>
      <c r="AF392" s="17" t="s">
        <v>2937</v>
      </c>
      <c r="AG392" t="s">
        <v>2957</v>
      </c>
      <c r="AH392" s="17" t="s">
        <v>1667</v>
      </c>
    </row>
    <row r="393" spans="1:34">
      <c r="A393">
        <v>281</v>
      </c>
      <c r="B393" s="17" t="s">
        <v>31</v>
      </c>
      <c r="C393" s="17" t="s">
        <v>31</v>
      </c>
      <c r="D393" s="17" t="s">
        <v>1</v>
      </c>
      <c r="E393" s="17" t="s">
        <v>143</v>
      </c>
      <c r="F393" s="17" t="s">
        <v>111</v>
      </c>
      <c r="G393" s="17" t="s">
        <v>360</v>
      </c>
      <c r="H393">
        <v>112058</v>
      </c>
      <c r="I393" s="8">
        <v>45936</v>
      </c>
      <c r="J393" s="8">
        <v>45936</v>
      </c>
      <c r="K393">
        <v>0</v>
      </c>
      <c r="L393" s="17" t="s">
        <v>2937</v>
      </c>
      <c r="M393">
        <v>21117</v>
      </c>
      <c r="N393">
        <v>4411</v>
      </c>
      <c r="O393">
        <v>52</v>
      </c>
      <c r="P393">
        <v>80</v>
      </c>
      <c r="Q393" s="17" t="s">
        <v>2944</v>
      </c>
      <c r="R393" s="17" t="s">
        <v>2945</v>
      </c>
      <c r="S393" s="17" t="s">
        <v>2948</v>
      </c>
      <c r="T393">
        <v>132</v>
      </c>
      <c r="U393" s="17" t="s">
        <v>2948</v>
      </c>
      <c r="V393" s="17" t="s">
        <v>2941</v>
      </c>
      <c r="W393" s="172">
        <v>45936</v>
      </c>
      <c r="Y393" s="172">
        <v>45931</v>
      </c>
      <c r="Z393" s="17" t="s">
        <v>2942</v>
      </c>
      <c r="AA393">
        <v>2025</v>
      </c>
      <c r="AB393" s="17" t="s">
        <v>1003</v>
      </c>
      <c r="AC393" s="17"/>
      <c r="AD393" s="17" t="s">
        <v>1667</v>
      </c>
      <c r="AE393">
        <v>18</v>
      </c>
      <c r="AF393" s="17" t="s">
        <v>2937</v>
      </c>
      <c r="AG393" t="s">
        <v>2957</v>
      </c>
      <c r="AH393" s="17" t="s">
        <v>1667</v>
      </c>
    </row>
    <row r="394" spans="1:34">
      <c r="A394">
        <v>282</v>
      </c>
      <c r="B394" s="17" t="s">
        <v>31</v>
      </c>
      <c r="C394" s="17" t="s">
        <v>31</v>
      </c>
      <c r="D394" s="17" t="s">
        <v>1</v>
      </c>
      <c r="E394" s="17" t="s">
        <v>143</v>
      </c>
      <c r="F394" s="17" t="s">
        <v>111</v>
      </c>
      <c r="G394" s="17" t="s">
        <v>361</v>
      </c>
      <c r="H394">
        <v>111825</v>
      </c>
      <c r="I394" s="8">
        <v>45936</v>
      </c>
      <c r="J394" s="8">
        <v>45936</v>
      </c>
      <c r="K394">
        <v>0</v>
      </c>
      <c r="L394" s="17" t="s">
        <v>2937</v>
      </c>
      <c r="M394">
        <v>14146</v>
      </c>
      <c r="N394">
        <v>3232</v>
      </c>
      <c r="O394">
        <v>12</v>
      </c>
      <c r="P394">
        <v>80</v>
      </c>
      <c r="Q394" s="17" t="s">
        <v>2944</v>
      </c>
      <c r="R394" s="17" t="s">
        <v>2945</v>
      </c>
      <c r="S394" s="17" t="s">
        <v>2948</v>
      </c>
      <c r="T394">
        <v>92</v>
      </c>
      <c r="U394" s="17" t="s">
        <v>2948</v>
      </c>
      <c r="V394" s="17" t="s">
        <v>2941</v>
      </c>
      <c r="W394" s="172">
        <v>45936</v>
      </c>
      <c r="Y394" s="172">
        <v>45931</v>
      </c>
      <c r="Z394" s="17" t="s">
        <v>2942</v>
      </c>
      <c r="AA394">
        <v>2025</v>
      </c>
      <c r="AB394" s="17" t="s">
        <v>1003</v>
      </c>
      <c r="AC394" s="17"/>
      <c r="AD394" s="17" t="s">
        <v>1667</v>
      </c>
      <c r="AE394">
        <v>18</v>
      </c>
      <c r="AF394" s="17" t="s">
        <v>2937</v>
      </c>
      <c r="AG394" t="s">
        <v>2957</v>
      </c>
      <c r="AH394" s="17" t="s">
        <v>1667</v>
      </c>
    </row>
    <row r="395" spans="1:34">
      <c r="A395">
        <v>637</v>
      </c>
      <c r="B395" s="17" t="s">
        <v>31</v>
      </c>
      <c r="C395" s="17" t="s">
        <v>31</v>
      </c>
      <c r="D395" s="17" t="s">
        <v>1</v>
      </c>
      <c r="E395" s="17" t="s">
        <v>112</v>
      </c>
      <c r="F395" s="17" t="s">
        <v>111</v>
      </c>
      <c r="G395" s="17" t="s">
        <v>361</v>
      </c>
      <c r="H395">
        <v>80649</v>
      </c>
      <c r="I395" s="8">
        <v>45960</v>
      </c>
      <c r="J395" s="8">
        <v>45960</v>
      </c>
      <c r="K395">
        <v>0</v>
      </c>
      <c r="L395" s="17" t="s">
        <v>2937</v>
      </c>
      <c r="M395">
        <v>14290</v>
      </c>
      <c r="N395">
        <v>3253</v>
      </c>
      <c r="O395">
        <v>35</v>
      </c>
      <c r="P395">
        <v>60</v>
      </c>
      <c r="Q395" s="17" t="s">
        <v>2944</v>
      </c>
      <c r="R395" s="17" t="s">
        <v>2945</v>
      </c>
      <c r="S395" s="17" t="s">
        <v>2946</v>
      </c>
      <c r="T395">
        <v>95</v>
      </c>
      <c r="U395" s="17" t="s">
        <v>2946</v>
      </c>
      <c r="V395" s="17" t="s">
        <v>2941</v>
      </c>
      <c r="W395" s="172">
        <v>45960</v>
      </c>
      <c r="Y395" s="172">
        <v>45931</v>
      </c>
      <c r="Z395" s="17" t="s">
        <v>2942</v>
      </c>
      <c r="AA395">
        <v>2025</v>
      </c>
      <c r="AB395" s="17" t="s">
        <v>2951</v>
      </c>
      <c r="AC395" s="17"/>
      <c r="AD395" s="17" t="s">
        <v>1667</v>
      </c>
      <c r="AE395">
        <v>18</v>
      </c>
      <c r="AF395" s="17" t="s">
        <v>2937</v>
      </c>
      <c r="AG395" t="s">
        <v>2957</v>
      </c>
      <c r="AH395" s="17" t="s">
        <v>1667</v>
      </c>
    </row>
    <row r="396" spans="1:34">
      <c r="A396">
        <v>344</v>
      </c>
      <c r="B396" s="17" t="s">
        <v>31</v>
      </c>
      <c r="C396" s="17" t="s">
        <v>31</v>
      </c>
      <c r="D396" s="17" t="s">
        <v>104</v>
      </c>
      <c r="E396" s="17" t="s">
        <v>189</v>
      </c>
      <c r="F396" s="17" t="s">
        <v>190</v>
      </c>
      <c r="G396" s="17" t="s">
        <v>436</v>
      </c>
      <c r="H396" t="s">
        <v>489</v>
      </c>
      <c r="I396" s="8">
        <v>45937</v>
      </c>
      <c r="J396" s="8">
        <v>45937</v>
      </c>
      <c r="K396">
        <v>0</v>
      </c>
      <c r="L396" s="17" t="s">
        <v>2937</v>
      </c>
      <c r="M396">
        <v>2536</v>
      </c>
      <c r="N396">
        <v>801</v>
      </c>
      <c r="O396">
        <v>145</v>
      </c>
      <c r="P396">
        <v>80</v>
      </c>
      <c r="Q396" s="17" t="s">
        <v>2944</v>
      </c>
      <c r="R396" s="17" t="s">
        <v>2945</v>
      </c>
      <c r="S396" s="17" t="s">
        <v>2948</v>
      </c>
      <c r="T396">
        <v>225</v>
      </c>
      <c r="U396" s="17" t="s">
        <v>2948</v>
      </c>
      <c r="V396" s="17" t="s">
        <v>2941</v>
      </c>
      <c r="W396" s="172">
        <v>45937</v>
      </c>
      <c r="Y396" s="172">
        <v>45931</v>
      </c>
      <c r="Z396" s="17" t="s">
        <v>2942</v>
      </c>
      <c r="AA396">
        <v>2025</v>
      </c>
      <c r="AB396" s="17" t="s">
        <v>2949</v>
      </c>
      <c r="AC396" s="17"/>
      <c r="AD396" s="17" t="s">
        <v>1474</v>
      </c>
      <c r="AE396">
        <v>18</v>
      </c>
      <c r="AF396" s="17" t="s">
        <v>2937</v>
      </c>
      <c r="AG396" t="s">
        <v>2957</v>
      </c>
      <c r="AH396" s="17" t="s">
        <v>1474</v>
      </c>
    </row>
    <row r="397" spans="1:34">
      <c r="A397">
        <v>283</v>
      </c>
      <c r="B397" s="17" t="s">
        <v>31</v>
      </c>
      <c r="C397" s="17" t="s">
        <v>31</v>
      </c>
      <c r="D397" s="17" t="s">
        <v>1</v>
      </c>
      <c r="E397" s="17" t="s">
        <v>143</v>
      </c>
      <c r="F397" s="17" t="s">
        <v>111</v>
      </c>
      <c r="G397" s="17" t="s">
        <v>362</v>
      </c>
      <c r="H397">
        <v>111825</v>
      </c>
      <c r="I397" s="8">
        <v>45936</v>
      </c>
      <c r="J397" s="8">
        <v>45936</v>
      </c>
      <c r="K397">
        <v>0</v>
      </c>
      <c r="L397" s="17" t="s">
        <v>2937</v>
      </c>
      <c r="M397">
        <v>5195</v>
      </c>
      <c r="N397">
        <v>1297</v>
      </c>
      <c r="O397">
        <v>43</v>
      </c>
      <c r="P397">
        <v>80</v>
      </c>
      <c r="Q397" s="17" t="s">
        <v>2944</v>
      </c>
      <c r="R397" s="17" t="s">
        <v>2945</v>
      </c>
      <c r="S397" s="17" t="s">
        <v>2948</v>
      </c>
      <c r="T397">
        <v>123</v>
      </c>
      <c r="U397" s="17" t="s">
        <v>2948</v>
      </c>
      <c r="V397" s="17" t="s">
        <v>2941</v>
      </c>
      <c r="W397" s="172">
        <v>45936</v>
      </c>
      <c r="Y397" s="172">
        <v>45931</v>
      </c>
      <c r="Z397" s="17" t="s">
        <v>2942</v>
      </c>
      <c r="AA397">
        <v>2025</v>
      </c>
      <c r="AB397" s="17" t="s">
        <v>1003</v>
      </c>
      <c r="AC397" s="17"/>
      <c r="AD397" s="17" t="s">
        <v>1667</v>
      </c>
      <c r="AE397">
        <v>18</v>
      </c>
      <c r="AF397" s="17" t="s">
        <v>2937</v>
      </c>
      <c r="AG397" t="s">
        <v>2957</v>
      </c>
      <c r="AH397" s="17" t="s">
        <v>1667</v>
      </c>
    </row>
    <row r="398" spans="1:34">
      <c r="A398">
        <v>284</v>
      </c>
      <c r="B398" s="17" t="s">
        <v>31</v>
      </c>
      <c r="C398" s="17" t="s">
        <v>31</v>
      </c>
      <c r="D398" s="17" t="s">
        <v>1</v>
      </c>
      <c r="E398" s="17" t="s">
        <v>143</v>
      </c>
      <c r="F398" s="17" t="s">
        <v>111</v>
      </c>
      <c r="G398" s="17" t="s">
        <v>363</v>
      </c>
      <c r="H398">
        <v>112058</v>
      </c>
      <c r="I398" s="8">
        <v>45936</v>
      </c>
      <c r="J398" s="8">
        <v>45936</v>
      </c>
      <c r="K398">
        <v>0</v>
      </c>
      <c r="L398" s="17" t="s">
        <v>2937</v>
      </c>
      <c r="M398">
        <v>6527</v>
      </c>
      <c r="N398">
        <v>1855</v>
      </c>
      <c r="O398">
        <v>44</v>
      </c>
      <c r="P398">
        <v>60</v>
      </c>
      <c r="Q398" s="17" t="s">
        <v>2944</v>
      </c>
      <c r="R398" s="17" t="s">
        <v>2945</v>
      </c>
      <c r="S398" s="17" t="s">
        <v>2946</v>
      </c>
      <c r="T398">
        <v>104</v>
      </c>
      <c r="U398" s="17" t="s">
        <v>2946</v>
      </c>
      <c r="V398" s="17" t="s">
        <v>2941</v>
      </c>
      <c r="W398" s="172">
        <v>45936</v>
      </c>
      <c r="Y398" s="172">
        <v>45931</v>
      </c>
      <c r="Z398" s="17" t="s">
        <v>2942</v>
      </c>
      <c r="AA398">
        <v>2025</v>
      </c>
      <c r="AB398" s="17" t="s">
        <v>1003</v>
      </c>
      <c r="AC398" s="17"/>
      <c r="AD398" s="17" t="s">
        <v>1667</v>
      </c>
      <c r="AE398">
        <v>18</v>
      </c>
      <c r="AF398" s="17" t="s">
        <v>2937</v>
      </c>
      <c r="AG398" t="s">
        <v>2957</v>
      </c>
      <c r="AH398" s="17" t="s">
        <v>1667</v>
      </c>
    </row>
    <row r="399" spans="1:34">
      <c r="A399">
        <v>285</v>
      </c>
      <c r="B399" s="17" t="s">
        <v>31</v>
      </c>
      <c r="C399" s="17" t="s">
        <v>31</v>
      </c>
      <c r="D399" s="17" t="s">
        <v>1</v>
      </c>
      <c r="E399" s="17" t="s">
        <v>143</v>
      </c>
      <c r="F399" s="17" t="s">
        <v>111</v>
      </c>
      <c r="G399" s="17" t="s">
        <v>364</v>
      </c>
      <c r="H399">
        <v>112058</v>
      </c>
      <c r="I399" s="8">
        <v>45936</v>
      </c>
      <c r="J399" s="8">
        <v>45936</v>
      </c>
      <c r="K399">
        <v>0</v>
      </c>
      <c r="L399" s="17" t="s">
        <v>2937</v>
      </c>
      <c r="M399">
        <v>2152</v>
      </c>
      <c r="N399">
        <v>344</v>
      </c>
      <c r="O399">
        <v>46</v>
      </c>
      <c r="P399">
        <v>60</v>
      </c>
      <c r="Q399" s="17" t="s">
        <v>2944</v>
      </c>
      <c r="R399" s="17" t="s">
        <v>2945</v>
      </c>
      <c r="S399" s="17" t="s">
        <v>2946</v>
      </c>
      <c r="T399">
        <v>106</v>
      </c>
      <c r="U399" s="17" t="s">
        <v>2946</v>
      </c>
      <c r="V399" s="17" t="s">
        <v>2941</v>
      </c>
      <c r="W399" s="172">
        <v>45936</v>
      </c>
      <c r="Y399" s="172">
        <v>45931</v>
      </c>
      <c r="Z399" s="17" t="s">
        <v>2942</v>
      </c>
      <c r="AA399">
        <v>2025</v>
      </c>
      <c r="AB399" s="17" t="s">
        <v>1003</v>
      </c>
      <c r="AC399" s="17"/>
      <c r="AD399" s="17" t="s">
        <v>1667</v>
      </c>
      <c r="AE399">
        <v>18</v>
      </c>
      <c r="AF399" s="17" t="s">
        <v>2937</v>
      </c>
      <c r="AG399" t="s">
        <v>2957</v>
      </c>
      <c r="AH399" s="17" t="s">
        <v>1667</v>
      </c>
    </row>
    <row r="400" spans="1:34">
      <c r="A400">
        <v>466</v>
      </c>
      <c r="B400" s="17" t="s">
        <v>31</v>
      </c>
      <c r="C400" s="17" t="s">
        <v>31</v>
      </c>
      <c r="D400" s="17" t="s">
        <v>1</v>
      </c>
      <c r="E400" s="17" t="s">
        <v>112</v>
      </c>
      <c r="F400" s="17" t="s">
        <v>111</v>
      </c>
      <c r="G400" s="17" t="s">
        <v>567</v>
      </c>
      <c r="H400">
        <v>122816</v>
      </c>
      <c r="I400" s="8">
        <v>45940</v>
      </c>
      <c r="J400" s="8">
        <v>45940</v>
      </c>
      <c r="K400">
        <v>0</v>
      </c>
      <c r="L400" s="17" t="s">
        <v>2937</v>
      </c>
      <c r="M400">
        <v>20450</v>
      </c>
      <c r="N400">
        <v>5405</v>
      </c>
      <c r="O400">
        <v>95</v>
      </c>
      <c r="P400">
        <v>100</v>
      </c>
      <c r="Q400" s="17" t="s">
        <v>2944</v>
      </c>
      <c r="R400" s="17" t="s">
        <v>2945</v>
      </c>
      <c r="S400" s="17" t="s">
        <v>2948</v>
      </c>
      <c r="T400">
        <v>195</v>
      </c>
      <c r="U400" s="17" t="s">
        <v>2948</v>
      </c>
      <c r="V400" s="17" t="s">
        <v>2941</v>
      </c>
      <c r="W400" s="172">
        <v>45940</v>
      </c>
      <c r="Y400" s="172">
        <v>45931</v>
      </c>
      <c r="Z400" s="17" t="s">
        <v>2942</v>
      </c>
      <c r="AA400">
        <v>2025</v>
      </c>
      <c r="AB400" s="17" t="s">
        <v>2952</v>
      </c>
      <c r="AC400" s="17"/>
      <c r="AD400" s="17" t="s">
        <v>1500</v>
      </c>
      <c r="AE400">
        <v>18</v>
      </c>
      <c r="AF400" s="17" t="s">
        <v>2937</v>
      </c>
      <c r="AG400" t="s">
        <v>2957</v>
      </c>
      <c r="AH400" s="17" t="s">
        <v>1500</v>
      </c>
    </row>
    <row r="401" spans="1:34">
      <c r="A401">
        <v>286</v>
      </c>
      <c r="B401" s="17" t="s">
        <v>31</v>
      </c>
      <c r="C401" s="17" t="s">
        <v>31</v>
      </c>
      <c r="D401" s="17" t="s">
        <v>1</v>
      </c>
      <c r="E401" s="17" t="s">
        <v>143</v>
      </c>
      <c r="F401" s="17" t="s">
        <v>111</v>
      </c>
      <c r="G401" s="17" t="s">
        <v>365</v>
      </c>
      <c r="H401">
        <v>111825</v>
      </c>
      <c r="I401" s="8">
        <v>45936</v>
      </c>
      <c r="J401" s="8">
        <v>45936</v>
      </c>
      <c r="K401">
        <v>0</v>
      </c>
      <c r="L401" s="17" t="s">
        <v>2937</v>
      </c>
      <c r="M401">
        <v>534</v>
      </c>
      <c r="N401">
        <v>78</v>
      </c>
      <c r="O401">
        <v>27</v>
      </c>
      <c r="P401">
        <v>80</v>
      </c>
      <c r="Q401" s="17" t="s">
        <v>2944</v>
      </c>
      <c r="R401" s="17" t="s">
        <v>2945</v>
      </c>
      <c r="S401" s="17" t="s">
        <v>2948</v>
      </c>
      <c r="T401">
        <v>107</v>
      </c>
      <c r="U401" s="17" t="s">
        <v>2948</v>
      </c>
      <c r="V401" s="17" t="s">
        <v>2941</v>
      </c>
      <c r="W401" s="172">
        <v>45936</v>
      </c>
      <c r="Y401" s="172">
        <v>45931</v>
      </c>
      <c r="Z401" s="17" t="s">
        <v>2942</v>
      </c>
      <c r="AA401">
        <v>2025</v>
      </c>
      <c r="AB401" s="17" t="s">
        <v>1003</v>
      </c>
      <c r="AC401" s="17"/>
      <c r="AD401" s="17" t="s">
        <v>1667</v>
      </c>
      <c r="AE401">
        <v>18</v>
      </c>
      <c r="AF401" s="17" t="s">
        <v>2937</v>
      </c>
      <c r="AG401" t="s">
        <v>2957</v>
      </c>
      <c r="AH401" s="17" t="s">
        <v>1667</v>
      </c>
    </row>
    <row r="402" spans="1:34">
      <c r="A402">
        <v>475</v>
      </c>
      <c r="B402" s="17" t="s">
        <v>31</v>
      </c>
      <c r="C402" s="17" t="s">
        <v>31</v>
      </c>
      <c r="D402" s="17" t="s">
        <v>1</v>
      </c>
      <c r="E402" s="17" t="s">
        <v>109</v>
      </c>
      <c r="F402" s="17" t="s">
        <v>110</v>
      </c>
      <c r="G402" s="17" t="s">
        <v>579</v>
      </c>
      <c r="H402">
        <v>72112</v>
      </c>
      <c r="I402" s="8">
        <v>45942</v>
      </c>
      <c r="J402" s="8">
        <v>45942</v>
      </c>
      <c r="K402">
        <v>0</v>
      </c>
      <c r="L402" s="17" t="s">
        <v>2937</v>
      </c>
      <c r="M402">
        <v>3141</v>
      </c>
      <c r="N402">
        <v>909</v>
      </c>
      <c r="O402">
        <v>100</v>
      </c>
      <c r="P402">
        <v>60</v>
      </c>
      <c r="Q402" s="17" t="s">
        <v>2944</v>
      </c>
      <c r="R402" s="17" t="s">
        <v>2945</v>
      </c>
      <c r="S402" s="17" t="s">
        <v>2946</v>
      </c>
      <c r="T402">
        <v>160</v>
      </c>
      <c r="U402" s="17" t="s">
        <v>2946</v>
      </c>
      <c r="V402" s="17" t="s">
        <v>2941</v>
      </c>
      <c r="W402" s="172">
        <v>45942</v>
      </c>
      <c r="Y402" s="172">
        <v>45931</v>
      </c>
      <c r="Z402" s="17" t="s">
        <v>2942</v>
      </c>
      <c r="AA402">
        <v>2025</v>
      </c>
      <c r="AB402" s="17" t="s">
        <v>2950</v>
      </c>
      <c r="AC402" s="17"/>
      <c r="AD402" s="17" t="s">
        <v>1503</v>
      </c>
      <c r="AE402">
        <v>18</v>
      </c>
      <c r="AF402" s="17" t="s">
        <v>2937</v>
      </c>
      <c r="AG402" t="s">
        <v>2957</v>
      </c>
      <c r="AH402" s="17" t="s">
        <v>1503</v>
      </c>
    </row>
    <row r="403" spans="1:34">
      <c r="A403">
        <v>288</v>
      </c>
      <c r="B403" s="17" t="s">
        <v>31</v>
      </c>
      <c r="C403" s="17" t="s">
        <v>31</v>
      </c>
      <c r="D403" s="17" t="s">
        <v>104</v>
      </c>
      <c r="E403" s="17" t="s">
        <v>127</v>
      </c>
      <c r="F403" s="17" t="s">
        <v>126</v>
      </c>
      <c r="G403" s="17" t="s">
        <v>366</v>
      </c>
      <c r="H403">
        <v>112354</v>
      </c>
      <c r="I403" s="8">
        <v>45936</v>
      </c>
      <c r="J403" s="8">
        <v>45936</v>
      </c>
      <c r="K403">
        <v>0</v>
      </c>
      <c r="L403" s="17" t="s">
        <v>2937</v>
      </c>
      <c r="M403">
        <v>3077</v>
      </c>
      <c r="N403">
        <v>810</v>
      </c>
      <c r="O403">
        <v>53</v>
      </c>
      <c r="P403">
        <v>60</v>
      </c>
      <c r="Q403" s="17" t="s">
        <v>2944</v>
      </c>
      <c r="R403" s="17" t="s">
        <v>2945</v>
      </c>
      <c r="S403" s="17" t="s">
        <v>2946</v>
      </c>
      <c r="T403">
        <v>113</v>
      </c>
      <c r="U403" s="17" t="s">
        <v>2946</v>
      </c>
      <c r="V403" s="17" t="s">
        <v>2941</v>
      </c>
      <c r="W403" s="172">
        <v>45936</v>
      </c>
      <c r="Y403" s="172">
        <v>45931</v>
      </c>
      <c r="Z403" s="17" t="s">
        <v>2942</v>
      </c>
      <c r="AA403">
        <v>2025</v>
      </c>
      <c r="AB403" s="17" t="s">
        <v>1003</v>
      </c>
      <c r="AC403" s="17"/>
      <c r="AD403" s="17" t="s">
        <v>1688</v>
      </c>
      <c r="AE403">
        <v>18</v>
      </c>
      <c r="AF403" s="17" t="s">
        <v>2937</v>
      </c>
      <c r="AG403" t="s">
        <v>2957</v>
      </c>
      <c r="AH403" s="17" t="s">
        <v>1688</v>
      </c>
    </row>
    <row r="404" spans="1:34">
      <c r="A404">
        <v>289</v>
      </c>
      <c r="B404" s="17" t="s">
        <v>31</v>
      </c>
      <c r="C404" s="17" t="s">
        <v>31</v>
      </c>
      <c r="D404" s="17" t="s">
        <v>104</v>
      </c>
      <c r="E404" s="17" t="s">
        <v>127</v>
      </c>
      <c r="F404" s="17" t="s">
        <v>126</v>
      </c>
      <c r="G404" s="17" t="s">
        <v>367</v>
      </c>
      <c r="H404">
        <v>112354</v>
      </c>
      <c r="I404" s="8">
        <v>45936</v>
      </c>
      <c r="J404" s="8">
        <v>45936</v>
      </c>
      <c r="K404">
        <v>0</v>
      </c>
      <c r="L404" s="17" t="s">
        <v>2937</v>
      </c>
      <c r="M404">
        <v>11802</v>
      </c>
      <c r="N404">
        <v>2124</v>
      </c>
      <c r="O404">
        <v>34</v>
      </c>
      <c r="P404">
        <v>80</v>
      </c>
      <c r="Q404" s="17" t="s">
        <v>2944</v>
      </c>
      <c r="R404" s="17" t="s">
        <v>2945</v>
      </c>
      <c r="S404" s="17" t="s">
        <v>2948</v>
      </c>
      <c r="T404">
        <v>114</v>
      </c>
      <c r="U404" s="17" t="s">
        <v>2948</v>
      </c>
      <c r="V404" s="17" t="s">
        <v>2941</v>
      </c>
      <c r="W404" s="172">
        <v>45936</v>
      </c>
      <c r="Y404" s="172">
        <v>45931</v>
      </c>
      <c r="Z404" s="17" t="s">
        <v>2942</v>
      </c>
      <c r="AA404">
        <v>2025</v>
      </c>
      <c r="AB404" s="17" t="s">
        <v>1003</v>
      </c>
      <c r="AC404" s="17"/>
      <c r="AD404" s="17" t="s">
        <v>1699</v>
      </c>
      <c r="AE404">
        <v>18</v>
      </c>
      <c r="AF404" s="17" t="s">
        <v>2937</v>
      </c>
      <c r="AG404" t="s">
        <v>2957</v>
      </c>
      <c r="AH404" s="17" t="s">
        <v>1699</v>
      </c>
    </row>
    <row r="405" spans="1:34">
      <c r="A405">
        <v>290</v>
      </c>
      <c r="B405" s="17" t="s">
        <v>31</v>
      </c>
      <c r="C405" s="17" t="s">
        <v>31</v>
      </c>
      <c r="D405" s="17" t="s">
        <v>104</v>
      </c>
      <c r="E405" s="17" t="s">
        <v>127</v>
      </c>
      <c r="F405" s="17" t="s">
        <v>126</v>
      </c>
      <c r="G405" s="17" t="s">
        <v>368</v>
      </c>
      <c r="H405">
        <v>112354</v>
      </c>
      <c r="I405" s="8">
        <v>45936</v>
      </c>
      <c r="J405" s="8">
        <v>45936</v>
      </c>
      <c r="K405">
        <v>0</v>
      </c>
      <c r="L405" s="17" t="s">
        <v>2937</v>
      </c>
      <c r="M405">
        <v>6982</v>
      </c>
      <c r="N405">
        <v>1191</v>
      </c>
      <c r="O405">
        <v>78</v>
      </c>
      <c r="P405">
        <v>40</v>
      </c>
      <c r="Q405" s="17" t="s">
        <v>2944</v>
      </c>
      <c r="R405" s="17" t="s">
        <v>2945</v>
      </c>
      <c r="S405" s="17" t="s">
        <v>2946</v>
      </c>
      <c r="T405">
        <v>118</v>
      </c>
      <c r="U405" s="17" t="s">
        <v>2946</v>
      </c>
      <c r="V405" s="17" t="s">
        <v>2941</v>
      </c>
      <c r="W405" s="172">
        <v>45936</v>
      </c>
      <c r="Y405" s="172">
        <v>45931</v>
      </c>
      <c r="Z405" s="17" t="s">
        <v>2942</v>
      </c>
      <c r="AA405">
        <v>2025</v>
      </c>
      <c r="AB405" s="17" t="s">
        <v>1003</v>
      </c>
      <c r="AC405" s="17"/>
      <c r="AD405" s="17" t="s">
        <v>1699</v>
      </c>
      <c r="AE405">
        <v>18</v>
      </c>
      <c r="AF405" s="17" t="s">
        <v>2937</v>
      </c>
      <c r="AG405" t="s">
        <v>2957</v>
      </c>
      <c r="AH405" s="17" t="s">
        <v>1699</v>
      </c>
    </row>
    <row r="406" spans="1:34">
      <c r="A406">
        <v>291</v>
      </c>
      <c r="B406" s="17" t="s">
        <v>31</v>
      </c>
      <c r="C406" s="17" t="s">
        <v>31</v>
      </c>
      <c r="D406" s="17" t="s">
        <v>104</v>
      </c>
      <c r="E406" s="17" t="s">
        <v>127</v>
      </c>
      <c r="F406" s="17" t="s">
        <v>126</v>
      </c>
      <c r="G406" s="17" t="s">
        <v>369</v>
      </c>
      <c r="H406">
        <v>112354</v>
      </c>
      <c r="I406" s="8">
        <v>45936</v>
      </c>
      <c r="J406" s="8">
        <v>45936</v>
      </c>
      <c r="K406">
        <v>0</v>
      </c>
      <c r="L406" s="17" t="s">
        <v>2937</v>
      </c>
      <c r="M406">
        <v>13922</v>
      </c>
      <c r="N406">
        <v>3208</v>
      </c>
      <c r="O406">
        <v>66</v>
      </c>
      <c r="P406">
        <v>40</v>
      </c>
      <c r="Q406" s="17" t="s">
        <v>2944</v>
      </c>
      <c r="R406" s="17" t="s">
        <v>2945</v>
      </c>
      <c r="S406" s="17" t="s">
        <v>2946</v>
      </c>
      <c r="T406">
        <v>106</v>
      </c>
      <c r="U406" s="17" t="s">
        <v>2946</v>
      </c>
      <c r="V406" s="17" t="s">
        <v>2941</v>
      </c>
      <c r="W406" s="172">
        <v>45936</v>
      </c>
      <c r="Y406" s="172">
        <v>45931</v>
      </c>
      <c r="Z406" s="17" t="s">
        <v>2942</v>
      </c>
      <c r="AA406">
        <v>2025</v>
      </c>
      <c r="AB406" s="17" t="s">
        <v>1003</v>
      </c>
      <c r="AC406" s="17"/>
      <c r="AD406" s="17" t="s">
        <v>1699</v>
      </c>
      <c r="AE406">
        <v>18</v>
      </c>
      <c r="AF406" s="17" t="s">
        <v>2937</v>
      </c>
      <c r="AG406" t="s">
        <v>2957</v>
      </c>
      <c r="AH406" s="17" t="s">
        <v>1699</v>
      </c>
    </row>
    <row r="407" spans="1:34">
      <c r="A407">
        <v>292</v>
      </c>
      <c r="B407" s="17" t="s">
        <v>31</v>
      </c>
      <c r="C407" s="17" t="s">
        <v>31</v>
      </c>
      <c r="D407" s="17" t="s">
        <v>104</v>
      </c>
      <c r="E407" s="17" t="s">
        <v>127</v>
      </c>
      <c r="F407" s="17" t="s">
        <v>126</v>
      </c>
      <c r="G407" s="17" t="s">
        <v>370</v>
      </c>
      <c r="H407">
        <v>112354</v>
      </c>
      <c r="I407" s="8">
        <v>45936</v>
      </c>
      <c r="J407" s="8">
        <v>45936</v>
      </c>
      <c r="K407">
        <v>0</v>
      </c>
      <c r="L407" s="17" t="s">
        <v>2937</v>
      </c>
      <c r="M407">
        <v>3268</v>
      </c>
      <c r="N407">
        <v>641</v>
      </c>
      <c r="O407">
        <v>58</v>
      </c>
      <c r="P407">
        <v>60</v>
      </c>
      <c r="Q407" s="17" t="s">
        <v>2944</v>
      </c>
      <c r="R407" s="17" t="s">
        <v>2945</v>
      </c>
      <c r="S407" s="17" t="s">
        <v>2946</v>
      </c>
      <c r="T407">
        <v>118</v>
      </c>
      <c r="U407" s="17" t="s">
        <v>2946</v>
      </c>
      <c r="V407" s="17" t="s">
        <v>2941</v>
      </c>
      <c r="W407" s="172">
        <v>45936</v>
      </c>
      <c r="Y407" s="172">
        <v>45931</v>
      </c>
      <c r="Z407" s="17" t="s">
        <v>2942</v>
      </c>
      <c r="AA407">
        <v>2025</v>
      </c>
      <c r="AB407" s="17" t="s">
        <v>1003</v>
      </c>
      <c r="AC407" s="17"/>
      <c r="AD407" s="17" t="s">
        <v>1688</v>
      </c>
      <c r="AE407">
        <v>18</v>
      </c>
      <c r="AF407" s="17" t="s">
        <v>2937</v>
      </c>
      <c r="AG407" t="s">
        <v>2957</v>
      </c>
      <c r="AH407" s="17" t="s">
        <v>1688</v>
      </c>
    </row>
    <row r="408" spans="1:34">
      <c r="A408">
        <v>293</v>
      </c>
      <c r="B408" s="17" t="s">
        <v>31</v>
      </c>
      <c r="C408" s="17" t="s">
        <v>31</v>
      </c>
      <c r="D408" s="17" t="s">
        <v>104</v>
      </c>
      <c r="E408" s="17" t="s">
        <v>127</v>
      </c>
      <c r="F408" s="17" t="s">
        <v>126</v>
      </c>
      <c r="G408" s="17" t="s">
        <v>371</v>
      </c>
      <c r="H408">
        <v>112354</v>
      </c>
      <c r="I408" s="8">
        <v>45936</v>
      </c>
      <c r="J408" s="8">
        <v>45936</v>
      </c>
      <c r="K408">
        <v>0</v>
      </c>
      <c r="L408" s="17" t="s">
        <v>2937</v>
      </c>
      <c r="M408">
        <v>8918</v>
      </c>
      <c r="N408">
        <v>2100</v>
      </c>
      <c r="O408">
        <v>20</v>
      </c>
      <c r="P408">
        <v>100</v>
      </c>
      <c r="Q408" s="17" t="s">
        <v>2944</v>
      </c>
      <c r="R408" s="17" t="s">
        <v>2945</v>
      </c>
      <c r="S408" s="17" t="s">
        <v>2948</v>
      </c>
      <c r="T408">
        <v>120</v>
      </c>
      <c r="U408" s="17" t="s">
        <v>2948</v>
      </c>
      <c r="V408" s="17" t="s">
        <v>2941</v>
      </c>
      <c r="W408" s="172">
        <v>45936</v>
      </c>
      <c r="Y408" s="172">
        <v>45931</v>
      </c>
      <c r="Z408" s="17" t="s">
        <v>2942</v>
      </c>
      <c r="AA408">
        <v>2025</v>
      </c>
      <c r="AB408" s="17" t="s">
        <v>1003</v>
      </c>
      <c r="AC408" s="17"/>
      <c r="AD408" s="17" t="s">
        <v>1688</v>
      </c>
      <c r="AE408">
        <v>18</v>
      </c>
      <c r="AF408" s="17" t="s">
        <v>2937</v>
      </c>
      <c r="AG408" t="s">
        <v>2957</v>
      </c>
      <c r="AH408" s="17" t="s">
        <v>1688</v>
      </c>
    </row>
    <row r="409" spans="1:34">
      <c r="A409">
        <v>294</v>
      </c>
      <c r="B409" s="17" t="s">
        <v>31</v>
      </c>
      <c r="C409" s="17" t="s">
        <v>31</v>
      </c>
      <c r="D409" s="17" t="s">
        <v>104</v>
      </c>
      <c r="E409" s="17" t="s">
        <v>127</v>
      </c>
      <c r="F409" s="17" t="s">
        <v>126</v>
      </c>
      <c r="G409" s="17" t="s">
        <v>414</v>
      </c>
      <c r="H409">
        <v>162029</v>
      </c>
      <c r="I409" s="8">
        <v>45940</v>
      </c>
      <c r="J409" s="8">
        <v>45937</v>
      </c>
      <c r="K409">
        <v>-3</v>
      </c>
      <c r="L409" s="17" t="s">
        <v>2937</v>
      </c>
      <c r="M409">
        <v>350</v>
      </c>
      <c r="N409">
        <v>134</v>
      </c>
      <c r="O409">
        <v>12</v>
      </c>
      <c r="P409">
        <v>60</v>
      </c>
      <c r="Q409" s="17" t="s">
        <v>2944</v>
      </c>
      <c r="R409" s="17" t="s">
        <v>2945</v>
      </c>
      <c r="S409" s="17" t="s">
        <v>2946</v>
      </c>
      <c r="T409">
        <v>72</v>
      </c>
      <c r="U409" s="17" t="s">
        <v>2946</v>
      </c>
      <c r="V409" s="17" t="s">
        <v>2941</v>
      </c>
      <c r="W409" s="172">
        <v>45937</v>
      </c>
      <c r="Y409" s="172">
        <v>45931</v>
      </c>
      <c r="Z409" s="17" t="s">
        <v>2942</v>
      </c>
      <c r="AA409">
        <v>2025</v>
      </c>
      <c r="AB409" s="17" t="s">
        <v>2949</v>
      </c>
      <c r="AC409" s="17"/>
      <c r="AD409" s="17" t="s">
        <v>1634</v>
      </c>
      <c r="AE409">
        <v>18</v>
      </c>
      <c r="AF409" s="17" t="s">
        <v>2937</v>
      </c>
      <c r="AG409" t="s">
        <v>2957</v>
      </c>
      <c r="AH409" s="17" t="s">
        <v>1634</v>
      </c>
    </row>
    <row r="410" spans="1:34">
      <c r="A410">
        <v>522</v>
      </c>
      <c r="B410" s="17" t="s">
        <v>31</v>
      </c>
      <c r="C410" s="17" t="s">
        <v>31</v>
      </c>
      <c r="D410" s="17" t="s">
        <v>104</v>
      </c>
      <c r="E410" s="17" t="s">
        <v>129</v>
      </c>
      <c r="F410" s="17" t="s">
        <v>340</v>
      </c>
      <c r="G410" s="17" t="s">
        <v>414</v>
      </c>
      <c r="H410">
        <v>90613</v>
      </c>
      <c r="I410" s="8">
        <v>45944</v>
      </c>
      <c r="J410" s="8">
        <v>45944</v>
      </c>
      <c r="K410">
        <v>0</v>
      </c>
      <c r="L410" s="17" t="s">
        <v>2937</v>
      </c>
      <c r="M410">
        <v>377</v>
      </c>
      <c r="N410">
        <v>145</v>
      </c>
      <c r="O410">
        <v>16</v>
      </c>
      <c r="P410">
        <v>40</v>
      </c>
      <c r="Q410" s="17" t="s">
        <v>2944</v>
      </c>
      <c r="R410" s="17" t="s">
        <v>2945</v>
      </c>
      <c r="S410" s="17" t="s">
        <v>2946</v>
      </c>
      <c r="T410">
        <v>56</v>
      </c>
      <c r="U410" s="17" t="s">
        <v>2946</v>
      </c>
      <c r="V410" s="17" t="s">
        <v>2941</v>
      </c>
      <c r="W410" s="172">
        <v>45944</v>
      </c>
      <c r="Y410" s="172">
        <v>45931</v>
      </c>
      <c r="Z410" s="17" t="s">
        <v>2942</v>
      </c>
      <c r="AA410">
        <v>2025</v>
      </c>
      <c r="AB410" s="17" t="s">
        <v>2949</v>
      </c>
      <c r="AC410" s="17"/>
      <c r="AD410" s="17" t="s">
        <v>1634</v>
      </c>
      <c r="AE410">
        <v>18</v>
      </c>
      <c r="AF410" s="17" t="s">
        <v>2937</v>
      </c>
      <c r="AG410" t="s">
        <v>2957</v>
      </c>
      <c r="AH410" s="17" t="s">
        <v>1634</v>
      </c>
    </row>
    <row r="411" spans="1:34">
      <c r="A411">
        <v>449</v>
      </c>
      <c r="B411" s="17" t="s">
        <v>31</v>
      </c>
      <c r="C411" s="17" t="s">
        <v>31</v>
      </c>
      <c r="D411" s="17" t="s">
        <v>1</v>
      </c>
      <c r="E411" s="17" t="s">
        <v>105</v>
      </c>
      <c r="F411" s="17" t="s">
        <v>106</v>
      </c>
      <c r="G411" s="17" t="s">
        <v>546</v>
      </c>
      <c r="H411" t="s">
        <v>548</v>
      </c>
      <c r="I411" s="8">
        <v>45940</v>
      </c>
      <c r="J411" s="8">
        <v>45941</v>
      </c>
      <c r="K411">
        <v>1</v>
      </c>
      <c r="L411" s="17" t="s">
        <v>2937</v>
      </c>
      <c r="M411">
        <v>4172</v>
      </c>
      <c r="N411">
        <v>2124</v>
      </c>
      <c r="O411">
        <v>84</v>
      </c>
      <c r="P411">
        <v>60</v>
      </c>
      <c r="Q411" s="17" t="s">
        <v>2944</v>
      </c>
      <c r="R411" s="17" t="s">
        <v>2945</v>
      </c>
      <c r="S411" s="17" t="s">
        <v>2946</v>
      </c>
      <c r="T411">
        <v>144</v>
      </c>
      <c r="U411" s="17" t="s">
        <v>2946</v>
      </c>
      <c r="V411" s="17" t="s">
        <v>2941</v>
      </c>
      <c r="W411" s="172">
        <v>45941</v>
      </c>
      <c r="Y411" s="172">
        <v>45931</v>
      </c>
      <c r="Z411" s="17" t="s">
        <v>2942</v>
      </c>
      <c r="AA411">
        <v>2025</v>
      </c>
      <c r="AB411" s="17" t="s">
        <v>2947</v>
      </c>
      <c r="AC411" s="17"/>
      <c r="AD411" s="17" t="s">
        <v>1522</v>
      </c>
      <c r="AE411">
        <v>18</v>
      </c>
      <c r="AF411" s="17" t="s">
        <v>2937</v>
      </c>
      <c r="AG411" t="s">
        <v>2957</v>
      </c>
      <c r="AH411" s="17" t="s">
        <v>1522</v>
      </c>
    </row>
    <row r="412" spans="1:34">
      <c r="A412">
        <v>311</v>
      </c>
      <c r="B412" s="17" t="s">
        <v>31</v>
      </c>
      <c r="C412" s="17" t="s">
        <v>31</v>
      </c>
      <c r="D412" s="17" t="s">
        <v>104</v>
      </c>
      <c r="E412" s="17" t="s">
        <v>127</v>
      </c>
      <c r="F412" s="17" t="s">
        <v>126</v>
      </c>
      <c r="G412" s="17" t="s">
        <v>419</v>
      </c>
      <c r="H412">
        <v>113108</v>
      </c>
      <c r="I412" s="8">
        <v>45936</v>
      </c>
      <c r="J412" s="8">
        <v>45937</v>
      </c>
      <c r="K412">
        <v>1</v>
      </c>
      <c r="L412" s="17" t="s">
        <v>2937</v>
      </c>
      <c r="M412">
        <v>9357</v>
      </c>
      <c r="N412">
        <v>2350</v>
      </c>
      <c r="O412">
        <v>12</v>
      </c>
      <c r="P412">
        <v>60</v>
      </c>
      <c r="Q412" s="17" t="s">
        <v>2944</v>
      </c>
      <c r="R412" s="17" t="s">
        <v>2945</v>
      </c>
      <c r="S412" s="17" t="s">
        <v>2946</v>
      </c>
      <c r="T412">
        <v>72</v>
      </c>
      <c r="U412" s="17" t="s">
        <v>2946</v>
      </c>
      <c r="V412" s="17" t="s">
        <v>2941</v>
      </c>
      <c r="W412" s="172">
        <v>45937</v>
      </c>
      <c r="Y412" s="172">
        <v>45931</v>
      </c>
      <c r="Z412" s="17" t="s">
        <v>2942</v>
      </c>
      <c r="AA412">
        <v>2025</v>
      </c>
      <c r="AB412" s="17" t="s">
        <v>2949</v>
      </c>
      <c r="AC412" s="17"/>
      <c r="AD412" s="17" t="s">
        <v>1634</v>
      </c>
      <c r="AE412">
        <v>18</v>
      </c>
      <c r="AF412" s="17" t="s">
        <v>2937</v>
      </c>
      <c r="AG412" t="s">
        <v>2957</v>
      </c>
      <c r="AH412" s="17" t="s">
        <v>1634</v>
      </c>
    </row>
    <row r="413" spans="1:34">
      <c r="A413">
        <v>532</v>
      </c>
      <c r="B413" s="17" t="s">
        <v>31</v>
      </c>
      <c r="C413" s="17" t="s">
        <v>31</v>
      </c>
      <c r="D413" s="17" t="s">
        <v>104</v>
      </c>
      <c r="E413" s="17" t="s">
        <v>129</v>
      </c>
      <c r="F413" s="17" t="s">
        <v>340</v>
      </c>
      <c r="G413" s="17" t="s">
        <v>419</v>
      </c>
      <c r="H413">
        <v>91228</v>
      </c>
      <c r="I413" s="8">
        <v>45945</v>
      </c>
      <c r="J413" s="8">
        <v>45945</v>
      </c>
      <c r="K413">
        <v>0</v>
      </c>
      <c r="L413" s="17" t="s">
        <v>2937</v>
      </c>
      <c r="M413">
        <v>9357</v>
      </c>
      <c r="N413">
        <v>2381</v>
      </c>
      <c r="O413">
        <v>25</v>
      </c>
      <c r="P413">
        <v>60</v>
      </c>
      <c r="Q413" s="17" t="s">
        <v>2944</v>
      </c>
      <c r="R413" s="17" t="s">
        <v>2945</v>
      </c>
      <c r="S413" s="17" t="s">
        <v>2946</v>
      </c>
      <c r="T413">
        <v>85</v>
      </c>
      <c r="U413" s="17" t="s">
        <v>2946</v>
      </c>
      <c r="V413" s="17" t="s">
        <v>2941</v>
      </c>
      <c r="W413" s="172">
        <v>45945</v>
      </c>
      <c r="Y413" s="172">
        <v>45931</v>
      </c>
      <c r="Z413" s="17" t="s">
        <v>2942</v>
      </c>
      <c r="AA413">
        <v>2025</v>
      </c>
      <c r="AB413" s="17" t="s">
        <v>2943</v>
      </c>
      <c r="AC413" s="17"/>
      <c r="AD413" s="17" t="s">
        <v>1634</v>
      </c>
      <c r="AE413">
        <v>18</v>
      </c>
      <c r="AF413" s="17" t="s">
        <v>2937</v>
      </c>
      <c r="AG413" t="s">
        <v>2957</v>
      </c>
      <c r="AH413" s="17" t="s">
        <v>1634</v>
      </c>
    </row>
    <row r="414" spans="1:34">
      <c r="A414">
        <v>328</v>
      </c>
      <c r="B414" s="17" t="s">
        <v>31</v>
      </c>
      <c r="C414" s="17" t="s">
        <v>31</v>
      </c>
      <c r="D414" s="17" t="s">
        <v>1</v>
      </c>
      <c r="E414" s="17" t="s">
        <v>107</v>
      </c>
      <c r="F414" s="17" t="s">
        <v>108</v>
      </c>
      <c r="G414" s="17" t="s">
        <v>421</v>
      </c>
      <c r="H414">
        <v>95436</v>
      </c>
      <c r="I414" s="8">
        <v>45937</v>
      </c>
      <c r="J414" s="8">
        <v>45937</v>
      </c>
      <c r="K414">
        <v>0</v>
      </c>
      <c r="L414" s="17" t="s">
        <v>2937</v>
      </c>
      <c r="M414">
        <v>11083</v>
      </c>
      <c r="N414">
        <v>2253</v>
      </c>
      <c r="O414">
        <v>12</v>
      </c>
      <c r="P414">
        <v>60</v>
      </c>
      <c r="Q414" s="17" t="s">
        <v>2944</v>
      </c>
      <c r="R414" s="17" t="s">
        <v>2945</v>
      </c>
      <c r="S414" s="17" t="s">
        <v>2946</v>
      </c>
      <c r="T414">
        <v>72</v>
      </c>
      <c r="U414" s="17" t="s">
        <v>2946</v>
      </c>
      <c r="V414" s="17" t="s">
        <v>2941</v>
      </c>
      <c r="W414" s="172">
        <v>45937</v>
      </c>
      <c r="Y414" s="172">
        <v>45931</v>
      </c>
      <c r="Z414" s="17" t="s">
        <v>2942</v>
      </c>
      <c r="AA414">
        <v>2025</v>
      </c>
      <c r="AB414" s="17" t="s">
        <v>2949</v>
      </c>
      <c r="AC414" s="17"/>
      <c r="AD414" s="17" t="s">
        <v>1758</v>
      </c>
      <c r="AE414">
        <v>18</v>
      </c>
      <c r="AF414" s="17" t="s">
        <v>2937</v>
      </c>
      <c r="AG414" t="s">
        <v>2957</v>
      </c>
      <c r="AH414" s="17" t="s">
        <v>1758</v>
      </c>
    </row>
    <row r="415" spans="1:34">
      <c r="A415">
        <v>329</v>
      </c>
      <c r="B415" s="17" t="s">
        <v>31</v>
      </c>
      <c r="C415" s="17" t="s">
        <v>31</v>
      </c>
      <c r="D415" s="17" t="s">
        <v>1</v>
      </c>
      <c r="E415" s="17" t="s">
        <v>107</v>
      </c>
      <c r="F415" s="17" t="s">
        <v>108</v>
      </c>
      <c r="G415" s="17" t="s">
        <v>422</v>
      </c>
      <c r="H415">
        <v>95341</v>
      </c>
      <c r="I415" s="8">
        <v>45937</v>
      </c>
      <c r="J415" s="8">
        <v>45937</v>
      </c>
      <c r="K415">
        <v>0</v>
      </c>
      <c r="L415" s="17" t="s">
        <v>2937</v>
      </c>
      <c r="M415">
        <v>20973</v>
      </c>
      <c r="N415">
        <v>4028</v>
      </c>
      <c r="O415">
        <v>15</v>
      </c>
      <c r="P415">
        <v>60</v>
      </c>
      <c r="Q415" s="17" t="s">
        <v>2944</v>
      </c>
      <c r="R415" s="17" t="s">
        <v>2945</v>
      </c>
      <c r="S415" s="17" t="s">
        <v>2946</v>
      </c>
      <c r="T415">
        <v>75</v>
      </c>
      <c r="U415" s="17" t="s">
        <v>2946</v>
      </c>
      <c r="V415" s="17" t="s">
        <v>2941</v>
      </c>
      <c r="W415" s="172">
        <v>45937</v>
      </c>
      <c r="Y415" s="172">
        <v>45931</v>
      </c>
      <c r="Z415" s="17" t="s">
        <v>2942</v>
      </c>
      <c r="AA415">
        <v>2025</v>
      </c>
      <c r="AB415" s="17" t="s">
        <v>2949</v>
      </c>
      <c r="AC415" s="17"/>
      <c r="AD415" s="17" t="s">
        <v>1758</v>
      </c>
      <c r="AE415">
        <v>18</v>
      </c>
      <c r="AF415" s="17" t="s">
        <v>2937</v>
      </c>
      <c r="AG415" t="s">
        <v>2957</v>
      </c>
      <c r="AH415" s="17" t="s">
        <v>1758</v>
      </c>
    </row>
    <row r="416" spans="1:34">
      <c r="A416">
        <v>626</v>
      </c>
      <c r="B416" s="17" t="s">
        <v>31</v>
      </c>
      <c r="C416" s="17" t="s">
        <v>31</v>
      </c>
      <c r="D416" s="17" t="s">
        <v>1</v>
      </c>
      <c r="E416" s="17" t="s">
        <v>107</v>
      </c>
      <c r="F416" s="17" t="s">
        <v>108</v>
      </c>
      <c r="G416" s="17" t="s">
        <v>422</v>
      </c>
      <c r="H416">
        <v>111732</v>
      </c>
      <c r="I416" s="8">
        <v>45959</v>
      </c>
      <c r="J416" s="8">
        <v>45959</v>
      </c>
      <c r="K416">
        <v>0</v>
      </c>
      <c r="L416" s="17" t="s">
        <v>2937</v>
      </c>
      <c r="M416">
        <v>21123</v>
      </c>
      <c r="N416">
        <v>4050</v>
      </c>
      <c r="O416">
        <v>23</v>
      </c>
      <c r="P416">
        <v>60</v>
      </c>
      <c r="Q416" s="17" t="s">
        <v>2944</v>
      </c>
      <c r="R416" s="17" t="s">
        <v>2945</v>
      </c>
      <c r="S416" s="17" t="s">
        <v>2946</v>
      </c>
      <c r="T416">
        <v>83</v>
      </c>
      <c r="U416" s="17" t="s">
        <v>2946</v>
      </c>
      <c r="V416" s="17" t="s">
        <v>2941</v>
      </c>
      <c r="W416" s="172">
        <v>45959</v>
      </c>
      <c r="Y416" s="172">
        <v>45931</v>
      </c>
      <c r="Z416" s="17" t="s">
        <v>2942</v>
      </c>
      <c r="AA416">
        <v>2025</v>
      </c>
      <c r="AB416" s="17" t="s">
        <v>2943</v>
      </c>
      <c r="AC416" s="17"/>
      <c r="AD416" s="17" t="s">
        <v>1758</v>
      </c>
      <c r="AE416">
        <v>18</v>
      </c>
      <c r="AF416" s="17" t="s">
        <v>2937</v>
      </c>
      <c r="AG416" t="s">
        <v>2957</v>
      </c>
      <c r="AH416" s="17" t="s">
        <v>1758</v>
      </c>
    </row>
    <row r="417" spans="1:34">
      <c r="A417">
        <v>330</v>
      </c>
      <c r="B417" s="17" t="s">
        <v>31</v>
      </c>
      <c r="C417" s="17" t="s">
        <v>31</v>
      </c>
      <c r="D417" s="17" t="s">
        <v>1</v>
      </c>
      <c r="E417" s="17" t="s">
        <v>107</v>
      </c>
      <c r="F417" s="17" t="s">
        <v>108</v>
      </c>
      <c r="G417" s="17" t="s">
        <v>423</v>
      </c>
      <c r="H417">
        <v>95436</v>
      </c>
      <c r="I417" s="8">
        <v>45937</v>
      </c>
      <c r="J417" s="8">
        <v>45937</v>
      </c>
      <c r="K417">
        <v>0</v>
      </c>
      <c r="L417" s="17" t="s">
        <v>2937</v>
      </c>
      <c r="M417">
        <v>9035</v>
      </c>
      <c r="N417">
        <v>1900</v>
      </c>
      <c r="O417">
        <v>45</v>
      </c>
      <c r="P417">
        <v>60</v>
      </c>
      <c r="Q417" s="17" t="s">
        <v>2944</v>
      </c>
      <c r="R417" s="17" t="s">
        <v>2945</v>
      </c>
      <c r="S417" s="17" t="s">
        <v>2946</v>
      </c>
      <c r="T417">
        <v>105</v>
      </c>
      <c r="U417" s="17" t="s">
        <v>2946</v>
      </c>
      <c r="V417" s="17" t="s">
        <v>2941</v>
      </c>
      <c r="W417" s="172">
        <v>45937</v>
      </c>
      <c r="Y417" s="172">
        <v>45931</v>
      </c>
      <c r="Z417" s="17" t="s">
        <v>2942</v>
      </c>
      <c r="AA417">
        <v>2025</v>
      </c>
      <c r="AB417" s="17" t="s">
        <v>2949</v>
      </c>
      <c r="AC417" s="17"/>
      <c r="AD417" s="17" t="s">
        <v>1758</v>
      </c>
      <c r="AE417">
        <v>18</v>
      </c>
      <c r="AF417" s="17" t="s">
        <v>2937</v>
      </c>
      <c r="AG417" t="s">
        <v>2957</v>
      </c>
      <c r="AH417" s="17" t="s">
        <v>1758</v>
      </c>
    </row>
    <row r="418" spans="1:34">
      <c r="A418">
        <v>331</v>
      </c>
      <c r="B418" s="17" t="s">
        <v>31</v>
      </c>
      <c r="C418" s="17" t="s">
        <v>31</v>
      </c>
      <c r="D418" s="17" t="s">
        <v>1</v>
      </c>
      <c r="E418" s="17" t="s">
        <v>107</v>
      </c>
      <c r="F418" s="17" t="s">
        <v>108</v>
      </c>
      <c r="G418" s="17" t="s">
        <v>424</v>
      </c>
      <c r="H418">
        <v>95341</v>
      </c>
      <c r="I418" s="8">
        <v>45937</v>
      </c>
      <c r="J418" s="8">
        <v>45937</v>
      </c>
      <c r="K418">
        <v>0</v>
      </c>
      <c r="L418" s="17" t="s">
        <v>2937</v>
      </c>
      <c r="M418">
        <v>17570</v>
      </c>
      <c r="N418">
        <v>3247</v>
      </c>
      <c r="O418">
        <v>12</v>
      </c>
      <c r="P418">
        <v>60</v>
      </c>
      <c r="Q418" s="17" t="s">
        <v>2944</v>
      </c>
      <c r="R418" s="17" t="s">
        <v>2945</v>
      </c>
      <c r="S418" s="17" t="s">
        <v>2946</v>
      </c>
      <c r="T418">
        <v>72</v>
      </c>
      <c r="U418" s="17" t="s">
        <v>2946</v>
      </c>
      <c r="V418" s="17" t="s">
        <v>2941</v>
      </c>
      <c r="W418" s="172">
        <v>45937</v>
      </c>
      <c r="Y418" s="172">
        <v>45931</v>
      </c>
      <c r="Z418" s="17" t="s">
        <v>2942</v>
      </c>
      <c r="AA418">
        <v>2025</v>
      </c>
      <c r="AB418" s="17" t="s">
        <v>2949</v>
      </c>
      <c r="AC418" s="17"/>
      <c r="AD418" s="17" t="s">
        <v>1758</v>
      </c>
      <c r="AE418">
        <v>18</v>
      </c>
      <c r="AF418" s="17" t="s">
        <v>2937</v>
      </c>
      <c r="AG418" t="s">
        <v>2957</v>
      </c>
      <c r="AH418" s="17" t="s">
        <v>1758</v>
      </c>
    </row>
    <row r="419" spans="1:34">
      <c r="A419">
        <v>624</v>
      </c>
      <c r="B419" s="17" t="s">
        <v>31</v>
      </c>
      <c r="C419" s="17" t="s">
        <v>31</v>
      </c>
      <c r="D419" s="17" t="s">
        <v>1</v>
      </c>
      <c r="E419" s="17" t="s">
        <v>107</v>
      </c>
      <c r="F419" s="17" t="s">
        <v>108</v>
      </c>
      <c r="G419" s="17" t="s">
        <v>424</v>
      </c>
      <c r="H419">
        <v>111732</v>
      </c>
      <c r="I419" s="8">
        <v>45959</v>
      </c>
      <c r="J419" s="8">
        <v>45959</v>
      </c>
      <c r="K419">
        <v>0</v>
      </c>
      <c r="L419" s="17" t="s">
        <v>2937</v>
      </c>
      <c r="M419">
        <v>17716</v>
      </c>
      <c r="N419">
        <v>3270</v>
      </c>
      <c r="O419">
        <v>20</v>
      </c>
      <c r="P419">
        <v>60</v>
      </c>
      <c r="Q419" s="17" t="s">
        <v>2944</v>
      </c>
      <c r="R419" s="17" t="s">
        <v>2945</v>
      </c>
      <c r="S419" s="17" t="s">
        <v>2946</v>
      </c>
      <c r="T419">
        <v>80</v>
      </c>
      <c r="U419" s="17" t="s">
        <v>2946</v>
      </c>
      <c r="V419" s="17" t="s">
        <v>2941</v>
      </c>
      <c r="W419" s="172">
        <v>45959</v>
      </c>
      <c r="Y419" s="172">
        <v>45931</v>
      </c>
      <c r="Z419" s="17" t="s">
        <v>2942</v>
      </c>
      <c r="AA419">
        <v>2025</v>
      </c>
      <c r="AB419" s="17" t="s">
        <v>2943</v>
      </c>
      <c r="AC419" s="17"/>
      <c r="AD419" s="17" t="s">
        <v>1758</v>
      </c>
      <c r="AE419">
        <v>18</v>
      </c>
      <c r="AF419" s="17" t="s">
        <v>2937</v>
      </c>
      <c r="AG419" t="s">
        <v>2957</v>
      </c>
      <c r="AH419" s="17" t="s">
        <v>1758</v>
      </c>
    </row>
    <row r="420" spans="1:34">
      <c r="A420">
        <v>332</v>
      </c>
      <c r="B420" s="17" t="s">
        <v>31</v>
      </c>
      <c r="C420" s="17" t="s">
        <v>31</v>
      </c>
      <c r="D420" s="17" t="s">
        <v>1</v>
      </c>
      <c r="E420" s="17" t="s">
        <v>107</v>
      </c>
      <c r="F420" s="17" t="s">
        <v>108</v>
      </c>
      <c r="G420" s="17" t="s">
        <v>425</v>
      </c>
      <c r="H420">
        <v>95436</v>
      </c>
      <c r="I420" s="8">
        <v>45937</v>
      </c>
      <c r="J420" s="8">
        <v>45937</v>
      </c>
      <c r="K420">
        <v>0</v>
      </c>
      <c r="L420" s="17" t="s">
        <v>2937</v>
      </c>
      <c r="M420">
        <v>1550</v>
      </c>
      <c r="N420">
        <v>321</v>
      </c>
      <c r="O420">
        <v>12</v>
      </c>
      <c r="P420">
        <v>60</v>
      </c>
      <c r="Q420" s="17" t="s">
        <v>2944</v>
      </c>
      <c r="R420" s="17" t="s">
        <v>2945</v>
      </c>
      <c r="S420" s="17" t="s">
        <v>2946</v>
      </c>
      <c r="T420">
        <v>72</v>
      </c>
      <c r="U420" s="17" t="s">
        <v>2946</v>
      </c>
      <c r="V420" s="17" t="s">
        <v>2941</v>
      </c>
      <c r="W420" s="172">
        <v>45937</v>
      </c>
      <c r="Y420" s="172">
        <v>45931</v>
      </c>
      <c r="Z420" s="17" t="s">
        <v>2942</v>
      </c>
      <c r="AA420">
        <v>2025</v>
      </c>
      <c r="AB420" s="17" t="s">
        <v>2949</v>
      </c>
      <c r="AC420" s="17"/>
      <c r="AD420" s="17" t="s">
        <v>1758</v>
      </c>
      <c r="AE420">
        <v>18</v>
      </c>
      <c r="AF420" s="17" t="s">
        <v>2937</v>
      </c>
      <c r="AG420" t="s">
        <v>2957</v>
      </c>
      <c r="AH420" s="17" t="s">
        <v>1758</v>
      </c>
    </row>
    <row r="421" spans="1:34">
      <c r="A421">
        <v>333</v>
      </c>
      <c r="B421" s="17" t="s">
        <v>31</v>
      </c>
      <c r="C421" s="17" t="s">
        <v>31</v>
      </c>
      <c r="D421" s="17" t="s">
        <v>1</v>
      </c>
      <c r="E421" s="17" t="s">
        <v>107</v>
      </c>
      <c r="F421" s="17" t="s">
        <v>108</v>
      </c>
      <c r="G421" s="17" t="s">
        <v>426</v>
      </c>
      <c r="H421">
        <v>95341</v>
      </c>
      <c r="I421" s="8">
        <v>45937</v>
      </c>
      <c r="J421" s="8">
        <v>45937</v>
      </c>
      <c r="K421">
        <v>0</v>
      </c>
      <c r="L421" s="17" t="s">
        <v>2937</v>
      </c>
      <c r="M421">
        <v>11553</v>
      </c>
      <c r="N421">
        <v>2952</v>
      </c>
      <c r="O421">
        <v>15</v>
      </c>
      <c r="P421">
        <v>60</v>
      </c>
      <c r="Q421" s="17" t="s">
        <v>2944</v>
      </c>
      <c r="R421" s="17" t="s">
        <v>2945</v>
      </c>
      <c r="S421" s="17" t="s">
        <v>2946</v>
      </c>
      <c r="T421">
        <v>75</v>
      </c>
      <c r="U421" s="17" t="s">
        <v>2946</v>
      </c>
      <c r="V421" s="17" t="s">
        <v>2941</v>
      </c>
      <c r="W421" s="172">
        <v>45937</v>
      </c>
      <c r="Y421" s="172">
        <v>45931</v>
      </c>
      <c r="Z421" s="17" t="s">
        <v>2942</v>
      </c>
      <c r="AA421">
        <v>2025</v>
      </c>
      <c r="AB421" s="17" t="s">
        <v>2949</v>
      </c>
      <c r="AC421" s="17"/>
      <c r="AD421" s="17" t="s">
        <v>1758</v>
      </c>
      <c r="AE421">
        <v>18</v>
      </c>
      <c r="AF421" s="17" t="s">
        <v>2937</v>
      </c>
      <c r="AG421" t="s">
        <v>2957</v>
      </c>
      <c r="AH421" s="17" t="s">
        <v>1758</v>
      </c>
    </row>
    <row r="422" spans="1:34">
      <c r="A422">
        <v>625</v>
      </c>
      <c r="B422" s="17" t="s">
        <v>31</v>
      </c>
      <c r="C422" s="17" t="s">
        <v>31</v>
      </c>
      <c r="D422" s="17" t="s">
        <v>1</v>
      </c>
      <c r="E422" s="17" t="s">
        <v>107</v>
      </c>
      <c r="F422" s="17" t="s">
        <v>108</v>
      </c>
      <c r="G422" s="17" t="s">
        <v>426</v>
      </c>
      <c r="H422">
        <v>111732</v>
      </c>
      <c r="I422" s="8">
        <v>45959</v>
      </c>
      <c r="J422" s="8">
        <v>45959</v>
      </c>
      <c r="K422">
        <v>0</v>
      </c>
      <c r="L422" s="17" t="s">
        <v>2937</v>
      </c>
      <c r="M422">
        <v>11686</v>
      </c>
      <c r="N422">
        <v>2474</v>
      </c>
      <c r="O422">
        <v>20</v>
      </c>
      <c r="P422">
        <v>60</v>
      </c>
      <c r="Q422" s="17" t="s">
        <v>2944</v>
      </c>
      <c r="R422" s="17" t="s">
        <v>2945</v>
      </c>
      <c r="S422" s="17" t="s">
        <v>2946</v>
      </c>
      <c r="T422">
        <v>80</v>
      </c>
      <c r="U422" s="17" t="s">
        <v>2946</v>
      </c>
      <c r="V422" s="17" t="s">
        <v>2941</v>
      </c>
      <c r="W422" s="172">
        <v>45959</v>
      </c>
      <c r="Y422" s="172">
        <v>45931</v>
      </c>
      <c r="Z422" s="17" t="s">
        <v>2942</v>
      </c>
      <c r="AA422">
        <v>2025</v>
      </c>
      <c r="AB422" s="17" t="s">
        <v>2943</v>
      </c>
      <c r="AC422" s="17"/>
      <c r="AD422" s="17" t="s">
        <v>1758</v>
      </c>
      <c r="AE422">
        <v>18</v>
      </c>
      <c r="AF422" s="17" t="s">
        <v>2937</v>
      </c>
      <c r="AG422" t="s">
        <v>2957</v>
      </c>
      <c r="AH422" s="17" t="s">
        <v>1758</v>
      </c>
    </row>
    <row r="423" spans="1:34">
      <c r="A423">
        <v>656</v>
      </c>
      <c r="B423" s="17" t="s">
        <v>31</v>
      </c>
      <c r="C423" s="17" t="s">
        <v>31</v>
      </c>
      <c r="D423" s="17" t="s">
        <v>1</v>
      </c>
      <c r="E423" s="17" t="s">
        <v>107</v>
      </c>
      <c r="F423" s="17" t="s">
        <v>108</v>
      </c>
      <c r="G423" s="17" t="s">
        <v>680</v>
      </c>
      <c r="H423">
        <v>95325</v>
      </c>
      <c r="I423" s="8">
        <v>45960</v>
      </c>
      <c r="J423" s="8">
        <v>45960</v>
      </c>
      <c r="K423">
        <v>0</v>
      </c>
      <c r="L423" s="17" t="s">
        <v>2937</v>
      </c>
      <c r="M423">
        <v>6850</v>
      </c>
      <c r="N423">
        <v>1308</v>
      </c>
      <c r="O423">
        <v>25</v>
      </c>
      <c r="P423">
        <v>40</v>
      </c>
      <c r="Q423" s="17" t="s">
        <v>2944</v>
      </c>
      <c r="R423" s="17" t="s">
        <v>2945</v>
      </c>
      <c r="S423" s="17" t="s">
        <v>2946</v>
      </c>
      <c r="T423">
        <v>65</v>
      </c>
      <c r="U423" s="17" t="s">
        <v>2946</v>
      </c>
      <c r="V423" s="17" t="s">
        <v>2941</v>
      </c>
      <c r="W423" s="172">
        <v>45960</v>
      </c>
      <c r="Y423" s="172">
        <v>45931</v>
      </c>
      <c r="Z423" s="17" t="s">
        <v>2942</v>
      </c>
      <c r="AA423">
        <v>2025</v>
      </c>
      <c r="AB423" s="17" t="s">
        <v>2951</v>
      </c>
      <c r="AC423" s="17"/>
      <c r="AD423" s="17" t="s">
        <v>1542</v>
      </c>
      <c r="AE423">
        <v>18</v>
      </c>
      <c r="AF423" s="17" t="s">
        <v>2937</v>
      </c>
      <c r="AG423" t="s">
        <v>2957</v>
      </c>
      <c r="AH423" s="17" t="s">
        <v>1542</v>
      </c>
    </row>
    <row r="424" spans="1:34">
      <c r="A424">
        <v>334</v>
      </c>
      <c r="B424" s="17" t="s">
        <v>31</v>
      </c>
      <c r="C424" s="17" t="s">
        <v>31</v>
      </c>
      <c r="D424" s="17" t="s">
        <v>1</v>
      </c>
      <c r="E424" s="17" t="s">
        <v>107</v>
      </c>
      <c r="F424" s="17" t="s">
        <v>108</v>
      </c>
      <c r="G424" s="17" t="s">
        <v>427</v>
      </c>
      <c r="H424">
        <v>95341</v>
      </c>
      <c r="I424" s="8">
        <v>45937</v>
      </c>
      <c r="J424" s="8">
        <v>45937</v>
      </c>
      <c r="K424">
        <v>0</v>
      </c>
      <c r="L424" s="17" t="s">
        <v>2937</v>
      </c>
      <c r="M424">
        <v>19167</v>
      </c>
      <c r="N424">
        <v>3512</v>
      </c>
      <c r="O424">
        <v>20</v>
      </c>
      <c r="P424">
        <v>60</v>
      </c>
      <c r="Q424" s="17" t="s">
        <v>2944</v>
      </c>
      <c r="R424" s="17" t="s">
        <v>2945</v>
      </c>
      <c r="S424" s="17" t="s">
        <v>2946</v>
      </c>
      <c r="T424">
        <v>80</v>
      </c>
      <c r="U424" s="17" t="s">
        <v>2946</v>
      </c>
      <c r="V424" s="17" t="s">
        <v>2941</v>
      </c>
      <c r="W424" s="172">
        <v>45937</v>
      </c>
      <c r="Y424" s="172">
        <v>45931</v>
      </c>
      <c r="Z424" s="17" t="s">
        <v>2942</v>
      </c>
      <c r="AA424">
        <v>2025</v>
      </c>
      <c r="AB424" s="17" t="s">
        <v>2949</v>
      </c>
      <c r="AC424" s="17"/>
      <c r="AD424" s="17" t="s">
        <v>1758</v>
      </c>
      <c r="AE424">
        <v>18</v>
      </c>
      <c r="AF424" s="17" t="s">
        <v>2937</v>
      </c>
      <c r="AG424" t="s">
        <v>2957</v>
      </c>
      <c r="AH424" s="17" t="s">
        <v>1758</v>
      </c>
    </row>
    <row r="425" spans="1:34">
      <c r="A425">
        <v>335</v>
      </c>
      <c r="B425" s="17" t="s">
        <v>31</v>
      </c>
      <c r="C425" s="17" t="s">
        <v>31</v>
      </c>
      <c r="D425" s="17" t="s">
        <v>1</v>
      </c>
      <c r="E425" s="17" t="s">
        <v>107</v>
      </c>
      <c r="F425" s="17" t="s">
        <v>108</v>
      </c>
      <c r="G425" s="17" t="s">
        <v>428</v>
      </c>
      <c r="H425">
        <v>95341</v>
      </c>
      <c r="I425" s="8">
        <v>45937</v>
      </c>
      <c r="J425" s="8">
        <v>45937</v>
      </c>
      <c r="K425">
        <v>0</v>
      </c>
      <c r="L425" s="17" t="s">
        <v>2937</v>
      </c>
      <c r="M425">
        <v>2260</v>
      </c>
      <c r="N425">
        <v>405</v>
      </c>
      <c r="O425">
        <v>33</v>
      </c>
      <c r="P425">
        <v>60</v>
      </c>
      <c r="Q425" s="17" t="s">
        <v>2944</v>
      </c>
      <c r="R425" s="17" t="s">
        <v>2945</v>
      </c>
      <c r="S425" s="17" t="s">
        <v>2946</v>
      </c>
      <c r="T425">
        <v>93</v>
      </c>
      <c r="U425" s="17" t="s">
        <v>2946</v>
      </c>
      <c r="V425" s="17" t="s">
        <v>2941</v>
      </c>
      <c r="W425" s="172">
        <v>45937</v>
      </c>
      <c r="Y425" s="172">
        <v>45931</v>
      </c>
      <c r="Z425" s="17" t="s">
        <v>2942</v>
      </c>
      <c r="AA425">
        <v>2025</v>
      </c>
      <c r="AB425" s="17" t="s">
        <v>2949</v>
      </c>
      <c r="AC425" s="17"/>
      <c r="AD425" s="17" t="s">
        <v>1758</v>
      </c>
      <c r="AE425">
        <v>18</v>
      </c>
      <c r="AF425" s="17" t="s">
        <v>2937</v>
      </c>
      <c r="AG425" t="s">
        <v>2957</v>
      </c>
      <c r="AH425" s="17" t="s">
        <v>1758</v>
      </c>
    </row>
    <row r="426" spans="1:34">
      <c r="A426">
        <v>336</v>
      </c>
      <c r="B426" s="17" t="s">
        <v>31</v>
      </c>
      <c r="C426" s="17" t="s">
        <v>31</v>
      </c>
      <c r="D426" s="17" t="s">
        <v>1</v>
      </c>
      <c r="E426" s="17" t="s">
        <v>107</v>
      </c>
      <c r="F426" s="17" t="s">
        <v>108</v>
      </c>
      <c r="G426" s="17" t="s">
        <v>429</v>
      </c>
      <c r="H426">
        <v>95341</v>
      </c>
      <c r="I426" s="8">
        <v>45937</v>
      </c>
      <c r="J426" s="8">
        <v>45937</v>
      </c>
      <c r="K426">
        <v>0</v>
      </c>
      <c r="L426" s="17" t="s">
        <v>2937</v>
      </c>
      <c r="M426">
        <v>6564</v>
      </c>
      <c r="N426">
        <v>1107</v>
      </c>
      <c r="O426">
        <v>18</v>
      </c>
      <c r="P426">
        <v>60</v>
      </c>
      <c r="Q426" s="17" t="s">
        <v>2944</v>
      </c>
      <c r="R426" s="17" t="s">
        <v>2945</v>
      </c>
      <c r="S426" s="17" t="s">
        <v>2946</v>
      </c>
      <c r="T426">
        <v>78</v>
      </c>
      <c r="U426" s="17" t="s">
        <v>2946</v>
      </c>
      <c r="V426" s="17" t="s">
        <v>2941</v>
      </c>
      <c r="W426" s="172">
        <v>45937</v>
      </c>
      <c r="Y426" s="172">
        <v>45931</v>
      </c>
      <c r="Z426" s="17" t="s">
        <v>2942</v>
      </c>
      <c r="AA426">
        <v>2025</v>
      </c>
      <c r="AB426" s="17" t="s">
        <v>2949</v>
      </c>
      <c r="AC426" s="17"/>
      <c r="AD426" s="17" t="s">
        <v>1758</v>
      </c>
      <c r="AE426">
        <v>18</v>
      </c>
      <c r="AF426" s="17" t="s">
        <v>2937</v>
      </c>
      <c r="AG426" t="s">
        <v>2957</v>
      </c>
      <c r="AH426" s="17" t="s">
        <v>1758</v>
      </c>
    </row>
    <row r="427" spans="1:34">
      <c r="A427">
        <v>337</v>
      </c>
      <c r="B427" s="17" t="s">
        <v>31</v>
      </c>
      <c r="C427" s="17" t="s">
        <v>31</v>
      </c>
      <c r="D427" s="17" t="s">
        <v>1</v>
      </c>
      <c r="E427" s="17" t="s">
        <v>107</v>
      </c>
      <c r="F427" s="17" t="s">
        <v>108</v>
      </c>
      <c r="G427" s="17" t="s">
        <v>430</v>
      </c>
      <c r="H427">
        <v>95341</v>
      </c>
      <c r="I427" s="8">
        <v>45937</v>
      </c>
      <c r="J427" s="8">
        <v>45937</v>
      </c>
      <c r="K427">
        <v>0</v>
      </c>
      <c r="L427" s="17" t="s">
        <v>2937</v>
      </c>
      <c r="M427">
        <v>12681</v>
      </c>
      <c r="N427">
        <v>2622</v>
      </c>
      <c r="O427">
        <v>38</v>
      </c>
      <c r="P427">
        <v>60</v>
      </c>
      <c r="Q427" s="17" t="s">
        <v>2944</v>
      </c>
      <c r="R427" s="17" t="s">
        <v>2945</v>
      </c>
      <c r="S427" s="17" t="s">
        <v>2946</v>
      </c>
      <c r="T427">
        <v>98</v>
      </c>
      <c r="U427" s="17" t="s">
        <v>2946</v>
      </c>
      <c r="V427" s="17" t="s">
        <v>2941</v>
      </c>
      <c r="W427" s="172">
        <v>45937</v>
      </c>
      <c r="Y427" s="172">
        <v>45931</v>
      </c>
      <c r="Z427" s="17" t="s">
        <v>2942</v>
      </c>
      <c r="AA427">
        <v>2025</v>
      </c>
      <c r="AB427" s="17" t="s">
        <v>2949</v>
      </c>
      <c r="AC427" s="17"/>
      <c r="AD427" s="17" t="s">
        <v>1758</v>
      </c>
      <c r="AE427">
        <v>18</v>
      </c>
      <c r="AF427" s="17" t="s">
        <v>2937</v>
      </c>
      <c r="AG427" t="s">
        <v>2957</v>
      </c>
      <c r="AH427" s="17" t="s">
        <v>1758</v>
      </c>
    </row>
    <row r="428" spans="1:34">
      <c r="A428">
        <v>345</v>
      </c>
      <c r="B428" s="17" t="s">
        <v>31</v>
      </c>
      <c r="C428" s="17" t="s">
        <v>31</v>
      </c>
      <c r="D428" s="17" t="s">
        <v>104</v>
      </c>
      <c r="E428" s="17" t="s">
        <v>189</v>
      </c>
      <c r="F428" s="17" t="s">
        <v>190</v>
      </c>
      <c r="G428" s="17" t="s">
        <v>437</v>
      </c>
      <c r="H428" t="s">
        <v>490</v>
      </c>
      <c r="I428" s="8">
        <v>45937</v>
      </c>
      <c r="J428" s="8">
        <v>45938</v>
      </c>
      <c r="K428">
        <v>1</v>
      </c>
      <c r="L428" s="17" t="s">
        <v>2937</v>
      </c>
      <c r="M428">
        <v>3497</v>
      </c>
      <c r="N428">
        <v>818</v>
      </c>
      <c r="O428">
        <v>80</v>
      </c>
      <c r="P428">
        <v>80</v>
      </c>
      <c r="Q428" s="17" t="s">
        <v>2944</v>
      </c>
      <c r="R428" s="17" t="s">
        <v>2945</v>
      </c>
      <c r="S428" s="17" t="s">
        <v>2948</v>
      </c>
      <c r="T428">
        <v>160</v>
      </c>
      <c r="U428" s="17" t="s">
        <v>2948</v>
      </c>
      <c r="V428" s="17" t="s">
        <v>2941</v>
      </c>
      <c r="W428" s="172">
        <v>45938</v>
      </c>
      <c r="Y428" s="172">
        <v>45931</v>
      </c>
      <c r="Z428" s="17" t="s">
        <v>2942</v>
      </c>
      <c r="AA428">
        <v>2025</v>
      </c>
      <c r="AB428" s="17" t="s">
        <v>2943</v>
      </c>
      <c r="AC428" s="17"/>
      <c r="AD428" s="17" t="s">
        <v>1675</v>
      </c>
      <c r="AE428">
        <v>18</v>
      </c>
      <c r="AF428" s="17" t="s">
        <v>2937</v>
      </c>
      <c r="AG428" t="s">
        <v>2957</v>
      </c>
      <c r="AH428" s="17" t="s">
        <v>1675</v>
      </c>
    </row>
    <row r="429" spans="1:34">
      <c r="A429">
        <v>369</v>
      </c>
      <c r="B429" s="17" t="s">
        <v>31</v>
      </c>
      <c r="C429" s="17" t="s">
        <v>31</v>
      </c>
      <c r="D429" s="17" t="s">
        <v>104</v>
      </c>
      <c r="E429" s="17" t="s">
        <v>230</v>
      </c>
      <c r="F429" s="17" t="s">
        <v>231</v>
      </c>
      <c r="G429" s="17" t="s">
        <v>531</v>
      </c>
      <c r="H429" t="s">
        <v>495</v>
      </c>
      <c r="I429" s="8">
        <v>45938</v>
      </c>
      <c r="J429" s="8">
        <v>45939</v>
      </c>
      <c r="K429">
        <v>1</v>
      </c>
      <c r="L429" s="17" t="s">
        <v>2937</v>
      </c>
      <c r="M429">
        <v>2826</v>
      </c>
      <c r="N429">
        <v>583</v>
      </c>
      <c r="O429">
        <v>100</v>
      </c>
      <c r="P429">
        <v>80</v>
      </c>
      <c r="Q429" s="17" t="s">
        <v>2944</v>
      </c>
      <c r="R429" s="17" t="s">
        <v>2945</v>
      </c>
      <c r="S429" s="17" t="s">
        <v>2948</v>
      </c>
      <c r="T429">
        <v>180</v>
      </c>
      <c r="U429" s="17" t="s">
        <v>2948</v>
      </c>
      <c r="V429" s="17" t="s">
        <v>2941</v>
      </c>
      <c r="W429" s="172">
        <v>45939</v>
      </c>
      <c r="Y429" s="172">
        <v>45931</v>
      </c>
      <c r="Z429" s="17" t="s">
        <v>2942</v>
      </c>
      <c r="AA429">
        <v>2025</v>
      </c>
      <c r="AB429" s="17" t="s">
        <v>2951</v>
      </c>
      <c r="AC429" s="17"/>
      <c r="AD429" s="17" t="s">
        <v>1449</v>
      </c>
      <c r="AE429">
        <v>18</v>
      </c>
      <c r="AF429" s="17" t="s">
        <v>2937</v>
      </c>
      <c r="AG429" t="s">
        <v>2957</v>
      </c>
      <c r="AH429" s="17" t="s">
        <v>1449</v>
      </c>
    </row>
    <row r="430" spans="1:34">
      <c r="A430">
        <v>346</v>
      </c>
      <c r="B430" s="17" t="s">
        <v>31</v>
      </c>
      <c r="C430" s="17" t="s">
        <v>31</v>
      </c>
      <c r="D430" s="17" t="s">
        <v>104</v>
      </c>
      <c r="E430" s="17" t="s">
        <v>189</v>
      </c>
      <c r="F430" s="17" t="s">
        <v>190</v>
      </c>
      <c r="G430" s="17" t="s">
        <v>438</v>
      </c>
      <c r="H430" t="s">
        <v>490</v>
      </c>
      <c r="I430" s="8">
        <v>45937</v>
      </c>
      <c r="J430" s="8">
        <v>45938</v>
      </c>
      <c r="K430">
        <v>1</v>
      </c>
      <c r="L430" s="17" t="s">
        <v>2937</v>
      </c>
      <c r="M430">
        <v>3687</v>
      </c>
      <c r="N430">
        <v>1097</v>
      </c>
      <c r="O430">
        <v>97</v>
      </c>
      <c r="P430">
        <v>60</v>
      </c>
      <c r="Q430" s="17" t="s">
        <v>2944</v>
      </c>
      <c r="R430" s="17" t="s">
        <v>2945</v>
      </c>
      <c r="S430" s="17" t="s">
        <v>2946</v>
      </c>
      <c r="T430">
        <v>157</v>
      </c>
      <c r="U430" s="17" t="s">
        <v>2946</v>
      </c>
      <c r="V430" s="17" t="s">
        <v>2941</v>
      </c>
      <c r="W430" s="172">
        <v>45938</v>
      </c>
      <c r="Y430" s="172">
        <v>45931</v>
      </c>
      <c r="Z430" s="17" t="s">
        <v>2942</v>
      </c>
      <c r="AA430">
        <v>2025</v>
      </c>
      <c r="AB430" s="17" t="s">
        <v>2943</v>
      </c>
      <c r="AC430" s="17"/>
      <c r="AD430" s="17" t="s">
        <v>1675</v>
      </c>
      <c r="AE430">
        <v>18</v>
      </c>
      <c r="AF430" s="17" t="s">
        <v>2937</v>
      </c>
      <c r="AG430" t="s">
        <v>2957</v>
      </c>
      <c r="AH430" s="17" t="s">
        <v>1675</v>
      </c>
    </row>
    <row r="431" spans="1:34">
      <c r="A431">
        <v>347</v>
      </c>
      <c r="B431" s="17" t="s">
        <v>31</v>
      </c>
      <c r="C431" s="17" t="s">
        <v>31</v>
      </c>
      <c r="D431" s="17" t="s">
        <v>104</v>
      </c>
      <c r="E431" s="17" t="s">
        <v>189</v>
      </c>
      <c r="F431" s="17" t="s">
        <v>190</v>
      </c>
      <c r="G431" s="17" t="s">
        <v>439</v>
      </c>
      <c r="H431" t="s">
        <v>490</v>
      </c>
      <c r="I431" s="8">
        <v>45937</v>
      </c>
      <c r="J431" s="8">
        <v>45938</v>
      </c>
      <c r="K431">
        <v>1</v>
      </c>
      <c r="L431" s="17" t="s">
        <v>2937</v>
      </c>
      <c r="M431">
        <v>4329</v>
      </c>
      <c r="N431">
        <v>962</v>
      </c>
      <c r="O431">
        <v>115</v>
      </c>
      <c r="P431">
        <v>60</v>
      </c>
      <c r="Q431" s="17" t="s">
        <v>2944</v>
      </c>
      <c r="R431" s="17" t="s">
        <v>2945</v>
      </c>
      <c r="S431" s="17" t="s">
        <v>2946</v>
      </c>
      <c r="T431">
        <v>175</v>
      </c>
      <c r="U431" s="17" t="s">
        <v>2946</v>
      </c>
      <c r="V431" s="17" t="s">
        <v>2941</v>
      </c>
      <c r="W431" s="172">
        <v>45938</v>
      </c>
      <c r="Y431" s="172">
        <v>45931</v>
      </c>
      <c r="Z431" s="17" t="s">
        <v>2942</v>
      </c>
      <c r="AA431">
        <v>2025</v>
      </c>
      <c r="AB431" s="17" t="s">
        <v>2943</v>
      </c>
      <c r="AC431" s="17"/>
      <c r="AD431" s="17" t="s">
        <v>1675</v>
      </c>
      <c r="AE431">
        <v>18</v>
      </c>
      <c r="AF431" s="17" t="s">
        <v>2937</v>
      </c>
      <c r="AG431" t="s">
        <v>2957</v>
      </c>
      <c r="AH431" s="17" t="s">
        <v>1675</v>
      </c>
    </row>
    <row r="432" spans="1:34">
      <c r="A432">
        <v>348</v>
      </c>
      <c r="B432" s="17" t="s">
        <v>31</v>
      </c>
      <c r="C432" s="17" t="s">
        <v>31</v>
      </c>
      <c r="D432" s="17" t="s">
        <v>104</v>
      </c>
      <c r="E432" s="17" t="s">
        <v>189</v>
      </c>
      <c r="F432" s="17" t="s">
        <v>190</v>
      </c>
      <c r="G432" s="17" t="s">
        <v>440</v>
      </c>
      <c r="H432" t="s">
        <v>490</v>
      </c>
      <c r="I432" s="8">
        <v>45937</v>
      </c>
      <c r="J432" s="8">
        <v>45938</v>
      </c>
      <c r="K432">
        <v>1</v>
      </c>
      <c r="L432" s="17" t="s">
        <v>2937</v>
      </c>
      <c r="M432">
        <v>6159</v>
      </c>
      <c r="N432">
        <v>1472</v>
      </c>
      <c r="O432">
        <v>110</v>
      </c>
      <c r="P432">
        <v>60</v>
      </c>
      <c r="Q432" s="17" t="s">
        <v>2944</v>
      </c>
      <c r="R432" s="17" t="s">
        <v>2945</v>
      </c>
      <c r="S432" s="17" t="s">
        <v>2946</v>
      </c>
      <c r="T432">
        <v>170</v>
      </c>
      <c r="U432" s="17" t="s">
        <v>2946</v>
      </c>
      <c r="V432" s="17" t="s">
        <v>2941</v>
      </c>
      <c r="W432" s="172">
        <v>45938</v>
      </c>
      <c r="Y432" s="172">
        <v>45931</v>
      </c>
      <c r="Z432" s="17" t="s">
        <v>2942</v>
      </c>
      <c r="AA432">
        <v>2025</v>
      </c>
      <c r="AB432" s="17" t="s">
        <v>2943</v>
      </c>
      <c r="AC432" s="17"/>
      <c r="AD432" s="17" t="s">
        <v>1675</v>
      </c>
      <c r="AE432">
        <v>18</v>
      </c>
      <c r="AF432" s="17" t="s">
        <v>2937</v>
      </c>
      <c r="AG432" t="s">
        <v>2957</v>
      </c>
      <c r="AH432" s="17" t="s">
        <v>1675</v>
      </c>
    </row>
    <row r="433" spans="1:34">
      <c r="A433">
        <v>349</v>
      </c>
      <c r="B433" s="17" t="s">
        <v>31</v>
      </c>
      <c r="C433" s="17" t="s">
        <v>31</v>
      </c>
      <c r="D433" s="17" t="s">
        <v>104</v>
      </c>
      <c r="E433" s="17" t="s">
        <v>189</v>
      </c>
      <c r="F433" s="17" t="s">
        <v>190</v>
      </c>
      <c r="G433" s="17" t="s">
        <v>441</v>
      </c>
      <c r="H433" t="s">
        <v>489</v>
      </c>
      <c r="I433" s="8">
        <v>45937</v>
      </c>
      <c r="J433" s="8">
        <v>45937</v>
      </c>
      <c r="K433">
        <v>0</v>
      </c>
      <c r="L433" s="17" t="s">
        <v>2937</v>
      </c>
      <c r="M433">
        <v>971</v>
      </c>
      <c r="N433">
        <v>880</v>
      </c>
      <c r="O433">
        <v>62</v>
      </c>
      <c r="P433">
        <v>80</v>
      </c>
      <c r="Q433" s="17" t="s">
        <v>2944</v>
      </c>
      <c r="R433" s="17" t="s">
        <v>2945</v>
      </c>
      <c r="S433" s="17" t="s">
        <v>2948</v>
      </c>
      <c r="T433">
        <v>142</v>
      </c>
      <c r="U433" s="17" t="s">
        <v>2948</v>
      </c>
      <c r="V433" s="17" t="s">
        <v>2941</v>
      </c>
      <c r="W433" s="172">
        <v>45937</v>
      </c>
      <c r="Y433" s="172">
        <v>45931</v>
      </c>
      <c r="Z433" s="17" t="s">
        <v>2942</v>
      </c>
      <c r="AA433">
        <v>2025</v>
      </c>
      <c r="AB433" s="17" t="s">
        <v>2949</v>
      </c>
      <c r="AC433" s="17"/>
      <c r="AD433" s="17" t="s">
        <v>1487</v>
      </c>
      <c r="AE433">
        <v>18</v>
      </c>
      <c r="AF433" s="17" t="s">
        <v>2937</v>
      </c>
      <c r="AG433" t="s">
        <v>2957</v>
      </c>
      <c r="AH433" s="17" t="s">
        <v>1487</v>
      </c>
    </row>
    <row r="434" spans="1:34">
      <c r="A434">
        <v>350</v>
      </c>
      <c r="B434" s="17" t="s">
        <v>31</v>
      </c>
      <c r="C434" s="17" t="s">
        <v>31</v>
      </c>
      <c r="D434" s="17" t="s">
        <v>1</v>
      </c>
      <c r="E434" s="17" t="s">
        <v>112</v>
      </c>
      <c r="F434" s="17" t="s">
        <v>111</v>
      </c>
      <c r="G434" s="17" t="s">
        <v>442</v>
      </c>
      <c r="H434">
        <v>83721</v>
      </c>
      <c r="I434" s="8">
        <v>45937</v>
      </c>
      <c r="J434" s="8">
        <v>45937</v>
      </c>
      <c r="K434">
        <v>0</v>
      </c>
      <c r="L434" s="17" t="s">
        <v>2937</v>
      </c>
      <c r="M434">
        <v>17839</v>
      </c>
      <c r="N434">
        <v>3901</v>
      </c>
      <c r="O434">
        <v>38</v>
      </c>
      <c r="P434">
        <v>60</v>
      </c>
      <c r="Q434" s="17" t="s">
        <v>2944</v>
      </c>
      <c r="R434" s="17" t="s">
        <v>2945</v>
      </c>
      <c r="S434" s="17" t="s">
        <v>2946</v>
      </c>
      <c r="T434">
        <v>98</v>
      </c>
      <c r="U434" s="17" t="s">
        <v>2946</v>
      </c>
      <c r="V434" s="17" t="s">
        <v>2941</v>
      </c>
      <c r="W434" s="172">
        <v>45937</v>
      </c>
      <c r="Y434" s="172">
        <v>45931</v>
      </c>
      <c r="Z434" s="17" t="s">
        <v>2942</v>
      </c>
      <c r="AA434">
        <v>2025</v>
      </c>
      <c r="AB434" s="17" t="s">
        <v>2949</v>
      </c>
      <c r="AC434" s="17"/>
      <c r="AD434" s="17" t="s">
        <v>1500</v>
      </c>
      <c r="AE434">
        <v>18</v>
      </c>
      <c r="AF434" s="17" t="s">
        <v>2937</v>
      </c>
      <c r="AG434" t="s">
        <v>2957</v>
      </c>
      <c r="AH434" s="17" t="s">
        <v>1500</v>
      </c>
    </row>
    <row r="435" spans="1:34">
      <c r="A435">
        <v>351</v>
      </c>
      <c r="B435" s="17" t="s">
        <v>31</v>
      </c>
      <c r="C435" s="17" t="s">
        <v>31</v>
      </c>
      <c r="D435" s="17" t="s">
        <v>1</v>
      </c>
      <c r="E435" s="17" t="s">
        <v>112</v>
      </c>
      <c r="F435" s="17" t="s">
        <v>111</v>
      </c>
      <c r="G435" s="17" t="s">
        <v>443</v>
      </c>
      <c r="H435">
        <v>83721</v>
      </c>
      <c r="I435" s="8">
        <v>45937</v>
      </c>
      <c r="J435" s="8">
        <v>45937</v>
      </c>
      <c r="K435">
        <v>0</v>
      </c>
      <c r="L435" s="17" t="s">
        <v>2937</v>
      </c>
      <c r="M435">
        <v>9</v>
      </c>
      <c r="N435">
        <v>37</v>
      </c>
      <c r="O435">
        <v>15</v>
      </c>
      <c r="P435">
        <v>60</v>
      </c>
      <c r="Q435" s="17" t="s">
        <v>2944</v>
      </c>
      <c r="R435" s="17" t="s">
        <v>2945</v>
      </c>
      <c r="S435" s="17" t="s">
        <v>2946</v>
      </c>
      <c r="T435">
        <v>75</v>
      </c>
      <c r="U435" s="17" t="s">
        <v>2946</v>
      </c>
      <c r="V435" s="17" t="s">
        <v>2941</v>
      </c>
      <c r="W435" s="172">
        <v>45937</v>
      </c>
      <c r="Y435" s="172">
        <v>45931</v>
      </c>
      <c r="Z435" s="17" t="s">
        <v>2942</v>
      </c>
      <c r="AA435">
        <v>2025</v>
      </c>
      <c r="AB435" s="17" t="s">
        <v>2949</v>
      </c>
      <c r="AC435" s="17"/>
      <c r="AD435" s="17" t="s">
        <v>1500</v>
      </c>
      <c r="AE435">
        <v>18</v>
      </c>
      <c r="AF435" s="17" t="s">
        <v>2937</v>
      </c>
      <c r="AG435" t="s">
        <v>2957</v>
      </c>
      <c r="AH435" s="17" t="s">
        <v>1500</v>
      </c>
    </row>
    <row r="436" spans="1:34">
      <c r="A436">
        <v>352</v>
      </c>
      <c r="B436" s="17" t="s">
        <v>31</v>
      </c>
      <c r="C436" s="17" t="s">
        <v>31</v>
      </c>
      <c r="D436" s="17" t="s">
        <v>1</v>
      </c>
      <c r="E436" s="17" t="s">
        <v>112</v>
      </c>
      <c r="F436" s="17" t="s">
        <v>111</v>
      </c>
      <c r="G436" s="17" t="s">
        <v>444</v>
      </c>
      <c r="H436">
        <v>83721</v>
      </c>
      <c r="I436" s="8">
        <v>45937</v>
      </c>
      <c r="J436" s="8">
        <v>45937</v>
      </c>
      <c r="K436">
        <v>0</v>
      </c>
      <c r="L436" s="17" t="s">
        <v>2937</v>
      </c>
      <c r="M436">
        <v>1867</v>
      </c>
      <c r="N436">
        <v>392</v>
      </c>
      <c r="O436">
        <v>50</v>
      </c>
      <c r="P436">
        <v>60</v>
      </c>
      <c r="Q436" s="17" t="s">
        <v>2944</v>
      </c>
      <c r="R436" s="17" t="s">
        <v>2945</v>
      </c>
      <c r="S436" s="17" t="s">
        <v>2946</v>
      </c>
      <c r="T436">
        <v>110</v>
      </c>
      <c r="U436" s="17" t="s">
        <v>2946</v>
      </c>
      <c r="V436" s="17" t="s">
        <v>2941</v>
      </c>
      <c r="W436" s="172">
        <v>45937</v>
      </c>
      <c r="Y436" s="172">
        <v>45931</v>
      </c>
      <c r="Z436" s="17" t="s">
        <v>2942</v>
      </c>
      <c r="AA436">
        <v>2025</v>
      </c>
      <c r="AB436" s="17" t="s">
        <v>2949</v>
      </c>
      <c r="AC436" s="17"/>
      <c r="AD436" s="17" t="s">
        <v>1500</v>
      </c>
      <c r="AE436">
        <v>18</v>
      </c>
      <c r="AF436" s="17" t="s">
        <v>2937</v>
      </c>
      <c r="AG436" t="s">
        <v>2957</v>
      </c>
      <c r="AH436" s="17" t="s">
        <v>1500</v>
      </c>
    </row>
    <row r="437" spans="1:34">
      <c r="A437">
        <v>357</v>
      </c>
      <c r="B437" s="17" t="s">
        <v>31</v>
      </c>
      <c r="C437" s="17" t="s">
        <v>31</v>
      </c>
      <c r="D437" s="17" t="s">
        <v>1</v>
      </c>
      <c r="E437" s="17" t="s">
        <v>448</v>
      </c>
      <c r="F437" s="17" t="s">
        <v>449</v>
      </c>
      <c r="G437" s="17" t="s">
        <v>450</v>
      </c>
      <c r="H437">
        <v>105326</v>
      </c>
      <c r="I437" s="8">
        <v>45937</v>
      </c>
      <c r="J437" s="8">
        <v>45937</v>
      </c>
      <c r="K437">
        <v>0</v>
      </c>
      <c r="L437" s="17" t="s">
        <v>2937</v>
      </c>
      <c r="M437">
        <v>122</v>
      </c>
      <c r="N437">
        <v>20</v>
      </c>
      <c r="O437">
        <v>18</v>
      </c>
      <c r="P437">
        <v>60</v>
      </c>
      <c r="Q437" s="17" t="s">
        <v>2944</v>
      </c>
      <c r="R437" s="17" t="s">
        <v>2945</v>
      </c>
      <c r="S437" s="17" t="s">
        <v>2946</v>
      </c>
      <c r="T437">
        <v>78</v>
      </c>
      <c r="U437" s="17" t="s">
        <v>2946</v>
      </c>
      <c r="V437" s="17" t="s">
        <v>2941</v>
      </c>
      <c r="W437" s="172">
        <v>45937</v>
      </c>
      <c r="Y437" s="172">
        <v>45931</v>
      </c>
      <c r="Z437" s="17" t="s">
        <v>2942</v>
      </c>
      <c r="AA437">
        <v>2025</v>
      </c>
      <c r="AB437" s="17" t="s">
        <v>2949</v>
      </c>
      <c r="AC437" s="17"/>
      <c r="AD437" s="17" t="s">
        <v>1660</v>
      </c>
      <c r="AE437">
        <v>18</v>
      </c>
      <c r="AF437" s="17" t="s">
        <v>2937</v>
      </c>
      <c r="AG437" t="s">
        <v>2957</v>
      </c>
      <c r="AH437" s="17" t="s">
        <v>1660</v>
      </c>
    </row>
    <row r="438" spans="1:34">
      <c r="A438">
        <v>358</v>
      </c>
      <c r="B438" s="17" t="s">
        <v>31</v>
      </c>
      <c r="C438" s="17" t="s">
        <v>31</v>
      </c>
      <c r="D438" s="17" t="s">
        <v>1</v>
      </c>
      <c r="E438" s="17" t="s">
        <v>448</v>
      </c>
      <c r="F438" s="17" t="s">
        <v>449</v>
      </c>
      <c r="G438" s="17" t="s">
        <v>451</v>
      </c>
      <c r="H438">
        <v>105326</v>
      </c>
      <c r="I438" s="8">
        <v>45937</v>
      </c>
      <c r="J438" s="8">
        <v>45937</v>
      </c>
      <c r="K438">
        <v>0</v>
      </c>
      <c r="L438" s="17" t="s">
        <v>2937</v>
      </c>
      <c r="M438">
        <v>10499</v>
      </c>
      <c r="N438">
        <v>2540</v>
      </c>
      <c r="O438">
        <v>10</v>
      </c>
      <c r="P438">
        <v>60</v>
      </c>
      <c r="Q438" s="17" t="s">
        <v>2944</v>
      </c>
      <c r="R438" s="17" t="s">
        <v>2945</v>
      </c>
      <c r="S438" s="17" t="s">
        <v>2946</v>
      </c>
      <c r="T438">
        <v>70</v>
      </c>
      <c r="U438" s="17" t="s">
        <v>2946</v>
      </c>
      <c r="V438" s="17" t="s">
        <v>2941</v>
      </c>
      <c r="W438" s="172">
        <v>45937</v>
      </c>
      <c r="Y438" s="172">
        <v>45931</v>
      </c>
      <c r="Z438" s="17" t="s">
        <v>2942</v>
      </c>
      <c r="AA438">
        <v>2025</v>
      </c>
      <c r="AB438" s="17" t="s">
        <v>2949</v>
      </c>
      <c r="AC438" s="17"/>
      <c r="AD438" s="17" t="s">
        <v>1660</v>
      </c>
      <c r="AE438">
        <v>18</v>
      </c>
      <c r="AF438" s="17" t="s">
        <v>2937</v>
      </c>
      <c r="AG438" t="s">
        <v>2957</v>
      </c>
      <c r="AH438" s="17" t="s">
        <v>1660</v>
      </c>
    </row>
    <row r="439" spans="1:34">
      <c r="A439">
        <v>642</v>
      </c>
      <c r="B439" s="17" t="s">
        <v>31</v>
      </c>
      <c r="C439" s="17" t="s">
        <v>31</v>
      </c>
      <c r="D439" s="17" t="s">
        <v>1</v>
      </c>
      <c r="E439" s="17" t="s">
        <v>112</v>
      </c>
      <c r="F439" s="17" t="s">
        <v>111</v>
      </c>
      <c r="G439" s="17" t="s">
        <v>451</v>
      </c>
      <c r="H439">
        <v>80819</v>
      </c>
      <c r="I439" s="8">
        <v>45960</v>
      </c>
      <c r="J439" s="8">
        <v>45960</v>
      </c>
      <c r="K439">
        <v>0</v>
      </c>
      <c r="L439" s="17" t="s">
        <v>2937</v>
      </c>
      <c r="M439">
        <v>10595</v>
      </c>
      <c r="N439">
        <v>2554</v>
      </c>
      <c r="O439">
        <v>35</v>
      </c>
      <c r="P439">
        <v>40</v>
      </c>
      <c r="Q439" s="17" t="s">
        <v>2944</v>
      </c>
      <c r="R439" s="17" t="s">
        <v>2945</v>
      </c>
      <c r="S439" s="17" t="s">
        <v>2946</v>
      </c>
      <c r="T439">
        <v>75</v>
      </c>
      <c r="U439" s="17" t="s">
        <v>2946</v>
      </c>
      <c r="V439" s="17" t="s">
        <v>2941</v>
      </c>
      <c r="W439" s="172">
        <v>45960</v>
      </c>
      <c r="Y439" s="172">
        <v>45931</v>
      </c>
      <c r="Z439" s="17" t="s">
        <v>2942</v>
      </c>
      <c r="AA439">
        <v>2025</v>
      </c>
      <c r="AB439" s="17" t="s">
        <v>2951</v>
      </c>
      <c r="AC439" s="17"/>
      <c r="AD439" s="17" t="s">
        <v>1660</v>
      </c>
      <c r="AE439">
        <v>18</v>
      </c>
      <c r="AF439" s="17" t="s">
        <v>2937</v>
      </c>
      <c r="AG439" t="s">
        <v>2957</v>
      </c>
      <c r="AH439" s="17" t="s">
        <v>1660</v>
      </c>
    </row>
    <row r="440" spans="1:34">
      <c r="A440">
        <v>368</v>
      </c>
      <c r="B440" s="17" t="s">
        <v>31</v>
      </c>
      <c r="C440" s="17" t="s">
        <v>31</v>
      </c>
      <c r="D440" s="17" t="s">
        <v>104</v>
      </c>
      <c r="E440" s="17" t="s">
        <v>230</v>
      </c>
      <c r="F440" s="17" t="s">
        <v>231</v>
      </c>
      <c r="G440" s="17" t="s">
        <v>460</v>
      </c>
      <c r="H440" t="s">
        <v>495</v>
      </c>
      <c r="I440" s="8">
        <v>45938</v>
      </c>
      <c r="J440" s="8">
        <v>45939</v>
      </c>
      <c r="K440">
        <v>1</v>
      </c>
      <c r="L440" s="17" t="s">
        <v>2937</v>
      </c>
      <c r="M440">
        <v>1660</v>
      </c>
      <c r="N440">
        <v>581</v>
      </c>
      <c r="O440">
        <v>100</v>
      </c>
      <c r="P440">
        <v>80</v>
      </c>
      <c r="Q440" s="17" t="s">
        <v>2944</v>
      </c>
      <c r="R440" s="17" t="s">
        <v>2945</v>
      </c>
      <c r="S440" s="17" t="s">
        <v>2948</v>
      </c>
      <c r="T440">
        <v>180</v>
      </c>
      <c r="U440" s="17" t="s">
        <v>2948</v>
      </c>
      <c r="V440" s="17" t="s">
        <v>2941</v>
      </c>
      <c r="W440" s="172">
        <v>45939</v>
      </c>
      <c r="Y440" s="172">
        <v>45931</v>
      </c>
      <c r="Z440" s="17" t="s">
        <v>2942</v>
      </c>
      <c r="AA440">
        <v>2025</v>
      </c>
      <c r="AB440" s="17" t="s">
        <v>2951</v>
      </c>
      <c r="AC440" s="17"/>
      <c r="AD440" s="17" t="s">
        <v>1449</v>
      </c>
      <c r="AE440">
        <v>18</v>
      </c>
      <c r="AF440" s="17" t="s">
        <v>2937</v>
      </c>
      <c r="AG440" t="s">
        <v>2957</v>
      </c>
      <c r="AH440" s="17" t="s">
        <v>1449</v>
      </c>
    </row>
    <row r="441" spans="1:34">
      <c r="A441">
        <v>362</v>
      </c>
      <c r="B441" s="17" t="s">
        <v>31</v>
      </c>
      <c r="C441" s="17" t="s">
        <v>31</v>
      </c>
      <c r="D441" s="17" t="s">
        <v>104</v>
      </c>
      <c r="E441" s="17" t="s">
        <v>230</v>
      </c>
      <c r="F441" s="17" t="s">
        <v>231</v>
      </c>
      <c r="G441" s="17" t="s">
        <v>454</v>
      </c>
      <c r="H441" t="s">
        <v>493</v>
      </c>
      <c r="I441" s="8">
        <v>45938</v>
      </c>
      <c r="J441" s="8">
        <v>45938</v>
      </c>
      <c r="K441">
        <v>0</v>
      </c>
      <c r="L441" s="17" t="s">
        <v>2937</v>
      </c>
      <c r="M441">
        <v>12566</v>
      </c>
      <c r="N441">
        <v>3215</v>
      </c>
      <c r="O441">
        <v>80</v>
      </c>
      <c r="P441">
        <v>80</v>
      </c>
      <c r="Q441" s="17" t="s">
        <v>2944</v>
      </c>
      <c r="R441" s="17" t="s">
        <v>2945</v>
      </c>
      <c r="S441" s="17" t="s">
        <v>2948</v>
      </c>
      <c r="T441">
        <v>160</v>
      </c>
      <c r="U441" s="17" t="s">
        <v>2948</v>
      </c>
      <c r="V441" s="17" t="s">
        <v>2941</v>
      </c>
      <c r="W441" s="172">
        <v>45938</v>
      </c>
      <c r="Y441" s="172">
        <v>45931</v>
      </c>
      <c r="Z441" s="17" t="s">
        <v>2942</v>
      </c>
      <c r="AA441">
        <v>2025</v>
      </c>
      <c r="AB441" s="17" t="s">
        <v>2943</v>
      </c>
      <c r="AC441" s="17"/>
      <c r="AD441" s="17" t="s">
        <v>1646</v>
      </c>
      <c r="AE441">
        <v>18</v>
      </c>
      <c r="AF441" s="17" t="s">
        <v>2937</v>
      </c>
      <c r="AG441" t="s">
        <v>2957</v>
      </c>
      <c r="AH441" s="17" t="s">
        <v>1646</v>
      </c>
    </row>
    <row r="442" spans="1:34">
      <c r="A442">
        <v>376</v>
      </c>
      <c r="B442" s="17" t="s">
        <v>31</v>
      </c>
      <c r="C442" s="17" t="s">
        <v>31</v>
      </c>
      <c r="D442" s="17" t="s">
        <v>104</v>
      </c>
      <c r="E442" s="17" t="s">
        <v>127</v>
      </c>
      <c r="F442" s="17" t="s">
        <v>126</v>
      </c>
      <c r="G442" s="17" t="s">
        <v>463</v>
      </c>
      <c r="H442">
        <v>83858</v>
      </c>
      <c r="I442" s="8">
        <v>45938</v>
      </c>
      <c r="J442" s="8">
        <v>45938</v>
      </c>
      <c r="K442">
        <v>0</v>
      </c>
      <c r="L442" s="17" t="s">
        <v>2937</v>
      </c>
      <c r="M442">
        <v>737</v>
      </c>
      <c r="N442">
        <v>152</v>
      </c>
      <c r="O442">
        <v>12</v>
      </c>
      <c r="P442">
        <v>80</v>
      </c>
      <c r="Q442" s="17" t="s">
        <v>2944</v>
      </c>
      <c r="R442" s="17" t="s">
        <v>2945</v>
      </c>
      <c r="S442" s="17" t="s">
        <v>2948</v>
      </c>
      <c r="T442">
        <v>92</v>
      </c>
      <c r="U442" s="17" t="s">
        <v>2948</v>
      </c>
      <c r="V442" s="17" t="s">
        <v>2941</v>
      </c>
      <c r="W442" s="172">
        <v>45938</v>
      </c>
      <c r="Y442" s="172">
        <v>45931</v>
      </c>
      <c r="Z442" s="17" t="s">
        <v>2942</v>
      </c>
      <c r="AA442">
        <v>2025</v>
      </c>
      <c r="AB442" s="17" t="s">
        <v>2943</v>
      </c>
      <c r="AC442" s="17"/>
      <c r="AD442" s="17" t="s">
        <v>1684</v>
      </c>
      <c r="AE442">
        <v>18</v>
      </c>
      <c r="AF442" s="17" t="s">
        <v>2937</v>
      </c>
      <c r="AG442" t="s">
        <v>2957</v>
      </c>
      <c r="AH442" s="17" t="s">
        <v>1684</v>
      </c>
    </row>
    <row r="443" spans="1:34">
      <c r="A443">
        <v>448</v>
      </c>
      <c r="B443" s="17" t="s">
        <v>31</v>
      </c>
      <c r="C443" s="17" t="s">
        <v>31</v>
      </c>
      <c r="D443" s="17" t="s">
        <v>1</v>
      </c>
      <c r="E443" s="17" t="s">
        <v>105</v>
      </c>
      <c r="F443" s="17" t="s">
        <v>106</v>
      </c>
      <c r="G443" s="17" t="s">
        <v>545</v>
      </c>
      <c r="H443" t="s">
        <v>548</v>
      </c>
      <c r="I443" s="8">
        <v>45940</v>
      </c>
      <c r="J443" s="8">
        <v>45941</v>
      </c>
      <c r="K443">
        <v>1</v>
      </c>
      <c r="L443" s="17" t="s">
        <v>2937</v>
      </c>
      <c r="M443">
        <v>7857</v>
      </c>
      <c r="N443">
        <v>3150</v>
      </c>
      <c r="O443">
        <v>47</v>
      </c>
      <c r="P443">
        <v>80</v>
      </c>
      <c r="Q443" s="17" t="s">
        <v>2944</v>
      </c>
      <c r="R443" s="17" t="s">
        <v>2945</v>
      </c>
      <c r="S443" s="17" t="s">
        <v>2948</v>
      </c>
      <c r="T443">
        <v>127</v>
      </c>
      <c r="U443" s="17" t="s">
        <v>2948</v>
      </c>
      <c r="V443" s="17" t="s">
        <v>2941</v>
      </c>
      <c r="W443" s="172">
        <v>45941</v>
      </c>
      <c r="Y443" s="172">
        <v>45931</v>
      </c>
      <c r="Z443" s="17" t="s">
        <v>2942</v>
      </c>
      <c r="AA443">
        <v>2025</v>
      </c>
      <c r="AB443" s="17" t="s">
        <v>2947</v>
      </c>
      <c r="AC443" s="17"/>
      <c r="AD443" s="17" t="s">
        <v>1522</v>
      </c>
      <c r="AE443">
        <v>18</v>
      </c>
      <c r="AF443" s="17" t="s">
        <v>2937</v>
      </c>
      <c r="AG443" t="s">
        <v>2957</v>
      </c>
      <c r="AH443" s="17" t="s">
        <v>1522</v>
      </c>
    </row>
    <row r="444" spans="1:34">
      <c r="A444">
        <v>380</v>
      </c>
      <c r="B444" s="17" t="s">
        <v>31</v>
      </c>
      <c r="C444" s="17" t="s">
        <v>31</v>
      </c>
      <c r="D444" s="17" t="s">
        <v>1</v>
      </c>
      <c r="E444" s="17" t="s">
        <v>107</v>
      </c>
      <c r="F444" s="17" t="s">
        <v>108</v>
      </c>
      <c r="G444" s="17" t="s">
        <v>466</v>
      </c>
      <c r="H444">
        <v>85547</v>
      </c>
      <c r="I444" s="8">
        <v>45938</v>
      </c>
      <c r="J444" s="8">
        <v>45938</v>
      </c>
      <c r="K444">
        <v>0</v>
      </c>
      <c r="L444" s="17" t="s">
        <v>2937</v>
      </c>
      <c r="M444">
        <v>16942</v>
      </c>
      <c r="N444">
        <v>3881</v>
      </c>
      <c r="O444">
        <v>13</v>
      </c>
      <c r="P444">
        <v>80</v>
      </c>
      <c r="Q444" s="17" t="s">
        <v>2944</v>
      </c>
      <c r="R444" s="17" t="s">
        <v>2945</v>
      </c>
      <c r="S444" s="17" t="s">
        <v>2948</v>
      </c>
      <c r="T444">
        <v>93</v>
      </c>
      <c r="U444" s="17" t="s">
        <v>2948</v>
      </c>
      <c r="V444" s="17" t="s">
        <v>2941</v>
      </c>
      <c r="W444" s="172">
        <v>45938</v>
      </c>
      <c r="Y444" s="172">
        <v>45931</v>
      </c>
      <c r="Z444" s="17" t="s">
        <v>2942</v>
      </c>
      <c r="AA444">
        <v>2025</v>
      </c>
      <c r="AB444" s="17" t="s">
        <v>2943</v>
      </c>
      <c r="AC444" s="17"/>
      <c r="AD444" s="17" t="s">
        <v>1711</v>
      </c>
      <c r="AE444">
        <v>18</v>
      </c>
      <c r="AF444" s="17" t="s">
        <v>2937</v>
      </c>
      <c r="AG444" t="s">
        <v>2957</v>
      </c>
      <c r="AH444" s="17" t="s">
        <v>1711</v>
      </c>
    </row>
    <row r="445" spans="1:34">
      <c r="A445">
        <v>386</v>
      </c>
      <c r="B445" s="17" t="s">
        <v>31</v>
      </c>
      <c r="C445" s="17" t="s">
        <v>31</v>
      </c>
      <c r="D445" s="17" t="s">
        <v>1</v>
      </c>
      <c r="E445" s="17" t="s">
        <v>107</v>
      </c>
      <c r="F445" s="17" t="s">
        <v>108</v>
      </c>
      <c r="G445" s="17" t="s">
        <v>472</v>
      </c>
      <c r="H445">
        <v>85642</v>
      </c>
      <c r="I445" s="8">
        <v>45938</v>
      </c>
      <c r="J445" s="8">
        <v>45938</v>
      </c>
      <c r="K445">
        <v>0</v>
      </c>
      <c r="L445" s="17" t="s">
        <v>2937</v>
      </c>
      <c r="M445">
        <v>8202</v>
      </c>
      <c r="N445">
        <v>1771</v>
      </c>
      <c r="O445">
        <v>28</v>
      </c>
      <c r="P445">
        <v>60</v>
      </c>
      <c r="Q445" s="17" t="s">
        <v>2944</v>
      </c>
      <c r="R445" s="17" t="s">
        <v>2945</v>
      </c>
      <c r="S445" s="17" t="s">
        <v>2946</v>
      </c>
      <c r="T445">
        <v>88</v>
      </c>
      <c r="U445" s="17" t="s">
        <v>2946</v>
      </c>
      <c r="V445" s="17" t="s">
        <v>2941</v>
      </c>
      <c r="W445" s="172">
        <v>45938</v>
      </c>
      <c r="Y445" s="172">
        <v>45931</v>
      </c>
      <c r="Z445" s="17" t="s">
        <v>2942</v>
      </c>
      <c r="AA445">
        <v>2025</v>
      </c>
      <c r="AB445" s="17" t="s">
        <v>2943</v>
      </c>
      <c r="AC445" s="17"/>
      <c r="AD445" s="17" t="s">
        <v>1766</v>
      </c>
      <c r="AE445">
        <v>18</v>
      </c>
      <c r="AF445" s="17" t="s">
        <v>2937</v>
      </c>
      <c r="AG445" t="s">
        <v>2957</v>
      </c>
      <c r="AH445" s="17" t="s">
        <v>1766</v>
      </c>
    </row>
    <row r="446" spans="1:34">
      <c r="A446">
        <v>391</v>
      </c>
      <c r="B446" s="17" t="s">
        <v>31</v>
      </c>
      <c r="C446" s="17" t="s">
        <v>31</v>
      </c>
      <c r="D446" s="17" t="s">
        <v>1</v>
      </c>
      <c r="E446" s="17" t="s">
        <v>107</v>
      </c>
      <c r="F446" s="17" t="s">
        <v>108</v>
      </c>
      <c r="G446" s="17" t="s">
        <v>476</v>
      </c>
      <c r="H446">
        <v>85642</v>
      </c>
      <c r="I446" s="8">
        <v>45938</v>
      </c>
      <c r="J446" s="8">
        <v>45938</v>
      </c>
      <c r="K446">
        <v>0</v>
      </c>
      <c r="L446" s="17" t="s">
        <v>2937</v>
      </c>
      <c r="M446">
        <v>7787</v>
      </c>
      <c r="N446">
        <v>1465</v>
      </c>
      <c r="O446">
        <v>40</v>
      </c>
      <c r="P446">
        <v>60</v>
      </c>
      <c r="Q446" s="17" t="s">
        <v>2944</v>
      </c>
      <c r="R446" s="17" t="s">
        <v>2945</v>
      </c>
      <c r="S446" s="17" t="s">
        <v>2946</v>
      </c>
      <c r="T446">
        <v>100</v>
      </c>
      <c r="U446" s="17" t="s">
        <v>2946</v>
      </c>
      <c r="V446" s="17" t="s">
        <v>2941</v>
      </c>
      <c r="W446" s="172">
        <v>45938</v>
      </c>
      <c r="Y446" s="172">
        <v>45931</v>
      </c>
      <c r="Z446" s="17" t="s">
        <v>2942</v>
      </c>
      <c r="AA446">
        <v>2025</v>
      </c>
      <c r="AB446" s="17" t="s">
        <v>2943</v>
      </c>
      <c r="AC446" s="17"/>
      <c r="AD446" s="17" t="s">
        <v>1766</v>
      </c>
      <c r="AE446">
        <v>18</v>
      </c>
      <c r="AF446" s="17" t="s">
        <v>2937</v>
      </c>
      <c r="AG446" t="s">
        <v>2957</v>
      </c>
      <c r="AH446" s="17" t="s">
        <v>1766</v>
      </c>
    </row>
    <row r="447" spans="1:34">
      <c r="A447">
        <v>392</v>
      </c>
      <c r="B447" s="17" t="s">
        <v>31</v>
      </c>
      <c r="C447" s="17" t="s">
        <v>31</v>
      </c>
      <c r="D447" s="17" t="s">
        <v>1</v>
      </c>
      <c r="E447" s="17" t="s">
        <v>112</v>
      </c>
      <c r="F447" s="17" t="s">
        <v>111</v>
      </c>
      <c r="G447" s="17" t="s">
        <v>477</v>
      </c>
      <c r="H447">
        <v>80246</v>
      </c>
      <c r="I447" s="8">
        <v>45938</v>
      </c>
      <c r="J447" s="8">
        <v>45938</v>
      </c>
      <c r="K447">
        <v>0</v>
      </c>
      <c r="L447" s="17" t="s">
        <v>2937</v>
      </c>
      <c r="M447">
        <v>12056</v>
      </c>
      <c r="N447">
        <v>3473</v>
      </c>
      <c r="O447">
        <v>10</v>
      </c>
      <c r="P447">
        <v>60</v>
      </c>
      <c r="Q447" s="17" t="s">
        <v>2944</v>
      </c>
      <c r="R447" s="17" t="s">
        <v>2945</v>
      </c>
      <c r="S447" s="17" t="s">
        <v>2946</v>
      </c>
      <c r="T447">
        <v>70</v>
      </c>
      <c r="U447" s="17" t="s">
        <v>2946</v>
      </c>
      <c r="V447" s="17" t="s">
        <v>2941</v>
      </c>
      <c r="W447" s="172">
        <v>45938</v>
      </c>
      <c r="Y447" s="172">
        <v>45931</v>
      </c>
      <c r="Z447" s="17" t="s">
        <v>2942</v>
      </c>
      <c r="AA447">
        <v>2025</v>
      </c>
      <c r="AB447" s="17" t="s">
        <v>2943</v>
      </c>
      <c r="AC447" s="17"/>
      <c r="AD447" s="17" t="s">
        <v>1742</v>
      </c>
      <c r="AE447">
        <v>18</v>
      </c>
      <c r="AF447" s="17" t="s">
        <v>2937</v>
      </c>
      <c r="AG447" t="s">
        <v>2957</v>
      </c>
      <c r="AH447" s="17" t="s">
        <v>1742</v>
      </c>
    </row>
    <row r="448" spans="1:34">
      <c r="A448">
        <v>515</v>
      </c>
      <c r="B448" s="17" t="s">
        <v>31</v>
      </c>
      <c r="C448" s="17" t="s">
        <v>31</v>
      </c>
      <c r="D448" s="17" t="s">
        <v>104</v>
      </c>
      <c r="E448" s="17" t="s">
        <v>127</v>
      </c>
      <c r="F448" s="17" t="s">
        <v>126</v>
      </c>
      <c r="G448" s="17" t="s">
        <v>615</v>
      </c>
      <c r="H448">
        <v>114628</v>
      </c>
      <c r="I448" s="8">
        <v>45944</v>
      </c>
      <c r="J448" s="8">
        <v>45945</v>
      </c>
      <c r="K448">
        <v>1</v>
      </c>
      <c r="L448" s="17" t="s">
        <v>2937</v>
      </c>
      <c r="M448">
        <v>3755</v>
      </c>
      <c r="N448">
        <v>707</v>
      </c>
      <c r="O448">
        <v>70</v>
      </c>
      <c r="P448">
        <v>60</v>
      </c>
      <c r="Q448" s="17" t="s">
        <v>2944</v>
      </c>
      <c r="R448" s="17" t="s">
        <v>2945</v>
      </c>
      <c r="S448" s="17" t="s">
        <v>2946</v>
      </c>
      <c r="T448">
        <v>130</v>
      </c>
      <c r="U448" s="17" t="s">
        <v>2946</v>
      </c>
      <c r="V448" s="17" t="s">
        <v>2941</v>
      </c>
      <c r="W448" s="172">
        <v>45945</v>
      </c>
      <c r="Y448" s="172">
        <v>45931</v>
      </c>
      <c r="Z448" s="17" t="s">
        <v>2942</v>
      </c>
      <c r="AA448">
        <v>2025</v>
      </c>
      <c r="AB448" s="17" t="s">
        <v>2943</v>
      </c>
      <c r="AC448" s="17"/>
      <c r="AD448" s="17" t="s">
        <v>1608</v>
      </c>
      <c r="AE448">
        <v>18</v>
      </c>
      <c r="AF448" s="17" t="s">
        <v>2937</v>
      </c>
      <c r="AG448" t="s">
        <v>2957</v>
      </c>
      <c r="AH448" s="17" t="s">
        <v>1608</v>
      </c>
    </row>
    <row r="449" spans="1:34">
      <c r="A449">
        <v>516</v>
      </c>
      <c r="B449" s="17" t="s">
        <v>31</v>
      </c>
      <c r="C449" s="17" t="s">
        <v>31</v>
      </c>
      <c r="D449" s="17" t="s">
        <v>104</v>
      </c>
      <c r="E449" s="17" t="s">
        <v>127</v>
      </c>
      <c r="F449" s="17" t="s">
        <v>126</v>
      </c>
      <c r="G449" s="17" t="s">
        <v>616</v>
      </c>
      <c r="H449">
        <v>114628</v>
      </c>
      <c r="I449" s="8">
        <v>45944</v>
      </c>
      <c r="J449" s="8">
        <v>45945</v>
      </c>
      <c r="K449">
        <v>1</v>
      </c>
      <c r="L449" s="17" t="s">
        <v>2937</v>
      </c>
      <c r="M449">
        <v>1488</v>
      </c>
      <c r="N449">
        <v>218</v>
      </c>
      <c r="O449">
        <v>39</v>
      </c>
      <c r="P449">
        <v>60</v>
      </c>
      <c r="Q449" s="17" t="s">
        <v>2944</v>
      </c>
      <c r="R449" s="17" t="s">
        <v>2945</v>
      </c>
      <c r="S449" s="17" t="s">
        <v>2946</v>
      </c>
      <c r="T449">
        <v>99</v>
      </c>
      <c r="U449" s="17" t="s">
        <v>2946</v>
      </c>
      <c r="V449" s="17" t="s">
        <v>2941</v>
      </c>
      <c r="W449" s="172">
        <v>45945</v>
      </c>
      <c r="Y449" s="172">
        <v>45931</v>
      </c>
      <c r="Z449" s="17" t="s">
        <v>2942</v>
      </c>
      <c r="AA449">
        <v>2025</v>
      </c>
      <c r="AB449" s="17" t="s">
        <v>2943</v>
      </c>
      <c r="AC449" s="17"/>
      <c r="AD449" s="17" t="s">
        <v>1608</v>
      </c>
      <c r="AE449">
        <v>18</v>
      </c>
      <c r="AF449" s="17" t="s">
        <v>2937</v>
      </c>
      <c r="AG449" t="s">
        <v>2957</v>
      </c>
      <c r="AH449" s="17" t="s">
        <v>1608</v>
      </c>
    </row>
    <row r="450" spans="1:34">
      <c r="A450">
        <v>483</v>
      </c>
      <c r="B450" s="17" t="s">
        <v>31</v>
      </c>
      <c r="C450" s="17" t="s">
        <v>31</v>
      </c>
      <c r="D450" s="17" t="s">
        <v>1</v>
      </c>
      <c r="E450" s="17" t="s">
        <v>105</v>
      </c>
      <c r="F450" s="17" t="s">
        <v>106</v>
      </c>
      <c r="G450" s="17" t="s">
        <v>589</v>
      </c>
      <c r="H450" t="s">
        <v>622</v>
      </c>
      <c r="I450" s="8">
        <v>45943</v>
      </c>
      <c r="J450" s="8">
        <v>45944</v>
      </c>
      <c r="K450">
        <v>1</v>
      </c>
      <c r="L450" s="17" t="s">
        <v>2937</v>
      </c>
      <c r="M450">
        <v>2376</v>
      </c>
      <c r="N450">
        <v>932</v>
      </c>
      <c r="O450">
        <v>140</v>
      </c>
      <c r="P450">
        <v>60</v>
      </c>
      <c r="Q450" s="17" t="s">
        <v>2944</v>
      </c>
      <c r="R450" s="17" t="s">
        <v>2945</v>
      </c>
      <c r="S450" s="17" t="s">
        <v>2946</v>
      </c>
      <c r="T450">
        <v>200</v>
      </c>
      <c r="U450" s="17" t="s">
        <v>2946</v>
      </c>
      <c r="V450" s="17" t="s">
        <v>2941</v>
      </c>
      <c r="W450" s="172">
        <v>45944</v>
      </c>
      <c r="Y450" s="172">
        <v>45931</v>
      </c>
      <c r="Z450" s="17" t="s">
        <v>2942</v>
      </c>
      <c r="AA450">
        <v>2025</v>
      </c>
      <c r="AB450" s="17" t="s">
        <v>2949</v>
      </c>
      <c r="AC450" s="17"/>
      <c r="AD450" s="17" t="s">
        <v>1613</v>
      </c>
      <c r="AE450">
        <v>18</v>
      </c>
      <c r="AF450" s="17" t="s">
        <v>2937</v>
      </c>
      <c r="AG450" t="s">
        <v>2957</v>
      </c>
      <c r="AH450" s="17" t="s">
        <v>1613</v>
      </c>
    </row>
    <row r="451" spans="1:34">
      <c r="A451">
        <v>480</v>
      </c>
      <c r="B451" s="17" t="s">
        <v>31</v>
      </c>
      <c r="C451" s="17" t="s">
        <v>31</v>
      </c>
      <c r="D451" s="17" t="s">
        <v>1</v>
      </c>
      <c r="E451" s="17" t="s">
        <v>109</v>
      </c>
      <c r="F451" s="17" t="s">
        <v>110</v>
      </c>
      <c r="G451" s="17" t="s">
        <v>583</v>
      </c>
      <c r="H451" t="s">
        <v>586</v>
      </c>
      <c r="I451" s="8">
        <v>45942</v>
      </c>
      <c r="J451" s="8">
        <v>45942</v>
      </c>
      <c r="K451">
        <v>0</v>
      </c>
      <c r="L451" s="17" t="s">
        <v>2937</v>
      </c>
      <c r="M451">
        <v>987</v>
      </c>
      <c r="N451">
        <v>580</v>
      </c>
      <c r="O451">
        <v>13</v>
      </c>
      <c r="P451">
        <v>80</v>
      </c>
      <c r="Q451" s="17" t="s">
        <v>2944</v>
      </c>
      <c r="R451" s="17" t="s">
        <v>2945</v>
      </c>
      <c r="S451" s="17" t="s">
        <v>2948</v>
      </c>
      <c r="T451">
        <v>93</v>
      </c>
      <c r="U451" s="17" t="s">
        <v>2948</v>
      </c>
      <c r="V451" s="17" t="s">
        <v>2941</v>
      </c>
      <c r="W451" s="172">
        <v>45942</v>
      </c>
      <c r="Y451" s="172">
        <v>45931</v>
      </c>
      <c r="Z451" s="17" t="s">
        <v>2942</v>
      </c>
      <c r="AA451">
        <v>2025</v>
      </c>
      <c r="AB451" s="17" t="s">
        <v>2950</v>
      </c>
      <c r="AC451" s="17"/>
      <c r="AD451" s="17" t="s">
        <v>1613</v>
      </c>
      <c r="AE451">
        <v>18</v>
      </c>
      <c r="AF451" s="17" t="s">
        <v>2937</v>
      </c>
      <c r="AG451" t="s">
        <v>2957</v>
      </c>
      <c r="AH451" s="17" t="s">
        <v>1613</v>
      </c>
    </row>
    <row r="452" spans="1:34">
      <c r="A452">
        <v>484</v>
      </c>
      <c r="B452" s="17" t="s">
        <v>31</v>
      </c>
      <c r="C452" s="17" t="s">
        <v>31</v>
      </c>
      <c r="D452" s="17" t="s">
        <v>1</v>
      </c>
      <c r="E452" s="17" t="s">
        <v>105</v>
      </c>
      <c r="F452" s="17" t="s">
        <v>106</v>
      </c>
      <c r="G452" s="17" t="s">
        <v>583</v>
      </c>
      <c r="H452" t="s">
        <v>622</v>
      </c>
      <c r="I452" s="8">
        <v>45943</v>
      </c>
      <c r="J452" s="8">
        <v>45945</v>
      </c>
      <c r="K452">
        <v>2</v>
      </c>
      <c r="L452" s="17" t="s">
        <v>2937</v>
      </c>
      <c r="M452">
        <v>625</v>
      </c>
      <c r="N452">
        <v>1059</v>
      </c>
      <c r="O452">
        <v>15</v>
      </c>
      <c r="P452">
        <v>220</v>
      </c>
      <c r="Q452" s="17" t="s">
        <v>2938</v>
      </c>
      <c r="R452" s="17" t="s">
        <v>2939</v>
      </c>
      <c r="S452" s="17" t="s">
        <v>2938</v>
      </c>
      <c r="T452">
        <v>235</v>
      </c>
      <c r="U452" s="17" t="s">
        <v>2940</v>
      </c>
      <c r="V452" s="17" t="s">
        <v>2941</v>
      </c>
      <c r="W452" s="172">
        <v>45945</v>
      </c>
      <c r="Y452" s="172">
        <v>45931</v>
      </c>
      <c r="Z452" s="17" t="s">
        <v>2942</v>
      </c>
      <c r="AA452">
        <v>2025</v>
      </c>
      <c r="AB452" s="17" t="s">
        <v>2943</v>
      </c>
      <c r="AC452" s="17"/>
      <c r="AD452" s="17" t="s">
        <v>1613</v>
      </c>
      <c r="AE452">
        <v>18</v>
      </c>
      <c r="AF452" s="17" t="s">
        <v>2937</v>
      </c>
      <c r="AG452" t="s">
        <v>2957</v>
      </c>
      <c r="AH452" s="17" t="s">
        <v>1613</v>
      </c>
    </row>
    <row r="453" spans="1:34">
      <c r="A453">
        <v>485</v>
      </c>
      <c r="B453" s="17" t="s">
        <v>31</v>
      </c>
      <c r="C453" s="17" t="s">
        <v>31</v>
      </c>
      <c r="D453" s="17" t="s">
        <v>1</v>
      </c>
      <c r="E453" s="17" t="s">
        <v>105</v>
      </c>
      <c r="F453" s="17" t="s">
        <v>106</v>
      </c>
      <c r="G453" s="17" t="s">
        <v>584</v>
      </c>
      <c r="H453" t="s">
        <v>622</v>
      </c>
      <c r="I453" s="8">
        <v>45943</v>
      </c>
      <c r="J453" s="8">
        <v>45945</v>
      </c>
      <c r="K453">
        <v>2</v>
      </c>
      <c r="L453" s="17" t="s">
        <v>2937</v>
      </c>
      <c r="M453">
        <v>402</v>
      </c>
      <c r="N453">
        <v>616</v>
      </c>
      <c r="O453">
        <v>20</v>
      </c>
      <c r="P453">
        <v>80</v>
      </c>
      <c r="Q453" s="17" t="s">
        <v>2944</v>
      </c>
      <c r="R453" s="17" t="s">
        <v>2945</v>
      </c>
      <c r="S453" s="17" t="s">
        <v>2948</v>
      </c>
      <c r="T453">
        <v>100</v>
      </c>
      <c r="U453" s="17" t="s">
        <v>2948</v>
      </c>
      <c r="V453" s="17" t="s">
        <v>2941</v>
      </c>
      <c r="W453" s="172">
        <v>45945</v>
      </c>
      <c r="Y453" s="172">
        <v>45931</v>
      </c>
      <c r="Z453" s="17" t="s">
        <v>2942</v>
      </c>
      <c r="AA453">
        <v>2025</v>
      </c>
      <c r="AB453" s="17" t="s">
        <v>2943</v>
      </c>
      <c r="AC453" s="17"/>
      <c r="AD453" s="17" t="s">
        <v>1613</v>
      </c>
      <c r="AE453">
        <v>18</v>
      </c>
      <c r="AF453" s="17" t="s">
        <v>2937</v>
      </c>
      <c r="AG453" t="s">
        <v>2957</v>
      </c>
      <c r="AH453" s="17" t="s">
        <v>1613</v>
      </c>
    </row>
    <row r="454" spans="1:34">
      <c r="A454">
        <v>615</v>
      </c>
      <c r="B454" s="17" t="s">
        <v>31</v>
      </c>
      <c r="C454" s="17" t="s">
        <v>31</v>
      </c>
      <c r="D454" s="17" t="s">
        <v>1</v>
      </c>
      <c r="E454" s="17" t="s">
        <v>105</v>
      </c>
      <c r="F454" s="17" t="s">
        <v>106</v>
      </c>
      <c r="G454" s="17" t="s">
        <v>584</v>
      </c>
      <c r="H454" t="s">
        <v>673</v>
      </c>
      <c r="I454" s="8">
        <v>45958</v>
      </c>
      <c r="J454" s="8">
        <v>45958</v>
      </c>
      <c r="K454">
        <v>0</v>
      </c>
      <c r="L454" s="17" t="s">
        <v>2937</v>
      </c>
      <c r="M454">
        <v>451</v>
      </c>
      <c r="N454">
        <v>678</v>
      </c>
      <c r="O454">
        <v>40</v>
      </c>
      <c r="P454">
        <v>200</v>
      </c>
      <c r="Q454" s="17" t="s">
        <v>2938</v>
      </c>
      <c r="R454" s="17" t="s">
        <v>2939</v>
      </c>
      <c r="S454" s="17" t="s">
        <v>2938</v>
      </c>
      <c r="T454">
        <v>240</v>
      </c>
      <c r="U454" s="17" t="s">
        <v>2940</v>
      </c>
      <c r="V454" s="17" t="s">
        <v>2941</v>
      </c>
      <c r="W454" s="172">
        <v>45958</v>
      </c>
      <c r="Y454" s="172">
        <v>45931</v>
      </c>
      <c r="Z454" s="17" t="s">
        <v>2942</v>
      </c>
      <c r="AA454">
        <v>2025</v>
      </c>
      <c r="AB454" s="17" t="s">
        <v>2949</v>
      </c>
      <c r="AC454" s="17"/>
      <c r="AD454" s="17" t="s">
        <v>1613</v>
      </c>
      <c r="AE454">
        <v>18</v>
      </c>
      <c r="AF454" s="17" t="s">
        <v>2937</v>
      </c>
      <c r="AG454" t="s">
        <v>2957</v>
      </c>
      <c r="AH454" s="17" t="s">
        <v>1613</v>
      </c>
    </row>
    <row r="455" spans="1:34">
      <c r="A455">
        <v>482</v>
      </c>
      <c r="B455" s="17" t="s">
        <v>31</v>
      </c>
      <c r="C455" s="17" t="s">
        <v>31</v>
      </c>
      <c r="D455" s="17" t="s">
        <v>1</v>
      </c>
      <c r="E455" s="17" t="s">
        <v>105</v>
      </c>
      <c r="F455" s="17" t="s">
        <v>106</v>
      </c>
      <c r="G455" s="17" t="s">
        <v>588</v>
      </c>
      <c r="H455" t="s">
        <v>622</v>
      </c>
      <c r="I455" s="8">
        <v>45943</v>
      </c>
      <c r="J455" s="8">
        <v>45946</v>
      </c>
      <c r="K455">
        <v>3</v>
      </c>
      <c r="L455" s="17" t="s">
        <v>2937</v>
      </c>
      <c r="M455">
        <v>1154</v>
      </c>
      <c r="N455">
        <v>367</v>
      </c>
      <c r="O455">
        <v>15</v>
      </c>
      <c r="P455">
        <v>200</v>
      </c>
      <c r="Q455" s="17" t="s">
        <v>2938</v>
      </c>
      <c r="R455" s="17" t="s">
        <v>2939</v>
      </c>
      <c r="S455" s="17" t="s">
        <v>2938</v>
      </c>
      <c r="T455">
        <v>215</v>
      </c>
      <c r="U455" s="17" t="s">
        <v>2940</v>
      </c>
      <c r="V455" s="17" t="s">
        <v>2941</v>
      </c>
      <c r="W455" s="172">
        <v>45946</v>
      </c>
      <c r="Y455" s="172">
        <v>45931</v>
      </c>
      <c r="Z455" s="17" t="s">
        <v>2942</v>
      </c>
      <c r="AA455">
        <v>2025</v>
      </c>
      <c r="AB455" s="17" t="s">
        <v>2951</v>
      </c>
      <c r="AC455" s="17"/>
      <c r="AD455" s="17" t="s">
        <v>1613</v>
      </c>
      <c r="AE455">
        <v>18</v>
      </c>
      <c r="AF455" s="17" t="s">
        <v>2937</v>
      </c>
      <c r="AG455" t="s">
        <v>2957</v>
      </c>
      <c r="AH455" s="17" t="s">
        <v>1613</v>
      </c>
    </row>
    <row r="456" spans="1:34">
      <c r="A456">
        <v>479</v>
      </c>
      <c r="B456" s="17" t="s">
        <v>31</v>
      </c>
      <c r="C456" s="17" t="s">
        <v>31</v>
      </c>
      <c r="D456" s="17" t="s">
        <v>1</v>
      </c>
      <c r="E456" s="17" t="s">
        <v>109</v>
      </c>
      <c r="F456" s="17" t="s">
        <v>110</v>
      </c>
      <c r="G456" s="17" t="s">
        <v>585</v>
      </c>
      <c r="H456" t="s">
        <v>587</v>
      </c>
      <c r="I456" s="8">
        <v>45942</v>
      </c>
      <c r="J456" s="8">
        <v>45942</v>
      </c>
      <c r="K456">
        <v>0</v>
      </c>
      <c r="L456" s="17" t="s">
        <v>2937</v>
      </c>
      <c r="M456">
        <v>2166</v>
      </c>
      <c r="N456">
        <v>1566</v>
      </c>
      <c r="O456">
        <v>8</v>
      </c>
      <c r="P456">
        <v>120</v>
      </c>
      <c r="Q456" s="17" t="s">
        <v>2944</v>
      </c>
      <c r="R456" s="17" t="s">
        <v>2945</v>
      </c>
      <c r="S456" s="17" t="s">
        <v>2948</v>
      </c>
      <c r="T456">
        <v>128</v>
      </c>
      <c r="U456" s="17" t="s">
        <v>2948</v>
      </c>
      <c r="V456" s="17" t="s">
        <v>2941</v>
      </c>
      <c r="W456" s="172">
        <v>45942</v>
      </c>
      <c r="Y456" s="172">
        <v>45931</v>
      </c>
      <c r="Z456" s="17" t="s">
        <v>2942</v>
      </c>
      <c r="AA456">
        <v>2025</v>
      </c>
      <c r="AB456" s="17" t="s">
        <v>2950</v>
      </c>
      <c r="AC456" s="17"/>
      <c r="AD456" s="17" t="s">
        <v>1613</v>
      </c>
      <c r="AE456">
        <v>18</v>
      </c>
      <c r="AF456" s="17" t="s">
        <v>2937</v>
      </c>
      <c r="AG456" t="s">
        <v>2957</v>
      </c>
      <c r="AH456" s="17" t="s">
        <v>1613</v>
      </c>
    </row>
    <row r="457" spans="1:34">
      <c r="A457">
        <v>481</v>
      </c>
      <c r="B457" s="17" t="s">
        <v>31</v>
      </c>
      <c r="C457" s="17" t="s">
        <v>31</v>
      </c>
      <c r="D457" s="17" t="s">
        <v>1</v>
      </c>
      <c r="E457" s="17" t="s">
        <v>105</v>
      </c>
      <c r="F457" s="17" t="s">
        <v>106</v>
      </c>
      <c r="G457" s="17" t="s">
        <v>585</v>
      </c>
      <c r="H457" t="s">
        <v>622</v>
      </c>
      <c r="I457" s="8">
        <v>45943</v>
      </c>
      <c r="J457" s="8">
        <v>45946</v>
      </c>
      <c r="K457">
        <v>3</v>
      </c>
      <c r="L457" s="17" t="s">
        <v>2937</v>
      </c>
      <c r="M457">
        <v>2188</v>
      </c>
      <c r="N457">
        <v>1599</v>
      </c>
      <c r="O457">
        <v>93</v>
      </c>
      <c r="P457">
        <v>120</v>
      </c>
      <c r="Q457" s="17" t="s">
        <v>2944</v>
      </c>
      <c r="R457" s="17" t="s">
        <v>2945</v>
      </c>
      <c r="S457" s="17" t="s">
        <v>2948</v>
      </c>
      <c r="T457">
        <v>213</v>
      </c>
      <c r="U457" s="17" t="s">
        <v>2948</v>
      </c>
      <c r="V457" s="17" t="s">
        <v>2941</v>
      </c>
      <c r="W457" s="172">
        <v>45946</v>
      </c>
      <c r="Y457" s="172">
        <v>45931</v>
      </c>
      <c r="Z457" s="17" t="s">
        <v>2942</v>
      </c>
      <c r="AA457">
        <v>2025</v>
      </c>
      <c r="AB457" s="17" t="s">
        <v>2951</v>
      </c>
      <c r="AC457" s="17"/>
      <c r="AD457" s="17" t="s">
        <v>1613</v>
      </c>
      <c r="AE457">
        <v>18</v>
      </c>
      <c r="AF457" s="17" t="s">
        <v>2937</v>
      </c>
      <c r="AG457" t="s">
        <v>2957</v>
      </c>
      <c r="AH457" s="17" t="s">
        <v>1613</v>
      </c>
    </row>
    <row r="458" spans="1:34">
      <c r="A458">
        <v>501</v>
      </c>
      <c r="B458" s="17" t="s">
        <v>31</v>
      </c>
      <c r="C458" s="17" t="s">
        <v>31</v>
      </c>
      <c r="D458" s="17" t="s">
        <v>1</v>
      </c>
      <c r="E458" s="17" t="s">
        <v>112</v>
      </c>
      <c r="F458" s="17" t="s">
        <v>111</v>
      </c>
      <c r="G458" s="17" t="s">
        <v>601</v>
      </c>
      <c r="H458">
        <v>100226</v>
      </c>
      <c r="I458" s="8">
        <v>45944</v>
      </c>
      <c r="J458" s="8">
        <v>45944</v>
      </c>
      <c r="K458">
        <v>0</v>
      </c>
      <c r="L458" s="17" t="s">
        <v>2937</v>
      </c>
      <c r="M458">
        <v>2939</v>
      </c>
      <c r="N458">
        <v>811</v>
      </c>
      <c r="O458">
        <v>22</v>
      </c>
      <c r="P458">
        <v>60</v>
      </c>
      <c r="Q458" s="17" t="s">
        <v>2944</v>
      </c>
      <c r="R458" s="17" t="s">
        <v>2945</v>
      </c>
      <c r="S458" s="17" t="s">
        <v>2946</v>
      </c>
      <c r="T458">
        <v>82</v>
      </c>
      <c r="U458" s="17" t="s">
        <v>2946</v>
      </c>
      <c r="V458" s="17" t="s">
        <v>2941</v>
      </c>
      <c r="W458" s="172">
        <v>45944</v>
      </c>
      <c r="Y458" s="172">
        <v>45931</v>
      </c>
      <c r="Z458" s="17" t="s">
        <v>2942</v>
      </c>
      <c r="AA458">
        <v>2025</v>
      </c>
      <c r="AB458" s="17" t="s">
        <v>2949</v>
      </c>
      <c r="AC458" s="17"/>
      <c r="AD458" s="17" t="s">
        <v>1625</v>
      </c>
      <c r="AE458">
        <v>18</v>
      </c>
      <c r="AF458" s="17" t="s">
        <v>2937</v>
      </c>
      <c r="AG458" t="s">
        <v>2957</v>
      </c>
      <c r="AH458" s="17" t="s">
        <v>1625</v>
      </c>
    </row>
    <row r="459" spans="1:34">
      <c r="A459">
        <v>417</v>
      </c>
      <c r="B459" s="17" t="s">
        <v>31</v>
      </c>
      <c r="C459" s="17" t="s">
        <v>31</v>
      </c>
      <c r="D459" s="17" t="s">
        <v>1</v>
      </c>
      <c r="E459" s="17" t="s">
        <v>107</v>
      </c>
      <c r="F459" s="17" t="s">
        <v>108</v>
      </c>
      <c r="G459" s="17" t="s">
        <v>512</v>
      </c>
      <c r="H459">
        <v>94406</v>
      </c>
      <c r="I459" s="8">
        <v>45939</v>
      </c>
      <c r="J459" s="8">
        <v>45939</v>
      </c>
      <c r="K459">
        <v>0</v>
      </c>
      <c r="L459" s="17" t="s">
        <v>2937</v>
      </c>
      <c r="M459">
        <v>509</v>
      </c>
      <c r="N459">
        <v>70</v>
      </c>
      <c r="O459">
        <v>12</v>
      </c>
      <c r="P459">
        <v>80</v>
      </c>
      <c r="Q459" s="17" t="s">
        <v>2944</v>
      </c>
      <c r="R459" s="17" t="s">
        <v>2945</v>
      </c>
      <c r="S459" s="17" t="s">
        <v>2948</v>
      </c>
      <c r="T459">
        <v>92</v>
      </c>
      <c r="U459" s="17" t="s">
        <v>2948</v>
      </c>
      <c r="V459" s="17" t="s">
        <v>2941</v>
      </c>
      <c r="W459" s="172">
        <v>45939</v>
      </c>
      <c r="Y459" s="172">
        <v>45931</v>
      </c>
      <c r="Z459" s="17" t="s">
        <v>2942</v>
      </c>
      <c r="AA459">
        <v>2025</v>
      </c>
      <c r="AB459" s="17" t="s">
        <v>2951</v>
      </c>
      <c r="AC459" s="17"/>
      <c r="AD459" s="17" t="s">
        <v>1660</v>
      </c>
      <c r="AE459">
        <v>18</v>
      </c>
      <c r="AF459" s="17" t="s">
        <v>2937</v>
      </c>
      <c r="AG459" t="s">
        <v>2957</v>
      </c>
      <c r="AH459" s="17" t="s">
        <v>1660</v>
      </c>
    </row>
    <row r="460" spans="1:34">
      <c r="A460">
        <v>507</v>
      </c>
      <c r="B460" s="17" t="s">
        <v>31</v>
      </c>
      <c r="C460" s="17" t="s">
        <v>31</v>
      </c>
      <c r="D460" s="17" t="s">
        <v>1</v>
      </c>
      <c r="E460" s="17" t="s">
        <v>112</v>
      </c>
      <c r="F460" s="17" t="s">
        <v>111</v>
      </c>
      <c r="G460" s="17" t="s">
        <v>607</v>
      </c>
      <c r="H460">
        <v>101042</v>
      </c>
      <c r="I460" s="8">
        <v>45944</v>
      </c>
      <c r="J460" s="8">
        <v>45944</v>
      </c>
      <c r="K460">
        <v>0</v>
      </c>
      <c r="L460" s="17" t="s">
        <v>2937</v>
      </c>
      <c r="M460">
        <v>2961</v>
      </c>
      <c r="N460">
        <v>599</v>
      </c>
      <c r="O460">
        <v>46</v>
      </c>
      <c r="P460">
        <v>40</v>
      </c>
      <c r="Q460" s="17" t="s">
        <v>2944</v>
      </c>
      <c r="R460" s="17" t="s">
        <v>2945</v>
      </c>
      <c r="S460" s="17" t="s">
        <v>2946</v>
      </c>
      <c r="T460">
        <v>86</v>
      </c>
      <c r="U460" s="17" t="s">
        <v>2946</v>
      </c>
      <c r="V460" s="17" t="s">
        <v>2941</v>
      </c>
      <c r="W460" s="172">
        <v>45944</v>
      </c>
      <c r="Y460" s="172">
        <v>45931</v>
      </c>
      <c r="Z460" s="17" t="s">
        <v>2942</v>
      </c>
      <c r="AA460">
        <v>2025</v>
      </c>
      <c r="AB460" s="17" t="s">
        <v>2949</v>
      </c>
      <c r="AC460" s="17"/>
      <c r="AD460" s="17" t="s">
        <v>1625</v>
      </c>
      <c r="AE460">
        <v>18</v>
      </c>
      <c r="AF460" s="17" t="s">
        <v>2937</v>
      </c>
      <c r="AG460" t="s">
        <v>2957</v>
      </c>
      <c r="AH460" s="17" t="s">
        <v>1625</v>
      </c>
    </row>
    <row r="461" spans="1:34">
      <c r="A461">
        <v>418</v>
      </c>
      <c r="B461" s="17" t="s">
        <v>31</v>
      </c>
      <c r="C461" s="17" t="s">
        <v>31</v>
      </c>
      <c r="D461" s="17" t="s">
        <v>1</v>
      </c>
      <c r="E461" s="17" t="s">
        <v>107</v>
      </c>
      <c r="F461" s="17" t="s">
        <v>108</v>
      </c>
      <c r="G461" s="17" t="s">
        <v>513</v>
      </c>
      <c r="H461">
        <v>94406</v>
      </c>
      <c r="I461" s="8">
        <v>45939</v>
      </c>
      <c r="J461" s="8">
        <v>45939</v>
      </c>
      <c r="K461">
        <v>0</v>
      </c>
      <c r="L461" s="17" t="s">
        <v>2937</v>
      </c>
      <c r="M461">
        <v>8954</v>
      </c>
      <c r="N461">
        <v>2198</v>
      </c>
      <c r="O461">
        <v>20</v>
      </c>
      <c r="P461">
        <v>80</v>
      </c>
      <c r="Q461" s="17" t="s">
        <v>2944</v>
      </c>
      <c r="R461" s="17" t="s">
        <v>2945</v>
      </c>
      <c r="S461" s="17" t="s">
        <v>2948</v>
      </c>
      <c r="T461">
        <v>100</v>
      </c>
      <c r="U461" s="17" t="s">
        <v>2948</v>
      </c>
      <c r="V461" s="17" t="s">
        <v>2941</v>
      </c>
      <c r="W461" s="172">
        <v>45939</v>
      </c>
      <c r="Y461" s="172">
        <v>45931</v>
      </c>
      <c r="Z461" s="17" t="s">
        <v>2942</v>
      </c>
      <c r="AA461">
        <v>2025</v>
      </c>
      <c r="AB461" s="17" t="s">
        <v>2951</v>
      </c>
      <c r="AC461" s="17"/>
      <c r="AD461" s="17" t="s">
        <v>1660</v>
      </c>
      <c r="AE461">
        <v>18</v>
      </c>
      <c r="AF461" s="17" t="s">
        <v>2937</v>
      </c>
      <c r="AG461" t="s">
        <v>2957</v>
      </c>
      <c r="AH461" s="17" t="s">
        <v>1660</v>
      </c>
    </row>
    <row r="462" spans="1:34">
      <c r="A462">
        <v>496</v>
      </c>
      <c r="B462" s="17" t="s">
        <v>31</v>
      </c>
      <c r="C462" s="17" t="s">
        <v>31</v>
      </c>
      <c r="D462" s="17" t="s">
        <v>1</v>
      </c>
      <c r="E462" s="17" t="s">
        <v>112</v>
      </c>
      <c r="F462" s="17" t="s">
        <v>111</v>
      </c>
      <c r="G462" s="17" t="s">
        <v>596</v>
      </c>
      <c r="H462">
        <v>100226</v>
      </c>
      <c r="I462" s="8">
        <v>45944</v>
      </c>
      <c r="J462" s="8">
        <v>45944</v>
      </c>
      <c r="K462">
        <v>0</v>
      </c>
      <c r="L462" s="17" t="s">
        <v>2937</v>
      </c>
      <c r="M462">
        <v>2357</v>
      </c>
      <c r="N462">
        <v>516</v>
      </c>
      <c r="O462">
        <v>40</v>
      </c>
      <c r="P462">
        <v>60</v>
      </c>
      <c r="Q462" s="17" t="s">
        <v>2944</v>
      </c>
      <c r="R462" s="17" t="s">
        <v>2945</v>
      </c>
      <c r="S462" s="17" t="s">
        <v>2946</v>
      </c>
      <c r="T462">
        <v>100</v>
      </c>
      <c r="U462" s="17" t="s">
        <v>2946</v>
      </c>
      <c r="V462" s="17" t="s">
        <v>2941</v>
      </c>
      <c r="W462" s="172">
        <v>45944</v>
      </c>
      <c r="Y462" s="172">
        <v>45931</v>
      </c>
      <c r="Z462" s="17" t="s">
        <v>2942</v>
      </c>
      <c r="AA462">
        <v>2025</v>
      </c>
      <c r="AB462" s="17" t="s">
        <v>2949</v>
      </c>
      <c r="AC462" s="17"/>
      <c r="AD462" s="17" t="s">
        <v>1625</v>
      </c>
      <c r="AE462">
        <v>18</v>
      </c>
      <c r="AF462" s="17" t="s">
        <v>2937</v>
      </c>
      <c r="AG462" t="s">
        <v>2957</v>
      </c>
      <c r="AH462" s="17" t="s">
        <v>1625</v>
      </c>
    </row>
    <row r="463" spans="1:34">
      <c r="A463">
        <v>420</v>
      </c>
      <c r="B463" s="17" t="s">
        <v>31</v>
      </c>
      <c r="C463" s="17" t="s">
        <v>31</v>
      </c>
      <c r="D463" s="17" t="s">
        <v>1</v>
      </c>
      <c r="E463" s="17" t="s">
        <v>107</v>
      </c>
      <c r="F463" s="17" t="s">
        <v>108</v>
      </c>
      <c r="G463" s="17" t="s">
        <v>515</v>
      </c>
      <c r="H463">
        <v>94406</v>
      </c>
      <c r="I463" s="8">
        <v>45939</v>
      </c>
      <c r="J463" s="8">
        <v>45939</v>
      </c>
      <c r="K463">
        <v>0</v>
      </c>
      <c r="L463" s="17" t="s">
        <v>2937</v>
      </c>
      <c r="M463">
        <v>1654</v>
      </c>
      <c r="N463">
        <v>286</v>
      </c>
      <c r="O463">
        <v>30</v>
      </c>
      <c r="P463">
        <v>40</v>
      </c>
      <c r="Q463" s="17" t="s">
        <v>2944</v>
      </c>
      <c r="R463" s="17" t="s">
        <v>2945</v>
      </c>
      <c r="S463" s="17" t="s">
        <v>2946</v>
      </c>
      <c r="T463">
        <v>70</v>
      </c>
      <c r="U463" s="17" t="s">
        <v>2946</v>
      </c>
      <c r="V463" s="17" t="s">
        <v>2941</v>
      </c>
      <c r="W463" s="172">
        <v>45939</v>
      </c>
      <c r="Y463" s="172">
        <v>45931</v>
      </c>
      <c r="Z463" s="17" t="s">
        <v>2942</v>
      </c>
      <c r="AA463">
        <v>2025</v>
      </c>
      <c r="AB463" s="17" t="s">
        <v>2951</v>
      </c>
      <c r="AC463" s="17"/>
      <c r="AD463" s="17" t="s">
        <v>1660</v>
      </c>
      <c r="AE463">
        <v>18</v>
      </c>
      <c r="AF463" s="17" t="s">
        <v>2937</v>
      </c>
      <c r="AG463" t="s">
        <v>2957</v>
      </c>
      <c r="AH463" s="17" t="s">
        <v>1660</v>
      </c>
    </row>
    <row r="464" spans="1:34">
      <c r="A464">
        <v>644</v>
      </c>
      <c r="B464" s="17" t="s">
        <v>31</v>
      </c>
      <c r="C464" s="17" t="s">
        <v>31</v>
      </c>
      <c r="D464" s="17" t="s">
        <v>1</v>
      </c>
      <c r="E464" s="17" t="s">
        <v>112</v>
      </c>
      <c r="F464" s="17" t="s">
        <v>111</v>
      </c>
      <c r="G464" s="17" t="s">
        <v>515</v>
      </c>
      <c r="H464">
        <v>80819</v>
      </c>
      <c r="I464" s="8">
        <v>45960</v>
      </c>
      <c r="J464" s="8">
        <v>45960</v>
      </c>
      <c r="K464">
        <v>0</v>
      </c>
      <c r="L464" s="17" t="s">
        <v>2937</v>
      </c>
      <c r="M464">
        <v>1736</v>
      </c>
      <c r="N464">
        <v>300</v>
      </c>
      <c r="O464">
        <v>35</v>
      </c>
      <c r="P464">
        <v>40</v>
      </c>
      <c r="Q464" s="17" t="s">
        <v>2944</v>
      </c>
      <c r="R464" s="17" t="s">
        <v>2945</v>
      </c>
      <c r="S464" s="17" t="s">
        <v>2946</v>
      </c>
      <c r="T464">
        <v>75</v>
      </c>
      <c r="U464" s="17" t="s">
        <v>2946</v>
      </c>
      <c r="V464" s="17" t="s">
        <v>2941</v>
      </c>
      <c r="W464" s="172">
        <v>45960</v>
      </c>
      <c r="Y464" s="172">
        <v>45931</v>
      </c>
      <c r="Z464" s="17" t="s">
        <v>2942</v>
      </c>
      <c r="AA464">
        <v>2025</v>
      </c>
      <c r="AB464" s="17" t="s">
        <v>2951</v>
      </c>
      <c r="AC464" s="17"/>
      <c r="AD464" s="17" t="s">
        <v>1660</v>
      </c>
      <c r="AE464">
        <v>18</v>
      </c>
      <c r="AF464" s="17" t="s">
        <v>2937</v>
      </c>
      <c r="AG464" t="s">
        <v>2957</v>
      </c>
      <c r="AH464" s="17" t="s">
        <v>1660</v>
      </c>
    </row>
    <row r="465" spans="1:34">
      <c r="A465">
        <v>421</v>
      </c>
      <c r="B465" s="17" t="s">
        <v>31</v>
      </c>
      <c r="C465" s="17" t="s">
        <v>31</v>
      </c>
      <c r="D465" s="17" t="s">
        <v>1</v>
      </c>
      <c r="E465" s="17" t="s">
        <v>107</v>
      </c>
      <c r="F465" s="17" t="s">
        <v>108</v>
      </c>
      <c r="G465" s="17" t="s">
        <v>516</v>
      </c>
      <c r="H465">
        <v>94406</v>
      </c>
      <c r="I465" s="8">
        <v>45939</v>
      </c>
      <c r="J465" s="8">
        <v>45939</v>
      </c>
      <c r="K465">
        <v>0</v>
      </c>
      <c r="L465" s="17" t="s">
        <v>2937</v>
      </c>
      <c r="M465">
        <v>8718</v>
      </c>
      <c r="N465">
        <v>2268</v>
      </c>
      <c r="O465">
        <v>18</v>
      </c>
      <c r="P465">
        <v>60</v>
      </c>
      <c r="Q465" s="17" t="s">
        <v>2944</v>
      </c>
      <c r="R465" s="17" t="s">
        <v>2945</v>
      </c>
      <c r="S465" s="17" t="s">
        <v>2946</v>
      </c>
      <c r="T465">
        <v>78</v>
      </c>
      <c r="U465" s="17" t="s">
        <v>2946</v>
      </c>
      <c r="V465" s="17" t="s">
        <v>2941</v>
      </c>
      <c r="W465" s="172">
        <v>45939</v>
      </c>
      <c r="Y465" s="172">
        <v>45931</v>
      </c>
      <c r="Z465" s="17" t="s">
        <v>2942</v>
      </c>
      <c r="AA465">
        <v>2025</v>
      </c>
      <c r="AB465" s="17" t="s">
        <v>2951</v>
      </c>
      <c r="AC465" s="17"/>
      <c r="AD465" s="17" t="s">
        <v>1625</v>
      </c>
      <c r="AE465">
        <v>18</v>
      </c>
      <c r="AF465" s="17" t="s">
        <v>2937</v>
      </c>
      <c r="AG465" t="s">
        <v>2957</v>
      </c>
      <c r="AH465" s="17" t="s">
        <v>1625</v>
      </c>
    </row>
    <row r="466" spans="1:34">
      <c r="A466">
        <v>668</v>
      </c>
      <c r="B466" s="17" t="s">
        <v>31</v>
      </c>
      <c r="C466" s="17" t="s">
        <v>31</v>
      </c>
      <c r="D466" s="17" t="s">
        <v>1</v>
      </c>
      <c r="E466" s="17" t="s">
        <v>112</v>
      </c>
      <c r="F466" s="17" t="s">
        <v>111</v>
      </c>
      <c r="G466" s="17" t="s">
        <v>516</v>
      </c>
      <c r="H466">
        <v>101334</v>
      </c>
      <c r="I466" s="8">
        <v>45961</v>
      </c>
      <c r="J466" s="8">
        <v>45961</v>
      </c>
      <c r="K466">
        <v>0</v>
      </c>
      <c r="L466" s="17" t="s">
        <v>2937</v>
      </c>
      <c r="M466">
        <v>8817</v>
      </c>
      <c r="N466">
        <v>2292</v>
      </c>
      <c r="O466">
        <v>35</v>
      </c>
      <c r="P466">
        <v>40</v>
      </c>
      <c r="Q466" s="17" t="s">
        <v>2944</v>
      </c>
      <c r="R466" s="17" t="s">
        <v>2945</v>
      </c>
      <c r="S466" s="17" t="s">
        <v>2946</v>
      </c>
      <c r="T466">
        <v>75</v>
      </c>
      <c r="U466" s="17" t="s">
        <v>2946</v>
      </c>
      <c r="V466" s="17" t="s">
        <v>2941</v>
      </c>
      <c r="W466" s="172">
        <v>45961</v>
      </c>
      <c r="Y466" s="172">
        <v>45931</v>
      </c>
      <c r="Z466" s="17" t="s">
        <v>2942</v>
      </c>
      <c r="AA466">
        <v>2025</v>
      </c>
      <c r="AB466" s="17" t="s">
        <v>2952</v>
      </c>
      <c r="AC466" s="17"/>
      <c r="AD466" s="17" t="s">
        <v>1625</v>
      </c>
      <c r="AE466">
        <v>18</v>
      </c>
      <c r="AF466" s="17" t="s">
        <v>2937</v>
      </c>
      <c r="AG466" t="s">
        <v>2957</v>
      </c>
      <c r="AH466" s="17" t="s">
        <v>1625</v>
      </c>
    </row>
    <row r="467" spans="1:34">
      <c r="A467">
        <v>422</v>
      </c>
      <c r="B467" s="17" t="s">
        <v>31</v>
      </c>
      <c r="C467" s="17" t="s">
        <v>31</v>
      </c>
      <c r="D467" s="17" t="s">
        <v>1</v>
      </c>
      <c r="E467" s="17" t="s">
        <v>107</v>
      </c>
      <c r="F467" s="17" t="s">
        <v>108</v>
      </c>
      <c r="G467" s="17" t="s">
        <v>517</v>
      </c>
      <c r="H467">
        <v>94406</v>
      </c>
      <c r="I467" s="8">
        <v>45939</v>
      </c>
      <c r="J467" s="8">
        <v>45939</v>
      </c>
      <c r="K467">
        <v>0</v>
      </c>
      <c r="L467" s="17" t="s">
        <v>2937</v>
      </c>
      <c r="M467">
        <v>22712</v>
      </c>
      <c r="N467">
        <v>4950</v>
      </c>
      <c r="O467">
        <v>16</v>
      </c>
      <c r="P467">
        <v>60</v>
      </c>
      <c r="Q467" s="17" t="s">
        <v>2944</v>
      </c>
      <c r="R467" s="17" t="s">
        <v>2945</v>
      </c>
      <c r="S467" s="17" t="s">
        <v>2946</v>
      </c>
      <c r="T467">
        <v>76</v>
      </c>
      <c r="U467" s="17" t="s">
        <v>2946</v>
      </c>
      <c r="V467" s="17" t="s">
        <v>2941</v>
      </c>
      <c r="W467" s="172">
        <v>45939</v>
      </c>
      <c r="Y467" s="172">
        <v>45931</v>
      </c>
      <c r="Z467" s="17" t="s">
        <v>2942</v>
      </c>
      <c r="AA467">
        <v>2025</v>
      </c>
      <c r="AB467" s="17" t="s">
        <v>2951</v>
      </c>
      <c r="AC467" s="17"/>
      <c r="AD467" s="17" t="s">
        <v>1625</v>
      </c>
      <c r="AE467">
        <v>18</v>
      </c>
      <c r="AF467" s="17" t="s">
        <v>2937</v>
      </c>
      <c r="AG467" t="s">
        <v>2957</v>
      </c>
      <c r="AH467" s="17" t="s">
        <v>1625</v>
      </c>
    </row>
    <row r="468" spans="1:34">
      <c r="A468">
        <v>668</v>
      </c>
      <c r="B468" s="17" t="s">
        <v>31</v>
      </c>
      <c r="C468" s="17" t="s">
        <v>31</v>
      </c>
      <c r="D468" s="17" t="s">
        <v>1</v>
      </c>
      <c r="E468" s="17" t="s">
        <v>112</v>
      </c>
      <c r="F468" s="17" t="s">
        <v>111</v>
      </c>
      <c r="G468" s="17" t="s">
        <v>517</v>
      </c>
      <c r="H468">
        <v>101334</v>
      </c>
      <c r="I468" s="8">
        <v>45961</v>
      </c>
      <c r="J468" s="8">
        <v>45961</v>
      </c>
      <c r="K468">
        <v>0</v>
      </c>
      <c r="L468" s="17" t="s">
        <v>2937</v>
      </c>
      <c r="M468">
        <v>22767</v>
      </c>
      <c r="N468">
        <v>4968</v>
      </c>
      <c r="O468">
        <v>45</v>
      </c>
      <c r="P468">
        <v>40</v>
      </c>
      <c r="Q468" s="17" t="s">
        <v>2944</v>
      </c>
      <c r="R468" s="17" t="s">
        <v>2945</v>
      </c>
      <c r="S468" s="17" t="s">
        <v>2946</v>
      </c>
      <c r="T468">
        <v>85</v>
      </c>
      <c r="U468" s="17" t="s">
        <v>2946</v>
      </c>
      <c r="V468" s="17" t="s">
        <v>2941</v>
      </c>
      <c r="W468" s="172">
        <v>45961</v>
      </c>
      <c r="Y468" s="172">
        <v>45931</v>
      </c>
      <c r="Z468" s="17" t="s">
        <v>2942</v>
      </c>
      <c r="AA468">
        <v>2025</v>
      </c>
      <c r="AB468" s="17" t="s">
        <v>2952</v>
      </c>
      <c r="AC468" s="17"/>
      <c r="AD468" s="17" t="s">
        <v>1625</v>
      </c>
      <c r="AE468">
        <v>18</v>
      </c>
      <c r="AF468" s="17" t="s">
        <v>2937</v>
      </c>
      <c r="AG468" t="s">
        <v>2957</v>
      </c>
      <c r="AH468" s="17" t="s">
        <v>1625</v>
      </c>
    </row>
    <row r="469" spans="1:34">
      <c r="A469">
        <v>423</v>
      </c>
      <c r="B469" s="17" t="s">
        <v>31</v>
      </c>
      <c r="C469" s="17" t="s">
        <v>31</v>
      </c>
      <c r="D469" s="17" t="s">
        <v>1</v>
      </c>
      <c r="E469" s="17" t="s">
        <v>107</v>
      </c>
      <c r="F469" s="17" t="s">
        <v>108</v>
      </c>
      <c r="G469" s="17" t="s">
        <v>518</v>
      </c>
      <c r="H469">
        <v>94252</v>
      </c>
      <c r="I469" s="8">
        <v>45939</v>
      </c>
      <c r="J469" s="8">
        <v>45939</v>
      </c>
      <c r="K469">
        <v>0</v>
      </c>
      <c r="L469" s="17" t="s">
        <v>2937</v>
      </c>
      <c r="M469">
        <v>15305</v>
      </c>
      <c r="N469">
        <v>4422</v>
      </c>
      <c r="O469">
        <v>20</v>
      </c>
      <c r="P469">
        <v>60</v>
      </c>
      <c r="Q469" s="17" t="s">
        <v>2944</v>
      </c>
      <c r="R469" s="17" t="s">
        <v>2945</v>
      </c>
      <c r="S469" s="17" t="s">
        <v>2946</v>
      </c>
      <c r="T469">
        <v>80</v>
      </c>
      <c r="U469" s="17" t="s">
        <v>2946</v>
      </c>
      <c r="V469" s="17" t="s">
        <v>2941</v>
      </c>
      <c r="W469" s="172">
        <v>45939</v>
      </c>
      <c r="Y469" s="172">
        <v>45931</v>
      </c>
      <c r="Z469" s="17" t="s">
        <v>2942</v>
      </c>
      <c r="AA469">
        <v>2025</v>
      </c>
      <c r="AB469" s="17" t="s">
        <v>2951</v>
      </c>
      <c r="AC469" s="17"/>
      <c r="AD469" s="17" t="s">
        <v>1660</v>
      </c>
      <c r="AE469">
        <v>18</v>
      </c>
      <c r="AF469" s="17" t="s">
        <v>2937</v>
      </c>
      <c r="AG469" t="s">
        <v>2957</v>
      </c>
      <c r="AH469" s="17" t="s">
        <v>1660</v>
      </c>
    </row>
    <row r="470" spans="1:34">
      <c r="A470">
        <v>424</v>
      </c>
      <c r="B470" s="17" t="s">
        <v>31</v>
      </c>
      <c r="C470" s="17" t="s">
        <v>31</v>
      </c>
      <c r="D470" s="17" t="s">
        <v>1</v>
      </c>
      <c r="E470" s="17" t="s">
        <v>107</v>
      </c>
      <c r="F470" s="17" t="s">
        <v>108</v>
      </c>
      <c r="G470" s="17" t="s">
        <v>519</v>
      </c>
      <c r="H470">
        <v>94252</v>
      </c>
      <c r="I470" s="8">
        <v>45939</v>
      </c>
      <c r="J470" s="8">
        <v>45939</v>
      </c>
      <c r="K470">
        <v>0</v>
      </c>
      <c r="L470" s="17" t="s">
        <v>2937</v>
      </c>
      <c r="M470">
        <v>19824</v>
      </c>
      <c r="N470">
        <v>3863</v>
      </c>
      <c r="O470">
        <v>34</v>
      </c>
      <c r="P470">
        <v>60</v>
      </c>
      <c r="Q470" s="17" t="s">
        <v>2944</v>
      </c>
      <c r="R470" s="17" t="s">
        <v>2945</v>
      </c>
      <c r="S470" s="17" t="s">
        <v>2946</v>
      </c>
      <c r="T470">
        <v>94</v>
      </c>
      <c r="U470" s="17" t="s">
        <v>2946</v>
      </c>
      <c r="V470" s="17" t="s">
        <v>2941</v>
      </c>
      <c r="W470" s="172">
        <v>45939</v>
      </c>
      <c r="Y470" s="172">
        <v>45931</v>
      </c>
      <c r="Z470" s="17" t="s">
        <v>2942</v>
      </c>
      <c r="AA470">
        <v>2025</v>
      </c>
      <c r="AB470" s="17" t="s">
        <v>2951</v>
      </c>
      <c r="AC470" s="17"/>
      <c r="AD470" s="17" t="s">
        <v>1660</v>
      </c>
      <c r="AE470">
        <v>18</v>
      </c>
      <c r="AF470" s="17" t="s">
        <v>2937</v>
      </c>
      <c r="AG470" t="s">
        <v>2957</v>
      </c>
      <c r="AH470" s="17" t="s">
        <v>1660</v>
      </c>
    </row>
    <row r="471" spans="1:34">
      <c r="A471">
        <v>425</v>
      </c>
      <c r="B471" s="17" t="s">
        <v>31</v>
      </c>
      <c r="C471" s="17" t="s">
        <v>31</v>
      </c>
      <c r="D471" s="17" t="s">
        <v>1</v>
      </c>
      <c r="E471" s="17" t="s">
        <v>107</v>
      </c>
      <c r="F471" s="17" t="s">
        <v>108</v>
      </c>
      <c r="G471" s="17" t="s">
        <v>520</v>
      </c>
      <c r="H471">
        <v>94252</v>
      </c>
      <c r="I471" s="8">
        <v>45939</v>
      </c>
      <c r="J471" s="8">
        <v>45939</v>
      </c>
      <c r="K471">
        <v>0</v>
      </c>
      <c r="L471" s="17" t="s">
        <v>2937</v>
      </c>
      <c r="M471">
        <v>13291</v>
      </c>
      <c r="N471">
        <v>3017</v>
      </c>
      <c r="O471">
        <v>20</v>
      </c>
      <c r="P471">
        <v>60</v>
      </c>
      <c r="Q471" s="17" t="s">
        <v>2944</v>
      </c>
      <c r="R471" s="17" t="s">
        <v>2945</v>
      </c>
      <c r="S471" s="17" t="s">
        <v>2946</v>
      </c>
      <c r="T471">
        <v>80</v>
      </c>
      <c r="U471" s="17" t="s">
        <v>2946</v>
      </c>
      <c r="V471" s="17" t="s">
        <v>2941</v>
      </c>
      <c r="W471" s="172">
        <v>45939</v>
      </c>
      <c r="Y471" s="172">
        <v>45931</v>
      </c>
      <c r="Z471" s="17" t="s">
        <v>2942</v>
      </c>
      <c r="AA471">
        <v>2025</v>
      </c>
      <c r="AB471" s="17" t="s">
        <v>2951</v>
      </c>
      <c r="AC471" s="17"/>
      <c r="AD471" s="17" t="s">
        <v>1660</v>
      </c>
      <c r="AE471">
        <v>18</v>
      </c>
      <c r="AF471" s="17" t="s">
        <v>2937</v>
      </c>
      <c r="AG471" t="s">
        <v>2957</v>
      </c>
      <c r="AH471" s="17" t="s">
        <v>1660</v>
      </c>
    </row>
    <row r="472" spans="1:34">
      <c r="A472">
        <v>426</v>
      </c>
      <c r="B472" s="17" t="s">
        <v>31</v>
      </c>
      <c r="C472" s="17" t="s">
        <v>31</v>
      </c>
      <c r="D472" s="17" t="s">
        <v>1</v>
      </c>
      <c r="E472" s="17" t="s">
        <v>107</v>
      </c>
      <c r="F472" s="17" t="s">
        <v>108</v>
      </c>
      <c r="G472" s="17" t="s">
        <v>521</v>
      </c>
      <c r="H472">
        <v>94252</v>
      </c>
      <c r="I472" s="8">
        <v>45939</v>
      </c>
      <c r="J472" s="8">
        <v>45939</v>
      </c>
      <c r="K472">
        <v>0</v>
      </c>
      <c r="L472" s="17" t="s">
        <v>2937</v>
      </c>
      <c r="M472">
        <v>0</v>
      </c>
      <c r="N472">
        <v>7505</v>
      </c>
      <c r="O472">
        <v>15</v>
      </c>
      <c r="P472">
        <v>60</v>
      </c>
      <c r="Q472" s="17" t="s">
        <v>2944</v>
      </c>
      <c r="R472" s="17" t="s">
        <v>2945</v>
      </c>
      <c r="S472" s="17" t="s">
        <v>2946</v>
      </c>
      <c r="T472">
        <v>75</v>
      </c>
      <c r="U472" s="17" t="s">
        <v>2946</v>
      </c>
      <c r="V472" s="17" t="s">
        <v>2941</v>
      </c>
      <c r="W472" s="172">
        <v>45939</v>
      </c>
      <c r="Y472" s="172">
        <v>45931</v>
      </c>
      <c r="Z472" s="17" t="s">
        <v>2942</v>
      </c>
      <c r="AA472">
        <v>2025</v>
      </c>
      <c r="AB472" s="17" t="s">
        <v>2951</v>
      </c>
      <c r="AC472" s="17"/>
      <c r="AD472" s="17" t="s">
        <v>1660</v>
      </c>
      <c r="AE472">
        <v>18</v>
      </c>
      <c r="AF472" s="17" t="s">
        <v>2937</v>
      </c>
      <c r="AG472" t="s">
        <v>2957</v>
      </c>
      <c r="AH472" s="17" t="s">
        <v>1660</v>
      </c>
    </row>
    <row r="473" spans="1:34">
      <c r="A473">
        <v>427</v>
      </c>
      <c r="B473" s="17" t="s">
        <v>31</v>
      </c>
      <c r="C473" s="17" t="s">
        <v>31</v>
      </c>
      <c r="D473" s="17" t="s">
        <v>1</v>
      </c>
      <c r="E473" s="17" t="s">
        <v>107</v>
      </c>
      <c r="F473" s="17" t="s">
        <v>108</v>
      </c>
      <c r="G473" s="17" t="s">
        <v>522</v>
      </c>
      <c r="H473">
        <v>94252</v>
      </c>
      <c r="I473" s="8">
        <v>45939</v>
      </c>
      <c r="J473" s="8">
        <v>45939</v>
      </c>
      <c r="K473">
        <v>0</v>
      </c>
      <c r="L473" s="17" t="s">
        <v>2937</v>
      </c>
      <c r="M473">
        <v>8463</v>
      </c>
      <c r="N473">
        <v>2567</v>
      </c>
      <c r="O473">
        <v>45</v>
      </c>
      <c r="P473">
        <v>60</v>
      </c>
      <c r="Q473" s="17" t="s">
        <v>2944</v>
      </c>
      <c r="R473" s="17" t="s">
        <v>2945</v>
      </c>
      <c r="S473" s="17" t="s">
        <v>2946</v>
      </c>
      <c r="T473">
        <v>105</v>
      </c>
      <c r="U473" s="17" t="s">
        <v>2946</v>
      </c>
      <c r="V473" s="17" t="s">
        <v>2941</v>
      </c>
      <c r="W473" s="172">
        <v>45939</v>
      </c>
      <c r="Y473" s="172">
        <v>45931</v>
      </c>
      <c r="Z473" s="17" t="s">
        <v>2942</v>
      </c>
      <c r="AA473">
        <v>2025</v>
      </c>
      <c r="AB473" s="17" t="s">
        <v>2951</v>
      </c>
      <c r="AC473" s="17"/>
      <c r="AD473" s="17" t="s">
        <v>1660</v>
      </c>
      <c r="AE473">
        <v>18</v>
      </c>
      <c r="AF473" s="17" t="s">
        <v>2937</v>
      </c>
      <c r="AG473" t="s">
        <v>2957</v>
      </c>
      <c r="AH473" s="17" t="s">
        <v>1660</v>
      </c>
    </row>
    <row r="474" spans="1:34">
      <c r="A474">
        <v>428</v>
      </c>
      <c r="B474" s="17" t="s">
        <v>31</v>
      </c>
      <c r="C474" s="17" t="s">
        <v>31</v>
      </c>
      <c r="D474" s="17" t="s">
        <v>1</v>
      </c>
      <c r="E474" s="17" t="s">
        <v>107</v>
      </c>
      <c r="F474" s="17" t="s">
        <v>108</v>
      </c>
      <c r="G474" s="17" t="s">
        <v>523</v>
      </c>
      <c r="H474">
        <v>94252</v>
      </c>
      <c r="I474" s="8">
        <v>45939</v>
      </c>
      <c r="J474" s="8">
        <v>45939</v>
      </c>
      <c r="K474">
        <v>0</v>
      </c>
      <c r="L474" s="17" t="s">
        <v>2937</v>
      </c>
      <c r="M474">
        <v>4940</v>
      </c>
      <c r="N474">
        <v>1567</v>
      </c>
      <c r="O474">
        <v>53</v>
      </c>
      <c r="P474">
        <v>60</v>
      </c>
      <c r="Q474" s="17" t="s">
        <v>2944</v>
      </c>
      <c r="R474" s="17" t="s">
        <v>2945</v>
      </c>
      <c r="S474" s="17" t="s">
        <v>2946</v>
      </c>
      <c r="T474">
        <v>113</v>
      </c>
      <c r="U474" s="17" t="s">
        <v>2946</v>
      </c>
      <c r="V474" s="17" t="s">
        <v>2941</v>
      </c>
      <c r="W474" s="172">
        <v>45939</v>
      </c>
      <c r="Y474" s="172">
        <v>45931</v>
      </c>
      <c r="Z474" s="17" t="s">
        <v>2942</v>
      </c>
      <c r="AA474">
        <v>2025</v>
      </c>
      <c r="AB474" s="17" t="s">
        <v>2951</v>
      </c>
      <c r="AC474" s="17"/>
      <c r="AD474" s="17" t="s">
        <v>1660</v>
      </c>
      <c r="AE474">
        <v>18</v>
      </c>
      <c r="AF474" s="17" t="s">
        <v>2937</v>
      </c>
      <c r="AG474" t="s">
        <v>2957</v>
      </c>
      <c r="AH474" s="17" t="s">
        <v>1660</v>
      </c>
    </row>
    <row r="475" spans="1:34">
      <c r="A475">
        <v>436</v>
      </c>
      <c r="B475" s="17" t="s">
        <v>31</v>
      </c>
      <c r="C475" s="17" t="s">
        <v>31</v>
      </c>
      <c r="D475" s="17" t="s">
        <v>1</v>
      </c>
      <c r="E475" s="17" t="s">
        <v>129</v>
      </c>
      <c r="F475" s="17" t="s">
        <v>340</v>
      </c>
      <c r="G475" s="17" t="s">
        <v>532</v>
      </c>
      <c r="H475">
        <v>134916</v>
      </c>
      <c r="I475" s="8">
        <v>45939</v>
      </c>
      <c r="J475" s="8">
        <v>45939</v>
      </c>
      <c r="K475">
        <v>0</v>
      </c>
      <c r="L475" s="17" t="s">
        <v>2937</v>
      </c>
      <c r="M475">
        <v>1831</v>
      </c>
      <c r="N475">
        <v>277</v>
      </c>
      <c r="O475">
        <v>58</v>
      </c>
      <c r="P475">
        <v>60</v>
      </c>
      <c r="Q475" s="17" t="s">
        <v>2944</v>
      </c>
      <c r="R475" s="17" t="s">
        <v>2945</v>
      </c>
      <c r="S475" s="17" t="s">
        <v>2946</v>
      </c>
      <c r="T475">
        <v>118</v>
      </c>
      <c r="U475" s="17" t="s">
        <v>2946</v>
      </c>
      <c r="V475" s="17" t="s">
        <v>2941</v>
      </c>
      <c r="W475" s="172">
        <v>45939</v>
      </c>
      <c r="Y475" s="172">
        <v>45931</v>
      </c>
      <c r="Z475" s="17" t="s">
        <v>2942</v>
      </c>
      <c r="AA475">
        <v>2025</v>
      </c>
      <c r="AB475" s="17" t="s">
        <v>2951</v>
      </c>
      <c r="AC475" s="17"/>
      <c r="AD475" s="17" t="s">
        <v>1667</v>
      </c>
      <c r="AE475">
        <v>18</v>
      </c>
      <c r="AF475" s="17" t="s">
        <v>2937</v>
      </c>
      <c r="AG475" t="s">
        <v>2957</v>
      </c>
      <c r="AH475" s="17" t="s">
        <v>1667</v>
      </c>
    </row>
    <row r="476" spans="1:34">
      <c r="A476">
        <v>639</v>
      </c>
      <c r="B476" s="17" t="s">
        <v>31</v>
      </c>
      <c r="C476" s="17" t="s">
        <v>31</v>
      </c>
      <c r="D476" s="17" t="s">
        <v>1</v>
      </c>
      <c r="E476" s="17" t="s">
        <v>112</v>
      </c>
      <c r="F476" s="17" t="s">
        <v>111</v>
      </c>
      <c r="G476" s="17" t="s">
        <v>532</v>
      </c>
      <c r="H476">
        <v>80649</v>
      </c>
      <c r="I476" s="8">
        <v>45960</v>
      </c>
      <c r="J476" s="8">
        <v>45960</v>
      </c>
      <c r="K476">
        <v>0</v>
      </c>
      <c r="L476" s="17" t="s">
        <v>2937</v>
      </c>
      <c r="M476">
        <v>2051</v>
      </c>
      <c r="N476">
        <v>311</v>
      </c>
      <c r="O476">
        <v>36</v>
      </c>
      <c r="P476">
        <v>40</v>
      </c>
      <c r="Q476" s="17" t="s">
        <v>2944</v>
      </c>
      <c r="R476" s="17" t="s">
        <v>2945</v>
      </c>
      <c r="S476" s="17" t="s">
        <v>2946</v>
      </c>
      <c r="T476">
        <v>76</v>
      </c>
      <c r="U476" s="17" t="s">
        <v>2946</v>
      </c>
      <c r="V476" s="17" t="s">
        <v>2941</v>
      </c>
      <c r="W476" s="172">
        <v>45960</v>
      </c>
      <c r="Y476" s="172">
        <v>45931</v>
      </c>
      <c r="Z476" s="17" t="s">
        <v>2942</v>
      </c>
      <c r="AA476">
        <v>2025</v>
      </c>
      <c r="AB476" s="17" t="s">
        <v>2951</v>
      </c>
      <c r="AC476" s="17"/>
      <c r="AD476" s="17" t="s">
        <v>1667</v>
      </c>
      <c r="AE476">
        <v>18</v>
      </c>
      <c r="AF476" s="17" t="s">
        <v>2937</v>
      </c>
      <c r="AG476" t="s">
        <v>2957</v>
      </c>
      <c r="AH476" s="17" t="s">
        <v>1667</v>
      </c>
    </row>
    <row r="477" spans="1:34">
      <c r="A477">
        <v>437</v>
      </c>
      <c r="B477" s="17" t="s">
        <v>31</v>
      </c>
      <c r="C477" s="17" t="s">
        <v>31</v>
      </c>
      <c r="D477" s="17" t="s">
        <v>1</v>
      </c>
      <c r="E477" s="17" t="s">
        <v>129</v>
      </c>
      <c r="F477" s="17" t="s">
        <v>340</v>
      </c>
      <c r="G477" s="17" t="s">
        <v>533</v>
      </c>
      <c r="H477">
        <v>134916</v>
      </c>
      <c r="I477" s="8">
        <v>45939</v>
      </c>
      <c r="J477" s="8">
        <v>45939</v>
      </c>
      <c r="K477">
        <v>0</v>
      </c>
      <c r="L477" s="17" t="s">
        <v>2937</v>
      </c>
      <c r="M477">
        <v>9678</v>
      </c>
      <c r="N477">
        <v>1977</v>
      </c>
      <c r="O477">
        <v>59</v>
      </c>
      <c r="P477">
        <v>60</v>
      </c>
      <c r="Q477" s="17" t="s">
        <v>2944</v>
      </c>
      <c r="R477" s="17" t="s">
        <v>2945</v>
      </c>
      <c r="S477" s="17" t="s">
        <v>2946</v>
      </c>
      <c r="T477">
        <v>119</v>
      </c>
      <c r="U477" s="17" t="s">
        <v>2946</v>
      </c>
      <c r="V477" s="17" t="s">
        <v>2941</v>
      </c>
      <c r="W477" s="172">
        <v>45939</v>
      </c>
      <c r="Y477" s="172">
        <v>45931</v>
      </c>
      <c r="Z477" s="17" t="s">
        <v>2942</v>
      </c>
      <c r="AA477">
        <v>2025</v>
      </c>
      <c r="AB477" s="17" t="s">
        <v>2951</v>
      </c>
      <c r="AC477" s="17"/>
      <c r="AD477" s="17" t="s">
        <v>1667</v>
      </c>
      <c r="AE477">
        <v>18</v>
      </c>
      <c r="AF477" s="17" t="s">
        <v>2937</v>
      </c>
      <c r="AG477" t="s">
        <v>2957</v>
      </c>
      <c r="AH477" s="17" t="s">
        <v>1667</v>
      </c>
    </row>
    <row r="478" spans="1:34">
      <c r="A478">
        <v>438</v>
      </c>
      <c r="B478" s="17" t="s">
        <v>31</v>
      </c>
      <c r="C478" s="17" t="s">
        <v>31</v>
      </c>
      <c r="D478" s="17" t="s">
        <v>1</v>
      </c>
      <c r="E478" s="17" t="s">
        <v>129</v>
      </c>
      <c r="F478" s="17" t="s">
        <v>340</v>
      </c>
      <c r="G478" s="17" t="s">
        <v>534</v>
      </c>
      <c r="H478">
        <v>134916</v>
      </c>
      <c r="I478" s="8">
        <v>45939</v>
      </c>
      <c r="J478" s="8">
        <v>45939</v>
      </c>
      <c r="K478">
        <v>0</v>
      </c>
      <c r="L478" s="17" t="s">
        <v>2937</v>
      </c>
      <c r="M478">
        <v>9696</v>
      </c>
      <c r="N478">
        <v>2356</v>
      </c>
      <c r="O478">
        <v>38</v>
      </c>
      <c r="P478">
        <v>80</v>
      </c>
      <c r="Q478" s="17" t="s">
        <v>2944</v>
      </c>
      <c r="R478" s="17" t="s">
        <v>2945</v>
      </c>
      <c r="S478" s="17" t="s">
        <v>2948</v>
      </c>
      <c r="T478">
        <v>118</v>
      </c>
      <c r="U478" s="17" t="s">
        <v>2948</v>
      </c>
      <c r="V478" s="17" t="s">
        <v>2941</v>
      </c>
      <c r="W478" s="172">
        <v>45939</v>
      </c>
      <c r="Y478" s="172">
        <v>45931</v>
      </c>
      <c r="Z478" s="17" t="s">
        <v>2942</v>
      </c>
      <c r="AA478">
        <v>2025</v>
      </c>
      <c r="AB478" s="17" t="s">
        <v>2951</v>
      </c>
      <c r="AC478" s="17"/>
      <c r="AD478" s="17" t="s">
        <v>1667</v>
      </c>
      <c r="AE478">
        <v>18</v>
      </c>
      <c r="AF478" s="17" t="s">
        <v>2937</v>
      </c>
      <c r="AG478" t="s">
        <v>2957</v>
      </c>
      <c r="AH478" s="17" t="s">
        <v>1667</v>
      </c>
    </row>
    <row r="479" spans="1:34">
      <c r="A479">
        <v>439</v>
      </c>
      <c r="B479" s="17" t="s">
        <v>31</v>
      </c>
      <c r="C479" s="17" t="s">
        <v>31</v>
      </c>
      <c r="D479" s="17" t="s">
        <v>1</v>
      </c>
      <c r="E479" s="17" t="s">
        <v>129</v>
      </c>
      <c r="F479" s="17" t="s">
        <v>340</v>
      </c>
      <c r="G479" s="17" t="s">
        <v>535</v>
      </c>
      <c r="H479">
        <v>134916</v>
      </c>
      <c r="I479" s="8">
        <v>45939</v>
      </c>
      <c r="J479" s="8">
        <v>45939</v>
      </c>
      <c r="K479">
        <v>0</v>
      </c>
      <c r="L479" s="17" t="s">
        <v>2937</v>
      </c>
      <c r="M479">
        <v>9716</v>
      </c>
      <c r="N479">
        <v>1958</v>
      </c>
      <c r="O479">
        <v>33</v>
      </c>
      <c r="P479">
        <v>80</v>
      </c>
      <c r="Q479" s="17" t="s">
        <v>2944</v>
      </c>
      <c r="R479" s="17" t="s">
        <v>2945</v>
      </c>
      <c r="S479" s="17" t="s">
        <v>2948</v>
      </c>
      <c r="T479">
        <v>113</v>
      </c>
      <c r="U479" s="17" t="s">
        <v>2948</v>
      </c>
      <c r="V479" s="17" t="s">
        <v>2941</v>
      </c>
      <c r="W479" s="172">
        <v>45939</v>
      </c>
      <c r="Y479" s="172">
        <v>45931</v>
      </c>
      <c r="Z479" s="17" t="s">
        <v>2942</v>
      </c>
      <c r="AA479">
        <v>2025</v>
      </c>
      <c r="AB479" s="17" t="s">
        <v>2951</v>
      </c>
      <c r="AC479" s="17"/>
      <c r="AD479" s="17" t="s">
        <v>1667</v>
      </c>
      <c r="AE479">
        <v>18</v>
      </c>
      <c r="AF479" s="17" t="s">
        <v>2937</v>
      </c>
      <c r="AG479" t="s">
        <v>2957</v>
      </c>
      <c r="AH479" s="17" t="s">
        <v>1667</v>
      </c>
    </row>
    <row r="480" spans="1:34">
      <c r="A480">
        <v>440</v>
      </c>
      <c r="B480" s="17" t="s">
        <v>31</v>
      </c>
      <c r="C480" s="17" t="s">
        <v>31</v>
      </c>
      <c r="D480" s="17" t="s">
        <v>1</v>
      </c>
      <c r="E480" s="17" t="s">
        <v>129</v>
      </c>
      <c r="F480" s="17" t="s">
        <v>340</v>
      </c>
      <c r="G480" s="17" t="s">
        <v>536</v>
      </c>
      <c r="H480">
        <v>134916</v>
      </c>
      <c r="I480" s="8">
        <v>45939</v>
      </c>
      <c r="J480" s="8">
        <v>45939</v>
      </c>
      <c r="K480">
        <v>0</v>
      </c>
      <c r="L480" s="17" t="s">
        <v>2937</v>
      </c>
      <c r="M480">
        <v>1386</v>
      </c>
      <c r="N480">
        <v>215</v>
      </c>
      <c r="O480">
        <v>36</v>
      </c>
      <c r="P480">
        <v>60</v>
      </c>
      <c r="Q480" s="17" t="s">
        <v>2944</v>
      </c>
      <c r="R480" s="17" t="s">
        <v>2945</v>
      </c>
      <c r="S480" s="17" t="s">
        <v>2946</v>
      </c>
      <c r="T480">
        <v>96</v>
      </c>
      <c r="U480" s="17" t="s">
        <v>2946</v>
      </c>
      <c r="V480" s="17" t="s">
        <v>2941</v>
      </c>
      <c r="W480" s="172">
        <v>45939</v>
      </c>
      <c r="Y480" s="172">
        <v>45931</v>
      </c>
      <c r="Z480" s="17" t="s">
        <v>2942</v>
      </c>
      <c r="AA480">
        <v>2025</v>
      </c>
      <c r="AB480" s="17" t="s">
        <v>2951</v>
      </c>
      <c r="AC480" s="17"/>
      <c r="AD480" s="17" t="s">
        <v>1667</v>
      </c>
      <c r="AE480">
        <v>18</v>
      </c>
      <c r="AF480" s="17" t="s">
        <v>2937</v>
      </c>
      <c r="AG480" t="s">
        <v>2957</v>
      </c>
      <c r="AH480" s="17" t="s">
        <v>1667</v>
      </c>
    </row>
    <row r="481" spans="1:34">
      <c r="A481">
        <v>441</v>
      </c>
      <c r="B481" s="17" t="s">
        <v>31</v>
      </c>
      <c r="C481" s="17" t="s">
        <v>31</v>
      </c>
      <c r="D481" s="17" t="s">
        <v>1</v>
      </c>
      <c r="E481" s="17" t="s">
        <v>129</v>
      </c>
      <c r="F481" s="17" t="s">
        <v>340</v>
      </c>
      <c r="G481" s="17" t="s">
        <v>537</v>
      </c>
      <c r="H481">
        <v>134916</v>
      </c>
      <c r="I481" s="8">
        <v>45939</v>
      </c>
      <c r="J481" s="8">
        <v>45939</v>
      </c>
      <c r="K481">
        <v>0</v>
      </c>
      <c r="L481" s="17" t="s">
        <v>2937</v>
      </c>
      <c r="M481">
        <v>7673</v>
      </c>
      <c r="N481">
        <v>1418</v>
      </c>
      <c r="O481">
        <v>42</v>
      </c>
      <c r="P481">
        <v>80</v>
      </c>
      <c r="Q481" s="17" t="s">
        <v>2944</v>
      </c>
      <c r="R481" s="17" t="s">
        <v>2945</v>
      </c>
      <c r="S481" s="17" t="s">
        <v>2948</v>
      </c>
      <c r="T481">
        <v>122</v>
      </c>
      <c r="U481" s="17" t="s">
        <v>2948</v>
      </c>
      <c r="V481" s="17" t="s">
        <v>2941</v>
      </c>
      <c r="W481" s="172">
        <v>45939</v>
      </c>
      <c r="Y481" s="172">
        <v>45931</v>
      </c>
      <c r="Z481" s="17" t="s">
        <v>2942</v>
      </c>
      <c r="AA481">
        <v>2025</v>
      </c>
      <c r="AB481" s="17" t="s">
        <v>2951</v>
      </c>
      <c r="AC481" s="17"/>
      <c r="AD481" s="17" t="s">
        <v>1667</v>
      </c>
      <c r="AE481">
        <v>18</v>
      </c>
      <c r="AF481" s="17" t="s">
        <v>2937</v>
      </c>
      <c r="AG481" t="s">
        <v>2957</v>
      </c>
      <c r="AH481" s="17" t="s">
        <v>1667</v>
      </c>
    </row>
    <row r="482" spans="1:34">
      <c r="A482">
        <v>443</v>
      </c>
      <c r="B482" s="17" t="s">
        <v>31</v>
      </c>
      <c r="C482" s="17" t="s">
        <v>31</v>
      </c>
      <c r="D482" s="17" t="s">
        <v>104</v>
      </c>
      <c r="E482" s="17" t="s">
        <v>127</v>
      </c>
      <c r="F482" s="17" t="s">
        <v>126</v>
      </c>
      <c r="G482" s="17" t="s">
        <v>539</v>
      </c>
      <c r="H482">
        <v>162029</v>
      </c>
      <c r="I482" s="8">
        <v>45940</v>
      </c>
      <c r="J482" s="8">
        <v>45940</v>
      </c>
      <c r="K482">
        <v>0</v>
      </c>
      <c r="L482" s="17" t="s">
        <v>2937</v>
      </c>
      <c r="M482">
        <v>292</v>
      </c>
      <c r="N482">
        <v>54</v>
      </c>
      <c r="O482">
        <v>35</v>
      </c>
      <c r="P482">
        <v>60</v>
      </c>
      <c r="Q482" s="17" t="s">
        <v>2944</v>
      </c>
      <c r="R482" s="17" t="s">
        <v>2945</v>
      </c>
      <c r="S482" s="17" t="s">
        <v>2946</v>
      </c>
      <c r="T482">
        <v>95</v>
      </c>
      <c r="U482" s="17" t="s">
        <v>2946</v>
      </c>
      <c r="V482" s="17" t="s">
        <v>2941</v>
      </c>
      <c r="W482" s="172">
        <v>45940</v>
      </c>
      <c r="Y482" s="172">
        <v>45931</v>
      </c>
      <c r="Z482" s="17" t="s">
        <v>2942</v>
      </c>
      <c r="AA482">
        <v>2025</v>
      </c>
      <c r="AB482" s="17" t="s">
        <v>2952</v>
      </c>
      <c r="AC482" s="17"/>
      <c r="AD482" s="17" t="s">
        <v>1703</v>
      </c>
      <c r="AE482">
        <v>18</v>
      </c>
      <c r="AF482" s="17" t="s">
        <v>2937</v>
      </c>
      <c r="AG482" t="s">
        <v>2957</v>
      </c>
      <c r="AH482" s="17" t="s">
        <v>1703</v>
      </c>
    </row>
    <row r="483" spans="1:34">
      <c r="A483">
        <v>444</v>
      </c>
      <c r="B483" s="17" t="s">
        <v>31</v>
      </c>
      <c r="C483" s="17" t="s">
        <v>31</v>
      </c>
      <c r="D483" s="17" t="s">
        <v>104</v>
      </c>
      <c r="E483" s="17" t="s">
        <v>127</v>
      </c>
      <c r="F483" s="17" t="s">
        <v>126</v>
      </c>
      <c r="G483" s="17" t="s">
        <v>540</v>
      </c>
      <c r="H483">
        <v>162029</v>
      </c>
      <c r="I483" s="8">
        <v>45940</v>
      </c>
      <c r="J483" s="8">
        <v>45940</v>
      </c>
      <c r="K483">
        <v>0</v>
      </c>
      <c r="L483" s="17" t="s">
        <v>2937</v>
      </c>
      <c r="O483">
        <v>15</v>
      </c>
      <c r="P483">
        <v>60</v>
      </c>
      <c r="Q483" s="17" t="s">
        <v>2944</v>
      </c>
      <c r="R483" s="17" t="s">
        <v>2945</v>
      </c>
      <c r="S483" s="17" t="s">
        <v>2946</v>
      </c>
      <c r="T483">
        <v>75</v>
      </c>
      <c r="U483" s="17" t="s">
        <v>2946</v>
      </c>
      <c r="V483" s="17" t="s">
        <v>2941</v>
      </c>
      <c r="W483" s="172">
        <v>45940</v>
      </c>
      <c r="Y483" s="172">
        <v>45931</v>
      </c>
      <c r="Z483" s="17" t="s">
        <v>2942</v>
      </c>
      <c r="AA483">
        <v>2025</v>
      </c>
      <c r="AB483" s="17" t="s">
        <v>2952</v>
      </c>
      <c r="AC483" s="17"/>
      <c r="AD483" s="17" t="s">
        <v>1699</v>
      </c>
      <c r="AE483">
        <v>18</v>
      </c>
      <c r="AF483" s="17" t="s">
        <v>2937</v>
      </c>
      <c r="AG483" t="s">
        <v>2957</v>
      </c>
      <c r="AH483" s="17" t="s">
        <v>1699</v>
      </c>
    </row>
    <row r="484" spans="1:34">
      <c r="A484">
        <v>445</v>
      </c>
      <c r="B484" s="17" t="s">
        <v>31</v>
      </c>
      <c r="C484" s="17" t="s">
        <v>31</v>
      </c>
      <c r="D484" s="17" t="s">
        <v>104</v>
      </c>
      <c r="E484" s="17" t="s">
        <v>127</v>
      </c>
      <c r="F484" s="17" t="s">
        <v>126</v>
      </c>
      <c r="G484" s="17" t="s">
        <v>542</v>
      </c>
      <c r="H484">
        <v>113108</v>
      </c>
      <c r="I484" s="8">
        <v>45936</v>
      </c>
      <c r="J484" s="8">
        <v>45940</v>
      </c>
      <c r="K484">
        <v>4</v>
      </c>
      <c r="L484" s="17" t="s">
        <v>2937</v>
      </c>
      <c r="M484">
        <v>5336</v>
      </c>
      <c r="N484">
        <v>1002</v>
      </c>
      <c r="O484">
        <v>25</v>
      </c>
      <c r="P484">
        <v>60</v>
      </c>
      <c r="Q484" s="17" t="s">
        <v>2944</v>
      </c>
      <c r="R484" s="17" t="s">
        <v>2945</v>
      </c>
      <c r="S484" s="17" t="s">
        <v>2946</v>
      </c>
      <c r="T484">
        <v>85</v>
      </c>
      <c r="U484" s="17" t="s">
        <v>2946</v>
      </c>
      <c r="V484" s="17" t="s">
        <v>2941</v>
      </c>
      <c r="W484" s="172">
        <v>45940</v>
      </c>
      <c r="Y484" s="172">
        <v>45931</v>
      </c>
      <c r="Z484" s="17" t="s">
        <v>2942</v>
      </c>
      <c r="AA484">
        <v>2025</v>
      </c>
      <c r="AB484" s="17" t="s">
        <v>2952</v>
      </c>
      <c r="AC484" s="17"/>
      <c r="AD484" s="17" t="s">
        <v>1729</v>
      </c>
      <c r="AE484">
        <v>18</v>
      </c>
      <c r="AF484" s="17" t="s">
        <v>2937</v>
      </c>
      <c r="AG484" t="s">
        <v>2957</v>
      </c>
      <c r="AH484" s="17" t="s">
        <v>1729</v>
      </c>
    </row>
    <row r="485" spans="1:34">
      <c r="A485">
        <v>500</v>
      </c>
      <c r="B485" s="17" t="s">
        <v>31</v>
      </c>
      <c r="C485" s="17" t="s">
        <v>31</v>
      </c>
      <c r="D485" s="17" t="s">
        <v>1</v>
      </c>
      <c r="E485" s="17" t="s">
        <v>112</v>
      </c>
      <c r="F485" s="17" t="s">
        <v>111</v>
      </c>
      <c r="G485" s="17" t="s">
        <v>600</v>
      </c>
      <c r="H485">
        <v>100226</v>
      </c>
      <c r="I485" s="8">
        <v>45944</v>
      </c>
      <c r="J485" s="8">
        <v>45944</v>
      </c>
      <c r="K485">
        <v>0</v>
      </c>
      <c r="L485" s="17" t="s">
        <v>2937</v>
      </c>
      <c r="M485">
        <v>6086</v>
      </c>
      <c r="N485">
        <v>1633</v>
      </c>
      <c r="O485">
        <v>25</v>
      </c>
      <c r="P485">
        <v>60</v>
      </c>
      <c r="Q485" s="17" t="s">
        <v>2944</v>
      </c>
      <c r="R485" s="17" t="s">
        <v>2945</v>
      </c>
      <c r="S485" s="17" t="s">
        <v>2946</v>
      </c>
      <c r="T485">
        <v>85</v>
      </c>
      <c r="U485" s="17" t="s">
        <v>2946</v>
      </c>
      <c r="V485" s="17" t="s">
        <v>2941</v>
      </c>
      <c r="W485" s="172">
        <v>45944</v>
      </c>
      <c r="Y485" s="172">
        <v>45931</v>
      </c>
      <c r="Z485" s="17" t="s">
        <v>2942</v>
      </c>
      <c r="AA485">
        <v>2025</v>
      </c>
      <c r="AB485" s="17" t="s">
        <v>2949</v>
      </c>
      <c r="AC485" s="17"/>
      <c r="AD485" s="17" t="s">
        <v>1625</v>
      </c>
      <c r="AE485">
        <v>18</v>
      </c>
      <c r="AF485" s="17" t="s">
        <v>2937</v>
      </c>
      <c r="AG485" t="s">
        <v>2957</v>
      </c>
      <c r="AH485" s="17" t="s">
        <v>1625</v>
      </c>
    </row>
    <row r="486" spans="1:34">
      <c r="A486">
        <v>502</v>
      </c>
      <c r="B486" s="17" t="s">
        <v>31</v>
      </c>
      <c r="C486" s="17" t="s">
        <v>31</v>
      </c>
      <c r="D486" s="17" t="s">
        <v>1</v>
      </c>
      <c r="E486" s="17" t="s">
        <v>112</v>
      </c>
      <c r="F486" s="17" t="s">
        <v>111</v>
      </c>
      <c r="G486" s="17" t="s">
        <v>602</v>
      </c>
      <c r="H486">
        <v>100226</v>
      </c>
      <c r="I486" s="8">
        <v>45944</v>
      </c>
      <c r="J486" s="8">
        <v>45944</v>
      </c>
      <c r="K486">
        <v>0</v>
      </c>
      <c r="L486" s="17" t="s">
        <v>2937</v>
      </c>
      <c r="M486">
        <v>966</v>
      </c>
      <c r="N486">
        <v>155</v>
      </c>
      <c r="O486">
        <v>10</v>
      </c>
      <c r="P486">
        <v>60</v>
      </c>
      <c r="Q486" s="17" t="s">
        <v>2944</v>
      </c>
      <c r="R486" s="17" t="s">
        <v>2945</v>
      </c>
      <c r="S486" s="17" t="s">
        <v>2946</v>
      </c>
      <c r="T486">
        <v>70</v>
      </c>
      <c r="U486" s="17" t="s">
        <v>2946</v>
      </c>
      <c r="V486" s="17" t="s">
        <v>2941</v>
      </c>
      <c r="W486" s="172">
        <v>45944</v>
      </c>
      <c r="Y486" s="172">
        <v>45931</v>
      </c>
      <c r="Z486" s="17" t="s">
        <v>2942</v>
      </c>
      <c r="AA486">
        <v>2025</v>
      </c>
      <c r="AB486" s="17" t="s">
        <v>2949</v>
      </c>
      <c r="AC486" s="17"/>
      <c r="AD486" s="17" t="s">
        <v>1625</v>
      </c>
      <c r="AE486">
        <v>18</v>
      </c>
      <c r="AF486" s="17" t="s">
        <v>2937</v>
      </c>
      <c r="AG486" t="s">
        <v>2957</v>
      </c>
      <c r="AH486" s="17" t="s">
        <v>1625</v>
      </c>
    </row>
    <row r="487" spans="1:34">
      <c r="A487">
        <v>668</v>
      </c>
      <c r="B487" s="17" t="s">
        <v>31</v>
      </c>
      <c r="C487" s="17" t="s">
        <v>31</v>
      </c>
      <c r="D487" s="17" t="s">
        <v>1</v>
      </c>
      <c r="E487" s="17" t="s">
        <v>112</v>
      </c>
      <c r="F487" s="17" t="s">
        <v>111</v>
      </c>
      <c r="G487" s="17" t="s">
        <v>602</v>
      </c>
      <c r="H487">
        <v>101334</v>
      </c>
      <c r="I487" s="8">
        <v>45961</v>
      </c>
      <c r="J487" s="8">
        <v>45961</v>
      </c>
      <c r="K487">
        <v>0</v>
      </c>
      <c r="L487" s="17" t="s">
        <v>2937</v>
      </c>
      <c r="M487">
        <v>1053</v>
      </c>
      <c r="N487">
        <v>173</v>
      </c>
      <c r="O487">
        <v>35</v>
      </c>
      <c r="P487">
        <v>60</v>
      </c>
      <c r="Q487" s="17" t="s">
        <v>2944</v>
      </c>
      <c r="R487" s="17" t="s">
        <v>2945</v>
      </c>
      <c r="S487" s="17" t="s">
        <v>2946</v>
      </c>
      <c r="T487">
        <v>95</v>
      </c>
      <c r="U487" s="17" t="s">
        <v>2946</v>
      </c>
      <c r="V487" s="17" t="s">
        <v>2941</v>
      </c>
      <c r="W487" s="172">
        <v>45961</v>
      </c>
      <c r="Y487" s="172">
        <v>45931</v>
      </c>
      <c r="Z487" s="17" t="s">
        <v>2942</v>
      </c>
      <c r="AA487">
        <v>2025</v>
      </c>
      <c r="AB487" s="17" t="s">
        <v>2952</v>
      </c>
      <c r="AC487" s="17"/>
      <c r="AD487" s="17" t="s">
        <v>1625</v>
      </c>
      <c r="AE487">
        <v>18</v>
      </c>
      <c r="AF487" s="17" t="s">
        <v>2937</v>
      </c>
      <c r="AG487" t="s">
        <v>2957</v>
      </c>
      <c r="AH487" s="17" t="s">
        <v>1625</v>
      </c>
    </row>
    <row r="488" spans="1:34">
      <c r="A488">
        <v>498</v>
      </c>
      <c r="B488" s="17" t="s">
        <v>31</v>
      </c>
      <c r="C488" s="17" t="s">
        <v>31</v>
      </c>
      <c r="D488" s="17" t="s">
        <v>1</v>
      </c>
      <c r="E488" s="17" t="s">
        <v>112</v>
      </c>
      <c r="F488" s="17" t="s">
        <v>111</v>
      </c>
      <c r="G488" s="17" t="s">
        <v>598</v>
      </c>
      <c r="H488">
        <v>100226</v>
      </c>
      <c r="I488" s="8">
        <v>45944</v>
      </c>
      <c r="J488" s="8">
        <v>45944</v>
      </c>
      <c r="K488">
        <v>0</v>
      </c>
      <c r="L488" s="17" t="s">
        <v>2937</v>
      </c>
      <c r="M488">
        <v>20831</v>
      </c>
      <c r="N488">
        <v>4843</v>
      </c>
      <c r="O488">
        <v>28</v>
      </c>
      <c r="P488">
        <v>60</v>
      </c>
      <c r="Q488" s="17" t="s">
        <v>2944</v>
      </c>
      <c r="R488" s="17" t="s">
        <v>2945</v>
      </c>
      <c r="S488" s="17" t="s">
        <v>2946</v>
      </c>
      <c r="T488">
        <v>88</v>
      </c>
      <c r="U488" s="17" t="s">
        <v>2946</v>
      </c>
      <c r="V488" s="17" t="s">
        <v>2941</v>
      </c>
      <c r="W488" s="172">
        <v>45944</v>
      </c>
      <c r="Y488" s="172">
        <v>45931</v>
      </c>
      <c r="Z488" s="17" t="s">
        <v>2942</v>
      </c>
      <c r="AA488">
        <v>2025</v>
      </c>
      <c r="AB488" s="17" t="s">
        <v>2949</v>
      </c>
      <c r="AC488" s="17"/>
      <c r="AD488" s="17" t="s">
        <v>1625</v>
      </c>
      <c r="AE488">
        <v>18</v>
      </c>
      <c r="AF488" s="17" t="s">
        <v>2937</v>
      </c>
      <c r="AG488" t="s">
        <v>2957</v>
      </c>
      <c r="AH488" s="17" t="s">
        <v>1625</v>
      </c>
    </row>
    <row r="489" spans="1:34">
      <c r="A489">
        <v>668</v>
      </c>
      <c r="B489" s="17" t="s">
        <v>31</v>
      </c>
      <c r="C489" s="17" t="s">
        <v>31</v>
      </c>
      <c r="D489" s="17" t="s">
        <v>1</v>
      </c>
      <c r="E489" s="17" t="s">
        <v>112</v>
      </c>
      <c r="F489" s="17" t="s">
        <v>111</v>
      </c>
      <c r="G489" s="17" t="s">
        <v>598</v>
      </c>
      <c r="H489">
        <v>101334</v>
      </c>
      <c r="I489" s="8">
        <v>45961</v>
      </c>
      <c r="J489" s="8">
        <v>45961</v>
      </c>
      <c r="K489">
        <v>0</v>
      </c>
      <c r="L489" s="17" t="s">
        <v>2937</v>
      </c>
      <c r="M489">
        <v>21017</v>
      </c>
      <c r="N489">
        <v>4865</v>
      </c>
      <c r="O489">
        <v>28</v>
      </c>
      <c r="P489">
        <v>60</v>
      </c>
      <c r="Q489" s="17" t="s">
        <v>2944</v>
      </c>
      <c r="R489" s="17" t="s">
        <v>2945</v>
      </c>
      <c r="S489" s="17" t="s">
        <v>2946</v>
      </c>
      <c r="T489">
        <v>88</v>
      </c>
      <c r="U489" s="17" t="s">
        <v>2946</v>
      </c>
      <c r="V489" s="17" t="s">
        <v>2941</v>
      </c>
      <c r="W489" s="172">
        <v>45961</v>
      </c>
      <c r="Y489" s="172">
        <v>45931</v>
      </c>
      <c r="Z489" s="17" t="s">
        <v>2942</v>
      </c>
      <c r="AA489">
        <v>2025</v>
      </c>
      <c r="AB489" s="17" t="s">
        <v>2952</v>
      </c>
      <c r="AC489" s="17"/>
      <c r="AD489" s="17" t="s">
        <v>1625</v>
      </c>
      <c r="AE489">
        <v>18</v>
      </c>
      <c r="AF489" s="17" t="s">
        <v>2937</v>
      </c>
      <c r="AG489" t="s">
        <v>2957</v>
      </c>
      <c r="AH489" s="17" t="s">
        <v>1625</v>
      </c>
    </row>
    <row r="490" spans="1:34">
      <c r="A490">
        <v>506</v>
      </c>
      <c r="B490" s="17" t="s">
        <v>31</v>
      </c>
      <c r="C490" s="17" t="s">
        <v>31</v>
      </c>
      <c r="D490" s="17" t="s">
        <v>1</v>
      </c>
      <c r="E490" s="17" t="s">
        <v>112</v>
      </c>
      <c r="F490" s="17" t="s">
        <v>111</v>
      </c>
      <c r="G490" s="17" t="s">
        <v>606</v>
      </c>
      <c r="H490">
        <v>101042</v>
      </c>
      <c r="I490" s="8">
        <v>45944</v>
      </c>
      <c r="J490" s="8">
        <v>45944</v>
      </c>
      <c r="K490">
        <v>0</v>
      </c>
      <c r="L490" s="17" t="s">
        <v>2937</v>
      </c>
      <c r="M490">
        <v>22021</v>
      </c>
      <c r="N490">
        <v>5024</v>
      </c>
      <c r="O490">
        <v>57</v>
      </c>
      <c r="P490">
        <v>40</v>
      </c>
      <c r="Q490" s="17" t="s">
        <v>2944</v>
      </c>
      <c r="R490" s="17" t="s">
        <v>2945</v>
      </c>
      <c r="S490" s="17" t="s">
        <v>2946</v>
      </c>
      <c r="T490">
        <v>97</v>
      </c>
      <c r="U490" s="17" t="s">
        <v>2946</v>
      </c>
      <c r="V490" s="17" t="s">
        <v>2941</v>
      </c>
      <c r="W490" s="172">
        <v>45944</v>
      </c>
      <c r="Y490" s="172">
        <v>45931</v>
      </c>
      <c r="Z490" s="17" t="s">
        <v>2942</v>
      </c>
      <c r="AA490">
        <v>2025</v>
      </c>
      <c r="AB490" s="17" t="s">
        <v>2949</v>
      </c>
      <c r="AC490" s="17"/>
      <c r="AD490" s="17" t="s">
        <v>1625</v>
      </c>
      <c r="AE490">
        <v>18</v>
      </c>
      <c r="AF490" s="17" t="s">
        <v>2937</v>
      </c>
      <c r="AG490" t="s">
        <v>2957</v>
      </c>
      <c r="AH490" s="17" t="s">
        <v>1625</v>
      </c>
    </row>
    <row r="491" spans="1:34">
      <c r="A491">
        <v>668</v>
      </c>
      <c r="B491" s="17" t="s">
        <v>31</v>
      </c>
      <c r="C491" s="17" t="s">
        <v>31</v>
      </c>
      <c r="D491" s="17" t="s">
        <v>1</v>
      </c>
      <c r="E491" s="17" t="s">
        <v>112</v>
      </c>
      <c r="F491" s="17" t="s">
        <v>111</v>
      </c>
      <c r="G491" s="17" t="s">
        <v>606</v>
      </c>
      <c r="H491">
        <v>101334</v>
      </c>
      <c r="I491" s="8">
        <v>45961</v>
      </c>
      <c r="J491" s="8">
        <v>45961</v>
      </c>
      <c r="K491">
        <v>0</v>
      </c>
      <c r="L491" s="17" t="s">
        <v>2937</v>
      </c>
      <c r="M491">
        <v>22117</v>
      </c>
      <c r="N491">
        <v>5044</v>
      </c>
      <c r="O491">
        <v>58</v>
      </c>
      <c r="P491">
        <v>40</v>
      </c>
      <c r="Q491" s="17" t="s">
        <v>2944</v>
      </c>
      <c r="R491" s="17" t="s">
        <v>2945</v>
      </c>
      <c r="S491" s="17" t="s">
        <v>2946</v>
      </c>
      <c r="T491">
        <v>98</v>
      </c>
      <c r="U491" s="17" t="s">
        <v>2946</v>
      </c>
      <c r="V491" s="17" t="s">
        <v>2941</v>
      </c>
      <c r="W491" s="172">
        <v>45961</v>
      </c>
      <c r="Y491" s="172">
        <v>45931</v>
      </c>
      <c r="Z491" s="17" t="s">
        <v>2942</v>
      </c>
      <c r="AA491">
        <v>2025</v>
      </c>
      <c r="AB491" s="17" t="s">
        <v>2952</v>
      </c>
      <c r="AC491" s="17"/>
      <c r="AD491" s="17" t="s">
        <v>1625</v>
      </c>
      <c r="AE491">
        <v>18</v>
      </c>
      <c r="AF491" s="17" t="s">
        <v>2937</v>
      </c>
      <c r="AG491" t="s">
        <v>2957</v>
      </c>
      <c r="AH491" s="17" t="s">
        <v>1625</v>
      </c>
    </row>
    <row r="492" spans="1:34">
      <c r="A492">
        <v>509</v>
      </c>
      <c r="B492" s="17" t="s">
        <v>31</v>
      </c>
      <c r="C492" s="17" t="s">
        <v>31</v>
      </c>
      <c r="D492" s="17" t="s">
        <v>1</v>
      </c>
      <c r="E492" s="17" t="s">
        <v>112</v>
      </c>
      <c r="F492" s="17" t="s">
        <v>111</v>
      </c>
      <c r="G492" s="17" t="s">
        <v>609</v>
      </c>
      <c r="H492">
        <v>101042</v>
      </c>
      <c r="I492" s="8">
        <v>45944</v>
      </c>
      <c r="J492" s="8">
        <v>45944</v>
      </c>
      <c r="K492">
        <v>0</v>
      </c>
      <c r="L492" s="17" t="s">
        <v>2937</v>
      </c>
      <c r="M492">
        <v>197</v>
      </c>
      <c r="N492">
        <v>47</v>
      </c>
      <c r="O492">
        <v>35</v>
      </c>
      <c r="P492">
        <v>60</v>
      </c>
      <c r="Q492" s="17" t="s">
        <v>2944</v>
      </c>
      <c r="R492" s="17" t="s">
        <v>2945</v>
      </c>
      <c r="S492" s="17" t="s">
        <v>2946</v>
      </c>
      <c r="T492">
        <v>95</v>
      </c>
      <c r="U492" s="17" t="s">
        <v>2946</v>
      </c>
      <c r="V492" s="17" t="s">
        <v>2941</v>
      </c>
      <c r="W492" s="172">
        <v>45944</v>
      </c>
      <c r="Y492" s="172">
        <v>45931</v>
      </c>
      <c r="Z492" s="17" t="s">
        <v>2942</v>
      </c>
      <c r="AA492">
        <v>2025</v>
      </c>
      <c r="AB492" s="17" t="s">
        <v>2949</v>
      </c>
      <c r="AC492" s="17"/>
      <c r="AD492" s="17" t="s">
        <v>1625</v>
      </c>
      <c r="AE492">
        <v>18</v>
      </c>
      <c r="AF492" s="17" t="s">
        <v>2937</v>
      </c>
      <c r="AG492" t="s">
        <v>2957</v>
      </c>
      <c r="AH492" s="17" t="s">
        <v>1625</v>
      </c>
    </row>
    <row r="493" spans="1:34">
      <c r="A493">
        <v>668</v>
      </c>
      <c r="B493" s="17" t="s">
        <v>31</v>
      </c>
      <c r="C493" s="17" t="s">
        <v>31</v>
      </c>
      <c r="D493" s="17" t="s">
        <v>1</v>
      </c>
      <c r="E493" s="17" t="s">
        <v>112</v>
      </c>
      <c r="F493" s="17" t="s">
        <v>111</v>
      </c>
      <c r="G493" s="17" t="s">
        <v>609</v>
      </c>
      <c r="H493">
        <v>101334</v>
      </c>
      <c r="I493" s="8">
        <v>45961</v>
      </c>
      <c r="J493" s="8">
        <v>45961</v>
      </c>
      <c r="K493">
        <v>0</v>
      </c>
      <c r="L493" s="17" t="s">
        <v>2937</v>
      </c>
      <c r="M493">
        <v>233</v>
      </c>
      <c r="N493">
        <v>52</v>
      </c>
      <c r="O493">
        <v>82</v>
      </c>
      <c r="P493">
        <v>40</v>
      </c>
      <c r="Q493" s="17" t="s">
        <v>2944</v>
      </c>
      <c r="R493" s="17" t="s">
        <v>2945</v>
      </c>
      <c r="S493" s="17" t="s">
        <v>2946</v>
      </c>
      <c r="T493">
        <v>122</v>
      </c>
      <c r="U493" s="17" t="s">
        <v>2946</v>
      </c>
      <c r="V493" s="17" t="s">
        <v>2941</v>
      </c>
      <c r="W493" s="172">
        <v>45961</v>
      </c>
      <c r="Y493" s="172">
        <v>45931</v>
      </c>
      <c r="Z493" s="17" t="s">
        <v>2942</v>
      </c>
      <c r="AA493">
        <v>2025</v>
      </c>
      <c r="AB493" s="17" t="s">
        <v>2952</v>
      </c>
      <c r="AC493" s="17"/>
      <c r="AD493" s="17" t="s">
        <v>1625</v>
      </c>
      <c r="AE493">
        <v>18</v>
      </c>
      <c r="AF493" s="17" t="s">
        <v>2937</v>
      </c>
      <c r="AG493" t="s">
        <v>2957</v>
      </c>
      <c r="AH493" s="17" t="s">
        <v>1625</v>
      </c>
    </row>
    <row r="494" spans="1:34">
      <c r="A494">
        <v>503</v>
      </c>
      <c r="B494" s="17" t="s">
        <v>31</v>
      </c>
      <c r="C494" s="17" t="s">
        <v>31</v>
      </c>
      <c r="D494" s="17" t="s">
        <v>1</v>
      </c>
      <c r="E494" s="17" t="s">
        <v>112</v>
      </c>
      <c r="F494" s="17" t="s">
        <v>111</v>
      </c>
      <c r="G494" s="17" t="s">
        <v>603</v>
      </c>
      <c r="H494">
        <v>101042</v>
      </c>
      <c r="I494" s="8">
        <v>45944</v>
      </c>
      <c r="J494" s="8">
        <v>45944</v>
      </c>
      <c r="K494">
        <v>0</v>
      </c>
      <c r="L494" s="17" t="s">
        <v>2937</v>
      </c>
      <c r="M494">
        <v>22204</v>
      </c>
      <c r="N494">
        <v>4535</v>
      </c>
      <c r="O494">
        <v>46</v>
      </c>
      <c r="P494">
        <v>40</v>
      </c>
      <c r="Q494" s="17" t="s">
        <v>2944</v>
      </c>
      <c r="R494" s="17" t="s">
        <v>2945</v>
      </c>
      <c r="S494" s="17" t="s">
        <v>2946</v>
      </c>
      <c r="T494">
        <v>86</v>
      </c>
      <c r="U494" s="17" t="s">
        <v>2946</v>
      </c>
      <c r="V494" s="17" t="s">
        <v>2941</v>
      </c>
      <c r="W494" s="172">
        <v>45944</v>
      </c>
      <c r="Y494" s="172">
        <v>45931</v>
      </c>
      <c r="Z494" s="17" t="s">
        <v>2942</v>
      </c>
      <c r="AA494">
        <v>2025</v>
      </c>
      <c r="AB494" s="17" t="s">
        <v>2949</v>
      </c>
      <c r="AC494" s="17"/>
      <c r="AD494" s="17" t="s">
        <v>1625</v>
      </c>
      <c r="AE494">
        <v>18</v>
      </c>
      <c r="AF494" s="17" t="s">
        <v>2937</v>
      </c>
      <c r="AG494" t="s">
        <v>2957</v>
      </c>
      <c r="AH494" s="17" t="s">
        <v>1625</v>
      </c>
    </row>
    <row r="495" spans="1:34">
      <c r="A495">
        <v>504</v>
      </c>
      <c r="B495" s="17" t="s">
        <v>31</v>
      </c>
      <c r="C495" s="17" t="s">
        <v>31</v>
      </c>
      <c r="D495" s="17" t="s">
        <v>1</v>
      </c>
      <c r="E495" s="17" t="s">
        <v>112</v>
      </c>
      <c r="F495" s="17" t="s">
        <v>111</v>
      </c>
      <c r="G495" s="17" t="s">
        <v>604</v>
      </c>
      <c r="H495">
        <v>101042</v>
      </c>
      <c r="I495" s="8">
        <v>45944</v>
      </c>
      <c r="J495" s="8">
        <v>45944</v>
      </c>
      <c r="K495">
        <v>0</v>
      </c>
      <c r="L495" s="17" t="s">
        <v>2937</v>
      </c>
      <c r="M495">
        <v>21592</v>
      </c>
      <c r="N495">
        <v>4914</v>
      </c>
      <c r="O495">
        <v>82</v>
      </c>
      <c r="P495">
        <v>40</v>
      </c>
      <c r="Q495" s="17" t="s">
        <v>2944</v>
      </c>
      <c r="R495" s="17" t="s">
        <v>2945</v>
      </c>
      <c r="S495" s="17" t="s">
        <v>2946</v>
      </c>
      <c r="T495">
        <v>122</v>
      </c>
      <c r="U495" s="17" t="s">
        <v>2946</v>
      </c>
      <c r="V495" s="17" t="s">
        <v>2941</v>
      </c>
      <c r="W495" s="172">
        <v>45944</v>
      </c>
      <c r="Y495" s="172">
        <v>45931</v>
      </c>
      <c r="Z495" s="17" t="s">
        <v>2942</v>
      </c>
      <c r="AA495">
        <v>2025</v>
      </c>
      <c r="AB495" s="17" t="s">
        <v>2949</v>
      </c>
      <c r="AC495" s="17"/>
      <c r="AD495" s="17" t="s">
        <v>1625</v>
      </c>
      <c r="AE495">
        <v>18</v>
      </c>
      <c r="AF495" s="17" t="s">
        <v>2937</v>
      </c>
      <c r="AG495" t="s">
        <v>2957</v>
      </c>
      <c r="AH495" s="17" t="s">
        <v>1625</v>
      </c>
    </row>
    <row r="496" spans="1:34">
      <c r="A496">
        <v>497</v>
      </c>
      <c r="B496" s="17" t="s">
        <v>31</v>
      </c>
      <c r="C496" s="17" t="s">
        <v>31</v>
      </c>
      <c r="D496" s="17" t="s">
        <v>1</v>
      </c>
      <c r="E496" s="17" t="s">
        <v>112</v>
      </c>
      <c r="F496" s="17" t="s">
        <v>111</v>
      </c>
      <c r="G496" s="17" t="s">
        <v>597</v>
      </c>
      <c r="H496">
        <v>100226</v>
      </c>
      <c r="I496" s="8">
        <v>45944</v>
      </c>
      <c r="J496" s="8">
        <v>45944</v>
      </c>
      <c r="K496">
        <v>0</v>
      </c>
      <c r="L496" s="17" t="s">
        <v>2937</v>
      </c>
      <c r="M496">
        <v>546</v>
      </c>
      <c r="N496">
        <v>77</v>
      </c>
      <c r="O496">
        <v>27</v>
      </c>
      <c r="P496">
        <v>60</v>
      </c>
      <c r="Q496" s="17" t="s">
        <v>2944</v>
      </c>
      <c r="R496" s="17" t="s">
        <v>2945</v>
      </c>
      <c r="S496" s="17" t="s">
        <v>2946</v>
      </c>
      <c r="T496">
        <v>87</v>
      </c>
      <c r="U496" s="17" t="s">
        <v>2946</v>
      </c>
      <c r="V496" s="17" t="s">
        <v>2941</v>
      </c>
      <c r="W496" s="172">
        <v>45944</v>
      </c>
      <c r="Y496" s="172">
        <v>45931</v>
      </c>
      <c r="Z496" s="17" t="s">
        <v>2942</v>
      </c>
      <c r="AA496">
        <v>2025</v>
      </c>
      <c r="AB496" s="17" t="s">
        <v>2949</v>
      </c>
      <c r="AC496" s="17"/>
      <c r="AD496" s="17" t="s">
        <v>1625</v>
      </c>
      <c r="AE496">
        <v>18</v>
      </c>
      <c r="AF496" s="17" t="s">
        <v>2937</v>
      </c>
      <c r="AG496" t="s">
        <v>2957</v>
      </c>
      <c r="AH496" s="17" t="s">
        <v>1625</v>
      </c>
    </row>
    <row r="497" spans="1:34">
      <c r="A497">
        <v>508</v>
      </c>
      <c r="B497" s="17" t="s">
        <v>31</v>
      </c>
      <c r="C497" s="17" t="s">
        <v>31</v>
      </c>
      <c r="D497" s="17" t="s">
        <v>1</v>
      </c>
      <c r="E497" s="17" t="s">
        <v>112</v>
      </c>
      <c r="F497" s="17" t="s">
        <v>111</v>
      </c>
      <c r="G497" s="17" t="s">
        <v>608</v>
      </c>
      <c r="H497">
        <v>101042</v>
      </c>
      <c r="I497" s="8">
        <v>45944</v>
      </c>
      <c r="J497" s="8">
        <v>45944</v>
      </c>
      <c r="K497">
        <v>0</v>
      </c>
      <c r="L497" s="17" t="s">
        <v>2937</v>
      </c>
      <c r="M497">
        <v>6407</v>
      </c>
      <c r="N497">
        <v>1186</v>
      </c>
      <c r="O497">
        <v>95</v>
      </c>
      <c r="P497">
        <v>40</v>
      </c>
      <c r="Q497" s="17" t="s">
        <v>2944</v>
      </c>
      <c r="R497" s="17" t="s">
        <v>2945</v>
      </c>
      <c r="S497" s="17" t="s">
        <v>2946</v>
      </c>
      <c r="T497">
        <v>135</v>
      </c>
      <c r="U497" s="17" t="s">
        <v>2946</v>
      </c>
      <c r="V497" s="17" t="s">
        <v>2941</v>
      </c>
      <c r="W497" s="172">
        <v>45944</v>
      </c>
      <c r="Y497" s="172">
        <v>45931</v>
      </c>
      <c r="Z497" s="17" t="s">
        <v>2942</v>
      </c>
      <c r="AA497">
        <v>2025</v>
      </c>
      <c r="AB497" s="17" t="s">
        <v>2949</v>
      </c>
      <c r="AC497" s="17"/>
      <c r="AD497" s="17" t="s">
        <v>1625</v>
      </c>
      <c r="AE497">
        <v>18</v>
      </c>
      <c r="AF497" s="17" t="s">
        <v>2937</v>
      </c>
      <c r="AG497" t="s">
        <v>2957</v>
      </c>
      <c r="AH497" s="17" t="s">
        <v>1625</v>
      </c>
    </row>
    <row r="498" spans="1:34">
      <c r="A498">
        <v>499</v>
      </c>
      <c r="B498" s="17" t="s">
        <v>31</v>
      </c>
      <c r="C498" s="17" t="s">
        <v>31</v>
      </c>
      <c r="D498" s="17" t="s">
        <v>1</v>
      </c>
      <c r="E498" s="17" t="s">
        <v>112</v>
      </c>
      <c r="F498" s="17" t="s">
        <v>111</v>
      </c>
      <c r="G498" s="17" t="s">
        <v>599</v>
      </c>
      <c r="H498">
        <v>100226</v>
      </c>
      <c r="I498" s="8">
        <v>45944</v>
      </c>
      <c r="J498" s="8">
        <v>45944</v>
      </c>
      <c r="K498">
        <v>0</v>
      </c>
      <c r="L498" s="17" t="s">
        <v>2937</v>
      </c>
      <c r="M498">
        <v>17926</v>
      </c>
      <c r="N498">
        <v>4398</v>
      </c>
      <c r="O498">
        <v>21</v>
      </c>
      <c r="P498">
        <v>60</v>
      </c>
      <c r="Q498" s="17" t="s">
        <v>2944</v>
      </c>
      <c r="R498" s="17" t="s">
        <v>2945</v>
      </c>
      <c r="S498" s="17" t="s">
        <v>2946</v>
      </c>
      <c r="T498">
        <v>81</v>
      </c>
      <c r="U498" s="17" t="s">
        <v>2946</v>
      </c>
      <c r="V498" s="17" t="s">
        <v>2941</v>
      </c>
      <c r="W498" s="172">
        <v>45944</v>
      </c>
      <c r="Y498" s="172">
        <v>45931</v>
      </c>
      <c r="Z498" s="17" t="s">
        <v>2942</v>
      </c>
      <c r="AA498">
        <v>2025</v>
      </c>
      <c r="AB498" s="17" t="s">
        <v>2949</v>
      </c>
      <c r="AC498" s="17"/>
      <c r="AD498" s="17" t="s">
        <v>1625</v>
      </c>
      <c r="AE498">
        <v>18</v>
      </c>
      <c r="AF498" s="17" t="s">
        <v>2937</v>
      </c>
      <c r="AG498" t="s">
        <v>2957</v>
      </c>
      <c r="AH498" s="17" t="s">
        <v>1625</v>
      </c>
    </row>
    <row r="499" spans="1:34">
      <c r="A499">
        <v>668</v>
      </c>
      <c r="B499" s="17" t="s">
        <v>31</v>
      </c>
      <c r="C499" s="17" t="s">
        <v>31</v>
      </c>
      <c r="D499" s="17" t="s">
        <v>1</v>
      </c>
      <c r="E499" s="17" t="s">
        <v>112</v>
      </c>
      <c r="F499" s="17" t="s">
        <v>111</v>
      </c>
      <c r="G499" s="17" t="s">
        <v>599</v>
      </c>
      <c r="H499">
        <v>101334</v>
      </c>
      <c r="I499" s="8">
        <v>45961</v>
      </c>
      <c r="J499" s="8">
        <v>45961</v>
      </c>
      <c r="K499">
        <v>0</v>
      </c>
      <c r="L499" s="17" t="s">
        <v>2937</v>
      </c>
      <c r="M499">
        <v>18120</v>
      </c>
      <c r="N499">
        <v>4423</v>
      </c>
      <c r="O499">
        <v>17</v>
      </c>
      <c r="P499">
        <v>60</v>
      </c>
      <c r="Q499" s="17" t="s">
        <v>2944</v>
      </c>
      <c r="R499" s="17" t="s">
        <v>2945</v>
      </c>
      <c r="S499" s="17" t="s">
        <v>2946</v>
      </c>
      <c r="T499">
        <v>77</v>
      </c>
      <c r="U499" s="17" t="s">
        <v>2946</v>
      </c>
      <c r="V499" s="17" t="s">
        <v>2941</v>
      </c>
      <c r="W499" s="172">
        <v>45961</v>
      </c>
      <c r="Y499" s="172">
        <v>45931</v>
      </c>
      <c r="Z499" s="17" t="s">
        <v>2942</v>
      </c>
      <c r="AA499">
        <v>2025</v>
      </c>
      <c r="AB499" s="17" t="s">
        <v>2952</v>
      </c>
      <c r="AC499" s="17"/>
      <c r="AD499" s="17" t="s">
        <v>1625</v>
      </c>
      <c r="AE499">
        <v>18</v>
      </c>
      <c r="AF499" s="17" t="s">
        <v>2937</v>
      </c>
      <c r="AG499" t="s">
        <v>2957</v>
      </c>
      <c r="AH499" s="17" t="s">
        <v>1625</v>
      </c>
    </row>
    <row r="500" spans="1:34">
      <c r="A500">
        <v>505</v>
      </c>
      <c r="B500" s="17" t="s">
        <v>31</v>
      </c>
      <c r="C500" s="17" t="s">
        <v>31</v>
      </c>
      <c r="D500" s="17" t="s">
        <v>1</v>
      </c>
      <c r="E500" s="17" t="s">
        <v>112</v>
      </c>
      <c r="F500" s="17" t="s">
        <v>111</v>
      </c>
      <c r="G500" s="17" t="s">
        <v>605</v>
      </c>
      <c r="H500">
        <v>101042</v>
      </c>
      <c r="I500" s="8">
        <v>45944</v>
      </c>
      <c r="J500" s="8">
        <v>45944</v>
      </c>
      <c r="K500">
        <v>0</v>
      </c>
      <c r="L500" s="17" t="s">
        <v>2937</v>
      </c>
      <c r="M500">
        <v>9771</v>
      </c>
      <c r="N500">
        <v>2573</v>
      </c>
      <c r="O500">
        <v>34</v>
      </c>
      <c r="P500">
        <v>40</v>
      </c>
      <c r="Q500" s="17" t="s">
        <v>2944</v>
      </c>
      <c r="R500" s="17" t="s">
        <v>2945</v>
      </c>
      <c r="S500" s="17" t="s">
        <v>2946</v>
      </c>
      <c r="T500">
        <v>74</v>
      </c>
      <c r="U500" s="17" t="s">
        <v>2946</v>
      </c>
      <c r="V500" s="17" t="s">
        <v>2941</v>
      </c>
      <c r="W500" s="172">
        <v>45944</v>
      </c>
      <c r="Y500" s="172">
        <v>45931</v>
      </c>
      <c r="Z500" s="17" t="s">
        <v>2942</v>
      </c>
      <c r="AA500">
        <v>2025</v>
      </c>
      <c r="AB500" s="17" t="s">
        <v>2949</v>
      </c>
      <c r="AC500" s="17"/>
      <c r="AD500" s="17" t="s">
        <v>1625</v>
      </c>
      <c r="AE500">
        <v>18</v>
      </c>
      <c r="AF500" s="17" t="s">
        <v>2937</v>
      </c>
      <c r="AG500" t="s">
        <v>2957</v>
      </c>
      <c r="AH500" s="17" t="s">
        <v>1625</v>
      </c>
    </row>
    <row r="501" spans="1:34">
      <c r="A501">
        <v>476</v>
      </c>
      <c r="B501" s="17" t="s">
        <v>31</v>
      </c>
      <c r="C501" s="17" t="s">
        <v>31</v>
      </c>
      <c r="D501" s="17" t="s">
        <v>1</v>
      </c>
      <c r="E501" s="17" t="s">
        <v>109</v>
      </c>
      <c r="F501" s="17" t="s">
        <v>110</v>
      </c>
      <c r="G501" s="17" t="s">
        <v>580</v>
      </c>
      <c r="H501">
        <v>72112</v>
      </c>
      <c r="I501" s="8">
        <v>45942</v>
      </c>
      <c r="J501" s="8">
        <v>45942</v>
      </c>
      <c r="K501">
        <v>0</v>
      </c>
      <c r="L501" s="17" t="s">
        <v>2937</v>
      </c>
      <c r="M501">
        <v>5112</v>
      </c>
      <c r="N501">
        <v>2216</v>
      </c>
      <c r="O501">
        <v>22</v>
      </c>
      <c r="P501">
        <v>60</v>
      </c>
      <c r="Q501" s="17" t="s">
        <v>2944</v>
      </c>
      <c r="R501" s="17" t="s">
        <v>2945</v>
      </c>
      <c r="S501" s="17" t="s">
        <v>2946</v>
      </c>
      <c r="T501">
        <v>82</v>
      </c>
      <c r="U501" s="17" t="s">
        <v>2946</v>
      </c>
      <c r="V501" s="17" t="s">
        <v>2941</v>
      </c>
      <c r="W501" s="172">
        <v>45942</v>
      </c>
      <c r="Y501" s="172">
        <v>45931</v>
      </c>
      <c r="Z501" s="17" t="s">
        <v>2942</v>
      </c>
      <c r="AA501">
        <v>2025</v>
      </c>
      <c r="AB501" s="17" t="s">
        <v>2950</v>
      </c>
      <c r="AC501" s="17"/>
      <c r="AD501" s="17" t="s">
        <v>1772</v>
      </c>
      <c r="AE501">
        <v>18</v>
      </c>
      <c r="AF501" s="17" t="s">
        <v>2937</v>
      </c>
      <c r="AG501" t="s">
        <v>2957</v>
      </c>
      <c r="AH501" s="17" t="s">
        <v>1772</v>
      </c>
    </row>
    <row r="502" spans="1:34">
      <c r="A502">
        <v>477</v>
      </c>
      <c r="B502" s="17" t="s">
        <v>31</v>
      </c>
      <c r="C502" s="17" t="s">
        <v>31</v>
      </c>
      <c r="D502" s="17" t="s">
        <v>1</v>
      </c>
      <c r="E502" s="17" t="s">
        <v>109</v>
      </c>
      <c r="F502" s="17" t="s">
        <v>110</v>
      </c>
      <c r="G502" s="17" t="s">
        <v>581</v>
      </c>
      <c r="H502">
        <v>72112</v>
      </c>
      <c r="I502" s="8">
        <v>45942</v>
      </c>
      <c r="J502" s="8">
        <v>45942</v>
      </c>
      <c r="K502">
        <v>0</v>
      </c>
      <c r="L502" s="17" t="s">
        <v>2937</v>
      </c>
      <c r="M502">
        <v>4171</v>
      </c>
      <c r="N502">
        <v>1238</v>
      </c>
      <c r="O502">
        <v>66</v>
      </c>
      <c r="P502">
        <v>60</v>
      </c>
      <c r="Q502" s="17" t="s">
        <v>2944</v>
      </c>
      <c r="R502" s="17" t="s">
        <v>2945</v>
      </c>
      <c r="S502" s="17" t="s">
        <v>2946</v>
      </c>
      <c r="T502">
        <v>126</v>
      </c>
      <c r="U502" s="17" t="s">
        <v>2946</v>
      </c>
      <c r="V502" s="17" t="s">
        <v>2941</v>
      </c>
      <c r="W502" s="172">
        <v>45942</v>
      </c>
      <c r="Y502" s="172">
        <v>45931</v>
      </c>
      <c r="Z502" s="17" t="s">
        <v>2942</v>
      </c>
      <c r="AA502">
        <v>2025</v>
      </c>
      <c r="AB502" s="17" t="s">
        <v>2950</v>
      </c>
      <c r="AC502" s="17"/>
      <c r="AD502" s="17" t="s">
        <v>1772</v>
      </c>
      <c r="AE502">
        <v>18</v>
      </c>
      <c r="AF502" s="17" t="s">
        <v>2937</v>
      </c>
      <c r="AG502" t="s">
        <v>2957</v>
      </c>
      <c r="AH502" s="17" t="s">
        <v>1772</v>
      </c>
    </row>
    <row r="503" spans="1:34">
      <c r="A503">
        <v>495</v>
      </c>
      <c r="B503" s="17" t="s">
        <v>31</v>
      </c>
      <c r="C503" s="17" t="s">
        <v>31</v>
      </c>
      <c r="D503" s="17" t="s">
        <v>104</v>
      </c>
      <c r="E503" s="17" t="s">
        <v>230</v>
      </c>
      <c r="F503" s="17" t="s">
        <v>231</v>
      </c>
      <c r="G503" s="17" t="s">
        <v>595</v>
      </c>
      <c r="H503" t="s">
        <v>626</v>
      </c>
      <c r="I503" s="8">
        <v>45944</v>
      </c>
      <c r="J503" s="8">
        <v>45945</v>
      </c>
      <c r="K503">
        <v>1</v>
      </c>
      <c r="L503" s="17" t="s">
        <v>2937</v>
      </c>
      <c r="M503">
        <v>1667</v>
      </c>
      <c r="N503">
        <v>334</v>
      </c>
      <c r="O503">
        <v>119</v>
      </c>
      <c r="P503">
        <v>60</v>
      </c>
      <c r="Q503" s="17" t="s">
        <v>2944</v>
      </c>
      <c r="R503" s="17" t="s">
        <v>2945</v>
      </c>
      <c r="S503" s="17" t="s">
        <v>2946</v>
      </c>
      <c r="T503">
        <v>179</v>
      </c>
      <c r="U503" s="17" t="s">
        <v>2946</v>
      </c>
      <c r="V503" s="17" t="s">
        <v>2941</v>
      </c>
      <c r="W503" s="172">
        <v>45945</v>
      </c>
      <c r="Y503" s="172">
        <v>45931</v>
      </c>
      <c r="Z503" s="17" t="s">
        <v>2942</v>
      </c>
      <c r="AA503">
        <v>2025</v>
      </c>
      <c r="AB503" s="17" t="s">
        <v>2943</v>
      </c>
      <c r="AC503" s="17"/>
      <c r="AD503" s="17" t="s">
        <v>1459</v>
      </c>
      <c r="AE503">
        <v>18</v>
      </c>
      <c r="AF503" s="17" t="s">
        <v>2937</v>
      </c>
      <c r="AG503" t="s">
        <v>2957</v>
      </c>
      <c r="AH503" s="17" t="s">
        <v>1459</v>
      </c>
    </row>
    <row r="504" spans="1:34">
      <c r="A504">
        <v>595</v>
      </c>
      <c r="B504" s="17" t="s">
        <v>31</v>
      </c>
      <c r="C504" s="17" t="s">
        <v>31</v>
      </c>
      <c r="D504" s="17" t="s">
        <v>1</v>
      </c>
      <c r="E504" s="17" t="s">
        <v>230</v>
      </c>
      <c r="F504" s="17" t="s">
        <v>231</v>
      </c>
      <c r="G504" s="17" t="s">
        <v>654</v>
      </c>
      <c r="H504" t="s">
        <v>656</v>
      </c>
      <c r="I504" s="8">
        <v>45949</v>
      </c>
      <c r="J504" s="8">
        <v>45949</v>
      </c>
      <c r="K504">
        <v>0</v>
      </c>
      <c r="L504" s="17" t="s">
        <v>2937</v>
      </c>
      <c r="M504">
        <v>4259</v>
      </c>
      <c r="N504">
        <v>1173</v>
      </c>
      <c r="O504">
        <v>56</v>
      </c>
      <c r="P504">
        <v>60</v>
      </c>
      <c r="Q504" s="17" t="s">
        <v>2944</v>
      </c>
      <c r="R504" s="17" t="s">
        <v>2945</v>
      </c>
      <c r="S504" s="17" t="s">
        <v>2946</v>
      </c>
      <c r="T504">
        <v>116</v>
      </c>
      <c r="U504" s="17" t="s">
        <v>2946</v>
      </c>
      <c r="V504" s="17" t="s">
        <v>2941</v>
      </c>
      <c r="W504" s="172">
        <v>45949</v>
      </c>
      <c r="Y504" s="172">
        <v>45931</v>
      </c>
      <c r="Z504" s="17" t="s">
        <v>2942</v>
      </c>
      <c r="AA504">
        <v>2025</v>
      </c>
      <c r="AB504" s="17" t="s">
        <v>2950</v>
      </c>
      <c r="AC504" s="17"/>
      <c r="AD504" s="17" t="s">
        <v>1400</v>
      </c>
      <c r="AE504">
        <v>18</v>
      </c>
      <c r="AF504" s="17" t="s">
        <v>2937</v>
      </c>
      <c r="AG504" t="s">
        <v>2957</v>
      </c>
      <c r="AH504" s="17" t="s">
        <v>1400</v>
      </c>
    </row>
    <row r="505" spans="1:34">
      <c r="A505">
        <v>513</v>
      </c>
      <c r="B505" s="17" t="s">
        <v>31</v>
      </c>
      <c r="C505" s="17" t="s">
        <v>31</v>
      </c>
      <c r="D505" s="17" t="s">
        <v>104</v>
      </c>
      <c r="E505" s="17" t="s">
        <v>127</v>
      </c>
      <c r="F505" s="17" t="s">
        <v>126</v>
      </c>
      <c r="G505" s="17" t="s">
        <v>613</v>
      </c>
      <c r="H505">
        <v>114628</v>
      </c>
      <c r="I505" s="8">
        <v>45944</v>
      </c>
      <c r="J505" s="8">
        <v>45944</v>
      </c>
      <c r="K505">
        <v>0</v>
      </c>
      <c r="L505" s="17" t="s">
        <v>2937</v>
      </c>
      <c r="M505">
        <v>109111</v>
      </c>
      <c r="N505">
        <v>2607</v>
      </c>
      <c r="O505">
        <v>38</v>
      </c>
      <c r="P505">
        <v>40</v>
      </c>
      <c r="Q505" s="17" t="s">
        <v>2944</v>
      </c>
      <c r="R505" s="17" t="s">
        <v>2945</v>
      </c>
      <c r="S505" s="17" t="s">
        <v>2946</v>
      </c>
      <c r="T505">
        <v>78</v>
      </c>
      <c r="U505" s="17" t="s">
        <v>2946</v>
      </c>
      <c r="V505" s="17" t="s">
        <v>2941</v>
      </c>
      <c r="W505" s="172">
        <v>45944</v>
      </c>
      <c r="Y505" s="172">
        <v>45931</v>
      </c>
      <c r="Z505" s="17" t="s">
        <v>2942</v>
      </c>
      <c r="AA505">
        <v>2025</v>
      </c>
      <c r="AB505" s="17" t="s">
        <v>2949</v>
      </c>
      <c r="AC505" s="17"/>
      <c r="AD505" s="17" t="s">
        <v>1703</v>
      </c>
      <c r="AE505">
        <v>18</v>
      </c>
      <c r="AF505" s="17" t="s">
        <v>2937</v>
      </c>
      <c r="AG505" t="s">
        <v>2957</v>
      </c>
      <c r="AH505" s="17" t="s">
        <v>1703</v>
      </c>
    </row>
    <row r="506" spans="1:34">
      <c r="A506">
        <v>514</v>
      </c>
      <c r="B506" s="17" t="s">
        <v>31</v>
      </c>
      <c r="C506" s="17" t="s">
        <v>31</v>
      </c>
      <c r="D506" s="17" t="s">
        <v>104</v>
      </c>
      <c r="E506" s="17" t="s">
        <v>127</v>
      </c>
      <c r="F506" s="17" t="s">
        <v>126</v>
      </c>
      <c r="G506" s="17" t="s">
        <v>614</v>
      </c>
      <c r="H506">
        <v>114628</v>
      </c>
      <c r="I506" s="8">
        <v>45944</v>
      </c>
      <c r="J506" s="8">
        <v>45944</v>
      </c>
      <c r="K506">
        <v>0</v>
      </c>
      <c r="L506" s="17" t="s">
        <v>2937</v>
      </c>
      <c r="M506">
        <v>9613</v>
      </c>
      <c r="N506">
        <v>1953</v>
      </c>
      <c r="O506">
        <v>20</v>
      </c>
      <c r="P506">
        <v>40</v>
      </c>
      <c r="Q506" s="17" t="s">
        <v>2944</v>
      </c>
      <c r="R506" s="17" t="s">
        <v>2945</v>
      </c>
      <c r="S506" s="17" t="s">
        <v>2946</v>
      </c>
      <c r="T506">
        <v>60</v>
      </c>
      <c r="U506" s="17" t="s">
        <v>2946</v>
      </c>
      <c r="V506" s="17" t="s">
        <v>2941</v>
      </c>
      <c r="W506" s="172">
        <v>45944</v>
      </c>
      <c r="Y506" s="172">
        <v>45931</v>
      </c>
      <c r="Z506" s="17" t="s">
        <v>2942</v>
      </c>
      <c r="AA506">
        <v>2025</v>
      </c>
      <c r="AB506" s="17" t="s">
        <v>2949</v>
      </c>
      <c r="AC506" s="17"/>
      <c r="AD506" s="17" t="s">
        <v>1690</v>
      </c>
      <c r="AE506">
        <v>18</v>
      </c>
      <c r="AF506" s="17" t="s">
        <v>2937</v>
      </c>
      <c r="AG506" t="s">
        <v>2957</v>
      </c>
      <c r="AH506" s="17" t="s">
        <v>1690</v>
      </c>
    </row>
    <row r="507" spans="1:34">
      <c r="A507">
        <v>518</v>
      </c>
      <c r="B507" s="17" t="s">
        <v>31</v>
      </c>
      <c r="C507" s="17" t="s">
        <v>31</v>
      </c>
      <c r="D507" s="17" t="s">
        <v>104</v>
      </c>
      <c r="E507" s="17" t="s">
        <v>127</v>
      </c>
      <c r="F507" s="17" t="s">
        <v>126</v>
      </c>
      <c r="G507" s="17" t="s">
        <v>618</v>
      </c>
      <c r="H507">
        <v>115859</v>
      </c>
      <c r="I507" s="8">
        <v>45944</v>
      </c>
      <c r="J507" s="8">
        <v>45944</v>
      </c>
      <c r="K507">
        <v>0</v>
      </c>
      <c r="L507" s="17" t="s">
        <v>2937</v>
      </c>
      <c r="M507">
        <v>4019</v>
      </c>
      <c r="N507">
        <v>701</v>
      </c>
      <c r="O507">
        <v>51</v>
      </c>
      <c r="P507">
        <v>40</v>
      </c>
      <c r="Q507" s="17" t="s">
        <v>2944</v>
      </c>
      <c r="R507" s="17" t="s">
        <v>2945</v>
      </c>
      <c r="S507" s="17" t="s">
        <v>2946</v>
      </c>
      <c r="T507">
        <v>91</v>
      </c>
      <c r="U507" s="17" t="s">
        <v>2946</v>
      </c>
      <c r="V507" s="17" t="s">
        <v>2941</v>
      </c>
      <c r="W507" s="172">
        <v>45944</v>
      </c>
      <c r="Y507" s="172">
        <v>45931</v>
      </c>
      <c r="Z507" s="17" t="s">
        <v>2942</v>
      </c>
      <c r="AA507">
        <v>2025</v>
      </c>
      <c r="AB507" s="17" t="s">
        <v>2949</v>
      </c>
      <c r="AC507" s="17"/>
      <c r="AD507" s="17" t="s">
        <v>1703</v>
      </c>
      <c r="AE507">
        <v>18</v>
      </c>
      <c r="AF507" s="17" t="s">
        <v>2937</v>
      </c>
      <c r="AG507" t="s">
        <v>2957</v>
      </c>
      <c r="AH507" s="17" t="s">
        <v>1703</v>
      </c>
    </row>
    <row r="508" spans="1:34">
      <c r="A508">
        <v>568</v>
      </c>
      <c r="B508" s="17" t="s">
        <v>31</v>
      </c>
      <c r="C508" s="17" t="s">
        <v>31</v>
      </c>
      <c r="D508" s="17" t="s">
        <v>104</v>
      </c>
      <c r="E508" s="17" t="s">
        <v>127</v>
      </c>
      <c r="F508" s="17" t="s">
        <v>126</v>
      </c>
      <c r="G508" s="17" t="s">
        <v>618</v>
      </c>
      <c r="H508">
        <v>152959</v>
      </c>
      <c r="I508" s="8">
        <v>45946</v>
      </c>
      <c r="J508" s="8">
        <v>45957</v>
      </c>
      <c r="K508">
        <v>11</v>
      </c>
      <c r="L508" s="17" t="s">
        <v>2937</v>
      </c>
      <c r="M508">
        <v>4103</v>
      </c>
      <c r="N508">
        <v>716</v>
      </c>
      <c r="O508">
        <v>58</v>
      </c>
      <c r="P508">
        <v>40</v>
      </c>
      <c r="Q508" s="17" t="s">
        <v>2944</v>
      </c>
      <c r="R508" s="17" t="s">
        <v>2945</v>
      </c>
      <c r="S508" s="17" t="s">
        <v>2946</v>
      </c>
      <c r="T508">
        <v>98</v>
      </c>
      <c r="U508" s="17" t="s">
        <v>2946</v>
      </c>
      <c r="V508" s="17" t="s">
        <v>2941</v>
      </c>
      <c r="W508" s="172">
        <v>45957</v>
      </c>
      <c r="Y508" s="172">
        <v>45931</v>
      </c>
      <c r="Z508" s="17" t="s">
        <v>2942</v>
      </c>
      <c r="AA508">
        <v>2025</v>
      </c>
      <c r="AB508" s="17" t="s">
        <v>1003</v>
      </c>
      <c r="AC508" s="17"/>
      <c r="AD508" s="17" t="s">
        <v>1703</v>
      </c>
      <c r="AE508">
        <v>18</v>
      </c>
      <c r="AF508" s="17" t="s">
        <v>2937</v>
      </c>
      <c r="AG508" t="s">
        <v>2957</v>
      </c>
      <c r="AH508" s="17" t="s">
        <v>1703</v>
      </c>
    </row>
    <row r="509" spans="1:34">
      <c r="A509">
        <v>614</v>
      </c>
      <c r="B509" s="17" t="s">
        <v>31</v>
      </c>
      <c r="C509" s="17" t="s">
        <v>31</v>
      </c>
      <c r="D509" s="17" t="s">
        <v>104</v>
      </c>
      <c r="E509" s="17" t="s">
        <v>127</v>
      </c>
      <c r="F509" s="17" t="s">
        <v>126</v>
      </c>
      <c r="G509" s="17" t="s">
        <v>667</v>
      </c>
      <c r="H509">
        <v>101809</v>
      </c>
      <c r="I509" s="8">
        <v>45589</v>
      </c>
      <c r="J509" s="8">
        <v>45589</v>
      </c>
      <c r="K509">
        <v>0</v>
      </c>
      <c r="L509" s="17" t="s">
        <v>2937</v>
      </c>
      <c r="M509">
        <v>2417</v>
      </c>
      <c r="N509">
        <v>451</v>
      </c>
      <c r="O509">
        <v>18</v>
      </c>
      <c r="P509">
        <v>80</v>
      </c>
      <c r="Q509" s="17" t="s">
        <v>2944</v>
      </c>
      <c r="R509" s="17" t="s">
        <v>2945</v>
      </c>
      <c r="S509" s="17" t="s">
        <v>2948</v>
      </c>
      <c r="T509">
        <v>98</v>
      </c>
      <c r="U509" s="17" t="s">
        <v>2948</v>
      </c>
      <c r="V509" s="17" t="s">
        <v>2941</v>
      </c>
      <c r="W509" s="172">
        <v>45954</v>
      </c>
      <c r="Y509" s="172">
        <v>45931</v>
      </c>
      <c r="Z509" s="17" t="s">
        <v>2942</v>
      </c>
      <c r="AA509">
        <v>2024</v>
      </c>
      <c r="AB509" s="17" t="s">
        <v>2951</v>
      </c>
      <c r="AC509" s="17"/>
      <c r="AD509" s="17" t="s">
        <v>1690</v>
      </c>
      <c r="AE509">
        <v>18</v>
      </c>
      <c r="AF509" s="17" t="s">
        <v>2937</v>
      </c>
      <c r="AG509" t="s">
        <v>2957</v>
      </c>
      <c r="AH509" s="17" t="s">
        <v>1690</v>
      </c>
    </row>
    <row r="510" spans="1:34">
      <c r="A510">
        <v>528</v>
      </c>
      <c r="B510" s="17" t="s">
        <v>31</v>
      </c>
      <c r="C510" s="17" t="s">
        <v>31</v>
      </c>
      <c r="D510" s="17" t="s">
        <v>104</v>
      </c>
      <c r="E510" s="17" t="s">
        <v>129</v>
      </c>
      <c r="F510" s="17" t="s">
        <v>340</v>
      </c>
      <c r="G510" s="17" t="s">
        <v>541</v>
      </c>
      <c r="H510">
        <v>95438</v>
      </c>
      <c r="I510" s="8">
        <v>45945</v>
      </c>
      <c r="J510" s="8">
        <v>45945</v>
      </c>
      <c r="K510">
        <v>0</v>
      </c>
      <c r="L510" s="17" t="s">
        <v>2937</v>
      </c>
      <c r="M510">
        <v>216</v>
      </c>
      <c r="N510">
        <v>63</v>
      </c>
      <c r="O510">
        <v>13</v>
      </c>
      <c r="P510">
        <v>60</v>
      </c>
      <c r="Q510" s="17" t="s">
        <v>2944</v>
      </c>
      <c r="R510" s="17" t="s">
        <v>2945</v>
      </c>
      <c r="S510" s="17" t="s">
        <v>2946</v>
      </c>
      <c r="T510">
        <v>73</v>
      </c>
      <c r="U510" s="17" t="s">
        <v>2946</v>
      </c>
      <c r="V510" s="17" t="s">
        <v>2941</v>
      </c>
      <c r="W510" s="172">
        <v>45945</v>
      </c>
      <c r="Y510" s="172">
        <v>45931</v>
      </c>
      <c r="Z510" s="17" t="s">
        <v>2942</v>
      </c>
      <c r="AA510">
        <v>2025</v>
      </c>
      <c r="AB510" s="17" t="s">
        <v>2943</v>
      </c>
      <c r="AC510" s="17"/>
      <c r="AD510" s="17" t="s">
        <v>1634</v>
      </c>
      <c r="AE510">
        <v>18</v>
      </c>
      <c r="AF510" s="17" t="s">
        <v>2937</v>
      </c>
      <c r="AG510" t="s">
        <v>2957</v>
      </c>
      <c r="AH510" s="17" t="s">
        <v>1634</v>
      </c>
    </row>
    <row r="511" spans="1:34">
      <c r="A511">
        <v>554</v>
      </c>
      <c r="B511" s="17" t="s">
        <v>31</v>
      </c>
      <c r="C511" s="17" t="s">
        <v>31</v>
      </c>
      <c r="D511" s="17" t="s">
        <v>1</v>
      </c>
      <c r="E511" s="17" t="s">
        <v>107</v>
      </c>
      <c r="F511" s="17" t="s">
        <v>108</v>
      </c>
      <c r="G511" s="17" t="s">
        <v>638</v>
      </c>
      <c r="H511">
        <v>125451</v>
      </c>
      <c r="I511" s="8">
        <v>45945</v>
      </c>
      <c r="J511" s="8">
        <v>45945</v>
      </c>
      <c r="K511">
        <v>0</v>
      </c>
      <c r="L511" s="17" t="s">
        <v>2937</v>
      </c>
      <c r="M511">
        <v>5404</v>
      </c>
      <c r="N511">
        <v>1282</v>
      </c>
      <c r="O511">
        <v>24</v>
      </c>
      <c r="P511">
        <v>40</v>
      </c>
      <c r="Q511" s="17" t="s">
        <v>2944</v>
      </c>
      <c r="R511" s="17" t="s">
        <v>2945</v>
      </c>
      <c r="S511" s="17" t="s">
        <v>2946</v>
      </c>
      <c r="T511">
        <v>64</v>
      </c>
      <c r="U511" s="17" t="s">
        <v>2946</v>
      </c>
      <c r="V511" s="17" t="s">
        <v>2941</v>
      </c>
      <c r="W511" s="172">
        <v>45945</v>
      </c>
      <c r="Y511" s="172">
        <v>45931</v>
      </c>
      <c r="Z511" s="17" t="s">
        <v>2942</v>
      </c>
      <c r="AA511">
        <v>2025</v>
      </c>
      <c r="AB511" s="17" t="s">
        <v>2943</v>
      </c>
      <c r="AC511" s="17"/>
      <c r="AD511" s="17" t="s">
        <v>1760</v>
      </c>
      <c r="AE511">
        <v>18</v>
      </c>
      <c r="AF511" s="17" t="s">
        <v>2937</v>
      </c>
      <c r="AG511" t="s">
        <v>2957</v>
      </c>
      <c r="AH511" s="17" t="s">
        <v>1760</v>
      </c>
    </row>
    <row r="512" spans="1:34">
      <c r="A512">
        <v>573</v>
      </c>
      <c r="B512" s="17" t="s">
        <v>31</v>
      </c>
      <c r="C512" s="17" t="s">
        <v>31</v>
      </c>
      <c r="D512" s="17" t="s">
        <v>1</v>
      </c>
      <c r="E512" s="17" t="s">
        <v>107</v>
      </c>
      <c r="F512" s="17" t="s">
        <v>108</v>
      </c>
      <c r="G512" s="17" t="s">
        <v>647</v>
      </c>
      <c r="H512">
        <v>82011</v>
      </c>
      <c r="I512" s="8">
        <v>45947</v>
      </c>
      <c r="J512" s="8">
        <v>45947</v>
      </c>
      <c r="K512">
        <v>0</v>
      </c>
      <c r="L512" s="17" t="s">
        <v>2937</v>
      </c>
      <c r="M512">
        <v>5136</v>
      </c>
      <c r="N512">
        <v>980</v>
      </c>
      <c r="O512">
        <v>100</v>
      </c>
      <c r="P512">
        <v>100</v>
      </c>
      <c r="Q512" s="17" t="s">
        <v>2944</v>
      </c>
      <c r="R512" s="17" t="s">
        <v>2945</v>
      </c>
      <c r="S512" s="17" t="s">
        <v>2948</v>
      </c>
      <c r="T512">
        <v>200</v>
      </c>
      <c r="U512" s="17" t="s">
        <v>2948</v>
      </c>
      <c r="V512" s="17" t="s">
        <v>2941</v>
      </c>
      <c r="W512" s="172">
        <v>45947</v>
      </c>
      <c r="Y512" s="172">
        <v>45931</v>
      </c>
      <c r="Z512" s="17" t="s">
        <v>2942</v>
      </c>
      <c r="AA512">
        <v>2025</v>
      </c>
      <c r="AB512" s="17" t="s">
        <v>2952</v>
      </c>
      <c r="AC512" s="17"/>
      <c r="AD512" s="17" t="s">
        <v>1758</v>
      </c>
      <c r="AE512">
        <v>18</v>
      </c>
      <c r="AF512" s="17" t="s">
        <v>2937</v>
      </c>
      <c r="AG512" t="s">
        <v>2957</v>
      </c>
      <c r="AH512" s="17" t="s">
        <v>1758</v>
      </c>
    </row>
    <row r="513" spans="1:34">
      <c r="A513">
        <v>582</v>
      </c>
      <c r="B513" s="17" t="s">
        <v>31</v>
      </c>
      <c r="C513" s="17" t="s">
        <v>31</v>
      </c>
      <c r="D513" s="17" t="s">
        <v>1</v>
      </c>
      <c r="E513" s="17" t="s">
        <v>107</v>
      </c>
      <c r="F513" s="17" t="s">
        <v>108</v>
      </c>
      <c r="G513" s="17" t="s">
        <v>653</v>
      </c>
      <c r="H513">
        <v>82524</v>
      </c>
      <c r="I513" s="8">
        <v>45947</v>
      </c>
      <c r="J513" s="8">
        <v>45947</v>
      </c>
      <c r="K513">
        <v>0</v>
      </c>
      <c r="L513" s="17" t="s">
        <v>2937</v>
      </c>
      <c r="M513">
        <v>7339</v>
      </c>
      <c r="N513">
        <v>2111</v>
      </c>
      <c r="O513">
        <v>38</v>
      </c>
      <c r="P513">
        <v>40</v>
      </c>
      <c r="Q513" s="17" t="s">
        <v>2944</v>
      </c>
      <c r="R513" s="17" t="s">
        <v>2945</v>
      </c>
      <c r="S513" s="17" t="s">
        <v>2946</v>
      </c>
      <c r="T513">
        <v>78</v>
      </c>
      <c r="U513" s="17" t="s">
        <v>2946</v>
      </c>
      <c r="V513" s="17" t="s">
        <v>2941</v>
      </c>
      <c r="W513" s="172">
        <v>45947</v>
      </c>
      <c r="Y513" s="172">
        <v>45931</v>
      </c>
      <c r="Z513" s="17" t="s">
        <v>2942</v>
      </c>
      <c r="AA513">
        <v>2025</v>
      </c>
      <c r="AB513" s="17" t="s">
        <v>2952</v>
      </c>
      <c r="AC513" s="17"/>
      <c r="AD513" s="17" t="s">
        <v>1758</v>
      </c>
      <c r="AE513">
        <v>18</v>
      </c>
      <c r="AF513" s="17" t="s">
        <v>2937</v>
      </c>
      <c r="AG513" t="s">
        <v>2957</v>
      </c>
      <c r="AH513" s="17" t="s">
        <v>1758</v>
      </c>
    </row>
    <row r="514" spans="1:34">
      <c r="A514">
        <v>597</v>
      </c>
      <c r="B514" s="17" t="s">
        <v>31</v>
      </c>
      <c r="C514" s="17" t="s">
        <v>31</v>
      </c>
      <c r="D514" s="17" t="s">
        <v>1</v>
      </c>
      <c r="E514" s="17" t="s">
        <v>112</v>
      </c>
      <c r="F514" s="17" t="s">
        <v>111</v>
      </c>
      <c r="G514" s="17" t="s">
        <v>657</v>
      </c>
      <c r="H514">
        <v>95142</v>
      </c>
      <c r="I514" s="8">
        <v>45949</v>
      </c>
      <c r="J514" s="8">
        <v>45949</v>
      </c>
      <c r="K514">
        <v>0</v>
      </c>
      <c r="L514" s="17" t="s">
        <v>2937</v>
      </c>
      <c r="M514">
        <v>3459</v>
      </c>
      <c r="N514">
        <v>536</v>
      </c>
      <c r="O514">
        <v>47</v>
      </c>
      <c r="P514">
        <v>80</v>
      </c>
      <c r="Q514" s="17" t="s">
        <v>2944</v>
      </c>
      <c r="R514" s="17" t="s">
        <v>2945</v>
      </c>
      <c r="S514" s="17" t="s">
        <v>2948</v>
      </c>
      <c r="T514">
        <v>127</v>
      </c>
      <c r="U514" s="17" t="s">
        <v>2948</v>
      </c>
      <c r="V514" s="17" t="s">
        <v>2941</v>
      </c>
      <c r="W514" s="172">
        <v>45949</v>
      </c>
      <c r="Y514" s="172">
        <v>45931</v>
      </c>
      <c r="Z514" s="17" t="s">
        <v>2942</v>
      </c>
      <c r="AA514">
        <v>2025</v>
      </c>
      <c r="AB514" s="17" t="s">
        <v>2950</v>
      </c>
      <c r="AC514" s="17"/>
      <c r="AD514" s="17" t="s">
        <v>1744</v>
      </c>
      <c r="AE514">
        <v>18</v>
      </c>
      <c r="AF514" s="17" t="s">
        <v>2937</v>
      </c>
      <c r="AG514" t="s">
        <v>2957</v>
      </c>
      <c r="AH514" s="17" t="s">
        <v>1744</v>
      </c>
    </row>
    <row r="515" spans="1:34">
      <c r="A515">
        <v>605</v>
      </c>
      <c r="B515" s="17" t="s">
        <v>31</v>
      </c>
      <c r="C515" s="17" t="s">
        <v>31</v>
      </c>
      <c r="D515" s="17" t="s">
        <v>1</v>
      </c>
      <c r="E515" s="17" t="s">
        <v>112</v>
      </c>
      <c r="F515" s="17" t="s">
        <v>111</v>
      </c>
      <c r="G515" s="17" t="s">
        <v>661</v>
      </c>
      <c r="H515">
        <v>111126</v>
      </c>
      <c r="I515" s="8">
        <v>45952</v>
      </c>
      <c r="J515" s="8">
        <v>45952</v>
      </c>
      <c r="K515">
        <v>0</v>
      </c>
      <c r="L515" s="17" t="s">
        <v>2937</v>
      </c>
      <c r="M515">
        <v>6833</v>
      </c>
      <c r="N515">
        <v>2046</v>
      </c>
      <c r="O515">
        <v>60</v>
      </c>
      <c r="P515">
        <v>40</v>
      </c>
      <c r="Q515" s="17" t="s">
        <v>2944</v>
      </c>
      <c r="R515" s="17" t="s">
        <v>2945</v>
      </c>
      <c r="S515" s="17" t="s">
        <v>2946</v>
      </c>
      <c r="T515">
        <v>100</v>
      </c>
      <c r="U515" s="17" t="s">
        <v>2946</v>
      </c>
      <c r="V515" s="17" t="s">
        <v>2941</v>
      </c>
      <c r="W515" s="172">
        <v>45952</v>
      </c>
      <c r="Y515" s="172">
        <v>45931</v>
      </c>
      <c r="Z515" s="17" t="s">
        <v>2942</v>
      </c>
      <c r="AA515">
        <v>2025</v>
      </c>
      <c r="AB515" s="17" t="s">
        <v>2943</v>
      </c>
      <c r="AC515" s="17"/>
      <c r="AD515" s="17" t="s">
        <v>1500</v>
      </c>
      <c r="AE515">
        <v>18</v>
      </c>
      <c r="AF515" s="17" t="s">
        <v>2937</v>
      </c>
      <c r="AG515" t="s">
        <v>2957</v>
      </c>
      <c r="AH515" s="17" t="s">
        <v>1500</v>
      </c>
    </row>
    <row r="516" spans="1:34">
      <c r="A516">
        <v>606</v>
      </c>
      <c r="B516" s="17" t="s">
        <v>31</v>
      </c>
      <c r="C516" s="17" t="s">
        <v>31</v>
      </c>
      <c r="D516" s="17" t="s">
        <v>1</v>
      </c>
      <c r="E516" s="17" t="s">
        <v>112</v>
      </c>
      <c r="F516" s="17" t="s">
        <v>111</v>
      </c>
      <c r="G516" s="17" t="s">
        <v>662</v>
      </c>
      <c r="H516">
        <v>111126</v>
      </c>
      <c r="I516" s="8">
        <v>45952</v>
      </c>
      <c r="J516" s="8">
        <v>45952</v>
      </c>
      <c r="K516">
        <v>0</v>
      </c>
      <c r="L516" s="17" t="s">
        <v>2937</v>
      </c>
      <c r="M516">
        <v>9020</v>
      </c>
      <c r="N516">
        <v>2136</v>
      </c>
      <c r="O516">
        <v>74</v>
      </c>
      <c r="P516">
        <v>60</v>
      </c>
      <c r="Q516" s="17" t="s">
        <v>2944</v>
      </c>
      <c r="R516" s="17" t="s">
        <v>2945</v>
      </c>
      <c r="S516" s="17" t="s">
        <v>2946</v>
      </c>
      <c r="T516">
        <v>134</v>
      </c>
      <c r="U516" s="17" t="s">
        <v>2946</v>
      </c>
      <c r="V516" s="17" t="s">
        <v>2941</v>
      </c>
      <c r="W516" s="172">
        <v>45952</v>
      </c>
      <c r="Y516" s="172">
        <v>45931</v>
      </c>
      <c r="Z516" s="17" t="s">
        <v>2942</v>
      </c>
      <c r="AA516">
        <v>2025</v>
      </c>
      <c r="AB516" s="17" t="s">
        <v>2943</v>
      </c>
      <c r="AC516" s="17"/>
      <c r="AD516" s="17" t="s">
        <v>1500</v>
      </c>
      <c r="AE516">
        <v>18</v>
      </c>
      <c r="AF516" s="17" t="s">
        <v>2937</v>
      </c>
      <c r="AG516" t="s">
        <v>2957</v>
      </c>
      <c r="AH516" s="17" t="s">
        <v>1500</v>
      </c>
    </row>
    <row r="517" spans="1:34">
      <c r="A517">
        <v>607</v>
      </c>
      <c r="B517" s="17" t="s">
        <v>31</v>
      </c>
      <c r="C517" s="17" t="s">
        <v>31</v>
      </c>
      <c r="D517" s="17" t="s">
        <v>1</v>
      </c>
      <c r="E517" s="17" t="s">
        <v>112</v>
      </c>
      <c r="F517" s="17" t="s">
        <v>111</v>
      </c>
      <c r="G517" s="17" t="s">
        <v>663</v>
      </c>
      <c r="H517">
        <v>111126</v>
      </c>
      <c r="I517" s="8">
        <v>45952</v>
      </c>
      <c r="J517" s="8">
        <v>45952</v>
      </c>
      <c r="K517">
        <v>0</v>
      </c>
      <c r="L517" s="17" t="s">
        <v>2937</v>
      </c>
      <c r="M517">
        <v>18307</v>
      </c>
      <c r="N517">
        <v>5034</v>
      </c>
      <c r="O517">
        <v>40</v>
      </c>
      <c r="P517">
        <v>60</v>
      </c>
      <c r="Q517" s="17" t="s">
        <v>2944</v>
      </c>
      <c r="R517" s="17" t="s">
        <v>2945</v>
      </c>
      <c r="S517" s="17" t="s">
        <v>2946</v>
      </c>
      <c r="T517">
        <v>100</v>
      </c>
      <c r="U517" s="17" t="s">
        <v>2946</v>
      </c>
      <c r="V517" s="17" t="s">
        <v>2941</v>
      </c>
      <c r="W517" s="172">
        <v>45952</v>
      </c>
      <c r="Y517" s="172">
        <v>45931</v>
      </c>
      <c r="Z517" s="17" t="s">
        <v>2942</v>
      </c>
      <c r="AA517">
        <v>2025</v>
      </c>
      <c r="AB517" s="17" t="s">
        <v>2943</v>
      </c>
      <c r="AC517" s="17"/>
      <c r="AD517" s="17" t="s">
        <v>1500</v>
      </c>
      <c r="AE517">
        <v>18</v>
      </c>
      <c r="AF517" s="17" t="s">
        <v>2937</v>
      </c>
      <c r="AG517" t="s">
        <v>2957</v>
      </c>
      <c r="AH517" s="17" t="s">
        <v>1500</v>
      </c>
    </row>
    <row r="518" spans="1:34">
      <c r="A518">
        <v>608</v>
      </c>
      <c r="B518" s="17" t="s">
        <v>31</v>
      </c>
      <c r="C518" s="17" t="s">
        <v>31</v>
      </c>
      <c r="D518" s="17" t="s">
        <v>1</v>
      </c>
      <c r="E518" s="17" t="s">
        <v>112</v>
      </c>
      <c r="F518" s="17" t="s">
        <v>111</v>
      </c>
      <c r="G518" s="17" t="s">
        <v>664</v>
      </c>
      <c r="H518">
        <v>111126</v>
      </c>
      <c r="I518" s="8">
        <v>45952</v>
      </c>
      <c r="J518" s="8">
        <v>45952</v>
      </c>
      <c r="K518">
        <v>0</v>
      </c>
      <c r="L518" s="17" t="s">
        <v>2937</v>
      </c>
      <c r="M518">
        <v>3504</v>
      </c>
      <c r="N518">
        <v>517</v>
      </c>
      <c r="O518">
        <v>68</v>
      </c>
      <c r="P518">
        <v>40</v>
      </c>
      <c r="Q518" s="17" t="s">
        <v>2944</v>
      </c>
      <c r="R518" s="17" t="s">
        <v>2945</v>
      </c>
      <c r="S518" s="17" t="s">
        <v>2946</v>
      </c>
      <c r="T518">
        <v>108</v>
      </c>
      <c r="U518" s="17" t="s">
        <v>2946</v>
      </c>
      <c r="V518" s="17" t="s">
        <v>2941</v>
      </c>
      <c r="W518" s="172">
        <v>45952</v>
      </c>
      <c r="Y518" s="172">
        <v>45931</v>
      </c>
      <c r="Z518" s="17" t="s">
        <v>2942</v>
      </c>
      <c r="AA518">
        <v>2025</v>
      </c>
      <c r="AB518" s="17" t="s">
        <v>2943</v>
      </c>
      <c r="AC518" s="17"/>
      <c r="AD518" s="17" t="s">
        <v>1500</v>
      </c>
      <c r="AE518">
        <v>18</v>
      </c>
      <c r="AF518" s="17" t="s">
        <v>2937</v>
      </c>
      <c r="AG518" t="s">
        <v>2957</v>
      </c>
      <c r="AH518" s="17" t="s">
        <v>1500</v>
      </c>
    </row>
    <row r="519" spans="1:34">
      <c r="A519">
        <v>645</v>
      </c>
      <c r="B519" s="17" t="s">
        <v>31</v>
      </c>
      <c r="C519" s="17" t="s">
        <v>31</v>
      </c>
      <c r="D519" s="17" t="s">
        <v>1</v>
      </c>
      <c r="E519" s="17" t="s">
        <v>112</v>
      </c>
      <c r="F519" s="17" t="s">
        <v>111</v>
      </c>
      <c r="G519" s="17" t="s">
        <v>677</v>
      </c>
      <c r="H519">
        <v>80819</v>
      </c>
      <c r="I519" s="8">
        <v>45960</v>
      </c>
      <c r="J519" s="8">
        <v>45960</v>
      </c>
      <c r="K519">
        <v>0</v>
      </c>
      <c r="L519" s="17" t="s">
        <v>2937</v>
      </c>
      <c r="M519">
        <v>19966</v>
      </c>
      <c r="N519">
        <v>4424</v>
      </c>
      <c r="O519">
        <v>56</v>
      </c>
      <c r="P519">
        <v>40</v>
      </c>
      <c r="Q519" s="17" t="s">
        <v>2944</v>
      </c>
      <c r="R519" s="17" t="s">
        <v>2945</v>
      </c>
      <c r="S519" s="17" t="s">
        <v>2946</v>
      </c>
      <c r="T519">
        <v>96</v>
      </c>
      <c r="U519" s="17" t="s">
        <v>2946</v>
      </c>
      <c r="V519" s="17" t="s">
        <v>2941</v>
      </c>
      <c r="W519" s="172">
        <v>45960</v>
      </c>
      <c r="Y519" s="172">
        <v>45931</v>
      </c>
      <c r="Z519" s="17" t="s">
        <v>2942</v>
      </c>
      <c r="AA519">
        <v>2025</v>
      </c>
      <c r="AB519" s="17" t="s">
        <v>2951</v>
      </c>
      <c r="AC519" s="17"/>
      <c r="AD519" s="17" t="s">
        <v>1660</v>
      </c>
      <c r="AE519">
        <v>18</v>
      </c>
      <c r="AF519" s="17" t="s">
        <v>2937</v>
      </c>
      <c r="AG519" t="s">
        <v>2957</v>
      </c>
      <c r="AH519" s="17" t="s">
        <v>1660</v>
      </c>
    </row>
    <row r="520" spans="1:34">
      <c r="A520">
        <v>610</v>
      </c>
      <c r="B520" s="17" t="s">
        <v>31</v>
      </c>
      <c r="C520" s="17" t="s">
        <v>31</v>
      </c>
      <c r="D520" s="17" t="s">
        <v>1</v>
      </c>
      <c r="E520" s="17" t="s">
        <v>112</v>
      </c>
      <c r="F520" s="17" t="s">
        <v>111</v>
      </c>
      <c r="G520" s="17" t="s">
        <v>665</v>
      </c>
      <c r="H520">
        <v>111126</v>
      </c>
      <c r="I520" s="8">
        <v>45952</v>
      </c>
      <c r="J520" s="8">
        <v>45952</v>
      </c>
      <c r="K520">
        <v>0</v>
      </c>
      <c r="L520" s="17" t="s">
        <v>2937</v>
      </c>
      <c r="M520">
        <v>8376</v>
      </c>
      <c r="N520">
        <v>1997</v>
      </c>
      <c r="O520">
        <v>51</v>
      </c>
      <c r="P520">
        <v>60</v>
      </c>
      <c r="Q520" s="17" t="s">
        <v>2944</v>
      </c>
      <c r="R520" s="17" t="s">
        <v>2945</v>
      </c>
      <c r="S520" s="17" t="s">
        <v>2946</v>
      </c>
      <c r="T520">
        <v>111</v>
      </c>
      <c r="U520" s="17" t="s">
        <v>2946</v>
      </c>
      <c r="V520" s="17" t="s">
        <v>2941</v>
      </c>
      <c r="W520" s="172">
        <v>45952</v>
      </c>
      <c r="Y520" s="172">
        <v>45931</v>
      </c>
      <c r="Z520" s="17" t="s">
        <v>2942</v>
      </c>
      <c r="AA520">
        <v>2025</v>
      </c>
      <c r="AB520" s="17" t="s">
        <v>2943</v>
      </c>
      <c r="AC520" s="17"/>
      <c r="AD520" s="17" t="s">
        <v>1780</v>
      </c>
      <c r="AE520">
        <v>18</v>
      </c>
      <c r="AF520" s="17" t="s">
        <v>2937</v>
      </c>
      <c r="AG520" t="s">
        <v>2957</v>
      </c>
      <c r="AH520" s="17" t="s">
        <v>1780</v>
      </c>
    </row>
    <row r="521" spans="1:34">
      <c r="A521">
        <v>355</v>
      </c>
      <c r="B521" s="17" t="s">
        <v>31</v>
      </c>
      <c r="C521" s="17" t="s">
        <v>31</v>
      </c>
      <c r="D521" s="17" t="s">
        <v>1</v>
      </c>
      <c r="E521" s="17" t="s">
        <v>112</v>
      </c>
      <c r="F521" s="17" t="s">
        <v>111</v>
      </c>
      <c r="G521" s="17" t="s">
        <v>445</v>
      </c>
      <c r="H521">
        <v>83951</v>
      </c>
      <c r="I521" s="8">
        <v>45937</v>
      </c>
      <c r="J521" s="8">
        <v>45937</v>
      </c>
      <c r="K521">
        <v>0</v>
      </c>
      <c r="L521" s="17" t="s">
        <v>2937</v>
      </c>
      <c r="M521">
        <v>20186</v>
      </c>
      <c r="N521">
        <v>1968</v>
      </c>
      <c r="O521">
        <v>30</v>
      </c>
      <c r="P521">
        <v>140</v>
      </c>
      <c r="Q521" s="17" t="s">
        <v>2944</v>
      </c>
      <c r="R521" s="17" t="s">
        <v>2945</v>
      </c>
      <c r="S521" s="17" t="s">
        <v>2948</v>
      </c>
      <c r="T521">
        <v>170</v>
      </c>
      <c r="U521" s="17" t="s">
        <v>2948</v>
      </c>
      <c r="V521" s="17" t="s">
        <v>2941</v>
      </c>
      <c r="W521" s="172">
        <v>45937</v>
      </c>
      <c r="Y521" s="172">
        <v>45931</v>
      </c>
      <c r="Z521" s="17" t="s">
        <v>2942</v>
      </c>
      <c r="AA521">
        <v>2025</v>
      </c>
      <c r="AB521" s="17" t="s">
        <v>2949</v>
      </c>
      <c r="AC521" s="17"/>
      <c r="AD521" s="17" t="s">
        <v>1780</v>
      </c>
      <c r="AE521">
        <v>18</v>
      </c>
      <c r="AF521" s="17" t="s">
        <v>2937</v>
      </c>
      <c r="AG521" t="s">
        <v>2957</v>
      </c>
      <c r="AH521" s="17" t="s">
        <v>1780</v>
      </c>
    </row>
    <row r="522" spans="1:34">
      <c r="A522">
        <v>226</v>
      </c>
      <c r="B522" s="17" t="s">
        <v>31</v>
      </c>
      <c r="C522" s="17" t="s">
        <v>31</v>
      </c>
      <c r="D522" s="17" t="s">
        <v>1</v>
      </c>
      <c r="E522" s="17" t="s">
        <v>143</v>
      </c>
      <c r="F522" s="17" t="s">
        <v>111</v>
      </c>
      <c r="G522" s="17" t="s">
        <v>292</v>
      </c>
      <c r="H522">
        <v>93045</v>
      </c>
      <c r="I522" s="8">
        <v>45934</v>
      </c>
      <c r="J522" s="8">
        <v>45934</v>
      </c>
      <c r="K522">
        <v>0</v>
      </c>
      <c r="L522" s="17" t="s">
        <v>2937</v>
      </c>
      <c r="M522">
        <v>5975</v>
      </c>
      <c r="N522">
        <v>1065</v>
      </c>
      <c r="O522">
        <v>39</v>
      </c>
      <c r="P522">
        <v>120</v>
      </c>
      <c r="Q522" s="17" t="s">
        <v>2944</v>
      </c>
      <c r="R522" s="17" t="s">
        <v>2945</v>
      </c>
      <c r="S522" s="17" t="s">
        <v>2948</v>
      </c>
      <c r="T522">
        <v>159</v>
      </c>
      <c r="U522" s="17" t="s">
        <v>2948</v>
      </c>
      <c r="V522" s="17" t="s">
        <v>2941</v>
      </c>
      <c r="W522" s="172">
        <v>45934</v>
      </c>
      <c r="Y522" s="172">
        <v>45931</v>
      </c>
      <c r="Z522" s="17" t="s">
        <v>2942</v>
      </c>
      <c r="AA522">
        <v>2025</v>
      </c>
      <c r="AB522" s="17" t="s">
        <v>2947</v>
      </c>
      <c r="AC522" s="17"/>
      <c r="AD522" s="17" t="s">
        <v>1744</v>
      </c>
      <c r="AE522">
        <v>18</v>
      </c>
      <c r="AF522" s="17" t="s">
        <v>2937</v>
      </c>
      <c r="AG522" t="s">
        <v>2957</v>
      </c>
      <c r="AH522" s="17" t="s">
        <v>1744</v>
      </c>
    </row>
    <row r="523" spans="1:34">
      <c r="A523">
        <v>611</v>
      </c>
      <c r="B523" s="17" t="s">
        <v>31</v>
      </c>
      <c r="C523" s="17" t="s">
        <v>31</v>
      </c>
      <c r="D523" s="17" t="s">
        <v>1</v>
      </c>
      <c r="E523" s="17" t="s">
        <v>112</v>
      </c>
      <c r="F523" s="17" t="s">
        <v>111</v>
      </c>
      <c r="G523" s="17" t="s">
        <v>666</v>
      </c>
      <c r="H523">
        <v>111126</v>
      </c>
      <c r="I523" s="8">
        <v>45952</v>
      </c>
      <c r="J523" s="8">
        <v>45952</v>
      </c>
      <c r="K523">
        <v>0</v>
      </c>
      <c r="L523" s="17" t="s">
        <v>2937</v>
      </c>
      <c r="M523">
        <v>82685</v>
      </c>
      <c r="N523">
        <v>16799</v>
      </c>
      <c r="O523">
        <v>32</v>
      </c>
      <c r="P523">
        <v>40</v>
      </c>
      <c r="Q523" s="17" t="s">
        <v>2944</v>
      </c>
      <c r="R523" s="17" t="s">
        <v>2945</v>
      </c>
      <c r="S523" s="17" t="s">
        <v>2946</v>
      </c>
      <c r="T523">
        <v>72</v>
      </c>
      <c r="U523" s="17" t="s">
        <v>2946</v>
      </c>
      <c r="V523" s="17" t="s">
        <v>2941</v>
      </c>
      <c r="W523" s="172">
        <v>45952</v>
      </c>
      <c r="Y523" s="172">
        <v>45931</v>
      </c>
      <c r="Z523" s="17" t="s">
        <v>2942</v>
      </c>
      <c r="AA523">
        <v>2025</v>
      </c>
      <c r="AB523" s="17" t="s">
        <v>2943</v>
      </c>
      <c r="AC523" s="17"/>
      <c r="AD523" s="17" t="s">
        <v>1780</v>
      </c>
      <c r="AE523">
        <v>18</v>
      </c>
      <c r="AF523" s="17" t="s">
        <v>2937</v>
      </c>
      <c r="AG523" t="s">
        <v>2957</v>
      </c>
      <c r="AH523" s="17" t="s">
        <v>1780</v>
      </c>
    </row>
    <row r="524" spans="1:34">
      <c r="A524">
        <v>635</v>
      </c>
      <c r="B524" s="17" t="s">
        <v>31</v>
      </c>
      <c r="C524" s="17" t="s">
        <v>31</v>
      </c>
      <c r="D524" s="17" t="s">
        <v>1</v>
      </c>
      <c r="E524" s="17" t="s">
        <v>112</v>
      </c>
      <c r="F524" s="17" t="s">
        <v>111</v>
      </c>
      <c r="G524" s="17" t="s">
        <v>675</v>
      </c>
      <c r="H524">
        <v>80649</v>
      </c>
      <c r="I524" s="8">
        <v>45960</v>
      </c>
      <c r="J524" s="8">
        <v>45960</v>
      </c>
      <c r="K524">
        <v>0</v>
      </c>
      <c r="L524" s="17" t="s">
        <v>2937</v>
      </c>
      <c r="M524">
        <v>10280</v>
      </c>
      <c r="N524">
        <v>2355</v>
      </c>
      <c r="O524">
        <v>40</v>
      </c>
      <c r="P524">
        <v>60</v>
      </c>
      <c r="Q524" s="17" t="s">
        <v>2944</v>
      </c>
      <c r="R524" s="17" t="s">
        <v>2945</v>
      </c>
      <c r="S524" s="17" t="s">
        <v>2946</v>
      </c>
      <c r="T524">
        <v>100</v>
      </c>
      <c r="U524" s="17" t="s">
        <v>2946</v>
      </c>
      <c r="V524" s="17" t="s">
        <v>2941</v>
      </c>
      <c r="W524" s="172">
        <v>45960</v>
      </c>
      <c r="Y524" s="172">
        <v>45931</v>
      </c>
      <c r="Z524" s="17" t="s">
        <v>2942</v>
      </c>
      <c r="AA524">
        <v>2025</v>
      </c>
      <c r="AB524" s="17" t="s">
        <v>2951</v>
      </c>
      <c r="AC524" s="17"/>
      <c r="AD524" s="17" t="s">
        <v>1667</v>
      </c>
      <c r="AE524">
        <v>18</v>
      </c>
      <c r="AF524" s="17" t="s">
        <v>2937</v>
      </c>
      <c r="AG524" t="s">
        <v>2957</v>
      </c>
      <c r="AH524" s="17" t="s">
        <v>1667</v>
      </c>
    </row>
    <row r="525" spans="1:34">
      <c r="A525">
        <v>609</v>
      </c>
      <c r="B525" s="17" t="s">
        <v>31</v>
      </c>
      <c r="C525" s="17" t="s">
        <v>31</v>
      </c>
      <c r="D525" s="17" t="s">
        <v>1</v>
      </c>
      <c r="E525" s="17" t="s">
        <v>112</v>
      </c>
      <c r="F525" s="17" t="s">
        <v>111</v>
      </c>
      <c r="G525" s="17" t="s">
        <v>658</v>
      </c>
      <c r="H525">
        <v>111126</v>
      </c>
      <c r="I525" s="8">
        <v>45952</v>
      </c>
      <c r="J525" s="8">
        <v>45952</v>
      </c>
      <c r="K525">
        <v>0</v>
      </c>
      <c r="L525" s="17" t="s">
        <v>2937</v>
      </c>
      <c r="M525">
        <v>4831</v>
      </c>
      <c r="N525">
        <v>862</v>
      </c>
      <c r="O525">
        <v>20</v>
      </c>
      <c r="P525">
        <v>80</v>
      </c>
      <c r="Q525" s="17" t="s">
        <v>2944</v>
      </c>
      <c r="R525" s="17" t="s">
        <v>2945</v>
      </c>
      <c r="S525" s="17" t="s">
        <v>2948</v>
      </c>
      <c r="T525">
        <v>100</v>
      </c>
      <c r="U525" s="17" t="s">
        <v>2948</v>
      </c>
      <c r="V525" s="17" t="s">
        <v>2941</v>
      </c>
      <c r="W525" s="172">
        <v>45952</v>
      </c>
      <c r="Y525" s="172">
        <v>45931</v>
      </c>
      <c r="Z525" s="17" t="s">
        <v>2942</v>
      </c>
      <c r="AA525">
        <v>2025</v>
      </c>
      <c r="AB525" s="17" t="s">
        <v>2943</v>
      </c>
      <c r="AC525" s="17"/>
      <c r="AD525" s="17" t="s">
        <v>1780</v>
      </c>
      <c r="AE525">
        <v>18</v>
      </c>
      <c r="AF525" s="17" t="s">
        <v>2937</v>
      </c>
      <c r="AG525" t="s">
        <v>2957</v>
      </c>
      <c r="AH525" s="17" t="s">
        <v>1780</v>
      </c>
    </row>
    <row r="526" spans="1:34">
      <c r="A526">
        <v>353</v>
      </c>
      <c r="B526" s="17" t="s">
        <v>31</v>
      </c>
      <c r="C526" s="17" t="s">
        <v>31</v>
      </c>
      <c r="D526" s="17" t="s">
        <v>1</v>
      </c>
      <c r="E526" s="17" t="s">
        <v>112</v>
      </c>
      <c r="F526" s="17" t="s">
        <v>111</v>
      </c>
      <c r="G526" s="17" t="s">
        <v>446</v>
      </c>
      <c r="H526">
        <v>83721</v>
      </c>
      <c r="I526" s="8">
        <v>45937</v>
      </c>
      <c r="J526" s="8">
        <v>45937</v>
      </c>
      <c r="K526">
        <v>0</v>
      </c>
      <c r="L526" s="17" t="s">
        <v>2937</v>
      </c>
      <c r="M526">
        <v>6898</v>
      </c>
      <c r="N526">
        <v>1394</v>
      </c>
      <c r="O526">
        <v>38</v>
      </c>
      <c r="P526">
        <v>60</v>
      </c>
      <c r="Q526" s="17" t="s">
        <v>2944</v>
      </c>
      <c r="R526" s="17" t="s">
        <v>2945</v>
      </c>
      <c r="S526" s="17" t="s">
        <v>2946</v>
      </c>
      <c r="T526">
        <v>98</v>
      </c>
      <c r="U526" s="17" t="s">
        <v>2946</v>
      </c>
      <c r="V526" s="17" t="s">
        <v>2941</v>
      </c>
      <c r="W526" s="172">
        <v>45937</v>
      </c>
      <c r="Y526" s="172">
        <v>45931</v>
      </c>
      <c r="Z526" s="17" t="s">
        <v>2942</v>
      </c>
      <c r="AA526">
        <v>2025</v>
      </c>
      <c r="AB526" s="17" t="s">
        <v>2949</v>
      </c>
      <c r="AC526" s="17"/>
      <c r="AD526" s="17" t="s">
        <v>1780</v>
      </c>
      <c r="AE526">
        <v>18</v>
      </c>
      <c r="AF526" s="17" t="s">
        <v>2937</v>
      </c>
      <c r="AG526" t="s">
        <v>2957</v>
      </c>
      <c r="AH526" s="17" t="s">
        <v>1780</v>
      </c>
    </row>
    <row r="527" spans="1:34">
      <c r="A527">
        <v>612</v>
      </c>
      <c r="B527" s="17" t="s">
        <v>31</v>
      </c>
      <c r="C527" s="17" t="s">
        <v>31</v>
      </c>
      <c r="D527" s="17" t="s">
        <v>1</v>
      </c>
      <c r="E527" s="17" t="s">
        <v>112</v>
      </c>
      <c r="F527" s="17" t="s">
        <v>111</v>
      </c>
      <c r="G527" s="17" t="s">
        <v>446</v>
      </c>
      <c r="H527">
        <v>111126</v>
      </c>
      <c r="I527" s="8">
        <v>45952</v>
      </c>
      <c r="J527" s="8">
        <v>45952</v>
      </c>
      <c r="K527">
        <v>0</v>
      </c>
      <c r="L527" s="17" t="s">
        <v>2937</v>
      </c>
      <c r="M527">
        <v>6422</v>
      </c>
      <c r="N527">
        <v>1255</v>
      </c>
      <c r="O527">
        <v>89</v>
      </c>
      <c r="P527">
        <v>40</v>
      </c>
      <c r="Q527" s="17" t="s">
        <v>2944</v>
      </c>
      <c r="R527" s="17" t="s">
        <v>2945</v>
      </c>
      <c r="S527" s="17" t="s">
        <v>2946</v>
      </c>
      <c r="T527">
        <v>129</v>
      </c>
      <c r="U527" s="17" t="s">
        <v>2946</v>
      </c>
      <c r="V527" s="17" t="s">
        <v>2941</v>
      </c>
      <c r="W527" s="172">
        <v>45952</v>
      </c>
      <c r="Y527" s="172">
        <v>45931</v>
      </c>
      <c r="Z527" s="17" t="s">
        <v>2942</v>
      </c>
      <c r="AA527">
        <v>2025</v>
      </c>
      <c r="AB527" s="17" t="s">
        <v>2943</v>
      </c>
      <c r="AC527" s="17"/>
      <c r="AD527" s="17" t="s">
        <v>1780</v>
      </c>
      <c r="AE527">
        <v>18</v>
      </c>
      <c r="AF527" s="17" t="s">
        <v>2937</v>
      </c>
      <c r="AG527" t="s">
        <v>2957</v>
      </c>
      <c r="AH527" s="17" t="s">
        <v>1780</v>
      </c>
    </row>
    <row r="528" spans="1:34">
      <c r="A528">
        <v>354</v>
      </c>
      <c r="B528" s="17" t="s">
        <v>31</v>
      </c>
      <c r="C528" s="17" t="s">
        <v>31</v>
      </c>
      <c r="D528" s="17" t="s">
        <v>1</v>
      </c>
      <c r="E528" s="17" t="s">
        <v>112</v>
      </c>
      <c r="F528" s="17" t="s">
        <v>111</v>
      </c>
      <c r="G528" s="17" t="s">
        <v>447</v>
      </c>
      <c r="H528">
        <v>83721</v>
      </c>
      <c r="I528" s="8">
        <v>45937</v>
      </c>
      <c r="J528" s="8">
        <v>45937</v>
      </c>
      <c r="K528">
        <v>0</v>
      </c>
      <c r="L528" s="17" t="s">
        <v>2937</v>
      </c>
      <c r="M528">
        <v>8658</v>
      </c>
      <c r="N528">
        <v>1987</v>
      </c>
      <c r="O528">
        <v>20</v>
      </c>
      <c r="P528">
        <v>80</v>
      </c>
      <c r="Q528" s="17" t="s">
        <v>2944</v>
      </c>
      <c r="R528" s="17" t="s">
        <v>2945</v>
      </c>
      <c r="S528" s="17" t="s">
        <v>2948</v>
      </c>
      <c r="T528">
        <v>100</v>
      </c>
      <c r="U528" s="17" t="s">
        <v>2948</v>
      </c>
      <c r="V528" s="17" t="s">
        <v>2941</v>
      </c>
      <c r="W528" s="172">
        <v>45937</v>
      </c>
      <c r="Y528" s="172">
        <v>45931</v>
      </c>
      <c r="Z528" s="17" t="s">
        <v>2942</v>
      </c>
      <c r="AA528">
        <v>2025</v>
      </c>
      <c r="AB528" s="17" t="s">
        <v>2949</v>
      </c>
      <c r="AC528" s="17"/>
      <c r="AD528" s="17" t="s">
        <v>1780</v>
      </c>
      <c r="AE528">
        <v>18</v>
      </c>
      <c r="AF528" s="17" t="s">
        <v>2937</v>
      </c>
      <c r="AG528" t="s">
        <v>2957</v>
      </c>
      <c r="AH528" s="17" t="s">
        <v>1780</v>
      </c>
    </row>
    <row r="529" spans="1:34">
      <c r="A529">
        <v>613</v>
      </c>
      <c r="B529" s="17" t="s">
        <v>31</v>
      </c>
      <c r="C529" s="17" t="s">
        <v>31</v>
      </c>
      <c r="D529" s="17" t="s">
        <v>1</v>
      </c>
      <c r="E529" s="17" t="s">
        <v>112</v>
      </c>
      <c r="F529" s="17" t="s">
        <v>111</v>
      </c>
      <c r="G529" s="17" t="s">
        <v>447</v>
      </c>
      <c r="H529">
        <v>111126</v>
      </c>
      <c r="I529" s="8">
        <v>45952</v>
      </c>
      <c r="J529" s="8">
        <v>45952</v>
      </c>
      <c r="K529">
        <v>0</v>
      </c>
      <c r="L529" s="17" t="s">
        <v>2937</v>
      </c>
      <c r="M529">
        <v>8690</v>
      </c>
      <c r="N529">
        <v>1992</v>
      </c>
      <c r="O529">
        <v>72</v>
      </c>
      <c r="P529">
        <v>40</v>
      </c>
      <c r="Q529" s="17" t="s">
        <v>2944</v>
      </c>
      <c r="R529" s="17" t="s">
        <v>2945</v>
      </c>
      <c r="S529" s="17" t="s">
        <v>2946</v>
      </c>
      <c r="T529">
        <v>112</v>
      </c>
      <c r="U529" s="17" t="s">
        <v>2946</v>
      </c>
      <c r="V529" s="17" t="s">
        <v>2941</v>
      </c>
      <c r="W529" s="172">
        <v>45952</v>
      </c>
      <c r="Y529" s="172">
        <v>45931</v>
      </c>
      <c r="Z529" s="17" t="s">
        <v>2942</v>
      </c>
      <c r="AA529">
        <v>2025</v>
      </c>
      <c r="AB529" s="17" t="s">
        <v>2943</v>
      </c>
      <c r="AC529" s="17"/>
      <c r="AD529" s="17" t="s">
        <v>1780</v>
      </c>
      <c r="AE529">
        <v>18</v>
      </c>
      <c r="AF529" s="17" t="s">
        <v>2937</v>
      </c>
      <c r="AG529" t="s">
        <v>2957</v>
      </c>
      <c r="AH529" s="17" t="s">
        <v>1780</v>
      </c>
    </row>
    <row r="530" spans="1:34">
      <c r="A530">
        <v>146</v>
      </c>
      <c r="B530" s="17" t="s">
        <v>31</v>
      </c>
      <c r="C530" s="17" t="s">
        <v>31</v>
      </c>
      <c r="D530" s="17" t="s">
        <v>1</v>
      </c>
      <c r="E530" s="17" t="s">
        <v>143</v>
      </c>
      <c r="F530" s="17" t="s">
        <v>111</v>
      </c>
      <c r="G530" s="17" t="s">
        <v>206</v>
      </c>
      <c r="H530">
        <v>74645</v>
      </c>
      <c r="I530" s="8">
        <v>45933</v>
      </c>
      <c r="J530" s="8">
        <v>45934</v>
      </c>
      <c r="K530">
        <v>1</v>
      </c>
      <c r="L530" s="17" t="s">
        <v>2937</v>
      </c>
      <c r="M530">
        <v>6449</v>
      </c>
      <c r="N530">
        <v>587</v>
      </c>
      <c r="O530">
        <v>33</v>
      </c>
      <c r="P530">
        <v>60</v>
      </c>
      <c r="Q530" s="17" t="s">
        <v>2944</v>
      </c>
      <c r="R530" s="17" t="s">
        <v>2945</v>
      </c>
      <c r="S530" s="17" t="s">
        <v>2946</v>
      </c>
      <c r="T530">
        <v>93</v>
      </c>
      <c r="U530" s="17" t="s">
        <v>2946</v>
      </c>
      <c r="V530" s="17" t="s">
        <v>2941</v>
      </c>
      <c r="W530" s="172">
        <v>45934</v>
      </c>
      <c r="Y530" s="172">
        <v>45931</v>
      </c>
      <c r="Z530" s="17" t="s">
        <v>2942</v>
      </c>
      <c r="AA530">
        <v>2025</v>
      </c>
      <c r="AB530" s="17" t="s">
        <v>2947</v>
      </c>
      <c r="AC530" s="17"/>
      <c r="AD530" s="17" t="s">
        <v>1744</v>
      </c>
      <c r="AE530">
        <v>18</v>
      </c>
      <c r="AF530" s="17" t="s">
        <v>2937</v>
      </c>
      <c r="AG530" t="s">
        <v>2957</v>
      </c>
      <c r="AH530" s="17" t="s">
        <v>1744</v>
      </c>
    </row>
    <row r="531" spans="1:34">
      <c r="A531">
        <v>465</v>
      </c>
      <c r="B531" s="17" t="s">
        <v>31</v>
      </c>
      <c r="C531" s="17" t="s">
        <v>31</v>
      </c>
      <c r="D531" s="17" t="s">
        <v>1</v>
      </c>
      <c r="E531" s="17" t="s">
        <v>112</v>
      </c>
      <c r="F531" s="17" t="s">
        <v>111</v>
      </c>
      <c r="G531" s="17" t="s">
        <v>565</v>
      </c>
      <c r="H531">
        <v>122559</v>
      </c>
      <c r="I531" s="8">
        <v>45940</v>
      </c>
      <c r="J531" s="8">
        <v>45940</v>
      </c>
      <c r="K531">
        <v>0</v>
      </c>
      <c r="L531" s="17" t="s">
        <v>2937</v>
      </c>
      <c r="M531">
        <v>5205</v>
      </c>
      <c r="N531">
        <v>946</v>
      </c>
      <c r="O531">
        <v>51</v>
      </c>
      <c r="P531">
        <v>60</v>
      </c>
      <c r="Q531" s="17" t="s">
        <v>2944</v>
      </c>
      <c r="R531" s="17" t="s">
        <v>2945</v>
      </c>
      <c r="S531" s="17" t="s">
        <v>2946</v>
      </c>
      <c r="T531">
        <v>111</v>
      </c>
      <c r="U531" s="17" t="s">
        <v>2946</v>
      </c>
      <c r="V531" s="17" t="s">
        <v>2941</v>
      </c>
      <c r="W531" s="172">
        <v>45940</v>
      </c>
      <c r="Y531" s="172">
        <v>45931</v>
      </c>
      <c r="Z531" s="17" t="s">
        <v>2942</v>
      </c>
      <c r="AA531">
        <v>2025</v>
      </c>
      <c r="AB531" s="17" t="s">
        <v>2952</v>
      </c>
      <c r="AC531" s="17"/>
      <c r="AD531" s="17" t="s">
        <v>1780</v>
      </c>
      <c r="AE531">
        <v>18</v>
      </c>
      <c r="AF531" s="17" t="s">
        <v>2937</v>
      </c>
      <c r="AG531" t="s">
        <v>2957</v>
      </c>
      <c r="AH531" s="17" t="s">
        <v>1780</v>
      </c>
    </row>
    <row r="532" spans="1:34">
      <c r="A532">
        <v>37</v>
      </c>
      <c r="B532" s="17" t="s">
        <v>31</v>
      </c>
      <c r="C532" s="17" t="s">
        <v>31</v>
      </c>
      <c r="D532" s="17" t="s">
        <v>1</v>
      </c>
      <c r="E532" s="17" t="s">
        <v>107</v>
      </c>
      <c r="F532" s="17" t="s">
        <v>108</v>
      </c>
      <c r="G532" s="17" t="s">
        <v>75</v>
      </c>
      <c r="H532">
        <v>80853</v>
      </c>
      <c r="I532" s="8">
        <v>45931</v>
      </c>
      <c r="J532" s="8">
        <v>45931</v>
      </c>
      <c r="K532">
        <v>0</v>
      </c>
      <c r="L532" s="17" t="s">
        <v>2937</v>
      </c>
      <c r="M532">
        <v>5800</v>
      </c>
      <c r="N532">
        <v>950</v>
      </c>
      <c r="O532">
        <v>16</v>
      </c>
      <c r="P532">
        <v>60</v>
      </c>
      <c r="Q532" s="17" t="s">
        <v>2944</v>
      </c>
      <c r="R532" s="17" t="s">
        <v>2945</v>
      </c>
      <c r="S532" s="17" t="s">
        <v>2946</v>
      </c>
      <c r="T532">
        <v>76</v>
      </c>
      <c r="U532" s="17" t="s">
        <v>2946</v>
      </c>
      <c r="V532" s="17" t="s">
        <v>2941</v>
      </c>
      <c r="W532" s="172">
        <v>45931</v>
      </c>
      <c r="X532" s="8">
        <v>0.52500000000000002</v>
      </c>
      <c r="Y532" s="172">
        <v>45931</v>
      </c>
      <c r="Z532" s="17" t="s">
        <v>2942</v>
      </c>
      <c r="AA532">
        <v>2025</v>
      </c>
      <c r="AB532" s="17" t="s">
        <v>2943</v>
      </c>
      <c r="AC532" s="17" t="s">
        <v>116</v>
      </c>
      <c r="AD532" s="17" t="s">
        <v>1544</v>
      </c>
      <c r="AE532">
        <v>18</v>
      </c>
      <c r="AF532" s="17" t="s">
        <v>2937</v>
      </c>
      <c r="AG532" t="s">
        <v>2957</v>
      </c>
      <c r="AH532" s="17" t="s">
        <v>1544</v>
      </c>
    </row>
    <row r="533" spans="1:34">
      <c r="A533">
        <v>38</v>
      </c>
      <c r="B533" s="17" t="s">
        <v>31</v>
      </c>
      <c r="C533" s="17" t="s">
        <v>31</v>
      </c>
      <c r="D533" s="17" t="s">
        <v>1</v>
      </c>
      <c r="E533" s="17" t="s">
        <v>112</v>
      </c>
      <c r="F533" s="17" t="s">
        <v>111</v>
      </c>
      <c r="G533" s="17" t="s">
        <v>76</v>
      </c>
      <c r="H533">
        <v>81526</v>
      </c>
      <c r="I533" s="8">
        <v>45931</v>
      </c>
      <c r="J533" s="8">
        <v>45931</v>
      </c>
      <c r="K533">
        <v>0</v>
      </c>
      <c r="L533" s="17" t="s">
        <v>2937</v>
      </c>
      <c r="M533">
        <v>16698</v>
      </c>
      <c r="N533">
        <v>4485</v>
      </c>
      <c r="O533">
        <v>31</v>
      </c>
      <c r="P533">
        <v>60</v>
      </c>
      <c r="Q533" s="17" t="s">
        <v>2944</v>
      </c>
      <c r="R533" s="17" t="s">
        <v>2945</v>
      </c>
      <c r="S533" s="17" t="s">
        <v>2946</v>
      </c>
      <c r="T533">
        <v>91</v>
      </c>
      <c r="U533" s="17" t="s">
        <v>2946</v>
      </c>
      <c r="V533" s="17" t="s">
        <v>2941</v>
      </c>
      <c r="W533" s="172">
        <v>45931</v>
      </c>
      <c r="X533" s="8">
        <v>0.4</v>
      </c>
      <c r="Y533" s="172">
        <v>45931</v>
      </c>
      <c r="Z533" s="17" t="s">
        <v>2942</v>
      </c>
      <c r="AA533">
        <v>2025</v>
      </c>
      <c r="AB533" s="17" t="s">
        <v>2943</v>
      </c>
      <c r="AC533" s="17" t="s">
        <v>122</v>
      </c>
      <c r="AD533" s="17" t="s">
        <v>1788</v>
      </c>
      <c r="AE533">
        <v>18</v>
      </c>
      <c r="AF533" s="17" t="s">
        <v>2937</v>
      </c>
      <c r="AG533" t="s">
        <v>2957</v>
      </c>
      <c r="AH533" s="17" t="s">
        <v>1788</v>
      </c>
    </row>
    <row r="534" spans="1:34">
      <c r="A534">
        <v>586</v>
      </c>
      <c r="B534" s="17" t="s">
        <v>31</v>
      </c>
      <c r="C534" s="17" t="s">
        <v>31</v>
      </c>
      <c r="D534" s="17" t="s">
        <v>1</v>
      </c>
      <c r="E534" s="17" t="s">
        <v>112</v>
      </c>
      <c r="F534" s="17" t="s">
        <v>111</v>
      </c>
      <c r="G534" s="17" t="s">
        <v>76</v>
      </c>
      <c r="H534">
        <v>110312</v>
      </c>
      <c r="I534" s="8">
        <v>45948</v>
      </c>
      <c r="J534" s="8">
        <v>45948</v>
      </c>
      <c r="K534">
        <v>0</v>
      </c>
      <c r="L534" s="17" t="s">
        <v>2937</v>
      </c>
      <c r="M534">
        <v>16902</v>
      </c>
      <c r="N534">
        <v>4517</v>
      </c>
      <c r="O534">
        <v>16</v>
      </c>
      <c r="P534">
        <v>40</v>
      </c>
      <c r="Q534" s="17" t="s">
        <v>2944</v>
      </c>
      <c r="R534" s="17" t="s">
        <v>2945</v>
      </c>
      <c r="S534" s="17" t="s">
        <v>2946</v>
      </c>
      <c r="T534">
        <v>56</v>
      </c>
      <c r="U534" s="17" t="s">
        <v>2946</v>
      </c>
      <c r="V534" s="17" t="s">
        <v>2941</v>
      </c>
      <c r="W534" s="172">
        <v>45948</v>
      </c>
      <c r="Y534" s="172">
        <v>45931</v>
      </c>
      <c r="Z534" s="17" t="s">
        <v>2942</v>
      </c>
      <c r="AA534">
        <v>2025</v>
      </c>
      <c r="AB534" s="17" t="s">
        <v>2947</v>
      </c>
      <c r="AC534" s="17"/>
      <c r="AD534" s="17" t="s">
        <v>1788</v>
      </c>
      <c r="AE534">
        <v>18</v>
      </c>
      <c r="AF534" s="17" t="s">
        <v>2937</v>
      </c>
      <c r="AG534" t="s">
        <v>2957</v>
      </c>
      <c r="AH534" s="17" t="s">
        <v>1788</v>
      </c>
    </row>
    <row r="535" spans="1:34">
      <c r="A535">
        <v>39</v>
      </c>
      <c r="B535" s="17" t="s">
        <v>31</v>
      </c>
      <c r="C535" s="17" t="s">
        <v>31</v>
      </c>
      <c r="D535" s="17" t="s">
        <v>1</v>
      </c>
      <c r="E535" s="17" t="s">
        <v>112</v>
      </c>
      <c r="F535" s="17" t="s">
        <v>111</v>
      </c>
      <c r="G535" s="17" t="s">
        <v>77</v>
      </c>
      <c r="H535">
        <v>81236</v>
      </c>
      <c r="I535" s="8">
        <v>45931</v>
      </c>
      <c r="J535" s="8">
        <v>45931</v>
      </c>
      <c r="K535">
        <v>0</v>
      </c>
      <c r="L535" s="17" t="s">
        <v>2937</v>
      </c>
      <c r="M535">
        <v>10596</v>
      </c>
      <c r="N535">
        <v>3055</v>
      </c>
      <c r="O535">
        <v>20</v>
      </c>
      <c r="P535">
        <v>60</v>
      </c>
      <c r="Q535" s="17" t="s">
        <v>2944</v>
      </c>
      <c r="R535" s="17" t="s">
        <v>2945</v>
      </c>
      <c r="S535" s="17" t="s">
        <v>2946</v>
      </c>
      <c r="T535">
        <v>80</v>
      </c>
      <c r="U535" s="17" t="s">
        <v>2946</v>
      </c>
      <c r="V535" s="17" t="s">
        <v>2941</v>
      </c>
      <c r="W535" s="172">
        <v>45931</v>
      </c>
      <c r="Y535" s="172">
        <v>45931</v>
      </c>
      <c r="Z535" s="17" t="s">
        <v>2942</v>
      </c>
      <c r="AA535">
        <v>2025</v>
      </c>
      <c r="AB535" s="17" t="s">
        <v>2943</v>
      </c>
      <c r="AC535" s="17"/>
      <c r="AD535" s="17" t="s">
        <v>1788</v>
      </c>
      <c r="AE535">
        <v>18</v>
      </c>
      <c r="AF535" s="17" t="s">
        <v>2937</v>
      </c>
      <c r="AG535" t="s">
        <v>2957</v>
      </c>
      <c r="AH535" s="17" t="s">
        <v>1788</v>
      </c>
    </row>
    <row r="536" spans="1:34">
      <c r="A536">
        <v>588</v>
      </c>
      <c r="B536" s="17" t="s">
        <v>31</v>
      </c>
      <c r="C536" s="17" t="s">
        <v>31</v>
      </c>
      <c r="D536" s="17" t="s">
        <v>1</v>
      </c>
      <c r="E536" s="17" t="s">
        <v>112</v>
      </c>
      <c r="F536" s="17" t="s">
        <v>111</v>
      </c>
      <c r="G536" s="17" t="s">
        <v>77</v>
      </c>
      <c r="H536">
        <v>110312</v>
      </c>
      <c r="I536" s="8">
        <v>45948</v>
      </c>
      <c r="J536" s="8">
        <v>45948</v>
      </c>
      <c r="K536">
        <v>0</v>
      </c>
      <c r="L536" s="17" t="s">
        <v>2937</v>
      </c>
      <c r="M536">
        <v>10839</v>
      </c>
      <c r="N536">
        <v>3117</v>
      </c>
      <c r="O536">
        <v>22</v>
      </c>
      <c r="P536">
        <v>40</v>
      </c>
      <c r="Q536" s="17" t="s">
        <v>2944</v>
      </c>
      <c r="R536" s="17" t="s">
        <v>2945</v>
      </c>
      <c r="S536" s="17" t="s">
        <v>2946</v>
      </c>
      <c r="T536">
        <v>62</v>
      </c>
      <c r="U536" s="17" t="s">
        <v>2946</v>
      </c>
      <c r="V536" s="17" t="s">
        <v>2941</v>
      </c>
      <c r="W536" s="172">
        <v>45948</v>
      </c>
      <c r="Y536" s="172">
        <v>45931</v>
      </c>
      <c r="Z536" s="17" t="s">
        <v>2942</v>
      </c>
      <c r="AA536">
        <v>2025</v>
      </c>
      <c r="AB536" s="17" t="s">
        <v>2947</v>
      </c>
      <c r="AC536" s="17"/>
      <c r="AD536" s="17" t="s">
        <v>1788</v>
      </c>
      <c r="AE536">
        <v>18</v>
      </c>
      <c r="AF536" s="17" t="s">
        <v>2937</v>
      </c>
      <c r="AG536" t="s">
        <v>2957</v>
      </c>
      <c r="AH536" s="17" t="s">
        <v>1788</v>
      </c>
    </row>
    <row r="537" spans="1:34">
      <c r="A537">
        <v>393</v>
      </c>
      <c r="B537" s="17" t="s">
        <v>31</v>
      </c>
      <c r="C537" s="17" t="s">
        <v>31</v>
      </c>
      <c r="D537" s="17" t="s">
        <v>1</v>
      </c>
      <c r="E537" s="17" t="s">
        <v>112</v>
      </c>
      <c r="F537" s="17" t="s">
        <v>111</v>
      </c>
      <c r="G537" s="17" t="s">
        <v>478</v>
      </c>
      <c r="H537">
        <v>80246</v>
      </c>
      <c r="I537" s="8">
        <v>45938</v>
      </c>
      <c r="J537" s="8">
        <v>45938</v>
      </c>
      <c r="K537">
        <v>0</v>
      </c>
      <c r="L537" s="17" t="s">
        <v>2937</v>
      </c>
      <c r="M537">
        <v>14760</v>
      </c>
      <c r="N537">
        <v>3482</v>
      </c>
      <c r="O537">
        <v>52</v>
      </c>
      <c r="P537">
        <v>40</v>
      </c>
      <c r="Q537" s="17" t="s">
        <v>2944</v>
      </c>
      <c r="R537" s="17" t="s">
        <v>2945</v>
      </c>
      <c r="S537" s="17" t="s">
        <v>2946</v>
      </c>
      <c r="T537">
        <v>92</v>
      </c>
      <c r="U537" s="17" t="s">
        <v>2946</v>
      </c>
      <c r="V537" s="17" t="s">
        <v>2941</v>
      </c>
      <c r="W537" s="172">
        <v>45938</v>
      </c>
      <c r="Y537" s="172">
        <v>45931</v>
      </c>
      <c r="Z537" s="17" t="s">
        <v>2942</v>
      </c>
      <c r="AA537">
        <v>2025</v>
      </c>
      <c r="AB537" s="17" t="s">
        <v>2943</v>
      </c>
      <c r="AC537" s="17"/>
      <c r="AD537" s="17" t="s">
        <v>1742</v>
      </c>
      <c r="AE537">
        <v>18</v>
      </c>
      <c r="AF537" s="17" t="s">
        <v>2937</v>
      </c>
      <c r="AG537" t="s">
        <v>2957</v>
      </c>
      <c r="AH537" s="17" t="s">
        <v>1742</v>
      </c>
    </row>
    <row r="538" spans="1:34">
      <c r="A538">
        <v>460</v>
      </c>
      <c r="B538" s="17" t="s">
        <v>31</v>
      </c>
      <c r="C538" s="17" t="s">
        <v>31</v>
      </c>
      <c r="D538" s="17" t="s">
        <v>1</v>
      </c>
      <c r="E538" s="17" t="s">
        <v>112</v>
      </c>
      <c r="F538" s="17" t="s">
        <v>111</v>
      </c>
      <c r="G538" s="17" t="s">
        <v>560</v>
      </c>
      <c r="H538">
        <v>122300</v>
      </c>
      <c r="I538" s="8">
        <v>45940</v>
      </c>
      <c r="J538" s="8">
        <v>45940</v>
      </c>
      <c r="K538">
        <v>0</v>
      </c>
      <c r="L538" s="17" t="s">
        <v>2937</v>
      </c>
      <c r="M538">
        <v>4930</v>
      </c>
      <c r="N538">
        <v>753</v>
      </c>
      <c r="O538">
        <v>13</v>
      </c>
      <c r="P538">
        <v>80</v>
      </c>
      <c r="Q538" s="17" t="s">
        <v>2944</v>
      </c>
      <c r="R538" s="17" t="s">
        <v>2945</v>
      </c>
      <c r="S538" s="17" t="s">
        <v>2948</v>
      </c>
      <c r="T538">
        <v>93</v>
      </c>
      <c r="U538" s="17" t="s">
        <v>2948</v>
      </c>
      <c r="V538" s="17" t="s">
        <v>2941</v>
      </c>
      <c r="W538" s="172">
        <v>45940</v>
      </c>
      <c r="Y538" s="172">
        <v>45931</v>
      </c>
      <c r="Z538" s="17" t="s">
        <v>2942</v>
      </c>
      <c r="AA538">
        <v>2025</v>
      </c>
      <c r="AB538" s="17" t="s">
        <v>2952</v>
      </c>
      <c r="AC538" s="17"/>
      <c r="AD538" s="17" t="s">
        <v>1791</v>
      </c>
      <c r="AE538">
        <v>18</v>
      </c>
      <c r="AF538" s="17" t="s">
        <v>2937</v>
      </c>
      <c r="AG538" t="s">
        <v>2957</v>
      </c>
      <c r="AH538" s="17" t="s">
        <v>1791</v>
      </c>
    </row>
    <row r="539" spans="1:34">
      <c r="A539">
        <v>461</v>
      </c>
      <c r="B539" s="17" t="s">
        <v>31</v>
      </c>
      <c r="C539" s="17" t="s">
        <v>31</v>
      </c>
      <c r="D539" s="17" t="s">
        <v>1</v>
      </c>
      <c r="E539" s="17" t="s">
        <v>112</v>
      </c>
      <c r="F539" s="17" t="s">
        <v>111</v>
      </c>
      <c r="G539" s="17" t="s">
        <v>561</v>
      </c>
      <c r="H539">
        <v>122300</v>
      </c>
      <c r="I539" s="8">
        <v>45940</v>
      </c>
      <c r="J539" s="8">
        <v>45940</v>
      </c>
      <c r="K539">
        <v>0</v>
      </c>
      <c r="L539" s="17" t="s">
        <v>2937</v>
      </c>
      <c r="M539">
        <v>5356</v>
      </c>
      <c r="N539">
        <v>1309</v>
      </c>
      <c r="O539">
        <v>12</v>
      </c>
      <c r="P539">
        <v>80</v>
      </c>
      <c r="Q539" s="17" t="s">
        <v>2944</v>
      </c>
      <c r="R539" s="17" t="s">
        <v>2945</v>
      </c>
      <c r="S539" s="17" t="s">
        <v>2948</v>
      </c>
      <c r="T539">
        <v>92</v>
      </c>
      <c r="U539" s="17" t="s">
        <v>2948</v>
      </c>
      <c r="V539" s="17" t="s">
        <v>2941</v>
      </c>
      <c r="W539" s="172">
        <v>45940</v>
      </c>
      <c r="Y539" s="172">
        <v>45931</v>
      </c>
      <c r="Z539" s="17" t="s">
        <v>2942</v>
      </c>
      <c r="AA539">
        <v>2025</v>
      </c>
      <c r="AB539" s="17" t="s">
        <v>2952</v>
      </c>
      <c r="AC539" s="17"/>
      <c r="AD539" s="17" t="s">
        <v>1791</v>
      </c>
      <c r="AE539">
        <v>18</v>
      </c>
      <c r="AF539" s="17" t="s">
        <v>2937</v>
      </c>
      <c r="AG539" t="s">
        <v>2957</v>
      </c>
      <c r="AH539" s="17" t="s">
        <v>1791</v>
      </c>
    </row>
    <row r="540" spans="1:34">
      <c r="A540">
        <v>40</v>
      </c>
      <c r="B540" s="17" t="s">
        <v>31</v>
      </c>
      <c r="C540" s="17" t="s">
        <v>31</v>
      </c>
      <c r="D540" s="17" t="s">
        <v>1</v>
      </c>
      <c r="E540" s="17" t="s">
        <v>112</v>
      </c>
      <c r="F540" s="17" t="s">
        <v>111</v>
      </c>
      <c r="G540" s="17" t="s">
        <v>78</v>
      </c>
      <c r="H540">
        <v>81526</v>
      </c>
      <c r="I540" s="8">
        <v>45931</v>
      </c>
      <c r="J540" s="8">
        <v>45931</v>
      </c>
      <c r="K540">
        <v>0</v>
      </c>
      <c r="L540" s="17" t="s">
        <v>2937</v>
      </c>
      <c r="M540">
        <v>18648</v>
      </c>
      <c r="N540">
        <v>4385</v>
      </c>
      <c r="O540">
        <v>18</v>
      </c>
      <c r="P540">
        <v>60</v>
      </c>
      <c r="Q540" s="17" t="s">
        <v>2944</v>
      </c>
      <c r="R540" s="17" t="s">
        <v>2945</v>
      </c>
      <c r="S540" s="17" t="s">
        <v>2946</v>
      </c>
      <c r="T540">
        <v>78</v>
      </c>
      <c r="U540" s="17" t="s">
        <v>2946</v>
      </c>
      <c r="V540" s="17" t="s">
        <v>2941</v>
      </c>
      <c r="W540" s="172">
        <v>45931</v>
      </c>
      <c r="Y540" s="172">
        <v>45931</v>
      </c>
      <c r="Z540" s="17" t="s">
        <v>2942</v>
      </c>
      <c r="AA540">
        <v>2025</v>
      </c>
      <c r="AB540" s="17" t="s">
        <v>2943</v>
      </c>
      <c r="AC540" s="17"/>
      <c r="AD540" s="17" t="s">
        <v>1788</v>
      </c>
      <c r="AE540">
        <v>18</v>
      </c>
      <c r="AF540" s="17" t="s">
        <v>2937</v>
      </c>
      <c r="AG540" t="s">
        <v>2957</v>
      </c>
      <c r="AH540" s="17" t="s">
        <v>1788</v>
      </c>
    </row>
    <row r="541" spans="1:34">
      <c r="A541">
        <v>452</v>
      </c>
      <c r="B541" s="17" t="s">
        <v>31</v>
      </c>
      <c r="C541" s="17" t="s">
        <v>31</v>
      </c>
      <c r="D541" s="17" t="s">
        <v>1</v>
      </c>
      <c r="E541" s="17" t="s">
        <v>109</v>
      </c>
      <c r="F541" s="17" t="s">
        <v>110</v>
      </c>
      <c r="G541" s="17" t="s">
        <v>551</v>
      </c>
      <c r="H541" t="s">
        <v>556</v>
      </c>
      <c r="I541" s="8">
        <v>45940</v>
      </c>
      <c r="J541" s="8">
        <v>45940</v>
      </c>
      <c r="K541">
        <v>0</v>
      </c>
      <c r="L541" s="17" t="s">
        <v>2937</v>
      </c>
      <c r="M541">
        <v>8335</v>
      </c>
      <c r="N541">
        <v>1678</v>
      </c>
      <c r="O541">
        <v>93</v>
      </c>
      <c r="P541">
        <v>80</v>
      </c>
      <c r="Q541" s="17" t="s">
        <v>2944</v>
      </c>
      <c r="R541" s="17" t="s">
        <v>2945</v>
      </c>
      <c r="S541" s="17" t="s">
        <v>2948</v>
      </c>
      <c r="T541">
        <v>173</v>
      </c>
      <c r="U541" s="17" t="s">
        <v>2948</v>
      </c>
      <c r="V541" s="17" t="s">
        <v>2941</v>
      </c>
      <c r="W541" s="172">
        <v>45940</v>
      </c>
      <c r="Y541" s="172">
        <v>45931</v>
      </c>
      <c r="Z541" s="17" t="s">
        <v>2942</v>
      </c>
      <c r="AA541">
        <v>2025</v>
      </c>
      <c r="AB541" s="17" t="s">
        <v>2952</v>
      </c>
      <c r="AC541" s="17"/>
      <c r="AD541" s="17" t="s">
        <v>1793</v>
      </c>
      <c r="AE541">
        <v>18</v>
      </c>
      <c r="AF541" s="17" t="s">
        <v>2937</v>
      </c>
      <c r="AG541" t="s">
        <v>2957</v>
      </c>
      <c r="AH541" s="17" t="s">
        <v>1793</v>
      </c>
    </row>
    <row r="542" spans="1:34">
      <c r="A542">
        <v>86</v>
      </c>
      <c r="B542" s="17" t="s">
        <v>31</v>
      </c>
      <c r="C542" s="17" t="s">
        <v>31</v>
      </c>
      <c r="D542" s="17" t="s">
        <v>1</v>
      </c>
      <c r="E542" s="17" t="s">
        <v>143</v>
      </c>
      <c r="F542" s="17" t="s">
        <v>111</v>
      </c>
      <c r="G542" s="17" t="s">
        <v>154</v>
      </c>
      <c r="H542">
        <v>74513</v>
      </c>
      <c r="I542" s="8">
        <v>45932</v>
      </c>
      <c r="J542" s="8">
        <v>45932</v>
      </c>
      <c r="K542">
        <v>0</v>
      </c>
      <c r="L542" s="17" t="s">
        <v>2937</v>
      </c>
      <c r="M542">
        <v>5210</v>
      </c>
      <c r="N542">
        <v>983</v>
      </c>
      <c r="O542">
        <v>37</v>
      </c>
      <c r="P542">
        <v>40</v>
      </c>
      <c r="Q542" s="17" t="s">
        <v>2944</v>
      </c>
      <c r="R542" s="17" t="s">
        <v>2945</v>
      </c>
      <c r="S542" s="17" t="s">
        <v>2946</v>
      </c>
      <c r="T542">
        <v>77</v>
      </c>
      <c r="U542" s="17" t="s">
        <v>2946</v>
      </c>
      <c r="V542" s="17" t="s">
        <v>2941</v>
      </c>
      <c r="W542" s="172">
        <v>45932</v>
      </c>
      <c r="Y542" s="172">
        <v>45931</v>
      </c>
      <c r="Z542" s="17" t="s">
        <v>2942</v>
      </c>
      <c r="AA542">
        <v>2025</v>
      </c>
      <c r="AB542" s="17" t="s">
        <v>2951</v>
      </c>
      <c r="AC542" s="17"/>
      <c r="AD542" s="17" t="s">
        <v>1720</v>
      </c>
      <c r="AE542">
        <v>18</v>
      </c>
      <c r="AF542" s="17" t="s">
        <v>2937</v>
      </c>
      <c r="AG542" t="s">
        <v>2957</v>
      </c>
      <c r="AH542" s="17" t="s">
        <v>1720</v>
      </c>
    </row>
    <row r="543" spans="1:34">
      <c r="A543">
        <v>48</v>
      </c>
      <c r="B543" s="17" t="s">
        <v>31</v>
      </c>
      <c r="C543" s="17" t="s">
        <v>31</v>
      </c>
      <c r="D543" s="17" t="s">
        <v>1</v>
      </c>
      <c r="E543" s="17" t="s">
        <v>112</v>
      </c>
      <c r="F543" s="17" t="s">
        <v>111</v>
      </c>
      <c r="G543" s="17" t="s">
        <v>86</v>
      </c>
      <c r="H543">
        <v>81818</v>
      </c>
      <c r="I543" s="8">
        <v>45931</v>
      </c>
      <c r="J543" s="8">
        <v>45931</v>
      </c>
      <c r="K543">
        <v>0</v>
      </c>
      <c r="L543" s="17" t="s">
        <v>2937</v>
      </c>
      <c r="M543">
        <v>5827</v>
      </c>
      <c r="N543">
        <v>1488</v>
      </c>
      <c r="O543">
        <v>13</v>
      </c>
      <c r="P543">
        <v>80</v>
      </c>
      <c r="Q543" s="17" t="s">
        <v>2944</v>
      </c>
      <c r="R543" s="17" t="s">
        <v>2945</v>
      </c>
      <c r="S543" s="17" t="s">
        <v>2948</v>
      </c>
      <c r="T543">
        <v>93</v>
      </c>
      <c r="U543" s="17" t="s">
        <v>2948</v>
      </c>
      <c r="V543" s="17" t="s">
        <v>2941</v>
      </c>
      <c r="W543" s="172">
        <v>45931</v>
      </c>
      <c r="X543" s="8">
        <v>0.43888888888888888</v>
      </c>
      <c r="Y543" s="172">
        <v>45931</v>
      </c>
      <c r="Z543" s="17" t="s">
        <v>2942</v>
      </c>
      <c r="AA543">
        <v>2025</v>
      </c>
      <c r="AB543" s="17" t="s">
        <v>2943</v>
      </c>
      <c r="AC543" s="17" t="s">
        <v>122</v>
      </c>
      <c r="AD543" s="17" t="s">
        <v>1788</v>
      </c>
      <c r="AE543">
        <v>18</v>
      </c>
      <c r="AF543" s="17" t="s">
        <v>2937</v>
      </c>
      <c r="AG543" t="s">
        <v>2957</v>
      </c>
      <c r="AH543" s="17" t="s">
        <v>1788</v>
      </c>
    </row>
    <row r="544" spans="1:34">
      <c r="A544">
        <v>585</v>
      </c>
      <c r="B544" s="17" t="s">
        <v>31</v>
      </c>
      <c r="C544" s="17" t="s">
        <v>31</v>
      </c>
      <c r="D544" s="17" t="s">
        <v>1</v>
      </c>
      <c r="E544" s="17" t="s">
        <v>112</v>
      </c>
      <c r="F544" s="17" t="s">
        <v>111</v>
      </c>
      <c r="G544" s="17" t="s">
        <v>86</v>
      </c>
      <c r="H544">
        <v>110312</v>
      </c>
      <c r="I544" s="8">
        <v>45948</v>
      </c>
      <c r="J544" s="8">
        <v>45948</v>
      </c>
      <c r="K544">
        <v>0</v>
      </c>
      <c r="L544" s="17" t="s">
        <v>2937</v>
      </c>
      <c r="M544">
        <v>6119</v>
      </c>
      <c r="N544">
        <v>1537</v>
      </c>
      <c r="O544">
        <v>12</v>
      </c>
      <c r="P544">
        <v>60</v>
      </c>
      <c r="Q544" s="17" t="s">
        <v>2944</v>
      </c>
      <c r="R544" s="17" t="s">
        <v>2945</v>
      </c>
      <c r="S544" s="17" t="s">
        <v>2946</v>
      </c>
      <c r="T544">
        <v>72</v>
      </c>
      <c r="U544" s="17" t="s">
        <v>2946</v>
      </c>
      <c r="V544" s="17" t="s">
        <v>2941</v>
      </c>
      <c r="W544" s="172">
        <v>45948</v>
      </c>
      <c r="Y544" s="172">
        <v>45931</v>
      </c>
      <c r="Z544" s="17" t="s">
        <v>2942</v>
      </c>
      <c r="AA544">
        <v>2025</v>
      </c>
      <c r="AB544" s="17" t="s">
        <v>2947</v>
      </c>
      <c r="AC544" s="17"/>
      <c r="AD544" s="17" t="s">
        <v>1788</v>
      </c>
      <c r="AE544">
        <v>18</v>
      </c>
      <c r="AF544" s="17" t="s">
        <v>2937</v>
      </c>
      <c r="AG544" t="s">
        <v>2957</v>
      </c>
      <c r="AH544" s="17" t="s">
        <v>1788</v>
      </c>
    </row>
    <row r="545" spans="1:34">
      <c r="A545">
        <v>458</v>
      </c>
      <c r="B545" s="17" t="s">
        <v>31</v>
      </c>
      <c r="C545" s="17" t="s">
        <v>31</v>
      </c>
      <c r="D545" s="17" t="s">
        <v>1</v>
      </c>
      <c r="E545" s="17" t="s">
        <v>112</v>
      </c>
      <c r="F545" s="17" t="s">
        <v>111</v>
      </c>
      <c r="G545" s="17" t="s">
        <v>558</v>
      </c>
      <c r="H545">
        <v>122300</v>
      </c>
      <c r="I545" s="8">
        <v>45940</v>
      </c>
      <c r="J545" s="8">
        <v>45940</v>
      </c>
      <c r="K545">
        <v>0</v>
      </c>
      <c r="L545" s="17" t="s">
        <v>2937</v>
      </c>
      <c r="M545">
        <v>11605</v>
      </c>
      <c r="N545">
        <v>2437</v>
      </c>
      <c r="O545">
        <v>18</v>
      </c>
      <c r="P545">
        <v>80</v>
      </c>
      <c r="Q545" s="17" t="s">
        <v>2944</v>
      </c>
      <c r="R545" s="17" t="s">
        <v>2945</v>
      </c>
      <c r="S545" s="17" t="s">
        <v>2948</v>
      </c>
      <c r="T545">
        <v>98</v>
      </c>
      <c r="U545" s="17" t="s">
        <v>2948</v>
      </c>
      <c r="V545" s="17" t="s">
        <v>2941</v>
      </c>
      <c r="W545" s="172">
        <v>45940</v>
      </c>
      <c r="Y545" s="172">
        <v>45931</v>
      </c>
      <c r="Z545" s="17" t="s">
        <v>2942</v>
      </c>
      <c r="AA545">
        <v>2025</v>
      </c>
      <c r="AB545" s="17" t="s">
        <v>2952</v>
      </c>
      <c r="AC545" s="17"/>
      <c r="AD545" s="17" t="s">
        <v>1791</v>
      </c>
      <c r="AE545">
        <v>18</v>
      </c>
      <c r="AF545" s="17" t="s">
        <v>2937</v>
      </c>
      <c r="AG545" t="s">
        <v>2957</v>
      </c>
      <c r="AH545" s="17" t="s">
        <v>1791</v>
      </c>
    </row>
    <row r="546" spans="1:34">
      <c r="A546">
        <v>394</v>
      </c>
      <c r="B546" s="17" t="s">
        <v>31</v>
      </c>
      <c r="C546" s="17" t="s">
        <v>31</v>
      </c>
      <c r="D546" s="17" t="s">
        <v>1</v>
      </c>
      <c r="E546" s="17" t="s">
        <v>112</v>
      </c>
      <c r="F546" s="17" t="s">
        <v>111</v>
      </c>
      <c r="G546" s="17" t="s">
        <v>479</v>
      </c>
      <c r="H546">
        <v>80246</v>
      </c>
      <c r="I546" s="8">
        <v>45938</v>
      </c>
      <c r="J546" s="8">
        <v>45938</v>
      </c>
      <c r="K546">
        <v>0</v>
      </c>
      <c r="L546" s="17" t="s">
        <v>2937</v>
      </c>
      <c r="M546">
        <v>16144</v>
      </c>
      <c r="N546">
        <v>4037</v>
      </c>
      <c r="O546">
        <v>7</v>
      </c>
      <c r="P546">
        <v>60</v>
      </c>
      <c r="Q546" s="17" t="s">
        <v>2944</v>
      </c>
      <c r="R546" s="17" t="s">
        <v>2945</v>
      </c>
      <c r="S546" s="17" t="s">
        <v>2946</v>
      </c>
      <c r="T546">
        <v>67</v>
      </c>
      <c r="U546" s="17" t="s">
        <v>2946</v>
      </c>
      <c r="V546" s="17" t="s">
        <v>2941</v>
      </c>
      <c r="W546" s="172">
        <v>45938</v>
      </c>
      <c r="Y546" s="172">
        <v>45931</v>
      </c>
      <c r="Z546" s="17" t="s">
        <v>2942</v>
      </c>
      <c r="AA546">
        <v>2025</v>
      </c>
      <c r="AB546" s="17" t="s">
        <v>2943</v>
      </c>
      <c r="AC546" s="17"/>
      <c r="AD546" s="17" t="s">
        <v>1742</v>
      </c>
      <c r="AE546">
        <v>18</v>
      </c>
      <c r="AF546" s="17" t="s">
        <v>2937</v>
      </c>
      <c r="AG546" t="s">
        <v>2957</v>
      </c>
      <c r="AH546" s="17" t="s">
        <v>1742</v>
      </c>
    </row>
    <row r="547" spans="1:34">
      <c r="A547">
        <v>406</v>
      </c>
      <c r="B547" s="17" t="s">
        <v>31</v>
      </c>
      <c r="C547" s="17" t="s">
        <v>31</v>
      </c>
      <c r="D547" s="17" t="s">
        <v>1</v>
      </c>
      <c r="E547" s="17" t="s">
        <v>112</v>
      </c>
      <c r="F547" s="17" t="s">
        <v>111</v>
      </c>
      <c r="G547" s="17" t="s">
        <v>570</v>
      </c>
      <c r="H547">
        <v>82102</v>
      </c>
      <c r="I547" s="8">
        <v>45939</v>
      </c>
      <c r="J547" s="8">
        <v>45939</v>
      </c>
      <c r="K547">
        <v>0</v>
      </c>
      <c r="L547" s="17" t="s">
        <v>2937</v>
      </c>
      <c r="M547">
        <v>9225</v>
      </c>
      <c r="N547">
        <v>1737</v>
      </c>
      <c r="O547">
        <v>47</v>
      </c>
      <c r="P547">
        <v>60</v>
      </c>
      <c r="Q547" s="17" t="s">
        <v>2944</v>
      </c>
      <c r="R547" s="17" t="s">
        <v>2945</v>
      </c>
      <c r="S547" s="17" t="s">
        <v>2946</v>
      </c>
      <c r="T547">
        <v>107</v>
      </c>
      <c r="U547" s="17" t="s">
        <v>2946</v>
      </c>
      <c r="V547" s="17" t="s">
        <v>2941</v>
      </c>
      <c r="W547" s="172">
        <v>45939</v>
      </c>
      <c r="Y547" s="172">
        <v>45931</v>
      </c>
      <c r="Z547" s="17" t="s">
        <v>2942</v>
      </c>
      <c r="AA547">
        <v>2025</v>
      </c>
      <c r="AB547" s="17" t="s">
        <v>2951</v>
      </c>
      <c r="AC547" s="17"/>
      <c r="AD547" s="17" t="s">
        <v>1742</v>
      </c>
      <c r="AE547">
        <v>18</v>
      </c>
      <c r="AF547" s="17" t="s">
        <v>2937</v>
      </c>
      <c r="AG547" t="s">
        <v>2957</v>
      </c>
      <c r="AH547" s="17" t="s">
        <v>1742</v>
      </c>
    </row>
    <row r="548" spans="1:34">
      <c r="A548">
        <v>78</v>
      </c>
      <c r="B548" s="17" t="s">
        <v>31</v>
      </c>
      <c r="C548" s="17" t="s">
        <v>31</v>
      </c>
      <c r="D548" s="17" t="s">
        <v>1</v>
      </c>
      <c r="E548" s="17" t="s">
        <v>143</v>
      </c>
      <c r="F548" s="17" t="s">
        <v>111</v>
      </c>
      <c r="G548" s="17" t="s">
        <v>146</v>
      </c>
      <c r="H548">
        <v>74229</v>
      </c>
      <c r="I548" s="8">
        <v>45932</v>
      </c>
      <c r="J548" s="8">
        <v>45932</v>
      </c>
      <c r="K548">
        <v>0</v>
      </c>
      <c r="L548" s="17" t="s">
        <v>2937</v>
      </c>
      <c r="M548">
        <v>5018</v>
      </c>
      <c r="N548">
        <v>755</v>
      </c>
      <c r="O548">
        <v>32</v>
      </c>
      <c r="P548">
        <v>60</v>
      </c>
      <c r="Q548" s="17" t="s">
        <v>2944</v>
      </c>
      <c r="R548" s="17" t="s">
        <v>2945</v>
      </c>
      <c r="S548" s="17" t="s">
        <v>2946</v>
      </c>
      <c r="T548">
        <v>92</v>
      </c>
      <c r="U548" s="17" t="s">
        <v>2946</v>
      </c>
      <c r="V548" s="17" t="s">
        <v>2941</v>
      </c>
      <c r="W548" s="172">
        <v>45932</v>
      </c>
      <c r="Y548" s="172">
        <v>45931</v>
      </c>
      <c r="Z548" s="17" t="s">
        <v>2942</v>
      </c>
      <c r="AA548">
        <v>2025</v>
      </c>
      <c r="AB548" s="17" t="s">
        <v>2951</v>
      </c>
      <c r="AC548" s="17"/>
      <c r="AD548" s="17" t="s">
        <v>1720</v>
      </c>
      <c r="AE548">
        <v>18</v>
      </c>
      <c r="AF548" s="17" t="s">
        <v>2937</v>
      </c>
      <c r="AG548" t="s">
        <v>2957</v>
      </c>
      <c r="AH548" s="17" t="s">
        <v>1720</v>
      </c>
    </row>
    <row r="549" spans="1:34">
      <c r="A549">
        <v>395</v>
      </c>
      <c r="B549" s="17" t="s">
        <v>31</v>
      </c>
      <c r="C549" s="17" t="s">
        <v>31</v>
      </c>
      <c r="D549" s="17" t="s">
        <v>1</v>
      </c>
      <c r="E549" s="17" t="s">
        <v>112</v>
      </c>
      <c r="F549" s="17" t="s">
        <v>111</v>
      </c>
      <c r="G549" s="17" t="s">
        <v>480</v>
      </c>
      <c r="H549">
        <v>80246</v>
      </c>
      <c r="I549" s="8">
        <v>45938</v>
      </c>
      <c r="J549" s="8">
        <v>45938</v>
      </c>
      <c r="K549">
        <v>0</v>
      </c>
      <c r="L549" s="17" t="s">
        <v>2937</v>
      </c>
      <c r="M549">
        <v>1167</v>
      </c>
      <c r="N549">
        <v>214</v>
      </c>
      <c r="O549">
        <v>52</v>
      </c>
      <c r="P549">
        <v>60</v>
      </c>
      <c r="Q549" s="17" t="s">
        <v>2944</v>
      </c>
      <c r="R549" s="17" t="s">
        <v>2945</v>
      </c>
      <c r="S549" s="17" t="s">
        <v>2946</v>
      </c>
      <c r="T549">
        <v>112</v>
      </c>
      <c r="U549" s="17" t="s">
        <v>2946</v>
      </c>
      <c r="V549" s="17" t="s">
        <v>2941</v>
      </c>
      <c r="W549" s="172">
        <v>45938</v>
      </c>
      <c r="Y549" s="172">
        <v>45931</v>
      </c>
      <c r="Z549" s="17" t="s">
        <v>2942</v>
      </c>
      <c r="AA549">
        <v>2025</v>
      </c>
      <c r="AB549" s="17" t="s">
        <v>2943</v>
      </c>
      <c r="AC549" s="17"/>
      <c r="AD549" s="17" t="s">
        <v>1742</v>
      </c>
      <c r="AE549">
        <v>18</v>
      </c>
      <c r="AF549" s="17" t="s">
        <v>2937</v>
      </c>
      <c r="AG549" t="s">
        <v>2957</v>
      </c>
      <c r="AH549" s="17" t="s">
        <v>1742</v>
      </c>
    </row>
    <row r="550" spans="1:34">
      <c r="A550">
        <v>82</v>
      </c>
      <c r="B550" s="17" t="s">
        <v>31</v>
      </c>
      <c r="C550" s="17" t="s">
        <v>31</v>
      </c>
      <c r="D550" s="17" t="s">
        <v>1</v>
      </c>
      <c r="E550" s="17" t="s">
        <v>143</v>
      </c>
      <c r="F550" s="17" t="s">
        <v>111</v>
      </c>
      <c r="G550" s="17" t="s">
        <v>150</v>
      </c>
      <c r="H550">
        <v>74513</v>
      </c>
      <c r="I550" s="8">
        <v>45932</v>
      </c>
      <c r="J550" s="8">
        <v>45932</v>
      </c>
      <c r="K550">
        <v>0</v>
      </c>
      <c r="L550" s="17" t="s">
        <v>2937</v>
      </c>
      <c r="M550">
        <v>19071</v>
      </c>
      <c r="N550">
        <v>4627</v>
      </c>
      <c r="O550">
        <v>45</v>
      </c>
      <c r="P550">
        <v>40</v>
      </c>
      <c r="Q550" s="17" t="s">
        <v>2944</v>
      </c>
      <c r="R550" s="17" t="s">
        <v>2945</v>
      </c>
      <c r="S550" s="17" t="s">
        <v>2946</v>
      </c>
      <c r="T550">
        <v>85</v>
      </c>
      <c r="U550" s="17" t="s">
        <v>2946</v>
      </c>
      <c r="V550" s="17" t="s">
        <v>2941</v>
      </c>
      <c r="W550" s="172">
        <v>45932</v>
      </c>
      <c r="Y550" s="172">
        <v>45931</v>
      </c>
      <c r="Z550" s="17" t="s">
        <v>2942</v>
      </c>
      <c r="AA550">
        <v>2025</v>
      </c>
      <c r="AB550" s="17" t="s">
        <v>2951</v>
      </c>
      <c r="AC550" s="17"/>
      <c r="AD550" s="17" t="s">
        <v>1720</v>
      </c>
      <c r="AE550">
        <v>18</v>
      </c>
      <c r="AF550" s="17" t="s">
        <v>2937</v>
      </c>
      <c r="AG550" t="s">
        <v>2957</v>
      </c>
      <c r="AH550" s="17" t="s">
        <v>1720</v>
      </c>
    </row>
    <row r="551" spans="1:34">
      <c r="A551">
        <v>591</v>
      </c>
      <c r="B551" s="17" t="s">
        <v>31</v>
      </c>
      <c r="C551" s="17" t="s">
        <v>31</v>
      </c>
      <c r="D551" s="17" t="s">
        <v>1</v>
      </c>
      <c r="E551" s="17" t="s">
        <v>112</v>
      </c>
      <c r="F551" s="17" t="s">
        <v>111</v>
      </c>
      <c r="G551" s="17" t="s">
        <v>150</v>
      </c>
      <c r="H551">
        <v>110011</v>
      </c>
      <c r="I551" s="8">
        <v>45948</v>
      </c>
      <c r="J551" s="8">
        <v>45948</v>
      </c>
      <c r="K551">
        <v>0</v>
      </c>
      <c r="L551" s="17" t="s">
        <v>2937</v>
      </c>
      <c r="M551">
        <v>19194</v>
      </c>
      <c r="N551">
        <v>4646</v>
      </c>
      <c r="O551">
        <v>35</v>
      </c>
      <c r="P551">
        <v>40</v>
      </c>
      <c r="Q551" s="17" t="s">
        <v>2944</v>
      </c>
      <c r="R551" s="17" t="s">
        <v>2945</v>
      </c>
      <c r="S551" s="17" t="s">
        <v>2946</v>
      </c>
      <c r="T551">
        <v>75</v>
      </c>
      <c r="U551" s="17" t="s">
        <v>2946</v>
      </c>
      <c r="V551" s="17" t="s">
        <v>2941</v>
      </c>
      <c r="W551" s="172">
        <v>45948</v>
      </c>
      <c r="Y551" s="172">
        <v>45931</v>
      </c>
      <c r="Z551" s="17" t="s">
        <v>2942</v>
      </c>
      <c r="AA551">
        <v>2025</v>
      </c>
      <c r="AB551" s="17" t="s">
        <v>2947</v>
      </c>
      <c r="AC551" s="17"/>
      <c r="AD551" s="17" t="s">
        <v>1720</v>
      </c>
      <c r="AE551">
        <v>18</v>
      </c>
      <c r="AF551" s="17" t="s">
        <v>2937</v>
      </c>
      <c r="AG551" t="s">
        <v>2957</v>
      </c>
      <c r="AH551" s="17" t="s">
        <v>1720</v>
      </c>
    </row>
    <row r="552" spans="1:34">
      <c r="A552">
        <v>41</v>
      </c>
      <c r="B552" s="17" t="s">
        <v>31</v>
      </c>
      <c r="C552" s="17" t="s">
        <v>31</v>
      </c>
      <c r="D552" s="17" t="s">
        <v>1</v>
      </c>
      <c r="E552" s="17" t="s">
        <v>112</v>
      </c>
      <c r="F552" s="17" t="s">
        <v>111</v>
      </c>
      <c r="G552" s="17" t="s">
        <v>79</v>
      </c>
      <c r="H552">
        <v>81236</v>
      </c>
      <c r="I552" s="8">
        <v>45931</v>
      </c>
      <c r="J552" s="8">
        <v>45931</v>
      </c>
      <c r="K552">
        <v>0</v>
      </c>
      <c r="L552" s="17" t="s">
        <v>2937</v>
      </c>
      <c r="M552">
        <v>6540</v>
      </c>
      <c r="N552">
        <v>1199</v>
      </c>
      <c r="O552">
        <v>40</v>
      </c>
      <c r="P552">
        <v>60</v>
      </c>
      <c r="Q552" s="17" t="s">
        <v>2944</v>
      </c>
      <c r="R552" s="17" t="s">
        <v>2945</v>
      </c>
      <c r="S552" s="17" t="s">
        <v>2946</v>
      </c>
      <c r="T552">
        <v>100</v>
      </c>
      <c r="U552" s="17" t="s">
        <v>2946</v>
      </c>
      <c r="V552" s="17" t="s">
        <v>2941</v>
      </c>
      <c r="W552" s="172">
        <v>45931</v>
      </c>
      <c r="X552" s="8">
        <v>0.47152777777777777</v>
      </c>
      <c r="Y552" s="172">
        <v>45931</v>
      </c>
      <c r="Z552" s="17" t="s">
        <v>2942</v>
      </c>
      <c r="AA552">
        <v>2025</v>
      </c>
      <c r="AB552" s="17" t="s">
        <v>2943</v>
      </c>
      <c r="AC552" s="17" t="s">
        <v>122</v>
      </c>
      <c r="AD552" s="17" t="s">
        <v>1788</v>
      </c>
      <c r="AE552">
        <v>18</v>
      </c>
      <c r="AF552" s="17" t="s">
        <v>2937</v>
      </c>
      <c r="AG552" t="s">
        <v>2957</v>
      </c>
      <c r="AH552" s="17" t="s">
        <v>1788</v>
      </c>
    </row>
    <row r="553" spans="1:34">
      <c r="A553">
        <v>42</v>
      </c>
      <c r="B553" s="17" t="s">
        <v>31</v>
      </c>
      <c r="C553" s="17" t="s">
        <v>31</v>
      </c>
      <c r="D553" s="17" t="s">
        <v>1</v>
      </c>
      <c r="E553" s="17" t="s">
        <v>112</v>
      </c>
      <c r="F553" s="17" t="s">
        <v>111</v>
      </c>
      <c r="G553" s="17" t="s">
        <v>80</v>
      </c>
      <c r="H553">
        <v>81236</v>
      </c>
      <c r="I553" s="8">
        <v>45931</v>
      </c>
      <c r="J553" s="8">
        <v>45932</v>
      </c>
      <c r="K553">
        <v>1</v>
      </c>
      <c r="L553" s="17" t="s">
        <v>2937</v>
      </c>
      <c r="M553">
        <v>3973</v>
      </c>
      <c r="N553">
        <v>719</v>
      </c>
      <c r="O553">
        <v>44</v>
      </c>
      <c r="P553">
        <v>60</v>
      </c>
      <c r="Q553" s="17" t="s">
        <v>2944</v>
      </c>
      <c r="R553" s="17" t="s">
        <v>2945</v>
      </c>
      <c r="S553" s="17" t="s">
        <v>2946</v>
      </c>
      <c r="T553">
        <v>104</v>
      </c>
      <c r="U553" s="17" t="s">
        <v>2946</v>
      </c>
      <c r="V553" s="17" t="s">
        <v>2941</v>
      </c>
      <c r="W553" s="172">
        <v>45932</v>
      </c>
      <c r="Y553" s="172">
        <v>45931</v>
      </c>
      <c r="Z553" s="17" t="s">
        <v>2942</v>
      </c>
      <c r="AA553">
        <v>2025</v>
      </c>
      <c r="AB553" s="17" t="s">
        <v>2951</v>
      </c>
      <c r="AC553" s="17"/>
      <c r="AD553" s="17" t="s">
        <v>1788</v>
      </c>
      <c r="AE553">
        <v>18</v>
      </c>
      <c r="AF553" s="17" t="s">
        <v>2937</v>
      </c>
      <c r="AG553" t="s">
        <v>2957</v>
      </c>
      <c r="AH553" s="17" t="s">
        <v>1788</v>
      </c>
    </row>
    <row r="554" spans="1:34">
      <c r="A554">
        <v>43</v>
      </c>
      <c r="B554" s="17" t="s">
        <v>31</v>
      </c>
      <c r="C554" s="17" t="s">
        <v>31</v>
      </c>
      <c r="D554" s="17" t="s">
        <v>1</v>
      </c>
      <c r="E554" s="17" t="s">
        <v>112</v>
      </c>
      <c r="F554" s="17" t="s">
        <v>111</v>
      </c>
      <c r="G554" s="17" t="s">
        <v>81</v>
      </c>
      <c r="H554">
        <v>81526</v>
      </c>
      <c r="I554" s="8">
        <v>45931</v>
      </c>
      <c r="J554" s="8">
        <v>45931</v>
      </c>
      <c r="K554">
        <v>0</v>
      </c>
      <c r="L554" s="17" t="s">
        <v>2937</v>
      </c>
      <c r="M554">
        <v>3882</v>
      </c>
      <c r="N554">
        <v>736</v>
      </c>
      <c r="O554">
        <v>12</v>
      </c>
      <c r="P554">
        <v>80</v>
      </c>
      <c r="Q554" s="17" t="s">
        <v>2944</v>
      </c>
      <c r="R554" s="17" t="s">
        <v>2945</v>
      </c>
      <c r="S554" s="17" t="s">
        <v>2948</v>
      </c>
      <c r="T554">
        <v>92</v>
      </c>
      <c r="U554" s="17" t="s">
        <v>2948</v>
      </c>
      <c r="V554" s="17" t="s">
        <v>2941</v>
      </c>
      <c r="W554" s="172">
        <v>45931</v>
      </c>
      <c r="Y554" s="172">
        <v>45931</v>
      </c>
      <c r="Z554" s="17" t="s">
        <v>2942</v>
      </c>
      <c r="AA554">
        <v>2025</v>
      </c>
      <c r="AB554" s="17" t="s">
        <v>2943</v>
      </c>
      <c r="AC554" s="17"/>
      <c r="AD554" s="17" t="s">
        <v>1788</v>
      </c>
      <c r="AE554">
        <v>18</v>
      </c>
      <c r="AF554" s="17" t="s">
        <v>2937</v>
      </c>
      <c r="AG554" t="s">
        <v>2957</v>
      </c>
      <c r="AH554" s="17" t="s">
        <v>1788</v>
      </c>
    </row>
    <row r="555" spans="1:34">
      <c r="A555">
        <v>44</v>
      </c>
      <c r="B555" s="17" t="s">
        <v>31</v>
      </c>
      <c r="C555" s="17" t="s">
        <v>31</v>
      </c>
      <c r="D555" s="17" t="s">
        <v>1</v>
      </c>
      <c r="E555" s="17" t="s">
        <v>112</v>
      </c>
      <c r="F555" s="17" t="s">
        <v>111</v>
      </c>
      <c r="G555" s="17" t="s">
        <v>82</v>
      </c>
      <c r="H555">
        <v>81236</v>
      </c>
      <c r="I555" s="8">
        <v>45931</v>
      </c>
      <c r="J555" s="8">
        <v>45931</v>
      </c>
      <c r="K555">
        <v>0</v>
      </c>
      <c r="L555" s="17" t="s">
        <v>2937</v>
      </c>
      <c r="M555">
        <v>7636</v>
      </c>
      <c r="N555">
        <v>1576</v>
      </c>
      <c r="O555">
        <v>55</v>
      </c>
      <c r="P555">
        <v>60</v>
      </c>
      <c r="Q555" s="17" t="s">
        <v>2944</v>
      </c>
      <c r="R555" s="17" t="s">
        <v>2945</v>
      </c>
      <c r="S555" s="17" t="s">
        <v>2946</v>
      </c>
      <c r="T555">
        <v>115</v>
      </c>
      <c r="U555" s="17" t="s">
        <v>2946</v>
      </c>
      <c r="V555" s="17" t="s">
        <v>2941</v>
      </c>
      <c r="W555" s="172">
        <v>45931</v>
      </c>
      <c r="Y555" s="172">
        <v>45931</v>
      </c>
      <c r="Z555" s="17" t="s">
        <v>2942</v>
      </c>
      <c r="AA555">
        <v>2025</v>
      </c>
      <c r="AB555" s="17" t="s">
        <v>2943</v>
      </c>
      <c r="AC555" s="17"/>
      <c r="AD555" s="17" t="s">
        <v>1788</v>
      </c>
      <c r="AE555">
        <v>18</v>
      </c>
      <c r="AF555" s="17" t="s">
        <v>2937</v>
      </c>
      <c r="AG555" t="s">
        <v>2957</v>
      </c>
      <c r="AH555" s="17" t="s">
        <v>1788</v>
      </c>
    </row>
    <row r="556" spans="1:34">
      <c r="A556">
        <v>457</v>
      </c>
      <c r="B556" s="17" t="s">
        <v>31</v>
      </c>
      <c r="C556" s="17" t="s">
        <v>31</v>
      </c>
      <c r="D556" s="17" t="s">
        <v>1</v>
      </c>
      <c r="E556" s="17" t="s">
        <v>112</v>
      </c>
      <c r="F556" s="17" t="s">
        <v>111</v>
      </c>
      <c r="G556" s="17" t="s">
        <v>557</v>
      </c>
      <c r="H556">
        <v>122300</v>
      </c>
      <c r="I556" s="8">
        <v>45940</v>
      </c>
      <c r="J556" s="8">
        <v>45940</v>
      </c>
      <c r="K556">
        <v>0</v>
      </c>
      <c r="L556" s="17" t="s">
        <v>2937</v>
      </c>
      <c r="M556">
        <v>28454</v>
      </c>
      <c r="N556">
        <v>6522</v>
      </c>
      <c r="O556">
        <v>12</v>
      </c>
      <c r="P556">
        <v>80</v>
      </c>
      <c r="Q556" s="17" t="s">
        <v>2944</v>
      </c>
      <c r="R556" s="17" t="s">
        <v>2945</v>
      </c>
      <c r="S556" s="17" t="s">
        <v>2948</v>
      </c>
      <c r="T556">
        <v>92</v>
      </c>
      <c r="U556" s="17" t="s">
        <v>2948</v>
      </c>
      <c r="V556" s="17" t="s">
        <v>2941</v>
      </c>
      <c r="W556" s="172">
        <v>45940</v>
      </c>
      <c r="Y556" s="172">
        <v>45931</v>
      </c>
      <c r="Z556" s="17" t="s">
        <v>2942</v>
      </c>
      <c r="AA556">
        <v>2025</v>
      </c>
      <c r="AB556" s="17" t="s">
        <v>2952</v>
      </c>
      <c r="AC556" s="17"/>
      <c r="AD556" s="17" t="s">
        <v>1791</v>
      </c>
      <c r="AE556">
        <v>18</v>
      </c>
      <c r="AF556" s="17" t="s">
        <v>2937</v>
      </c>
      <c r="AG556" t="s">
        <v>2957</v>
      </c>
      <c r="AH556" s="17" t="s">
        <v>1791</v>
      </c>
    </row>
    <row r="557" spans="1:34">
      <c r="A557">
        <v>459</v>
      </c>
      <c r="B557" s="17" t="s">
        <v>31</v>
      </c>
      <c r="C557" s="17" t="s">
        <v>31</v>
      </c>
      <c r="D557" s="17" t="s">
        <v>1</v>
      </c>
      <c r="E557" s="17" t="s">
        <v>112</v>
      </c>
      <c r="F557" s="17" t="s">
        <v>111</v>
      </c>
      <c r="G557" s="17" t="s">
        <v>559</v>
      </c>
      <c r="H557">
        <v>122300</v>
      </c>
      <c r="I557" s="8">
        <v>45940</v>
      </c>
      <c r="J557" s="8">
        <v>45940</v>
      </c>
      <c r="K557">
        <v>0</v>
      </c>
      <c r="L557" s="17" t="s">
        <v>2937</v>
      </c>
      <c r="M557">
        <v>15482</v>
      </c>
      <c r="N557">
        <v>3400</v>
      </c>
      <c r="O557">
        <v>16</v>
      </c>
      <c r="P557">
        <v>80</v>
      </c>
      <c r="Q557" s="17" t="s">
        <v>2944</v>
      </c>
      <c r="R557" s="17" t="s">
        <v>2945</v>
      </c>
      <c r="S557" s="17" t="s">
        <v>2948</v>
      </c>
      <c r="T557">
        <v>96</v>
      </c>
      <c r="U557" s="17" t="s">
        <v>2948</v>
      </c>
      <c r="V557" s="17" t="s">
        <v>2941</v>
      </c>
      <c r="W557" s="172">
        <v>45940</v>
      </c>
      <c r="Y557" s="172">
        <v>45931</v>
      </c>
      <c r="Z557" s="17" t="s">
        <v>2942</v>
      </c>
      <c r="AA557">
        <v>2025</v>
      </c>
      <c r="AB557" s="17" t="s">
        <v>2952</v>
      </c>
      <c r="AC557" s="17"/>
      <c r="AD557" s="17" t="s">
        <v>1791</v>
      </c>
      <c r="AE557">
        <v>18</v>
      </c>
      <c r="AF557" s="17" t="s">
        <v>2937</v>
      </c>
      <c r="AG557" t="s">
        <v>2957</v>
      </c>
      <c r="AH557" s="17" t="s">
        <v>1791</v>
      </c>
    </row>
    <row r="558" spans="1:34">
      <c r="A558">
        <v>75</v>
      </c>
      <c r="B558" s="17" t="s">
        <v>31</v>
      </c>
      <c r="C558" s="17" t="s">
        <v>31</v>
      </c>
      <c r="D558" s="17" t="s">
        <v>1</v>
      </c>
      <c r="E558" s="17" t="s">
        <v>143</v>
      </c>
      <c r="F558" s="17" t="s">
        <v>111</v>
      </c>
      <c r="G558" s="17" t="s">
        <v>142</v>
      </c>
      <c r="H558">
        <v>74229</v>
      </c>
      <c r="I558" s="8">
        <v>45932</v>
      </c>
      <c r="J558" s="8">
        <v>45932</v>
      </c>
      <c r="K558">
        <v>0</v>
      </c>
      <c r="L558" s="17" t="s">
        <v>2937</v>
      </c>
      <c r="M558">
        <v>16357</v>
      </c>
      <c r="N558">
        <v>3442</v>
      </c>
      <c r="O558">
        <v>13</v>
      </c>
      <c r="P558">
        <v>60</v>
      </c>
      <c r="Q558" s="17" t="s">
        <v>2944</v>
      </c>
      <c r="R558" s="17" t="s">
        <v>2945</v>
      </c>
      <c r="S558" s="17" t="s">
        <v>2946</v>
      </c>
      <c r="T558">
        <v>73</v>
      </c>
      <c r="U558" s="17" t="s">
        <v>2946</v>
      </c>
      <c r="V558" s="17" t="s">
        <v>2941</v>
      </c>
      <c r="W558" s="172">
        <v>45932</v>
      </c>
      <c r="Y558" s="172">
        <v>45931</v>
      </c>
      <c r="Z558" s="17" t="s">
        <v>2942</v>
      </c>
      <c r="AA558">
        <v>2025</v>
      </c>
      <c r="AB558" s="17" t="s">
        <v>2951</v>
      </c>
      <c r="AC558" s="17"/>
      <c r="AD558" s="17" t="s">
        <v>1720</v>
      </c>
      <c r="AE558">
        <v>18</v>
      </c>
      <c r="AF558" s="17" t="s">
        <v>2937</v>
      </c>
      <c r="AG558" t="s">
        <v>2957</v>
      </c>
      <c r="AH558" s="17" t="s">
        <v>1720</v>
      </c>
    </row>
    <row r="559" spans="1:34">
      <c r="A559">
        <v>590</v>
      </c>
      <c r="B559" s="17" t="s">
        <v>31</v>
      </c>
      <c r="C559" s="17" t="s">
        <v>31</v>
      </c>
      <c r="D559" s="17" t="s">
        <v>1</v>
      </c>
      <c r="E559" s="17" t="s">
        <v>112</v>
      </c>
      <c r="F559" s="17" t="s">
        <v>111</v>
      </c>
      <c r="G559" s="17" t="s">
        <v>142</v>
      </c>
      <c r="H559">
        <v>110011</v>
      </c>
      <c r="I559" s="8">
        <v>45948</v>
      </c>
      <c r="J559" s="8">
        <v>45948</v>
      </c>
      <c r="K559">
        <v>0</v>
      </c>
      <c r="L559" s="17" t="s">
        <v>2937</v>
      </c>
      <c r="M559">
        <v>16564</v>
      </c>
      <c r="N559">
        <v>3473</v>
      </c>
      <c r="O559">
        <v>10</v>
      </c>
      <c r="P559">
        <v>60</v>
      </c>
      <c r="Q559" s="17" t="s">
        <v>2944</v>
      </c>
      <c r="R559" s="17" t="s">
        <v>2945</v>
      </c>
      <c r="S559" s="17" t="s">
        <v>2946</v>
      </c>
      <c r="T559">
        <v>70</v>
      </c>
      <c r="U559" s="17" t="s">
        <v>2946</v>
      </c>
      <c r="V559" s="17" t="s">
        <v>2941</v>
      </c>
      <c r="W559" s="172">
        <v>45948</v>
      </c>
      <c r="Y559" s="172">
        <v>45931</v>
      </c>
      <c r="Z559" s="17" t="s">
        <v>2942</v>
      </c>
      <c r="AA559">
        <v>2025</v>
      </c>
      <c r="AB559" s="17" t="s">
        <v>2947</v>
      </c>
      <c r="AC559" s="17"/>
      <c r="AD559" s="17" t="s">
        <v>1720</v>
      </c>
      <c r="AE559">
        <v>18</v>
      </c>
      <c r="AF559" s="17" t="s">
        <v>2937</v>
      </c>
      <c r="AG559" t="s">
        <v>2957</v>
      </c>
      <c r="AH559" s="17" t="s">
        <v>1720</v>
      </c>
    </row>
    <row r="560" spans="1:34">
      <c r="A560">
        <v>84</v>
      </c>
      <c r="B560" s="17" t="s">
        <v>31</v>
      </c>
      <c r="C560" s="17" t="s">
        <v>31</v>
      </c>
      <c r="D560" s="17" t="s">
        <v>1</v>
      </c>
      <c r="E560" s="17" t="s">
        <v>143</v>
      </c>
      <c r="F560" s="17" t="s">
        <v>111</v>
      </c>
      <c r="G560" s="17" t="s">
        <v>152</v>
      </c>
      <c r="H560">
        <v>74513</v>
      </c>
      <c r="I560" s="8">
        <v>45932</v>
      </c>
      <c r="J560" s="8">
        <v>45932</v>
      </c>
      <c r="K560">
        <v>0</v>
      </c>
      <c r="L560" s="17" t="s">
        <v>2937</v>
      </c>
      <c r="M560">
        <v>5476</v>
      </c>
      <c r="N560">
        <v>1059</v>
      </c>
      <c r="O560">
        <v>50</v>
      </c>
      <c r="P560">
        <v>40</v>
      </c>
      <c r="Q560" s="17" t="s">
        <v>2944</v>
      </c>
      <c r="R560" s="17" t="s">
        <v>2945</v>
      </c>
      <c r="S560" s="17" t="s">
        <v>2946</v>
      </c>
      <c r="T560">
        <v>90</v>
      </c>
      <c r="U560" s="17" t="s">
        <v>2946</v>
      </c>
      <c r="V560" s="17" t="s">
        <v>2941</v>
      </c>
      <c r="W560" s="172">
        <v>45932</v>
      </c>
      <c r="Y560" s="172">
        <v>45931</v>
      </c>
      <c r="Z560" s="17" t="s">
        <v>2942</v>
      </c>
      <c r="AA560">
        <v>2025</v>
      </c>
      <c r="AB560" s="17" t="s">
        <v>2951</v>
      </c>
      <c r="AC560" s="17"/>
      <c r="AD560" s="17" t="s">
        <v>1720</v>
      </c>
      <c r="AE560">
        <v>18</v>
      </c>
      <c r="AF560" s="17" t="s">
        <v>2937</v>
      </c>
      <c r="AG560" t="s">
        <v>2957</v>
      </c>
      <c r="AH560" s="17" t="s">
        <v>1720</v>
      </c>
    </row>
    <row r="561" spans="1:34">
      <c r="A561">
        <v>589</v>
      </c>
      <c r="B561" s="17" t="s">
        <v>31</v>
      </c>
      <c r="C561" s="17" t="s">
        <v>31</v>
      </c>
      <c r="D561" s="17" t="s">
        <v>1</v>
      </c>
      <c r="E561" s="17" t="s">
        <v>112</v>
      </c>
      <c r="F561" s="17" t="s">
        <v>111</v>
      </c>
      <c r="G561" s="17" t="s">
        <v>645</v>
      </c>
      <c r="H561">
        <v>110011</v>
      </c>
      <c r="I561" s="8">
        <v>45948</v>
      </c>
      <c r="J561" s="8">
        <v>45948</v>
      </c>
      <c r="K561">
        <v>0</v>
      </c>
      <c r="L561" s="17" t="s">
        <v>2937</v>
      </c>
      <c r="M561">
        <v>5916</v>
      </c>
      <c r="N561">
        <v>891</v>
      </c>
      <c r="O561">
        <v>27</v>
      </c>
      <c r="P561">
        <v>60</v>
      </c>
      <c r="Q561" s="17" t="s">
        <v>2944</v>
      </c>
      <c r="R561" s="17" t="s">
        <v>2945</v>
      </c>
      <c r="S561" s="17" t="s">
        <v>2946</v>
      </c>
      <c r="T561">
        <v>87</v>
      </c>
      <c r="U561" s="17" t="s">
        <v>2946</v>
      </c>
      <c r="V561" s="17" t="s">
        <v>2941</v>
      </c>
      <c r="W561" s="172">
        <v>45948</v>
      </c>
      <c r="Y561" s="172">
        <v>45931</v>
      </c>
      <c r="Z561" s="17" t="s">
        <v>2942</v>
      </c>
      <c r="AA561">
        <v>2025</v>
      </c>
      <c r="AB561" s="17" t="s">
        <v>2947</v>
      </c>
      <c r="AC561" s="17"/>
      <c r="AD561" s="17" t="s">
        <v>1720</v>
      </c>
      <c r="AE561">
        <v>18</v>
      </c>
      <c r="AF561" s="17" t="s">
        <v>2937</v>
      </c>
      <c r="AG561" t="s">
        <v>2957</v>
      </c>
      <c r="AH561" s="17" t="s">
        <v>1720</v>
      </c>
    </row>
    <row r="562" spans="1:34">
      <c r="A562">
        <v>45</v>
      </c>
      <c r="B562" s="17" t="s">
        <v>31</v>
      </c>
      <c r="C562" s="17" t="s">
        <v>31</v>
      </c>
      <c r="D562" s="17" t="s">
        <v>1</v>
      </c>
      <c r="E562" s="17" t="s">
        <v>112</v>
      </c>
      <c r="F562" s="17" t="s">
        <v>111</v>
      </c>
      <c r="G562" s="17" t="s">
        <v>83</v>
      </c>
      <c r="H562">
        <v>81236</v>
      </c>
      <c r="I562" s="8">
        <v>45931</v>
      </c>
      <c r="J562" s="8">
        <v>45931</v>
      </c>
      <c r="K562">
        <v>0</v>
      </c>
      <c r="L562" s="17" t="s">
        <v>2937</v>
      </c>
      <c r="M562">
        <v>4528</v>
      </c>
      <c r="N562">
        <v>786</v>
      </c>
      <c r="O562">
        <v>31</v>
      </c>
      <c r="P562">
        <v>60</v>
      </c>
      <c r="Q562" s="17" t="s">
        <v>2944</v>
      </c>
      <c r="R562" s="17" t="s">
        <v>2945</v>
      </c>
      <c r="S562" s="17" t="s">
        <v>2946</v>
      </c>
      <c r="T562">
        <v>91</v>
      </c>
      <c r="U562" s="17" t="s">
        <v>2946</v>
      </c>
      <c r="V562" s="17" t="s">
        <v>2941</v>
      </c>
      <c r="W562" s="172">
        <v>45931</v>
      </c>
      <c r="X562" s="8">
        <v>0.60069444444444442</v>
      </c>
      <c r="Y562" s="172">
        <v>45931</v>
      </c>
      <c r="Z562" s="17" t="s">
        <v>2942</v>
      </c>
      <c r="AA562">
        <v>2025</v>
      </c>
      <c r="AB562" s="17" t="s">
        <v>2943</v>
      </c>
      <c r="AC562" s="17" t="s">
        <v>122</v>
      </c>
      <c r="AD562" s="17" t="s">
        <v>1788</v>
      </c>
      <c r="AE562">
        <v>18</v>
      </c>
      <c r="AF562" s="17" t="s">
        <v>2937</v>
      </c>
      <c r="AG562" t="s">
        <v>2957</v>
      </c>
      <c r="AH562" s="17" t="s">
        <v>1788</v>
      </c>
    </row>
    <row r="563" spans="1:34">
      <c r="A563">
        <v>76</v>
      </c>
      <c r="B563" s="17" t="s">
        <v>31</v>
      </c>
      <c r="C563" s="17" t="s">
        <v>31</v>
      </c>
      <c r="D563" s="17" t="s">
        <v>1</v>
      </c>
      <c r="E563" s="17" t="s">
        <v>143</v>
      </c>
      <c r="F563" s="17" t="s">
        <v>111</v>
      </c>
      <c r="G563" s="17" t="s">
        <v>144</v>
      </c>
      <c r="H563">
        <v>74229</v>
      </c>
      <c r="I563" s="8">
        <v>45932</v>
      </c>
      <c r="J563" s="8">
        <v>45932</v>
      </c>
      <c r="K563">
        <v>0</v>
      </c>
      <c r="L563" s="17" t="s">
        <v>2937</v>
      </c>
      <c r="M563">
        <v>7964</v>
      </c>
      <c r="N563">
        <v>1896</v>
      </c>
      <c r="O563">
        <v>48</v>
      </c>
      <c r="P563">
        <v>60</v>
      </c>
      <c r="Q563" s="17" t="s">
        <v>2944</v>
      </c>
      <c r="R563" s="17" t="s">
        <v>2945</v>
      </c>
      <c r="S563" s="17" t="s">
        <v>2946</v>
      </c>
      <c r="T563">
        <v>108</v>
      </c>
      <c r="U563" s="17" t="s">
        <v>2946</v>
      </c>
      <c r="V563" s="17" t="s">
        <v>2941</v>
      </c>
      <c r="W563" s="172">
        <v>45932</v>
      </c>
      <c r="Y563" s="172">
        <v>45931</v>
      </c>
      <c r="Z563" s="17" t="s">
        <v>2942</v>
      </c>
      <c r="AA563">
        <v>2025</v>
      </c>
      <c r="AB563" s="17" t="s">
        <v>2951</v>
      </c>
      <c r="AC563" s="17"/>
      <c r="AD563" s="17" t="s">
        <v>1720</v>
      </c>
      <c r="AE563">
        <v>18</v>
      </c>
      <c r="AF563" s="17" t="s">
        <v>2937</v>
      </c>
      <c r="AG563" t="s">
        <v>2957</v>
      </c>
      <c r="AH563" s="17" t="s">
        <v>1720</v>
      </c>
    </row>
    <row r="564" spans="1:34">
      <c r="A564">
        <v>46</v>
      </c>
      <c r="B564" s="17" t="s">
        <v>31</v>
      </c>
      <c r="C564" s="17" t="s">
        <v>31</v>
      </c>
      <c r="D564" s="17" t="s">
        <v>1</v>
      </c>
      <c r="E564" s="17" t="s">
        <v>112</v>
      </c>
      <c r="F564" s="17" t="s">
        <v>111</v>
      </c>
      <c r="G564" s="17" t="s">
        <v>84</v>
      </c>
      <c r="H564">
        <v>81526</v>
      </c>
      <c r="I564" s="8">
        <v>45931</v>
      </c>
      <c r="J564" s="8">
        <v>45931</v>
      </c>
      <c r="K564">
        <v>0</v>
      </c>
      <c r="L564" s="17" t="s">
        <v>2937</v>
      </c>
      <c r="M564">
        <v>11477</v>
      </c>
      <c r="N564">
        <v>2471</v>
      </c>
      <c r="O564">
        <v>19</v>
      </c>
      <c r="P564">
        <v>60</v>
      </c>
      <c r="Q564" s="17" t="s">
        <v>2944</v>
      </c>
      <c r="R564" s="17" t="s">
        <v>2945</v>
      </c>
      <c r="S564" s="17" t="s">
        <v>2946</v>
      </c>
      <c r="T564">
        <v>79</v>
      </c>
      <c r="U564" s="17" t="s">
        <v>2946</v>
      </c>
      <c r="V564" s="17" t="s">
        <v>2941</v>
      </c>
      <c r="W564" s="172">
        <v>45931</v>
      </c>
      <c r="X564" s="8">
        <v>0.50763888888888886</v>
      </c>
      <c r="Y564" s="172">
        <v>45931</v>
      </c>
      <c r="Z564" s="17" t="s">
        <v>2942</v>
      </c>
      <c r="AA564">
        <v>2025</v>
      </c>
      <c r="AB564" s="17" t="s">
        <v>2943</v>
      </c>
      <c r="AC564" s="17" t="s">
        <v>122</v>
      </c>
      <c r="AD564" s="17" t="s">
        <v>1720</v>
      </c>
      <c r="AE564">
        <v>18</v>
      </c>
      <c r="AF564" s="17" t="s">
        <v>2937</v>
      </c>
      <c r="AG564" t="s">
        <v>2957</v>
      </c>
      <c r="AH564" s="17" t="s">
        <v>1720</v>
      </c>
    </row>
    <row r="565" spans="1:34">
      <c r="A565">
        <v>83</v>
      </c>
      <c r="B565" s="17" t="s">
        <v>31</v>
      </c>
      <c r="C565" s="17" t="s">
        <v>31</v>
      </c>
      <c r="D565" s="17" t="s">
        <v>1</v>
      </c>
      <c r="E565" s="17" t="s">
        <v>143</v>
      </c>
      <c r="F565" s="17" t="s">
        <v>111</v>
      </c>
      <c r="G565" s="17" t="s">
        <v>151</v>
      </c>
      <c r="H565">
        <v>74513</v>
      </c>
      <c r="I565" s="8">
        <v>45932</v>
      </c>
      <c r="J565" s="8">
        <v>45932</v>
      </c>
      <c r="K565">
        <v>0</v>
      </c>
      <c r="L565" s="17" t="s">
        <v>2937</v>
      </c>
      <c r="M565">
        <v>9809</v>
      </c>
      <c r="N565">
        <v>2169</v>
      </c>
      <c r="O565">
        <v>50</v>
      </c>
      <c r="P565">
        <v>40</v>
      </c>
      <c r="Q565" s="17" t="s">
        <v>2944</v>
      </c>
      <c r="R565" s="17" t="s">
        <v>2945</v>
      </c>
      <c r="S565" s="17" t="s">
        <v>2946</v>
      </c>
      <c r="T565">
        <v>90</v>
      </c>
      <c r="U565" s="17" t="s">
        <v>2946</v>
      </c>
      <c r="V565" s="17" t="s">
        <v>2941</v>
      </c>
      <c r="W565" s="172">
        <v>45932</v>
      </c>
      <c r="Y565" s="172">
        <v>45931</v>
      </c>
      <c r="Z565" s="17" t="s">
        <v>2942</v>
      </c>
      <c r="AA565">
        <v>2025</v>
      </c>
      <c r="AB565" s="17" t="s">
        <v>2951</v>
      </c>
      <c r="AC565" s="17"/>
      <c r="AD565" s="17" t="s">
        <v>1720</v>
      </c>
      <c r="AE565">
        <v>18</v>
      </c>
      <c r="AF565" s="17" t="s">
        <v>2937</v>
      </c>
      <c r="AG565" t="s">
        <v>2957</v>
      </c>
      <c r="AH565" s="17" t="s">
        <v>1720</v>
      </c>
    </row>
    <row r="566" spans="1:34">
      <c r="A566">
        <v>593</v>
      </c>
      <c r="B566" s="17" t="s">
        <v>31</v>
      </c>
      <c r="C566" s="17" t="s">
        <v>31</v>
      </c>
      <c r="D566" s="17" t="s">
        <v>1</v>
      </c>
      <c r="E566" s="17" t="s">
        <v>112</v>
      </c>
      <c r="F566" s="17" t="s">
        <v>111</v>
      </c>
      <c r="G566" s="17" t="s">
        <v>646</v>
      </c>
      <c r="H566">
        <v>110011</v>
      </c>
      <c r="I566" s="8">
        <v>45948</v>
      </c>
      <c r="J566" s="8">
        <v>45948</v>
      </c>
      <c r="K566">
        <v>0</v>
      </c>
      <c r="L566" s="17" t="s">
        <v>2937</v>
      </c>
      <c r="M566">
        <v>174</v>
      </c>
      <c r="N566">
        <v>30</v>
      </c>
      <c r="O566">
        <v>56</v>
      </c>
      <c r="P566">
        <v>60</v>
      </c>
      <c r="Q566" s="17" t="s">
        <v>2944</v>
      </c>
      <c r="R566" s="17" t="s">
        <v>2945</v>
      </c>
      <c r="S566" s="17" t="s">
        <v>2946</v>
      </c>
      <c r="T566">
        <v>116</v>
      </c>
      <c r="U566" s="17" t="s">
        <v>2946</v>
      </c>
      <c r="V566" s="17" t="s">
        <v>2941</v>
      </c>
      <c r="W566" s="172">
        <v>45948</v>
      </c>
      <c r="Y566" s="172">
        <v>45931</v>
      </c>
      <c r="Z566" s="17" t="s">
        <v>2942</v>
      </c>
      <c r="AA566">
        <v>2025</v>
      </c>
      <c r="AB566" s="17" t="s">
        <v>2947</v>
      </c>
      <c r="AC566" s="17"/>
      <c r="AD566" s="17" t="s">
        <v>1720</v>
      </c>
      <c r="AE566">
        <v>18</v>
      </c>
      <c r="AF566" s="17" t="s">
        <v>2937</v>
      </c>
      <c r="AG566" t="s">
        <v>2957</v>
      </c>
      <c r="AH566" s="17" t="s">
        <v>1720</v>
      </c>
    </row>
    <row r="567" spans="1:34">
      <c r="A567">
        <v>47</v>
      </c>
      <c r="B567" s="17" t="s">
        <v>31</v>
      </c>
      <c r="C567" s="17" t="s">
        <v>31</v>
      </c>
      <c r="D567" s="17" t="s">
        <v>1</v>
      </c>
      <c r="E567" s="17" t="s">
        <v>112</v>
      </c>
      <c r="F567" s="17" t="s">
        <v>111</v>
      </c>
      <c r="G567" s="17" t="s">
        <v>85</v>
      </c>
      <c r="H567">
        <v>81526</v>
      </c>
      <c r="I567" s="8">
        <v>45931</v>
      </c>
      <c r="J567" s="8">
        <v>45931</v>
      </c>
      <c r="K567">
        <v>0</v>
      </c>
      <c r="L567" s="17" t="s">
        <v>2937</v>
      </c>
      <c r="M567">
        <v>7090</v>
      </c>
      <c r="N567">
        <v>1595</v>
      </c>
      <c r="O567">
        <v>12</v>
      </c>
      <c r="P567">
        <v>60</v>
      </c>
      <c r="Q567" s="17" t="s">
        <v>2944</v>
      </c>
      <c r="R567" s="17" t="s">
        <v>2945</v>
      </c>
      <c r="S567" s="17" t="s">
        <v>2946</v>
      </c>
      <c r="T567">
        <v>72</v>
      </c>
      <c r="U567" s="17" t="s">
        <v>2946</v>
      </c>
      <c r="V567" s="17" t="s">
        <v>2941</v>
      </c>
      <c r="W567" s="172">
        <v>45931</v>
      </c>
      <c r="Y567" s="172">
        <v>45931</v>
      </c>
      <c r="Z567" s="17" t="s">
        <v>2942</v>
      </c>
      <c r="AA567">
        <v>2025</v>
      </c>
      <c r="AB567" s="17" t="s">
        <v>2943</v>
      </c>
      <c r="AC567" s="17"/>
      <c r="AD567" s="17" t="s">
        <v>1788</v>
      </c>
      <c r="AE567">
        <v>18</v>
      </c>
      <c r="AF567" s="17" t="s">
        <v>2937</v>
      </c>
      <c r="AG567" t="s">
        <v>2957</v>
      </c>
      <c r="AH567" s="17" t="s">
        <v>1788</v>
      </c>
    </row>
    <row r="568" spans="1:34">
      <c r="A568">
        <v>587</v>
      </c>
      <c r="B568" s="17" t="s">
        <v>31</v>
      </c>
      <c r="C568" s="17" t="s">
        <v>31</v>
      </c>
      <c r="D568" s="17" t="s">
        <v>1</v>
      </c>
      <c r="E568" s="17" t="s">
        <v>112</v>
      </c>
      <c r="F568" s="17" t="s">
        <v>111</v>
      </c>
      <c r="G568" s="17" t="s">
        <v>85</v>
      </c>
      <c r="H568">
        <v>110312</v>
      </c>
      <c r="I568" s="8">
        <v>45948</v>
      </c>
      <c r="J568" s="8">
        <v>45948</v>
      </c>
      <c r="K568">
        <v>0</v>
      </c>
      <c r="L568" s="17" t="s">
        <v>2937</v>
      </c>
      <c r="M568">
        <v>7292</v>
      </c>
      <c r="N568">
        <v>1545</v>
      </c>
      <c r="O568">
        <v>12</v>
      </c>
      <c r="P568">
        <v>40</v>
      </c>
      <c r="Q568" s="17" t="s">
        <v>2944</v>
      </c>
      <c r="R568" s="17" t="s">
        <v>2945</v>
      </c>
      <c r="S568" s="17" t="s">
        <v>2946</v>
      </c>
      <c r="T568">
        <v>52</v>
      </c>
      <c r="U568" s="17" t="s">
        <v>2946</v>
      </c>
      <c r="V568" s="17" t="s">
        <v>2941</v>
      </c>
      <c r="W568" s="172">
        <v>45948</v>
      </c>
      <c r="Y568" s="172">
        <v>45931</v>
      </c>
      <c r="Z568" s="17" t="s">
        <v>2942</v>
      </c>
      <c r="AA568">
        <v>2025</v>
      </c>
      <c r="AB568" s="17" t="s">
        <v>2947</v>
      </c>
      <c r="AC568" s="17"/>
      <c r="AD568" s="17" t="s">
        <v>1788</v>
      </c>
      <c r="AE568">
        <v>18</v>
      </c>
      <c r="AF568" s="17" t="s">
        <v>2937</v>
      </c>
      <c r="AG568" t="s">
        <v>2957</v>
      </c>
      <c r="AH568" s="17" t="s">
        <v>1788</v>
      </c>
    </row>
    <row r="569" spans="1:34">
      <c r="A569">
        <v>85</v>
      </c>
      <c r="B569" s="17" t="s">
        <v>31</v>
      </c>
      <c r="C569" s="17" t="s">
        <v>31</v>
      </c>
      <c r="D569" s="17" t="s">
        <v>1</v>
      </c>
      <c r="E569" s="17" t="s">
        <v>143</v>
      </c>
      <c r="F569" s="17" t="s">
        <v>111</v>
      </c>
      <c r="G569" s="17" t="s">
        <v>153</v>
      </c>
      <c r="H569">
        <v>74513</v>
      </c>
      <c r="I569" s="8">
        <v>45932</v>
      </c>
      <c r="J569" s="8">
        <v>45932</v>
      </c>
      <c r="K569">
        <v>0</v>
      </c>
      <c r="L569" s="17" t="s">
        <v>2937</v>
      </c>
      <c r="M569">
        <v>8648</v>
      </c>
      <c r="N569">
        <v>1036</v>
      </c>
      <c r="O569">
        <v>58</v>
      </c>
      <c r="P569">
        <v>40</v>
      </c>
      <c r="Q569" s="17" t="s">
        <v>2944</v>
      </c>
      <c r="R569" s="17" t="s">
        <v>2945</v>
      </c>
      <c r="S569" s="17" t="s">
        <v>2946</v>
      </c>
      <c r="T569">
        <v>98</v>
      </c>
      <c r="U569" s="17" t="s">
        <v>2946</v>
      </c>
      <c r="V569" s="17" t="s">
        <v>2941</v>
      </c>
      <c r="W569" s="172">
        <v>45932</v>
      </c>
      <c r="Y569" s="172">
        <v>45931</v>
      </c>
      <c r="Z569" s="17" t="s">
        <v>2942</v>
      </c>
      <c r="AA569">
        <v>2025</v>
      </c>
      <c r="AB569" s="17" t="s">
        <v>2951</v>
      </c>
      <c r="AC569" s="17"/>
      <c r="AD569" s="17" t="s">
        <v>1720</v>
      </c>
      <c r="AE569">
        <v>18</v>
      </c>
      <c r="AF569" s="17" t="s">
        <v>2937</v>
      </c>
      <c r="AG569" t="s">
        <v>2957</v>
      </c>
      <c r="AH569" s="17" t="s">
        <v>1720</v>
      </c>
    </row>
    <row r="570" spans="1:34">
      <c r="A570">
        <v>592</v>
      </c>
      <c r="B570" s="17" t="s">
        <v>31</v>
      </c>
      <c r="C570" s="17" t="s">
        <v>31</v>
      </c>
      <c r="D570" s="17" t="s">
        <v>1</v>
      </c>
      <c r="E570" s="17" t="s">
        <v>112</v>
      </c>
      <c r="F570" s="17" t="s">
        <v>111</v>
      </c>
      <c r="G570" s="17" t="s">
        <v>153</v>
      </c>
      <c r="H570">
        <v>110011</v>
      </c>
      <c r="I570" s="8">
        <v>45948</v>
      </c>
      <c r="J570" s="8">
        <v>45948</v>
      </c>
      <c r="K570">
        <v>0</v>
      </c>
      <c r="L570" s="17" t="s">
        <v>2937</v>
      </c>
      <c r="M570">
        <v>8896</v>
      </c>
      <c r="N570">
        <v>1057</v>
      </c>
      <c r="O570">
        <v>26</v>
      </c>
      <c r="P570">
        <v>60</v>
      </c>
      <c r="Q570" s="17" t="s">
        <v>2944</v>
      </c>
      <c r="R570" s="17" t="s">
        <v>2945</v>
      </c>
      <c r="S570" s="17" t="s">
        <v>2946</v>
      </c>
      <c r="T570">
        <v>86</v>
      </c>
      <c r="U570" s="17" t="s">
        <v>2946</v>
      </c>
      <c r="V570" s="17" t="s">
        <v>2941</v>
      </c>
      <c r="W570" s="172">
        <v>45948</v>
      </c>
      <c r="Y570" s="172">
        <v>45931</v>
      </c>
      <c r="Z570" s="17" t="s">
        <v>2942</v>
      </c>
      <c r="AA570">
        <v>2025</v>
      </c>
      <c r="AB570" s="17" t="s">
        <v>2947</v>
      </c>
      <c r="AC570" s="17"/>
      <c r="AD570" s="17" t="s">
        <v>1720</v>
      </c>
      <c r="AE570">
        <v>18</v>
      </c>
      <c r="AF570" s="17" t="s">
        <v>2937</v>
      </c>
      <c r="AG570" t="s">
        <v>2957</v>
      </c>
      <c r="AH570" s="17" t="s">
        <v>1720</v>
      </c>
    </row>
    <row r="571" spans="1:34">
      <c r="A571">
        <v>81</v>
      </c>
      <c r="B571" s="17" t="s">
        <v>31</v>
      </c>
      <c r="C571" s="17" t="s">
        <v>31</v>
      </c>
      <c r="D571" s="17" t="s">
        <v>1</v>
      </c>
      <c r="E571" s="17" t="s">
        <v>143</v>
      </c>
      <c r="F571" s="17" t="s">
        <v>111</v>
      </c>
      <c r="G571" s="17" t="s">
        <v>149</v>
      </c>
      <c r="H571">
        <v>74513</v>
      </c>
      <c r="I571" s="8">
        <v>45932</v>
      </c>
      <c r="J571" s="8">
        <v>45932</v>
      </c>
      <c r="K571">
        <v>0</v>
      </c>
      <c r="L571" s="17" t="s">
        <v>2937</v>
      </c>
      <c r="M571">
        <v>12602</v>
      </c>
      <c r="N571">
        <v>2515</v>
      </c>
      <c r="O571">
        <v>60</v>
      </c>
      <c r="P571">
        <v>40</v>
      </c>
      <c r="Q571" s="17" t="s">
        <v>2944</v>
      </c>
      <c r="R571" s="17" t="s">
        <v>2945</v>
      </c>
      <c r="S571" s="17" t="s">
        <v>2946</v>
      </c>
      <c r="T571">
        <v>100</v>
      </c>
      <c r="U571" s="17" t="s">
        <v>2946</v>
      </c>
      <c r="V571" s="17" t="s">
        <v>2941</v>
      </c>
      <c r="W571" s="172">
        <v>45932</v>
      </c>
      <c r="Y571" s="172">
        <v>45931</v>
      </c>
      <c r="Z571" s="17" t="s">
        <v>2942</v>
      </c>
      <c r="AA571">
        <v>2025</v>
      </c>
      <c r="AB571" s="17" t="s">
        <v>2951</v>
      </c>
      <c r="AC571" s="17"/>
      <c r="AD571" s="17" t="s">
        <v>1720</v>
      </c>
      <c r="AE571">
        <v>18</v>
      </c>
      <c r="AF571" s="17" t="s">
        <v>2937</v>
      </c>
      <c r="AG571" t="s">
        <v>2957</v>
      </c>
      <c r="AH571" s="17" t="s">
        <v>1720</v>
      </c>
    </row>
    <row r="572" spans="1:34">
      <c r="A572">
        <v>77</v>
      </c>
      <c r="B572" s="17" t="s">
        <v>31</v>
      </c>
      <c r="C572" s="17" t="s">
        <v>31</v>
      </c>
      <c r="D572" s="17" t="s">
        <v>1</v>
      </c>
      <c r="E572" s="17" t="s">
        <v>143</v>
      </c>
      <c r="F572" s="17" t="s">
        <v>111</v>
      </c>
      <c r="G572" s="17" t="s">
        <v>145</v>
      </c>
      <c r="H572">
        <v>74229</v>
      </c>
      <c r="I572" s="8">
        <v>45932</v>
      </c>
      <c r="J572" s="8">
        <v>45932</v>
      </c>
      <c r="K572">
        <v>0</v>
      </c>
      <c r="L572" s="17" t="s">
        <v>2937</v>
      </c>
      <c r="M572">
        <v>8787</v>
      </c>
      <c r="N572">
        <v>1732</v>
      </c>
      <c r="O572">
        <v>30</v>
      </c>
      <c r="P572">
        <v>60</v>
      </c>
      <c r="Q572" s="17" t="s">
        <v>2944</v>
      </c>
      <c r="R572" s="17" t="s">
        <v>2945</v>
      </c>
      <c r="S572" s="17" t="s">
        <v>2946</v>
      </c>
      <c r="T572">
        <v>90</v>
      </c>
      <c r="U572" s="17" t="s">
        <v>2946</v>
      </c>
      <c r="V572" s="17" t="s">
        <v>2941</v>
      </c>
      <c r="W572" s="172">
        <v>45932</v>
      </c>
      <c r="Y572" s="172">
        <v>45931</v>
      </c>
      <c r="Z572" s="17" t="s">
        <v>2942</v>
      </c>
      <c r="AA572">
        <v>2025</v>
      </c>
      <c r="AB572" s="17" t="s">
        <v>2951</v>
      </c>
      <c r="AC572" s="17"/>
      <c r="AD572" s="17" t="s">
        <v>1720</v>
      </c>
      <c r="AE572">
        <v>18</v>
      </c>
      <c r="AF572" s="17" t="s">
        <v>2937</v>
      </c>
      <c r="AG572" t="s">
        <v>2957</v>
      </c>
      <c r="AH572" s="17" t="s">
        <v>1720</v>
      </c>
    </row>
    <row r="573" spans="1:34">
      <c r="A573">
        <v>396</v>
      </c>
      <c r="B573" s="17" t="s">
        <v>31</v>
      </c>
      <c r="C573" s="17" t="s">
        <v>31</v>
      </c>
      <c r="D573" s="17" t="s">
        <v>1</v>
      </c>
      <c r="E573" s="17" t="s">
        <v>112</v>
      </c>
      <c r="F573" s="17" t="s">
        <v>111</v>
      </c>
      <c r="G573" s="17" t="s">
        <v>481</v>
      </c>
      <c r="H573">
        <v>80547</v>
      </c>
      <c r="I573" s="8">
        <v>45938</v>
      </c>
      <c r="J573" s="8">
        <v>45938</v>
      </c>
      <c r="K573">
        <v>0</v>
      </c>
      <c r="L573" s="17" t="s">
        <v>2937</v>
      </c>
      <c r="M573">
        <v>6577</v>
      </c>
      <c r="N573">
        <v>927</v>
      </c>
      <c r="O573">
        <v>40</v>
      </c>
      <c r="P573">
        <v>100</v>
      </c>
      <c r="Q573" s="17" t="s">
        <v>2944</v>
      </c>
      <c r="R573" s="17" t="s">
        <v>2945</v>
      </c>
      <c r="S573" s="17" t="s">
        <v>2948</v>
      </c>
      <c r="T573">
        <v>140</v>
      </c>
      <c r="U573" s="17" t="s">
        <v>2948</v>
      </c>
      <c r="V573" s="17" t="s">
        <v>2941</v>
      </c>
      <c r="W573" s="172">
        <v>45938</v>
      </c>
      <c r="Y573" s="172">
        <v>45931</v>
      </c>
      <c r="Z573" s="17" t="s">
        <v>2942</v>
      </c>
      <c r="AA573">
        <v>2025</v>
      </c>
      <c r="AB573" s="17" t="s">
        <v>2943</v>
      </c>
      <c r="AC573" s="17"/>
      <c r="AD573" s="17" t="s">
        <v>1808</v>
      </c>
      <c r="AE573">
        <v>18</v>
      </c>
      <c r="AF573" s="17" t="s">
        <v>2937</v>
      </c>
      <c r="AG573" t="s">
        <v>2957</v>
      </c>
      <c r="AH573" s="17" t="s">
        <v>1808</v>
      </c>
    </row>
    <row r="574" spans="1:34">
      <c r="A574">
        <v>397</v>
      </c>
      <c r="B574" s="17" t="s">
        <v>31</v>
      </c>
      <c r="C574" s="17" t="s">
        <v>31</v>
      </c>
      <c r="D574" s="17" t="s">
        <v>1</v>
      </c>
      <c r="E574" s="17" t="s">
        <v>112</v>
      </c>
      <c r="F574" s="17" t="s">
        <v>111</v>
      </c>
      <c r="G574" s="17" t="s">
        <v>482</v>
      </c>
      <c r="H574">
        <v>80547</v>
      </c>
      <c r="I574" s="8">
        <v>45938</v>
      </c>
      <c r="J574" s="8">
        <v>45938</v>
      </c>
      <c r="K574">
        <v>0</v>
      </c>
      <c r="L574" s="17" t="s">
        <v>2937</v>
      </c>
      <c r="M574">
        <v>378</v>
      </c>
      <c r="N574">
        <v>87</v>
      </c>
      <c r="O574">
        <v>42</v>
      </c>
      <c r="P574">
        <v>60</v>
      </c>
      <c r="Q574" s="17" t="s">
        <v>2944</v>
      </c>
      <c r="R574" s="17" t="s">
        <v>2945</v>
      </c>
      <c r="S574" s="17" t="s">
        <v>2946</v>
      </c>
      <c r="T574">
        <v>102</v>
      </c>
      <c r="U574" s="17" t="s">
        <v>2946</v>
      </c>
      <c r="V574" s="17" t="s">
        <v>2941</v>
      </c>
      <c r="W574" s="172">
        <v>45938</v>
      </c>
      <c r="Y574" s="172">
        <v>45931</v>
      </c>
      <c r="Z574" s="17" t="s">
        <v>2942</v>
      </c>
      <c r="AA574">
        <v>2025</v>
      </c>
      <c r="AB574" s="17" t="s">
        <v>2943</v>
      </c>
      <c r="AC574" s="17"/>
      <c r="AD574" s="17" t="s">
        <v>1808</v>
      </c>
      <c r="AE574">
        <v>18</v>
      </c>
      <c r="AF574" s="17" t="s">
        <v>2937</v>
      </c>
      <c r="AG574" t="s">
        <v>2957</v>
      </c>
      <c r="AH574" s="17" t="s">
        <v>1808</v>
      </c>
    </row>
    <row r="575" spans="1:34">
      <c r="A575">
        <v>405</v>
      </c>
      <c r="B575" s="17" t="s">
        <v>31</v>
      </c>
      <c r="C575" s="17" t="s">
        <v>31</v>
      </c>
      <c r="D575" s="17" t="s">
        <v>1</v>
      </c>
      <c r="E575" s="17" t="s">
        <v>112</v>
      </c>
      <c r="F575" s="17" t="s">
        <v>111</v>
      </c>
      <c r="G575" s="17" t="s">
        <v>501</v>
      </c>
      <c r="H575">
        <v>82102</v>
      </c>
      <c r="I575" s="8">
        <v>45939</v>
      </c>
      <c r="J575" s="8">
        <v>45939</v>
      </c>
      <c r="K575">
        <v>0</v>
      </c>
      <c r="L575" s="17" t="s">
        <v>2937</v>
      </c>
      <c r="M575">
        <v>2142</v>
      </c>
      <c r="N575">
        <v>424</v>
      </c>
      <c r="O575">
        <v>52</v>
      </c>
      <c r="P575">
        <v>40</v>
      </c>
      <c r="Q575" s="17" t="s">
        <v>2944</v>
      </c>
      <c r="R575" s="17" t="s">
        <v>2945</v>
      </c>
      <c r="S575" s="17" t="s">
        <v>2946</v>
      </c>
      <c r="T575">
        <v>92</v>
      </c>
      <c r="U575" s="17" t="s">
        <v>2946</v>
      </c>
      <c r="V575" s="17" t="s">
        <v>2941</v>
      </c>
      <c r="W575" s="172">
        <v>45939</v>
      </c>
      <c r="Y575" s="172">
        <v>45931</v>
      </c>
      <c r="Z575" s="17" t="s">
        <v>2942</v>
      </c>
      <c r="AA575">
        <v>2025</v>
      </c>
      <c r="AB575" s="17" t="s">
        <v>2951</v>
      </c>
      <c r="AC575" s="17"/>
      <c r="AD575" s="17" t="s">
        <v>1808</v>
      </c>
      <c r="AE575">
        <v>18</v>
      </c>
      <c r="AF575" s="17" t="s">
        <v>2937</v>
      </c>
      <c r="AG575" t="s">
        <v>2957</v>
      </c>
      <c r="AH575" s="17" t="s">
        <v>1808</v>
      </c>
    </row>
    <row r="576" spans="1:34">
      <c r="A576">
        <v>407</v>
      </c>
      <c r="B576" s="17" t="s">
        <v>31</v>
      </c>
      <c r="C576" s="17" t="s">
        <v>31</v>
      </c>
      <c r="D576" s="17" t="s">
        <v>1</v>
      </c>
      <c r="E576" s="17" t="s">
        <v>112</v>
      </c>
      <c r="F576" s="17" t="s">
        <v>111</v>
      </c>
      <c r="G576" s="17" t="s">
        <v>502</v>
      </c>
      <c r="H576">
        <v>80635</v>
      </c>
      <c r="I576" s="8">
        <v>45939</v>
      </c>
      <c r="J576" s="8">
        <v>45939</v>
      </c>
      <c r="K576">
        <v>0</v>
      </c>
      <c r="L576" s="17" t="s">
        <v>2937</v>
      </c>
      <c r="M576">
        <v>25286</v>
      </c>
      <c r="N576">
        <v>6290</v>
      </c>
      <c r="O576">
        <v>15</v>
      </c>
      <c r="P576">
        <v>80</v>
      </c>
      <c r="Q576" s="17" t="s">
        <v>2944</v>
      </c>
      <c r="R576" s="17" t="s">
        <v>2945</v>
      </c>
      <c r="S576" s="17" t="s">
        <v>2948</v>
      </c>
      <c r="T576">
        <v>95</v>
      </c>
      <c r="U576" s="17" t="s">
        <v>2948</v>
      </c>
      <c r="V576" s="17" t="s">
        <v>2941</v>
      </c>
      <c r="W576" s="172">
        <v>45939</v>
      </c>
      <c r="Y576" s="172">
        <v>45931</v>
      </c>
      <c r="Z576" s="17" t="s">
        <v>2942</v>
      </c>
      <c r="AA576">
        <v>2025</v>
      </c>
      <c r="AB576" s="17" t="s">
        <v>2951</v>
      </c>
      <c r="AC576" s="17"/>
      <c r="AD576" s="17" t="s">
        <v>1804</v>
      </c>
      <c r="AE576">
        <v>18</v>
      </c>
      <c r="AF576" s="17" t="s">
        <v>2937</v>
      </c>
      <c r="AG576" t="s">
        <v>2957</v>
      </c>
      <c r="AH576" s="17" t="s">
        <v>1804</v>
      </c>
    </row>
    <row r="577" spans="1:34">
      <c r="A577">
        <v>398</v>
      </c>
      <c r="B577" s="17" t="s">
        <v>31</v>
      </c>
      <c r="C577" s="17" t="s">
        <v>31</v>
      </c>
      <c r="D577" s="17" t="s">
        <v>1</v>
      </c>
      <c r="E577" s="17" t="s">
        <v>112</v>
      </c>
      <c r="F577" s="17" t="s">
        <v>111</v>
      </c>
      <c r="G577" s="17" t="s">
        <v>483</v>
      </c>
      <c r="H577">
        <v>80547</v>
      </c>
      <c r="I577" s="8">
        <v>45938</v>
      </c>
      <c r="J577" s="8">
        <v>45938</v>
      </c>
      <c r="K577">
        <v>0</v>
      </c>
      <c r="L577" s="17" t="s">
        <v>2937</v>
      </c>
      <c r="M577">
        <v>8057</v>
      </c>
      <c r="N577">
        <v>1189</v>
      </c>
      <c r="O577">
        <v>55</v>
      </c>
      <c r="P577">
        <v>100</v>
      </c>
      <c r="Q577" s="17" t="s">
        <v>2944</v>
      </c>
      <c r="R577" s="17" t="s">
        <v>2945</v>
      </c>
      <c r="S577" s="17" t="s">
        <v>2948</v>
      </c>
      <c r="T577">
        <v>155</v>
      </c>
      <c r="U577" s="17" t="s">
        <v>2948</v>
      </c>
      <c r="V577" s="17" t="s">
        <v>2941</v>
      </c>
      <c r="W577" s="172">
        <v>45938</v>
      </c>
      <c r="Y577" s="172">
        <v>45931</v>
      </c>
      <c r="Z577" s="17" t="s">
        <v>2942</v>
      </c>
      <c r="AA577">
        <v>2025</v>
      </c>
      <c r="AB577" s="17" t="s">
        <v>2943</v>
      </c>
      <c r="AC577" s="17"/>
      <c r="AD577" s="17" t="s">
        <v>1808</v>
      </c>
      <c r="AE577">
        <v>18</v>
      </c>
      <c r="AF577" s="17" t="s">
        <v>2937</v>
      </c>
      <c r="AG577" t="s">
        <v>2957</v>
      </c>
      <c r="AH577" s="17" t="s">
        <v>1808</v>
      </c>
    </row>
    <row r="578" spans="1:34">
      <c r="A578">
        <v>410</v>
      </c>
      <c r="B578" s="17" t="s">
        <v>31</v>
      </c>
      <c r="C578" s="17" t="s">
        <v>31</v>
      </c>
      <c r="D578" s="17" t="s">
        <v>1</v>
      </c>
      <c r="E578" s="17" t="s">
        <v>112</v>
      </c>
      <c r="F578" s="17" t="s">
        <v>111</v>
      </c>
      <c r="G578" s="17" t="s">
        <v>505</v>
      </c>
      <c r="H578">
        <v>80635</v>
      </c>
      <c r="I578" s="8">
        <v>45939</v>
      </c>
      <c r="J578" s="8">
        <v>45939</v>
      </c>
      <c r="K578">
        <v>0</v>
      </c>
      <c r="L578" s="17" t="s">
        <v>2937</v>
      </c>
      <c r="M578">
        <v>16439</v>
      </c>
      <c r="N578">
        <v>3993</v>
      </c>
      <c r="O578">
        <v>25</v>
      </c>
      <c r="P578">
        <v>60</v>
      </c>
      <c r="Q578" s="17" t="s">
        <v>2944</v>
      </c>
      <c r="R578" s="17" t="s">
        <v>2945</v>
      </c>
      <c r="S578" s="17" t="s">
        <v>2946</v>
      </c>
      <c r="T578">
        <v>85</v>
      </c>
      <c r="U578" s="17" t="s">
        <v>2946</v>
      </c>
      <c r="V578" s="17" t="s">
        <v>2941</v>
      </c>
      <c r="W578" s="172">
        <v>45939</v>
      </c>
      <c r="Y578" s="172">
        <v>45931</v>
      </c>
      <c r="Z578" s="17" t="s">
        <v>2942</v>
      </c>
      <c r="AA578">
        <v>2025</v>
      </c>
      <c r="AB578" s="17" t="s">
        <v>2951</v>
      </c>
      <c r="AC578" s="17"/>
      <c r="AD578" s="17" t="s">
        <v>1804</v>
      </c>
      <c r="AE578">
        <v>18</v>
      </c>
      <c r="AF578" s="17" t="s">
        <v>2937</v>
      </c>
      <c r="AG578" t="s">
        <v>2957</v>
      </c>
      <c r="AH578" s="17" t="s">
        <v>1804</v>
      </c>
    </row>
    <row r="579" spans="1:34">
      <c r="A579">
        <v>403</v>
      </c>
      <c r="B579" s="17" t="s">
        <v>31</v>
      </c>
      <c r="C579" s="17" t="s">
        <v>31</v>
      </c>
      <c r="D579" s="17" t="s">
        <v>1</v>
      </c>
      <c r="E579" s="17" t="s">
        <v>112</v>
      </c>
      <c r="F579" s="17" t="s">
        <v>111</v>
      </c>
      <c r="G579" s="17" t="s">
        <v>499</v>
      </c>
      <c r="H579">
        <v>82102</v>
      </c>
      <c r="I579" s="8">
        <v>45939</v>
      </c>
      <c r="J579" s="8">
        <v>45939</v>
      </c>
      <c r="K579">
        <v>0</v>
      </c>
      <c r="L579" s="17" t="s">
        <v>2937</v>
      </c>
      <c r="M579">
        <v>17263</v>
      </c>
      <c r="N579">
        <v>4576</v>
      </c>
      <c r="O579">
        <v>12</v>
      </c>
      <c r="P579">
        <v>40</v>
      </c>
      <c r="Q579" s="17" t="s">
        <v>2944</v>
      </c>
      <c r="R579" s="17" t="s">
        <v>2945</v>
      </c>
      <c r="S579" s="17" t="s">
        <v>2946</v>
      </c>
      <c r="T579">
        <v>52</v>
      </c>
      <c r="U579" s="17" t="s">
        <v>2946</v>
      </c>
      <c r="V579" s="17" t="s">
        <v>2941</v>
      </c>
      <c r="W579" s="172">
        <v>45939</v>
      </c>
      <c r="Y579" s="172">
        <v>45931</v>
      </c>
      <c r="Z579" s="17" t="s">
        <v>2942</v>
      </c>
      <c r="AA579">
        <v>2025</v>
      </c>
      <c r="AB579" s="17" t="s">
        <v>2951</v>
      </c>
      <c r="AC579" s="17"/>
      <c r="AD579" s="17" t="s">
        <v>1742</v>
      </c>
      <c r="AE579">
        <v>18</v>
      </c>
      <c r="AF579" s="17" t="s">
        <v>2937</v>
      </c>
      <c r="AG579" t="s">
        <v>2957</v>
      </c>
      <c r="AH579" s="17" t="s">
        <v>1742</v>
      </c>
    </row>
    <row r="580" spans="1:34">
      <c r="A580">
        <v>409</v>
      </c>
      <c r="B580" s="17" t="s">
        <v>31</v>
      </c>
      <c r="C580" s="17" t="s">
        <v>31</v>
      </c>
      <c r="D580" s="17" t="s">
        <v>1</v>
      </c>
      <c r="E580" s="17" t="s">
        <v>112</v>
      </c>
      <c r="F580" s="17" t="s">
        <v>111</v>
      </c>
      <c r="G580" s="17" t="s">
        <v>504</v>
      </c>
      <c r="H580">
        <v>80635</v>
      </c>
      <c r="I580" s="8">
        <v>45939</v>
      </c>
      <c r="J580" s="8">
        <v>45939</v>
      </c>
      <c r="K580">
        <v>0</v>
      </c>
      <c r="L580" s="17" t="s">
        <v>2937</v>
      </c>
      <c r="M580">
        <v>639</v>
      </c>
      <c r="N580">
        <v>134</v>
      </c>
      <c r="O580">
        <v>35</v>
      </c>
      <c r="P580">
        <v>60</v>
      </c>
      <c r="Q580" s="17" t="s">
        <v>2944</v>
      </c>
      <c r="R580" s="17" t="s">
        <v>2945</v>
      </c>
      <c r="S580" s="17" t="s">
        <v>2946</v>
      </c>
      <c r="T580">
        <v>95</v>
      </c>
      <c r="U580" s="17" t="s">
        <v>2946</v>
      </c>
      <c r="V580" s="17" t="s">
        <v>2941</v>
      </c>
      <c r="W580" s="172">
        <v>45939</v>
      </c>
      <c r="Y580" s="172">
        <v>45931</v>
      </c>
      <c r="Z580" s="17" t="s">
        <v>2942</v>
      </c>
      <c r="AA580">
        <v>2025</v>
      </c>
      <c r="AB580" s="17" t="s">
        <v>2951</v>
      </c>
      <c r="AC580" s="17"/>
      <c r="AD580" s="17" t="s">
        <v>1804</v>
      </c>
      <c r="AE580">
        <v>18</v>
      </c>
      <c r="AF580" s="17" t="s">
        <v>2937</v>
      </c>
      <c r="AG580" t="s">
        <v>2957</v>
      </c>
      <c r="AH580" s="17" t="s">
        <v>1804</v>
      </c>
    </row>
    <row r="581" spans="1:34">
      <c r="A581">
        <v>434</v>
      </c>
      <c r="B581" s="17" t="s">
        <v>31</v>
      </c>
      <c r="C581" s="17" t="s">
        <v>31</v>
      </c>
      <c r="D581" s="17" t="s">
        <v>1</v>
      </c>
      <c r="E581" s="17" t="s">
        <v>112</v>
      </c>
      <c r="F581" s="17" t="s">
        <v>111</v>
      </c>
      <c r="G581" s="17" t="s">
        <v>529</v>
      </c>
      <c r="H581">
        <v>140516</v>
      </c>
      <c r="I581" s="8">
        <v>45939</v>
      </c>
      <c r="J581" s="8">
        <v>45939</v>
      </c>
      <c r="K581">
        <v>0</v>
      </c>
      <c r="L581" s="17" t="s">
        <v>2937</v>
      </c>
      <c r="M581">
        <v>0</v>
      </c>
      <c r="N581">
        <v>0</v>
      </c>
      <c r="O581">
        <v>0</v>
      </c>
      <c r="P581">
        <v>40</v>
      </c>
      <c r="Q581" s="17" t="s">
        <v>2944</v>
      </c>
      <c r="R581" s="17" t="s">
        <v>2945</v>
      </c>
      <c r="S581" s="17" t="s">
        <v>2946</v>
      </c>
      <c r="T581">
        <v>40</v>
      </c>
      <c r="U581" s="17" t="s">
        <v>2946</v>
      </c>
      <c r="V581" s="17" t="s">
        <v>2941</v>
      </c>
      <c r="W581" s="172">
        <v>45939</v>
      </c>
      <c r="Y581" s="172">
        <v>45931</v>
      </c>
      <c r="Z581" s="17" t="s">
        <v>2942</v>
      </c>
      <c r="AA581">
        <v>2025</v>
      </c>
      <c r="AB581" s="17" t="s">
        <v>2951</v>
      </c>
      <c r="AC581" s="17"/>
      <c r="AD581" s="17" t="s">
        <v>1808</v>
      </c>
      <c r="AE581">
        <v>18</v>
      </c>
      <c r="AF581" s="17" t="s">
        <v>2937</v>
      </c>
      <c r="AG581" t="s">
        <v>2957</v>
      </c>
      <c r="AH581" s="17" t="s">
        <v>1808</v>
      </c>
    </row>
    <row r="582" spans="1:34">
      <c r="A582">
        <v>578</v>
      </c>
      <c r="B582" s="17" t="s">
        <v>31</v>
      </c>
      <c r="C582" s="17" t="s">
        <v>31</v>
      </c>
      <c r="D582" s="17" t="s">
        <v>1</v>
      </c>
      <c r="E582" s="17" t="s">
        <v>112</v>
      </c>
      <c r="F582" s="17" t="s">
        <v>111</v>
      </c>
      <c r="G582" s="17" t="s">
        <v>529</v>
      </c>
      <c r="H582">
        <v>82343</v>
      </c>
      <c r="I582" s="8">
        <v>45947</v>
      </c>
      <c r="J582" s="8">
        <v>45947</v>
      </c>
      <c r="K582">
        <v>0</v>
      </c>
      <c r="L582" s="17" t="s">
        <v>2937</v>
      </c>
      <c r="M582">
        <v>1806</v>
      </c>
      <c r="N582">
        <v>214</v>
      </c>
      <c r="O582">
        <v>28</v>
      </c>
      <c r="P582">
        <v>40</v>
      </c>
      <c r="Q582" s="17" t="s">
        <v>2944</v>
      </c>
      <c r="R582" s="17" t="s">
        <v>2945</v>
      </c>
      <c r="S582" s="17" t="s">
        <v>2946</v>
      </c>
      <c r="T582">
        <v>68</v>
      </c>
      <c r="U582" s="17" t="s">
        <v>2946</v>
      </c>
      <c r="V582" s="17" t="s">
        <v>2941</v>
      </c>
      <c r="W582" s="172">
        <v>45947</v>
      </c>
      <c r="Y582" s="172">
        <v>45931</v>
      </c>
      <c r="Z582" s="17" t="s">
        <v>2942</v>
      </c>
      <c r="AA582">
        <v>2025</v>
      </c>
      <c r="AB582" s="17" t="s">
        <v>2952</v>
      </c>
      <c r="AC582" s="17"/>
      <c r="AD582" s="17" t="s">
        <v>1808</v>
      </c>
      <c r="AE582">
        <v>18</v>
      </c>
      <c r="AF582" s="17" t="s">
        <v>2937</v>
      </c>
      <c r="AG582" t="s">
        <v>2957</v>
      </c>
      <c r="AH582" s="17" t="s">
        <v>1808</v>
      </c>
    </row>
    <row r="583" spans="1:34">
      <c r="A583">
        <v>408</v>
      </c>
      <c r="B583" s="17" t="s">
        <v>31</v>
      </c>
      <c r="C583" s="17" t="s">
        <v>31</v>
      </c>
      <c r="D583" s="17" t="s">
        <v>1</v>
      </c>
      <c r="E583" s="17" t="s">
        <v>112</v>
      </c>
      <c r="F583" s="17" t="s">
        <v>111</v>
      </c>
      <c r="G583" s="17" t="s">
        <v>503</v>
      </c>
      <c r="H583">
        <v>80635</v>
      </c>
      <c r="I583" s="8">
        <v>45939</v>
      </c>
      <c r="J583" s="8">
        <v>45939</v>
      </c>
      <c r="K583">
        <v>0</v>
      </c>
      <c r="L583" s="17" t="s">
        <v>2937</v>
      </c>
      <c r="M583">
        <v>1515</v>
      </c>
      <c r="N583">
        <v>454</v>
      </c>
      <c r="O583">
        <v>15</v>
      </c>
      <c r="P583">
        <v>60</v>
      </c>
      <c r="Q583" s="17" t="s">
        <v>2944</v>
      </c>
      <c r="R583" s="17" t="s">
        <v>2945</v>
      </c>
      <c r="S583" s="17" t="s">
        <v>2946</v>
      </c>
      <c r="T583">
        <v>75</v>
      </c>
      <c r="U583" s="17" t="s">
        <v>2946</v>
      </c>
      <c r="V583" s="17" t="s">
        <v>2941</v>
      </c>
      <c r="W583" s="172">
        <v>45939</v>
      </c>
      <c r="Y583" s="172">
        <v>45931</v>
      </c>
      <c r="Z583" s="17" t="s">
        <v>2942</v>
      </c>
      <c r="AA583">
        <v>2025</v>
      </c>
      <c r="AB583" s="17" t="s">
        <v>2951</v>
      </c>
      <c r="AC583" s="17"/>
      <c r="AD583" s="17" t="s">
        <v>1804</v>
      </c>
      <c r="AE583">
        <v>18</v>
      </c>
      <c r="AF583" s="17" t="s">
        <v>2937</v>
      </c>
      <c r="AG583" t="s">
        <v>2957</v>
      </c>
      <c r="AH583" s="17" t="s">
        <v>1804</v>
      </c>
    </row>
    <row r="584" spans="1:34">
      <c r="A584">
        <v>399</v>
      </c>
      <c r="B584" s="17" t="s">
        <v>31</v>
      </c>
      <c r="C584" s="17" t="s">
        <v>31</v>
      </c>
      <c r="D584" s="17" t="s">
        <v>1</v>
      </c>
      <c r="E584" s="17" t="s">
        <v>112</v>
      </c>
      <c r="F584" s="17" t="s">
        <v>111</v>
      </c>
      <c r="G584" s="17" t="s">
        <v>484</v>
      </c>
      <c r="H584">
        <v>80246</v>
      </c>
      <c r="I584" s="8">
        <v>45938</v>
      </c>
      <c r="J584" s="8">
        <v>45938</v>
      </c>
      <c r="K584">
        <v>0</v>
      </c>
      <c r="L584" s="17" t="s">
        <v>2937</v>
      </c>
      <c r="M584">
        <v>12150</v>
      </c>
      <c r="N584">
        <v>3341</v>
      </c>
      <c r="O584">
        <v>43</v>
      </c>
      <c r="P584">
        <v>60</v>
      </c>
      <c r="Q584" s="17" t="s">
        <v>2944</v>
      </c>
      <c r="R584" s="17" t="s">
        <v>2945</v>
      </c>
      <c r="S584" s="17" t="s">
        <v>2946</v>
      </c>
      <c r="T584">
        <v>103</v>
      </c>
      <c r="U584" s="17" t="s">
        <v>2946</v>
      </c>
      <c r="V584" s="17" t="s">
        <v>2941</v>
      </c>
      <c r="W584" s="172">
        <v>45938</v>
      </c>
      <c r="Y584" s="172">
        <v>45931</v>
      </c>
      <c r="Z584" s="17" t="s">
        <v>2942</v>
      </c>
      <c r="AA584">
        <v>2025</v>
      </c>
      <c r="AB584" s="17" t="s">
        <v>2943</v>
      </c>
      <c r="AC584" s="17"/>
      <c r="AD584" s="17" t="s">
        <v>1808</v>
      </c>
      <c r="AE584">
        <v>18</v>
      </c>
      <c r="AF584" s="17" t="s">
        <v>2937</v>
      </c>
      <c r="AG584" t="s">
        <v>2957</v>
      </c>
      <c r="AH584" s="17" t="s">
        <v>1808</v>
      </c>
    </row>
    <row r="585" spans="1:34">
      <c r="A585">
        <v>411</v>
      </c>
      <c r="B585" s="17" t="s">
        <v>31</v>
      </c>
      <c r="C585" s="17" t="s">
        <v>31</v>
      </c>
      <c r="D585" s="17" t="s">
        <v>1</v>
      </c>
      <c r="E585" s="17" t="s">
        <v>112</v>
      </c>
      <c r="F585" s="17" t="s">
        <v>111</v>
      </c>
      <c r="G585" s="17" t="s">
        <v>506</v>
      </c>
      <c r="H585">
        <v>80635</v>
      </c>
      <c r="I585" s="8">
        <v>45939</v>
      </c>
      <c r="J585" s="8">
        <v>45939</v>
      </c>
      <c r="K585">
        <v>0</v>
      </c>
      <c r="L585" s="17" t="s">
        <v>2937</v>
      </c>
      <c r="M585">
        <v>4825</v>
      </c>
      <c r="N585">
        <v>1072</v>
      </c>
      <c r="O585">
        <v>59</v>
      </c>
      <c r="P585">
        <v>40</v>
      </c>
      <c r="Q585" s="17" t="s">
        <v>2944</v>
      </c>
      <c r="R585" s="17" t="s">
        <v>2945</v>
      </c>
      <c r="S585" s="17" t="s">
        <v>2946</v>
      </c>
      <c r="T585">
        <v>99</v>
      </c>
      <c r="U585" s="17" t="s">
        <v>2946</v>
      </c>
      <c r="V585" s="17" t="s">
        <v>2941</v>
      </c>
      <c r="W585" s="172">
        <v>45939</v>
      </c>
      <c r="Y585" s="172">
        <v>45931</v>
      </c>
      <c r="Z585" s="17" t="s">
        <v>2942</v>
      </c>
      <c r="AA585">
        <v>2025</v>
      </c>
      <c r="AB585" s="17" t="s">
        <v>2951</v>
      </c>
      <c r="AC585" s="17"/>
      <c r="AD585" s="17" t="s">
        <v>1804</v>
      </c>
      <c r="AE585">
        <v>18</v>
      </c>
      <c r="AF585" s="17" t="s">
        <v>2937</v>
      </c>
      <c r="AG585" t="s">
        <v>2957</v>
      </c>
      <c r="AH585" s="17" t="s">
        <v>1804</v>
      </c>
    </row>
    <row r="586" spans="1:34">
      <c r="A586">
        <v>435</v>
      </c>
      <c r="B586" s="17" t="s">
        <v>31</v>
      </c>
      <c r="C586" s="17" t="s">
        <v>31</v>
      </c>
      <c r="D586" s="17" t="s">
        <v>1</v>
      </c>
      <c r="E586" s="17" t="s">
        <v>112</v>
      </c>
      <c r="F586" s="17" t="s">
        <v>111</v>
      </c>
      <c r="G586" s="17" t="s">
        <v>506</v>
      </c>
      <c r="H586">
        <v>142307</v>
      </c>
      <c r="I586" s="8">
        <v>45939</v>
      </c>
      <c r="J586" s="8">
        <v>45939</v>
      </c>
      <c r="K586">
        <v>0</v>
      </c>
      <c r="L586" s="17" t="s">
        <v>2937</v>
      </c>
      <c r="M586">
        <v>4825</v>
      </c>
      <c r="N586">
        <v>1072</v>
      </c>
      <c r="O586">
        <v>59</v>
      </c>
      <c r="P586">
        <v>40</v>
      </c>
      <c r="Q586" s="17" t="s">
        <v>2944</v>
      </c>
      <c r="R586" s="17" t="s">
        <v>2945</v>
      </c>
      <c r="S586" s="17" t="s">
        <v>2946</v>
      </c>
      <c r="T586">
        <v>99</v>
      </c>
      <c r="U586" s="17" t="s">
        <v>2946</v>
      </c>
      <c r="V586" s="17" t="s">
        <v>2941</v>
      </c>
      <c r="W586" s="172">
        <v>45939</v>
      </c>
      <c r="Y586" s="172">
        <v>45931</v>
      </c>
      <c r="Z586" s="17" t="s">
        <v>2942</v>
      </c>
      <c r="AA586">
        <v>2025</v>
      </c>
      <c r="AB586" s="17" t="s">
        <v>2951</v>
      </c>
      <c r="AC586" s="17"/>
      <c r="AD586" s="17" t="s">
        <v>1804</v>
      </c>
      <c r="AE586">
        <v>18</v>
      </c>
      <c r="AF586" s="17" t="s">
        <v>2937</v>
      </c>
      <c r="AG586" t="s">
        <v>2957</v>
      </c>
      <c r="AH586" s="17" t="s">
        <v>1804</v>
      </c>
    </row>
    <row r="587" spans="1:34">
      <c r="A587">
        <v>570</v>
      </c>
      <c r="B587" s="17" t="s">
        <v>31</v>
      </c>
      <c r="C587" s="17" t="s">
        <v>31</v>
      </c>
      <c r="D587" s="17" t="s">
        <v>1</v>
      </c>
      <c r="E587" s="17" t="s">
        <v>109</v>
      </c>
      <c r="F587" s="17" t="s">
        <v>110</v>
      </c>
      <c r="G587" s="17" t="s">
        <v>641</v>
      </c>
      <c r="H587">
        <v>64507</v>
      </c>
      <c r="I587" s="8">
        <v>45947</v>
      </c>
      <c r="J587" s="8">
        <v>45947</v>
      </c>
      <c r="K587">
        <v>0</v>
      </c>
      <c r="L587" s="17" t="s">
        <v>2937</v>
      </c>
      <c r="M587">
        <v>5007</v>
      </c>
      <c r="N587">
        <v>1078</v>
      </c>
      <c r="O587">
        <v>30</v>
      </c>
      <c r="P587">
        <v>140</v>
      </c>
      <c r="Q587" s="17" t="s">
        <v>2944</v>
      </c>
      <c r="R587" s="17" t="s">
        <v>2945</v>
      </c>
      <c r="S587" s="17" t="s">
        <v>2948</v>
      </c>
      <c r="T587">
        <v>170</v>
      </c>
      <c r="U587" s="17" t="s">
        <v>2948</v>
      </c>
      <c r="V587" s="17" t="s">
        <v>2941</v>
      </c>
      <c r="W587" s="172">
        <v>45947</v>
      </c>
      <c r="Y587" s="172">
        <v>45931</v>
      </c>
      <c r="Z587" s="17" t="s">
        <v>2942</v>
      </c>
      <c r="AA587">
        <v>2025</v>
      </c>
      <c r="AB587" s="17" t="s">
        <v>2952</v>
      </c>
      <c r="AC587" s="17"/>
      <c r="AD587" s="17" t="s">
        <v>1772</v>
      </c>
      <c r="AE587">
        <v>18</v>
      </c>
      <c r="AF587" s="17" t="s">
        <v>2937</v>
      </c>
      <c r="AG587" t="s">
        <v>2957</v>
      </c>
      <c r="AH587" s="17" t="s">
        <v>1772</v>
      </c>
    </row>
    <row r="588" spans="1:34">
      <c r="A588">
        <v>264</v>
      </c>
      <c r="B588" s="17" t="s">
        <v>31</v>
      </c>
      <c r="C588" s="17" t="s">
        <v>31</v>
      </c>
      <c r="D588" s="17" t="s">
        <v>1</v>
      </c>
      <c r="E588" s="17" t="s">
        <v>109</v>
      </c>
      <c r="F588" s="17" t="s">
        <v>110</v>
      </c>
      <c r="G588" s="17" t="s">
        <v>336</v>
      </c>
      <c r="H588" t="s">
        <v>406</v>
      </c>
      <c r="I588" s="8">
        <v>45935</v>
      </c>
      <c r="J588" s="8">
        <v>45936</v>
      </c>
      <c r="K588">
        <v>1</v>
      </c>
      <c r="L588" s="17" t="s">
        <v>2937</v>
      </c>
      <c r="M588">
        <v>67</v>
      </c>
      <c r="N588">
        <v>13458</v>
      </c>
      <c r="O588">
        <v>12</v>
      </c>
      <c r="P588">
        <v>140</v>
      </c>
      <c r="Q588" s="17" t="s">
        <v>2944</v>
      </c>
      <c r="R588" s="17" t="s">
        <v>2945</v>
      </c>
      <c r="S588" s="17" t="s">
        <v>2948</v>
      </c>
      <c r="T588">
        <v>152</v>
      </c>
      <c r="U588" s="17" t="s">
        <v>2948</v>
      </c>
      <c r="V588" s="17" t="s">
        <v>2941</v>
      </c>
      <c r="W588" s="172">
        <v>45936</v>
      </c>
      <c r="Y588" s="172">
        <v>45931</v>
      </c>
      <c r="Z588" s="17" t="s">
        <v>2942</v>
      </c>
      <c r="AA588">
        <v>2025</v>
      </c>
      <c r="AB588" s="17" t="s">
        <v>1003</v>
      </c>
      <c r="AC588" s="17"/>
      <c r="AD588" s="17" t="s">
        <v>1772</v>
      </c>
      <c r="AE588">
        <v>18</v>
      </c>
      <c r="AF588" s="17" t="s">
        <v>2937</v>
      </c>
      <c r="AG588" t="s">
        <v>2957</v>
      </c>
      <c r="AH588" s="17" t="s">
        <v>1772</v>
      </c>
    </row>
    <row r="589" spans="1:34">
      <c r="A589">
        <v>52</v>
      </c>
      <c r="B589" s="17" t="s">
        <v>31</v>
      </c>
      <c r="C589" s="17" t="s">
        <v>31</v>
      </c>
      <c r="D589" s="17" t="s">
        <v>1</v>
      </c>
      <c r="E589" s="17" t="s">
        <v>112</v>
      </c>
      <c r="F589" s="17" t="s">
        <v>111</v>
      </c>
      <c r="G589" s="17" t="s">
        <v>132</v>
      </c>
      <c r="H589">
        <v>131127</v>
      </c>
      <c r="I589" s="8">
        <v>45931</v>
      </c>
      <c r="J589" s="8">
        <v>45932</v>
      </c>
      <c r="K589">
        <v>1</v>
      </c>
      <c r="L589" s="17" t="s">
        <v>2937</v>
      </c>
      <c r="M589">
        <v>4646</v>
      </c>
      <c r="N589">
        <v>6625</v>
      </c>
      <c r="O589">
        <v>108</v>
      </c>
      <c r="P589">
        <v>60</v>
      </c>
      <c r="Q589" s="17" t="s">
        <v>2944</v>
      </c>
      <c r="R589" s="17" t="s">
        <v>2945</v>
      </c>
      <c r="S589" s="17" t="s">
        <v>2946</v>
      </c>
      <c r="T589">
        <v>168</v>
      </c>
      <c r="U589" s="17" t="s">
        <v>2946</v>
      </c>
      <c r="V589" s="17" t="s">
        <v>2941</v>
      </c>
      <c r="W589" s="172">
        <v>45932</v>
      </c>
      <c r="Y589" s="172">
        <v>45931</v>
      </c>
      <c r="Z589" s="17" t="s">
        <v>2942</v>
      </c>
      <c r="AA589">
        <v>2025</v>
      </c>
      <c r="AB589" s="17" t="s">
        <v>2951</v>
      </c>
      <c r="AC589" s="17"/>
      <c r="AD589" s="17" t="s">
        <v>1788</v>
      </c>
      <c r="AE589">
        <v>18</v>
      </c>
      <c r="AF589" s="17" t="s">
        <v>2937</v>
      </c>
      <c r="AG589" t="s">
        <v>2957</v>
      </c>
      <c r="AH589" s="17" t="s">
        <v>1788</v>
      </c>
    </row>
    <row r="590" spans="1:34">
      <c r="A590">
        <v>583</v>
      </c>
      <c r="B590" s="17" t="s">
        <v>31</v>
      </c>
      <c r="C590" s="17" t="s">
        <v>31</v>
      </c>
      <c r="D590" s="17" t="s">
        <v>1</v>
      </c>
      <c r="E590" s="17" t="s">
        <v>112</v>
      </c>
      <c r="F590" s="17" t="s">
        <v>111</v>
      </c>
      <c r="G590" s="17" t="s">
        <v>132</v>
      </c>
      <c r="H590">
        <v>110419</v>
      </c>
      <c r="I590" s="8">
        <v>45948</v>
      </c>
      <c r="J590" s="8">
        <v>45948</v>
      </c>
      <c r="K590">
        <v>0</v>
      </c>
      <c r="L590" s="17" t="s">
        <v>2937</v>
      </c>
      <c r="M590">
        <v>4656</v>
      </c>
      <c r="N590">
        <v>6693</v>
      </c>
      <c r="O590">
        <v>66</v>
      </c>
      <c r="P590">
        <v>120</v>
      </c>
      <c r="Q590" s="17" t="s">
        <v>2944</v>
      </c>
      <c r="R590" s="17" t="s">
        <v>2945</v>
      </c>
      <c r="S590" s="17" t="s">
        <v>2948</v>
      </c>
      <c r="T590">
        <v>186</v>
      </c>
      <c r="U590" s="17" t="s">
        <v>2948</v>
      </c>
      <c r="V590" s="17" t="s">
        <v>2941</v>
      </c>
      <c r="W590" s="172">
        <v>45948</v>
      </c>
      <c r="Y590" s="172">
        <v>45931</v>
      </c>
      <c r="Z590" s="17" t="s">
        <v>2942</v>
      </c>
      <c r="AA590">
        <v>2025</v>
      </c>
      <c r="AB590" s="17" t="s">
        <v>2947</v>
      </c>
      <c r="AC590" s="17"/>
      <c r="AD590" s="17" t="s">
        <v>1788</v>
      </c>
      <c r="AE590">
        <v>18</v>
      </c>
      <c r="AF590" s="17" t="s">
        <v>2937</v>
      </c>
      <c r="AG590" t="s">
        <v>2957</v>
      </c>
      <c r="AH590" s="17" t="s">
        <v>1788</v>
      </c>
    </row>
    <row r="591" spans="1:34">
      <c r="A591">
        <v>433</v>
      </c>
      <c r="B591" s="17" t="s">
        <v>31</v>
      </c>
      <c r="C591" s="17" t="s">
        <v>31</v>
      </c>
      <c r="D591" s="17" t="s">
        <v>1</v>
      </c>
      <c r="E591" s="17" t="s">
        <v>112</v>
      </c>
      <c r="F591" s="17" t="s">
        <v>111</v>
      </c>
      <c r="G591" s="17" t="s">
        <v>528</v>
      </c>
      <c r="H591">
        <v>140516</v>
      </c>
      <c r="I591" s="8">
        <v>45939</v>
      </c>
      <c r="J591" s="8">
        <v>45939</v>
      </c>
      <c r="K591">
        <v>0</v>
      </c>
      <c r="L591" s="17" t="s">
        <v>2937</v>
      </c>
      <c r="M591">
        <v>310</v>
      </c>
      <c r="N591">
        <v>46</v>
      </c>
      <c r="O591">
        <v>37</v>
      </c>
      <c r="P591">
        <v>40</v>
      </c>
      <c r="Q591" s="17" t="s">
        <v>2944</v>
      </c>
      <c r="R591" s="17" t="s">
        <v>2945</v>
      </c>
      <c r="S591" s="17" t="s">
        <v>2946</v>
      </c>
      <c r="T591">
        <v>77</v>
      </c>
      <c r="U591" s="17" t="s">
        <v>2946</v>
      </c>
      <c r="V591" s="17" t="s">
        <v>2941</v>
      </c>
      <c r="W591" s="172">
        <v>45939</v>
      </c>
      <c r="Y591" s="172">
        <v>45931</v>
      </c>
      <c r="Z591" s="17" t="s">
        <v>2942</v>
      </c>
      <c r="AA591">
        <v>2025</v>
      </c>
      <c r="AB591" s="17" t="s">
        <v>2951</v>
      </c>
      <c r="AC591" s="17"/>
      <c r="AD591" s="17" t="s">
        <v>1791</v>
      </c>
      <c r="AE591">
        <v>18</v>
      </c>
      <c r="AF591" s="17" t="s">
        <v>2937</v>
      </c>
      <c r="AG591" t="s">
        <v>2957</v>
      </c>
      <c r="AH591" s="17" t="s">
        <v>1791</v>
      </c>
    </row>
    <row r="592" spans="1:34">
      <c r="A592">
        <v>49</v>
      </c>
      <c r="B592" s="17" t="s">
        <v>31</v>
      </c>
      <c r="C592" s="17" t="s">
        <v>31</v>
      </c>
      <c r="D592" s="17" t="s">
        <v>1</v>
      </c>
      <c r="E592" s="17" t="s">
        <v>112</v>
      </c>
      <c r="F592" s="17" t="s">
        <v>111</v>
      </c>
      <c r="G592" s="17" t="s">
        <v>87</v>
      </c>
      <c r="H592">
        <v>81818</v>
      </c>
      <c r="I592" s="8">
        <v>45931</v>
      </c>
      <c r="J592" s="8">
        <v>45931</v>
      </c>
      <c r="K592">
        <v>0</v>
      </c>
      <c r="L592" s="17" t="s">
        <v>2937</v>
      </c>
      <c r="M592">
        <v>7789</v>
      </c>
      <c r="N592">
        <v>2601</v>
      </c>
      <c r="O592">
        <v>13</v>
      </c>
      <c r="P592">
        <v>80</v>
      </c>
      <c r="Q592" s="17" t="s">
        <v>2944</v>
      </c>
      <c r="R592" s="17" t="s">
        <v>2945</v>
      </c>
      <c r="S592" s="17" t="s">
        <v>2948</v>
      </c>
      <c r="T592">
        <v>93</v>
      </c>
      <c r="U592" s="17" t="s">
        <v>2948</v>
      </c>
      <c r="V592" s="17" t="s">
        <v>2941</v>
      </c>
      <c r="W592" s="172">
        <v>45931</v>
      </c>
      <c r="X592" s="8">
        <v>0.61805555555555558</v>
      </c>
      <c r="Y592" s="172">
        <v>45931</v>
      </c>
      <c r="Z592" s="17" t="s">
        <v>2942</v>
      </c>
      <c r="AA592">
        <v>2025</v>
      </c>
      <c r="AB592" s="17" t="s">
        <v>2943</v>
      </c>
      <c r="AC592" s="17" t="s">
        <v>123</v>
      </c>
      <c r="AD592" s="17" t="s">
        <v>1788</v>
      </c>
      <c r="AE592">
        <v>18</v>
      </c>
      <c r="AF592" s="17" t="s">
        <v>2937</v>
      </c>
      <c r="AG592" t="s">
        <v>2957</v>
      </c>
      <c r="AH592" s="17" t="s">
        <v>1788</v>
      </c>
    </row>
    <row r="593" spans="1:34">
      <c r="A593">
        <v>50</v>
      </c>
      <c r="B593" s="17" t="s">
        <v>31</v>
      </c>
      <c r="C593" s="17" t="s">
        <v>31</v>
      </c>
      <c r="D593" s="17" t="s">
        <v>1</v>
      </c>
      <c r="E593" s="17" t="s">
        <v>112</v>
      </c>
      <c r="F593" s="17" t="s">
        <v>111</v>
      </c>
      <c r="G593" s="17" t="s">
        <v>88</v>
      </c>
      <c r="H593">
        <v>81818</v>
      </c>
      <c r="I593" s="8">
        <v>45931</v>
      </c>
      <c r="J593" s="8">
        <v>45931</v>
      </c>
      <c r="K593">
        <v>0</v>
      </c>
      <c r="L593" s="17" t="s">
        <v>2937</v>
      </c>
      <c r="M593">
        <v>7311</v>
      </c>
      <c r="N593">
        <v>1311</v>
      </c>
      <c r="O593">
        <v>13</v>
      </c>
      <c r="P593">
        <v>80</v>
      </c>
      <c r="Q593" s="17" t="s">
        <v>2944</v>
      </c>
      <c r="R593" s="17" t="s">
        <v>2945</v>
      </c>
      <c r="S593" s="17" t="s">
        <v>2948</v>
      </c>
      <c r="T593">
        <v>93</v>
      </c>
      <c r="U593" s="17" t="s">
        <v>2948</v>
      </c>
      <c r="V593" s="17" t="s">
        <v>2941</v>
      </c>
      <c r="W593" s="172">
        <v>45931</v>
      </c>
      <c r="X593" s="8">
        <v>0.57152777777777775</v>
      </c>
      <c r="Y593" s="172">
        <v>45931</v>
      </c>
      <c r="Z593" s="17" t="s">
        <v>2942</v>
      </c>
      <c r="AA593">
        <v>2025</v>
      </c>
      <c r="AB593" s="17" t="s">
        <v>2943</v>
      </c>
      <c r="AC593" s="17" t="s">
        <v>122</v>
      </c>
      <c r="AD593" s="17" t="s">
        <v>1788</v>
      </c>
      <c r="AE593">
        <v>18</v>
      </c>
      <c r="AF593" s="17" t="s">
        <v>2937</v>
      </c>
      <c r="AG593" t="s">
        <v>2957</v>
      </c>
      <c r="AH593" s="17" t="s">
        <v>1788</v>
      </c>
    </row>
    <row r="594" spans="1:34">
      <c r="A594">
        <v>584</v>
      </c>
      <c r="B594" s="17" t="s">
        <v>31</v>
      </c>
      <c r="C594" s="17" t="s">
        <v>31</v>
      </c>
      <c r="D594" s="17" t="s">
        <v>1</v>
      </c>
      <c r="E594" s="17" t="s">
        <v>112</v>
      </c>
      <c r="F594" s="17" t="s">
        <v>111</v>
      </c>
      <c r="G594" s="17" t="s">
        <v>88</v>
      </c>
      <c r="H594">
        <v>110312</v>
      </c>
      <c r="I594" s="8">
        <v>45948</v>
      </c>
      <c r="J594" s="8">
        <v>45948</v>
      </c>
      <c r="K594">
        <v>0</v>
      </c>
      <c r="L594" s="17" t="s">
        <v>2937</v>
      </c>
      <c r="M594">
        <v>7519</v>
      </c>
      <c r="N594">
        <v>1337</v>
      </c>
      <c r="O594">
        <v>23</v>
      </c>
      <c r="P594">
        <v>80</v>
      </c>
      <c r="Q594" s="17" t="s">
        <v>2944</v>
      </c>
      <c r="R594" s="17" t="s">
        <v>2945</v>
      </c>
      <c r="S594" s="17" t="s">
        <v>2948</v>
      </c>
      <c r="T594">
        <v>103</v>
      </c>
      <c r="U594" s="17" t="s">
        <v>2948</v>
      </c>
      <c r="V594" s="17" t="s">
        <v>2941</v>
      </c>
      <c r="W594" s="172">
        <v>45948</v>
      </c>
      <c r="Y594" s="172">
        <v>45931</v>
      </c>
      <c r="Z594" s="17" t="s">
        <v>2942</v>
      </c>
      <c r="AA594">
        <v>2025</v>
      </c>
      <c r="AB594" s="17" t="s">
        <v>2947</v>
      </c>
      <c r="AC594" s="17"/>
      <c r="AD594" s="17" t="s">
        <v>1788</v>
      </c>
      <c r="AE594">
        <v>18</v>
      </c>
      <c r="AF594" s="17" t="s">
        <v>2937</v>
      </c>
      <c r="AG594" t="s">
        <v>2957</v>
      </c>
      <c r="AH594" s="17" t="s">
        <v>1788</v>
      </c>
    </row>
    <row r="595" spans="1:34">
      <c r="A595">
        <v>664</v>
      </c>
      <c r="B595" s="17" t="s">
        <v>31</v>
      </c>
      <c r="C595" s="17" t="s">
        <v>31</v>
      </c>
      <c r="D595" s="17" t="s">
        <v>1</v>
      </c>
      <c r="E595" s="17" t="s">
        <v>109</v>
      </c>
      <c r="F595" s="17" t="s">
        <v>110</v>
      </c>
      <c r="G595" s="17" t="s">
        <v>691</v>
      </c>
      <c r="H595" t="s">
        <v>695</v>
      </c>
      <c r="I595" s="8">
        <v>45961</v>
      </c>
      <c r="J595" s="8">
        <v>45962</v>
      </c>
      <c r="K595">
        <v>1</v>
      </c>
      <c r="L595" s="17" t="s">
        <v>2937</v>
      </c>
      <c r="M595">
        <v>7369</v>
      </c>
      <c r="N595">
        <v>1615</v>
      </c>
      <c r="O595">
        <v>70</v>
      </c>
      <c r="P595">
        <v>80</v>
      </c>
      <c r="Q595" s="17" t="s">
        <v>2944</v>
      </c>
      <c r="R595" s="17" t="s">
        <v>2945</v>
      </c>
      <c r="S595" s="17" t="s">
        <v>2948</v>
      </c>
      <c r="T595">
        <v>150</v>
      </c>
      <c r="U595" s="17" t="s">
        <v>2948</v>
      </c>
      <c r="V595" s="17" t="s">
        <v>2941</v>
      </c>
      <c r="W595" s="172">
        <v>45962</v>
      </c>
      <c r="Y595" s="172">
        <v>45931</v>
      </c>
      <c r="Z595" s="17" t="s">
        <v>2954</v>
      </c>
      <c r="AA595">
        <v>2025</v>
      </c>
      <c r="AB595" s="17" t="s">
        <v>2947</v>
      </c>
      <c r="AC595" s="17"/>
      <c r="AD595" s="17" t="s">
        <v>1823</v>
      </c>
      <c r="AE595">
        <v>18</v>
      </c>
      <c r="AF595" s="17" t="s">
        <v>2937</v>
      </c>
      <c r="AG595" t="s">
        <v>2957</v>
      </c>
      <c r="AH595" s="17" t="s">
        <v>1823</v>
      </c>
    </row>
    <row r="596" spans="1:34">
      <c r="A596">
        <v>269</v>
      </c>
      <c r="B596" s="17" t="s">
        <v>31</v>
      </c>
      <c r="C596" s="17" t="s">
        <v>31</v>
      </c>
      <c r="D596" s="17" t="s">
        <v>104</v>
      </c>
      <c r="E596" s="17" t="s">
        <v>129</v>
      </c>
      <c r="F596" s="17" t="s">
        <v>340</v>
      </c>
      <c r="G596" s="17" t="s">
        <v>341</v>
      </c>
      <c r="H596">
        <v>122548</v>
      </c>
      <c r="I596" s="8">
        <v>45935</v>
      </c>
      <c r="J596" s="8">
        <v>45935</v>
      </c>
      <c r="K596">
        <v>0</v>
      </c>
      <c r="L596" s="17" t="s">
        <v>2937</v>
      </c>
      <c r="M596">
        <v>12826</v>
      </c>
      <c r="N596">
        <v>2945</v>
      </c>
      <c r="O596">
        <v>42</v>
      </c>
      <c r="P596">
        <v>80</v>
      </c>
      <c r="Q596" s="17" t="s">
        <v>2944</v>
      </c>
      <c r="R596" s="17" t="s">
        <v>2945</v>
      </c>
      <c r="S596" s="17" t="s">
        <v>2948</v>
      </c>
      <c r="T596">
        <v>122</v>
      </c>
      <c r="U596" s="17" t="s">
        <v>2948</v>
      </c>
      <c r="V596" s="17" t="s">
        <v>2941</v>
      </c>
      <c r="W596" s="172">
        <v>45935</v>
      </c>
      <c r="Y596" s="172">
        <v>45931</v>
      </c>
      <c r="Z596" s="17" t="s">
        <v>2942</v>
      </c>
      <c r="AA596">
        <v>2025</v>
      </c>
      <c r="AB596" s="17" t="s">
        <v>2950</v>
      </c>
      <c r="AC596" s="17"/>
      <c r="AD596" s="17" t="s">
        <v>1701</v>
      </c>
      <c r="AE596">
        <v>18</v>
      </c>
      <c r="AF596" s="17" t="s">
        <v>2937</v>
      </c>
      <c r="AG596" t="s">
        <v>2957</v>
      </c>
      <c r="AH596" s="17" t="s">
        <v>1701</v>
      </c>
    </row>
    <row r="597" spans="1:34">
      <c r="A597">
        <v>128</v>
      </c>
      <c r="B597" s="17" t="s">
        <v>31</v>
      </c>
      <c r="C597" s="17" t="s">
        <v>31</v>
      </c>
      <c r="D597" s="17" t="s">
        <v>104</v>
      </c>
      <c r="E597" s="17" t="s">
        <v>129</v>
      </c>
      <c r="F597" s="17" t="s">
        <v>128</v>
      </c>
      <c r="G597" s="17" t="s">
        <v>302</v>
      </c>
      <c r="H597">
        <v>104423</v>
      </c>
      <c r="I597" s="8">
        <v>45933</v>
      </c>
      <c r="J597" s="8">
        <v>45933</v>
      </c>
      <c r="K597">
        <v>0</v>
      </c>
      <c r="L597" s="17" t="s">
        <v>2937</v>
      </c>
      <c r="M597">
        <v>6606</v>
      </c>
      <c r="N597">
        <v>1997</v>
      </c>
      <c r="O597">
        <v>36</v>
      </c>
      <c r="P597">
        <v>60</v>
      </c>
      <c r="Q597" s="17" t="s">
        <v>2944</v>
      </c>
      <c r="R597" s="17" t="s">
        <v>2945</v>
      </c>
      <c r="S597" s="17" t="s">
        <v>2946</v>
      </c>
      <c r="T597">
        <v>96</v>
      </c>
      <c r="U597" s="17" t="s">
        <v>2946</v>
      </c>
      <c r="V597" s="17" t="s">
        <v>2941</v>
      </c>
      <c r="W597" s="172">
        <v>45933</v>
      </c>
      <c r="Y597" s="172">
        <v>45931</v>
      </c>
      <c r="Z597" s="17" t="s">
        <v>2942</v>
      </c>
      <c r="AA597">
        <v>2025</v>
      </c>
      <c r="AB597" s="17" t="s">
        <v>2952</v>
      </c>
      <c r="AC597" s="17"/>
      <c r="AD597" s="17" t="s">
        <v>1632</v>
      </c>
      <c r="AE597">
        <v>18</v>
      </c>
      <c r="AF597" s="17" t="s">
        <v>2937</v>
      </c>
      <c r="AG597" t="s">
        <v>2957</v>
      </c>
      <c r="AH597" s="17" t="s">
        <v>1632</v>
      </c>
    </row>
    <row r="598" spans="1:34">
      <c r="A598">
        <v>207</v>
      </c>
      <c r="B598" s="17" t="s">
        <v>31</v>
      </c>
      <c r="C598" s="17" t="s">
        <v>31</v>
      </c>
      <c r="D598" s="17" t="s">
        <v>104</v>
      </c>
      <c r="E598" s="17" t="s">
        <v>129</v>
      </c>
      <c r="F598" s="17" t="s">
        <v>128</v>
      </c>
      <c r="G598" s="17" t="s">
        <v>273</v>
      </c>
      <c r="H598">
        <v>82842</v>
      </c>
      <c r="I598" s="8">
        <v>45934</v>
      </c>
      <c r="J598" s="8">
        <v>45934</v>
      </c>
      <c r="K598">
        <v>0</v>
      </c>
      <c r="L598" s="17" t="s">
        <v>2937</v>
      </c>
      <c r="M598">
        <v>4416</v>
      </c>
      <c r="N598">
        <v>870</v>
      </c>
      <c r="O598">
        <v>44</v>
      </c>
      <c r="P598">
        <v>60</v>
      </c>
      <c r="Q598" s="17" t="s">
        <v>2944</v>
      </c>
      <c r="R598" s="17" t="s">
        <v>2945</v>
      </c>
      <c r="S598" s="17" t="s">
        <v>2946</v>
      </c>
      <c r="T598">
        <v>104</v>
      </c>
      <c r="U598" s="17" t="s">
        <v>2946</v>
      </c>
      <c r="V598" s="17" t="s">
        <v>2941</v>
      </c>
      <c r="W598" s="172">
        <v>45934</v>
      </c>
      <c r="Y598" s="172">
        <v>45931</v>
      </c>
      <c r="Z598" s="17" t="s">
        <v>2942</v>
      </c>
      <c r="AA598">
        <v>2025</v>
      </c>
      <c r="AB598" s="17" t="s">
        <v>2947</v>
      </c>
      <c r="AC598" s="17"/>
      <c r="AD598" s="17" t="s">
        <v>1701</v>
      </c>
      <c r="AE598">
        <v>18</v>
      </c>
      <c r="AF598" s="17" t="s">
        <v>2937</v>
      </c>
      <c r="AG598" t="s">
        <v>2957</v>
      </c>
      <c r="AH598" s="17" t="s">
        <v>1701</v>
      </c>
    </row>
    <row r="599" spans="1:34">
      <c r="A599">
        <v>53</v>
      </c>
      <c r="B599" s="17" t="s">
        <v>31</v>
      </c>
      <c r="C599" s="17" t="s">
        <v>31</v>
      </c>
      <c r="D599" s="17" t="s">
        <v>1</v>
      </c>
      <c r="E599" s="17" t="s">
        <v>129</v>
      </c>
      <c r="F599" s="17" t="s">
        <v>128</v>
      </c>
      <c r="G599" s="17" t="s">
        <v>89</v>
      </c>
      <c r="H599">
        <v>91101</v>
      </c>
      <c r="I599" s="8">
        <v>45931</v>
      </c>
      <c r="J599" s="8">
        <v>45931</v>
      </c>
      <c r="K599">
        <v>0</v>
      </c>
      <c r="L599" s="17" t="s">
        <v>2937</v>
      </c>
      <c r="M599">
        <v>7643</v>
      </c>
      <c r="N599">
        <v>1855</v>
      </c>
      <c r="O599">
        <v>30</v>
      </c>
      <c r="P599">
        <v>80</v>
      </c>
      <c r="Q599" s="17" t="s">
        <v>2944</v>
      </c>
      <c r="R599" s="17" t="s">
        <v>2945</v>
      </c>
      <c r="S599" s="17" t="s">
        <v>2948</v>
      </c>
      <c r="T599">
        <v>110</v>
      </c>
      <c r="U599" s="17" t="s">
        <v>2948</v>
      </c>
      <c r="V599" s="17" t="s">
        <v>2941</v>
      </c>
      <c r="W599" s="172">
        <v>45931</v>
      </c>
      <c r="X599" s="8">
        <v>0.63541666666666663</v>
      </c>
      <c r="Y599" s="172">
        <v>45931</v>
      </c>
      <c r="Z599" s="17" t="s">
        <v>2942</v>
      </c>
      <c r="AA599">
        <v>2025</v>
      </c>
      <c r="AB599" s="17" t="s">
        <v>2943</v>
      </c>
      <c r="AC599" s="17" t="s">
        <v>124</v>
      </c>
      <c r="AD599" s="17" t="s">
        <v>1827</v>
      </c>
      <c r="AE599">
        <v>18</v>
      </c>
      <c r="AF599" s="17" t="s">
        <v>2937</v>
      </c>
      <c r="AG599" t="s">
        <v>2957</v>
      </c>
      <c r="AH599" s="17" t="s">
        <v>1827</v>
      </c>
    </row>
    <row r="600" spans="1:34">
      <c r="A600">
        <v>312</v>
      </c>
      <c r="B600" s="17" t="s">
        <v>31</v>
      </c>
      <c r="C600" s="17" t="s">
        <v>31</v>
      </c>
      <c r="D600" s="17" t="s">
        <v>104</v>
      </c>
      <c r="E600" s="17" t="s">
        <v>127</v>
      </c>
      <c r="F600" s="17" t="s">
        <v>126</v>
      </c>
      <c r="G600" s="17" t="s">
        <v>420</v>
      </c>
      <c r="H600">
        <v>113108</v>
      </c>
      <c r="I600" s="8">
        <v>45936</v>
      </c>
      <c r="J600" s="8">
        <v>45937</v>
      </c>
      <c r="K600">
        <v>1</v>
      </c>
      <c r="L600" s="17" t="s">
        <v>2937</v>
      </c>
      <c r="M600">
        <v>1269</v>
      </c>
      <c r="N600">
        <v>400</v>
      </c>
      <c r="O600">
        <v>12</v>
      </c>
      <c r="P600">
        <v>60</v>
      </c>
      <c r="Q600" s="17" t="s">
        <v>2944</v>
      </c>
      <c r="R600" s="17" t="s">
        <v>2945</v>
      </c>
      <c r="S600" s="17" t="s">
        <v>2946</v>
      </c>
      <c r="T600">
        <v>72</v>
      </c>
      <c r="U600" s="17" t="s">
        <v>2946</v>
      </c>
      <c r="V600" s="17" t="s">
        <v>2941</v>
      </c>
      <c r="W600" s="172">
        <v>45937</v>
      </c>
      <c r="Y600" s="172">
        <v>45931</v>
      </c>
      <c r="Z600" s="17" t="s">
        <v>2942</v>
      </c>
      <c r="AA600">
        <v>2025</v>
      </c>
      <c r="AB600" s="17" t="s">
        <v>2949</v>
      </c>
      <c r="AC600" s="17"/>
      <c r="AD600" s="17" t="s">
        <v>1634</v>
      </c>
      <c r="AE600">
        <v>18</v>
      </c>
      <c r="AF600" s="17" t="s">
        <v>2937</v>
      </c>
      <c r="AG600" t="s">
        <v>2957</v>
      </c>
      <c r="AH600" s="17" t="s">
        <v>1634</v>
      </c>
    </row>
    <row r="601" spans="1:34">
      <c r="A601">
        <v>208</v>
      </c>
      <c r="B601" s="17" t="s">
        <v>31</v>
      </c>
      <c r="C601" s="17" t="s">
        <v>31</v>
      </c>
      <c r="D601" s="17" t="s">
        <v>104</v>
      </c>
      <c r="E601" s="17" t="s">
        <v>129</v>
      </c>
      <c r="F601" s="17" t="s">
        <v>128</v>
      </c>
      <c r="G601" s="17" t="s">
        <v>274</v>
      </c>
      <c r="H601">
        <v>82842</v>
      </c>
      <c r="I601" s="8">
        <v>45934</v>
      </c>
      <c r="J601" s="8">
        <v>45934</v>
      </c>
      <c r="K601">
        <v>0</v>
      </c>
      <c r="L601" s="17" t="s">
        <v>2937</v>
      </c>
      <c r="M601">
        <v>20803</v>
      </c>
      <c r="N601">
        <v>2371</v>
      </c>
      <c r="O601">
        <v>79</v>
      </c>
      <c r="P601">
        <v>60</v>
      </c>
      <c r="Q601" s="17" t="s">
        <v>2944</v>
      </c>
      <c r="R601" s="17" t="s">
        <v>2945</v>
      </c>
      <c r="S601" s="17" t="s">
        <v>2946</v>
      </c>
      <c r="T601">
        <v>139</v>
      </c>
      <c r="U601" s="17" t="s">
        <v>2946</v>
      </c>
      <c r="V601" s="17" t="s">
        <v>2941</v>
      </c>
      <c r="W601" s="172">
        <v>45934</v>
      </c>
      <c r="Y601" s="172">
        <v>45931</v>
      </c>
      <c r="Z601" s="17" t="s">
        <v>2942</v>
      </c>
      <c r="AA601">
        <v>2025</v>
      </c>
      <c r="AB601" s="17" t="s">
        <v>2947</v>
      </c>
      <c r="AC601" s="17"/>
      <c r="AD601" s="17" t="s">
        <v>1701</v>
      </c>
      <c r="AE601">
        <v>18</v>
      </c>
      <c r="AF601" s="17" t="s">
        <v>2937</v>
      </c>
      <c r="AG601" t="s">
        <v>2957</v>
      </c>
      <c r="AH601" s="17" t="s">
        <v>1701</v>
      </c>
    </row>
    <row r="602" spans="1:34">
      <c r="A602">
        <v>296</v>
      </c>
      <c r="B602" s="17" t="s">
        <v>31</v>
      </c>
      <c r="C602" s="17" t="s">
        <v>31</v>
      </c>
      <c r="D602" s="17" t="s">
        <v>104</v>
      </c>
      <c r="E602" s="17" t="s">
        <v>127</v>
      </c>
      <c r="F602" s="17" t="s">
        <v>126</v>
      </c>
      <c r="G602" s="17" t="s">
        <v>416</v>
      </c>
      <c r="H602">
        <v>113108</v>
      </c>
      <c r="I602" s="8">
        <v>45936</v>
      </c>
      <c r="J602" s="8">
        <v>45937</v>
      </c>
      <c r="K602">
        <v>1</v>
      </c>
      <c r="L602" s="17" t="s">
        <v>2937</v>
      </c>
      <c r="M602">
        <v>7343</v>
      </c>
      <c r="N602">
        <v>1429</v>
      </c>
      <c r="O602">
        <v>12</v>
      </c>
      <c r="P602">
        <v>60</v>
      </c>
      <c r="Q602" s="17" t="s">
        <v>2944</v>
      </c>
      <c r="R602" s="17" t="s">
        <v>2945</v>
      </c>
      <c r="S602" s="17" t="s">
        <v>2946</v>
      </c>
      <c r="T602">
        <v>72</v>
      </c>
      <c r="U602" s="17" t="s">
        <v>2946</v>
      </c>
      <c r="V602" s="17" t="s">
        <v>2941</v>
      </c>
      <c r="W602" s="172">
        <v>45937</v>
      </c>
      <c r="Y602" s="172">
        <v>45931</v>
      </c>
      <c r="Z602" s="17" t="s">
        <v>2942</v>
      </c>
      <c r="AA602">
        <v>2025</v>
      </c>
      <c r="AB602" s="17" t="s">
        <v>2949</v>
      </c>
      <c r="AC602" s="17"/>
      <c r="AD602" s="17" t="s">
        <v>1634</v>
      </c>
      <c r="AE602">
        <v>18</v>
      </c>
      <c r="AF602" s="17" t="s">
        <v>2937</v>
      </c>
      <c r="AG602" t="s">
        <v>2957</v>
      </c>
      <c r="AH602" s="17" t="s">
        <v>1634</v>
      </c>
    </row>
    <row r="603" spans="1:34">
      <c r="A603">
        <v>298</v>
      </c>
      <c r="B603" s="17" t="s">
        <v>31</v>
      </c>
      <c r="C603" s="17" t="s">
        <v>31</v>
      </c>
      <c r="D603" s="17" t="s">
        <v>104</v>
      </c>
      <c r="E603" s="17" t="s">
        <v>127</v>
      </c>
      <c r="F603" s="17" t="s">
        <v>126</v>
      </c>
      <c r="G603" s="17" t="s">
        <v>418</v>
      </c>
      <c r="H603">
        <v>113108</v>
      </c>
      <c r="I603" s="8">
        <v>45936</v>
      </c>
      <c r="J603" s="8">
        <v>45937</v>
      </c>
      <c r="K603">
        <v>1</v>
      </c>
      <c r="L603" s="17" t="s">
        <v>2937</v>
      </c>
      <c r="M603">
        <v>1802</v>
      </c>
      <c r="N603">
        <v>628</v>
      </c>
      <c r="O603">
        <v>12</v>
      </c>
      <c r="P603">
        <v>40</v>
      </c>
      <c r="Q603" s="17" t="s">
        <v>2944</v>
      </c>
      <c r="R603" s="17" t="s">
        <v>2945</v>
      </c>
      <c r="S603" s="17" t="s">
        <v>2946</v>
      </c>
      <c r="T603">
        <v>52</v>
      </c>
      <c r="U603" s="17" t="s">
        <v>2946</v>
      </c>
      <c r="V603" s="17" t="s">
        <v>2941</v>
      </c>
      <c r="W603" s="172">
        <v>45937</v>
      </c>
      <c r="Y603" s="172">
        <v>45931</v>
      </c>
      <c r="Z603" s="17" t="s">
        <v>2942</v>
      </c>
      <c r="AA603">
        <v>2025</v>
      </c>
      <c r="AB603" s="17" t="s">
        <v>2949</v>
      </c>
      <c r="AC603" s="17"/>
      <c r="AD603" s="17" t="s">
        <v>1634</v>
      </c>
      <c r="AE603">
        <v>18</v>
      </c>
      <c r="AF603" s="17" t="s">
        <v>2937</v>
      </c>
      <c r="AG603" t="s">
        <v>2957</v>
      </c>
      <c r="AH603" s="17" t="s">
        <v>1634</v>
      </c>
    </row>
    <row r="604" spans="1:34">
      <c r="A604">
        <v>529</v>
      </c>
      <c r="B604" s="17" t="s">
        <v>31</v>
      </c>
      <c r="C604" s="17" t="s">
        <v>31</v>
      </c>
      <c r="D604" s="17" t="s">
        <v>104</v>
      </c>
      <c r="E604" s="17" t="s">
        <v>129</v>
      </c>
      <c r="F604" s="17" t="s">
        <v>340</v>
      </c>
      <c r="G604" s="17" t="s">
        <v>418</v>
      </c>
      <c r="H604">
        <v>91228</v>
      </c>
      <c r="I604" s="8">
        <v>45945</v>
      </c>
      <c r="J604" s="8">
        <v>45945</v>
      </c>
      <c r="K604">
        <v>0</v>
      </c>
      <c r="L604" s="17" t="s">
        <v>2937</v>
      </c>
      <c r="M604">
        <v>1839</v>
      </c>
      <c r="N604">
        <v>645</v>
      </c>
      <c r="O604">
        <v>17</v>
      </c>
      <c r="P604">
        <v>40</v>
      </c>
      <c r="Q604" s="17" t="s">
        <v>2944</v>
      </c>
      <c r="R604" s="17" t="s">
        <v>2945</v>
      </c>
      <c r="S604" s="17" t="s">
        <v>2946</v>
      </c>
      <c r="T604">
        <v>57</v>
      </c>
      <c r="U604" s="17" t="s">
        <v>2946</v>
      </c>
      <c r="V604" s="17" t="s">
        <v>2941</v>
      </c>
      <c r="W604" s="172">
        <v>45945</v>
      </c>
      <c r="Y604" s="172">
        <v>45931</v>
      </c>
      <c r="Z604" s="17" t="s">
        <v>2942</v>
      </c>
      <c r="AA604">
        <v>2025</v>
      </c>
      <c r="AB604" s="17" t="s">
        <v>2943</v>
      </c>
      <c r="AC604" s="17"/>
      <c r="AD604" s="17" t="s">
        <v>1634</v>
      </c>
      <c r="AE604">
        <v>18</v>
      </c>
      <c r="AF604" s="17" t="s">
        <v>2937</v>
      </c>
      <c r="AG604" t="s">
        <v>2957</v>
      </c>
      <c r="AH604" s="17" t="s">
        <v>1634</v>
      </c>
    </row>
    <row r="605" spans="1:34">
      <c r="A605">
        <v>295</v>
      </c>
      <c r="B605" s="17" t="s">
        <v>31</v>
      </c>
      <c r="C605" s="17" t="s">
        <v>31</v>
      </c>
      <c r="D605" s="17" t="s">
        <v>104</v>
      </c>
      <c r="E605" s="17" t="s">
        <v>127</v>
      </c>
      <c r="F605" s="17" t="s">
        <v>126</v>
      </c>
      <c r="G605" s="17" t="s">
        <v>415</v>
      </c>
      <c r="H605">
        <v>113108</v>
      </c>
      <c r="I605" s="8">
        <v>45936</v>
      </c>
      <c r="J605" s="8">
        <v>45937</v>
      </c>
      <c r="K605">
        <v>1</v>
      </c>
      <c r="L605" s="17" t="s">
        <v>2937</v>
      </c>
      <c r="M605">
        <v>9510</v>
      </c>
      <c r="N605">
        <v>2634</v>
      </c>
      <c r="O605">
        <v>12</v>
      </c>
      <c r="P605">
        <v>40</v>
      </c>
      <c r="Q605" s="17" t="s">
        <v>2944</v>
      </c>
      <c r="R605" s="17" t="s">
        <v>2945</v>
      </c>
      <c r="S605" s="17" t="s">
        <v>2946</v>
      </c>
      <c r="T605">
        <v>52</v>
      </c>
      <c r="U605" s="17" t="s">
        <v>2946</v>
      </c>
      <c r="V605" s="17" t="s">
        <v>2941</v>
      </c>
      <c r="W605" s="172">
        <v>45937</v>
      </c>
      <c r="Y605" s="172">
        <v>45931</v>
      </c>
      <c r="Z605" s="17" t="s">
        <v>2942</v>
      </c>
      <c r="AA605">
        <v>2025</v>
      </c>
      <c r="AB605" s="17" t="s">
        <v>2949</v>
      </c>
      <c r="AC605" s="17"/>
      <c r="AD605" s="17" t="s">
        <v>1634</v>
      </c>
      <c r="AE605">
        <v>18</v>
      </c>
      <c r="AF605" s="17" t="s">
        <v>2937</v>
      </c>
      <c r="AG605" t="s">
        <v>2957</v>
      </c>
      <c r="AH605" s="17" t="s">
        <v>1634</v>
      </c>
    </row>
    <row r="606" spans="1:34">
      <c r="A606">
        <v>530</v>
      </c>
      <c r="B606" s="17" t="s">
        <v>31</v>
      </c>
      <c r="C606" s="17" t="s">
        <v>31</v>
      </c>
      <c r="D606" s="17" t="s">
        <v>104</v>
      </c>
      <c r="E606" s="17" t="s">
        <v>129</v>
      </c>
      <c r="F606" s="17" t="s">
        <v>340</v>
      </c>
      <c r="G606" s="17" t="s">
        <v>415</v>
      </c>
      <c r="H606">
        <v>91228</v>
      </c>
      <c r="I606" s="8">
        <v>45945</v>
      </c>
      <c r="J606" s="8">
        <v>45945</v>
      </c>
      <c r="K606">
        <v>0</v>
      </c>
      <c r="L606" s="17" t="s">
        <v>2937</v>
      </c>
      <c r="M606">
        <v>9510</v>
      </c>
      <c r="N606">
        <v>2640</v>
      </c>
      <c r="O606">
        <v>38</v>
      </c>
      <c r="P606">
        <v>40</v>
      </c>
      <c r="Q606" s="17" t="s">
        <v>2944</v>
      </c>
      <c r="R606" s="17" t="s">
        <v>2945</v>
      </c>
      <c r="S606" s="17" t="s">
        <v>2946</v>
      </c>
      <c r="T606">
        <v>78</v>
      </c>
      <c r="U606" s="17" t="s">
        <v>2946</v>
      </c>
      <c r="V606" s="17" t="s">
        <v>2941</v>
      </c>
      <c r="W606" s="172">
        <v>45945</v>
      </c>
      <c r="Y606" s="172">
        <v>45931</v>
      </c>
      <c r="Z606" s="17" t="s">
        <v>2942</v>
      </c>
      <c r="AA606">
        <v>2025</v>
      </c>
      <c r="AB606" s="17" t="s">
        <v>2943</v>
      </c>
      <c r="AC606" s="17"/>
      <c r="AD606" s="17" t="s">
        <v>1634</v>
      </c>
      <c r="AE606">
        <v>18</v>
      </c>
      <c r="AF606" s="17" t="s">
        <v>2937</v>
      </c>
      <c r="AG606" t="s">
        <v>2957</v>
      </c>
      <c r="AH606" s="17" t="s">
        <v>1634</v>
      </c>
    </row>
    <row r="607" spans="1:34">
      <c r="A607">
        <v>109</v>
      </c>
      <c r="B607" s="17" t="s">
        <v>31</v>
      </c>
      <c r="C607" s="17" t="s">
        <v>31</v>
      </c>
      <c r="D607" s="17" t="s">
        <v>1</v>
      </c>
      <c r="E607" s="17" t="s">
        <v>107</v>
      </c>
      <c r="F607" s="17" t="s">
        <v>108</v>
      </c>
      <c r="G607" s="17" t="s">
        <v>173</v>
      </c>
      <c r="H607">
        <v>81430</v>
      </c>
      <c r="I607" s="8">
        <v>45932</v>
      </c>
      <c r="J607" s="8">
        <v>45932</v>
      </c>
      <c r="K607">
        <v>0</v>
      </c>
      <c r="L607" s="17" t="s">
        <v>2937</v>
      </c>
      <c r="M607">
        <v>9026</v>
      </c>
      <c r="N607">
        <v>2233</v>
      </c>
      <c r="O607">
        <v>35</v>
      </c>
      <c r="P607">
        <v>40</v>
      </c>
      <c r="Q607" s="17" t="s">
        <v>2944</v>
      </c>
      <c r="R607" s="17" t="s">
        <v>2945</v>
      </c>
      <c r="S607" s="17" t="s">
        <v>2946</v>
      </c>
      <c r="T607">
        <v>75</v>
      </c>
      <c r="U607" s="17" t="s">
        <v>2946</v>
      </c>
      <c r="V607" s="17" t="s">
        <v>2941</v>
      </c>
      <c r="W607" s="172">
        <v>45932</v>
      </c>
      <c r="Y607" s="172">
        <v>45931</v>
      </c>
      <c r="Z607" s="17" t="s">
        <v>2942</v>
      </c>
      <c r="AA607">
        <v>2025</v>
      </c>
      <c r="AB607" s="17" t="s">
        <v>2951</v>
      </c>
      <c r="AC607" s="17"/>
      <c r="AD607" s="17" t="s">
        <v>1542</v>
      </c>
      <c r="AE607">
        <v>18</v>
      </c>
      <c r="AF607" s="17" t="s">
        <v>2937</v>
      </c>
      <c r="AG607" t="s">
        <v>2957</v>
      </c>
      <c r="AH607" s="17" t="s">
        <v>1542</v>
      </c>
    </row>
    <row r="608" spans="1:34">
      <c r="A608">
        <v>129</v>
      </c>
      <c r="B608" s="17" t="s">
        <v>31</v>
      </c>
      <c r="C608" s="17" t="s">
        <v>31</v>
      </c>
      <c r="D608" s="17" t="s">
        <v>104</v>
      </c>
      <c r="E608" s="17" t="s">
        <v>129</v>
      </c>
      <c r="F608" s="17" t="s">
        <v>128</v>
      </c>
      <c r="G608" s="17" t="s">
        <v>187</v>
      </c>
      <c r="H608">
        <v>104858</v>
      </c>
      <c r="I608" s="8">
        <v>45933</v>
      </c>
      <c r="J608" s="8">
        <v>45934</v>
      </c>
      <c r="K608">
        <v>1</v>
      </c>
      <c r="L608" s="17" t="s">
        <v>2937</v>
      </c>
      <c r="M608">
        <v>71</v>
      </c>
      <c r="N608">
        <v>48</v>
      </c>
      <c r="O608">
        <v>62</v>
      </c>
      <c r="P608">
        <v>80</v>
      </c>
      <c r="Q608" s="17" t="s">
        <v>2944</v>
      </c>
      <c r="R608" s="17" t="s">
        <v>2945</v>
      </c>
      <c r="S608" s="17" t="s">
        <v>2948</v>
      </c>
      <c r="T608">
        <v>142</v>
      </c>
      <c r="U608" s="17" t="s">
        <v>2948</v>
      </c>
      <c r="V608" s="17" t="s">
        <v>2941</v>
      </c>
      <c r="W608" s="172">
        <v>45934</v>
      </c>
      <c r="Y608" s="172">
        <v>45931</v>
      </c>
      <c r="Z608" s="17" t="s">
        <v>2942</v>
      </c>
      <c r="AA608">
        <v>2025</v>
      </c>
      <c r="AB608" s="17" t="s">
        <v>2947</v>
      </c>
      <c r="AC608" s="17"/>
      <c r="AD608" s="17" t="s">
        <v>1634</v>
      </c>
      <c r="AE608">
        <v>18</v>
      </c>
      <c r="AF608" s="17" t="s">
        <v>2937</v>
      </c>
      <c r="AG608" t="s">
        <v>2957</v>
      </c>
      <c r="AH608" s="17" t="s">
        <v>1634</v>
      </c>
    </row>
    <row r="609" spans="1:34">
      <c r="A609">
        <v>317</v>
      </c>
      <c r="B609" s="17" t="s">
        <v>31</v>
      </c>
      <c r="C609" s="17" t="s">
        <v>31</v>
      </c>
      <c r="D609" s="17" t="s">
        <v>104</v>
      </c>
      <c r="E609" s="17" t="s">
        <v>230</v>
      </c>
      <c r="F609" s="17" t="s">
        <v>231</v>
      </c>
      <c r="G609" s="17" t="s">
        <v>392</v>
      </c>
      <c r="H609" t="s">
        <v>409</v>
      </c>
      <c r="I609" s="8">
        <v>45936</v>
      </c>
      <c r="J609" s="8">
        <v>45937</v>
      </c>
      <c r="K609">
        <v>1</v>
      </c>
      <c r="L609" s="17" t="s">
        <v>2937</v>
      </c>
      <c r="M609">
        <v>9809</v>
      </c>
      <c r="N609">
        <v>1527</v>
      </c>
      <c r="O609">
        <v>53</v>
      </c>
      <c r="P609">
        <v>100</v>
      </c>
      <c r="Q609" s="17" t="s">
        <v>2944</v>
      </c>
      <c r="R609" s="17" t="s">
        <v>2945</v>
      </c>
      <c r="S609" s="17" t="s">
        <v>2948</v>
      </c>
      <c r="T609">
        <v>153</v>
      </c>
      <c r="U609" s="17" t="s">
        <v>2948</v>
      </c>
      <c r="V609" s="17" t="s">
        <v>2941</v>
      </c>
      <c r="W609" s="172">
        <v>45937</v>
      </c>
      <c r="Y609" s="172">
        <v>45931</v>
      </c>
      <c r="Z609" s="17" t="s">
        <v>2942</v>
      </c>
      <c r="AA609">
        <v>2025</v>
      </c>
      <c r="AB609" s="17" t="s">
        <v>2949</v>
      </c>
      <c r="AC609" s="17"/>
      <c r="AD609" s="17" t="s">
        <v>1398</v>
      </c>
      <c r="AE609">
        <v>18</v>
      </c>
      <c r="AF609" s="17" t="s">
        <v>2937</v>
      </c>
      <c r="AG609" t="s">
        <v>2957</v>
      </c>
      <c r="AH609" s="17" t="s">
        <v>1398</v>
      </c>
    </row>
    <row r="610" spans="1:34">
      <c r="A610">
        <v>339</v>
      </c>
      <c r="B610" s="17" t="s">
        <v>31</v>
      </c>
      <c r="C610" s="17" t="s">
        <v>31</v>
      </c>
      <c r="D610" s="17" t="s">
        <v>104</v>
      </c>
      <c r="E610" s="17" t="s">
        <v>189</v>
      </c>
      <c r="F610" s="17" t="s">
        <v>190</v>
      </c>
      <c r="G610" s="17" t="s">
        <v>431</v>
      </c>
      <c r="H610" t="s">
        <v>490</v>
      </c>
      <c r="I610" s="8">
        <v>45937</v>
      </c>
      <c r="J610" s="8">
        <v>45937</v>
      </c>
      <c r="K610">
        <v>0</v>
      </c>
      <c r="L610" s="17" t="s">
        <v>2937</v>
      </c>
      <c r="M610">
        <v>11393</v>
      </c>
      <c r="N610">
        <v>2118</v>
      </c>
      <c r="O610">
        <v>57</v>
      </c>
      <c r="P610">
        <v>120</v>
      </c>
      <c r="Q610" s="17" t="s">
        <v>2944</v>
      </c>
      <c r="R610" s="17" t="s">
        <v>2945</v>
      </c>
      <c r="S610" s="17" t="s">
        <v>2948</v>
      </c>
      <c r="T610">
        <v>177</v>
      </c>
      <c r="U610" s="17" t="s">
        <v>2948</v>
      </c>
      <c r="V610" s="17" t="s">
        <v>2941</v>
      </c>
      <c r="W610" s="172">
        <v>45937</v>
      </c>
      <c r="Y610" s="172">
        <v>45931</v>
      </c>
      <c r="Z610" s="17" t="s">
        <v>2942</v>
      </c>
      <c r="AA610">
        <v>2025</v>
      </c>
      <c r="AB610" s="17" t="s">
        <v>2949</v>
      </c>
      <c r="AC610" s="17"/>
      <c r="AD610" s="17" t="s">
        <v>1484</v>
      </c>
      <c r="AE610">
        <v>18</v>
      </c>
      <c r="AF610" s="17" t="s">
        <v>2937</v>
      </c>
      <c r="AG610" t="s">
        <v>2957</v>
      </c>
      <c r="AH610" s="17" t="s">
        <v>1484</v>
      </c>
    </row>
    <row r="611" spans="1:34">
      <c r="A611">
        <v>340</v>
      </c>
      <c r="B611" s="17" t="s">
        <v>31</v>
      </c>
      <c r="C611" s="17" t="s">
        <v>31</v>
      </c>
      <c r="D611" s="17" t="s">
        <v>104</v>
      </c>
      <c r="E611" s="17" t="s">
        <v>189</v>
      </c>
      <c r="F611" s="17" t="s">
        <v>190</v>
      </c>
      <c r="G611" s="17" t="s">
        <v>432</v>
      </c>
      <c r="H611" t="s">
        <v>490</v>
      </c>
      <c r="I611" s="8">
        <v>45937</v>
      </c>
      <c r="J611" s="8">
        <v>45939</v>
      </c>
      <c r="K611">
        <v>2</v>
      </c>
      <c r="L611" s="17" t="s">
        <v>2937</v>
      </c>
      <c r="M611">
        <v>2845</v>
      </c>
      <c r="N611">
        <v>672</v>
      </c>
      <c r="O611">
        <v>55</v>
      </c>
      <c r="P611">
        <v>100</v>
      </c>
      <c r="Q611" s="17" t="s">
        <v>2944</v>
      </c>
      <c r="R611" s="17" t="s">
        <v>2945</v>
      </c>
      <c r="S611" s="17" t="s">
        <v>2948</v>
      </c>
      <c r="T611">
        <v>155</v>
      </c>
      <c r="U611" s="17" t="s">
        <v>2948</v>
      </c>
      <c r="V611" s="17" t="s">
        <v>2941</v>
      </c>
      <c r="W611" s="172">
        <v>45939</v>
      </c>
      <c r="Y611" s="172">
        <v>45931</v>
      </c>
      <c r="Z611" s="17" t="s">
        <v>2942</v>
      </c>
      <c r="AA611">
        <v>2025</v>
      </c>
      <c r="AB611" s="17" t="s">
        <v>2951</v>
      </c>
      <c r="AC611" s="17"/>
      <c r="AD611" s="17" t="s">
        <v>1484</v>
      </c>
      <c r="AE611">
        <v>18</v>
      </c>
      <c r="AF611" s="17" t="s">
        <v>2937</v>
      </c>
      <c r="AG611" t="s">
        <v>2957</v>
      </c>
      <c r="AH611" s="17" t="s">
        <v>1484</v>
      </c>
    </row>
    <row r="612" spans="1:34">
      <c r="A612">
        <v>341</v>
      </c>
      <c r="B612" s="17" t="s">
        <v>31</v>
      </c>
      <c r="C612" s="17" t="s">
        <v>31</v>
      </c>
      <c r="D612" s="17" t="s">
        <v>104</v>
      </c>
      <c r="E612" s="17" t="s">
        <v>189</v>
      </c>
      <c r="F612" s="17" t="s">
        <v>190</v>
      </c>
      <c r="G612" s="17" t="s">
        <v>433</v>
      </c>
      <c r="H612" t="s">
        <v>490</v>
      </c>
      <c r="I612" s="8">
        <v>45937</v>
      </c>
      <c r="J612" s="8">
        <v>45937</v>
      </c>
      <c r="K612">
        <v>0</v>
      </c>
      <c r="L612" s="17" t="s">
        <v>2937</v>
      </c>
      <c r="M612">
        <v>37221</v>
      </c>
      <c r="N612">
        <v>8782</v>
      </c>
      <c r="O612">
        <v>85</v>
      </c>
      <c r="P612">
        <v>80</v>
      </c>
      <c r="Q612" s="17" t="s">
        <v>2944</v>
      </c>
      <c r="R612" s="17" t="s">
        <v>2945</v>
      </c>
      <c r="S612" s="17" t="s">
        <v>2948</v>
      </c>
      <c r="T612">
        <v>165</v>
      </c>
      <c r="U612" s="17" t="s">
        <v>2948</v>
      </c>
      <c r="V612" s="17" t="s">
        <v>2941</v>
      </c>
      <c r="W612" s="172">
        <v>45937</v>
      </c>
      <c r="Y612" s="172">
        <v>45931</v>
      </c>
      <c r="Z612" s="17" t="s">
        <v>2942</v>
      </c>
      <c r="AA612">
        <v>2025</v>
      </c>
      <c r="AB612" s="17" t="s">
        <v>2949</v>
      </c>
      <c r="AC612" s="17"/>
      <c r="AD612" s="17" t="s">
        <v>1484</v>
      </c>
      <c r="AE612">
        <v>18</v>
      </c>
      <c r="AF612" s="17" t="s">
        <v>2937</v>
      </c>
      <c r="AG612" t="s">
        <v>2957</v>
      </c>
      <c r="AH612" s="17" t="s">
        <v>1484</v>
      </c>
    </row>
    <row r="613" spans="1:34">
      <c r="A613">
        <v>342</v>
      </c>
      <c r="B613" s="17" t="s">
        <v>31</v>
      </c>
      <c r="C613" s="17" t="s">
        <v>31</v>
      </c>
      <c r="D613" s="17" t="s">
        <v>104</v>
      </c>
      <c r="E613" s="17" t="s">
        <v>189</v>
      </c>
      <c r="F613" s="17" t="s">
        <v>190</v>
      </c>
      <c r="G613" s="17" t="s">
        <v>434</v>
      </c>
      <c r="H613" t="s">
        <v>490</v>
      </c>
      <c r="I613" s="8">
        <v>45937</v>
      </c>
      <c r="J613" s="8">
        <v>45939</v>
      </c>
      <c r="K613">
        <v>2</v>
      </c>
      <c r="L613" s="17" t="s">
        <v>2937</v>
      </c>
      <c r="M613">
        <v>21909</v>
      </c>
      <c r="N613">
        <v>5925</v>
      </c>
      <c r="O613">
        <v>38</v>
      </c>
      <c r="P613">
        <v>100</v>
      </c>
      <c r="Q613" s="17" t="s">
        <v>2944</v>
      </c>
      <c r="R613" s="17" t="s">
        <v>2945</v>
      </c>
      <c r="S613" s="17" t="s">
        <v>2948</v>
      </c>
      <c r="T613">
        <v>138</v>
      </c>
      <c r="U613" s="17" t="s">
        <v>2948</v>
      </c>
      <c r="V613" s="17" t="s">
        <v>2941</v>
      </c>
      <c r="W613" s="172">
        <v>45939</v>
      </c>
      <c r="Y613" s="172">
        <v>45931</v>
      </c>
      <c r="Z613" s="17" t="s">
        <v>2942</v>
      </c>
      <c r="AA613">
        <v>2025</v>
      </c>
      <c r="AB613" s="17" t="s">
        <v>2951</v>
      </c>
      <c r="AC613" s="17"/>
      <c r="AD613" s="17" t="s">
        <v>1484</v>
      </c>
      <c r="AE613">
        <v>18</v>
      </c>
      <c r="AF613" s="17" t="s">
        <v>2937</v>
      </c>
      <c r="AG613" t="s">
        <v>2957</v>
      </c>
      <c r="AH613" s="17" t="s">
        <v>1484</v>
      </c>
    </row>
    <row r="614" spans="1:34">
      <c r="A614">
        <v>382</v>
      </c>
      <c r="B614" s="17" t="s">
        <v>31</v>
      </c>
      <c r="C614" s="17" t="s">
        <v>31</v>
      </c>
      <c r="D614" s="17" t="s">
        <v>1</v>
      </c>
      <c r="E614" s="17" t="s">
        <v>107</v>
      </c>
      <c r="F614" s="17" t="s">
        <v>108</v>
      </c>
      <c r="G614" s="17" t="s">
        <v>468</v>
      </c>
      <c r="H614">
        <v>85547</v>
      </c>
      <c r="I614" s="8">
        <v>45938</v>
      </c>
      <c r="J614" s="8">
        <v>45938</v>
      </c>
      <c r="K614">
        <v>0</v>
      </c>
      <c r="L614" s="17" t="s">
        <v>2937</v>
      </c>
      <c r="M614">
        <v>3175</v>
      </c>
      <c r="N614">
        <v>514</v>
      </c>
      <c r="O614">
        <v>20</v>
      </c>
      <c r="P614">
        <v>80</v>
      </c>
      <c r="Q614" s="17" t="s">
        <v>2944</v>
      </c>
      <c r="R614" s="17" t="s">
        <v>2945</v>
      </c>
      <c r="S614" s="17" t="s">
        <v>2948</v>
      </c>
      <c r="T614">
        <v>100</v>
      </c>
      <c r="U614" s="17" t="s">
        <v>2948</v>
      </c>
      <c r="V614" s="17" t="s">
        <v>2941</v>
      </c>
      <c r="W614" s="172">
        <v>45938</v>
      </c>
      <c r="Y614" s="172">
        <v>45931</v>
      </c>
      <c r="Z614" s="17" t="s">
        <v>2942</v>
      </c>
      <c r="AA614">
        <v>2025</v>
      </c>
      <c r="AB614" s="17" t="s">
        <v>2943</v>
      </c>
      <c r="AC614" s="17"/>
      <c r="AD614" s="17" t="s">
        <v>1766</v>
      </c>
      <c r="AE614">
        <v>18</v>
      </c>
      <c r="AF614" s="17" t="s">
        <v>2937</v>
      </c>
      <c r="AG614" t="s">
        <v>2957</v>
      </c>
      <c r="AH614" s="17" t="s">
        <v>1766</v>
      </c>
    </row>
    <row r="615" spans="1:34">
      <c r="A615">
        <v>338</v>
      </c>
      <c r="B615" s="17" t="s">
        <v>31</v>
      </c>
      <c r="C615" s="17" t="s">
        <v>31</v>
      </c>
      <c r="D615" s="17" t="s">
        <v>1</v>
      </c>
      <c r="E615" s="17" t="s">
        <v>107</v>
      </c>
      <c r="F615" s="17" t="s">
        <v>108</v>
      </c>
      <c r="G615" s="17" t="s">
        <v>492</v>
      </c>
      <c r="H615">
        <v>95436</v>
      </c>
      <c r="I615" s="8">
        <v>45937</v>
      </c>
      <c r="J615" s="8">
        <v>45937</v>
      </c>
      <c r="K615">
        <v>0</v>
      </c>
      <c r="L615" s="17" t="s">
        <v>2937</v>
      </c>
      <c r="M615">
        <v>12327</v>
      </c>
      <c r="N615">
        <v>2199</v>
      </c>
      <c r="O615">
        <v>18</v>
      </c>
      <c r="P615">
        <v>80</v>
      </c>
      <c r="Q615" s="17" t="s">
        <v>2944</v>
      </c>
      <c r="R615" s="17" t="s">
        <v>2945</v>
      </c>
      <c r="S615" s="17" t="s">
        <v>2948</v>
      </c>
      <c r="T615">
        <v>98</v>
      </c>
      <c r="U615" s="17" t="s">
        <v>2948</v>
      </c>
      <c r="V615" s="17" t="s">
        <v>2941</v>
      </c>
      <c r="W615" s="172">
        <v>45937</v>
      </c>
      <c r="Y615" s="172">
        <v>45931</v>
      </c>
      <c r="Z615" s="17" t="s">
        <v>2942</v>
      </c>
      <c r="AA615">
        <v>2025</v>
      </c>
      <c r="AB615" s="17" t="s">
        <v>2949</v>
      </c>
      <c r="AC615" s="17"/>
      <c r="AD615" s="17" t="s">
        <v>1760</v>
      </c>
      <c r="AE615">
        <v>18</v>
      </c>
      <c r="AF615" s="17" t="s">
        <v>2937</v>
      </c>
      <c r="AG615" t="s">
        <v>2957</v>
      </c>
      <c r="AH615" s="17" t="s">
        <v>1760</v>
      </c>
    </row>
    <row r="616" spans="1:34">
      <c r="A616">
        <v>383</v>
      </c>
      <c r="B616" s="17" t="s">
        <v>31</v>
      </c>
      <c r="C616" s="17" t="s">
        <v>31</v>
      </c>
      <c r="D616" s="17" t="s">
        <v>1</v>
      </c>
      <c r="E616" s="17" t="s">
        <v>107</v>
      </c>
      <c r="F616" s="17" t="s">
        <v>108</v>
      </c>
      <c r="G616" s="17" t="s">
        <v>469</v>
      </c>
      <c r="H616">
        <v>85547</v>
      </c>
      <c r="I616" s="8">
        <v>45938</v>
      </c>
      <c r="J616" s="8">
        <v>45938</v>
      </c>
      <c r="K616">
        <v>0</v>
      </c>
      <c r="L616" s="17" t="s">
        <v>2937</v>
      </c>
      <c r="M616">
        <v>5498</v>
      </c>
      <c r="N616">
        <v>3861</v>
      </c>
      <c r="O616">
        <v>20</v>
      </c>
      <c r="P616">
        <v>80</v>
      </c>
      <c r="Q616" s="17" t="s">
        <v>2944</v>
      </c>
      <c r="R616" s="17" t="s">
        <v>2945</v>
      </c>
      <c r="S616" s="17" t="s">
        <v>2948</v>
      </c>
      <c r="T616">
        <v>100</v>
      </c>
      <c r="U616" s="17" t="s">
        <v>2948</v>
      </c>
      <c r="V616" s="17" t="s">
        <v>2941</v>
      </c>
      <c r="W616" s="172">
        <v>45938</v>
      </c>
      <c r="Y616" s="172">
        <v>45931</v>
      </c>
      <c r="Z616" s="17" t="s">
        <v>2942</v>
      </c>
      <c r="AA616">
        <v>2025</v>
      </c>
      <c r="AB616" s="17" t="s">
        <v>2943</v>
      </c>
      <c r="AC616" s="17"/>
      <c r="AD616" s="17" t="s">
        <v>1766</v>
      </c>
      <c r="AE616">
        <v>18</v>
      </c>
      <c r="AF616" s="17" t="s">
        <v>2937</v>
      </c>
      <c r="AG616" t="s">
        <v>2957</v>
      </c>
      <c r="AH616" s="17" t="s">
        <v>1766</v>
      </c>
    </row>
    <row r="617" spans="1:34">
      <c r="A617">
        <v>576</v>
      </c>
      <c r="B617" s="17" t="s">
        <v>31</v>
      </c>
      <c r="C617" s="17" t="s">
        <v>31</v>
      </c>
      <c r="D617" s="17" t="s">
        <v>1</v>
      </c>
      <c r="E617" s="17" t="s">
        <v>107</v>
      </c>
      <c r="F617" s="17" t="s">
        <v>108</v>
      </c>
      <c r="G617" s="17" t="s">
        <v>649</v>
      </c>
      <c r="H617">
        <v>95512</v>
      </c>
      <c r="I617" s="8">
        <v>45947</v>
      </c>
      <c r="J617" s="8">
        <v>45947</v>
      </c>
      <c r="K617">
        <v>0</v>
      </c>
      <c r="L617" s="17" t="s">
        <v>2937</v>
      </c>
      <c r="M617">
        <v>14550</v>
      </c>
      <c r="N617">
        <v>3828</v>
      </c>
      <c r="O617">
        <v>12</v>
      </c>
      <c r="P617">
        <v>40</v>
      </c>
      <c r="Q617" s="17" t="s">
        <v>2944</v>
      </c>
      <c r="R617" s="17" t="s">
        <v>2945</v>
      </c>
      <c r="S617" s="17" t="s">
        <v>2946</v>
      </c>
      <c r="T617">
        <v>52</v>
      </c>
      <c r="U617" s="17" t="s">
        <v>2946</v>
      </c>
      <c r="V617" s="17" t="s">
        <v>2941</v>
      </c>
      <c r="W617" s="172">
        <v>45947</v>
      </c>
      <c r="Y617" s="172">
        <v>45931</v>
      </c>
      <c r="Z617" s="17" t="s">
        <v>2942</v>
      </c>
      <c r="AA617">
        <v>2025</v>
      </c>
      <c r="AB617" s="17" t="s">
        <v>2952</v>
      </c>
      <c r="AC617" s="17"/>
      <c r="AD617" s="17" t="s">
        <v>1766</v>
      </c>
      <c r="AE617">
        <v>18</v>
      </c>
      <c r="AF617" s="17" t="s">
        <v>2937</v>
      </c>
      <c r="AG617" t="s">
        <v>2957</v>
      </c>
      <c r="AH617" s="17" t="s">
        <v>1766</v>
      </c>
    </row>
    <row r="618" spans="1:34">
      <c r="A618">
        <v>549</v>
      </c>
      <c r="B618" s="17" t="s">
        <v>31</v>
      </c>
      <c r="C618" s="17" t="s">
        <v>31</v>
      </c>
      <c r="D618" s="17" t="s">
        <v>1</v>
      </c>
      <c r="E618" s="17" t="s">
        <v>107</v>
      </c>
      <c r="F618" s="17" t="s">
        <v>108</v>
      </c>
      <c r="G618" s="17" t="s">
        <v>634</v>
      </c>
      <c r="H618">
        <v>125451</v>
      </c>
      <c r="I618" s="8">
        <v>45945</v>
      </c>
      <c r="J618" s="8">
        <v>45945</v>
      </c>
      <c r="K618">
        <v>0</v>
      </c>
      <c r="L618" s="17" t="s">
        <v>2937</v>
      </c>
      <c r="M618">
        <v>2111</v>
      </c>
      <c r="N618">
        <v>2914</v>
      </c>
      <c r="O618">
        <v>12</v>
      </c>
      <c r="P618">
        <v>40</v>
      </c>
      <c r="Q618" s="17" t="s">
        <v>2944</v>
      </c>
      <c r="R618" s="17" t="s">
        <v>2945</v>
      </c>
      <c r="S618" s="17" t="s">
        <v>2946</v>
      </c>
      <c r="T618">
        <v>52</v>
      </c>
      <c r="U618" s="17" t="s">
        <v>2946</v>
      </c>
      <c r="V618" s="17" t="s">
        <v>2941</v>
      </c>
      <c r="W618" s="172">
        <v>45945</v>
      </c>
      <c r="Y618" s="172">
        <v>45931</v>
      </c>
      <c r="Z618" s="17" t="s">
        <v>2942</v>
      </c>
      <c r="AA618">
        <v>2025</v>
      </c>
      <c r="AB618" s="17" t="s">
        <v>2943</v>
      </c>
      <c r="AC618" s="17"/>
      <c r="AD618" s="17" t="s">
        <v>1760</v>
      </c>
      <c r="AE618">
        <v>18</v>
      </c>
      <c r="AF618" s="17" t="s">
        <v>2937</v>
      </c>
      <c r="AG618" t="s">
        <v>2957</v>
      </c>
      <c r="AH618" s="17" t="s">
        <v>1760</v>
      </c>
    </row>
    <row r="619" spans="1:34">
      <c r="A619">
        <v>648</v>
      </c>
      <c r="B619" s="17" t="s">
        <v>31</v>
      </c>
      <c r="C619" s="17" t="s">
        <v>31</v>
      </c>
      <c r="D619" s="17" t="s">
        <v>1</v>
      </c>
      <c r="E619" s="17" t="s">
        <v>107</v>
      </c>
      <c r="F619" s="17" t="s">
        <v>108</v>
      </c>
      <c r="G619" s="17" t="s">
        <v>678</v>
      </c>
      <c r="H619">
        <v>100006</v>
      </c>
      <c r="I619" s="8">
        <v>45960</v>
      </c>
      <c r="J619" s="8">
        <v>45960</v>
      </c>
      <c r="K619">
        <v>0</v>
      </c>
      <c r="L619" s="17" t="s">
        <v>2937</v>
      </c>
      <c r="M619">
        <v>11651</v>
      </c>
      <c r="N619">
        <v>1313</v>
      </c>
      <c r="O619">
        <v>30</v>
      </c>
      <c r="P619">
        <v>120</v>
      </c>
      <c r="Q619" s="17" t="s">
        <v>2944</v>
      </c>
      <c r="R619" s="17" t="s">
        <v>2945</v>
      </c>
      <c r="S619" s="17" t="s">
        <v>2948</v>
      </c>
      <c r="T619">
        <v>150</v>
      </c>
      <c r="U619" s="17" t="s">
        <v>2948</v>
      </c>
      <c r="V619" s="17" t="s">
        <v>2941</v>
      </c>
      <c r="W619" s="172">
        <v>45960</v>
      </c>
      <c r="Y619" s="172">
        <v>45931</v>
      </c>
      <c r="Z619" s="17" t="s">
        <v>2942</v>
      </c>
      <c r="AA619">
        <v>2025</v>
      </c>
      <c r="AB619" s="17" t="s">
        <v>2951</v>
      </c>
      <c r="AC619" s="17"/>
      <c r="AD619" s="17" t="s">
        <v>1544</v>
      </c>
      <c r="AE619">
        <v>18</v>
      </c>
      <c r="AF619" s="17" t="s">
        <v>2937</v>
      </c>
      <c r="AG619" t="s">
        <v>2957</v>
      </c>
      <c r="AH619" s="17" t="s">
        <v>1544</v>
      </c>
    </row>
    <row r="620" spans="1:34">
      <c r="A620">
        <v>151</v>
      </c>
      <c r="B620" s="17" t="s">
        <v>31</v>
      </c>
      <c r="C620" s="17" t="s">
        <v>31</v>
      </c>
      <c r="D620" s="17" t="s">
        <v>1</v>
      </c>
      <c r="E620" s="17" t="s">
        <v>107</v>
      </c>
      <c r="F620" s="17" t="s">
        <v>108</v>
      </c>
      <c r="G620" s="17" t="s">
        <v>210</v>
      </c>
      <c r="H620">
        <v>85236</v>
      </c>
      <c r="I620" s="8">
        <v>45933</v>
      </c>
      <c r="J620" s="8">
        <v>45933</v>
      </c>
      <c r="K620">
        <v>0</v>
      </c>
      <c r="L620" s="17" t="s">
        <v>2937</v>
      </c>
      <c r="M620">
        <v>4936</v>
      </c>
      <c r="N620">
        <v>735</v>
      </c>
      <c r="O620">
        <v>40</v>
      </c>
      <c r="P620">
        <v>40</v>
      </c>
      <c r="Q620" s="17" t="s">
        <v>2944</v>
      </c>
      <c r="R620" s="17" t="s">
        <v>2945</v>
      </c>
      <c r="S620" s="17" t="s">
        <v>2946</v>
      </c>
      <c r="T620">
        <v>80</v>
      </c>
      <c r="U620" s="17" t="s">
        <v>2946</v>
      </c>
      <c r="V620" s="17" t="s">
        <v>2941</v>
      </c>
      <c r="W620" s="172">
        <v>45933</v>
      </c>
      <c r="Y620" s="172">
        <v>45931</v>
      </c>
      <c r="Z620" s="17" t="s">
        <v>2942</v>
      </c>
      <c r="AA620">
        <v>2025</v>
      </c>
      <c r="AB620" s="17" t="s">
        <v>2952</v>
      </c>
      <c r="AC620" s="17"/>
      <c r="AD620" s="17" t="s">
        <v>1854</v>
      </c>
      <c r="AE620">
        <v>18</v>
      </c>
      <c r="AF620" s="17" t="s">
        <v>2937</v>
      </c>
      <c r="AG620" t="s">
        <v>2957</v>
      </c>
      <c r="AH620" s="17" t="s">
        <v>1854</v>
      </c>
    </row>
    <row r="621" spans="1:34">
      <c r="A621">
        <v>546</v>
      </c>
      <c r="B621" s="17" t="s">
        <v>31</v>
      </c>
      <c r="C621" s="17" t="s">
        <v>31</v>
      </c>
      <c r="D621" s="17" t="s">
        <v>1</v>
      </c>
      <c r="E621" s="17" t="s">
        <v>107</v>
      </c>
      <c r="F621" s="17" t="s">
        <v>108</v>
      </c>
      <c r="G621" s="17" t="s">
        <v>210</v>
      </c>
      <c r="H621">
        <v>125451</v>
      </c>
      <c r="I621" s="8">
        <v>45945</v>
      </c>
      <c r="J621" s="8">
        <v>45945</v>
      </c>
      <c r="K621">
        <v>0</v>
      </c>
      <c r="L621" s="17" t="s">
        <v>2937</v>
      </c>
      <c r="M621">
        <v>5246</v>
      </c>
      <c r="N621">
        <v>784</v>
      </c>
      <c r="O621">
        <v>13</v>
      </c>
      <c r="P621">
        <v>40</v>
      </c>
      <c r="Q621" s="17" t="s">
        <v>2944</v>
      </c>
      <c r="R621" s="17" t="s">
        <v>2945</v>
      </c>
      <c r="S621" s="17" t="s">
        <v>2946</v>
      </c>
      <c r="T621">
        <v>53</v>
      </c>
      <c r="U621" s="17" t="s">
        <v>2946</v>
      </c>
      <c r="V621" s="17" t="s">
        <v>2941</v>
      </c>
      <c r="W621" s="172">
        <v>45945</v>
      </c>
      <c r="Y621" s="172">
        <v>45931</v>
      </c>
      <c r="Z621" s="17" t="s">
        <v>2942</v>
      </c>
      <c r="AA621">
        <v>2025</v>
      </c>
      <c r="AB621" s="17" t="s">
        <v>2943</v>
      </c>
      <c r="AC621" s="17"/>
      <c r="AD621" s="17" t="s">
        <v>1854</v>
      </c>
      <c r="AE621">
        <v>18</v>
      </c>
      <c r="AF621" s="17" t="s">
        <v>2937</v>
      </c>
      <c r="AG621" t="s">
        <v>2957</v>
      </c>
      <c r="AH621" s="17" t="s">
        <v>1854</v>
      </c>
    </row>
    <row r="622" spans="1:34">
      <c r="A622">
        <v>654</v>
      </c>
      <c r="B622" s="17" t="s">
        <v>31</v>
      </c>
      <c r="C622" s="17" t="s">
        <v>31</v>
      </c>
      <c r="D622" s="17" t="s">
        <v>1</v>
      </c>
      <c r="E622" s="17" t="s">
        <v>107</v>
      </c>
      <c r="F622" s="17" t="s">
        <v>108</v>
      </c>
      <c r="G622" s="17" t="s">
        <v>210</v>
      </c>
      <c r="H622">
        <v>95441</v>
      </c>
      <c r="I622" s="8">
        <v>45960</v>
      </c>
      <c r="J622" s="8">
        <v>45960</v>
      </c>
      <c r="K622">
        <v>0</v>
      </c>
      <c r="L622" s="17" t="s">
        <v>2937</v>
      </c>
      <c r="M622">
        <v>5344</v>
      </c>
      <c r="N622">
        <v>799</v>
      </c>
      <c r="O622">
        <v>14</v>
      </c>
      <c r="P622">
        <v>40</v>
      </c>
      <c r="Q622" s="17" t="s">
        <v>2944</v>
      </c>
      <c r="R622" s="17" t="s">
        <v>2945</v>
      </c>
      <c r="S622" s="17" t="s">
        <v>2946</v>
      </c>
      <c r="T622">
        <v>54</v>
      </c>
      <c r="U622" s="17" t="s">
        <v>2946</v>
      </c>
      <c r="V622" s="17" t="s">
        <v>2941</v>
      </c>
      <c r="W622" s="172">
        <v>45960</v>
      </c>
      <c r="Y622" s="172">
        <v>45931</v>
      </c>
      <c r="Z622" s="17" t="s">
        <v>2942</v>
      </c>
      <c r="AA622">
        <v>2025</v>
      </c>
      <c r="AB622" s="17" t="s">
        <v>2951</v>
      </c>
      <c r="AC622" s="17"/>
      <c r="AD622" s="17" t="s">
        <v>1854</v>
      </c>
      <c r="AE622">
        <v>18</v>
      </c>
      <c r="AF622" s="17" t="s">
        <v>2937</v>
      </c>
      <c r="AG622" t="s">
        <v>2957</v>
      </c>
      <c r="AH622" s="17" t="s">
        <v>1854</v>
      </c>
    </row>
    <row r="623" spans="1:34">
      <c r="A623">
        <v>303</v>
      </c>
      <c r="B623" s="17" t="s">
        <v>31</v>
      </c>
      <c r="C623" s="17" t="s">
        <v>31</v>
      </c>
      <c r="D623" s="17" t="s">
        <v>1</v>
      </c>
      <c r="E623" s="17" t="s">
        <v>107</v>
      </c>
      <c r="F623" s="17" t="s">
        <v>108</v>
      </c>
      <c r="G623" s="17" t="s">
        <v>380</v>
      </c>
      <c r="H623">
        <v>95342</v>
      </c>
      <c r="I623" s="8">
        <v>45936</v>
      </c>
      <c r="J623" s="8">
        <v>45936</v>
      </c>
      <c r="K623">
        <v>0</v>
      </c>
      <c r="L623" s="17" t="s">
        <v>2937</v>
      </c>
      <c r="M623">
        <v>7392</v>
      </c>
      <c r="N623">
        <v>1584</v>
      </c>
      <c r="O623">
        <v>15</v>
      </c>
      <c r="P623">
        <v>80</v>
      </c>
      <c r="Q623" s="17" t="s">
        <v>2944</v>
      </c>
      <c r="R623" s="17" t="s">
        <v>2945</v>
      </c>
      <c r="S623" s="17" t="s">
        <v>2948</v>
      </c>
      <c r="T623">
        <v>95</v>
      </c>
      <c r="U623" s="17" t="s">
        <v>2948</v>
      </c>
      <c r="V623" s="17" t="s">
        <v>2941</v>
      </c>
      <c r="W623" s="172">
        <v>45936</v>
      </c>
      <c r="Y623" s="172">
        <v>45931</v>
      </c>
      <c r="Z623" s="17" t="s">
        <v>2942</v>
      </c>
      <c r="AA623">
        <v>2025</v>
      </c>
      <c r="AB623" s="17" t="s">
        <v>1003</v>
      </c>
      <c r="AC623" s="17"/>
      <c r="AD623" s="17" t="s">
        <v>1760</v>
      </c>
      <c r="AE623">
        <v>18</v>
      </c>
      <c r="AF623" s="17" t="s">
        <v>2937</v>
      </c>
      <c r="AG623" t="s">
        <v>2957</v>
      </c>
      <c r="AH623" s="17" t="s">
        <v>1760</v>
      </c>
    </row>
    <row r="624" spans="1:34">
      <c r="A624">
        <v>304</v>
      </c>
      <c r="B624" s="17" t="s">
        <v>31</v>
      </c>
      <c r="C624" s="17" t="s">
        <v>31</v>
      </c>
      <c r="D624" s="17" t="s">
        <v>1</v>
      </c>
      <c r="E624" s="17" t="s">
        <v>107</v>
      </c>
      <c r="F624" s="17" t="s">
        <v>108</v>
      </c>
      <c r="G624" s="17" t="s">
        <v>381</v>
      </c>
      <c r="H624">
        <v>95342</v>
      </c>
      <c r="I624" s="8">
        <v>45936</v>
      </c>
      <c r="J624" s="8">
        <v>45936</v>
      </c>
      <c r="K624">
        <v>0</v>
      </c>
      <c r="L624" s="17" t="s">
        <v>2937</v>
      </c>
      <c r="M624">
        <v>14163</v>
      </c>
      <c r="N624">
        <v>3731</v>
      </c>
      <c r="O624">
        <v>27</v>
      </c>
      <c r="P624">
        <v>60</v>
      </c>
      <c r="Q624" s="17" t="s">
        <v>2944</v>
      </c>
      <c r="R624" s="17" t="s">
        <v>2945</v>
      </c>
      <c r="S624" s="17" t="s">
        <v>2946</v>
      </c>
      <c r="T624">
        <v>87</v>
      </c>
      <c r="U624" s="17" t="s">
        <v>2946</v>
      </c>
      <c r="V624" s="17" t="s">
        <v>2941</v>
      </c>
      <c r="W624" s="172">
        <v>45936</v>
      </c>
      <c r="Y624" s="172">
        <v>45931</v>
      </c>
      <c r="Z624" s="17" t="s">
        <v>2942</v>
      </c>
      <c r="AA624">
        <v>2025</v>
      </c>
      <c r="AB624" s="17" t="s">
        <v>1003</v>
      </c>
      <c r="AC624" s="17"/>
      <c r="AD624" s="17" t="s">
        <v>1760</v>
      </c>
      <c r="AE624">
        <v>18</v>
      </c>
      <c r="AF624" s="17" t="s">
        <v>2937</v>
      </c>
      <c r="AG624" t="s">
        <v>2957</v>
      </c>
      <c r="AH624" s="17" t="s">
        <v>1760</v>
      </c>
    </row>
    <row r="625" spans="1:34">
      <c r="A625">
        <v>154</v>
      </c>
      <c r="B625" s="17" t="s">
        <v>31</v>
      </c>
      <c r="C625" s="17" t="s">
        <v>31</v>
      </c>
      <c r="D625" s="17" t="s">
        <v>1</v>
      </c>
      <c r="E625" s="17" t="s">
        <v>107</v>
      </c>
      <c r="F625" s="17" t="s">
        <v>108</v>
      </c>
      <c r="G625" s="17" t="s">
        <v>213</v>
      </c>
      <c r="H625">
        <v>85236</v>
      </c>
      <c r="I625" s="8">
        <v>45933</v>
      </c>
      <c r="J625" s="8">
        <v>45933</v>
      </c>
      <c r="K625">
        <v>0</v>
      </c>
      <c r="L625" s="17" t="s">
        <v>2937</v>
      </c>
      <c r="M625">
        <v>5814</v>
      </c>
      <c r="N625">
        <v>592</v>
      </c>
      <c r="O625">
        <v>27</v>
      </c>
      <c r="P625">
        <v>60</v>
      </c>
      <c r="Q625" s="17" t="s">
        <v>2944</v>
      </c>
      <c r="R625" s="17" t="s">
        <v>2945</v>
      </c>
      <c r="S625" s="17" t="s">
        <v>2946</v>
      </c>
      <c r="T625">
        <v>87</v>
      </c>
      <c r="U625" s="17" t="s">
        <v>2946</v>
      </c>
      <c r="V625" s="17" t="s">
        <v>2941</v>
      </c>
      <c r="W625" s="172">
        <v>45933</v>
      </c>
      <c r="Y625" s="172">
        <v>45931</v>
      </c>
      <c r="Z625" s="17" t="s">
        <v>2942</v>
      </c>
      <c r="AA625">
        <v>2025</v>
      </c>
      <c r="AB625" s="17" t="s">
        <v>2952</v>
      </c>
      <c r="AC625" s="17"/>
      <c r="AD625" s="17" t="s">
        <v>1711</v>
      </c>
      <c r="AE625">
        <v>18</v>
      </c>
      <c r="AF625" s="17" t="s">
        <v>2937</v>
      </c>
      <c r="AG625" t="s">
        <v>2957</v>
      </c>
      <c r="AH625" s="17" t="s">
        <v>1711</v>
      </c>
    </row>
    <row r="626" spans="1:34">
      <c r="A626">
        <v>305</v>
      </c>
      <c r="B626" s="17" t="s">
        <v>31</v>
      </c>
      <c r="C626" s="17" t="s">
        <v>31</v>
      </c>
      <c r="D626" s="17" t="s">
        <v>1</v>
      </c>
      <c r="E626" s="17" t="s">
        <v>107</v>
      </c>
      <c r="F626" s="17" t="s">
        <v>108</v>
      </c>
      <c r="G626" s="17" t="s">
        <v>382</v>
      </c>
      <c r="H626">
        <v>95342</v>
      </c>
      <c r="I626" s="8">
        <v>45936</v>
      </c>
      <c r="J626" s="8">
        <v>45936</v>
      </c>
      <c r="K626">
        <v>0</v>
      </c>
      <c r="L626" s="17" t="s">
        <v>2937</v>
      </c>
      <c r="M626">
        <v>8179</v>
      </c>
      <c r="N626">
        <v>1544</v>
      </c>
      <c r="O626">
        <v>20</v>
      </c>
      <c r="P626">
        <v>60</v>
      </c>
      <c r="Q626" s="17" t="s">
        <v>2944</v>
      </c>
      <c r="R626" s="17" t="s">
        <v>2945</v>
      </c>
      <c r="S626" s="17" t="s">
        <v>2946</v>
      </c>
      <c r="T626">
        <v>80</v>
      </c>
      <c r="U626" s="17" t="s">
        <v>2946</v>
      </c>
      <c r="V626" s="17" t="s">
        <v>2941</v>
      </c>
      <c r="W626" s="172">
        <v>45936</v>
      </c>
      <c r="Y626" s="172">
        <v>45931</v>
      </c>
      <c r="Z626" s="17" t="s">
        <v>2942</v>
      </c>
      <c r="AA626">
        <v>2025</v>
      </c>
      <c r="AB626" s="17" t="s">
        <v>1003</v>
      </c>
      <c r="AC626" s="17"/>
      <c r="AD626" s="17" t="s">
        <v>1760</v>
      </c>
      <c r="AE626">
        <v>18</v>
      </c>
      <c r="AF626" s="17" t="s">
        <v>2937</v>
      </c>
      <c r="AG626" t="s">
        <v>2957</v>
      </c>
      <c r="AH626" s="17" t="s">
        <v>1760</v>
      </c>
    </row>
    <row r="627" spans="1:34">
      <c r="A627">
        <v>389</v>
      </c>
      <c r="B627" s="17" t="s">
        <v>31</v>
      </c>
      <c r="C627" s="17" t="s">
        <v>31</v>
      </c>
      <c r="D627" s="17" t="s">
        <v>1</v>
      </c>
      <c r="E627" s="17" t="s">
        <v>107</v>
      </c>
      <c r="F627" s="17" t="s">
        <v>108</v>
      </c>
      <c r="G627" s="17" t="s">
        <v>498</v>
      </c>
      <c r="H627">
        <v>85642</v>
      </c>
      <c r="I627" s="8">
        <v>45938</v>
      </c>
      <c r="J627" s="8">
        <v>45938</v>
      </c>
      <c r="K627">
        <v>0</v>
      </c>
      <c r="L627" s="17" t="s">
        <v>2937</v>
      </c>
      <c r="M627">
        <v>2587</v>
      </c>
      <c r="N627">
        <v>361</v>
      </c>
      <c r="O627">
        <v>33</v>
      </c>
      <c r="P627">
        <v>60</v>
      </c>
      <c r="Q627" s="17" t="s">
        <v>2944</v>
      </c>
      <c r="R627" s="17" t="s">
        <v>2945</v>
      </c>
      <c r="S627" s="17" t="s">
        <v>2946</v>
      </c>
      <c r="T627">
        <v>93</v>
      </c>
      <c r="U627" s="17" t="s">
        <v>2946</v>
      </c>
      <c r="V627" s="17" t="s">
        <v>2941</v>
      </c>
      <c r="W627" s="172">
        <v>45938</v>
      </c>
      <c r="Y627" s="172">
        <v>45931</v>
      </c>
      <c r="Z627" s="17" t="s">
        <v>2942</v>
      </c>
      <c r="AA627">
        <v>2025</v>
      </c>
      <c r="AB627" s="17" t="s">
        <v>2943</v>
      </c>
      <c r="AC627" s="17"/>
      <c r="AD627" s="17" t="s">
        <v>1766</v>
      </c>
      <c r="AE627">
        <v>18</v>
      </c>
      <c r="AF627" s="17" t="s">
        <v>2937</v>
      </c>
      <c r="AG627" t="s">
        <v>2957</v>
      </c>
      <c r="AH627" s="17" t="s">
        <v>1766</v>
      </c>
    </row>
    <row r="628" spans="1:34">
      <c r="A628">
        <v>180</v>
      </c>
      <c r="B628" s="17" t="s">
        <v>31</v>
      </c>
      <c r="C628" s="17" t="s">
        <v>31</v>
      </c>
      <c r="D628" s="17" t="s">
        <v>1</v>
      </c>
      <c r="E628" s="17" t="s">
        <v>107</v>
      </c>
      <c r="F628" s="17" t="s">
        <v>108</v>
      </c>
      <c r="G628" s="17" t="s">
        <v>247</v>
      </c>
      <c r="H628">
        <v>122043</v>
      </c>
      <c r="I628" s="8">
        <v>45934</v>
      </c>
      <c r="J628" s="8">
        <v>45934</v>
      </c>
      <c r="K628">
        <v>0</v>
      </c>
      <c r="L628" s="17" t="s">
        <v>2937</v>
      </c>
      <c r="M628">
        <v>3008</v>
      </c>
      <c r="N628">
        <v>455</v>
      </c>
      <c r="O628">
        <v>51</v>
      </c>
      <c r="P628">
        <v>60</v>
      </c>
      <c r="Q628" s="17" t="s">
        <v>2944</v>
      </c>
      <c r="R628" s="17" t="s">
        <v>2945</v>
      </c>
      <c r="S628" s="17" t="s">
        <v>2946</v>
      </c>
      <c r="T628">
        <v>111</v>
      </c>
      <c r="U628" s="17" t="s">
        <v>2946</v>
      </c>
      <c r="V628" s="17" t="s">
        <v>2941</v>
      </c>
      <c r="W628" s="172">
        <v>45934</v>
      </c>
      <c r="Y628" s="172">
        <v>45931</v>
      </c>
      <c r="Z628" s="17" t="s">
        <v>2942</v>
      </c>
      <c r="AA628">
        <v>2025</v>
      </c>
      <c r="AB628" s="17" t="s">
        <v>2947</v>
      </c>
      <c r="AC628" s="17"/>
      <c r="AD628" s="17" t="s">
        <v>1711</v>
      </c>
      <c r="AE628">
        <v>18</v>
      </c>
      <c r="AF628" s="17" t="s">
        <v>2937</v>
      </c>
      <c r="AG628" t="s">
        <v>2957</v>
      </c>
      <c r="AH628" s="17" t="s">
        <v>1711</v>
      </c>
    </row>
    <row r="629" spans="1:34">
      <c r="A629">
        <v>181</v>
      </c>
      <c r="B629" s="17" t="s">
        <v>31</v>
      </c>
      <c r="C629" s="17" t="s">
        <v>31</v>
      </c>
      <c r="D629" s="17" t="s">
        <v>1</v>
      </c>
      <c r="E629" s="17" t="s">
        <v>107</v>
      </c>
      <c r="F629" s="17" t="s">
        <v>108</v>
      </c>
      <c r="G629" s="17" t="s">
        <v>248</v>
      </c>
      <c r="H629">
        <v>122043</v>
      </c>
      <c r="I629" s="8">
        <v>45934</v>
      </c>
      <c r="J629" s="8">
        <v>45934</v>
      </c>
      <c r="K629">
        <v>0</v>
      </c>
      <c r="L629" s="17" t="s">
        <v>2937</v>
      </c>
      <c r="M629">
        <v>929</v>
      </c>
      <c r="N629">
        <v>165</v>
      </c>
      <c r="O629">
        <v>54</v>
      </c>
      <c r="P629">
        <v>80</v>
      </c>
      <c r="Q629" s="17" t="s">
        <v>2944</v>
      </c>
      <c r="R629" s="17" t="s">
        <v>2945</v>
      </c>
      <c r="S629" s="17" t="s">
        <v>2948</v>
      </c>
      <c r="T629">
        <v>134</v>
      </c>
      <c r="U629" s="17" t="s">
        <v>2948</v>
      </c>
      <c r="V629" s="17" t="s">
        <v>2941</v>
      </c>
      <c r="W629" s="172">
        <v>45934</v>
      </c>
      <c r="Y629" s="172">
        <v>45931</v>
      </c>
      <c r="Z629" s="17" t="s">
        <v>2942</v>
      </c>
      <c r="AA629">
        <v>2025</v>
      </c>
      <c r="AB629" s="17" t="s">
        <v>2947</v>
      </c>
      <c r="AC629" s="17"/>
      <c r="AD629" s="17" t="s">
        <v>1711</v>
      </c>
      <c r="AE629">
        <v>18</v>
      </c>
      <c r="AF629" s="17" t="s">
        <v>2937</v>
      </c>
      <c r="AG629" t="s">
        <v>2957</v>
      </c>
      <c r="AH629" s="17" t="s">
        <v>1711</v>
      </c>
    </row>
    <row r="630" spans="1:34">
      <c r="A630">
        <v>306</v>
      </c>
      <c r="B630" s="17" t="s">
        <v>31</v>
      </c>
      <c r="C630" s="17" t="s">
        <v>31</v>
      </c>
      <c r="D630" s="17" t="s">
        <v>1</v>
      </c>
      <c r="E630" s="17" t="s">
        <v>107</v>
      </c>
      <c r="F630" s="17" t="s">
        <v>108</v>
      </c>
      <c r="G630" s="17" t="s">
        <v>383</v>
      </c>
      <c r="H630">
        <v>100609</v>
      </c>
      <c r="I630" s="8">
        <v>45936</v>
      </c>
      <c r="J630" s="8">
        <v>45936</v>
      </c>
      <c r="K630">
        <v>0</v>
      </c>
      <c r="L630" s="17" t="s">
        <v>2937</v>
      </c>
      <c r="M630">
        <v>5518</v>
      </c>
      <c r="N630">
        <v>913</v>
      </c>
      <c r="O630">
        <v>16</v>
      </c>
      <c r="P630">
        <v>80</v>
      </c>
      <c r="Q630" s="17" t="s">
        <v>2944</v>
      </c>
      <c r="R630" s="17" t="s">
        <v>2945</v>
      </c>
      <c r="S630" s="17" t="s">
        <v>2948</v>
      </c>
      <c r="T630">
        <v>96</v>
      </c>
      <c r="U630" s="17" t="s">
        <v>2948</v>
      </c>
      <c r="V630" s="17" t="s">
        <v>2941</v>
      </c>
      <c r="W630" s="172">
        <v>45936</v>
      </c>
      <c r="Y630" s="172">
        <v>45931</v>
      </c>
      <c r="Z630" s="17" t="s">
        <v>2942</v>
      </c>
      <c r="AA630">
        <v>2025</v>
      </c>
      <c r="AB630" s="17" t="s">
        <v>1003</v>
      </c>
      <c r="AC630" s="17"/>
      <c r="AD630" s="17" t="s">
        <v>1766</v>
      </c>
      <c r="AE630">
        <v>18</v>
      </c>
      <c r="AF630" s="17" t="s">
        <v>2937</v>
      </c>
      <c r="AG630" t="s">
        <v>2957</v>
      </c>
      <c r="AH630" s="17" t="s">
        <v>1766</v>
      </c>
    </row>
    <row r="631" spans="1:34">
      <c r="A631">
        <v>663</v>
      </c>
      <c r="B631" s="17" t="s">
        <v>31</v>
      </c>
      <c r="C631" s="17" t="s">
        <v>31</v>
      </c>
      <c r="D631" s="17" t="s">
        <v>1</v>
      </c>
      <c r="E631" s="17" t="s">
        <v>107</v>
      </c>
      <c r="F631" s="17" t="s">
        <v>108</v>
      </c>
      <c r="G631" s="17" t="s">
        <v>685</v>
      </c>
      <c r="H631">
        <v>95052</v>
      </c>
      <c r="I631" s="8">
        <v>45960</v>
      </c>
      <c r="J631" s="8">
        <v>45960</v>
      </c>
      <c r="K631">
        <v>0</v>
      </c>
      <c r="L631" s="17" t="s">
        <v>2937</v>
      </c>
      <c r="M631">
        <v>780</v>
      </c>
      <c r="N631">
        <v>146</v>
      </c>
      <c r="O631">
        <v>39</v>
      </c>
      <c r="P631">
        <v>40</v>
      </c>
      <c r="Q631" s="17" t="s">
        <v>2944</v>
      </c>
      <c r="R631" s="17" t="s">
        <v>2945</v>
      </c>
      <c r="S631" s="17" t="s">
        <v>2946</v>
      </c>
      <c r="T631">
        <v>79</v>
      </c>
      <c r="U631" s="17" t="s">
        <v>2946</v>
      </c>
      <c r="V631" s="17" t="s">
        <v>2941</v>
      </c>
      <c r="W631" s="172">
        <v>45960</v>
      </c>
      <c r="Y631" s="172">
        <v>45931</v>
      </c>
      <c r="Z631" s="17" t="s">
        <v>2942</v>
      </c>
      <c r="AA631">
        <v>2025</v>
      </c>
      <c r="AB631" s="17" t="s">
        <v>2951</v>
      </c>
      <c r="AC631" s="17"/>
      <c r="AD631" s="17" t="s">
        <v>1766</v>
      </c>
      <c r="AE631">
        <v>18</v>
      </c>
      <c r="AF631" s="17" t="s">
        <v>2937</v>
      </c>
      <c r="AG631" t="s">
        <v>2957</v>
      </c>
      <c r="AH631" s="17" t="s">
        <v>1766</v>
      </c>
    </row>
    <row r="632" spans="1:34">
      <c r="A632">
        <v>577</v>
      </c>
      <c r="B632" s="17" t="s">
        <v>31</v>
      </c>
      <c r="C632" s="17" t="s">
        <v>31</v>
      </c>
      <c r="D632" s="17" t="s">
        <v>1</v>
      </c>
      <c r="E632" s="17" t="s">
        <v>107</v>
      </c>
      <c r="F632" s="17" t="s">
        <v>108</v>
      </c>
      <c r="G632" s="17" t="s">
        <v>650</v>
      </c>
      <c r="H632">
        <v>82343</v>
      </c>
      <c r="I632" s="8">
        <v>45947</v>
      </c>
      <c r="J632" s="8">
        <v>45947</v>
      </c>
      <c r="K632">
        <v>0</v>
      </c>
      <c r="L632" s="17" t="s">
        <v>2937</v>
      </c>
      <c r="M632">
        <v>327</v>
      </c>
      <c r="N632">
        <v>123</v>
      </c>
      <c r="O632">
        <v>15</v>
      </c>
      <c r="P632">
        <v>40</v>
      </c>
      <c r="Q632" s="17" t="s">
        <v>2944</v>
      </c>
      <c r="R632" s="17" t="s">
        <v>2945</v>
      </c>
      <c r="S632" s="17" t="s">
        <v>2946</v>
      </c>
      <c r="T632">
        <v>55</v>
      </c>
      <c r="U632" s="17" t="s">
        <v>2946</v>
      </c>
      <c r="V632" s="17" t="s">
        <v>2941</v>
      </c>
      <c r="W632" s="172">
        <v>45947</v>
      </c>
      <c r="Y632" s="172">
        <v>45931</v>
      </c>
      <c r="Z632" s="17" t="s">
        <v>2942</v>
      </c>
      <c r="AA632">
        <v>2025</v>
      </c>
      <c r="AB632" s="17" t="s">
        <v>2952</v>
      </c>
      <c r="AC632" s="17"/>
      <c r="AD632" s="17" t="s">
        <v>1711</v>
      </c>
      <c r="AE632">
        <v>18</v>
      </c>
      <c r="AF632" s="17" t="s">
        <v>2937</v>
      </c>
      <c r="AG632" t="s">
        <v>2957</v>
      </c>
      <c r="AH632" s="17" t="s">
        <v>1711</v>
      </c>
    </row>
    <row r="633" spans="1:34">
      <c r="A633">
        <v>629</v>
      </c>
      <c r="B633" s="17" t="s">
        <v>31</v>
      </c>
      <c r="C633" s="17" t="s">
        <v>31</v>
      </c>
      <c r="D633" s="17" t="s">
        <v>1</v>
      </c>
      <c r="E633" s="17" t="s">
        <v>107</v>
      </c>
      <c r="F633" s="17" t="s">
        <v>108</v>
      </c>
      <c r="G633" s="17" t="s">
        <v>670</v>
      </c>
      <c r="H633">
        <v>111945</v>
      </c>
      <c r="I633" s="8">
        <v>45959</v>
      </c>
      <c r="J633" s="8">
        <v>45959</v>
      </c>
      <c r="K633">
        <v>0</v>
      </c>
      <c r="L633" s="17" t="s">
        <v>2937</v>
      </c>
      <c r="M633">
        <v>965</v>
      </c>
      <c r="N633">
        <v>128</v>
      </c>
      <c r="O633">
        <v>20</v>
      </c>
      <c r="P633">
        <v>40</v>
      </c>
      <c r="Q633" s="17" t="s">
        <v>2944</v>
      </c>
      <c r="R633" s="17" t="s">
        <v>2945</v>
      </c>
      <c r="S633" s="17" t="s">
        <v>2946</v>
      </c>
      <c r="T633">
        <v>60</v>
      </c>
      <c r="U633" s="17" t="s">
        <v>2946</v>
      </c>
      <c r="V633" s="17" t="s">
        <v>2941</v>
      </c>
      <c r="W633" s="172">
        <v>45959</v>
      </c>
      <c r="Y633" s="172">
        <v>45931</v>
      </c>
      <c r="Z633" s="17" t="s">
        <v>2942</v>
      </c>
      <c r="AA633">
        <v>2025</v>
      </c>
      <c r="AB633" s="17" t="s">
        <v>2943</v>
      </c>
      <c r="AC633" s="17"/>
      <c r="AD633" s="17" t="s">
        <v>1760</v>
      </c>
      <c r="AE633">
        <v>18</v>
      </c>
      <c r="AF633" s="17" t="s">
        <v>2937</v>
      </c>
      <c r="AG633" t="s">
        <v>2957</v>
      </c>
      <c r="AH633" s="17" t="s">
        <v>1760</v>
      </c>
    </row>
    <row r="634" spans="1:34">
      <c r="A634">
        <v>630</v>
      </c>
      <c r="B634" s="17" t="s">
        <v>31</v>
      </c>
      <c r="C634" s="17" t="s">
        <v>31</v>
      </c>
      <c r="D634" s="17" t="s">
        <v>1</v>
      </c>
      <c r="E634" s="17" t="s">
        <v>107</v>
      </c>
      <c r="F634" s="17" t="s">
        <v>108</v>
      </c>
      <c r="G634" s="17" t="s">
        <v>671</v>
      </c>
      <c r="H634">
        <v>111945</v>
      </c>
      <c r="I634" s="8">
        <v>45959</v>
      </c>
      <c r="J634" s="8">
        <v>45959</v>
      </c>
      <c r="K634">
        <v>0</v>
      </c>
      <c r="L634" s="17" t="s">
        <v>2937</v>
      </c>
      <c r="O634">
        <v>12</v>
      </c>
      <c r="P634">
        <v>40</v>
      </c>
      <c r="Q634" s="17" t="s">
        <v>2944</v>
      </c>
      <c r="R634" s="17" t="s">
        <v>2945</v>
      </c>
      <c r="S634" s="17" t="s">
        <v>2946</v>
      </c>
      <c r="T634">
        <v>52</v>
      </c>
      <c r="U634" s="17" t="s">
        <v>2946</v>
      </c>
      <c r="V634" s="17" t="s">
        <v>2941</v>
      </c>
      <c r="W634" s="172">
        <v>45959</v>
      </c>
      <c r="Y634" s="172">
        <v>45931</v>
      </c>
      <c r="Z634" s="17" t="s">
        <v>2942</v>
      </c>
      <c r="AA634">
        <v>2025</v>
      </c>
      <c r="AB634" s="17" t="s">
        <v>2943</v>
      </c>
      <c r="AC634" s="17"/>
      <c r="AD634" s="17" t="s">
        <v>1760</v>
      </c>
      <c r="AE634">
        <v>18</v>
      </c>
      <c r="AF634" s="17" t="s">
        <v>2937</v>
      </c>
      <c r="AG634" t="s">
        <v>2957</v>
      </c>
      <c r="AH634" s="17" t="s">
        <v>1760</v>
      </c>
    </row>
    <row r="635" spans="1:34">
      <c r="A635">
        <v>253</v>
      </c>
      <c r="B635" s="17" t="s">
        <v>31</v>
      </c>
      <c r="C635" s="17" t="s">
        <v>31</v>
      </c>
      <c r="D635" s="17" t="s">
        <v>1</v>
      </c>
      <c r="E635" s="17" t="s">
        <v>107</v>
      </c>
      <c r="F635" s="17" t="s">
        <v>108</v>
      </c>
      <c r="G635" s="17" t="s">
        <v>325</v>
      </c>
      <c r="H635">
        <v>84610</v>
      </c>
      <c r="I635" s="8">
        <v>45935</v>
      </c>
      <c r="J635" s="8">
        <v>45935</v>
      </c>
      <c r="K635">
        <v>0</v>
      </c>
      <c r="L635" s="17" t="s">
        <v>2937</v>
      </c>
      <c r="M635">
        <v>961</v>
      </c>
      <c r="N635">
        <v>161</v>
      </c>
      <c r="O635">
        <v>17</v>
      </c>
      <c r="P635">
        <v>60</v>
      </c>
      <c r="Q635" s="17" t="s">
        <v>2944</v>
      </c>
      <c r="R635" s="17" t="s">
        <v>2945</v>
      </c>
      <c r="S635" s="17" t="s">
        <v>2946</v>
      </c>
      <c r="T635">
        <v>77</v>
      </c>
      <c r="U635" s="17" t="s">
        <v>2946</v>
      </c>
      <c r="V635" s="17" t="s">
        <v>2941</v>
      </c>
      <c r="W635" s="172">
        <v>45935</v>
      </c>
      <c r="Y635" s="172">
        <v>45931</v>
      </c>
      <c r="Z635" s="17" t="s">
        <v>2942</v>
      </c>
      <c r="AA635">
        <v>2025</v>
      </c>
      <c r="AB635" s="17" t="s">
        <v>2950</v>
      </c>
      <c r="AC635" s="17"/>
      <c r="AD635" s="17" t="s">
        <v>1854</v>
      </c>
      <c r="AE635">
        <v>18</v>
      </c>
      <c r="AF635" s="17" t="s">
        <v>2937</v>
      </c>
      <c r="AG635" t="s">
        <v>2957</v>
      </c>
      <c r="AH635" s="17" t="s">
        <v>1854</v>
      </c>
    </row>
    <row r="636" spans="1:34">
      <c r="A636">
        <v>555</v>
      </c>
      <c r="B636" s="17" t="s">
        <v>31</v>
      </c>
      <c r="C636" s="17" t="s">
        <v>31</v>
      </c>
      <c r="D636" s="17" t="s">
        <v>1</v>
      </c>
      <c r="E636" s="17" t="s">
        <v>107</v>
      </c>
      <c r="F636" s="17" t="s">
        <v>108</v>
      </c>
      <c r="G636" s="17" t="s">
        <v>325</v>
      </c>
      <c r="H636">
        <v>125602</v>
      </c>
      <c r="I636" s="8">
        <v>45945</v>
      </c>
      <c r="J636" s="8">
        <v>45945</v>
      </c>
      <c r="K636">
        <v>0</v>
      </c>
      <c r="L636" s="17" t="s">
        <v>2937</v>
      </c>
      <c r="M636">
        <v>1045</v>
      </c>
      <c r="N636">
        <v>172</v>
      </c>
      <c r="O636">
        <v>33</v>
      </c>
      <c r="P636">
        <v>40</v>
      </c>
      <c r="Q636" s="17" t="s">
        <v>2944</v>
      </c>
      <c r="R636" s="17" t="s">
        <v>2945</v>
      </c>
      <c r="S636" s="17" t="s">
        <v>2946</v>
      </c>
      <c r="T636">
        <v>73</v>
      </c>
      <c r="U636" s="17" t="s">
        <v>2946</v>
      </c>
      <c r="V636" s="17" t="s">
        <v>2941</v>
      </c>
      <c r="W636" s="172">
        <v>45945</v>
      </c>
      <c r="Y636" s="172">
        <v>45931</v>
      </c>
      <c r="Z636" s="17" t="s">
        <v>2942</v>
      </c>
      <c r="AA636">
        <v>2025</v>
      </c>
      <c r="AB636" s="17" t="s">
        <v>2943</v>
      </c>
      <c r="AC636" s="17"/>
      <c r="AD636" s="17" t="s">
        <v>1854</v>
      </c>
      <c r="AE636">
        <v>18</v>
      </c>
      <c r="AF636" s="17" t="s">
        <v>2937</v>
      </c>
      <c r="AG636" t="s">
        <v>2957</v>
      </c>
      <c r="AH636" s="17" t="s">
        <v>1854</v>
      </c>
    </row>
    <row r="637" spans="1:34">
      <c r="A637">
        <v>54</v>
      </c>
      <c r="B637" s="17" t="s">
        <v>31</v>
      </c>
      <c r="C637" s="17" t="s">
        <v>31</v>
      </c>
      <c r="D637" s="17" t="s">
        <v>1</v>
      </c>
      <c r="E637" s="17" t="s">
        <v>107</v>
      </c>
      <c r="F637" s="17" t="s">
        <v>108</v>
      </c>
      <c r="G637" s="17" t="s">
        <v>90</v>
      </c>
      <c r="H637">
        <v>80853</v>
      </c>
      <c r="I637" s="8">
        <v>45931</v>
      </c>
      <c r="J637" s="8">
        <v>45931</v>
      </c>
      <c r="K637">
        <v>0</v>
      </c>
      <c r="L637" s="17" t="s">
        <v>2937</v>
      </c>
      <c r="M637">
        <v>8108</v>
      </c>
      <c r="N637">
        <v>1478</v>
      </c>
      <c r="O637">
        <v>18</v>
      </c>
      <c r="P637">
        <v>60</v>
      </c>
      <c r="Q637" s="17" t="s">
        <v>2944</v>
      </c>
      <c r="R637" s="17" t="s">
        <v>2945</v>
      </c>
      <c r="S637" s="17" t="s">
        <v>2946</v>
      </c>
      <c r="T637">
        <v>78</v>
      </c>
      <c r="U637" s="17" t="s">
        <v>2946</v>
      </c>
      <c r="V637" s="17" t="s">
        <v>2941</v>
      </c>
      <c r="W637" s="172">
        <v>45931</v>
      </c>
      <c r="X637" s="8">
        <v>0.49027777777777776</v>
      </c>
      <c r="Y637" s="172">
        <v>45931</v>
      </c>
      <c r="Z637" s="17" t="s">
        <v>2942</v>
      </c>
      <c r="AA637">
        <v>2025</v>
      </c>
      <c r="AB637" s="17" t="s">
        <v>2943</v>
      </c>
      <c r="AC637" s="17" t="s">
        <v>117</v>
      </c>
      <c r="AD637" s="17" t="s">
        <v>1544</v>
      </c>
      <c r="AE637">
        <v>18</v>
      </c>
      <c r="AF637" s="17" t="s">
        <v>2937</v>
      </c>
      <c r="AG637" t="s">
        <v>2957</v>
      </c>
      <c r="AH637" s="17" t="s">
        <v>1544</v>
      </c>
    </row>
    <row r="638" spans="1:34">
      <c r="A638">
        <v>563</v>
      </c>
      <c r="B638" s="17" t="s">
        <v>31</v>
      </c>
      <c r="C638" s="17" t="s">
        <v>31</v>
      </c>
      <c r="D638" s="17" t="s">
        <v>1</v>
      </c>
      <c r="E638" s="17" t="s">
        <v>107</v>
      </c>
      <c r="F638" s="17" t="s">
        <v>108</v>
      </c>
      <c r="G638" s="17" t="s">
        <v>90</v>
      </c>
      <c r="H638">
        <v>90553</v>
      </c>
      <c r="I638" s="8">
        <v>45946</v>
      </c>
      <c r="J638" s="8">
        <v>45946</v>
      </c>
      <c r="K638">
        <v>0</v>
      </c>
      <c r="L638" s="17" t="s">
        <v>2937</v>
      </c>
      <c r="M638">
        <v>8270</v>
      </c>
      <c r="N638">
        <v>1505</v>
      </c>
      <c r="O638">
        <v>15</v>
      </c>
      <c r="P638">
        <v>40</v>
      </c>
      <c r="Q638" s="17" t="s">
        <v>2944</v>
      </c>
      <c r="R638" s="17" t="s">
        <v>2945</v>
      </c>
      <c r="S638" s="17" t="s">
        <v>2946</v>
      </c>
      <c r="T638">
        <v>55</v>
      </c>
      <c r="U638" s="17" t="s">
        <v>2946</v>
      </c>
      <c r="V638" s="17" t="s">
        <v>2941</v>
      </c>
      <c r="W638" s="172">
        <v>45946</v>
      </c>
      <c r="Y638" s="172">
        <v>45931</v>
      </c>
      <c r="Z638" s="17" t="s">
        <v>2942</v>
      </c>
      <c r="AA638">
        <v>2025</v>
      </c>
      <c r="AB638" s="17" t="s">
        <v>2951</v>
      </c>
      <c r="AC638" s="17"/>
      <c r="AD638" s="17" t="s">
        <v>1544</v>
      </c>
      <c r="AE638">
        <v>18</v>
      </c>
      <c r="AF638" s="17" t="s">
        <v>2937</v>
      </c>
      <c r="AG638" t="s">
        <v>2957</v>
      </c>
      <c r="AH638" s="17" t="s">
        <v>1544</v>
      </c>
    </row>
    <row r="639" spans="1:34">
      <c r="A639">
        <v>55</v>
      </c>
      <c r="B639" s="17" t="s">
        <v>31</v>
      </c>
      <c r="C639" s="17" t="s">
        <v>31</v>
      </c>
      <c r="D639" s="17" t="s">
        <v>1</v>
      </c>
      <c r="E639" s="17" t="s">
        <v>107</v>
      </c>
      <c r="F639" s="17" t="s">
        <v>108</v>
      </c>
      <c r="G639" s="17" t="s">
        <v>91</v>
      </c>
      <c r="H639">
        <v>80958</v>
      </c>
      <c r="I639" s="8">
        <v>45931</v>
      </c>
      <c r="J639" s="8">
        <v>45931</v>
      </c>
      <c r="K639">
        <v>0</v>
      </c>
      <c r="L639" s="17" t="s">
        <v>2937</v>
      </c>
      <c r="M639">
        <v>13024</v>
      </c>
      <c r="N639">
        <v>3657</v>
      </c>
      <c r="O639">
        <v>56</v>
      </c>
      <c r="P639">
        <v>40</v>
      </c>
      <c r="Q639" s="17" t="s">
        <v>2944</v>
      </c>
      <c r="R639" s="17" t="s">
        <v>2945</v>
      </c>
      <c r="S639" s="17" t="s">
        <v>2946</v>
      </c>
      <c r="T639">
        <v>96</v>
      </c>
      <c r="U639" s="17" t="s">
        <v>2946</v>
      </c>
      <c r="V639" s="17" t="s">
        <v>2941</v>
      </c>
      <c r="W639" s="172">
        <v>45931</v>
      </c>
      <c r="X639" s="8">
        <v>0.42430555555555555</v>
      </c>
      <c r="Y639" s="172">
        <v>45931</v>
      </c>
      <c r="Z639" s="17" t="s">
        <v>2942</v>
      </c>
      <c r="AA639">
        <v>2025</v>
      </c>
      <c r="AB639" s="17" t="s">
        <v>2943</v>
      </c>
      <c r="AC639" s="17" t="s">
        <v>114</v>
      </c>
      <c r="AD639" s="17" t="s">
        <v>1544</v>
      </c>
      <c r="AE639">
        <v>18</v>
      </c>
      <c r="AF639" s="17" t="s">
        <v>2937</v>
      </c>
      <c r="AG639" t="s">
        <v>2957</v>
      </c>
      <c r="AH639" s="17" t="s">
        <v>1544</v>
      </c>
    </row>
    <row r="640" spans="1:34">
      <c r="A640">
        <v>260</v>
      </c>
      <c r="B640" s="17" t="s">
        <v>31</v>
      </c>
      <c r="C640" s="17" t="s">
        <v>31</v>
      </c>
      <c r="D640" s="17" t="s">
        <v>1</v>
      </c>
      <c r="E640" s="17" t="s">
        <v>107</v>
      </c>
      <c r="F640" s="17" t="s">
        <v>108</v>
      </c>
      <c r="G640" s="17" t="s">
        <v>332</v>
      </c>
      <c r="H640">
        <v>84501</v>
      </c>
      <c r="I640" s="8">
        <v>45935</v>
      </c>
      <c r="J640" s="8">
        <v>45935</v>
      </c>
      <c r="K640">
        <v>0</v>
      </c>
      <c r="L640" s="17" t="s">
        <v>2937</v>
      </c>
      <c r="M640">
        <v>12144</v>
      </c>
      <c r="N640">
        <v>2536</v>
      </c>
      <c r="O640">
        <v>15</v>
      </c>
      <c r="P640">
        <v>60</v>
      </c>
      <c r="Q640" s="17" t="s">
        <v>2944</v>
      </c>
      <c r="R640" s="17" t="s">
        <v>2945</v>
      </c>
      <c r="S640" s="17" t="s">
        <v>2946</v>
      </c>
      <c r="T640">
        <v>75</v>
      </c>
      <c r="U640" s="17" t="s">
        <v>2946</v>
      </c>
      <c r="V640" s="17" t="s">
        <v>2941</v>
      </c>
      <c r="W640" s="172">
        <v>45935</v>
      </c>
      <c r="Y640" s="172">
        <v>45931</v>
      </c>
      <c r="Z640" s="17" t="s">
        <v>2942</v>
      </c>
      <c r="AA640">
        <v>2025</v>
      </c>
      <c r="AB640" s="17" t="s">
        <v>2950</v>
      </c>
      <c r="AC640" s="17"/>
      <c r="AD640" s="17" t="s">
        <v>1758</v>
      </c>
      <c r="AE640">
        <v>18</v>
      </c>
      <c r="AF640" s="17" t="s">
        <v>2937</v>
      </c>
      <c r="AG640" t="s">
        <v>2957</v>
      </c>
      <c r="AH640" s="17" t="s">
        <v>1758</v>
      </c>
    </row>
    <row r="641" spans="1:34">
      <c r="A641">
        <v>623</v>
      </c>
      <c r="B641" s="17" t="s">
        <v>31</v>
      </c>
      <c r="C641" s="17" t="s">
        <v>31</v>
      </c>
      <c r="D641" s="17" t="s">
        <v>1</v>
      </c>
      <c r="E641" s="17" t="s">
        <v>107</v>
      </c>
      <c r="F641" s="17" t="s">
        <v>108</v>
      </c>
      <c r="G641" s="17" t="s">
        <v>332</v>
      </c>
      <c r="H641">
        <v>111732</v>
      </c>
      <c r="I641" s="8">
        <v>45959</v>
      </c>
      <c r="J641" s="8">
        <v>45959</v>
      </c>
      <c r="K641">
        <v>0</v>
      </c>
      <c r="L641" s="17" t="s">
        <v>2937</v>
      </c>
      <c r="M641">
        <v>12295</v>
      </c>
      <c r="N641">
        <v>2560</v>
      </c>
      <c r="O641">
        <v>18</v>
      </c>
      <c r="P641">
        <v>60</v>
      </c>
      <c r="Q641" s="17" t="s">
        <v>2944</v>
      </c>
      <c r="R641" s="17" t="s">
        <v>2945</v>
      </c>
      <c r="S641" s="17" t="s">
        <v>2946</v>
      </c>
      <c r="T641">
        <v>78</v>
      </c>
      <c r="U641" s="17" t="s">
        <v>2946</v>
      </c>
      <c r="V641" s="17" t="s">
        <v>2941</v>
      </c>
      <c r="W641" s="172">
        <v>45959</v>
      </c>
      <c r="Y641" s="172">
        <v>45931</v>
      </c>
      <c r="Z641" s="17" t="s">
        <v>2942</v>
      </c>
      <c r="AA641">
        <v>2025</v>
      </c>
      <c r="AB641" s="17" t="s">
        <v>2943</v>
      </c>
      <c r="AC641" s="17"/>
      <c r="AD641" s="17" t="s">
        <v>1758</v>
      </c>
      <c r="AE641">
        <v>18</v>
      </c>
      <c r="AF641" s="17" t="s">
        <v>2937</v>
      </c>
      <c r="AG641" t="s">
        <v>2957</v>
      </c>
      <c r="AH641" s="17" t="s">
        <v>1758</v>
      </c>
    </row>
    <row r="642" spans="1:34">
      <c r="A642">
        <v>379</v>
      </c>
      <c r="B642" s="17" t="s">
        <v>31</v>
      </c>
      <c r="C642" s="17" t="s">
        <v>31</v>
      </c>
      <c r="D642" s="17" t="s">
        <v>1</v>
      </c>
      <c r="E642" s="17" t="s">
        <v>107</v>
      </c>
      <c r="F642" s="17" t="s">
        <v>108</v>
      </c>
      <c r="G642" s="17" t="s">
        <v>465</v>
      </c>
      <c r="H642">
        <v>85547</v>
      </c>
      <c r="I642" s="8">
        <v>45938</v>
      </c>
      <c r="J642" s="8">
        <v>45938</v>
      </c>
      <c r="K642">
        <v>0</v>
      </c>
      <c r="L642" s="17" t="s">
        <v>2937</v>
      </c>
      <c r="M642">
        <v>13402</v>
      </c>
      <c r="N642">
        <v>2456</v>
      </c>
      <c r="O642">
        <v>13</v>
      </c>
      <c r="P642">
        <v>80</v>
      </c>
      <c r="Q642" s="17" t="s">
        <v>2944</v>
      </c>
      <c r="R642" s="17" t="s">
        <v>2945</v>
      </c>
      <c r="S642" s="17" t="s">
        <v>2948</v>
      </c>
      <c r="T642">
        <v>93</v>
      </c>
      <c r="U642" s="17" t="s">
        <v>2948</v>
      </c>
      <c r="V642" s="17" t="s">
        <v>2941</v>
      </c>
      <c r="W642" s="172">
        <v>45938</v>
      </c>
      <c r="Y642" s="172">
        <v>45931</v>
      </c>
      <c r="Z642" s="17" t="s">
        <v>2942</v>
      </c>
      <c r="AA642">
        <v>2025</v>
      </c>
      <c r="AB642" s="17" t="s">
        <v>2943</v>
      </c>
      <c r="AC642" s="17"/>
      <c r="AD642" s="17" t="s">
        <v>1711</v>
      </c>
      <c r="AE642">
        <v>18</v>
      </c>
      <c r="AF642" s="17" t="s">
        <v>2937</v>
      </c>
      <c r="AG642" t="s">
        <v>2957</v>
      </c>
      <c r="AH642" s="17" t="s">
        <v>1711</v>
      </c>
    </row>
    <row r="643" spans="1:34">
      <c r="A643">
        <v>307</v>
      </c>
      <c r="B643" s="17" t="s">
        <v>31</v>
      </c>
      <c r="C643" s="17" t="s">
        <v>31</v>
      </c>
      <c r="D643" s="17" t="s">
        <v>1</v>
      </c>
      <c r="E643" s="17" t="s">
        <v>107</v>
      </c>
      <c r="F643" s="17" t="s">
        <v>108</v>
      </c>
      <c r="G643" s="17" t="s">
        <v>384</v>
      </c>
      <c r="H643">
        <v>95342</v>
      </c>
      <c r="I643" s="8">
        <v>45936</v>
      </c>
      <c r="J643" s="8">
        <v>45936</v>
      </c>
      <c r="K643">
        <v>0</v>
      </c>
      <c r="L643" s="17" t="s">
        <v>2937</v>
      </c>
      <c r="M643">
        <v>16931</v>
      </c>
      <c r="N643">
        <v>3133</v>
      </c>
      <c r="O643">
        <v>23</v>
      </c>
      <c r="P643">
        <v>80</v>
      </c>
      <c r="Q643" s="17" t="s">
        <v>2944</v>
      </c>
      <c r="R643" s="17" t="s">
        <v>2945</v>
      </c>
      <c r="S643" s="17" t="s">
        <v>2948</v>
      </c>
      <c r="T643">
        <v>103</v>
      </c>
      <c r="U643" s="17" t="s">
        <v>2948</v>
      </c>
      <c r="V643" s="17" t="s">
        <v>2941</v>
      </c>
      <c r="W643" s="172">
        <v>45936</v>
      </c>
      <c r="Y643" s="172">
        <v>45931</v>
      </c>
      <c r="Z643" s="17" t="s">
        <v>2942</v>
      </c>
      <c r="AA643">
        <v>2025</v>
      </c>
      <c r="AB643" s="17" t="s">
        <v>1003</v>
      </c>
      <c r="AC643" s="17"/>
      <c r="AD643" s="17" t="s">
        <v>1854</v>
      </c>
      <c r="AE643">
        <v>18</v>
      </c>
      <c r="AF643" s="17" t="s">
        <v>2937</v>
      </c>
      <c r="AG643" t="s">
        <v>2957</v>
      </c>
      <c r="AH643" s="17" t="s">
        <v>1854</v>
      </c>
    </row>
    <row r="644" spans="1:34">
      <c r="A644">
        <v>579</v>
      </c>
      <c r="B644" s="17" t="s">
        <v>31</v>
      </c>
      <c r="C644" s="17" t="s">
        <v>31</v>
      </c>
      <c r="D644" s="17" t="s">
        <v>1</v>
      </c>
      <c r="E644" s="17" t="s">
        <v>107</v>
      </c>
      <c r="F644" s="17" t="s">
        <v>108</v>
      </c>
      <c r="G644" s="17" t="s">
        <v>384</v>
      </c>
      <c r="H644">
        <v>82524</v>
      </c>
      <c r="I644" s="8">
        <v>45947</v>
      </c>
      <c r="J644" s="8">
        <v>45947</v>
      </c>
      <c r="K644">
        <v>0</v>
      </c>
      <c r="L644" s="17" t="s">
        <v>2937</v>
      </c>
      <c r="M644">
        <v>17148</v>
      </c>
      <c r="N644">
        <v>3156</v>
      </c>
      <c r="O644">
        <v>23</v>
      </c>
      <c r="P644">
        <v>40</v>
      </c>
      <c r="Q644" s="17" t="s">
        <v>2944</v>
      </c>
      <c r="R644" s="17" t="s">
        <v>2945</v>
      </c>
      <c r="S644" s="17" t="s">
        <v>2946</v>
      </c>
      <c r="T644">
        <v>63</v>
      </c>
      <c r="U644" s="17" t="s">
        <v>2946</v>
      </c>
      <c r="V644" s="17" t="s">
        <v>2941</v>
      </c>
      <c r="W644" s="172">
        <v>45947</v>
      </c>
      <c r="Y644" s="172">
        <v>45931</v>
      </c>
      <c r="Z644" s="17" t="s">
        <v>2942</v>
      </c>
      <c r="AA644">
        <v>2025</v>
      </c>
      <c r="AB644" s="17" t="s">
        <v>2952</v>
      </c>
      <c r="AC644" s="17"/>
      <c r="AD644" s="17" t="s">
        <v>1854</v>
      </c>
      <c r="AE644">
        <v>18</v>
      </c>
      <c r="AF644" s="17" t="s">
        <v>2937</v>
      </c>
      <c r="AG644" t="s">
        <v>2957</v>
      </c>
      <c r="AH644" s="17" t="s">
        <v>1854</v>
      </c>
    </row>
    <row r="645" spans="1:34">
      <c r="A645">
        <v>651</v>
      </c>
      <c r="B645" s="17" t="s">
        <v>31</v>
      </c>
      <c r="C645" s="17" t="s">
        <v>31</v>
      </c>
      <c r="D645" s="17" t="s">
        <v>1</v>
      </c>
      <c r="E645" s="17" t="s">
        <v>107</v>
      </c>
      <c r="F645" s="17" t="s">
        <v>108</v>
      </c>
      <c r="G645" s="17" t="s">
        <v>384</v>
      </c>
      <c r="H645">
        <v>95441</v>
      </c>
      <c r="I645" s="8">
        <v>45960</v>
      </c>
      <c r="J645" s="8">
        <v>45960</v>
      </c>
      <c r="K645">
        <v>0</v>
      </c>
      <c r="L645" s="17" t="s">
        <v>2937</v>
      </c>
      <c r="M645">
        <v>17286</v>
      </c>
      <c r="N645">
        <v>3171</v>
      </c>
      <c r="O645">
        <v>12</v>
      </c>
      <c r="P645">
        <v>40</v>
      </c>
      <c r="Q645" s="17" t="s">
        <v>2944</v>
      </c>
      <c r="R645" s="17" t="s">
        <v>2945</v>
      </c>
      <c r="S645" s="17" t="s">
        <v>2946</v>
      </c>
      <c r="T645">
        <v>52</v>
      </c>
      <c r="U645" s="17" t="s">
        <v>2946</v>
      </c>
      <c r="V645" s="17" t="s">
        <v>2941</v>
      </c>
      <c r="W645" s="172">
        <v>45960</v>
      </c>
      <c r="Y645" s="172">
        <v>45931</v>
      </c>
      <c r="Z645" s="17" t="s">
        <v>2942</v>
      </c>
      <c r="AA645">
        <v>2025</v>
      </c>
      <c r="AB645" s="17" t="s">
        <v>2951</v>
      </c>
      <c r="AC645" s="17"/>
      <c r="AD645" s="17" t="s">
        <v>1854</v>
      </c>
      <c r="AE645">
        <v>18</v>
      </c>
      <c r="AF645" s="17" t="s">
        <v>2937</v>
      </c>
      <c r="AG645" t="s">
        <v>2957</v>
      </c>
      <c r="AH645" s="17" t="s">
        <v>1854</v>
      </c>
    </row>
    <row r="646" spans="1:34">
      <c r="A646">
        <v>661</v>
      </c>
      <c r="B646" s="17" t="s">
        <v>31</v>
      </c>
      <c r="C646" s="17" t="s">
        <v>31</v>
      </c>
      <c r="D646" s="17" t="s">
        <v>1</v>
      </c>
      <c r="E646" s="17" t="s">
        <v>107</v>
      </c>
      <c r="F646" s="17" t="s">
        <v>108</v>
      </c>
      <c r="G646" s="17" t="s">
        <v>683</v>
      </c>
      <c r="H646">
        <v>100302</v>
      </c>
      <c r="I646" s="8">
        <v>45960</v>
      </c>
      <c r="J646" s="8">
        <v>45960</v>
      </c>
      <c r="K646">
        <v>0</v>
      </c>
      <c r="L646" s="17" t="s">
        <v>2937</v>
      </c>
      <c r="M646">
        <v>2824</v>
      </c>
      <c r="N646">
        <v>551</v>
      </c>
      <c r="O646">
        <v>28</v>
      </c>
      <c r="P646">
        <v>40</v>
      </c>
      <c r="Q646" s="17" t="s">
        <v>2944</v>
      </c>
      <c r="R646" s="17" t="s">
        <v>2945</v>
      </c>
      <c r="S646" s="17" t="s">
        <v>2946</v>
      </c>
      <c r="T646">
        <v>68</v>
      </c>
      <c r="U646" s="17" t="s">
        <v>2946</v>
      </c>
      <c r="V646" s="17" t="s">
        <v>2941</v>
      </c>
      <c r="W646" s="172">
        <v>45960</v>
      </c>
      <c r="Y646" s="172">
        <v>45931</v>
      </c>
      <c r="Z646" s="17" t="s">
        <v>2942</v>
      </c>
      <c r="AA646">
        <v>2025</v>
      </c>
      <c r="AB646" s="17" t="s">
        <v>2951</v>
      </c>
      <c r="AC646" s="17"/>
      <c r="AD646" s="17" t="s">
        <v>1766</v>
      </c>
      <c r="AE646">
        <v>18</v>
      </c>
      <c r="AF646" s="17" t="s">
        <v>2937</v>
      </c>
      <c r="AG646" t="s">
        <v>2957</v>
      </c>
      <c r="AH646" s="17" t="s">
        <v>1766</v>
      </c>
    </row>
    <row r="647" spans="1:34">
      <c r="A647">
        <v>182</v>
      </c>
      <c r="B647" s="17" t="s">
        <v>31</v>
      </c>
      <c r="C647" s="17" t="s">
        <v>31</v>
      </c>
      <c r="D647" s="17" t="s">
        <v>1</v>
      </c>
      <c r="E647" s="17" t="s">
        <v>107</v>
      </c>
      <c r="F647" s="17" t="s">
        <v>108</v>
      </c>
      <c r="G647" s="17" t="s">
        <v>249</v>
      </c>
      <c r="H647">
        <v>122043</v>
      </c>
      <c r="I647" s="8">
        <v>45934</v>
      </c>
      <c r="J647" s="8">
        <v>45934</v>
      </c>
      <c r="K647">
        <v>0</v>
      </c>
      <c r="L647" s="17" t="s">
        <v>2937</v>
      </c>
      <c r="M647">
        <v>14664</v>
      </c>
      <c r="N647">
        <v>4010</v>
      </c>
      <c r="O647">
        <v>10</v>
      </c>
      <c r="P647">
        <v>60</v>
      </c>
      <c r="Q647" s="17" t="s">
        <v>2944</v>
      </c>
      <c r="R647" s="17" t="s">
        <v>2945</v>
      </c>
      <c r="S647" s="17" t="s">
        <v>2946</v>
      </c>
      <c r="T647">
        <v>70</v>
      </c>
      <c r="U647" s="17" t="s">
        <v>2946</v>
      </c>
      <c r="V647" s="17" t="s">
        <v>2941</v>
      </c>
      <c r="W647" s="172">
        <v>45934</v>
      </c>
      <c r="Y647" s="172">
        <v>45931</v>
      </c>
      <c r="Z647" s="17" t="s">
        <v>2942</v>
      </c>
      <c r="AA647">
        <v>2025</v>
      </c>
      <c r="AB647" s="17" t="s">
        <v>2947</v>
      </c>
      <c r="AC647" s="17"/>
      <c r="AD647" s="17" t="s">
        <v>1711</v>
      </c>
      <c r="AE647">
        <v>18</v>
      </c>
      <c r="AF647" s="17" t="s">
        <v>2937</v>
      </c>
      <c r="AG647" t="s">
        <v>2957</v>
      </c>
      <c r="AH647" s="17" t="s">
        <v>1711</v>
      </c>
    </row>
    <row r="648" spans="1:34">
      <c r="A648">
        <v>308</v>
      </c>
      <c r="B648" s="17" t="s">
        <v>31</v>
      </c>
      <c r="C648" s="17" t="s">
        <v>31</v>
      </c>
      <c r="D648" s="17" t="s">
        <v>1</v>
      </c>
      <c r="E648" s="17" t="s">
        <v>107</v>
      </c>
      <c r="F648" s="17" t="s">
        <v>108</v>
      </c>
      <c r="G648" s="17" t="s">
        <v>385</v>
      </c>
      <c r="H648">
        <v>95342</v>
      </c>
      <c r="I648" s="8">
        <v>45936</v>
      </c>
      <c r="J648" s="8">
        <v>45936</v>
      </c>
      <c r="K648">
        <v>0</v>
      </c>
      <c r="L648" s="17" t="s">
        <v>2937</v>
      </c>
      <c r="M648">
        <v>3572</v>
      </c>
      <c r="N648">
        <v>1120</v>
      </c>
      <c r="O648">
        <v>25</v>
      </c>
      <c r="P648">
        <v>80</v>
      </c>
      <c r="Q648" s="17" t="s">
        <v>2944</v>
      </c>
      <c r="R648" s="17" t="s">
        <v>2945</v>
      </c>
      <c r="S648" s="17" t="s">
        <v>2948</v>
      </c>
      <c r="T648">
        <v>105</v>
      </c>
      <c r="U648" s="17" t="s">
        <v>2948</v>
      </c>
      <c r="V648" s="17" t="s">
        <v>2941</v>
      </c>
      <c r="W648" s="172">
        <v>45936</v>
      </c>
      <c r="Y648" s="172">
        <v>45931</v>
      </c>
      <c r="Z648" s="17" t="s">
        <v>2942</v>
      </c>
      <c r="AA648">
        <v>2025</v>
      </c>
      <c r="AB648" s="17" t="s">
        <v>1003</v>
      </c>
      <c r="AC648" s="17"/>
      <c r="AD648" s="17" t="s">
        <v>1760</v>
      </c>
      <c r="AE648">
        <v>18</v>
      </c>
      <c r="AF648" s="17" t="s">
        <v>2937</v>
      </c>
      <c r="AG648" t="s">
        <v>2957</v>
      </c>
      <c r="AH648" s="17" t="s">
        <v>1760</v>
      </c>
    </row>
    <row r="649" spans="1:34">
      <c r="A649">
        <v>660</v>
      </c>
      <c r="B649" s="17" t="s">
        <v>31</v>
      </c>
      <c r="C649" s="17" t="s">
        <v>31</v>
      </c>
      <c r="D649" s="17" t="s">
        <v>1</v>
      </c>
      <c r="E649" s="17" t="s">
        <v>107</v>
      </c>
      <c r="F649" s="17" t="s">
        <v>108</v>
      </c>
      <c r="G649" s="17" t="s">
        <v>682</v>
      </c>
      <c r="H649">
        <v>95441</v>
      </c>
      <c r="I649" s="8">
        <v>45960</v>
      </c>
      <c r="J649" s="8">
        <v>45960</v>
      </c>
      <c r="K649">
        <v>0</v>
      </c>
      <c r="L649" s="17" t="s">
        <v>2937</v>
      </c>
      <c r="M649">
        <v>1327</v>
      </c>
      <c r="N649">
        <v>219</v>
      </c>
      <c r="O649">
        <v>44</v>
      </c>
      <c r="P649">
        <v>40</v>
      </c>
      <c r="Q649" s="17" t="s">
        <v>2944</v>
      </c>
      <c r="R649" s="17" t="s">
        <v>2945</v>
      </c>
      <c r="S649" s="17" t="s">
        <v>2946</v>
      </c>
      <c r="T649">
        <v>84</v>
      </c>
      <c r="U649" s="17" t="s">
        <v>2946</v>
      </c>
      <c r="V649" s="17" t="s">
        <v>2941</v>
      </c>
      <c r="W649" s="172">
        <v>45960</v>
      </c>
      <c r="Y649" s="172">
        <v>45931</v>
      </c>
      <c r="Z649" s="17" t="s">
        <v>2942</v>
      </c>
      <c r="AA649">
        <v>2025</v>
      </c>
      <c r="AB649" s="17" t="s">
        <v>2951</v>
      </c>
      <c r="AC649" s="17"/>
      <c r="AD649" s="17" t="s">
        <v>1766</v>
      </c>
      <c r="AE649">
        <v>18</v>
      </c>
      <c r="AF649" s="17" t="s">
        <v>2937</v>
      </c>
      <c r="AG649" t="s">
        <v>2957</v>
      </c>
      <c r="AH649" s="17" t="s">
        <v>1766</v>
      </c>
    </row>
    <row r="650" spans="1:34">
      <c r="A650">
        <v>257</v>
      </c>
      <c r="B650" s="17" t="s">
        <v>31</v>
      </c>
      <c r="C650" s="17" t="s">
        <v>31</v>
      </c>
      <c r="D650" s="17" t="s">
        <v>1</v>
      </c>
      <c r="E650" s="17" t="s">
        <v>107</v>
      </c>
      <c r="F650" s="17" t="s">
        <v>108</v>
      </c>
      <c r="G650" s="17" t="s">
        <v>329</v>
      </c>
      <c r="H650">
        <v>84501</v>
      </c>
      <c r="I650" s="8">
        <v>45935</v>
      </c>
      <c r="J650" s="8">
        <v>45935</v>
      </c>
      <c r="K650">
        <v>0</v>
      </c>
      <c r="L650" s="17" t="s">
        <v>2937</v>
      </c>
      <c r="M650">
        <v>52580</v>
      </c>
      <c r="N650">
        <v>12545</v>
      </c>
      <c r="O650">
        <v>45</v>
      </c>
      <c r="P650">
        <v>40</v>
      </c>
      <c r="Q650" s="17" t="s">
        <v>2944</v>
      </c>
      <c r="R650" s="17" t="s">
        <v>2945</v>
      </c>
      <c r="S650" s="17" t="s">
        <v>2946</v>
      </c>
      <c r="T650">
        <v>85</v>
      </c>
      <c r="U650" s="17" t="s">
        <v>2946</v>
      </c>
      <c r="V650" s="17" t="s">
        <v>2941</v>
      </c>
      <c r="W650" s="172">
        <v>45935</v>
      </c>
      <c r="Y650" s="172">
        <v>45931</v>
      </c>
      <c r="Z650" s="17" t="s">
        <v>2942</v>
      </c>
      <c r="AA650">
        <v>2025</v>
      </c>
      <c r="AB650" s="17" t="s">
        <v>2950</v>
      </c>
      <c r="AC650" s="17"/>
      <c r="AD650" s="17" t="s">
        <v>1854</v>
      </c>
      <c r="AE650">
        <v>18</v>
      </c>
      <c r="AF650" s="17" t="s">
        <v>2937</v>
      </c>
      <c r="AG650" t="s">
        <v>2957</v>
      </c>
      <c r="AH650" s="17" t="s">
        <v>1854</v>
      </c>
    </row>
    <row r="651" spans="1:34">
      <c r="A651">
        <v>655</v>
      </c>
      <c r="B651" s="17" t="s">
        <v>31</v>
      </c>
      <c r="C651" s="17" t="s">
        <v>31</v>
      </c>
      <c r="D651" s="17" t="s">
        <v>1</v>
      </c>
      <c r="E651" s="17" t="s">
        <v>107</v>
      </c>
      <c r="F651" s="17" t="s">
        <v>108</v>
      </c>
      <c r="G651" s="17" t="s">
        <v>329</v>
      </c>
      <c r="H651">
        <v>95441</v>
      </c>
      <c r="I651" s="8">
        <v>45960</v>
      </c>
      <c r="J651" s="8">
        <v>45960</v>
      </c>
      <c r="K651">
        <v>0</v>
      </c>
      <c r="L651" s="17" t="s">
        <v>2937</v>
      </c>
      <c r="M651">
        <v>52733</v>
      </c>
      <c r="N651">
        <v>12571</v>
      </c>
      <c r="O651">
        <v>26</v>
      </c>
      <c r="P651">
        <v>40</v>
      </c>
      <c r="Q651" s="17" t="s">
        <v>2944</v>
      </c>
      <c r="R651" s="17" t="s">
        <v>2945</v>
      </c>
      <c r="S651" s="17" t="s">
        <v>2946</v>
      </c>
      <c r="T651">
        <v>66</v>
      </c>
      <c r="U651" s="17" t="s">
        <v>2946</v>
      </c>
      <c r="V651" s="17" t="s">
        <v>2941</v>
      </c>
      <c r="W651" s="172">
        <v>45960</v>
      </c>
      <c r="Y651" s="172">
        <v>45931</v>
      </c>
      <c r="Z651" s="17" t="s">
        <v>2942</v>
      </c>
      <c r="AA651">
        <v>2025</v>
      </c>
      <c r="AB651" s="17" t="s">
        <v>2951</v>
      </c>
      <c r="AC651" s="17"/>
      <c r="AD651" s="17" t="s">
        <v>1854</v>
      </c>
      <c r="AE651">
        <v>18</v>
      </c>
      <c r="AF651" s="17" t="s">
        <v>2937</v>
      </c>
      <c r="AG651" t="s">
        <v>2957</v>
      </c>
      <c r="AH651" s="17" t="s">
        <v>1854</v>
      </c>
    </row>
    <row r="652" spans="1:34">
      <c r="A652">
        <v>580</v>
      </c>
      <c r="B652" s="17" t="s">
        <v>31</v>
      </c>
      <c r="C652" s="17" t="s">
        <v>31</v>
      </c>
      <c r="D652" s="17" t="s">
        <v>1</v>
      </c>
      <c r="E652" s="17" t="s">
        <v>107</v>
      </c>
      <c r="F652" s="17" t="s">
        <v>108</v>
      </c>
      <c r="G652" s="17" t="s">
        <v>651</v>
      </c>
      <c r="H652">
        <v>82524</v>
      </c>
      <c r="I652" s="8">
        <v>45947</v>
      </c>
      <c r="J652" s="8">
        <v>45947</v>
      </c>
      <c r="K652">
        <v>0</v>
      </c>
      <c r="L652" s="17" t="s">
        <v>2937</v>
      </c>
      <c r="M652">
        <v>24531</v>
      </c>
      <c r="N652">
        <v>5783</v>
      </c>
      <c r="O652">
        <v>21</v>
      </c>
      <c r="P652">
        <v>40</v>
      </c>
      <c r="Q652" s="17" t="s">
        <v>2944</v>
      </c>
      <c r="R652" s="17" t="s">
        <v>2945</v>
      </c>
      <c r="S652" s="17" t="s">
        <v>2946</v>
      </c>
      <c r="T652">
        <v>61</v>
      </c>
      <c r="U652" s="17" t="s">
        <v>2946</v>
      </c>
      <c r="V652" s="17" t="s">
        <v>2941</v>
      </c>
      <c r="W652" s="172">
        <v>45947</v>
      </c>
      <c r="Y652" s="172">
        <v>45931</v>
      </c>
      <c r="Z652" s="17" t="s">
        <v>2942</v>
      </c>
      <c r="AA652">
        <v>2025</v>
      </c>
      <c r="AB652" s="17" t="s">
        <v>2952</v>
      </c>
      <c r="AC652" s="17"/>
      <c r="AD652" s="17" t="s">
        <v>1854</v>
      </c>
      <c r="AE652">
        <v>18</v>
      </c>
      <c r="AF652" s="17" t="s">
        <v>2937</v>
      </c>
      <c r="AG652" t="s">
        <v>2957</v>
      </c>
      <c r="AH652" s="17" t="s">
        <v>1854</v>
      </c>
    </row>
    <row r="653" spans="1:34">
      <c r="A653">
        <v>259</v>
      </c>
      <c r="B653" s="17" t="s">
        <v>31</v>
      </c>
      <c r="C653" s="17" t="s">
        <v>31</v>
      </c>
      <c r="D653" s="17" t="s">
        <v>1</v>
      </c>
      <c r="E653" s="17" t="s">
        <v>107</v>
      </c>
      <c r="F653" s="17" t="s">
        <v>108</v>
      </c>
      <c r="G653" s="17" t="s">
        <v>331</v>
      </c>
      <c r="H653">
        <v>84501</v>
      </c>
      <c r="I653" s="8">
        <v>45935</v>
      </c>
      <c r="J653" s="8">
        <v>45935</v>
      </c>
      <c r="K653">
        <v>0</v>
      </c>
      <c r="L653" s="17" t="s">
        <v>2937</v>
      </c>
      <c r="M653">
        <v>13565</v>
      </c>
      <c r="N653">
        <v>3920</v>
      </c>
      <c r="O653">
        <v>37</v>
      </c>
      <c r="P653">
        <v>60</v>
      </c>
      <c r="Q653" s="17" t="s">
        <v>2944</v>
      </c>
      <c r="R653" s="17" t="s">
        <v>2945</v>
      </c>
      <c r="S653" s="17" t="s">
        <v>2946</v>
      </c>
      <c r="T653">
        <v>97</v>
      </c>
      <c r="U653" s="17" t="s">
        <v>2946</v>
      </c>
      <c r="V653" s="17" t="s">
        <v>2941</v>
      </c>
      <c r="W653" s="172">
        <v>45935</v>
      </c>
      <c r="Y653" s="172">
        <v>45931</v>
      </c>
      <c r="Z653" s="17" t="s">
        <v>2942</v>
      </c>
      <c r="AA653">
        <v>2025</v>
      </c>
      <c r="AB653" s="17" t="s">
        <v>2950</v>
      </c>
      <c r="AC653" s="17"/>
      <c r="AD653" s="17" t="s">
        <v>1854</v>
      </c>
      <c r="AE653">
        <v>18</v>
      </c>
      <c r="AF653" s="17" t="s">
        <v>2937</v>
      </c>
      <c r="AG653" t="s">
        <v>2957</v>
      </c>
      <c r="AH653" s="17" t="s">
        <v>1854</v>
      </c>
    </row>
    <row r="654" spans="1:34">
      <c r="A654">
        <v>183</v>
      </c>
      <c r="B654" s="17" t="s">
        <v>31</v>
      </c>
      <c r="C654" s="17" t="s">
        <v>31</v>
      </c>
      <c r="D654" s="17" t="s">
        <v>1</v>
      </c>
      <c r="E654" s="17" t="s">
        <v>107</v>
      </c>
      <c r="F654" s="17" t="s">
        <v>108</v>
      </c>
      <c r="G654" s="17" t="s">
        <v>250</v>
      </c>
      <c r="H654">
        <v>122043</v>
      </c>
      <c r="I654" s="8">
        <v>45934</v>
      </c>
      <c r="J654" s="8">
        <v>45934</v>
      </c>
      <c r="K654">
        <v>0</v>
      </c>
      <c r="L654" s="17" t="s">
        <v>2937</v>
      </c>
      <c r="M654">
        <v>7306</v>
      </c>
      <c r="N654">
        <v>1496</v>
      </c>
      <c r="O654">
        <v>10</v>
      </c>
      <c r="P654">
        <v>80</v>
      </c>
      <c r="Q654" s="17" t="s">
        <v>2944</v>
      </c>
      <c r="R654" s="17" t="s">
        <v>2945</v>
      </c>
      <c r="S654" s="17" t="s">
        <v>2948</v>
      </c>
      <c r="T654">
        <v>90</v>
      </c>
      <c r="U654" s="17" t="s">
        <v>2948</v>
      </c>
      <c r="V654" s="17" t="s">
        <v>2941</v>
      </c>
      <c r="W654" s="172">
        <v>45934</v>
      </c>
      <c r="Y654" s="172">
        <v>45931</v>
      </c>
      <c r="Z654" s="17" t="s">
        <v>2942</v>
      </c>
      <c r="AA654">
        <v>2025</v>
      </c>
      <c r="AB654" s="17" t="s">
        <v>2947</v>
      </c>
      <c r="AC654" s="17"/>
      <c r="AD654" s="17" t="s">
        <v>1711</v>
      </c>
      <c r="AE654">
        <v>18</v>
      </c>
      <c r="AF654" s="17" t="s">
        <v>2937</v>
      </c>
      <c r="AG654" t="s">
        <v>2957</v>
      </c>
      <c r="AH654" s="17" t="s">
        <v>1711</v>
      </c>
    </row>
    <row r="655" spans="1:34">
      <c r="A655">
        <v>385</v>
      </c>
      <c r="B655" s="17" t="s">
        <v>31</v>
      </c>
      <c r="C655" s="17" t="s">
        <v>31</v>
      </c>
      <c r="D655" s="17" t="s">
        <v>1</v>
      </c>
      <c r="E655" s="17" t="s">
        <v>107</v>
      </c>
      <c r="F655" s="17" t="s">
        <v>108</v>
      </c>
      <c r="G655" s="17" t="s">
        <v>471</v>
      </c>
      <c r="H655">
        <v>85642</v>
      </c>
      <c r="I655" s="8">
        <v>45938</v>
      </c>
      <c r="J655" s="8">
        <v>45938</v>
      </c>
      <c r="K655">
        <v>0</v>
      </c>
      <c r="L655" s="17" t="s">
        <v>2937</v>
      </c>
      <c r="M655">
        <v>3512</v>
      </c>
      <c r="N655">
        <v>781</v>
      </c>
      <c r="O655">
        <v>32</v>
      </c>
      <c r="P655">
        <v>60</v>
      </c>
      <c r="Q655" s="17" t="s">
        <v>2944</v>
      </c>
      <c r="R655" s="17" t="s">
        <v>2945</v>
      </c>
      <c r="S655" s="17" t="s">
        <v>2946</v>
      </c>
      <c r="T655">
        <v>92</v>
      </c>
      <c r="U655" s="17" t="s">
        <v>2946</v>
      </c>
      <c r="V655" s="17" t="s">
        <v>2941</v>
      </c>
      <c r="W655" s="172">
        <v>45938</v>
      </c>
      <c r="Y655" s="172">
        <v>45931</v>
      </c>
      <c r="Z655" s="17" t="s">
        <v>2942</v>
      </c>
      <c r="AA655">
        <v>2025</v>
      </c>
      <c r="AB655" s="17" t="s">
        <v>2943</v>
      </c>
      <c r="AC655" s="17"/>
      <c r="AD655" s="17" t="s">
        <v>1766</v>
      </c>
      <c r="AE655">
        <v>18</v>
      </c>
      <c r="AF655" s="17" t="s">
        <v>2937</v>
      </c>
      <c r="AG655" t="s">
        <v>2957</v>
      </c>
      <c r="AH655" s="17" t="s">
        <v>1766</v>
      </c>
    </row>
    <row r="656" spans="1:34">
      <c r="A656">
        <v>150</v>
      </c>
      <c r="B656" s="17" t="s">
        <v>31</v>
      </c>
      <c r="C656" s="17" t="s">
        <v>31</v>
      </c>
      <c r="D656" s="17" t="s">
        <v>1</v>
      </c>
      <c r="E656" s="17" t="s">
        <v>107</v>
      </c>
      <c r="F656" s="17" t="s">
        <v>108</v>
      </c>
      <c r="G656" s="17" t="s">
        <v>209</v>
      </c>
      <c r="H656">
        <v>85236</v>
      </c>
      <c r="I656" s="8">
        <v>45933</v>
      </c>
      <c r="J656" s="8">
        <v>45933</v>
      </c>
      <c r="K656">
        <v>0</v>
      </c>
      <c r="L656" s="17" t="s">
        <v>2937</v>
      </c>
      <c r="M656">
        <v>55840</v>
      </c>
      <c r="N656">
        <v>12772</v>
      </c>
      <c r="O656">
        <v>41</v>
      </c>
      <c r="P656">
        <v>60</v>
      </c>
      <c r="Q656" s="17" t="s">
        <v>2944</v>
      </c>
      <c r="R656" s="17" t="s">
        <v>2945</v>
      </c>
      <c r="S656" s="17" t="s">
        <v>2946</v>
      </c>
      <c r="T656">
        <v>101</v>
      </c>
      <c r="U656" s="17" t="s">
        <v>2946</v>
      </c>
      <c r="V656" s="17" t="s">
        <v>2941</v>
      </c>
      <c r="W656" s="172">
        <v>45933</v>
      </c>
      <c r="Y656" s="172">
        <v>45931</v>
      </c>
      <c r="Z656" s="17" t="s">
        <v>2942</v>
      </c>
      <c r="AA656">
        <v>2025</v>
      </c>
      <c r="AB656" s="17" t="s">
        <v>2952</v>
      </c>
      <c r="AC656" s="17"/>
      <c r="AD656" s="17" t="s">
        <v>1854</v>
      </c>
      <c r="AE656">
        <v>18</v>
      </c>
      <c r="AF656" s="17" t="s">
        <v>2937</v>
      </c>
      <c r="AG656" t="s">
        <v>2957</v>
      </c>
      <c r="AH656" s="17" t="s">
        <v>1854</v>
      </c>
    </row>
    <row r="657" spans="1:34">
      <c r="A657">
        <v>547</v>
      </c>
      <c r="B657" s="17" t="s">
        <v>31</v>
      </c>
      <c r="C657" s="17" t="s">
        <v>31</v>
      </c>
      <c r="D657" s="17" t="s">
        <v>1</v>
      </c>
      <c r="E657" s="17" t="s">
        <v>107</v>
      </c>
      <c r="F657" s="17" t="s">
        <v>108</v>
      </c>
      <c r="G657" s="17" t="s">
        <v>209</v>
      </c>
      <c r="H657">
        <v>125451</v>
      </c>
      <c r="I657" s="8">
        <v>45945</v>
      </c>
      <c r="J657" s="8">
        <v>45945</v>
      </c>
      <c r="K657">
        <v>0</v>
      </c>
      <c r="L657" s="17" t="s">
        <v>2937</v>
      </c>
      <c r="M657">
        <v>56033</v>
      </c>
      <c r="N657">
        <v>12797</v>
      </c>
      <c r="O657">
        <v>30</v>
      </c>
      <c r="P657">
        <v>40</v>
      </c>
      <c r="Q657" s="17" t="s">
        <v>2944</v>
      </c>
      <c r="R657" s="17" t="s">
        <v>2945</v>
      </c>
      <c r="S657" s="17" t="s">
        <v>2946</v>
      </c>
      <c r="T657">
        <v>70</v>
      </c>
      <c r="U657" s="17" t="s">
        <v>2946</v>
      </c>
      <c r="V657" s="17" t="s">
        <v>2941</v>
      </c>
      <c r="W657" s="172">
        <v>45945</v>
      </c>
      <c r="Y657" s="172">
        <v>45931</v>
      </c>
      <c r="Z657" s="17" t="s">
        <v>2942</v>
      </c>
      <c r="AA657">
        <v>2025</v>
      </c>
      <c r="AB657" s="17" t="s">
        <v>2943</v>
      </c>
      <c r="AC657" s="17"/>
      <c r="AD657" s="17" t="s">
        <v>1854</v>
      </c>
      <c r="AE657">
        <v>18</v>
      </c>
      <c r="AF657" s="17" t="s">
        <v>2937</v>
      </c>
      <c r="AG657" t="s">
        <v>2957</v>
      </c>
      <c r="AH657" s="17" t="s">
        <v>1854</v>
      </c>
    </row>
    <row r="658" spans="1:34">
      <c r="A658">
        <v>390</v>
      </c>
      <c r="B658" s="17" t="s">
        <v>31</v>
      </c>
      <c r="C658" s="17" t="s">
        <v>31</v>
      </c>
      <c r="D658" s="17" t="s">
        <v>1</v>
      </c>
      <c r="E658" s="17" t="s">
        <v>107</v>
      </c>
      <c r="F658" s="17" t="s">
        <v>108</v>
      </c>
      <c r="G658" s="17" t="s">
        <v>475</v>
      </c>
      <c r="H658">
        <v>85642</v>
      </c>
      <c r="I658" s="8">
        <v>45938</v>
      </c>
      <c r="J658" s="8">
        <v>45938</v>
      </c>
      <c r="K658">
        <v>0</v>
      </c>
      <c r="L658" s="17" t="s">
        <v>2937</v>
      </c>
      <c r="M658">
        <v>15821</v>
      </c>
      <c r="N658">
        <v>4012</v>
      </c>
      <c r="O658">
        <v>12</v>
      </c>
      <c r="P658">
        <v>60</v>
      </c>
      <c r="Q658" s="17" t="s">
        <v>2944</v>
      </c>
      <c r="R658" s="17" t="s">
        <v>2945</v>
      </c>
      <c r="S658" s="17" t="s">
        <v>2946</v>
      </c>
      <c r="T658">
        <v>72</v>
      </c>
      <c r="U658" s="17" t="s">
        <v>2946</v>
      </c>
      <c r="V658" s="17" t="s">
        <v>2941</v>
      </c>
      <c r="W658" s="172">
        <v>45938</v>
      </c>
      <c r="Y658" s="172">
        <v>45931</v>
      </c>
      <c r="Z658" s="17" t="s">
        <v>2942</v>
      </c>
      <c r="AA658">
        <v>2025</v>
      </c>
      <c r="AB658" s="17" t="s">
        <v>2943</v>
      </c>
      <c r="AC658" s="17"/>
      <c r="AD658" s="17" t="s">
        <v>1766</v>
      </c>
      <c r="AE658">
        <v>18</v>
      </c>
      <c r="AF658" s="17" t="s">
        <v>2937</v>
      </c>
      <c r="AG658" t="s">
        <v>2957</v>
      </c>
      <c r="AH658" s="17" t="s">
        <v>1766</v>
      </c>
    </row>
    <row r="659" spans="1:34">
      <c r="A659">
        <v>309</v>
      </c>
      <c r="B659" s="17" t="s">
        <v>31</v>
      </c>
      <c r="C659" s="17" t="s">
        <v>31</v>
      </c>
      <c r="D659" s="17" t="s">
        <v>1</v>
      </c>
      <c r="E659" s="17" t="s">
        <v>107</v>
      </c>
      <c r="F659" s="17" t="s">
        <v>108</v>
      </c>
      <c r="G659" s="17" t="s">
        <v>386</v>
      </c>
      <c r="H659">
        <v>95342</v>
      </c>
      <c r="I659" s="8">
        <v>45936</v>
      </c>
      <c r="J659" s="8">
        <v>45936</v>
      </c>
      <c r="K659">
        <v>0</v>
      </c>
      <c r="L659" s="17" t="s">
        <v>2937</v>
      </c>
      <c r="M659">
        <v>34492</v>
      </c>
      <c r="N659">
        <v>8101</v>
      </c>
      <c r="O659">
        <v>38</v>
      </c>
      <c r="P659">
        <v>80</v>
      </c>
      <c r="Q659" s="17" t="s">
        <v>2944</v>
      </c>
      <c r="R659" s="17" t="s">
        <v>2945</v>
      </c>
      <c r="S659" s="17" t="s">
        <v>2948</v>
      </c>
      <c r="T659">
        <v>118</v>
      </c>
      <c r="U659" s="17" t="s">
        <v>2948</v>
      </c>
      <c r="V659" s="17" t="s">
        <v>2941</v>
      </c>
      <c r="W659" s="172">
        <v>45936</v>
      </c>
      <c r="Y659" s="172">
        <v>45931</v>
      </c>
      <c r="Z659" s="17" t="s">
        <v>2942</v>
      </c>
      <c r="AA659">
        <v>2025</v>
      </c>
      <c r="AB659" s="17" t="s">
        <v>1003</v>
      </c>
      <c r="AC659" s="17"/>
      <c r="AD659" s="17" t="s">
        <v>1760</v>
      </c>
      <c r="AE659">
        <v>18</v>
      </c>
      <c r="AF659" s="17" t="s">
        <v>2937</v>
      </c>
      <c r="AG659" t="s">
        <v>2957</v>
      </c>
      <c r="AH659" s="17" t="s">
        <v>1760</v>
      </c>
    </row>
    <row r="660" spans="1:34">
      <c r="A660">
        <v>548</v>
      </c>
      <c r="B660" s="17" t="s">
        <v>31</v>
      </c>
      <c r="C660" s="17" t="s">
        <v>31</v>
      </c>
      <c r="D660" s="17" t="s">
        <v>1</v>
      </c>
      <c r="E660" s="17" t="s">
        <v>107</v>
      </c>
      <c r="F660" s="17" t="s">
        <v>108</v>
      </c>
      <c r="G660" s="17" t="s">
        <v>632</v>
      </c>
      <c r="H660">
        <v>125451</v>
      </c>
      <c r="I660" s="8">
        <v>45945</v>
      </c>
      <c r="J660" s="8">
        <v>45945</v>
      </c>
      <c r="K660">
        <v>0</v>
      </c>
      <c r="L660" s="17" t="s">
        <v>2937</v>
      </c>
      <c r="M660">
        <v>19690</v>
      </c>
      <c r="N660">
        <v>4727</v>
      </c>
      <c r="O660">
        <v>23</v>
      </c>
      <c r="P660">
        <v>40</v>
      </c>
      <c r="Q660" s="17" t="s">
        <v>2944</v>
      </c>
      <c r="R660" s="17" t="s">
        <v>2945</v>
      </c>
      <c r="S660" s="17" t="s">
        <v>2946</v>
      </c>
      <c r="T660">
        <v>63</v>
      </c>
      <c r="U660" s="17" t="s">
        <v>2946</v>
      </c>
      <c r="V660" s="17" t="s">
        <v>2941</v>
      </c>
      <c r="W660" s="172"/>
      <c r="Y660" s="172">
        <v>45931</v>
      </c>
      <c r="Z660" s="17" t="s">
        <v>2942</v>
      </c>
      <c r="AA660">
        <v>2025</v>
      </c>
      <c r="AB660" s="17" t="s">
        <v>2943</v>
      </c>
      <c r="AC660" s="17"/>
      <c r="AD660" s="17" t="s">
        <v>1854</v>
      </c>
      <c r="AE660">
        <v>18</v>
      </c>
      <c r="AF660" s="17" t="s">
        <v>2937</v>
      </c>
      <c r="AG660" t="s">
        <v>2957</v>
      </c>
      <c r="AH660" s="17" t="s">
        <v>1854</v>
      </c>
    </row>
    <row r="661" spans="1:34">
      <c r="A661">
        <v>550</v>
      </c>
      <c r="B661" s="17" t="s">
        <v>31</v>
      </c>
      <c r="C661" s="17" t="s">
        <v>31</v>
      </c>
      <c r="D661" s="17" t="s">
        <v>1</v>
      </c>
      <c r="E661" s="17" t="s">
        <v>107</v>
      </c>
      <c r="F661" s="17" t="s">
        <v>108</v>
      </c>
      <c r="G661" s="17" t="s">
        <v>633</v>
      </c>
      <c r="H661">
        <v>125451</v>
      </c>
      <c r="I661" s="8">
        <v>45945</v>
      </c>
      <c r="J661" s="8">
        <v>45945</v>
      </c>
      <c r="K661">
        <v>0</v>
      </c>
      <c r="L661" s="17" t="s">
        <v>2937</v>
      </c>
      <c r="M661">
        <v>2768</v>
      </c>
      <c r="N661">
        <v>1301</v>
      </c>
      <c r="O661">
        <v>12</v>
      </c>
      <c r="P661">
        <v>40</v>
      </c>
      <c r="Q661" s="17" t="s">
        <v>2944</v>
      </c>
      <c r="R661" s="17" t="s">
        <v>2945</v>
      </c>
      <c r="S661" s="17" t="s">
        <v>2946</v>
      </c>
      <c r="T661">
        <v>52</v>
      </c>
      <c r="U661" s="17" t="s">
        <v>2946</v>
      </c>
      <c r="V661" s="17" t="s">
        <v>2941</v>
      </c>
      <c r="W661" s="172">
        <v>45945</v>
      </c>
      <c r="Y661" s="172">
        <v>45931</v>
      </c>
      <c r="Z661" s="17" t="s">
        <v>2942</v>
      </c>
      <c r="AA661">
        <v>2025</v>
      </c>
      <c r="AB661" s="17" t="s">
        <v>2943</v>
      </c>
      <c r="AC661" s="17"/>
      <c r="AD661" s="17" t="s">
        <v>1760</v>
      </c>
      <c r="AE661">
        <v>18</v>
      </c>
      <c r="AF661" s="17" t="s">
        <v>2937</v>
      </c>
      <c r="AG661" t="s">
        <v>2957</v>
      </c>
      <c r="AH661" s="17" t="s">
        <v>1760</v>
      </c>
    </row>
    <row r="662" spans="1:34">
      <c r="A662">
        <v>552</v>
      </c>
      <c r="B662" s="17" t="s">
        <v>31</v>
      </c>
      <c r="C662" s="17" t="s">
        <v>31</v>
      </c>
      <c r="D662" s="17" t="s">
        <v>1</v>
      </c>
      <c r="E662" s="17" t="s">
        <v>107</v>
      </c>
      <c r="F662" s="17" t="s">
        <v>108</v>
      </c>
      <c r="G662" s="17" t="s">
        <v>635</v>
      </c>
      <c r="H662">
        <v>125451</v>
      </c>
      <c r="I662" s="8">
        <v>45945</v>
      </c>
      <c r="J662" s="8">
        <v>45945</v>
      </c>
      <c r="K662">
        <v>0</v>
      </c>
      <c r="L662" s="17" t="s">
        <v>2937</v>
      </c>
      <c r="M662">
        <v>13576</v>
      </c>
      <c r="N662">
        <v>3934</v>
      </c>
      <c r="O662">
        <v>30</v>
      </c>
      <c r="P662">
        <v>40</v>
      </c>
      <c r="Q662" s="17" t="s">
        <v>2944</v>
      </c>
      <c r="R662" s="17" t="s">
        <v>2945</v>
      </c>
      <c r="S662" s="17" t="s">
        <v>2946</v>
      </c>
      <c r="T662">
        <v>70</v>
      </c>
      <c r="U662" s="17" t="s">
        <v>2946</v>
      </c>
      <c r="V662" s="17" t="s">
        <v>2941</v>
      </c>
      <c r="W662" s="172">
        <v>45945</v>
      </c>
      <c r="Y662" s="172">
        <v>45931</v>
      </c>
      <c r="Z662" s="17" t="s">
        <v>2942</v>
      </c>
      <c r="AA662">
        <v>2025</v>
      </c>
      <c r="AB662" s="17" t="s">
        <v>2943</v>
      </c>
      <c r="AC662" s="17"/>
      <c r="AD662" s="17" t="s">
        <v>1760</v>
      </c>
      <c r="AE662">
        <v>18</v>
      </c>
      <c r="AF662" s="17" t="s">
        <v>2937</v>
      </c>
      <c r="AG662" t="s">
        <v>2957</v>
      </c>
      <c r="AH662" s="17" t="s">
        <v>1760</v>
      </c>
    </row>
    <row r="663" spans="1:34">
      <c r="A663">
        <v>659</v>
      </c>
      <c r="B663" s="17" t="s">
        <v>31</v>
      </c>
      <c r="C663" s="17" t="s">
        <v>31</v>
      </c>
      <c r="D663" s="17" t="s">
        <v>1</v>
      </c>
      <c r="E663" s="17" t="s">
        <v>107</v>
      </c>
      <c r="F663" s="17" t="s">
        <v>108</v>
      </c>
      <c r="G663" s="17" t="s">
        <v>681</v>
      </c>
      <c r="H663">
        <v>95441</v>
      </c>
      <c r="I663" s="8">
        <v>45960</v>
      </c>
      <c r="J663" s="8">
        <v>45960</v>
      </c>
      <c r="K663">
        <v>0</v>
      </c>
      <c r="L663" s="17" t="s">
        <v>2937</v>
      </c>
      <c r="M663">
        <v>13144</v>
      </c>
      <c r="N663">
        <v>3387</v>
      </c>
      <c r="O663">
        <v>18</v>
      </c>
      <c r="P663">
        <v>40</v>
      </c>
      <c r="Q663" s="17" t="s">
        <v>2944</v>
      </c>
      <c r="R663" s="17" t="s">
        <v>2945</v>
      </c>
      <c r="S663" s="17" t="s">
        <v>2946</v>
      </c>
      <c r="T663">
        <v>58</v>
      </c>
      <c r="U663" s="17" t="s">
        <v>2946</v>
      </c>
      <c r="V663" s="17" t="s">
        <v>2941</v>
      </c>
      <c r="W663" s="172">
        <v>45960</v>
      </c>
      <c r="Y663" s="172">
        <v>45931</v>
      </c>
      <c r="Z663" s="17" t="s">
        <v>2942</v>
      </c>
      <c r="AA663">
        <v>2025</v>
      </c>
      <c r="AB663" s="17" t="s">
        <v>2951</v>
      </c>
      <c r="AC663" s="17"/>
      <c r="AD663" s="17" t="s">
        <v>1766</v>
      </c>
      <c r="AE663">
        <v>18</v>
      </c>
      <c r="AF663" s="17" t="s">
        <v>2937</v>
      </c>
      <c r="AG663" t="s">
        <v>2957</v>
      </c>
      <c r="AH663" s="17" t="s">
        <v>1766</v>
      </c>
    </row>
    <row r="664" spans="1:34">
      <c r="A664">
        <v>551</v>
      </c>
      <c r="B664" s="17" t="s">
        <v>31</v>
      </c>
      <c r="C664" s="17" t="s">
        <v>31</v>
      </c>
      <c r="D664" s="17" t="s">
        <v>1</v>
      </c>
      <c r="E664" s="17" t="s">
        <v>107</v>
      </c>
      <c r="F664" s="17" t="s">
        <v>108</v>
      </c>
      <c r="G664" s="17" t="s">
        <v>636</v>
      </c>
      <c r="H664">
        <v>125451</v>
      </c>
      <c r="I664" s="8">
        <v>45945</v>
      </c>
      <c r="J664" s="8">
        <v>45945</v>
      </c>
      <c r="K664">
        <v>0</v>
      </c>
      <c r="L664" s="17" t="s">
        <v>2937</v>
      </c>
      <c r="M664">
        <v>9357</v>
      </c>
      <c r="N664">
        <v>2100</v>
      </c>
      <c r="O664">
        <v>12</v>
      </c>
      <c r="P664">
        <v>40</v>
      </c>
      <c r="Q664" s="17" t="s">
        <v>2944</v>
      </c>
      <c r="R664" s="17" t="s">
        <v>2945</v>
      </c>
      <c r="S664" s="17" t="s">
        <v>2946</v>
      </c>
      <c r="T664">
        <v>52</v>
      </c>
      <c r="U664" s="17" t="s">
        <v>2946</v>
      </c>
      <c r="V664" s="17" t="s">
        <v>2941</v>
      </c>
      <c r="W664" s="172">
        <v>45945</v>
      </c>
      <c r="Y664" s="172">
        <v>45931</v>
      </c>
      <c r="Z664" s="17" t="s">
        <v>2942</v>
      </c>
      <c r="AA664">
        <v>2025</v>
      </c>
      <c r="AB664" s="17" t="s">
        <v>2943</v>
      </c>
      <c r="AC664" s="17"/>
      <c r="AD664" s="17" t="s">
        <v>1760</v>
      </c>
      <c r="AE664">
        <v>18</v>
      </c>
      <c r="AF664" s="17" t="s">
        <v>2937</v>
      </c>
      <c r="AG664" t="s">
        <v>2957</v>
      </c>
      <c r="AH664" s="17" t="s">
        <v>1760</v>
      </c>
    </row>
    <row r="665" spans="1:34">
      <c r="A665">
        <v>381</v>
      </c>
      <c r="B665" s="17" t="s">
        <v>31</v>
      </c>
      <c r="C665" s="17" t="s">
        <v>31</v>
      </c>
      <c r="D665" s="17" t="s">
        <v>1</v>
      </c>
      <c r="E665" s="17" t="s">
        <v>107</v>
      </c>
      <c r="F665" s="17" t="s">
        <v>108</v>
      </c>
      <c r="G665" s="17" t="s">
        <v>467</v>
      </c>
      <c r="H665">
        <v>85547</v>
      </c>
      <c r="I665" s="8">
        <v>45938</v>
      </c>
      <c r="J665" s="8">
        <v>45938</v>
      </c>
      <c r="K665">
        <v>0</v>
      </c>
      <c r="L665" s="17" t="s">
        <v>2937</v>
      </c>
      <c r="M665">
        <v>15511</v>
      </c>
      <c r="N665">
        <v>2867</v>
      </c>
      <c r="O665">
        <v>20</v>
      </c>
      <c r="P665">
        <v>80</v>
      </c>
      <c r="Q665" s="17" t="s">
        <v>2944</v>
      </c>
      <c r="R665" s="17" t="s">
        <v>2945</v>
      </c>
      <c r="S665" s="17" t="s">
        <v>2948</v>
      </c>
      <c r="T665">
        <v>100</v>
      </c>
      <c r="U665" s="17" t="s">
        <v>2948</v>
      </c>
      <c r="V665" s="17" t="s">
        <v>2941</v>
      </c>
      <c r="W665" s="172">
        <v>45938</v>
      </c>
      <c r="Y665" s="172">
        <v>45931</v>
      </c>
      <c r="Z665" s="17" t="s">
        <v>2942</v>
      </c>
      <c r="AA665">
        <v>2025</v>
      </c>
      <c r="AB665" s="17" t="s">
        <v>2943</v>
      </c>
      <c r="AC665" s="17"/>
      <c r="AD665" s="17" t="s">
        <v>1711</v>
      </c>
      <c r="AE665">
        <v>18</v>
      </c>
      <c r="AF665" s="17" t="s">
        <v>2937</v>
      </c>
      <c r="AG665" t="s">
        <v>2957</v>
      </c>
      <c r="AH665" s="17" t="s">
        <v>1711</v>
      </c>
    </row>
    <row r="666" spans="1:34">
      <c r="A666">
        <v>581</v>
      </c>
      <c r="B666" s="17" t="s">
        <v>31</v>
      </c>
      <c r="C666" s="17" t="s">
        <v>31</v>
      </c>
      <c r="D666" s="17" t="s">
        <v>1</v>
      </c>
      <c r="E666" s="17" t="s">
        <v>107</v>
      </c>
      <c r="F666" s="17" t="s">
        <v>108</v>
      </c>
      <c r="G666" s="17" t="s">
        <v>652</v>
      </c>
      <c r="H666">
        <v>82524</v>
      </c>
      <c r="I666" s="8">
        <v>45947</v>
      </c>
      <c r="J666" s="8">
        <v>45947</v>
      </c>
      <c r="K666">
        <v>0</v>
      </c>
      <c r="L666" s="17" t="s">
        <v>2937</v>
      </c>
      <c r="M666">
        <v>15178</v>
      </c>
      <c r="N666">
        <v>3779</v>
      </c>
      <c r="O666">
        <v>16</v>
      </c>
      <c r="P666">
        <v>40</v>
      </c>
      <c r="Q666" s="17" t="s">
        <v>2944</v>
      </c>
      <c r="R666" s="17" t="s">
        <v>2945</v>
      </c>
      <c r="S666" s="17" t="s">
        <v>2946</v>
      </c>
      <c r="T666">
        <v>56</v>
      </c>
      <c r="U666" s="17" t="s">
        <v>2946</v>
      </c>
      <c r="V666" s="17" t="s">
        <v>2941</v>
      </c>
      <c r="W666" s="172">
        <v>45947</v>
      </c>
      <c r="Y666" s="172">
        <v>45931</v>
      </c>
      <c r="Z666" s="17" t="s">
        <v>2942</v>
      </c>
      <c r="AA666">
        <v>2025</v>
      </c>
      <c r="AB666" s="17" t="s">
        <v>2952</v>
      </c>
      <c r="AC666" s="17"/>
      <c r="AD666" s="17" t="s">
        <v>1854</v>
      </c>
      <c r="AE666">
        <v>18</v>
      </c>
      <c r="AF666" s="17" t="s">
        <v>2937</v>
      </c>
      <c r="AG666" t="s">
        <v>2957</v>
      </c>
      <c r="AH666" s="17" t="s">
        <v>1854</v>
      </c>
    </row>
    <row r="667" spans="1:34">
      <c r="A667">
        <v>652</v>
      </c>
      <c r="B667" s="17" t="s">
        <v>31</v>
      </c>
      <c r="C667" s="17" t="s">
        <v>31</v>
      </c>
      <c r="D667" s="17" t="s">
        <v>1</v>
      </c>
      <c r="E667" s="17" t="s">
        <v>107</v>
      </c>
      <c r="F667" s="17" t="s">
        <v>108</v>
      </c>
      <c r="G667" s="17" t="s">
        <v>679</v>
      </c>
      <c r="H667">
        <v>95441</v>
      </c>
      <c r="I667" s="8">
        <v>45960</v>
      </c>
      <c r="J667" s="8">
        <v>45960</v>
      </c>
      <c r="K667">
        <v>0</v>
      </c>
      <c r="L667" s="17" t="s">
        <v>2937</v>
      </c>
      <c r="M667">
        <v>9245</v>
      </c>
      <c r="N667">
        <v>2567</v>
      </c>
      <c r="O667">
        <v>30</v>
      </c>
      <c r="P667">
        <v>40</v>
      </c>
      <c r="Q667" s="17" t="s">
        <v>2944</v>
      </c>
      <c r="R667" s="17" t="s">
        <v>2945</v>
      </c>
      <c r="S667" s="17" t="s">
        <v>2946</v>
      </c>
      <c r="T667">
        <v>70</v>
      </c>
      <c r="U667" s="17" t="s">
        <v>2946</v>
      </c>
      <c r="V667" s="17" t="s">
        <v>2941</v>
      </c>
      <c r="W667" s="172">
        <v>45960</v>
      </c>
      <c r="Y667" s="172">
        <v>45931</v>
      </c>
      <c r="Z667" s="17" t="s">
        <v>2942</v>
      </c>
      <c r="AA667">
        <v>2025</v>
      </c>
      <c r="AB667" s="17" t="s">
        <v>2951</v>
      </c>
      <c r="AC667" s="17"/>
      <c r="AD667" s="17" t="s">
        <v>1854</v>
      </c>
      <c r="AE667">
        <v>18</v>
      </c>
      <c r="AF667" s="17" t="s">
        <v>2937</v>
      </c>
      <c r="AG667" t="s">
        <v>2957</v>
      </c>
      <c r="AH667" s="17" t="s">
        <v>1854</v>
      </c>
    </row>
    <row r="668" spans="1:34">
      <c r="A668">
        <v>310</v>
      </c>
      <c r="B668" s="17" t="s">
        <v>31</v>
      </c>
      <c r="C668" s="17" t="s">
        <v>31</v>
      </c>
      <c r="D668" s="17" t="s">
        <v>1</v>
      </c>
      <c r="E668" s="17" t="s">
        <v>107</v>
      </c>
      <c r="F668" s="17" t="s">
        <v>108</v>
      </c>
      <c r="G668" s="17" t="s">
        <v>387</v>
      </c>
      <c r="H668">
        <v>95342</v>
      </c>
      <c r="I668" s="8">
        <v>45936</v>
      </c>
      <c r="J668" s="8">
        <v>45936</v>
      </c>
      <c r="K668">
        <v>0</v>
      </c>
      <c r="L668" s="17" t="s">
        <v>2937</v>
      </c>
      <c r="M668">
        <v>6625</v>
      </c>
      <c r="N668">
        <v>801</v>
      </c>
      <c r="O668">
        <v>12</v>
      </c>
      <c r="P668">
        <v>100</v>
      </c>
      <c r="Q668" s="17" t="s">
        <v>2944</v>
      </c>
      <c r="R668" s="17" t="s">
        <v>2945</v>
      </c>
      <c r="S668" s="17" t="s">
        <v>2948</v>
      </c>
      <c r="T668">
        <v>112</v>
      </c>
      <c r="U668" s="17" t="s">
        <v>2948</v>
      </c>
      <c r="V668" s="17" t="s">
        <v>2941</v>
      </c>
      <c r="W668" s="172">
        <v>45936</v>
      </c>
      <c r="Y668" s="172">
        <v>45931</v>
      </c>
      <c r="Z668" s="17" t="s">
        <v>2942</v>
      </c>
      <c r="AA668">
        <v>2025</v>
      </c>
      <c r="AB668" s="17" t="s">
        <v>1003</v>
      </c>
      <c r="AC668" s="17"/>
      <c r="AD668" s="17" t="s">
        <v>1766</v>
      </c>
      <c r="AE668">
        <v>18</v>
      </c>
      <c r="AF668" s="17" t="s">
        <v>2937</v>
      </c>
      <c r="AG668" t="s">
        <v>2957</v>
      </c>
      <c r="AH668" s="17" t="s">
        <v>1766</v>
      </c>
    </row>
    <row r="669" spans="1:34">
      <c r="A669">
        <v>155</v>
      </c>
      <c r="B669" s="17" t="s">
        <v>31</v>
      </c>
      <c r="C669" s="17" t="s">
        <v>31</v>
      </c>
      <c r="D669" s="17" t="s">
        <v>1</v>
      </c>
      <c r="E669" s="17" t="s">
        <v>107</v>
      </c>
      <c r="F669" s="17" t="s">
        <v>108</v>
      </c>
      <c r="G669" s="17" t="s">
        <v>214</v>
      </c>
      <c r="H669">
        <v>85236</v>
      </c>
      <c r="I669" s="8">
        <v>45933</v>
      </c>
      <c r="J669" s="8">
        <v>45933</v>
      </c>
      <c r="K669">
        <v>0</v>
      </c>
      <c r="L669" s="17" t="s">
        <v>2937</v>
      </c>
      <c r="M669">
        <v>41</v>
      </c>
      <c r="N669">
        <v>7</v>
      </c>
      <c r="O669">
        <v>12</v>
      </c>
      <c r="P669">
        <v>80</v>
      </c>
      <c r="Q669" s="17" t="s">
        <v>2944</v>
      </c>
      <c r="R669" s="17" t="s">
        <v>2945</v>
      </c>
      <c r="S669" s="17" t="s">
        <v>2948</v>
      </c>
      <c r="T669">
        <v>92</v>
      </c>
      <c r="U669" s="17" t="s">
        <v>2948</v>
      </c>
      <c r="V669" s="17" t="s">
        <v>2941</v>
      </c>
      <c r="W669" s="172">
        <v>45933</v>
      </c>
      <c r="Y669" s="172">
        <v>45931</v>
      </c>
      <c r="Z669" s="17" t="s">
        <v>2942</v>
      </c>
      <c r="AA669">
        <v>2025</v>
      </c>
      <c r="AB669" s="17" t="s">
        <v>2952</v>
      </c>
      <c r="AC669" s="17"/>
      <c r="AD669" s="17" t="s">
        <v>1854</v>
      </c>
      <c r="AE669">
        <v>18</v>
      </c>
      <c r="AF669" s="17" t="s">
        <v>2937</v>
      </c>
      <c r="AG669" t="s">
        <v>2957</v>
      </c>
      <c r="AH669" s="17" t="s">
        <v>1854</v>
      </c>
    </row>
    <row r="670" spans="1:34">
      <c r="A670">
        <v>153</v>
      </c>
      <c r="B670" s="17" t="s">
        <v>31</v>
      </c>
      <c r="C670" s="17" t="s">
        <v>31</v>
      </c>
      <c r="D670" s="17" t="s">
        <v>1</v>
      </c>
      <c r="E670" s="17" t="s">
        <v>107</v>
      </c>
      <c r="F670" s="17" t="s">
        <v>108</v>
      </c>
      <c r="G670" s="17" t="s">
        <v>212</v>
      </c>
      <c r="H670">
        <v>85236</v>
      </c>
      <c r="I670" s="8">
        <v>45933</v>
      </c>
      <c r="J670" s="8">
        <v>45933</v>
      </c>
      <c r="K670">
        <v>0</v>
      </c>
      <c r="L670" s="17" t="s">
        <v>2937</v>
      </c>
      <c r="M670">
        <v>2754</v>
      </c>
      <c r="N670">
        <v>521</v>
      </c>
      <c r="O670">
        <v>17</v>
      </c>
      <c r="P670">
        <v>60</v>
      </c>
      <c r="Q670" s="17" t="s">
        <v>2944</v>
      </c>
      <c r="R670" s="17" t="s">
        <v>2945</v>
      </c>
      <c r="S670" s="17" t="s">
        <v>2946</v>
      </c>
      <c r="T670">
        <v>77</v>
      </c>
      <c r="U670" s="17" t="s">
        <v>2946</v>
      </c>
      <c r="V670" s="17" t="s">
        <v>2941</v>
      </c>
      <c r="W670" s="172">
        <v>45933</v>
      </c>
      <c r="Y670" s="172">
        <v>45931</v>
      </c>
      <c r="Z670" s="17" t="s">
        <v>2942</v>
      </c>
      <c r="AA670">
        <v>2025</v>
      </c>
      <c r="AB670" s="17" t="s">
        <v>2952</v>
      </c>
      <c r="AC670" s="17"/>
      <c r="AD670" s="17" t="s">
        <v>1854</v>
      </c>
      <c r="AE670">
        <v>18</v>
      </c>
      <c r="AF670" s="17" t="s">
        <v>2937</v>
      </c>
      <c r="AG670" t="s">
        <v>2957</v>
      </c>
      <c r="AH670" s="17" t="s">
        <v>1854</v>
      </c>
    </row>
    <row r="671" spans="1:34">
      <c r="A671">
        <v>258</v>
      </c>
      <c r="B671" s="17" t="s">
        <v>31</v>
      </c>
      <c r="C671" s="17" t="s">
        <v>31</v>
      </c>
      <c r="D671" s="17" t="s">
        <v>1</v>
      </c>
      <c r="E671" s="17" t="s">
        <v>107</v>
      </c>
      <c r="F671" s="17" t="s">
        <v>108</v>
      </c>
      <c r="G671" s="17" t="s">
        <v>330</v>
      </c>
      <c r="H671">
        <v>84501</v>
      </c>
      <c r="I671" s="8">
        <v>45935</v>
      </c>
      <c r="J671" s="8">
        <v>45935</v>
      </c>
      <c r="K671">
        <v>0</v>
      </c>
      <c r="L671" s="17" t="s">
        <v>2937</v>
      </c>
      <c r="M671">
        <v>5926</v>
      </c>
      <c r="N671">
        <v>1234</v>
      </c>
      <c r="O671">
        <v>30</v>
      </c>
      <c r="P671">
        <v>60</v>
      </c>
      <c r="Q671" s="17" t="s">
        <v>2944</v>
      </c>
      <c r="R671" s="17" t="s">
        <v>2945</v>
      </c>
      <c r="S671" s="17" t="s">
        <v>2946</v>
      </c>
      <c r="T671">
        <v>90</v>
      </c>
      <c r="U671" s="17" t="s">
        <v>2946</v>
      </c>
      <c r="V671" s="17" t="s">
        <v>2941</v>
      </c>
      <c r="W671" s="172">
        <v>45935</v>
      </c>
      <c r="Y671" s="172">
        <v>45931</v>
      </c>
      <c r="Z671" s="17" t="s">
        <v>2942</v>
      </c>
      <c r="AA671">
        <v>2025</v>
      </c>
      <c r="AB671" s="17" t="s">
        <v>2950</v>
      </c>
      <c r="AC671" s="17"/>
      <c r="AD671" s="17" t="s">
        <v>1854</v>
      </c>
      <c r="AE671">
        <v>18</v>
      </c>
      <c r="AF671" s="17" t="s">
        <v>2937</v>
      </c>
      <c r="AG671" t="s">
        <v>2957</v>
      </c>
      <c r="AH671" s="17" t="s">
        <v>1854</v>
      </c>
    </row>
    <row r="672" spans="1:34">
      <c r="A672">
        <v>653</v>
      </c>
      <c r="B672" s="17" t="s">
        <v>31</v>
      </c>
      <c r="C672" s="17" t="s">
        <v>31</v>
      </c>
      <c r="D672" s="17" t="s">
        <v>1</v>
      </c>
      <c r="E672" s="17" t="s">
        <v>107</v>
      </c>
      <c r="F672" s="17" t="s">
        <v>108</v>
      </c>
      <c r="G672" s="17" t="s">
        <v>330</v>
      </c>
      <c r="H672">
        <v>95441</v>
      </c>
      <c r="I672" s="8">
        <v>45960</v>
      </c>
      <c r="J672" s="8">
        <v>45960</v>
      </c>
      <c r="K672">
        <v>0</v>
      </c>
      <c r="L672" s="17" t="s">
        <v>2937</v>
      </c>
      <c r="M672">
        <v>6095</v>
      </c>
      <c r="N672">
        <v>1264</v>
      </c>
      <c r="O672">
        <v>24</v>
      </c>
      <c r="P672">
        <v>40</v>
      </c>
      <c r="Q672" s="17" t="s">
        <v>2944</v>
      </c>
      <c r="R672" s="17" t="s">
        <v>2945</v>
      </c>
      <c r="S672" s="17" t="s">
        <v>2946</v>
      </c>
      <c r="T672">
        <v>64</v>
      </c>
      <c r="U672" s="17" t="s">
        <v>2946</v>
      </c>
      <c r="V672" s="17" t="s">
        <v>2941</v>
      </c>
      <c r="W672" s="172">
        <v>45960</v>
      </c>
      <c r="Y672" s="172">
        <v>45931</v>
      </c>
      <c r="Z672" s="17" t="s">
        <v>2942</v>
      </c>
      <c r="AA672">
        <v>2025</v>
      </c>
      <c r="AB672" s="17" t="s">
        <v>2951</v>
      </c>
      <c r="AC672" s="17"/>
      <c r="AD672" s="17" t="s">
        <v>1854</v>
      </c>
      <c r="AE672">
        <v>18</v>
      </c>
      <c r="AF672" s="17" t="s">
        <v>2937</v>
      </c>
      <c r="AG672" t="s">
        <v>2957</v>
      </c>
      <c r="AH672" s="17" t="s">
        <v>1854</v>
      </c>
    </row>
    <row r="673" spans="1:34">
      <c r="A673">
        <v>255</v>
      </c>
      <c r="B673" s="17" t="s">
        <v>31</v>
      </c>
      <c r="C673" s="17" t="s">
        <v>31</v>
      </c>
      <c r="D673" s="17" t="s">
        <v>1</v>
      </c>
      <c r="E673" s="17" t="s">
        <v>107</v>
      </c>
      <c r="F673" s="17" t="s">
        <v>108</v>
      </c>
      <c r="G673" s="17" t="s">
        <v>327</v>
      </c>
      <c r="H673">
        <v>84501</v>
      </c>
      <c r="I673" s="8">
        <v>45935</v>
      </c>
      <c r="J673" s="8">
        <v>45936</v>
      </c>
      <c r="K673">
        <v>1</v>
      </c>
      <c r="L673" s="17" t="s">
        <v>2937</v>
      </c>
      <c r="M673">
        <v>3951</v>
      </c>
      <c r="N673">
        <v>867</v>
      </c>
      <c r="O673">
        <v>57</v>
      </c>
      <c r="P673">
        <v>40</v>
      </c>
      <c r="Q673" s="17" t="s">
        <v>2944</v>
      </c>
      <c r="R673" s="17" t="s">
        <v>2945</v>
      </c>
      <c r="S673" s="17" t="s">
        <v>2946</v>
      </c>
      <c r="T673">
        <v>97</v>
      </c>
      <c r="U673" s="17" t="s">
        <v>2946</v>
      </c>
      <c r="V673" s="17" t="s">
        <v>2941</v>
      </c>
      <c r="W673" s="172">
        <v>45936</v>
      </c>
      <c r="Y673" s="172">
        <v>45931</v>
      </c>
      <c r="Z673" s="17" t="s">
        <v>2942</v>
      </c>
      <c r="AA673">
        <v>2025</v>
      </c>
      <c r="AB673" s="17" t="s">
        <v>1003</v>
      </c>
      <c r="AC673" s="17"/>
      <c r="AD673" s="17" t="s">
        <v>1854</v>
      </c>
      <c r="AE673">
        <v>18</v>
      </c>
      <c r="AF673" s="17" t="s">
        <v>2937</v>
      </c>
      <c r="AG673" t="s">
        <v>2957</v>
      </c>
      <c r="AH673" s="17" t="s">
        <v>1854</v>
      </c>
    </row>
    <row r="674" spans="1:34">
      <c r="A674">
        <v>152</v>
      </c>
      <c r="B674" s="17" t="s">
        <v>31</v>
      </c>
      <c r="C674" s="17" t="s">
        <v>31</v>
      </c>
      <c r="D674" s="17" t="s">
        <v>1</v>
      </c>
      <c r="E674" s="17" t="s">
        <v>107</v>
      </c>
      <c r="F674" s="17" t="s">
        <v>108</v>
      </c>
      <c r="G674" s="17" t="s">
        <v>211</v>
      </c>
      <c r="H674">
        <v>85236</v>
      </c>
      <c r="I674" s="8">
        <v>45933</v>
      </c>
      <c r="J674" s="8">
        <v>45933</v>
      </c>
      <c r="K674">
        <v>0</v>
      </c>
      <c r="L674" s="17" t="s">
        <v>2937</v>
      </c>
      <c r="M674">
        <v>15645</v>
      </c>
      <c r="N674">
        <v>4104</v>
      </c>
      <c r="O674">
        <v>20</v>
      </c>
      <c r="P674">
        <v>60</v>
      </c>
      <c r="Q674" s="17" t="s">
        <v>2944</v>
      </c>
      <c r="R674" s="17" t="s">
        <v>2945</v>
      </c>
      <c r="S674" s="17" t="s">
        <v>2946</v>
      </c>
      <c r="T674">
        <v>80</v>
      </c>
      <c r="U674" s="17" t="s">
        <v>2946</v>
      </c>
      <c r="V674" s="17" t="s">
        <v>2941</v>
      </c>
      <c r="W674" s="172">
        <v>45933</v>
      </c>
      <c r="Y674" s="172">
        <v>45931</v>
      </c>
      <c r="Z674" s="17" t="s">
        <v>2942</v>
      </c>
      <c r="AA674">
        <v>2025</v>
      </c>
      <c r="AB674" s="17" t="s">
        <v>2952</v>
      </c>
      <c r="AC674" s="17"/>
      <c r="AD674" s="17" t="s">
        <v>1854</v>
      </c>
      <c r="AE674">
        <v>18</v>
      </c>
      <c r="AF674" s="17" t="s">
        <v>2937</v>
      </c>
      <c r="AG674" t="s">
        <v>2957</v>
      </c>
      <c r="AH674" s="17" t="s">
        <v>1854</v>
      </c>
    </row>
    <row r="675" spans="1:34">
      <c r="A675">
        <v>184</v>
      </c>
      <c r="B675" s="17" t="s">
        <v>31</v>
      </c>
      <c r="C675" s="17" t="s">
        <v>31</v>
      </c>
      <c r="D675" s="17" t="s">
        <v>1</v>
      </c>
      <c r="E675" s="17" t="s">
        <v>107</v>
      </c>
      <c r="F675" s="17" t="s">
        <v>108</v>
      </c>
      <c r="G675" s="17" t="s">
        <v>251</v>
      </c>
      <c r="H675">
        <v>122043</v>
      </c>
      <c r="I675" s="8">
        <v>45934</v>
      </c>
      <c r="J675" s="8">
        <v>45934</v>
      </c>
      <c r="K675">
        <v>0</v>
      </c>
      <c r="L675" s="17" t="s">
        <v>2937</v>
      </c>
      <c r="M675">
        <v>6888</v>
      </c>
      <c r="N675">
        <v>1456</v>
      </c>
      <c r="O675">
        <v>38</v>
      </c>
      <c r="P675">
        <v>60</v>
      </c>
      <c r="Q675" s="17" t="s">
        <v>2944</v>
      </c>
      <c r="R675" s="17" t="s">
        <v>2945</v>
      </c>
      <c r="S675" s="17" t="s">
        <v>2946</v>
      </c>
      <c r="T675">
        <v>98</v>
      </c>
      <c r="U675" s="17" t="s">
        <v>2946</v>
      </c>
      <c r="V675" s="17" t="s">
        <v>2941</v>
      </c>
      <c r="W675" s="172">
        <v>45934</v>
      </c>
      <c r="Y675" s="172">
        <v>45931</v>
      </c>
      <c r="Z675" s="17" t="s">
        <v>2942</v>
      </c>
      <c r="AA675">
        <v>2025</v>
      </c>
      <c r="AB675" s="17" t="s">
        <v>2947</v>
      </c>
      <c r="AC675" s="17"/>
      <c r="AD675" s="17" t="s">
        <v>1711</v>
      </c>
      <c r="AE675">
        <v>18</v>
      </c>
      <c r="AF675" s="17" t="s">
        <v>2937</v>
      </c>
      <c r="AG675" t="s">
        <v>2957</v>
      </c>
      <c r="AH675" s="17" t="s">
        <v>1711</v>
      </c>
    </row>
    <row r="676" spans="1:34">
      <c r="A676">
        <v>256</v>
      </c>
      <c r="B676" s="17" t="s">
        <v>31</v>
      </c>
      <c r="C676" s="17" t="s">
        <v>31</v>
      </c>
      <c r="D676" s="17" t="s">
        <v>1</v>
      </c>
      <c r="E676" s="17" t="s">
        <v>107</v>
      </c>
      <c r="F676" s="17" t="s">
        <v>108</v>
      </c>
      <c r="G676" s="17" t="s">
        <v>328</v>
      </c>
      <c r="H676">
        <v>84501</v>
      </c>
      <c r="I676" s="8">
        <v>45935</v>
      </c>
      <c r="J676" s="8">
        <v>45935</v>
      </c>
      <c r="K676">
        <v>0</v>
      </c>
      <c r="L676" s="17" t="s">
        <v>2937</v>
      </c>
      <c r="M676">
        <v>6864</v>
      </c>
      <c r="N676">
        <v>1457</v>
      </c>
      <c r="O676">
        <v>51</v>
      </c>
      <c r="P676">
        <v>40</v>
      </c>
      <c r="Q676" s="17" t="s">
        <v>2944</v>
      </c>
      <c r="R676" s="17" t="s">
        <v>2945</v>
      </c>
      <c r="S676" s="17" t="s">
        <v>2946</v>
      </c>
      <c r="T676">
        <v>91</v>
      </c>
      <c r="U676" s="17" t="s">
        <v>2946</v>
      </c>
      <c r="V676" s="17" t="s">
        <v>2941</v>
      </c>
      <c r="W676" s="172">
        <v>45935</v>
      </c>
      <c r="Y676" s="172">
        <v>45931</v>
      </c>
      <c r="Z676" s="17" t="s">
        <v>2942</v>
      </c>
      <c r="AA676">
        <v>2025</v>
      </c>
      <c r="AB676" s="17" t="s">
        <v>2950</v>
      </c>
      <c r="AC676" s="17"/>
      <c r="AD676" s="17" t="s">
        <v>1854</v>
      </c>
      <c r="AE676">
        <v>18</v>
      </c>
      <c r="AF676" s="17" t="s">
        <v>2937</v>
      </c>
      <c r="AG676" t="s">
        <v>2957</v>
      </c>
      <c r="AH676" s="17" t="s">
        <v>1854</v>
      </c>
    </row>
    <row r="677" spans="1:34">
      <c r="A677">
        <v>662</v>
      </c>
      <c r="B677" s="17" t="s">
        <v>31</v>
      </c>
      <c r="C677" s="17" t="s">
        <v>31</v>
      </c>
      <c r="D677" s="17" t="s">
        <v>1</v>
      </c>
      <c r="E677" s="17" t="s">
        <v>107</v>
      </c>
      <c r="F677" s="17" t="s">
        <v>108</v>
      </c>
      <c r="G677" s="17" t="s">
        <v>684</v>
      </c>
      <c r="H677">
        <v>100302</v>
      </c>
      <c r="I677" s="8">
        <v>45960</v>
      </c>
      <c r="J677" s="8">
        <v>45960</v>
      </c>
      <c r="K677">
        <v>0</v>
      </c>
      <c r="L677" s="17" t="s">
        <v>2937</v>
      </c>
      <c r="M677">
        <v>1911</v>
      </c>
      <c r="N677">
        <v>433</v>
      </c>
      <c r="O677">
        <v>37</v>
      </c>
      <c r="P677">
        <v>40</v>
      </c>
      <c r="Q677" s="17" t="s">
        <v>2944</v>
      </c>
      <c r="R677" s="17" t="s">
        <v>2945</v>
      </c>
      <c r="S677" s="17" t="s">
        <v>2946</v>
      </c>
      <c r="T677">
        <v>77</v>
      </c>
      <c r="U677" s="17" t="s">
        <v>2946</v>
      </c>
      <c r="V677" s="17" t="s">
        <v>2941</v>
      </c>
      <c r="W677" s="172">
        <v>45960</v>
      </c>
      <c r="Y677" s="172">
        <v>45931</v>
      </c>
      <c r="Z677" s="17" t="s">
        <v>2942</v>
      </c>
      <c r="AA677">
        <v>2025</v>
      </c>
      <c r="AB677" s="17" t="s">
        <v>2951</v>
      </c>
      <c r="AC677" s="17"/>
      <c r="AD677" s="17" t="s">
        <v>1766</v>
      </c>
      <c r="AE677">
        <v>18</v>
      </c>
      <c r="AF677" s="17" t="s">
        <v>2937</v>
      </c>
      <c r="AG677" t="s">
        <v>2957</v>
      </c>
      <c r="AH677" s="17" t="s">
        <v>1766</v>
      </c>
    </row>
    <row r="678" spans="1:34">
      <c r="A678">
        <v>384</v>
      </c>
      <c r="B678" s="17" t="s">
        <v>31</v>
      </c>
      <c r="C678" s="17" t="s">
        <v>31</v>
      </c>
      <c r="D678" s="17" t="s">
        <v>1</v>
      </c>
      <c r="E678" s="17" t="s">
        <v>107</v>
      </c>
      <c r="F678" s="17" t="s">
        <v>108</v>
      </c>
      <c r="G678" s="17" t="s">
        <v>470</v>
      </c>
      <c r="H678">
        <v>85547</v>
      </c>
      <c r="I678" s="8">
        <v>45938</v>
      </c>
      <c r="J678" s="8">
        <v>45938</v>
      </c>
      <c r="K678">
        <v>0</v>
      </c>
      <c r="L678" s="17" t="s">
        <v>2937</v>
      </c>
      <c r="M678">
        <v>3674</v>
      </c>
      <c r="N678">
        <v>522</v>
      </c>
      <c r="O678">
        <v>22</v>
      </c>
      <c r="P678">
        <v>80</v>
      </c>
      <c r="Q678" s="17" t="s">
        <v>2944</v>
      </c>
      <c r="R678" s="17" t="s">
        <v>2945</v>
      </c>
      <c r="S678" s="17" t="s">
        <v>2948</v>
      </c>
      <c r="T678">
        <v>102</v>
      </c>
      <c r="U678" s="17" t="s">
        <v>2948</v>
      </c>
      <c r="V678" s="17" t="s">
        <v>2941</v>
      </c>
      <c r="W678" s="172">
        <v>45938</v>
      </c>
      <c r="Y678" s="172">
        <v>45931</v>
      </c>
      <c r="Z678" s="17" t="s">
        <v>2942</v>
      </c>
      <c r="AA678">
        <v>2025</v>
      </c>
      <c r="AB678" s="17" t="s">
        <v>2943</v>
      </c>
      <c r="AC678" s="17"/>
      <c r="AD678" s="17" t="s">
        <v>1766</v>
      </c>
      <c r="AE678">
        <v>18</v>
      </c>
      <c r="AF678" s="17" t="s">
        <v>2937</v>
      </c>
      <c r="AG678" t="s">
        <v>2957</v>
      </c>
      <c r="AH678" s="17" t="s">
        <v>1766</v>
      </c>
    </row>
    <row r="679" spans="1:34">
      <c r="A679">
        <v>388</v>
      </c>
      <c r="B679" s="17" t="s">
        <v>31</v>
      </c>
      <c r="C679" s="17" t="s">
        <v>31</v>
      </c>
      <c r="D679" s="17" t="s">
        <v>1</v>
      </c>
      <c r="E679" s="17" t="s">
        <v>107</v>
      </c>
      <c r="F679" s="17" t="s">
        <v>108</v>
      </c>
      <c r="G679" s="17" t="s">
        <v>474</v>
      </c>
      <c r="H679">
        <v>85642</v>
      </c>
      <c r="I679" s="8">
        <v>45938</v>
      </c>
      <c r="J679" s="8">
        <v>45938</v>
      </c>
      <c r="K679">
        <v>0</v>
      </c>
      <c r="L679" s="17" t="s">
        <v>2937</v>
      </c>
      <c r="M679">
        <v>2826</v>
      </c>
      <c r="N679">
        <v>476</v>
      </c>
      <c r="O679">
        <v>29</v>
      </c>
      <c r="P679">
        <v>60</v>
      </c>
      <c r="Q679" s="17" t="s">
        <v>2944</v>
      </c>
      <c r="R679" s="17" t="s">
        <v>2945</v>
      </c>
      <c r="S679" s="17" t="s">
        <v>2946</v>
      </c>
      <c r="T679">
        <v>89</v>
      </c>
      <c r="U679" s="17" t="s">
        <v>2946</v>
      </c>
      <c r="V679" s="17" t="s">
        <v>2941</v>
      </c>
      <c r="W679" s="172">
        <v>45938</v>
      </c>
      <c r="Y679" s="172">
        <v>45931</v>
      </c>
      <c r="Z679" s="17" t="s">
        <v>2942</v>
      </c>
      <c r="AA679">
        <v>2025</v>
      </c>
      <c r="AB679" s="17" t="s">
        <v>2943</v>
      </c>
      <c r="AC679" s="17"/>
      <c r="AD679" s="17" t="s">
        <v>1766</v>
      </c>
      <c r="AE679">
        <v>18</v>
      </c>
      <c r="AF679" s="17" t="s">
        <v>2937</v>
      </c>
      <c r="AG679" t="s">
        <v>2957</v>
      </c>
      <c r="AH679" s="17" t="s">
        <v>1766</v>
      </c>
    </row>
    <row r="680" spans="1:34">
      <c r="A680">
        <v>22</v>
      </c>
      <c r="B680" s="17" t="s">
        <v>31</v>
      </c>
      <c r="C680" s="17" t="s">
        <v>31</v>
      </c>
      <c r="D680" s="17" t="s">
        <v>1</v>
      </c>
      <c r="E680" s="17" t="s">
        <v>109</v>
      </c>
      <c r="F680" s="17" t="s">
        <v>110</v>
      </c>
      <c r="G680" s="17" t="s">
        <v>59</v>
      </c>
      <c r="H680" t="s">
        <v>55</v>
      </c>
      <c r="I680" s="8">
        <v>45931</v>
      </c>
      <c r="J680" s="8">
        <v>45931</v>
      </c>
      <c r="K680">
        <v>0</v>
      </c>
      <c r="L680" s="17" t="s">
        <v>2937</v>
      </c>
      <c r="M680">
        <v>5636</v>
      </c>
      <c r="N680">
        <v>861</v>
      </c>
      <c r="O680">
        <v>52</v>
      </c>
      <c r="P680">
        <v>80</v>
      </c>
      <c r="Q680" s="17" t="s">
        <v>2944</v>
      </c>
      <c r="R680" s="17" t="s">
        <v>2945</v>
      </c>
      <c r="S680" s="17" t="s">
        <v>2948</v>
      </c>
      <c r="T680">
        <v>132</v>
      </c>
      <c r="U680" s="17" t="s">
        <v>2948</v>
      </c>
      <c r="V680" s="17" t="s">
        <v>2941</v>
      </c>
      <c r="W680" s="172">
        <v>45931</v>
      </c>
      <c r="Y680" s="172">
        <v>45931</v>
      </c>
      <c r="Z680" s="17" t="s">
        <v>2942</v>
      </c>
      <c r="AA680">
        <v>2025</v>
      </c>
      <c r="AB680" s="17" t="s">
        <v>2943</v>
      </c>
      <c r="AC680" s="17"/>
      <c r="AD680" s="17" t="s">
        <v>1823</v>
      </c>
      <c r="AE680">
        <v>18</v>
      </c>
      <c r="AF680" s="17" t="s">
        <v>2937</v>
      </c>
      <c r="AG680" t="s">
        <v>2957</v>
      </c>
      <c r="AH680" s="17" t="s">
        <v>1823</v>
      </c>
    </row>
    <row r="681" spans="1:34">
      <c r="A681">
        <v>665</v>
      </c>
      <c r="B681" s="17" t="s">
        <v>31</v>
      </c>
      <c r="C681" s="17" t="s">
        <v>31</v>
      </c>
      <c r="D681" s="17" t="s">
        <v>1</v>
      </c>
      <c r="E681" s="17" t="s">
        <v>109</v>
      </c>
      <c r="F681" s="17" t="s">
        <v>110</v>
      </c>
      <c r="G681" s="17" t="s">
        <v>59</v>
      </c>
      <c r="H681" t="s">
        <v>695</v>
      </c>
      <c r="I681" s="8">
        <v>45961</v>
      </c>
      <c r="J681" s="8">
        <v>45962</v>
      </c>
      <c r="K681">
        <v>1</v>
      </c>
      <c r="L681" s="17" t="s">
        <v>2937</v>
      </c>
      <c r="M681">
        <v>5803</v>
      </c>
      <c r="N681">
        <v>893</v>
      </c>
      <c r="O681">
        <v>66</v>
      </c>
      <c r="P681">
        <v>80</v>
      </c>
      <c r="Q681" s="17" t="s">
        <v>2944</v>
      </c>
      <c r="R681" s="17" t="s">
        <v>2945</v>
      </c>
      <c r="S681" s="17" t="s">
        <v>2948</v>
      </c>
      <c r="T681">
        <v>146</v>
      </c>
      <c r="U681" s="17" t="s">
        <v>2948</v>
      </c>
      <c r="V681" s="17" t="s">
        <v>2941</v>
      </c>
      <c r="W681" s="172">
        <v>45962</v>
      </c>
      <c r="Y681" s="172">
        <v>45931</v>
      </c>
      <c r="Z681" s="17" t="s">
        <v>2954</v>
      </c>
      <c r="AA681">
        <v>2025</v>
      </c>
      <c r="AB681" s="17" t="s">
        <v>2947</v>
      </c>
      <c r="AC681" s="17"/>
      <c r="AD681" s="17" t="s">
        <v>1823</v>
      </c>
      <c r="AE681">
        <v>18</v>
      </c>
      <c r="AF681" s="17" t="s">
        <v>2937</v>
      </c>
      <c r="AG681" t="s">
        <v>2957</v>
      </c>
      <c r="AH681" s="17" t="s">
        <v>1823</v>
      </c>
    </row>
    <row r="682" spans="1:34">
      <c r="A682">
        <v>487</v>
      </c>
      <c r="B682" s="17" t="s">
        <v>31</v>
      </c>
      <c r="C682" s="17" t="s">
        <v>31</v>
      </c>
      <c r="D682" s="17" t="s">
        <v>1</v>
      </c>
      <c r="E682" s="17" t="s">
        <v>109</v>
      </c>
      <c r="F682" s="17" t="s">
        <v>110</v>
      </c>
      <c r="G682" s="17" t="s">
        <v>590</v>
      </c>
      <c r="H682" t="s">
        <v>624</v>
      </c>
      <c r="I682" s="8">
        <v>45943</v>
      </c>
      <c r="J682" s="8">
        <v>45944</v>
      </c>
      <c r="K682">
        <v>1</v>
      </c>
      <c r="L682" s="17" t="s">
        <v>2937</v>
      </c>
      <c r="M682">
        <v>5067</v>
      </c>
      <c r="N682">
        <v>826</v>
      </c>
      <c r="O682">
        <v>75</v>
      </c>
      <c r="P682">
        <v>60</v>
      </c>
      <c r="Q682" s="17" t="s">
        <v>2944</v>
      </c>
      <c r="R682" s="17" t="s">
        <v>2945</v>
      </c>
      <c r="S682" s="17" t="s">
        <v>2946</v>
      </c>
      <c r="T682">
        <v>135</v>
      </c>
      <c r="U682" s="17" t="s">
        <v>2946</v>
      </c>
      <c r="V682" s="17" t="s">
        <v>2941</v>
      </c>
      <c r="W682" s="172">
        <v>45944</v>
      </c>
      <c r="Y682" s="172">
        <v>45931</v>
      </c>
      <c r="Z682" s="17" t="s">
        <v>2942</v>
      </c>
      <c r="AA682">
        <v>2025</v>
      </c>
      <c r="AB682" s="17" t="s">
        <v>2949</v>
      </c>
      <c r="AC682" s="17"/>
      <c r="AD682" s="17" t="s">
        <v>1862</v>
      </c>
      <c r="AE682">
        <v>18</v>
      </c>
      <c r="AF682" s="17" t="s">
        <v>2937</v>
      </c>
      <c r="AG682" t="s">
        <v>2957</v>
      </c>
      <c r="AH682" s="17" t="s">
        <v>1862</v>
      </c>
    </row>
    <row r="683" spans="1:34">
      <c r="A683">
        <v>488</v>
      </c>
      <c r="B683" s="17" t="s">
        <v>31</v>
      </c>
      <c r="C683" s="17" t="s">
        <v>31</v>
      </c>
      <c r="D683" s="17" t="s">
        <v>1</v>
      </c>
      <c r="E683" s="17" t="s">
        <v>109</v>
      </c>
      <c r="F683" s="17" t="s">
        <v>110</v>
      </c>
      <c r="G683" s="17" t="s">
        <v>591</v>
      </c>
      <c r="H683" t="s">
        <v>624</v>
      </c>
      <c r="I683" s="8">
        <v>45943</v>
      </c>
      <c r="J683" s="8">
        <v>45944</v>
      </c>
      <c r="K683">
        <v>1</v>
      </c>
      <c r="L683" s="17" t="s">
        <v>2937</v>
      </c>
      <c r="M683">
        <v>5397</v>
      </c>
      <c r="N683">
        <v>999</v>
      </c>
      <c r="O683">
        <v>68</v>
      </c>
      <c r="P683">
        <v>60</v>
      </c>
      <c r="Q683" s="17" t="s">
        <v>2944</v>
      </c>
      <c r="R683" s="17" t="s">
        <v>2945</v>
      </c>
      <c r="S683" s="17" t="s">
        <v>2946</v>
      </c>
      <c r="T683">
        <v>128</v>
      </c>
      <c r="U683" s="17" t="s">
        <v>2946</v>
      </c>
      <c r="V683" s="17" t="s">
        <v>2941</v>
      </c>
      <c r="W683" s="172">
        <v>45944</v>
      </c>
      <c r="Y683" s="172">
        <v>45931</v>
      </c>
      <c r="Z683" s="17" t="s">
        <v>2942</v>
      </c>
      <c r="AA683">
        <v>2025</v>
      </c>
      <c r="AB683" s="17" t="s">
        <v>2949</v>
      </c>
      <c r="AC683" s="17"/>
      <c r="AD683" s="17" t="s">
        <v>1862</v>
      </c>
      <c r="AE683">
        <v>18</v>
      </c>
      <c r="AF683" s="17" t="s">
        <v>2937</v>
      </c>
      <c r="AG683" t="s">
        <v>2957</v>
      </c>
      <c r="AH683" s="17" t="s">
        <v>1862</v>
      </c>
    </row>
    <row r="684" spans="1:34">
      <c r="A684">
        <v>489</v>
      </c>
      <c r="B684" s="17" t="s">
        <v>31</v>
      </c>
      <c r="C684" s="17" t="s">
        <v>31</v>
      </c>
      <c r="D684" s="17" t="s">
        <v>1</v>
      </c>
      <c r="E684" s="17" t="s">
        <v>109</v>
      </c>
      <c r="F684" s="17" t="s">
        <v>110</v>
      </c>
      <c r="G684" s="17" t="s">
        <v>592</v>
      </c>
      <c r="H684" t="s">
        <v>624</v>
      </c>
      <c r="I684" s="8">
        <v>45943</v>
      </c>
      <c r="J684" s="8">
        <v>45944</v>
      </c>
      <c r="K684">
        <v>1</v>
      </c>
      <c r="L684" s="17" t="s">
        <v>2937</v>
      </c>
      <c r="M684">
        <v>2435</v>
      </c>
      <c r="N684">
        <v>431</v>
      </c>
      <c r="O684">
        <v>31</v>
      </c>
      <c r="P684">
        <v>60</v>
      </c>
      <c r="Q684" s="17" t="s">
        <v>2944</v>
      </c>
      <c r="R684" s="17" t="s">
        <v>2945</v>
      </c>
      <c r="S684" s="17" t="s">
        <v>2946</v>
      </c>
      <c r="T684">
        <v>91</v>
      </c>
      <c r="U684" s="17" t="s">
        <v>2946</v>
      </c>
      <c r="V684" s="17" t="s">
        <v>2941</v>
      </c>
      <c r="W684" s="172">
        <v>45944</v>
      </c>
      <c r="Y684" s="172">
        <v>45931</v>
      </c>
      <c r="Z684" s="17" t="s">
        <v>2942</v>
      </c>
      <c r="AA684">
        <v>2025</v>
      </c>
      <c r="AB684" s="17" t="s">
        <v>2949</v>
      </c>
      <c r="AC684" s="17"/>
      <c r="AD684" s="17" t="s">
        <v>1862</v>
      </c>
      <c r="AE684">
        <v>18</v>
      </c>
      <c r="AF684" s="17" t="s">
        <v>2937</v>
      </c>
      <c r="AG684" t="s">
        <v>2957</v>
      </c>
      <c r="AH684" s="17" t="s">
        <v>1862</v>
      </c>
    </row>
    <row r="685" spans="1:34">
      <c r="A685">
        <v>216</v>
      </c>
      <c r="B685" s="17" t="s">
        <v>31</v>
      </c>
      <c r="C685" s="17" t="s">
        <v>31</v>
      </c>
      <c r="D685" s="17" t="s">
        <v>1</v>
      </c>
      <c r="E685" s="17" t="s">
        <v>109</v>
      </c>
      <c r="F685" s="17" t="s">
        <v>110</v>
      </c>
      <c r="G685" s="17" t="s">
        <v>282</v>
      </c>
      <c r="H685" t="s">
        <v>303</v>
      </c>
      <c r="I685" s="8">
        <v>45934</v>
      </c>
      <c r="J685" s="8">
        <v>45935</v>
      </c>
      <c r="K685">
        <v>1</v>
      </c>
      <c r="L685" s="17" t="s">
        <v>2937</v>
      </c>
      <c r="M685">
        <v>4555</v>
      </c>
      <c r="N685">
        <v>1433</v>
      </c>
      <c r="O685">
        <v>102</v>
      </c>
      <c r="P685">
        <v>60</v>
      </c>
      <c r="Q685" s="17" t="s">
        <v>2944</v>
      </c>
      <c r="R685" s="17" t="s">
        <v>2945</v>
      </c>
      <c r="S685" s="17" t="s">
        <v>2946</v>
      </c>
      <c r="T685">
        <v>162</v>
      </c>
      <c r="U685" s="17" t="s">
        <v>2946</v>
      </c>
      <c r="V685" s="17" t="s">
        <v>2941</v>
      </c>
      <c r="W685" s="172">
        <v>45935</v>
      </c>
      <c r="Y685" s="172">
        <v>45931</v>
      </c>
      <c r="Z685" s="17" t="s">
        <v>2942</v>
      </c>
      <c r="AA685">
        <v>2025</v>
      </c>
      <c r="AB685" s="17" t="s">
        <v>2950</v>
      </c>
      <c r="AC685" s="17"/>
      <c r="AD685" s="17" t="s">
        <v>1864</v>
      </c>
      <c r="AE685">
        <v>18</v>
      </c>
      <c r="AF685" s="17" t="s">
        <v>2937</v>
      </c>
      <c r="AG685" t="s">
        <v>2957</v>
      </c>
      <c r="AH685" s="17" t="s">
        <v>1864</v>
      </c>
    </row>
    <row r="686" spans="1:34">
      <c r="A686">
        <v>69</v>
      </c>
      <c r="B686" s="17" t="s">
        <v>31</v>
      </c>
      <c r="C686" s="17" t="s">
        <v>31</v>
      </c>
      <c r="D686" s="17" t="s">
        <v>1</v>
      </c>
      <c r="E686" s="17" t="s">
        <v>109</v>
      </c>
      <c r="F686" s="17" t="s">
        <v>110</v>
      </c>
      <c r="G686" s="17" t="s">
        <v>136</v>
      </c>
      <c r="H686" t="s">
        <v>182</v>
      </c>
      <c r="I686" s="8">
        <v>45932</v>
      </c>
      <c r="J686" s="8">
        <v>45932</v>
      </c>
      <c r="K686">
        <v>0</v>
      </c>
      <c r="L686" s="17" t="s">
        <v>2937</v>
      </c>
      <c r="M686">
        <v>12797</v>
      </c>
      <c r="N686">
        <v>3019</v>
      </c>
      <c r="O686">
        <v>50</v>
      </c>
      <c r="P686">
        <v>60</v>
      </c>
      <c r="Q686" s="17" t="s">
        <v>2944</v>
      </c>
      <c r="R686" s="17" t="s">
        <v>2945</v>
      </c>
      <c r="S686" s="17" t="s">
        <v>2946</v>
      </c>
      <c r="T686">
        <v>110</v>
      </c>
      <c r="U686" s="17" t="s">
        <v>2946</v>
      </c>
      <c r="V686" s="17" t="s">
        <v>2941</v>
      </c>
      <c r="W686" s="172">
        <v>45932</v>
      </c>
      <c r="Y686" s="172">
        <v>45931</v>
      </c>
      <c r="Z686" s="17" t="s">
        <v>2942</v>
      </c>
      <c r="AA686">
        <v>2025</v>
      </c>
      <c r="AB686" s="17" t="s">
        <v>2951</v>
      </c>
      <c r="AC686" s="17"/>
      <c r="AD686" s="17" t="s">
        <v>1868</v>
      </c>
      <c r="AE686">
        <v>18</v>
      </c>
      <c r="AF686" s="17" t="s">
        <v>2937</v>
      </c>
      <c r="AG686" t="s">
        <v>2957</v>
      </c>
      <c r="AH686" s="17" t="s">
        <v>1868</v>
      </c>
    </row>
    <row r="687" spans="1:34">
      <c r="A687">
        <v>68</v>
      </c>
      <c r="B687" s="17" t="s">
        <v>31</v>
      </c>
      <c r="C687" s="17" t="s">
        <v>31</v>
      </c>
      <c r="D687" s="17" t="s">
        <v>1</v>
      </c>
      <c r="E687" s="17" t="s">
        <v>109</v>
      </c>
      <c r="F687" s="17" t="s">
        <v>110</v>
      </c>
      <c r="G687" s="17" t="s">
        <v>135</v>
      </c>
      <c r="H687" t="s">
        <v>182</v>
      </c>
      <c r="I687" s="8">
        <v>45932</v>
      </c>
      <c r="J687" s="8">
        <v>45932</v>
      </c>
      <c r="K687">
        <v>0</v>
      </c>
      <c r="L687" s="17" t="s">
        <v>2937</v>
      </c>
      <c r="M687">
        <v>5330</v>
      </c>
      <c r="N687">
        <v>896</v>
      </c>
      <c r="O687">
        <v>15</v>
      </c>
      <c r="P687">
        <v>80</v>
      </c>
      <c r="Q687" s="17" t="s">
        <v>2944</v>
      </c>
      <c r="R687" s="17" t="s">
        <v>2945</v>
      </c>
      <c r="S687" s="17" t="s">
        <v>2948</v>
      </c>
      <c r="T687">
        <v>95</v>
      </c>
      <c r="U687" s="17" t="s">
        <v>2948</v>
      </c>
      <c r="V687" s="17" t="s">
        <v>2941</v>
      </c>
      <c r="W687" s="172">
        <v>45932</v>
      </c>
      <c r="Y687" s="172">
        <v>45931</v>
      </c>
      <c r="Z687" s="17" t="s">
        <v>2942</v>
      </c>
      <c r="AA687">
        <v>2025</v>
      </c>
      <c r="AB687" s="17" t="s">
        <v>2951</v>
      </c>
      <c r="AC687" s="17"/>
      <c r="AD687" s="17" t="s">
        <v>1868</v>
      </c>
      <c r="AE687">
        <v>18</v>
      </c>
      <c r="AF687" s="17" t="s">
        <v>2937</v>
      </c>
      <c r="AG687" t="s">
        <v>2957</v>
      </c>
      <c r="AH687" s="17" t="s">
        <v>1868</v>
      </c>
    </row>
    <row r="688" spans="1:34">
      <c r="A688">
        <v>616</v>
      </c>
      <c r="B688" s="17" t="s">
        <v>31</v>
      </c>
      <c r="C688" s="17" t="s">
        <v>31</v>
      </c>
      <c r="D688" s="17" t="s">
        <v>1</v>
      </c>
      <c r="E688" s="17" t="s">
        <v>109</v>
      </c>
      <c r="F688" s="17" t="s">
        <v>110</v>
      </c>
      <c r="G688" s="17" t="s">
        <v>135</v>
      </c>
      <c r="H688" t="s">
        <v>672</v>
      </c>
      <c r="I688" s="8">
        <v>45958</v>
      </c>
      <c r="J688" s="8">
        <v>45958</v>
      </c>
      <c r="K688">
        <v>0</v>
      </c>
      <c r="L688" s="17" t="s">
        <v>2937</v>
      </c>
      <c r="M688">
        <v>5541</v>
      </c>
      <c r="N688">
        <v>930</v>
      </c>
      <c r="O688">
        <v>10</v>
      </c>
      <c r="P688">
        <v>40</v>
      </c>
      <c r="Q688" s="17" t="s">
        <v>2944</v>
      </c>
      <c r="R688" s="17" t="s">
        <v>2945</v>
      </c>
      <c r="S688" s="17" t="s">
        <v>2946</v>
      </c>
      <c r="T688">
        <v>50</v>
      </c>
      <c r="U688" s="17" t="s">
        <v>2946</v>
      </c>
      <c r="V688" s="17" t="s">
        <v>2941</v>
      </c>
      <c r="W688" s="172">
        <v>45958</v>
      </c>
      <c r="Y688" s="172">
        <v>45931</v>
      </c>
      <c r="Z688" s="17" t="s">
        <v>2942</v>
      </c>
      <c r="AA688">
        <v>2025</v>
      </c>
      <c r="AB688" s="17" t="s">
        <v>2949</v>
      </c>
      <c r="AC688" s="17"/>
      <c r="AD688" s="17" t="s">
        <v>1868</v>
      </c>
      <c r="AE688">
        <v>18</v>
      </c>
      <c r="AF688" s="17" t="s">
        <v>2937</v>
      </c>
      <c r="AG688" t="s">
        <v>2957</v>
      </c>
      <c r="AH688" s="17" t="s">
        <v>1868</v>
      </c>
    </row>
    <row r="689" spans="1:34">
      <c r="A689">
        <v>71</v>
      </c>
      <c r="B689" s="17" t="s">
        <v>31</v>
      </c>
      <c r="C689" s="17" t="s">
        <v>31</v>
      </c>
      <c r="D689" s="17" t="s">
        <v>1</v>
      </c>
      <c r="E689" s="17" t="s">
        <v>109</v>
      </c>
      <c r="F689" s="17" t="s">
        <v>110</v>
      </c>
      <c r="G689" s="17" t="s">
        <v>138</v>
      </c>
      <c r="H689" t="s">
        <v>182</v>
      </c>
      <c r="I689" s="8">
        <v>45932</v>
      </c>
      <c r="J689" s="8">
        <v>45933</v>
      </c>
      <c r="K689">
        <v>1</v>
      </c>
      <c r="L689" s="17" t="s">
        <v>2937</v>
      </c>
      <c r="M689">
        <v>12797</v>
      </c>
      <c r="N689">
        <v>3019</v>
      </c>
      <c r="O689">
        <v>50</v>
      </c>
      <c r="P689">
        <v>60</v>
      </c>
      <c r="Q689" s="17" t="s">
        <v>2944</v>
      </c>
      <c r="R689" s="17" t="s">
        <v>2945</v>
      </c>
      <c r="S689" s="17" t="s">
        <v>2946</v>
      </c>
      <c r="T689">
        <v>110</v>
      </c>
      <c r="U689" s="17" t="s">
        <v>2946</v>
      </c>
      <c r="V689" s="17" t="s">
        <v>2941</v>
      </c>
      <c r="W689" s="172">
        <v>45933</v>
      </c>
      <c r="Y689" s="172">
        <v>45931</v>
      </c>
      <c r="Z689" s="17" t="s">
        <v>2942</v>
      </c>
      <c r="AA689">
        <v>2025</v>
      </c>
      <c r="AB689" s="17" t="s">
        <v>2952</v>
      </c>
      <c r="AC689" s="17"/>
      <c r="AD689" s="17" t="s">
        <v>1868</v>
      </c>
      <c r="AE689">
        <v>18</v>
      </c>
      <c r="AF689" s="17" t="s">
        <v>2937</v>
      </c>
      <c r="AG689" t="s">
        <v>2957</v>
      </c>
      <c r="AH689" s="17" t="s">
        <v>1868</v>
      </c>
    </row>
    <row r="690" spans="1:34">
      <c r="A690">
        <v>70</v>
      </c>
      <c r="B690" s="17" t="s">
        <v>31</v>
      </c>
      <c r="C690" s="17" t="s">
        <v>31</v>
      </c>
      <c r="D690" s="17" t="s">
        <v>1</v>
      </c>
      <c r="E690" s="17" t="s">
        <v>109</v>
      </c>
      <c r="F690" s="17" t="s">
        <v>110</v>
      </c>
      <c r="G690" s="17" t="s">
        <v>137</v>
      </c>
      <c r="H690" t="s">
        <v>182</v>
      </c>
      <c r="I690" s="8">
        <v>45932</v>
      </c>
      <c r="J690" s="8">
        <v>45933</v>
      </c>
      <c r="K690">
        <v>1</v>
      </c>
      <c r="L690" s="17" t="s">
        <v>2937</v>
      </c>
      <c r="M690">
        <v>7501</v>
      </c>
      <c r="N690">
        <v>1802</v>
      </c>
      <c r="O690">
        <v>46</v>
      </c>
      <c r="P690">
        <v>60</v>
      </c>
      <c r="Q690" s="17" t="s">
        <v>2944</v>
      </c>
      <c r="R690" s="17" t="s">
        <v>2945</v>
      </c>
      <c r="S690" s="17" t="s">
        <v>2946</v>
      </c>
      <c r="T690">
        <v>106</v>
      </c>
      <c r="U690" s="17" t="s">
        <v>2946</v>
      </c>
      <c r="V690" s="17" t="s">
        <v>2941</v>
      </c>
      <c r="W690" s="172">
        <v>45933</v>
      </c>
      <c r="Y690" s="172">
        <v>45931</v>
      </c>
      <c r="Z690" s="17" t="s">
        <v>2942</v>
      </c>
      <c r="AA690">
        <v>2025</v>
      </c>
      <c r="AB690" s="17" t="s">
        <v>2952</v>
      </c>
      <c r="AC690" s="17"/>
      <c r="AD690" s="17" t="s">
        <v>1868</v>
      </c>
      <c r="AE690">
        <v>18</v>
      </c>
      <c r="AF690" s="17" t="s">
        <v>2937</v>
      </c>
      <c r="AG690" t="s">
        <v>2957</v>
      </c>
      <c r="AH690" s="17" t="s">
        <v>1868</v>
      </c>
    </row>
    <row r="691" spans="1:34">
      <c r="A691">
        <v>667</v>
      </c>
      <c r="B691" s="17" t="s">
        <v>31</v>
      </c>
      <c r="C691" s="17" t="s">
        <v>31</v>
      </c>
      <c r="D691" s="17" t="s">
        <v>1</v>
      </c>
      <c r="E691" s="17" t="s">
        <v>109</v>
      </c>
      <c r="F691" s="17" t="s">
        <v>110</v>
      </c>
      <c r="G691" s="17" t="s">
        <v>696</v>
      </c>
      <c r="H691" t="s">
        <v>697</v>
      </c>
      <c r="I691" s="8">
        <v>45961</v>
      </c>
      <c r="J691" s="8">
        <v>45961</v>
      </c>
      <c r="K691">
        <v>0</v>
      </c>
      <c r="L691" s="17" t="s">
        <v>2937</v>
      </c>
      <c r="M691">
        <v>1263</v>
      </c>
      <c r="N691">
        <v>264</v>
      </c>
      <c r="O691">
        <v>32</v>
      </c>
      <c r="P691">
        <v>80</v>
      </c>
      <c r="Q691" s="17" t="s">
        <v>2944</v>
      </c>
      <c r="R691" s="17" t="s">
        <v>2945</v>
      </c>
      <c r="S691" s="17" t="s">
        <v>2948</v>
      </c>
      <c r="T691">
        <v>112</v>
      </c>
      <c r="U691" s="17" t="s">
        <v>2948</v>
      </c>
      <c r="V691" s="17" t="s">
        <v>2941</v>
      </c>
      <c r="W691" s="172">
        <v>45961</v>
      </c>
      <c r="Y691" s="172">
        <v>45931</v>
      </c>
      <c r="Z691" s="17" t="s">
        <v>2942</v>
      </c>
      <c r="AA691">
        <v>2025</v>
      </c>
      <c r="AB691" s="17" t="s">
        <v>2952</v>
      </c>
      <c r="AC691" s="17"/>
      <c r="AD691" s="17" t="s">
        <v>1864</v>
      </c>
      <c r="AE691">
        <v>18</v>
      </c>
      <c r="AF691" s="17" t="s">
        <v>2937</v>
      </c>
      <c r="AG691" t="s">
        <v>2957</v>
      </c>
      <c r="AH691" s="17" t="s">
        <v>1864</v>
      </c>
    </row>
    <row r="692" spans="1:34">
      <c r="A692">
        <v>490</v>
      </c>
      <c r="B692" s="17" t="s">
        <v>31</v>
      </c>
      <c r="C692" s="17" t="s">
        <v>31</v>
      </c>
      <c r="D692" s="17" t="s">
        <v>1</v>
      </c>
      <c r="E692" s="17" t="s">
        <v>109</v>
      </c>
      <c r="F692" s="17" t="s">
        <v>110</v>
      </c>
      <c r="G692" s="17" t="s">
        <v>593</v>
      </c>
      <c r="H692" t="s">
        <v>624</v>
      </c>
      <c r="I692" s="8">
        <v>45943</v>
      </c>
      <c r="J692" s="8">
        <v>45944</v>
      </c>
      <c r="K692">
        <v>1</v>
      </c>
      <c r="L692" s="17" t="s">
        <v>2937</v>
      </c>
      <c r="M692">
        <v>6059</v>
      </c>
      <c r="N692">
        <v>1356</v>
      </c>
      <c r="O692">
        <v>46</v>
      </c>
      <c r="P692">
        <v>60</v>
      </c>
      <c r="Q692" s="17" t="s">
        <v>2944</v>
      </c>
      <c r="R692" s="17" t="s">
        <v>2945</v>
      </c>
      <c r="S692" s="17" t="s">
        <v>2946</v>
      </c>
      <c r="T692">
        <v>106</v>
      </c>
      <c r="U692" s="17" t="s">
        <v>2946</v>
      </c>
      <c r="V692" s="17" t="s">
        <v>2941</v>
      </c>
      <c r="W692" s="172">
        <v>45944</v>
      </c>
      <c r="Y692" s="172">
        <v>45931</v>
      </c>
      <c r="Z692" s="17" t="s">
        <v>2942</v>
      </c>
      <c r="AA692">
        <v>2025</v>
      </c>
      <c r="AB692" s="17" t="s">
        <v>2949</v>
      </c>
      <c r="AC692" s="17"/>
      <c r="AD692" s="17" t="s">
        <v>1862</v>
      </c>
      <c r="AE692">
        <v>18</v>
      </c>
      <c r="AF692" s="17" t="s">
        <v>2937</v>
      </c>
      <c r="AG692" t="s">
        <v>2957</v>
      </c>
      <c r="AH692" s="17" t="s">
        <v>1862</v>
      </c>
    </row>
    <row r="693" spans="1:34">
      <c r="A693">
        <v>217</v>
      </c>
      <c r="B693" s="17" t="s">
        <v>31</v>
      </c>
      <c r="C693" s="17" t="s">
        <v>31</v>
      </c>
      <c r="D693" s="17" t="s">
        <v>1</v>
      </c>
      <c r="E693" s="17" t="s">
        <v>109</v>
      </c>
      <c r="F693" s="17" t="s">
        <v>110</v>
      </c>
      <c r="G693" s="17" t="s">
        <v>283</v>
      </c>
      <c r="H693" t="s">
        <v>303</v>
      </c>
      <c r="I693" s="8">
        <v>45934</v>
      </c>
      <c r="J693" s="8">
        <v>45935</v>
      </c>
      <c r="K693">
        <v>1</v>
      </c>
      <c r="L693" s="17" t="s">
        <v>2937</v>
      </c>
      <c r="M693">
        <v>1155</v>
      </c>
      <c r="N693">
        <v>173</v>
      </c>
      <c r="O693">
        <v>48</v>
      </c>
      <c r="P693">
        <v>60</v>
      </c>
      <c r="Q693" s="17" t="s">
        <v>2944</v>
      </c>
      <c r="R693" s="17" t="s">
        <v>2945</v>
      </c>
      <c r="S693" s="17" t="s">
        <v>2946</v>
      </c>
      <c r="T693">
        <v>108</v>
      </c>
      <c r="U693" s="17" t="s">
        <v>2946</v>
      </c>
      <c r="V693" s="17" t="s">
        <v>2941</v>
      </c>
      <c r="W693" s="172">
        <v>45935</v>
      </c>
      <c r="Y693" s="172">
        <v>45931</v>
      </c>
      <c r="Z693" s="17" t="s">
        <v>2942</v>
      </c>
      <c r="AA693">
        <v>2025</v>
      </c>
      <c r="AB693" s="17" t="s">
        <v>2950</v>
      </c>
      <c r="AC693" s="17"/>
      <c r="AD693" s="17" t="s">
        <v>1864</v>
      </c>
      <c r="AE693">
        <v>18</v>
      </c>
      <c r="AF693" s="17" t="s">
        <v>2937</v>
      </c>
      <c r="AG693" t="s">
        <v>2957</v>
      </c>
      <c r="AH693" s="17" t="s">
        <v>1864</v>
      </c>
    </row>
    <row r="694" spans="1:34">
      <c r="A694">
        <v>667</v>
      </c>
      <c r="B694" s="17" t="s">
        <v>31</v>
      </c>
      <c r="C694" s="17" t="s">
        <v>31</v>
      </c>
      <c r="D694" s="17" t="s">
        <v>1</v>
      </c>
      <c r="E694" s="17" t="s">
        <v>109</v>
      </c>
      <c r="F694" s="17" t="s">
        <v>110</v>
      </c>
      <c r="G694" s="17" t="s">
        <v>283</v>
      </c>
      <c r="H694" t="s">
        <v>697</v>
      </c>
      <c r="I694" s="8">
        <v>45961</v>
      </c>
      <c r="J694" s="8">
        <v>45961</v>
      </c>
      <c r="K694">
        <v>0</v>
      </c>
      <c r="L694" s="17" t="s">
        <v>2937</v>
      </c>
      <c r="M694">
        <v>1238</v>
      </c>
      <c r="N694">
        <v>186</v>
      </c>
      <c r="O694">
        <v>76</v>
      </c>
      <c r="P694">
        <v>60</v>
      </c>
      <c r="Q694" s="17" t="s">
        <v>2944</v>
      </c>
      <c r="R694" s="17" t="s">
        <v>2945</v>
      </c>
      <c r="S694" s="17" t="s">
        <v>2946</v>
      </c>
      <c r="T694">
        <v>136</v>
      </c>
      <c r="U694" s="17" t="s">
        <v>2946</v>
      </c>
      <c r="V694" s="17" t="s">
        <v>2941</v>
      </c>
      <c r="W694" s="172">
        <v>45961</v>
      </c>
      <c r="Y694" s="172">
        <v>45931</v>
      </c>
      <c r="Z694" s="17" t="s">
        <v>2942</v>
      </c>
      <c r="AA694">
        <v>2025</v>
      </c>
      <c r="AB694" s="17" t="s">
        <v>2952</v>
      </c>
      <c r="AC694" s="17"/>
      <c r="AD694" s="17" t="s">
        <v>1864</v>
      </c>
      <c r="AE694">
        <v>18</v>
      </c>
      <c r="AF694" s="17" t="s">
        <v>2937</v>
      </c>
      <c r="AG694" t="s">
        <v>2957</v>
      </c>
      <c r="AH694" s="17" t="s">
        <v>1864</v>
      </c>
    </row>
    <row r="695" spans="1:34">
      <c r="A695">
        <v>603</v>
      </c>
      <c r="B695" s="17" t="s">
        <v>31</v>
      </c>
      <c r="C695" s="17" t="s">
        <v>31</v>
      </c>
      <c r="D695" s="17" t="s">
        <v>1</v>
      </c>
      <c r="E695" s="17" t="s">
        <v>112</v>
      </c>
      <c r="F695" s="17" t="s">
        <v>111</v>
      </c>
      <c r="G695" s="17" t="s">
        <v>659</v>
      </c>
      <c r="H695">
        <v>95142</v>
      </c>
      <c r="I695" s="8">
        <v>45949</v>
      </c>
      <c r="J695" s="8">
        <v>45949</v>
      </c>
      <c r="K695">
        <v>0</v>
      </c>
      <c r="L695" s="17" t="s">
        <v>2937</v>
      </c>
      <c r="M695">
        <v>15417</v>
      </c>
      <c r="N695">
        <v>4039</v>
      </c>
      <c r="O695">
        <v>15</v>
      </c>
      <c r="P695">
        <v>40</v>
      </c>
      <c r="Q695" s="17" t="s">
        <v>2944</v>
      </c>
      <c r="R695" s="17" t="s">
        <v>2945</v>
      </c>
      <c r="S695" s="17" t="s">
        <v>2946</v>
      </c>
      <c r="T695">
        <v>55</v>
      </c>
      <c r="U695" s="17" t="s">
        <v>2946</v>
      </c>
      <c r="V695" s="17" t="s">
        <v>2941</v>
      </c>
      <c r="W695" s="172">
        <v>45949</v>
      </c>
      <c r="Y695" s="172">
        <v>45931</v>
      </c>
      <c r="Z695" s="17" t="s">
        <v>2942</v>
      </c>
      <c r="AA695">
        <v>2025</v>
      </c>
      <c r="AB695" s="17" t="s">
        <v>2950</v>
      </c>
      <c r="AC695" s="17"/>
      <c r="AD695" s="17" t="s">
        <v>1744</v>
      </c>
      <c r="AE695">
        <v>18</v>
      </c>
      <c r="AF695" s="17" t="s">
        <v>2937</v>
      </c>
      <c r="AG695" t="s">
        <v>2957</v>
      </c>
      <c r="AH695" s="17" t="s">
        <v>1744</v>
      </c>
    </row>
    <row r="696" spans="1:34">
      <c r="A696">
        <v>95</v>
      </c>
      <c r="B696" s="17" t="s">
        <v>31</v>
      </c>
      <c r="C696" s="17" t="s">
        <v>31</v>
      </c>
      <c r="D696" s="17" t="s">
        <v>104</v>
      </c>
      <c r="E696" s="17" t="s">
        <v>127</v>
      </c>
      <c r="F696" s="17" t="s">
        <v>126</v>
      </c>
      <c r="G696" s="17" t="s">
        <v>163</v>
      </c>
      <c r="H696">
        <v>82016</v>
      </c>
      <c r="I696" s="8">
        <v>45932</v>
      </c>
      <c r="J696" s="8">
        <v>45932</v>
      </c>
      <c r="K696">
        <v>0</v>
      </c>
      <c r="L696" s="17" t="s">
        <v>2937</v>
      </c>
      <c r="M696">
        <v>6876</v>
      </c>
      <c r="N696">
        <v>1226</v>
      </c>
      <c r="O696">
        <v>53</v>
      </c>
      <c r="P696">
        <v>60</v>
      </c>
      <c r="Q696" s="17" t="s">
        <v>2944</v>
      </c>
      <c r="R696" s="17" t="s">
        <v>2945</v>
      </c>
      <c r="S696" s="17" t="s">
        <v>2946</v>
      </c>
      <c r="T696">
        <v>113</v>
      </c>
      <c r="U696" s="17" t="s">
        <v>2946</v>
      </c>
      <c r="V696" s="17" t="s">
        <v>2941</v>
      </c>
      <c r="W696" s="172">
        <v>45932</v>
      </c>
      <c r="Y696" s="172">
        <v>45931</v>
      </c>
      <c r="Z696" s="17" t="s">
        <v>2942</v>
      </c>
      <c r="AA696">
        <v>2025</v>
      </c>
      <c r="AB696" s="17" t="s">
        <v>2951</v>
      </c>
      <c r="AC696" s="17"/>
      <c r="AD696" s="17" t="s">
        <v>1682</v>
      </c>
      <c r="AE696">
        <v>18</v>
      </c>
      <c r="AF696" s="17" t="s">
        <v>2937</v>
      </c>
      <c r="AG696" t="s">
        <v>2957</v>
      </c>
      <c r="AH696" s="17" t="s">
        <v>1682</v>
      </c>
    </row>
    <row r="697" spans="1:34">
      <c r="A697">
        <v>92</v>
      </c>
      <c r="B697" s="17" t="s">
        <v>31</v>
      </c>
      <c r="C697" s="17" t="s">
        <v>31</v>
      </c>
      <c r="D697" s="17" t="s">
        <v>104</v>
      </c>
      <c r="E697" s="17" t="s">
        <v>127</v>
      </c>
      <c r="F697" s="17" t="s">
        <v>126</v>
      </c>
      <c r="G697" s="17" t="s">
        <v>160</v>
      </c>
      <c r="H697">
        <v>82016</v>
      </c>
      <c r="I697" s="8">
        <v>45932</v>
      </c>
      <c r="J697" s="8">
        <v>45932</v>
      </c>
      <c r="K697">
        <v>0</v>
      </c>
      <c r="L697" s="17" t="s">
        <v>2937</v>
      </c>
      <c r="M697">
        <v>9473</v>
      </c>
      <c r="N697">
        <v>2352</v>
      </c>
      <c r="O697">
        <v>38</v>
      </c>
      <c r="P697">
        <v>80</v>
      </c>
      <c r="Q697" s="17" t="s">
        <v>2944</v>
      </c>
      <c r="R697" s="17" t="s">
        <v>2945</v>
      </c>
      <c r="S697" s="17" t="s">
        <v>2948</v>
      </c>
      <c r="T697">
        <v>118</v>
      </c>
      <c r="U697" s="17" t="s">
        <v>2948</v>
      </c>
      <c r="V697" s="17" t="s">
        <v>2941</v>
      </c>
      <c r="W697" s="172">
        <v>45932</v>
      </c>
      <c r="Y697" s="172">
        <v>45931</v>
      </c>
      <c r="Z697" s="17" t="s">
        <v>2942</v>
      </c>
      <c r="AA697">
        <v>2025</v>
      </c>
      <c r="AB697" s="17" t="s">
        <v>2951</v>
      </c>
      <c r="AC697" s="17"/>
      <c r="AD697" s="17" t="s">
        <v>1682</v>
      </c>
      <c r="AE697">
        <v>18</v>
      </c>
      <c r="AF697" s="17" t="s">
        <v>2937</v>
      </c>
      <c r="AG697" t="s">
        <v>2957</v>
      </c>
      <c r="AH697" s="17" t="s">
        <v>1682</v>
      </c>
    </row>
    <row r="698" spans="1:34">
      <c r="A698">
        <v>56</v>
      </c>
      <c r="B698" s="17" t="s">
        <v>31</v>
      </c>
      <c r="C698" s="17" t="s">
        <v>31</v>
      </c>
      <c r="D698" s="17" t="s">
        <v>104</v>
      </c>
      <c r="E698" s="17" t="s">
        <v>127</v>
      </c>
      <c r="F698" s="17" t="s">
        <v>126</v>
      </c>
      <c r="G698" s="17" t="s">
        <v>92</v>
      </c>
      <c r="H698">
        <v>94114</v>
      </c>
      <c r="I698" s="8">
        <v>45931</v>
      </c>
      <c r="J698" s="8">
        <v>45931</v>
      </c>
      <c r="K698">
        <v>0</v>
      </c>
      <c r="L698" s="17" t="s">
        <v>2937</v>
      </c>
      <c r="M698">
        <v>12129</v>
      </c>
      <c r="N698">
        <v>2673</v>
      </c>
      <c r="O698">
        <v>32</v>
      </c>
      <c r="P698">
        <v>80</v>
      </c>
      <c r="Q698" s="17" t="s">
        <v>2944</v>
      </c>
      <c r="R698" s="17" t="s">
        <v>2945</v>
      </c>
      <c r="S698" s="17" t="s">
        <v>2948</v>
      </c>
      <c r="T698">
        <v>112</v>
      </c>
      <c r="U698" s="17" t="s">
        <v>2948</v>
      </c>
      <c r="V698" s="17" t="s">
        <v>2941</v>
      </c>
      <c r="W698" s="172">
        <v>45931</v>
      </c>
      <c r="Y698" s="172">
        <v>45931</v>
      </c>
      <c r="Z698" s="17" t="s">
        <v>2942</v>
      </c>
      <c r="AA698">
        <v>2025</v>
      </c>
      <c r="AB698" s="17" t="s">
        <v>2943</v>
      </c>
      <c r="AC698" s="17"/>
      <c r="AD698" s="17" t="s">
        <v>1682</v>
      </c>
      <c r="AE698">
        <v>18</v>
      </c>
      <c r="AF698" s="17" t="s">
        <v>2937</v>
      </c>
      <c r="AG698" t="s">
        <v>2957</v>
      </c>
      <c r="AH698" s="17" t="s">
        <v>1682</v>
      </c>
    </row>
    <row r="699" spans="1:34">
      <c r="A699">
        <v>93</v>
      </c>
      <c r="B699" s="17" t="s">
        <v>31</v>
      </c>
      <c r="C699" s="17" t="s">
        <v>31</v>
      </c>
      <c r="D699" s="17" t="s">
        <v>104</v>
      </c>
      <c r="E699" s="17" t="s">
        <v>127</v>
      </c>
      <c r="F699" s="17" t="s">
        <v>126</v>
      </c>
      <c r="G699" s="17" t="s">
        <v>161</v>
      </c>
      <c r="H699">
        <v>82016</v>
      </c>
      <c r="I699" s="8">
        <v>45932</v>
      </c>
      <c r="J699" s="8">
        <v>45932</v>
      </c>
      <c r="K699">
        <v>0</v>
      </c>
      <c r="L699" s="17" t="s">
        <v>2937</v>
      </c>
      <c r="M699">
        <v>43999</v>
      </c>
      <c r="N699">
        <v>10845</v>
      </c>
      <c r="O699">
        <v>44</v>
      </c>
      <c r="P699">
        <v>80</v>
      </c>
      <c r="Q699" s="17" t="s">
        <v>2944</v>
      </c>
      <c r="R699" s="17" t="s">
        <v>2945</v>
      </c>
      <c r="S699" s="17" t="s">
        <v>2948</v>
      </c>
      <c r="T699">
        <v>124</v>
      </c>
      <c r="U699" s="17" t="s">
        <v>2948</v>
      </c>
      <c r="V699" s="17" t="s">
        <v>2941</v>
      </c>
      <c r="W699" s="172">
        <v>45932</v>
      </c>
      <c r="Y699" s="172">
        <v>45931</v>
      </c>
      <c r="Z699" s="17" t="s">
        <v>2942</v>
      </c>
      <c r="AA699">
        <v>2025</v>
      </c>
      <c r="AB699" s="17" t="s">
        <v>2951</v>
      </c>
      <c r="AC699" s="17"/>
      <c r="AD699" s="17" t="s">
        <v>1682</v>
      </c>
      <c r="AE699">
        <v>18</v>
      </c>
      <c r="AF699" s="17" t="s">
        <v>2937</v>
      </c>
      <c r="AG699" t="s">
        <v>2957</v>
      </c>
      <c r="AH699" s="17" t="s">
        <v>1682</v>
      </c>
    </row>
    <row r="700" spans="1:34">
      <c r="A700">
        <v>94</v>
      </c>
      <c r="B700" s="17" t="s">
        <v>31</v>
      </c>
      <c r="C700" s="17" t="s">
        <v>31</v>
      </c>
      <c r="D700" s="17" t="s">
        <v>104</v>
      </c>
      <c r="E700" s="17" t="s">
        <v>127</v>
      </c>
      <c r="F700" s="17" t="s">
        <v>126</v>
      </c>
      <c r="G700" s="17" t="s">
        <v>162</v>
      </c>
      <c r="H700">
        <v>82016</v>
      </c>
      <c r="I700" s="8">
        <v>45932</v>
      </c>
      <c r="J700" s="8">
        <v>45932</v>
      </c>
      <c r="K700">
        <v>0</v>
      </c>
      <c r="L700" s="17" t="s">
        <v>2937</v>
      </c>
      <c r="M700">
        <v>10231</v>
      </c>
      <c r="N700">
        <v>2015</v>
      </c>
      <c r="O700">
        <v>30</v>
      </c>
      <c r="P700">
        <v>80</v>
      </c>
      <c r="Q700" s="17" t="s">
        <v>2944</v>
      </c>
      <c r="R700" s="17" t="s">
        <v>2945</v>
      </c>
      <c r="S700" s="17" t="s">
        <v>2948</v>
      </c>
      <c r="T700">
        <v>110</v>
      </c>
      <c r="U700" s="17" t="s">
        <v>2948</v>
      </c>
      <c r="V700" s="17" t="s">
        <v>2941</v>
      </c>
      <c r="W700" s="172">
        <v>45932</v>
      </c>
      <c r="Y700" s="172">
        <v>45931</v>
      </c>
      <c r="Z700" s="17" t="s">
        <v>2942</v>
      </c>
      <c r="AA700">
        <v>2025</v>
      </c>
      <c r="AB700" s="17" t="s">
        <v>2951</v>
      </c>
      <c r="AC700" s="17"/>
      <c r="AD700" s="17" t="s">
        <v>1682</v>
      </c>
      <c r="AE700">
        <v>18</v>
      </c>
      <c r="AF700" s="17" t="s">
        <v>2937</v>
      </c>
      <c r="AG700" t="s">
        <v>2957</v>
      </c>
      <c r="AH700" s="17" t="s">
        <v>1682</v>
      </c>
    </row>
    <row r="701" spans="1:34">
      <c r="A701">
        <v>275</v>
      </c>
      <c r="B701" s="17" t="s">
        <v>31</v>
      </c>
      <c r="C701" s="17" t="s">
        <v>31</v>
      </c>
      <c r="D701" s="17" t="s">
        <v>104</v>
      </c>
      <c r="E701" s="17" t="s">
        <v>129</v>
      </c>
      <c r="F701" s="17" t="s">
        <v>340</v>
      </c>
      <c r="G701" s="17" t="s">
        <v>354</v>
      </c>
      <c r="H701">
        <v>122726</v>
      </c>
      <c r="I701" s="8">
        <v>45935</v>
      </c>
      <c r="J701" s="8">
        <v>45938</v>
      </c>
      <c r="K701">
        <v>3</v>
      </c>
      <c r="L701" s="17" t="s">
        <v>2937</v>
      </c>
      <c r="M701">
        <v>24843</v>
      </c>
      <c r="N701">
        <v>6422</v>
      </c>
      <c r="O701">
        <v>55</v>
      </c>
      <c r="P701">
        <v>80</v>
      </c>
      <c r="Q701" s="17" t="s">
        <v>2944</v>
      </c>
      <c r="R701" s="17" t="s">
        <v>2945</v>
      </c>
      <c r="S701" s="17" t="s">
        <v>2948</v>
      </c>
      <c r="T701">
        <v>135</v>
      </c>
      <c r="U701" s="17" t="s">
        <v>2948</v>
      </c>
      <c r="V701" s="17" t="s">
        <v>2941</v>
      </c>
      <c r="W701" s="172">
        <v>45938</v>
      </c>
      <c r="Y701" s="172">
        <v>45931</v>
      </c>
      <c r="Z701" s="17" t="s">
        <v>2942</v>
      </c>
      <c r="AA701">
        <v>2025</v>
      </c>
      <c r="AB701" s="17" t="s">
        <v>2943</v>
      </c>
      <c r="AC701" s="17"/>
      <c r="AD701" s="17" t="s">
        <v>1877</v>
      </c>
      <c r="AE701">
        <v>18</v>
      </c>
      <c r="AF701" s="17" t="s">
        <v>2937</v>
      </c>
      <c r="AG701" t="s">
        <v>2957</v>
      </c>
      <c r="AH701" s="17" t="s">
        <v>1877</v>
      </c>
    </row>
    <row r="702" spans="1:34">
      <c r="A702">
        <v>404</v>
      </c>
      <c r="B702" s="17" t="s">
        <v>31</v>
      </c>
      <c r="C702" s="17" t="s">
        <v>31</v>
      </c>
      <c r="D702" s="17" t="s">
        <v>1</v>
      </c>
      <c r="E702" s="17" t="s">
        <v>112</v>
      </c>
      <c r="F702" s="17" t="s">
        <v>111</v>
      </c>
      <c r="G702" s="17" t="s">
        <v>500</v>
      </c>
      <c r="H702">
        <v>82102</v>
      </c>
      <c r="I702" s="8">
        <v>45939</v>
      </c>
      <c r="J702" s="8">
        <v>45939</v>
      </c>
      <c r="K702">
        <v>0</v>
      </c>
      <c r="L702" s="17" t="s">
        <v>2937</v>
      </c>
      <c r="M702">
        <v>25425</v>
      </c>
      <c r="N702">
        <v>5265</v>
      </c>
      <c r="O702">
        <v>65</v>
      </c>
      <c r="P702">
        <v>40</v>
      </c>
      <c r="Q702" s="17" t="s">
        <v>2944</v>
      </c>
      <c r="R702" s="17" t="s">
        <v>2945</v>
      </c>
      <c r="S702" s="17" t="s">
        <v>2946</v>
      </c>
      <c r="T702">
        <v>105</v>
      </c>
      <c r="U702" s="17" t="s">
        <v>2946</v>
      </c>
      <c r="V702" s="17" t="s">
        <v>2941</v>
      </c>
      <c r="W702" s="172">
        <v>45939</v>
      </c>
      <c r="Y702" s="172">
        <v>45931</v>
      </c>
      <c r="Z702" s="17" t="s">
        <v>2942</v>
      </c>
      <c r="AA702">
        <v>2025</v>
      </c>
      <c r="AB702" s="17" t="s">
        <v>2951</v>
      </c>
      <c r="AC702" s="17"/>
      <c r="AD702" s="17" t="s">
        <v>1808</v>
      </c>
      <c r="AE702">
        <v>18</v>
      </c>
      <c r="AF702" s="17" t="s">
        <v>2937</v>
      </c>
      <c r="AG702" t="s">
        <v>2957</v>
      </c>
      <c r="AH702" s="17" t="s">
        <v>1808</v>
      </c>
    </row>
    <row r="703" spans="1:34">
      <c r="A703">
        <v>400</v>
      </c>
      <c r="B703" s="17" t="s">
        <v>31</v>
      </c>
      <c r="C703" s="17" t="s">
        <v>31</v>
      </c>
      <c r="D703" s="17" t="s">
        <v>1</v>
      </c>
      <c r="E703" s="17" t="s">
        <v>112</v>
      </c>
      <c r="F703" s="17" t="s">
        <v>111</v>
      </c>
      <c r="G703" s="17" t="s">
        <v>485</v>
      </c>
      <c r="H703">
        <v>80811</v>
      </c>
      <c r="I703" s="8">
        <v>45938</v>
      </c>
      <c r="J703" s="8">
        <v>45938</v>
      </c>
      <c r="K703">
        <v>0</v>
      </c>
      <c r="L703" s="17" t="s">
        <v>2937</v>
      </c>
      <c r="M703">
        <v>2653</v>
      </c>
      <c r="N703">
        <v>5012</v>
      </c>
      <c r="O703">
        <v>54</v>
      </c>
      <c r="P703">
        <v>140</v>
      </c>
      <c r="Q703" s="17" t="s">
        <v>2944</v>
      </c>
      <c r="R703" s="17" t="s">
        <v>2945</v>
      </c>
      <c r="S703" s="17" t="s">
        <v>2948</v>
      </c>
      <c r="T703">
        <v>194</v>
      </c>
      <c r="U703" s="17" t="s">
        <v>2948</v>
      </c>
      <c r="V703" s="17" t="s">
        <v>2941</v>
      </c>
      <c r="W703" s="172">
        <v>45938</v>
      </c>
      <c r="Y703" s="172">
        <v>45931</v>
      </c>
      <c r="Z703" s="17" t="s">
        <v>2942</v>
      </c>
      <c r="AA703">
        <v>2025</v>
      </c>
      <c r="AB703" s="17" t="s">
        <v>2943</v>
      </c>
      <c r="AC703" s="17"/>
      <c r="AD703" s="17" t="s">
        <v>1808</v>
      </c>
      <c r="AE703">
        <v>18</v>
      </c>
      <c r="AF703" s="17" t="s">
        <v>2937</v>
      </c>
      <c r="AG703" t="s">
        <v>2957</v>
      </c>
      <c r="AH703" s="17" t="s">
        <v>1808</v>
      </c>
    </row>
    <row r="704" spans="1:34">
      <c r="A704">
        <v>23</v>
      </c>
      <c r="B704" s="17" t="s">
        <v>31</v>
      </c>
      <c r="C704" s="17" t="s">
        <v>31</v>
      </c>
      <c r="D704" s="17" t="s">
        <v>1</v>
      </c>
      <c r="E704" s="17" t="s">
        <v>109</v>
      </c>
      <c r="F704" s="17" t="s">
        <v>110</v>
      </c>
      <c r="G704" s="17" t="s">
        <v>60</v>
      </c>
      <c r="H704" t="s">
        <v>55</v>
      </c>
      <c r="I704" s="8">
        <v>45931</v>
      </c>
      <c r="J704" s="8">
        <v>45931</v>
      </c>
      <c r="K704">
        <v>0</v>
      </c>
      <c r="L704" s="17" t="s">
        <v>2937</v>
      </c>
      <c r="M704">
        <v>2177</v>
      </c>
      <c r="N704">
        <v>333</v>
      </c>
      <c r="O704">
        <v>59</v>
      </c>
      <c r="P704">
        <v>60</v>
      </c>
      <c r="Q704" s="17" t="s">
        <v>2944</v>
      </c>
      <c r="R704" s="17" t="s">
        <v>2945</v>
      </c>
      <c r="S704" s="17" t="s">
        <v>2946</v>
      </c>
      <c r="T704">
        <v>119</v>
      </c>
      <c r="U704" s="17" t="s">
        <v>2946</v>
      </c>
      <c r="V704" s="17" t="s">
        <v>2941</v>
      </c>
      <c r="W704" s="172">
        <v>45931</v>
      </c>
      <c r="Y704" s="172">
        <v>45931</v>
      </c>
      <c r="Z704" s="17" t="s">
        <v>2942</v>
      </c>
      <c r="AA704">
        <v>2025</v>
      </c>
      <c r="AB704" s="17" t="s">
        <v>2943</v>
      </c>
      <c r="AC704" s="17"/>
      <c r="AD704" s="17" t="s">
        <v>1823</v>
      </c>
      <c r="AE704">
        <v>18</v>
      </c>
      <c r="AF704" s="17" t="s">
        <v>2937</v>
      </c>
      <c r="AG704" t="s">
        <v>2957</v>
      </c>
      <c r="AH704" s="17" t="s">
        <v>1823</v>
      </c>
    </row>
    <row r="705" spans="1:34">
      <c r="A705">
        <v>666</v>
      </c>
      <c r="B705" s="17" t="s">
        <v>31</v>
      </c>
      <c r="C705" s="17" t="s">
        <v>31</v>
      </c>
      <c r="D705" s="17" t="s">
        <v>1</v>
      </c>
      <c r="E705" s="17" t="s">
        <v>109</v>
      </c>
      <c r="F705" s="17" t="s">
        <v>110</v>
      </c>
      <c r="G705" s="17" t="s">
        <v>692</v>
      </c>
      <c r="H705" t="s">
        <v>695</v>
      </c>
      <c r="I705" s="8">
        <v>45961</v>
      </c>
      <c r="J705" s="8">
        <v>45962</v>
      </c>
      <c r="K705">
        <v>1</v>
      </c>
      <c r="L705" s="17" t="s">
        <v>2937</v>
      </c>
      <c r="M705">
        <v>2909</v>
      </c>
      <c r="N705">
        <v>426</v>
      </c>
      <c r="O705">
        <v>71</v>
      </c>
      <c r="P705">
        <v>60</v>
      </c>
      <c r="Q705" s="17" t="s">
        <v>2944</v>
      </c>
      <c r="R705" s="17" t="s">
        <v>2945</v>
      </c>
      <c r="S705" s="17" t="s">
        <v>2946</v>
      </c>
      <c r="T705">
        <v>131</v>
      </c>
      <c r="U705" s="17" t="s">
        <v>2946</v>
      </c>
      <c r="V705" s="17" t="s">
        <v>2941</v>
      </c>
      <c r="W705" s="172">
        <v>45962</v>
      </c>
      <c r="Y705" s="172">
        <v>45931</v>
      </c>
      <c r="Z705" s="17" t="s">
        <v>2954</v>
      </c>
      <c r="AA705">
        <v>2025</v>
      </c>
      <c r="AB705" s="17" t="s">
        <v>2947</v>
      </c>
      <c r="AC705" s="17"/>
      <c r="AD705" s="17" t="s">
        <v>1823</v>
      </c>
      <c r="AE705">
        <v>18</v>
      </c>
      <c r="AF705" s="17" t="s">
        <v>2937</v>
      </c>
      <c r="AG705" t="s">
        <v>2957</v>
      </c>
      <c r="AH705" s="17" t="s">
        <v>1823</v>
      </c>
    </row>
    <row r="706" spans="1:34">
      <c r="A706">
        <v>313</v>
      </c>
      <c r="B706" s="17" t="s">
        <v>31</v>
      </c>
      <c r="C706" s="17" t="s">
        <v>31</v>
      </c>
      <c r="D706" s="17" t="s">
        <v>1</v>
      </c>
      <c r="E706" s="17" t="s">
        <v>107</v>
      </c>
      <c r="F706" s="17" t="s">
        <v>108</v>
      </c>
      <c r="G706" s="17" t="s">
        <v>388</v>
      </c>
      <c r="H706">
        <v>95342</v>
      </c>
      <c r="I706" s="8">
        <v>45936</v>
      </c>
      <c r="J706" s="8">
        <v>45936</v>
      </c>
      <c r="K706">
        <v>0</v>
      </c>
      <c r="L706" s="17" t="s">
        <v>2937</v>
      </c>
      <c r="M706">
        <v>5</v>
      </c>
      <c r="N706">
        <v>1</v>
      </c>
      <c r="O706">
        <v>12</v>
      </c>
      <c r="P706">
        <v>80</v>
      </c>
      <c r="Q706" s="17" t="s">
        <v>2944</v>
      </c>
      <c r="R706" s="17" t="s">
        <v>2945</v>
      </c>
      <c r="S706" s="17" t="s">
        <v>2948</v>
      </c>
      <c r="T706">
        <v>92</v>
      </c>
      <c r="U706" s="17" t="s">
        <v>2948</v>
      </c>
      <c r="V706" s="17" t="s">
        <v>2941</v>
      </c>
      <c r="W706" s="172">
        <v>45936</v>
      </c>
      <c r="Y706" s="172">
        <v>45931</v>
      </c>
      <c r="Z706" s="17" t="s">
        <v>2942</v>
      </c>
      <c r="AA706">
        <v>2025</v>
      </c>
      <c r="AB706" s="17" t="s">
        <v>1003</v>
      </c>
      <c r="AC706" s="17"/>
      <c r="AD706" s="17" t="s">
        <v>1854</v>
      </c>
      <c r="AE706">
        <v>18</v>
      </c>
      <c r="AF706" s="17" t="s">
        <v>2937</v>
      </c>
      <c r="AG706" t="s">
        <v>2957</v>
      </c>
      <c r="AH706" s="17" t="s">
        <v>1854</v>
      </c>
    </row>
    <row r="707" spans="1:34">
      <c r="A707">
        <v>236</v>
      </c>
      <c r="B707" s="17" t="s">
        <v>31</v>
      </c>
      <c r="C707" s="17" t="s">
        <v>31</v>
      </c>
      <c r="D707" s="17" t="s">
        <v>1</v>
      </c>
      <c r="E707" s="17" t="s">
        <v>105</v>
      </c>
      <c r="F707" s="17" t="s">
        <v>106</v>
      </c>
      <c r="G707" s="17" t="s">
        <v>345</v>
      </c>
      <c r="H707" t="s">
        <v>401</v>
      </c>
      <c r="I707" s="8">
        <v>45935</v>
      </c>
      <c r="J707" s="8">
        <v>45937</v>
      </c>
      <c r="K707">
        <v>2</v>
      </c>
      <c r="L707" s="17" t="s">
        <v>2937</v>
      </c>
      <c r="M707">
        <v>2486</v>
      </c>
      <c r="N707">
        <v>510</v>
      </c>
      <c r="O707">
        <v>71</v>
      </c>
      <c r="P707">
        <v>100</v>
      </c>
      <c r="Q707" s="17" t="s">
        <v>2944</v>
      </c>
      <c r="R707" s="17" t="s">
        <v>2945</v>
      </c>
      <c r="S707" s="17" t="s">
        <v>2948</v>
      </c>
      <c r="T707">
        <v>171</v>
      </c>
      <c r="U707" s="17" t="s">
        <v>2948</v>
      </c>
      <c r="V707" s="17" t="s">
        <v>2941</v>
      </c>
      <c r="W707" s="172">
        <v>45937</v>
      </c>
      <c r="Y707" s="172">
        <v>45931</v>
      </c>
      <c r="Z707" s="17" t="s">
        <v>2942</v>
      </c>
      <c r="AA707">
        <v>2025</v>
      </c>
      <c r="AB707" s="17" t="s">
        <v>2949</v>
      </c>
      <c r="AC707" s="17"/>
      <c r="AD707" s="17" t="s">
        <v>1881</v>
      </c>
      <c r="AE707">
        <v>18</v>
      </c>
      <c r="AF707" s="17" t="s">
        <v>2937</v>
      </c>
      <c r="AG707" t="s">
        <v>2957</v>
      </c>
      <c r="AH707" s="17" t="s">
        <v>1881</v>
      </c>
    </row>
    <row r="708" spans="1:34">
      <c r="A708">
        <v>235</v>
      </c>
      <c r="B708" s="17" t="s">
        <v>31</v>
      </c>
      <c r="C708" s="17" t="s">
        <v>31</v>
      </c>
      <c r="D708" s="17" t="s">
        <v>1</v>
      </c>
      <c r="E708" s="17" t="s">
        <v>105</v>
      </c>
      <c r="F708" s="17" t="s">
        <v>106</v>
      </c>
      <c r="G708" s="17" t="s">
        <v>344</v>
      </c>
      <c r="H708" t="s">
        <v>401</v>
      </c>
      <c r="I708" s="8">
        <v>45935</v>
      </c>
      <c r="J708" s="8">
        <v>45938</v>
      </c>
      <c r="K708">
        <v>3</v>
      </c>
      <c r="L708" s="17" t="s">
        <v>2937</v>
      </c>
      <c r="M708">
        <v>778</v>
      </c>
      <c r="N708">
        <v>148</v>
      </c>
      <c r="O708">
        <v>70</v>
      </c>
      <c r="P708">
        <v>80</v>
      </c>
      <c r="Q708" s="17" t="s">
        <v>2944</v>
      </c>
      <c r="R708" s="17" t="s">
        <v>2945</v>
      </c>
      <c r="S708" s="17" t="s">
        <v>2948</v>
      </c>
      <c r="T708">
        <v>150</v>
      </c>
      <c r="U708" s="17" t="s">
        <v>2948</v>
      </c>
      <c r="V708" s="17" t="s">
        <v>2941</v>
      </c>
      <c r="W708" s="172">
        <v>45938</v>
      </c>
      <c r="Y708" s="172">
        <v>45931</v>
      </c>
      <c r="Z708" s="17" t="s">
        <v>2942</v>
      </c>
      <c r="AA708">
        <v>2025</v>
      </c>
      <c r="AB708" s="17" t="s">
        <v>2943</v>
      </c>
      <c r="AC708" s="17"/>
      <c r="AD708" s="17" t="s">
        <v>1881</v>
      </c>
      <c r="AE708">
        <v>18</v>
      </c>
      <c r="AF708" s="17" t="s">
        <v>2937</v>
      </c>
      <c r="AG708" t="s">
        <v>2957</v>
      </c>
      <c r="AH708" s="17" t="s">
        <v>1881</v>
      </c>
    </row>
    <row r="709" spans="1:34">
      <c r="A709">
        <v>442</v>
      </c>
      <c r="B709" s="17" t="s">
        <v>31</v>
      </c>
      <c r="C709" s="17" t="s">
        <v>31</v>
      </c>
      <c r="D709" s="17" t="s">
        <v>104</v>
      </c>
      <c r="E709" s="17" t="s">
        <v>189</v>
      </c>
      <c r="F709" s="17" t="s">
        <v>190</v>
      </c>
      <c r="G709" s="17" t="s">
        <v>538</v>
      </c>
      <c r="H709" t="s">
        <v>562</v>
      </c>
      <c r="I709" s="8">
        <v>45940</v>
      </c>
      <c r="J709" s="8">
        <v>45940</v>
      </c>
      <c r="K709">
        <v>0</v>
      </c>
      <c r="L709" s="17" t="s">
        <v>2937</v>
      </c>
      <c r="M709">
        <v>9675</v>
      </c>
      <c r="N709">
        <v>1498</v>
      </c>
      <c r="O709">
        <v>30</v>
      </c>
      <c r="P709">
        <v>200</v>
      </c>
      <c r="Q709" s="17" t="s">
        <v>2938</v>
      </c>
      <c r="R709" s="17" t="s">
        <v>2939</v>
      </c>
      <c r="S709" s="17" t="s">
        <v>2938</v>
      </c>
      <c r="T709">
        <v>230</v>
      </c>
      <c r="U709" s="17" t="s">
        <v>2940</v>
      </c>
      <c r="V709" s="17" t="s">
        <v>2941</v>
      </c>
      <c r="W709" s="172">
        <v>45940</v>
      </c>
      <c r="Y709" s="172">
        <v>45931</v>
      </c>
      <c r="Z709" s="17" t="s">
        <v>2942</v>
      </c>
      <c r="AA709">
        <v>2025</v>
      </c>
      <c r="AB709" s="17" t="s">
        <v>2952</v>
      </c>
      <c r="AC709" s="17"/>
      <c r="AD709" s="17" t="s">
        <v>1484</v>
      </c>
      <c r="AE709">
        <v>18</v>
      </c>
      <c r="AF709" s="17" t="s">
        <v>2937</v>
      </c>
      <c r="AG709" t="s">
        <v>2957</v>
      </c>
      <c r="AH709" s="17" t="s">
        <v>1484</v>
      </c>
    </row>
    <row r="710" spans="1:34">
      <c r="A710">
        <v>631</v>
      </c>
      <c r="B710" s="17" t="s">
        <v>31</v>
      </c>
      <c r="C710" s="17" t="s">
        <v>31</v>
      </c>
      <c r="D710" s="17" t="s">
        <v>1</v>
      </c>
      <c r="E710" s="17" t="s">
        <v>105</v>
      </c>
      <c r="F710" s="17" t="s">
        <v>106</v>
      </c>
      <c r="G710" s="17" t="s">
        <v>538</v>
      </c>
      <c r="H710" t="s">
        <v>690</v>
      </c>
      <c r="I710" s="8">
        <v>45960</v>
      </c>
      <c r="J710" s="8">
        <v>45960</v>
      </c>
      <c r="K710">
        <v>0</v>
      </c>
      <c r="L710" s="17" t="s">
        <v>2937</v>
      </c>
      <c r="M710">
        <v>3991</v>
      </c>
      <c r="N710">
        <v>1598</v>
      </c>
      <c r="O710">
        <v>62</v>
      </c>
      <c r="P710">
        <v>180</v>
      </c>
      <c r="Q710" s="17" t="s">
        <v>2938</v>
      </c>
      <c r="R710" s="17" t="s">
        <v>2939</v>
      </c>
      <c r="S710" s="17" t="s">
        <v>2938</v>
      </c>
      <c r="T710">
        <v>242</v>
      </c>
      <c r="U710" s="17" t="s">
        <v>2940</v>
      </c>
      <c r="V710" s="17" t="s">
        <v>2941</v>
      </c>
      <c r="W710" s="172">
        <v>45960</v>
      </c>
      <c r="Y710" s="172">
        <v>45931</v>
      </c>
      <c r="Z710" s="17" t="s">
        <v>2942</v>
      </c>
      <c r="AA710">
        <v>2025</v>
      </c>
      <c r="AB710" s="17" t="s">
        <v>2951</v>
      </c>
      <c r="AC710" s="17"/>
      <c r="AD710" s="17" t="s">
        <v>1484</v>
      </c>
      <c r="AE710">
        <v>18</v>
      </c>
      <c r="AF710" s="17" t="s">
        <v>2937</v>
      </c>
      <c r="AG710" t="s">
        <v>2957</v>
      </c>
      <c r="AH710" s="17" t="s">
        <v>1484</v>
      </c>
    </row>
    <row r="711" spans="1:34">
      <c r="A711">
        <v>318</v>
      </c>
      <c r="B711" s="17" t="s">
        <v>31</v>
      </c>
      <c r="C711" s="17" t="s">
        <v>31</v>
      </c>
      <c r="D711" s="17" t="s">
        <v>104</v>
      </c>
      <c r="E711" s="17" t="s">
        <v>230</v>
      </c>
      <c r="F711" s="17" t="s">
        <v>231</v>
      </c>
      <c r="G711" s="17" t="s">
        <v>393</v>
      </c>
      <c r="H711" t="s">
        <v>409</v>
      </c>
      <c r="I711" s="8">
        <v>45936</v>
      </c>
      <c r="J711" s="8">
        <v>45936</v>
      </c>
      <c r="K711">
        <v>0</v>
      </c>
      <c r="L711" s="17" t="s">
        <v>2937</v>
      </c>
      <c r="M711">
        <v>4702</v>
      </c>
      <c r="N711">
        <v>1137</v>
      </c>
      <c r="O711">
        <v>83</v>
      </c>
      <c r="P711">
        <v>80</v>
      </c>
      <c r="Q711" s="17" t="s">
        <v>2944</v>
      </c>
      <c r="R711" s="17" t="s">
        <v>2945</v>
      </c>
      <c r="S711" s="17" t="s">
        <v>2948</v>
      </c>
      <c r="T711">
        <v>163</v>
      </c>
      <c r="U711" s="17" t="s">
        <v>2948</v>
      </c>
      <c r="V711" s="17" t="s">
        <v>2941</v>
      </c>
      <c r="W711" s="172">
        <v>45936</v>
      </c>
      <c r="Y711" s="172">
        <v>45931</v>
      </c>
      <c r="Z711" s="17" t="s">
        <v>2942</v>
      </c>
      <c r="AA711">
        <v>2025</v>
      </c>
      <c r="AB711" s="17" t="s">
        <v>1003</v>
      </c>
      <c r="AC711" s="17"/>
      <c r="AD711" s="17" t="s">
        <v>1400</v>
      </c>
      <c r="AE711">
        <v>18</v>
      </c>
      <c r="AF711" s="17" t="s">
        <v>2937</v>
      </c>
      <c r="AG711" t="s">
        <v>2957</v>
      </c>
      <c r="AH711" s="17" t="s">
        <v>1400</v>
      </c>
    </row>
    <row r="712" spans="1:34">
      <c r="A712">
        <v>57</v>
      </c>
      <c r="B712" s="17" t="s">
        <v>31</v>
      </c>
      <c r="C712" s="17" t="s">
        <v>31</v>
      </c>
      <c r="D712" s="17" t="s">
        <v>104</v>
      </c>
      <c r="E712" s="17" t="s">
        <v>127</v>
      </c>
      <c r="F712" s="17" t="s">
        <v>126</v>
      </c>
      <c r="G712" s="17" t="s">
        <v>93</v>
      </c>
      <c r="H712">
        <v>94114</v>
      </c>
      <c r="I712" s="8">
        <v>45931</v>
      </c>
      <c r="J712" s="8">
        <v>45931</v>
      </c>
      <c r="K712">
        <v>0</v>
      </c>
      <c r="L712" s="17" t="s">
        <v>2937</v>
      </c>
      <c r="M712">
        <v>12546</v>
      </c>
      <c r="N712">
        <v>2741</v>
      </c>
      <c r="O712">
        <v>35</v>
      </c>
      <c r="P712">
        <v>80</v>
      </c>
      <c r="Q712" s="17" t="s">
        <v>2944</v>
      </c>
      <c r="R712" s="17" t="s">
        <v>2945</v>
      </c>
      <c r="S712" s="17" t="s">
        <v>2948</v>
      </c>
      <c r="T712">
        <v>115</v>
      </c>
      <c r="U712" s="17" t="s">
        <v>2948</v>
      </c>
      <c r="V712" s="17" t="s">
        <v>2941</v>
      </c>
      <c r="W712" s="172">
        <v>45931</v>
      </c>
      <c r="Y712" s="172">
        <v>45931</v>
      </c>
      <c r="Z712" s="17" t="s">
        <v>2942</v>
      </c>
      <c r="AA712">
        <v>2025</v>
      </c>
      <c r="AB712" s="17" t="s">
        <v>2943</v>
      </c>
      <c r="AC712" s="17"/>
      <c r="AD712" s="17" t="s">
        <v>1682</v>
      </c>
      <c r="AE712">
        <v>18</v>
      </c>
      <c r="AF712" s="17" t="s">
        <v>2937</v>
      </c>
      <c r="AG712" t="s">
        <v>2957</v>
      </c>
      <c r="AH712" s="17" t="s">
        <v>1682</v>
      </c>
    </row>
    <row r="713" spans="1:34">
      <c r="A713">
        <v>512</v>
      </c>
      <c r="B713" s="17" t="s">
        <v>31</v>
      </c>
      <c r="C713" s="17" t="s">
        <v>31</v>
      </c>
      <c r="D713" s="17" t="s">
        <v>104</v>
      </c>
      <c r="E713" s="17" t="s">
        <v>127</v>
      </c>
      <c r="F713" s="17" t="s">
        <v>126</v>
      </c>
      <c r="G713" s="17" t="s">
        <v>612</v>
      </c>
      <c r="H713">
        <v>114628</v>
      </c>
      <c r="I713" s="8">
        <v>45944</v>
      </c>
      <c r="J713" s="8">
        <v>45944</v>
      </c>
      <c r="K713">
        <v>0</v>
      </c>
      <c r="L713" s="17" t="s">
        <v>2937</v>
      </c>
      <c r="M713">
        <v>10164</v>
      </c>
      <c r="N713">
        <v>1836</v>
      </c>
      <c r="O713">
        <v>43</v>
      </c>
      <c r="P713">
        <v>40</v>
      </c>
      <c r="Q713" s="17" t="s">
        <v>2944</v>
      </c>
      <c r="R713" s="17" t="s">
        <v>2945</v>
      </c>
      <c r="S713" s="17" t="s">
        <v>2946</v>
      </c>
      <c r="T713">
        <v>83</v>
      </c>
      <c r="U713" s="17" t="s">
        <v>2946</v>
      </c>
      <c r="V713" s="17" t="s">
        <v>2941</v>
      </c>
      <c r="W713" s="172">
        <v>45944</v>
      </c>
      <c r="Y713" s="172">
        <v>45931</v>
      </c>
      <c r="Z713" s="17" t="s">
        <v>2942</v>
      </c>
      <c r="AA713">
        <v>2025</v>
      </c>
      <c r="AB713" s="17" t="s">
        <v>2949</v>
      </c>
      <c r="AC713" s="17"/>
      <c r="AD713" s="17" t="s">
        <v>1682</v>
      </c>
      <c r="AE713">
        <v>18</v>
      </c>
      <c r="AF713" s="17" t="s">
        <v>2937</v>
      </c>
      <c r="AG713" t="s">
        <v>2957</v>
      </c>
      <c r="AH713" s="17" t="s">
        <v>1682</v>
      </c>
    </row>
    <row r="714" spans="1:34">
      <c r="A714">
        <v>575</v>
      </c>
      <c r="B714" s="17" t="s">
        <v>31</v>
      </c>
      <c r="C714" s="17" t="s">
        <v>31</v>
      </c>
      <c r="D714" s="17" t="s">
        <v>104</v>
      </c>
      <c r="E714" s="17" t="s">
        <v>127</v>
      </c>
      <c r="F714" s="17" t="s">
        <v>126</v>
      </c>
      <c r="G714" s="17" t="s">
        <v>648</v>
      </c>
      <c r="H714">
        <v>130154</v>
      </c>
      <c r="I714" s="8">
        <v>45947</v>
      </c>
      <c r="J714" s="8">
        <v>45947</v>
      </c>
      <c r="K714">
        <v>0</v>
      </c>
      <c r="L714" s="17" t="s">
        <v>2937</v>
      </c>
      <c r="M714">
        <v>356</v>
      </c>
      <c r="N714">
        <v>96</v>
      </c>
      <c r="O714">
        <v>27</v>
      </c>
      <c r="P714">
        <v>60</v>
      </c>
      <c r="Q714" s="17" t="s">
        <v>2944</v>
      </c>
      <c r="R714" s="17" t="s">
        <v>2945</v>
      </c>
      <c r="S714" s="17" t="s">
        <v>2946</v>
      </c>
      <c r="T714">
        <v>87</v>
      </c>
      <c r="U714" s="17" t="s">
        <v>2946</v>
      </c>
      <c r="V714" s="17" t="s">
        <v>2941</v>
      </c>
      <c r="W714" s="172">
        <v>45947</v>
      </c>
      <c r="Y714" s="172">
        <v>45931</v>
      </c>
      <c r="Z714" s="17" t="s">
        <v>2942</v>
      </c>
      <c r="AA714">
        <v>2025</v>
      </c>
      <c r="AB714" s="17" t="s">
        <v>2952</v>
      </c>
      <c r="AC714" s="17"/>
      <c r="AD714" s="17" t="s">
        <v>1899</v>
      </c>
      <c r="AE714">
        <v>18</v>
      </c>
      <c r="AF714" s="17" t="s">
        <v>2937</v>
      </c>
      <c r="AG714" t="s">
        <v>2957</v>
      </c>
      <c r="AH714" s="17" t="s">
        <v>1899</v>
      </c>
    </row>
    <row r="715" spans="1:34">
      <c r="A715">
        <v>377</v>
      </c>
      <c r="B715" s="17" t="s">
        <v>31</v>
      </c>
      <c r="C715" s="17" t="s">
        <v>31</v>
      </c>
      <c r="D715" s="17" t="s">
        <v>104</v>
      </c>
      <c r="E715" s="17" t="s">
        <v>127</v>
      </c>
      <c r="F715" s="17" t="s">
        <v>126</v>
      </c>
      <c r="G715" s="17" t="s">
        <v>464</v>
      </c>
      <c r="H715">
        <v>83858</v>
      </c>
      <c r="I715" s="8">
        <v>45938</v>
      </c>
      <c r="J715" s="8">
        <v>45938</v>
      </c>
      <c r="K715">
        <v>0</v>
      </c>
      <c r="L715" s="17" t="s">
        <v>2937</v>
      </c>
      <c r="M715">
        <v>2536</v>
      </c>
      <c r="N715">
        <v>1001</v>
      </c>
      <c r="O715">
        <v>21</v>
      </c>
      <c r="P715">
        <v>80</v>
      </c>
      <c r="Q715" s="17" t="s">
        <v>2944</v>
      </c>
      <c r="R715" s="17" t="s">
        <v>2945</v>
      </c>
      <c r="S715" s="17" t="s">
        <v>2948</v>
      </c>
      <c r="T715">
        <v>101</v>
      </c>
      <c r="U715" s="17" t="s">
        <v>2948</v>
      </c>
      <c r="V715" s="17" t="s">
        <v>2941</v>
      </c>
      <c r="W715" s="172">
        <v>45938</v>
      </c>
      <c r="Y715" s="172">
        <v>45931</v>
      </c>
      <c r="Z715" s="17" t="s">
        <v>2942</v>
      </c>
      <c r="AA715">
        <v>2025</v>
      </c>
      <c r="AB715" s="17" t="s">
        <v>2943</v>
      </c>
      <c r="AC715" s="17"/>
      <c r="AD715" s="17" t="s">
        <v>1899</v>
      </c>
      <c r="AE715">
        <v>18</v>
      </c>
      <c r="AF715" s="17" t="s">
        <v>2937</v>
      </c>
      <c r="AG715" t="s">
        <v>2957</v>
      </c>
      <c r="AH715" s="17" t="s">
        <v>1899</v>
      </c>
    </row>
    <row r="716" spans="1:34">
      <c r="A716">
        <v>378</v>
      </c>
      <c r="B716" s="17" t="s">
        <v>31</v>
      </c>
      <c r="C716" s="17" t="s">
        <v>31</v>
      </c>
      <c r="D716" s="17" t="s">
        <v>104</v>
      </c>
      <c r="E716" s="17" t="s">
        <v>127</v>
      </c>
      <c r="F716" s="17" t="s">
        <v>126</v>
      </c>
      <c r="G716" s="17" t="s">
        <v>464</v>
      </c>
      <c r="H716">
        <v>83858</v>
      </c>
      <c r="I716" s="8">
        <v>45938</v>
      </c>
      <c r="J716" s="8">
        <v>45938</v>
      </c>
      <c r="K716">
        <v>0</v>
      </c>
      <c r="L716" s="17" t="s">
        <v>2937</v>
      </c>
      <c r="M716">
        <v>387</v>
      </c>
      <c r="N716">
        <v>82</v>
      </c>
      <c r="O716">
        <v>33</v>
      </c>
      <c r="P716">
        <v>80</v>
      </c>
      <c r="Q716" s="17" t="s">
        <v>2944</v>
      </c>
      <c r="R716" s="17" t="s">
        <v>2945</v>
      </c>
      <c r="S716" s="17" t="s">
        <v>2948</v>
      </c>
      <c r="T716">
        <v>113</v>
      </c>
      <c r="U716" s="17" t="s">
        <v>2948</v>
      </c>
      <c r="V716" s="17" t="s">
        <v>2941</v>
      </c>
      <c r="W716" s="172">
        <v>45938</v>
      </c>
      <c r="Y716" s="172">
        <v>45931</v>
      </c>
      <c r="Z716" s="17" t="s">
        <v>2942</v>
      </c>
      <c r="AA716">
        <v>2025</v>
      </c>
      <c r="AB716" s="17" t="s">
        <v>2943</v>
      </c>
      <c r="AC716" s="17"/>
      <c r="AD716" s="17" t="s">
        <v>1899</v>
      </c>
      <c r="AE716">
        <v>18</v>
      </c>
      <c r="AF716" s="17" t="s">
        <v>2937</v>
      </c>
      <c r="AG716" t="s">
        <v>2957</v>
      </c>
      <c r="AH716" s="17" t="s">
        <v>1899</v>
      </c>
    </row>
    <row r="717" spans="1:34">
      <c r="A717">
        <v>668</v>
      </c>
      <c r="B717" s="17" t="s">
        <v>31</v>
      </c>
      <c r="C717" s="17" t="s">
        <v>31</v>
      </c>
      <c r="D717" s="17" t="s">
        <v>104</v>
      </c>
      <c r="E717" s="17" t="s">
        <v>129</v>
      </c>
      <c r="F717" s="17" t="s">
        <v>340</v>
      </c>
      <c r="G717" s="17" t="s">
        <v>694</v>
      </c>
      <c r="H717">
        <v>165623</v>
      </c>
      <c r="I717" s="8">
        <v>45961</v>
      </c>
      <c r="J717" s="8">
        <v>45961</v>
      </c>
      <c r="K717">
        <v>0</v>
      </c>
      <c r="L717" s="17" t="s">
        <v>2937</v>
      </c>
      <c r="M717">
        <v>1571</v>
      </c>
      <c r="N717">
        <v>612</v>
      </c>
      <c r="O717">
        <v>12</v>
      </c>
      <c r="P717">
        <v>80</v>
      </c>
      <c r="Q717" s="17" t="s">
        <v>2944</v>
      </c>
      <c r="R717" s="17" t="s">
        <v>2945</v>
      </c>
      <c r="S717" s="17" t="s">
        <v>2948</v>
      </c>
      <c r="T717">
        <v>92</v>
      </c>
      <c r="U717" s="17" t="s">
        <v>2948</v>
      </c>
      <c r="V717" s="17" t="s">
        <v>2941</v>
      </c>
      <c r="W717" s="172">
        <v>45961</v>
      </c>
      <c r="Y717" s="172">
        <v>45931</v>
      </c>
      <c r="Z717" s="17" t="s">
        <v>2942</v>
      </c>
      <c r="AA717">
        <v>2025</v>
      </c>
      <c r="AB717" s="17" t="s">
        <v>2952</v>
      </c>
      <c r="AC717" s="17"/>
      <c r="AD717" s="17" t="s">
        <v>1634</v>
      </c>
      <c r="AE717">
        <v>18</v>
      </c>
      <c r="AF717" s="17" t="s">
        <v>2937</v>
      </c>
      <c r="AG717" t="s">
        <v>2957</v>
      </c>
      <c r="AH717" s="17" t="s">
        <v>1634</v>
      </c>
    </row>
    <row r="718" spans="1:34">
      <c r="A718">
        <v>371</v>
      </c>
      <c r="B718" s="17" t="s">
        <v>31</v>
      </c>
      <c r="C718" s="17" t="s">
        <v>31</v>
      </c>
      <c r="D718" s="17" t="s">
        <v>104</v>
      </c>
      <c r="E718" s="17" t="s">
        <v>127</v>
      </c>
      <c r="F718" s="17" t="s">
        <v>126</v>
      </c>
      <c r="G718" s="17" t="s">
        <v>372</v>
      </c>
      <c r="H718">
        <v>83600</v>
      </c>
      <c r="I718" s="8">
        <v>45938</v>
      </c>
      <c r="J718" s="8">
        <v>45938</v>
      </c>
      <c r="K718">
        <v>0</v>
      </c>
      <c r="L718" s="17" t="s">
        <v>2937</v>
      </c>
      <c r="M718">
        <v>6342</v>
      </c>
      <c r="N718">
        <v>1693</v>
      </c>
      <c r="O718">
        <v>40</v>
      </c>
      <c r="P718">
        <v>80</v>
      </c>
      <c r="Q718" s="17" t="s">
        <v>2944</v>
      </c>
      <c r="R718" s="17" t="s">
        <v>2945</v>
      </c>
      <c r="S718" s="17" t="s">
        <v>2948</v>
      </c>
      <c r="T718">
        <v>120</v>
      </c>
      <c r="U718" s="17" t="s">
        <v>2948</v>
      </c>
      <c r="V718" s="17" t="s">
        <v>2941</v>
      </c>
      <c r="W718" s="172">
        <v>45938</v>
      </c>
      <c r="Y718" s="172">
        <v>45931</v>
      </c>
      <c r="Z718" s="17" t="s">
        <v>2942</v>
      </c>
      <c r="AA718">
        <v>2025</v>
      </c>
      <c r="AB718" s="17" t="s">
        <v>2943</v>
      </c>
      <c r="AC718" s="17"/>
      <c r="AD718" s="17" t="s">
        <v>1899</v>
      </c>
      <c r="AE718">
        <v>18</v>
      </c>
      <c r="AF718" s="17" t="s">
        <v>2937</v>
      </c>
      <c r="AG718" t="s">
        <v>2957</v>
      </c>
      <c r="AH718" s="17" t="s">
        <v>1899</v>
      </c>
    </row>
    <row r="719" spans="1:34">
      <c r="A719">
        <v>99</v>
      </c>
      <c r="B719" s="17" t="s">
        <v>31</v>
      </c>
      <c r="C719" s="17" t="s">
        <v>31</v>
      </c>
      <c r="D719" s="17" t="s">
        <v>104</v>
      </c>
      <c r="E719" s="17" t="s">
        <v>127</v>
      </c>
      <c r="F719" s="17" t="s">
        <v>126</v>
      </c>
      <c r="G719" s="17" t="s">
        <v>186</v>
      </c>
      <c r="H719">
        <v>124313</v>
      </c>
      <c r="I719" s="8">
        <v>45932</v>
      </c>
      <c r="J719" s="8">
        <v>45932</v>
      </c>
      <c r="K719">
        <v>0</v>
      </c>
      <c r="L719" s="17" t="s">
        <v>2937</v>
      </c>
      <c r="M719">
        <v>4887</v>
      </c>
      <c r="N719">
        <v>760</v>
      </c>
      <c r="O719">
        <v>34</v>
      </c>
      <c r="P719">
        <v>80</v>
      </c>
      <c r="Q719" s="17" t="s">
        <v>2944</v>
      </c>
      <c r="R719" s="17" t="s">
        <v>2945</v>
      </c>
      <c r="S719" s="17" t="s">
        <v>2948</v>
      </c>
      <c r="T719">
        <v>114</v>
      </c>
      <c r="U719" s="17" t="s">
        <v>2948</v>
      </c>
      <c r="V719" s="17" t="s">
        <v>2941</v>
      </c>
      <c r="W719" s="172">
        <v>45932</v>
      </c>
      <c r="Y719" s="172">
        <v>45931</v>
      </c>
      <c r="Z719" s="17" t="s">
        <v>2942</v>
      </c>
      <c r="AA719">
        <v>2025</v>
      </c>
      <c r="AB719" s="17" t="s">
        <v>2951</v>
      </c>
      <c r="AC719" s="17"/>
      <c r="AD719" s="17" t="s">
        <v>1682</v>
      </c>
      <c r="AE719">
        <v>18</v>
      </c>
      <c r="AF719" s="17" t="s">
        <v>2937</v>
      </c>
      <c r="AG719" t="s">
        <v>2957</v>
      </c>
      <c r="AH719" s="17" t="s">
        <v>1682</v>
      </c>
    </row>
    <row r="720" spans="1:34">
      <c r="A720">
        <v>159</v>
      </c>
      <c r="B720" s="17" t="s">
        <v>31</v>
      </c>
      <c r="C720" s="17" t="s">
        <v>31</v>
      </c>
      <c r="D720" s="17" t="s">
        <v>104</v>
      </c>
      <c r="E720" s="17" t="s">
        <v>127</v>
      </c>
      <c r="F720" s="17" t="s">
        <v>126</v>
      </c>
      <c r="G720" s="17" t="s">
        <v>218</v>
      </c>
      <c r="H720">
        <v>75329</v>
      </c>
      <c r="I720" s="8">
        <v>45933</v>
      </c>
      <c r="J720" s="8">
        <v>45933</v>
      </c>
      <c r="K720">
        <v>0</v>
      </c>
      <c r="L720" s="17" t="s">
        <v>2937</v>
      </c>
      <c r="M720">
        <v>12025</v>
      </c>
      <c r="N720">
        <v>3173</v>
      </c>
      <c r="O720">
        <v>48</v>
      </c>
      <c r="P720">
        <v>100</v>
      </c>
      <c r="Q720" s="17" t="s">
        <v>2944</v>
      </c>
      <c r="R720" s="17" t="s">
        <v>2945</v>
      </c>
      <c r="S720" s="17" t="s">
        <v>2948</v>
      </c>
      <c r="T720">
        <v>148</v>
      </c>
      <c r="U720" s="17" t="s">
        <v>2948</v>
      </c>
      <c r="V720" s="17" t="s">
        <v>2941</v>
      </c>
      <c r="W720" s="172">
        <v>45933</v>
      </c>
      <c r="Y720" s="172">
        <v>45931</v>
      </c>
      <c r="Z720" s="17" t="s">
        <v>2942</v>
      </c>
      <c r="AA720">
        <v>2025</v>
      </c>
      <c r="AB720" s="17" t="s">
        <v>2952</v>
      </c>
      <c r="AC720" s="17"/>
      <c r="AD720" s="17" t="s">
        <v>1695</v>
      </c>
      <c r="AE720">
        <v>18</v>
      </c>
      <c r="AF720" s="17" t="s">
        <v>2937</v>
      </c>
      <c r="AG720" t="s">
        <v>2957</v>
      </c>
      <c r="AH720" s="17" t="s">
        <v>1695</v>
      </c>
    </row>
    <row r="721" spans="1:34">
      <c r="A721">
        <v>297</v>
      </c>
      <c r="B721" s="17" t="s">
        <v>31</v>
      </c>
      <c r="C721" s="17" t="s">
        <v>31</v>
      </c>
      <c r="D721" s="17" t="s">
        <v>104</v>
      </c>
      <c r="E721" s="17" t="s">
        <v>127</v>
      </c>
      <c r="F721" s="17" t="s">
        <v>126</v>
      </c>
      <c r="G721" s="17" t="s">
        <v>417</v>
      </c>
      <c r="H721">
        <v>113108</v>
      </c>
      <c r="I721" s="8">
        <v>45936</v>
      </c>
      <c r="J721" s="8">
        <v>45937</v>
      </c>
      <c r="K721">
        <v>1</v>
      </c>
      <c r="L721" s="17" t="s">
        <v>2937</v>
      </c>
      <c r="M721">
        <v>9590</v>
      </c>
      <c r="N721">
        <v>2402</v>
      </c>
      <c r="O721">
        <v>28</v>
      </c>
      <c r="P721">
        <v>40</v>
      </c>
      <c r="Q721" s="17" t="s">
        <v>2944</v>
      </c>
      <c r="R721" s="17" t="s">
        <v>2945</v>
      </c>
      <c r="S721" s="17" t="s">
        <v>2946</v>
      </c>
      <c r="T721">
        <v>68</v>
      </c>
      <c r="U721" s="17" t="s">
        <v>2946</v>
      </c>
      <c r="V721" s="17" t="s">
        <v>2941</v>
      </c>
      <c r="W721" s="172">
        <v>45937</v>
      </c>
      <c r="Y721" s="172">
        <v>45931</v>
      </c>
      <c r="Z721" s="17" t="s">
        <v>2942</v>
      </c>
      <c r="AA721">
        <v>2025</v>
      </c>
      <c r="AB721" s="17" t="s">
        <v>2949</v>
      </c>
      <c r="AC721" s="17"/>
      <c r="AD721" s="17" t="s">
        <v>1634</v>
      </c>
      <c r="AE721">
        <v>18</v>
      </c>
      <c r="AF721" s="17" t="s">
        <v>2937</v>
      </c>
      <c r="AG721" t="s">
        <v>2957</v>
      </c>
      <c r="AH721" s="17" t="s">
        <v>1634</v>
      </c>
    </row>
    <row r="722" spans="1:34">
      <c r="A722">
        <v>527</v>
      </c>
      <c r="B722" s="17" t="s">
        <v>31</v>
      </c>
      <c r="C722" s="17" t="s">
        <v>31</v>
      </c>
      <c r="D722" s="17" t="s">
        <v>104</v>
      </c>
      <c r="E722" s="17" t="s">
        <v>129</v>
      </c>
      <c r="F722" s="17" t="s">
        <v>340</v>
      </c>
      <c r="G722" s="17" t="s">
        <v>417</v>
      </c>
      <c r="H722">
        <v>85629</v>
      </c>
      <c r="I722" s="8">
        <v>45944</v>
      </c>
      <c r="J722" s="8">
        <v>45944</v>
      </c>
      <c r="K722">
        <v>0</v>
      </c>
      <c r="L722" s="17" t="s">
        <v>2937</v>
      </c>
      <c r="M722">
        <v>38525</v>
      </c>
      <c r="N722">
        <v>9575</v>
      </c>
      <c r="O722">
        <v>23</v>
      </c>
      <c r="P722">
        <v>40</v>
      </c>
      <c r="Q722" s="17" t="s">
        <v>2944</v>
      </c>
      <c r="R722" s="17" t="s">
        <v>2945</v>
      </c>
      <c r="S722" s="17" t="s">
        <v>2946</v>
      </c>
      <c r="T722">
        <v>63</v>
      </c>
      <c r="U722" s="17" t="s">
        <v>2946</v>
      </c>
      <c r="V722" s="17" t="s">
        <v>2941</v>
      </c>
      <c r="W722" s="172">
        <v>45944</v>
      </c>
      <c r="Y722" s="172">
        <v>45931</v>
      </c>
      <c r="Z722" s="17" t="s">
        <v>2942</v>
      </c>
      <c r="AA722">
        <v>2025</v>
      </c>
      <c r="AB722" s="17" t="s">
        <v>2949</v>
      </c>
      <c r="AC722" s="17"/>
      <c r="AD722" s="17" t="s">
        <v>1634</v>
      </c>
      <c r="AE722">
        <v>18</v>
      </c>
      <c r="AF722" s="17" t="s">
        <v>2937</v>
      </c>
      <c r="AG722" t="s">
        <v>2957</v>
      </c>
      <c r="AH722" s="17" t="s">
        <v>1634</v>
      </c>
    </row>
    <row r="723" spans="1:34">
      <c r="A723">
        <v>372</v>
      </c>
      <c r="B723" s="17" t="s">
        <v>31</v>
      </c>
      <c r="C723" s="17" t="s">
        <v>31</v>
      </c>
      <c r="D723" s="17" t="s">
        <v>104</v>
      </c>
      <c r="E723" s="17" t="s">
        <v>127</v>
      </c>
      <c r="F723" s="17" t="s">
        <v>126</v>
      </c>
      <c r="G723" s="17" t="s">
        <v>373</v>
      </c>
      <c r="H723">
        <v>83600</v>
      </c>
      <c r="I723" s="8">
        <v>45938</v>
      </c>
      <c r="J723" s="8">
        <v>45938</v>
      </c>
      <c r="K723">
        <v>0</v>
      </c>
      <c r="L723" s="17" t="s">
        <v>2937</v>
      </c>
      <c r="M723">
        <v>2731</v>
      </c>
      <c r="N723">
        <v>760</v>
      </c>
      <c r="O723">
        <v>75</v>
      </c>
      <c r="P723">
        <v>80</v>
      </c>
      <c r="Q723" s="17" t="s">
        <v>2944</v>
      </c>
      <c r="R723" s="17" t="s">
        <v>2945</v>
      </c>
      <c r="S723" s="17" t="s">
        <v>2948</v>
      </c>
      <c r="T723">
        <v>155</v>
      </c>
      <c r="U723" s="17" t="s">
        <v>2948</v>
      </c>
      <c r="V723" s="17" t="s">
        <v>2941</v>
      </c>
      <c r="W723" s="172">
        <v>45938</v>
      </c>
      <c r="Y723" s="172">
        <v>45931</v>
      </c>
      <c r="Z723" s="17" t="s">
        <v>2942</v>
      </c>
      <c r="AA723">
        <v>2025</v>
      </c>
      <c r="AB723" s="17" t="s">
        <v>2943</v>
      </c>
      <c r="AC723" s="17"/>
      <c r="AD723" s="17" t="s">
        <v>1899</v>
      </c>
      <c r="AE723">
        <v>18</v>
      </c>
      <c r="AF723" s="17" t="s">
        <v>2937</v>
      </c>
      <c r="AG723" t="s">
        <v>2957</v>
      </c>
      <c r="AH723" s="17" t="s">
        <v>1899</v>
      </c>
    </row>
    <row r="724" spans="1:34">
      <c r="A724">
        <v>373</v>
      </c>
      <c r="B724" s="17" t="s">
        <v>31</v>
      </c>
      <c r="C724" s="17" t="s">
        <v>31</v>
      </c>
      <c r="D724" s="17" t="s">
        <v>104</v>
      </c>
      <c r="E724" s="17" t="s">
        <v>127</v>
      </c>
      <c r="F724" s="17" t="s">
        <v>126</v>
      </c>
      <c r="G724" s="17" t="s">
        <v>374</v>
      </c>
      <c r="H724">
        <v>83600</v>
      </c>
      <c r="I724" s="8">
        <v>45938</v>
      </c>
      <c r="J724" s="8">
        <v>45938</v>
      </c>
      <c r="K724">
        <v>0</v>
      </c>
      <c r="L724" s="17" t="s">
        <v>2937</v>
      </c>
      <c r="M724">
        <v>3382</v>
      </c>
      <c r="N724">
        <v>849</v>
      </c>
      <c r="O724">
        <v>75</v>
      </c>
      <c r="P724">
        <v>80</v>
      </c>
      <c r="Q724" s="17" t="s">
        <v>2944</v>
      </c>
      <c r="R724" s="17" t="s">
        <v>2945</v>
      </c>
      <c r="S724" s="17" t="s">
        <v>2948</v>
      </c>
      <c r="T724">
        <v>155</v>
      </c>
      <c r="U724" s="17" t="s">
        <v>2948</v>
      </c>
      <c r="V724" s="17" t="s">
        <v>2941</v>
      </c>
      <c r="W724" s="172">
        <v>45938</v>
      </c>
      <c r="Y724" s="172">
        <v>45931</v>
      </c>
      <c r="Z724" s="17" t="s">
        <v>2942</v>
      </c>
      <c r="AA724">
        <v>2025</v>
      </c>
      <c r="AB724" s="17" t="s">
        <v>2943</v>
      </c>
      <c r="AC724" s="17"/>
      <c r="AD724" s="17" t="s">
        <v>1899</v>
      </c>
      <c r="AE724">
        <v>18</v>
      </c>
      <c r="AF724" s="17" t="s">
        <v>2937</v>
      </c>
      <c r="AG724" t="s">
        <v>2957</v>
      </c>
      <c r="AH724" s="17" t="s">
        <v>1899</v>
      </c>
    </row>
    <row r="725" spans="1:34">
      <c r="A725">
        <v>374</v>
      </c>
      <c r="B725" s="17" t="s">
        <v>31</v>
      </c>
      <c r="C725" s="17" t="s">
        <v>31</v>
      </c>
      <c r="D725" s="17" t="s">
        <v>104</v>
      </c>
      <c r="E725" s="17" t="s">
        <v>127</v>
      </c>
      <c r="F725" s="17" t="s">
        <v>126</v>
      </c>
      <c r="G725" s="17" t="s">
        <v>375</v>
      </c>
      <c r="H725">
        <v>83600</v>
      </c>
      <c r="I725" s="8">
        <v>45938</v>
      </c>
      <c r="J725" s="8">
        <v>45938</v>
      </c>
      <c r="K725">
        <v>0</v>
      </c>
      <c r="L725" s="17" t="s">
        <v>2937</v>
      </c>
      <c r="M725">
        <v>3610</v>
      </c>
      <c r="N725">
        <v>784</v>
      </c>
      <c r="O725">
        <v>118</v>
      </c>
      <c r="P725">
        <v>60</v>
      </c>
      <c r="Q725" s="17" t="s">
        <v>2944</v>
      </c>
      <c r="R725" s="17" t="s">
        <v>2945</v>
      </c>
      <c r="S725" s="17" t="s">
        <v>2946</v>
      </c>
      <c r="T725">
        <v>178</v>
      </c>
      <c r="U725" s="17" t="s">
        <v>2946</v>
      </c>
      <c r="V725" s="17" t="s">
        <v>2941</v>
      </c>
      <c r="W725" s="172">
        <v>45938</v>
      </c>
      <c r="Y725" s="172">
        <v>45931</v>
      </c>
      <c r="Z725" s="17" t="s">
        <v>2942</v>
      </c>
      <c r="AA725">
        <v>2025</v>
      </c>
      <c r="AB725" s="17" t="s">
        <v>2943</v>
      </c>
      <c r="AC725" s="17"/>
      <c r="AD725" s="17" t="s">
        <v>1899</v>
      </c>
      <c r="AE725">
        <v>18</v>
      </c>
      <c r="AF725" s="17" t="s">
        <v>2937</v>
      </c>
      <c r="AG725" t="s">
        <v>2957</v>
      </c>
      <c r="AH725" s="17" t="s">
        <v>1899</v>
      </c>
    </row>
    <row r="726" spans="1:34">
      <c r="A726">
        <v>375</v>
      </c>
      <c r="B726" s="17" t="s">
        <v>31</v>
      </c>
      <c r="C726" s="17" t="s">
        <v>31</v>
      </c>
      <c r="D726" s="17" t="s">
        <v>104</v>
      </c>
      <c r="E726" s="17" t="s">
        <v>127</v>
      </c>
      <c r="F726" s="17" t="s">
        <v>126</v>
      </c>
      <c r="G726" s="17" t="s">
        <v>462</v>
      </c>
      <c r="H726">
        <v>83727</v>
      </c>
      <c r="I726" s="8">
        <v>45938</v>
      </c>
      <c r="J726" s="8">
        <v>45938</v>
      </c>
      <c r="K726">
        <v>0</v>
      </c>
      <c r="L726" s="17" t="s">
        <v>2937</v>
      </c>
      <c r="M726">
        <v>4125</v>
      </c>
      <c r="N726">
        <v>542</v>
      </c>
      <c r="O726">
        <v>86</v>
      </c>
      <c r="P726">
        <v>80</v>
      </c>
      <c r="Q726" s="17" t="s">
        <v>2944</v>
      </c>
      <c r="R726" s="17" t="s">
        <v>2945</v>
      </c>
      <c r="S726" s="17" t="s">
        <v>2948</v>
      </c>
      <c r="T726">
        <v>166</v>
      </c>
      <c r="U726" s="17" t="s">
        <v>2948</v>
      </c>
      <c r="V726" s="17" t="s">
        <v>2941</v>
      </c>
      <c r="W726" s="172">
        <v>45938</v>
      </c>
      <c r="Y726" s="172">
        <v>45931</v>
      </c>
      <c r="Z726" s="17" t="s">
        <v>2942</v>
      </c>
      <c r="AA726">
        <v>2025</v>
      </c>
      <c r="AB726" s="17" t="s">
        <v>2943</v>
      </c>
      <c r="AC726" s="17"/>
      <c r="AD726" s="17" t="s">
        <v>1899</v>
      </c>
      <c r="AE726">
        <v>18</v>
      </c>
      <c r="AF726" s="17" t="s">
        <v>2937</v>
      </c>
      <c r="AG726" t="s">
        <v>2957</v>
      </c>
      <c r="AH726" s="17" t="s">
        <v>1899</v>
      </c>
    </row>
    <row r="727" spans="1:34">
      <c r="A727">
        <v>221</v>
      </c>
      <c r="B727" s="17" t="s">
        <v>31</v>
      </c>
      <c r="C727" s="17" t="s">
        <v>31</v>
      </c>
      <c r="D727" s="17" t="s">
        <v>1</v>
      </c>
      <c r="E727" s="17" t="s">
        <v>143</v>
      </c>
      <c r="F727" s="17" t="s">
        <v>111</v>
      </c>
      <c r="G727" s="17" t="s">
        <v>287</v>
      </c>
      <c r="H727">
        <v>82549</v>
      </c>
      <c r="I727" s="8">
        <v>45934</v>
      </c>
      <c r="J727" s="8">
        <v>45934</v>
      </c>
      <c r="K727">
        <v>0</v>
      </c>
      <c r="L727" s="17" t="s">
        <v>2937</v>
      </c>
      <c r="M727">
        <v>13043</v>
      </c>
      <c r="N727">
        <v>3230</v>
      </c>
      <c r="O727">
        <v>25</v>
      </c>
      <c r="P727">
        <v>40</v>
      </c>
      <c r="Q727" s="17" t="s">
        <v>2944</v>
      </c>
      <c r="R727" s="17" t="s">
        <v>2945</v>
      </c>
      <c r="S727" s="17" t="s">
        <v>2946</v>
      </c>
      <c r="T727">
        <v>65</v>
      </c>
      <c r="U727" s="17" t="s">
        <v>2946</v>
      </c>
      <c r="V727" s="17" t="s">
        <v>2941</v>
      </c>
      <c r="W727" s="172">
        <v>45934</v>
      </c>
      <c r="Y727" s="172">
        <v>45931</v>
      </c>
      <c r="Z727" s="17" t="s">
        <v>2942</v>
      </c>
      <c r="AA727">
        <v>2025</v>
      </c>
      <c r="AB727" s="17" t="s">
        <v>2947</v>
      </c>
      <c r="AC727" s="17"/>
      <c r="AD727" s="17" t="s">
        <v>1769</v>
      </c>
      <c r="AE727">
        <v>18</v>
      </c>
      <c r="AF727" s="17" t="s">
        <v>2937</v>
      </c>
      <c r="AG727" t="s">
        <v>2957</v>
      </c>
      <c r="AH727" s="17" t="s">
        <v>1769</v>
      </c>
    </row>
    <row r="728" spans="1:34">
      <c r="A728">
        <v>215</v>
      </c>
      <c r="B728" s="17" t="s">
        <v>31</v>
      </c>
      <c r="C728" s="17" t="s">
        <v>31</v>
      </c>
      <c r="D728" s="17" t="s">
        <v>1</v>
      </c>
      <c r="E728" s="17" t="s">
        <v>109</v>
      </c>
      <c r="F728" s="17" t="s">
        <v>110</v>
      </c>
      <c r="G728" s="17" t="s">
        <v>281</v>
      </c>
      <c r="H728" t="s">
        <v>303</v>
      </c>
      <c r="I728" s="8">
        <v>45934</v>
      </c>
      <c r="J728" s="8">
        <v>45935</v>
      </c>
      <c r="K728">
        <v>1</v>
      </c>
      <c r="L728" s="17" t="s">
        <v>2937</v>
      </c>
      <c r="M728">
        <v>2167</v>
      </c>
      <c r="N728">
        <v>544</v>
      </c>
      <c r="O728">
        <v>44</v>
      </c>
      <c r="P728">
        <v>60</v>
      </c>
      <c r="Q728" s="17" t="s">
        <v>2944</v>
      </c>
      <c r="R728" s="17" t="s">
        <v>2945</v>
      </c>
      <c r="S728" s="17" t="s">
        <v>2946</v>
      </c>
      <c r="T728">
        <v>104</v>
      </c>
      <c r="U728" s="17" t="s">
        <v>2946</v>
      </c>
      <c r="V728" s="17" t="s">
        <v>2941</v>
      </c>
      <c r="W728" s="172">
        <v>45935</v>
      </c>
      <c r="Y728" s="172">
        <v>45931</v>
      </c>
      <c r="Z728" s="17" t="s">
        <v>2942</v>
      </c>
      <c r="AA728">
        <v>2025</v>
      </c>
      <c r="AB728" s="17" t="s">
        <v>2950</v>
      </c>
      <c r="AC728" s="17"/>
      <c r="AD728" s="17" t="s">
        <v>1864</v>
      </c>
      <c r="AE728">
        <v>18</v>
      </c>
      <c r="AF728" s="17" t="s">
        <v>2937</v>
      </c>
      <c r="AG728" t="s">
        <v>2957</v>
      </c>
      <c r="AH728" s="17" t="s">
        <v>1864</v>
      </c>
    </row>
    <row r="729" spans="1:34">
      <c r="A729">
        <v>667</v>
      </c>
      <c r="B729" s="17" t="s">
        <v>31</v>
      </c>
      <c r="C729" s="17" t="s">
        <v>31</v>
      </c>
      <c r="D729" s="17" t="s">
        <v>1</v>
      </c>
      <c r="E729" s="17" t="s">
        <v>109</v>
      </c>
      <c r="F729" s="17" t="s">
        <v>110</v>
      </c>
      <c r="G729" s="17" t="s">
        <v>281</v>
      </c>
      <c r="H729" t="s">
        <v>697</v>
      </c>
      <c r="I729" s="8">
        <v>45961</v>
      </c>
      <c r="J729" s="8">
        <v>45962</v>
      </c>
      <c r="K729">
        <v>1</v>
      </c>
      <c r="L729" s="17" t="s">
        <v>2937</v>
      </c>
      <c r="M729">
        <v>2296</v>
      </c>
      <c r="N729">
        <v>573</v>
      </c>
      <c r="O729">
        <v>47</v>
      </c>
      <c r="P729">
        <v>80</v>
      </c>
      <c r="Q729" s="17" t="s">
        <v>2944</v>
      </c>
      <c r="R729" s="17" t="s">
        <v>2945</v>
      </c>
      <c r="S729" s="17" t="s">
        <v>2948</v>
      </c>
      <c r="T729">
        <v>127</v>
      </c>
      <c r="U729" s="17" t="s">
        <v>2948</v>
      </c>
      <c r="V729" s="17" t="s">
        <v>2941</v>
      </c>
      <c r="W729" s="172">
        <v>45962</v>
      </c>
      <c r="Y729" s="172">
        <v>45931</v>
      </c>
      <c r="Z729" s="17" t="s">
        <v>2954</v>
      </c>
      <c r="AA729">
        <v>2025</v>
      </c>
      <c r="AB729" s="17" t="s">
        <v>2947</v>
      </c>
      <c r="AC729" s="17"/>
      <c r="AD729" s="17" t="s">
        <v>1864</v>
      </c>
      <c r="AE729">
        <v>18</v>
      </c>
      <c r="AF729" s="17" t="s">
        <v>2937</v>
      </c>
      <c r="AG729" t="s">
        <v>2957</v>
      </c>
      <c r="AH729" s="17" t="s">
        <v>1864</v>
      </c>
    </row>
    <row r="730" spans="1:34">
      <c r="A730">
        <v>214</v>
      </c>
      <c r="B730" s="17" t="s">
        <v>31</v>
      </c>
      <c r="C730" s="17" t="s">
        <v>31</v>
      </c>
      <c r="D730" s="17" t="s">
        <v>1</v>
      </c>
      <c r="E730" s="17" t="s">
        <v>109</v>
      </c>
      <c r="F730" s="17" t="s">
        <v>110</v>
      </c>
      <c r="G730" s="17" t="s">
        <v>280</v>
      </c>
      <c r="H730" t="s">
        <v>303</v>
      </c>
      <c r="I730" s="8">
        <v>45934</v>
      </c>
      <c r="J730" s="8">
        <v>45935</v>
      </c>
      <c r="K730">
        <v>1</v>
      </c>
      <c r="L730" s="17" t="s">
        <v>2937</v>
      </c>
      <c r="M730">
        <v>2003</v>
      </c>
      <c r="N730">
        <v>652</v>
      </c>
      <c r="O730">
        <v>70</v>
      </c>
      <c r="P730">
        <v>60</v>
      </c>
      <c r="Q730" s="17" t="s">
        <v>2944</v>
      </c>
      <c r="R730" s="17" t="s">
        <v>2945</v>
      </c>
      <c r="S730" s="17" t="s">
        <v>2946</v>
      </c>
      <c r="T730">
        <v>130</v>
      </c>
      <c r="U730" s="17" t="s">
        <v>2946</v>
      </c>
      <c r="V730" s="17" t="s">
        <v>2941</v>
      </c>
      <c r="W730" s="172">
        <v>45935</v>
      </c>
      <c r="Y730" s="172">
        <v>45931</v>
      </c>
      <c r="Z730" s="17" t="s">
        <v>2942</v>
      </c>
      <c r="AA730">
        <v>2025</v>
      </c>
      <c r="AB730" s="17" t="s">
        <v>2950</v>
      </c>
      <c r="AC730" s="17"/>
      <c r="AD730" s="17" t="s">
        <v>1864</v>
      </c>
      <c r="AE730">
        <v>18</v>
      </c>
      <c r="AF730" s="17" t="s">
        <v>2937</v>
      </c>
      <c r="AG730" t="s">
        <v>2957</v>
      </c>
      <c r="AH730" s="17" t="s">
        <v>1864</v>
      </c>
    </row>
    <row r="731" spans="1:34">
      <c r="A731">
        <v>667</v>
      </c>
      <c r="B731" s="17" t="s">
        <v>31</v>
      </c>
      <c r="C731" s="17" t="s">
        <v>31</v>
      </c>
      <c r="D731" s="17" t="s">
        <v>1</v>
      </c>
      <c r="E731" s="17" t="s">
        <v>109</v>
      </c>
      <c r="F731" s="17" t="s">
        <v>110</v>
      </c>
      <c r="G731" s="17" t="s">
        <v>280</v>
      </c>
      <c r="H731" t="s">
        <v>697</v>
      </c>
      <c r="I731" s="8">
        <v>45961</v>
      </c>
      <c r="J731" s="8">
        <v>45962</v>
      </c>
      <c r="K731">
        <v>1</v>
      </c>
      <c r="L731" s="17" t="s">
        <v>2937</v>
      </c>
      <c r="M731">
        <v>2057</v>
      </c>
      <c r="N731">
        <v>675</v>
      </c>
      <c r="O731">
        <v>99</v>
      </c>
      <c r="P731">
        <v>60</v>
      </c>
      <c r="Q731" s="17" t="s">
        <v>2944</v>
      </c>
      <c r="R731" s="17" t="s">
        <v>2945</v>
      </c>
      <c r="S731" s="17" t="s">
        <v>2946</v>
      </c>
      <c r="T731">
        <v>159</v>
      </c>
      <c r="U731" s="17" t="s">
        <v>2946</v>
      </c>
      <c r="V731" s="17" t="s">
        <v>2941</v>
      </c>
      <c r="W731" s="172">
        <v>45962</v>
      </c>
      <c r="Y731" s="172">
        <v>45931</v>
      </c>
      <c r="Z731" s="17" t="s">
        <v>2954</v>
      </c>
      <c r="AA731">
        <v>2025</v>
      </c>
      <c r="AB731" s="17" t="s">
        <v>2947</v>
      </c>
      <c r="AC731" s="17"/>
      <c r="AD731" s="17" t="s">
        <v>1864</v>
      </c>
      <c r="AE731">
        <v>18</v>
      </c>
      <c r="AF731" s="17" t="s">
        <v>2937</v>
      </c>
      <c r="AG731" t="s">
        <v>2957</v>
      </c>
      <c r="AH731" s="17" t="s">
        <v>1864</v>
      </c>
    </row>
    <row r="732" spans="1:34">
      <c r="A732">
        <v>265</v>
      </c>
      <c r="B732" s="17" t="s">
        <v>31</v>
      </c>
      <c r="C732" s="17" t="s">
        <v>31</v>
      </c>
      <c r="D732" s="17" t="s">
        <v>1</v>
      </c>
      <c r="E732" s="17" t="s">
        <v>109</v>
      </c>
      <c r="F732" s="17" t="s">
        <v>110</v>
      </c>
      <c r="G732" s="17" t="s">
        <v>337</v>
      </c>
      <c r="H732" t="s">
        <v>406</v>
      </c>
      <c r="I732" s="8">
        <v>45935</v>
      </c>
      <c r="J732" s="8">
        <v>45935</v>
      </c>
      <c r="K732">
        <v>0</v>
      </c>
      <c r="L732" s="17" t="s">
        <v>2937</v>
      </c>
      <c r="M732">
        <v>155</v>
      </c>
      <c r="N732">
        <v>71</v>
      </c>
      <c r="O732">
        <v>100</v>
      </c>
      <c r="P732">
        <v>120</v>
      </c>
      <c r="Q732" s="17" t="s">
        <v>2944</v>
      </c>
      <c r="R732" s="17" t="s">
        <v>2945</v>
      </c>
      <c r="S732" s="17" t="s">
        <v>2948</v>
      </c>
      <c r="T732">
        <v>220</v>
      </c>
      <c r="U732" s="17" t="s">
        <v>2948</v>
      </c>
      <c r="V732" s="17" t="s">
        <v>2941</v>
      </c>
      <c r="W732" s="172">
        <v>45935</v>
      </c>
      <c r="Y732" s="172">
        <v>45931</v>
      </c>
      <c r="Z732" s="17" t="s">
        <v>2942</v>
      </c>
      <c r="AA732">
        <v>2025</v>
      </c>
      <c r="AB732" s="17" t="s">
        <v>2950</v>
      </c>
      <c r="AC732" s="17"/>
      <c r="AD732" s="17" t="s">
        <v>1823</v>
      </c>
      <c r="AE732">
        <v>18</v>
      </c>
      <c r="AF732" s="17" t="s">
        <v>2937</v>
      </c>
      <c r="AG732" t="s">
        <v>2957</v>
      </c>
      <c r="AH732" s="17" t="s">
        <v>1823</v>
      </c>
    </row>
    <row r="733" spans="1:34">
      <c r="A733">
        <v>667</v>
      </c>
      <c r="B733" s="17" t="s">
        <v>31</v>
      </c>
      <c r="C733" s="17" t="s">
        <v>31</v>
      </c>
      <c r="D733" s="17" t="s">
        <v>1</v>
      </c>
      <c r="E733" s="17" t="s">
        <v>109</v>
      </c>
      <c r="F733" s="17" t="s">
        <v>110</v>
      </c>
      <c r="G733" s="17" t="s">
        <v>693</v>
      </c>
      <c r="H733" t="s">
        <v>695</v>
      </c>
      <c r="I733" s="8">
        <v>45961</v>
      </c>
      <c r="J733" s="8">
        <v>45962</v>
      </c>
      <c r="K733">
        <v>1</v>
      </c>
      <c r="L733" s="17" t="s">
        <v>2937</v>
      </c>
      <c r="M733">
        <v>3901</v>
      </c>
      <c r="N733">
        <v>468</v>
      </c>
      <c r="O733">
        <v>31</v>
      </c>
      <c r="P733">
        <v>80</v>
      </c>
      <c r="Q733" s="17" t="s">
        <v>2944</v>
      </c>
      <c r="R733" s="17" t="s">
        <v>2945</v>
      </c>
      <c r="S733" s="17" t="s">
        <v>2948</v>
      </c>
      <c r="T733">
        <v>111</v>
      </c>
      <c r="U733" s="17" t="s">
        <v>2948</v>
      </c>
      <c r="V733" s="17" t="s">
        <v>2941</v>
      </c>
      <c r="W733" s="172">
        <v>45962</v>
      </c>
      <c r="Y733" s="172">
        <v>45931</v>
      </c>
      <c r="Z733" s="17" t="s">
        <v>2954</v>
      </c>
      <c r="AA733">
        <v>2025</v>
      </c>
      <c r="AB733" s="17" t="s">
        <v>2947</v>
      </c>
      <c r="AC733" s="17"/>
      <c r="AD733" s="17" t="s">
        <v>1823</v>
      </c>
      <c r="AE733">
        <v>18</v>
      </c>
      <c r="AF733" s="17" t="s">
        <v>2937</v>
      </c>
      <c r="AG733" t="s">
        <v>2957</v>
      </c>
      <c r="AH733" s="17" t="s">
        <v>1823</v>
      </c>
    </row>
    <row r="734" spans="1:34">
      <c r="A734">
        <v>213</v>
      </c>
      <c r="B734" s="17" t="s">
        <v>31</v>
      </c>
      <c r="C734" s="17" t="s">
        <v>31</v>
      </c>
      <c r="D734" s="17" t="s">
        <v>1</v>
      </c>
      <c r="E734" s="17" t="s">
        <v>109</v>
      </c>
      <c r="F734" s="17" t="s">
        <v>110</v>
      </c>
      <c r="G734" s="17" t="s">
        <v>279</v>
      </c>
      <c r="H734" t="s">
        <v>303</v>
      </c>
      <c r="I734" s="8">
        <v>45934</v>
      </c>
      <c r="J734" s="8">
        <v>45935</v>
      </c>
      <c r="K734">
        <v>1</v>
      </c>
      <c r="L734" s="17" t="s">
        <v>2937</v>
      </c>
      <c r="M734">
        <v>1228</v>
      </c>
      <c r="N734">
        <v>242</v>
      </c>
      <c r="O734">
        <v>51</v>
      </c>
      <c r="P734">
        <v>60</v>
      </c>
      <c r="Q734" s="17" t="s">
        <v>2944</v>
      </c>
      <c r="R734" s="17" t="s">
        <v>2945</v>
      </c>
      <c r="S734" s="17" t="s">
        <v>2946</v>
      </c>
      <c r="T734">
        <v>111</v>
      </c>
      <c r="U734" s="17" t="s">
        <v>2946</v>
      </c>
      <c r="V734" s="17" t="s">
        <v>2941</v>
      </c>
      <c r="W734" s="172">
        <v>45935</v>
      </c>
      <c r="Y734" s="172">
        <v>45931</v>
      </c>
      <c r="Z734" s="17" t="s">
        <v>2942</v>
      </c>
      <c r="AA734">
        <v>2025</v>
      </c>
      <c r="AB734" s="17" t="s">
        <v>2950</v>
      </c>
      <c r="AC734" s="17"/>
      <c r="AD734" s="17" t="s">
        <v>1864</v>
      </c>
      <c r="AE734">
        <v>18</v>
      </c>
      <c r="AF734" s="17" t="s">
        <v>2937</v>
      </c>
      <c r="AG734" t="s">
        <v>2957</v>
      </c>
      <c r="AH734" s="17" t="s">
        <v>1864</v>
      </c>
    </row>
    <row r="735" spans="1:34">
      <c r="A735">
        <v>667</v>
      </c>
      <c r="B735" s="17" t="s">
        <v>31</v>
      </c>
      <c r="C735" s="17" t="s">
        <v>31</v>
      </c>
      <c r="D735" s="17" t="s">
        <v>1</v>
      </c>
      <c r="E735" s="17" t="s">
        <v>109</v>
      </c>
      <c r="F735" s="17" t="s">
        <v>110</v>
      </c>
      <c r="G735" s="17" t="s">
        <v>279</v>
      </c>
      <c r="H735" t="s">
        <v>697</v>
      </c>
      <c r="I735" s="8">
        <v>45961</v>
      </c>
      <c r="J735" s="8">
        <v>45961</v>
      </c>
      <c r="K735">
        <v>0</v>
      </c>
      <c r="L735" s="17" t="s">
        <v>2937</v>
      </c>
      <c r="M735">
        <v>1330</v>
      </c>
      <c r="N735">
        <v>258</v>
      </c>
      <c r="O735">
        <v>71</v>
      </c>
      <c r="P735">
        <v>60</v>
      </c>
      <c r="Q735" s="17" t="s">
        <v>2944</v>
      </c>
      <c r="R735" s="17" t="s">
        <v>2945</v>
      </c>
      <c r="S735" s="17" t="s">
        <v>2946</v>
      </c>
      <c r="T735">
        <v>131</v>
      </c>
      <c r="U735" s="17" t="s">
        <v>2946</v>
      </c>
      <c r="V735" s="17" t="s">
        <v>2941</v>
      </c>
      <c r="W735" s="172">
        <v>45961</v>
      </c>
      <c r="Y735" s="172">
        <v>45931</v>
      </c>
      <c r="Z735" s="17" t="s">
        <v>2942</v>
      </c>
      <c r="AA735">
        <v>2025</v>
      </c>
      <c r="AB735" s="17" t="s">
        <v>2952</v>
      </c>
      <c r="AC735" s="17"/>
      <c r="AD735" s="17" t="s">
        <v>1864</v>
      </c>
      <c r="AE735">
        <v>18</v>
      </c>
      <c r="AF735" s="17" t="s">
        <v>2937</v>
      </c>
      <c r="AG735" t="s">
        <v>2957</v>
      </c>
      <c r="AH735" s="17" t="s">
        <v>1864</v>
      </c>
    </row>
    <row r="736" spans="1:34">
      <c r="A736">
        <v>18</v>
      </c>
      <c r="B736" s="17" t="s">
        <v>31</v>
      </c>
      <c r="C736" s="17" t="s">
        <v>31</v>
      </c>
      <c r="D736" s="17" t="s">
        <v>1</v>
      </c>
      <c r="E736" s="17" t="s">
        <v>109</v>
      </c>
      <c r="F736" s="17" t="s">
        <v>110</v>
      </c>
      <c r="G736" s="17" t="s">
        <v>54</v>
      </c>
      <c r="H736" t="s">
        <v>55</v>
      </c>
      <c r="I736" s="8">
        <v>45931</v>
      </c>
      <c r="J736" s="8">
        <v>45932</v>
      </c>
      <c r="K736">
        <v>1</v>
      </c>
      <c r="L736" s="17" t="s">
        <v>2937</v>
      </c>
      <c r="M736">
        <v>5076</v>
      </c>
      <c r="N736">
        <v>532</v>
      </c>
      <c r="O736">
        <v>74</v>
      </c>
      <c r="P736">
        <v>80</v>
      </c>
      <c r="Q736" s="17" t="s">
        <v>2944</v>
      </c>
      <c r="R736" s="17" t="s">
        <v>2945</v>
      </c>
      <c r="S736" s="17" t="s">
        <v>2948</v>
      </c>
      <c r="T736">
        <v>154</v>
      </c>
      <c r="U736" s="17" t="s">
        <v>2948</v>
      </c>
      <c r="V736" s="17" t="s">
        <v>2941</v>
      </c>
      <c r="W736" s="172">
        <v>45932</v>
      </c>
      <c r="Y736" s="172">
        <v>45931</v>
      </c>
      <c r="Z736" s="17" t="s">
        <v>2942</v>
      </c>
      <c r="AA736">
        <v>2025</v>
      </c>
      <c r="AB736" s="17" t="s">
        <v>2951</v>
      </c>
      <c r="AC736" s="17"/>
      <c r="AD736" s="17" t="s">
        <v>1573</v>
      </c>
      <c r="AE736">
        <v>18</v>
      </c>
      <c r="AF736" s="17" t="s">
        <v>2937</v>
      </c>
      <c r="AG736" t="s">
        <v>2957</v>
      </c>
      <c r="AH736" s="17" t="s">
        <v>1573</v>
      </c>
    </row>
    <row r="737" spans="1:34">
      <c r="A737">
        <v>19</v>
      </c>
      <c r="B737" s="17" t="s">
        <v>31</v>
      </c>
      <c r="C737" s="17" t="s">
        <v>31</v>
      </c>
      <c r="D737" s="17" t="s">
        <v>1</v>
      </c>
      <c r="E737" s="17" t="s">
        <v>109</v>
      </c>
      <c r="F737" s="17" t="s">
        <v>110</v>
      </c>
      <c r="G737" s="17" t="s">
        <v>56</v>
      </c>
      <c r="H737" t="s">
        <v>55</v>
      </c>
      <c r="I737" s="8">
        <v>45931</v>
      </c>
      <c r="J737" s="8">
        <v>45931</v>
      </c>
      <c r="K737">
        <v>0</v>
      </c>
      <c r="L737" s="17" t="s">
        <v>2937</v>
      </c>
      <c r="M737">
        <v>2733</v>
      </c>
      <c r="N737">
        <v>659</v>
      </c>
      <c r="O737">
        <v>30</v>
      </c>
      <c r="P737">
        <v>80</v>
      </c>
      <c r="Q737" s="17" t="s">
        <v>2944</v>
      </c>
      <c r="R737" s="17" t="s">
        <v>2945</v>
      </c>
      <c r="S737" s="17" t="s">
        <v>2948</v>
      </c>
      <c r="T737">
        <v>110</v>
      </c>
      <c r="U737" s="17" t="s">
        <v>2948</v>
      </c>
      <c r="V737" s="17" t="s">
        <v>2941</v>
      </c>
      <c r="W737" s="172">
        <v>45931</v>
      </c>
      <c r="X737" s="8">
        <v>0.65208333333333335</v>
      </c>
      <c r="Y737" s="172">
        <v>45931</v>
      </c>
      <c r="Z737" s="17" t="s">
        <v>2942</v>
      </c>
      <c r="AA737">
        <v>2025</v>
      </c>
      <c r="AB737" s="17" t="s">
        <v>2943</v>
      </c>
      <c r="AC737" s="17" t="s">
        <v>118</v>
      </c>
      <c r="AD737" s="17" t="s">
        <v>1573</v>
      </c>
      <c r="AE737">
        <v>18</v>
      </c>
      <c r="AF737" s="17" t="s">
        <v>2937</v>
      </c>
      <c r="AG737" t="s">
        <v>2957</v>
      </c>
      <c r="AH737" s="17" t="s">
        <v>1573</v>
      </c>
    </row>
    <row r="738" spans="1:34">
      <c r="A738">
        <v>401</v>
      </c>
      <c r="B738" s="17" t="s">
        <v>31</v>
      </c>
      <c r="C738" s="17" t="s">
        <v>31</v>
      </c>
      <c r="D738" s="17" t="s">
        <v>1</v>
      </c>
      <c r="E738" s="17" t="s">
        <v>112</v>
      </c>
      <c r="F738" s="17" t="s">
        <v>111</v>
      </c>
      <c r="G738" s="17" t="s">
        <v>486</v>
      </c>
      <c r="H738">
        <v>80246</v>
      </c>
      <c r="I738" s="8">
        <v>45938</v>
      </c>
      <c r="J738" s="8">
        <v>45938</v>
      </c>
      <c r="K738">
        <v>0</v>
      </c>
      <c r="L738" s="17" t="s">
        <v>2937</v>
      </c>
      <c r="M738">
        <v>5544</v>
      </c>
      <c r="N738">
        <v>1376</v>
      </c>
      <c r="O738">
        <v>17</v>
      </c>
      <c r="P738">
        <v>60</v>
      </c>
      <c r="Q738" s="17" t="s">
        <v>2944</v>
      </c>
      <c r="R738" s="17" t="s">
        <v>2945</v>
      </c>
      <c r="S738" s="17" t="s">
        <v>2946</v>
      </c>
      <c r="T738">
        <v>77</v>
      </c>
      <c r="U738" s="17" t="s">
        <v>2946</v>
      </c>
      <c r="V738" s="17" t="s">
        <v>2941</v>
      </c>
      <c r="W738" s="172">
        <v>45938</v>
      </c>
      <c r="Y738" s="172">
        <v>45931</v>
      </c>
      <c r="Z738" s="17" t="s">
        <v>2942</v>
      </c>
      <c r="AA738">
        <v>2025</v>
      </c>
      <c r="AB738" s="17" t="s">
        <v>2943</v>
      </c>
      <c r="AC738" s="17"/>
      <c r="AD738" s="17" t="s">
        <v>1742</v>
      </c>
      <c r="AE738">
        <v>18</v>
      </c>
      <c r="AF738" s="17" t="s">
        <v>2937</v>
      </c>
      <c r="AG738" t="s">
        <v>2957</v>
      </c>
      <c r="AH738" s="17" t="s">
        <v>1742</v>
      </c>
    </row>
    <row r="739" spans="1:34">
      <c r="A739">
        <v>402</v>
      </c>
      <c r="B739" s="17" t="s">
        <v>31</v>
      </c>
      <c r="C739" s="17" t="s">
        <v>31</v>
      </c>
      <c r="D739" s="17" t="s">
        <v>1</v>
      </c>
      <c r="E739" s="17" t="s">
        <v>112</v>
      </c>
      <c r="F739" s="17" t="s">
        <v>111</v>
      </c>
      <c r="G739" s="17" t="s">
        <v>487</v>
      </c>
      <c r="H739">
        <v>80246</v>
      </c>
      <c r="I739" s="8">
        <v>45938</v>
      </c>
      <c r="J739" s="8">
        <v>45938</v>
      </c>
      <c r="K739">
        <v>0</v>
      </c>
      <c r="L739" s="17" t="s">
        <v>2937</v>
      </c>
      <c r="M739">
        <v>6765</v>
      </c>
      <c r="N739">
        <v>1443</v>
      </c>
      <c r="O739">
        <v>29</v>
      </c>
      <c r="P739">
        <v>60</v>
      </c>
      <c r="Q739" s="17" t="s">
        <v>2944</v>
      </c>
      <c r="R739" s="17" t="s">
        <v>2945</v>
      </c>
      <c r="S739" s="17" t="s">
        <v>2946</v>
      </c>
      <c r="T739">
        <v>89</v>
      </c>
      <c r="U739" s="17" t="s">
        <v>2946</v>
      </c>
      <c r="V739" s="17" t="s">
        <v>2941</v>
      </c>
      <c r="W739" s="172">
        <v>45938</v>
      </c>
      <c r="Y739" s="172">
        <v>45931</v>
      </c>
      <c r="Z739" s="17" t="s">
        <v>2942</v>
      </c>
      <c r="AA739">
        <v>2025</v>
      </c>
      <c r="AB739" s="17" t="s">
        <v>2943</v>
      </c>
      <c r="AC739" s="17"/>
      <c r="AD739" s="17" t="s">
        <v>1742</v>
      </c>
      <c r="AE739">
        <v>18</v>
      </c>
      <c r="AF739" s="17" t="s">
        <v>2937</v>
      </c>
      <c r="AG739" t="s">
        <v>2957</v>
      </c>
      <c r="AH739" s="17" t="s">
        <v>1742</v>
      </c>
    </row>
    <row r="740" spans="1:34">
      <c r="A740">
        <v>20</v>
      </c>
      <c r="B740" s="17" t="s">
        <v>31</v>
      </c>
      <c r="C740" s="17" t="s">
        <v>31</v>
      </c>
      <c r="D740" s="17" t="s">
        <v>1</v>
      </c>
      <c r="E740" s="17" t="s">
        <v>109</v>
      </c>
      <c r="F740" s="17" t="s">
        <v>110</v>
      </c>
      <c r="G740" s="17" t="s">
        <v>57</v>
      </c>
      <c r="H740" t="s">
        <v>55</v>
      </c>
      <c r="I740" s="8">
        <v>45931</v>
      </c>
      <c r="J740" s="8">
        <v>45931</v>
      </c>
      <c r="K740">
        <v>0</v>
      </c>
      <c r="L740" s="17" t="s">
        <v>2937</v>
      </c>
      <c r="M740">
        <v>5376</v>
      </c>
      <c r="N740">
        <v>1293</v>
      </c>
      <c r="O740">
        <v>102</v>
      </c>
      <c r="P740">
        <v>80</v>
      </c>
      <c r="Q740" s="17" t="s">
        <v>2944</v>
      </c>
      <c r="R740" s="17" t="s">
        <v>2945</v>
      </c>
      <c r="S740" s="17" t="s">
        <v>2948</v>
      </c>
      <c r="T740">
        <v>182</v>
      </c>
      <c r="U740" s="17" t="s">
        <v>2948</v>
      </c>
      <c r="V740" s="17" t="s">
        <v>2941</v>
      </c>
      <c r="W740" s="172">
        <v>45931</v>
      </c>
      <c r="X740" s="8">
        <v>0.60555555555555551</v>
      </c>
      <c r="Y740" s="172">
        <v>45931</v>
      </c>
      <c r="Z740" s="17" t="s">
        <v>2942</v>
      </c>
      <c r="AA740">
        <v>2025</v>
      </c>
      <c r="AB740" s="17" t="s">
        <v>2943</v>
      </c>
      <c r="AC740" s="17" t="s">
        <v>118</v>
      </c>
      <c r="AD740" s="17" t="s">
        <v>1573</v>
      </c>
      <c r="AE740">
        <v>18</v>
      </c>
      <c r="AF740" s="17" t="s">
        <v>2937</v>
      </c>
      <c r="AG740" t="s">
        <v>2957</v>
      </c>
      <c r="AH740" s="17" t="s">
        <v>1573</v>
      </c>
    </row>
    <row r="741" spans="1:34">
      <c r="A741">
        <v>491</v>
      </c>
      <c r="B741" s="17" t="s">
        <v>31</v>
      </c>
      <c r="C741" s="17" t="s">
        <v>31</v>
      </c>
      <c r="D741" s="17" t="s">
        <v>1</v>
      </c>
      <c r="E741" s="17" t="s">
        <v>109</v>
      </c>
      <c r="F741" s="17" t="s">
        <v>110</v>
      </c>
      <c r="G741" s="17" t="s">
        <v>57</v>
      </c>
      <c r="H741" t="s">
        <v>624</v>
      </c>
      <c r="I741" s="8">
        <v>45943</v>
      </c>
      <c r="J741" s="8">
        <v>45943</v>
      </c>
      <c r="K741">
        <v>0</v>
      </c>
      <c r="L741" s="17" t="s">
        <v>2937</v>
      </c>
      <c r="M741">
        <v>5598</v>
      </c>
      <c r="N741">
        <v>1330</v>
      </c>
      <c r="O741">
        <v>94</v>
      </c>
      <c r="P741">
        <v>60</v>
      </c>
      <c r="Q741" s="17" t="s">
        <v>2944</v>
      </c>
      <c r="R741" s="17" t="s">
        <v>2945</v>
      </c>
      <c r="S741" s="17" t="s">
        <v>2946</v>
      </c>
      <c r="T741">
        <v>154</v>
      </c>
      <c r="U741" s="17" t="s">
        <v>2946</v>
      </c>
      <c r="V741" s="17" t="s">
        <v>2941</v>
      </c>
      <c r="W741" s="172">
        <v>45943</v>
      </c>
      <c r="Y741" s="172">
        <v>45931</v>
      </c>
      <c r="Z741" s="17" t="s">
        <v>2942</v>
      </c>
      <c r="AA741">
        <v>2025</v>
      </c>
      <c r="AB741" s="17" t="s">
        <v>1003</v>
      </c>
      <c r="AC741" s="17"/>
      <c r="AD741" s="17" t="s">
        <v>1573</v>
      </c>
      <c r="AE741">
        <v>18</v>
      </c>
      <c r="AF741" s="17" t="s">
        <v>2937</v>
      </c>
      <c r="AG741" t="s">
        <v>2957</v>
      </c>
      <c r="AH741" s="17" t="s">
        <v>1573</v>
      </c>
    </row>
    <row r="742" spans="1:34">
      <c r="A742">
        <v>667</v>
      </c>
      <c r="B742" s="17" t="s">
        <v>31</v>
      </c>
      <c r="C742" s="17" t="s">
        <v>31</v>
      </c>
      <c r="D742" s="17" t="s">
        <v>1</v>
      </c>
      <c r="E742" s="17" t="s">
        <v>109</v>
      </c>
      <c r="F742" s="17" t="s">
        <v>110</v>
      </c>
      <c r="G742" s="17" t="s">
        <v>57</v>
      </c>
      <c r="H742" t="s">
        <v>697</v>
      </c>
      <c r="I742" s="8">
        <v>45961</v>
      </c>
      <c r="J742" s="8">
        <v>45962</v>
      </c>
      <c r="K742">
        <v>1</v>
      </c>
      <c r="L742" s="17" t="s">
        <v>2937</v>
      </c>
      <c r="M742">
        <v>5825</v>
      </c>
      <c r="N742">
        <v>1367</v>
      </c>
      <c r="O742">
        <v>61</v>
      </c>
      <c r="P742">
        <v>80</v>
      </c>
      <c r="Q742" s="17" t="s">
        <v>2944</v>
      </c>
      <c r="R742" s="17" t="s">
        <v>2945</v>
      </c>
      <c r="S742" s="17" t="s">
        <v>2948</v>
      </c>
      <c r="T742">
        <v>141</v>
      </c>
      <c r="U742" s="17" t="s">
        <v>2948</v>
      </c>
      <c r="V742" s="17" t="s">
        <v>2941</v>
      </c>
      <c r="W742" s="172">
        <v>45962</v>
      </c>
      <c r="Y742" s="172">
        <v>45931</v>
      </c>
      <c r="Z742" s="17" t="s">
        <v>2954</v>
      </c>
      <c r="AA742">
        <v>2025</v>
      </c>
      <c r="AB742" s="17" t="s">
        <v>2947</v>
      </c>
      <c r="AC742" s="17"/>
      <c r="AD742" s="17" t="s">
        <v>1573</v>
      </c>
      <c r="AE742">
        <v>18</v>
      </c>
      <c r="AF742" s="17" t="s">
        <v>2937</v>
      </c>
      <c r="AG742" t="s">
        <v>2957</v>
      </c>
      <c r="AH742" s="17" t="s">
        <v>1573</v>
      </c>
    </row>
    <row r="743" spans="1:34">
      <c r="A743">
        <v>412</v>
      </c>
      <c r="B743" s="17" t="s">
        <v>31</v>
      </c>
      <c r="C743" s="17" t="s">
        <v>31</v>
      </c>
      <c r="D743" s="17" t="s">
        <v>1</v>
      </c>
      <c r="E743" s="17" t="s">
        <v>112</v>
      </c>
      <c r="F743" s="17" t="s">
        <v>111</v>
      </c>
      <c r="G743" s="17" t="s">
        <v>507</v>
      </c>
      <c r="H743">
        <v>80635</v>
      </c>
      <c r="I743" s="8">
        <v>45939</v>
      </c>
      <c r="J743" s="8">
        <v>45939</v>
      </c>
      <c r="K743">
        <v>0</v>
      </c>
      <c r="L743" s="17" t="s">
        <v>2937</v>
      </c>
      <c r="M743">
        <v>84577</v>
      </c>
      <c r="N743">
        <v>952</v>
      </c>
      <c r="O743">
        <v>65</v>
      </c>
      <c r="P743">
        <v>60</v>
      </c>
      <c r="Q743" s="17" t="s">
        <v>2944</v>
      </c>
      <c r="R743" s="17" t="s">
        <v>2945</v>
      </c>
      <c r="S743" s="17" t="s">
        <v>2946</v>
      </c>
      <c r="T743">
        <v>125</v>
      </c>
      <c r="U743" s="17" t="s">
        <v>2946</v>
      </c>
      <c r="V743" s="17" t="s">
        <v>2941</v>
      </c>
      <c r="W743" s="172">
        <v>45939</v>
      </c>
      <c r="Y743" s="172">
        <v>45931</v>
      </c>
      <c r="Z743" s="17" t="s">
        <v>2942</v>
      </c>
      <c r="AA743">
        <v>2025</v>
      </c>
      <c r="AB743" s="17" t="s">
        <v>2951</v>
      </c>
      <c r="AC743" s="17"/>
      <c r="AD743" s="17" t="s">
        <v>1804</v>
      </c>
      <c r="AE743">
        <v>18</v>
      </c>
      <c r="AF743" s="17" t="s">
        <v>2937</v>
      </c>
      <c r="AG743" t="s">
        <v>2957</v>
      </c>
      <c r="AH743" s="17" t="s">
        <v>1804</v>
      </c>
    </row>
    <row r="744" spans="1:34">
      <c r="A744">
        <v>493</v>
      </c>
      <c r="B744" s="17" t="s">
        <v>31</v>
      </c>
      <c r="C744" s="17" t="s">
        <v>31</v>
      </c>
      <c r="D744" s="17" t="s">
        <v>1</v>
      </c>
      <c r="E744" s="17" t="s">
        <v>109</v>
      </c>
      <c r="F744" s="17" t="s">
        <v>110</v>
      </c>
      <c r="G744" s="17" t="s">
        <v>594</v>
      </c>
      <c r="H744" t="s">
        <v>625</v>
      </c>
      <c r="I744" s="8">
        <v>45943</v>
      </c>
      <c r="J744" s="8">
        <v>45943</v>
      </c>
      <c r="K744">
        <v>0</v>
      </c>
      <c r="L744" s="17" t="s">
        <v>2937</v>
      </c>
      <c r="M744">
        <v>6071</v>
      </c>
      <c r="N744">
        <v>1922</v>
      </c>
      <c r="O744">
        <v>87</v>
      </c>
      <c r="P744">
        <v>120</v>
      </c>
      <c r="Q744" s="17" t="s">
        <v>2944</v>
      </c>
      <c r="R744" s="17" t="s">
        <v>2945</v>
      </c>
      <c r="S744" s="17" t="s">
        <v>2948</v>
      </c>
      <c r="T744">
        <v>207</v>
      </c>
      <c r="U744" s="17" t="s">
        <v>2948</v>
      </c>
      <c r="V744" s="17" t="s">
        <v>2941</v>
      </c>
      <c r="W744" s="172">
        <v>45943</v>
      </c>
      <c r="Y744" s="172">
        <v>45931</v>
      </c>
      <c r="Z744" s="17" t="s">
        <v>2942</v>
      </c>
      <c r="AA744">
        <v>2025</v>
      </c>
      <c r="AB744" s="17" t="s">
        <v>1003</v>
      </c>
      <c r="AC744" s="17"/>
      <c r="AD744" s="17" t="s">
        <v>1864</v>
      </c>
      <c r="AE744">
        <v>18</v>
      </c>
      <c r="AF744" s="17" t="s">
        <v>2937</v>
      </c>
      <c r="AG744" t="s">
        <v>2957</v>
      </c>
      <c r="AH744" s="17" t="s">
        <v>1864</v>
      </c>
    </row>
    <row r="745" spans="1:34">
      <c r="A745">
        <v>450</v>
      </c>
      <c r="B745" s="17" t="s">
        <v>31</v>
      </c>
      <c r="C745" s="17" t="s">
        <v>31</v>
      </c>
      <c r="D745" s="17" t="s">
        <v>1</v>
      </c>
      <c r="E745" s="17" t="s">
        <v>105</v>
      </c>
      <c r="F745" s="17" t="s">
        <v>106</v>
      </c>
      <c r="G745" s="17" t="s">
        <v>547</v>
      </c>
      <c r="H745" t="s">
        <v>548</v>
      </c>
      <c r="I745" s="8">
        <v>45940</v>
      </c>
      <c r="J745" s="8">
        <v>45941</v>
      </c>
      <c r="K745">
        <v>1</v>
      </c>
      <c r="L745" s="17" t="s">
        <v>2937</v>
      </c>
      <c r="M745">
        <v>1983</v>
      </c>
      <c r="N745">
        <v>721</v>
      </c>
      <c r="O745">
        <v>90</v>
      </c>
      <c r="P745">
        <v>60</v>
      </c>
      <c r="Q745" s="17" t="s">
        <v>2944</v>
      </c>
      <c r="R745" s="17" t="s">
        <v>2945</v>
      </c>
      <c r="S745" s="17" t="s">
        <v>2946</v>
      </c>
      <c r="T745">
        <v>150</v>
      </c>
      <c r="U745" s="17" t="s">
        <v>2946</v>
      </c>
      <c r="V745" s="17" t="s">
        <v>2941</v>
      </c>
      <c r="W745" s="172">
        <v>45941</v>
      </c>
      <c r="Y745" s="172">
        <v>45931</v>
      </c>
      <c r="Z745" s="17" t="s">
        <v>2942</v>
      </c>
      <c r="AA745">
        <v>2025</v>
      </c>
      <c r="AB745" s="17" t="s">
        <v>2947</v>
      </c>
      <c r="AC745" s="17"/>
      <c r="AD745" s="17" t="s">
        <v>1874</v>
      </c>
      <c r="AE745">
        <v>18</v>
      </c>
      <c r="AF745" s="17" t="s">
        <v>2937</v>
      </c>
      <c r="AG745" t="s">
        <v>2957</v>
      </c>
      <c r="AH745" s="17" t="s">
        <v>1874</v>
      </c>
    </row>
    <row r="746" spans="1:34">
      <c r="A746">
        <v>202</v>
      </c>
      <c r="B746" s="17" t="s">
        <v>31</v>
      </c>
      <c r="C746" s="17" t="s">
        <v>31</v>
      </c>
      <c r="D746" s="17" t="s">
        <v>1</v>
      </c>
      <c r="E746" s="17" t="s">
        <v>105</v>
      </c>
      <c r="F746" s="17" t="s">
        <v>106</v>
      </c>
      <c r="G746" s="17" t="s">
        <v>268</v>
      </c>
      <c r="H746" t="s">
        <v>304</v>
      </c>
      <c r="I746" s="8">
        <v>45934</v>
      </c>
      <c r="J746" s="8">
        <v>45934</v>
      </c>
      <c r="K746">
        <v>0</v>
      </c>
      <c r="L746" s="17" t="s">
        <v>2937</v>
      </c>
      <c r="M746">
        <v>2337</v>
      </c>
      <c r="N746">
        <v>543</v>
      </c>
      <c r="O746">
        <v>55</v>
      </c>
      <c r="P746">
        <v>80</v>
      </c>
      <c r="Q746" s="17" t="s">
        <v>2944</v>
      </c>
      <c r="R746" s="17" t="s">
        <v>2945</v>
      </c>
      <c r="S746" s="17" t="s">
        <v>2948</v>
      </c>
      <c r="T746">
        <v>135</v>
      </c>
      <c r="U746" s="17" t="s">
        <v>2948</v>
      </c>
      <c r="V746" s="17" t="s">
        <v>2941</v>
      </c>
      <c r="W746" s="172">
        <v>45934</v>
      </c>
      <c r="Y746" s="172">
        <v>45931</v>
      </c>
      <c r="Z746" s="17" t="s">
        <v>2942</v>
      </c>
      <c r="AA746">
        <v>2025</v>
      </c>
      <c r="AB746" s="17" t="s">
        <v>2947</v>
      </c>
      <c r="AC746" s="17"/>
      <c r="AD746" s="17" t="s">
        <v>1874</v>
      </c>
      <c r="AE746">
        <v>18</v>
      </c>
      <c r="AF746" s="17" t="s">
        <v>2937</v>
      </c>
      <c r="AG746" t="s">
        <v>2957</v>
      </c>
      <c r="AH746" s="17" t="s">
        <v>1874</v>
      </c>
    </row>
    <row r="747" spans="1:34">
      <c r="A747">
        <v>446</v>
      </c>
      <c r="B747" s="17" t="s">
        <v>31</v>
      </c>
      <c r="C747" s="17" t="s">
        <v>31</v>
      </c>
      <c r="D747" s="17" t="s">
        <v>1</v>
      </c>
      <c r="E747" s="17" t="s">
        <v>105</v>
      </c>
      <c r="F747" s="17" t="s">
        <v>106</v>
      </c>
      <c r="G747" s="17" t="s">
        <v>543</v>
      </c>
      <c r="H747" t="s">
        <v>548</v>
      </c>
      <c r="I747" s="8">
        <v>45940</v>
      </c>
      <c r="J747" s="8">
        <v>45940</v>
      </c>
      <c r="K747">
        <v>0</v>
      </c>
      <c r="L747" s="17" t="s">
        <v>2937</v>
      </c>
      <c r="M747">
        <v>6427</v>
      </c>
      <c r="N747">
        <v>1413</v>
      </c>
      <c r="O747">
        <v>86</v>
      </c>
      <c r="P747">
        <v>60</v>
      </c>
      <c r="Q747" s="17" t="s">
        <v>2944</v>
      </c>
      <c r="R747" s="17" t="s">
        <v>2945</v>
      </c>
      <c r="S747" s="17" t="s">
        <v>2946</v>
      </c>
      <c r="T747">
        <v>146</v>
      </c>
      <c r="U747" s="17" t="s">
        <v>2946</v>
      </c>
      <c r="V747" s="17" t="s">
        <v>2941</v>
      </c>
      <c r="W747" s="172">
        <v>45940</v>
      </c>
      <c r="Y747" s="172">
        <v>45931</v>
      </c>
      <c r="Z747" s="17" t="s">
        <v>2942</v>
      </c>
      <c r="AA747">
        <v>2025</v>
      </c>
      <c r="AB747" s="17" t="s">
        <v>2952</v>
      </c>
      <c r="AC747" s="17"/>
      <c r="AD747" s="17" t="s">
        <v>1926</v>
      </c>
      <c r="AE747">
        <v>18</v>
      </c>
      <c r="AF747" s="17" t="s">
        <v>2937</v>
      </c>
      <c r="AG747" t="s">
        <v>2957</v>
      </c>
      <c r="AH747" s="17" t="s">
        <v>1926</v>
      </c>
    </row>
    <row r="748" spans="1:34">
      <c r="A748">
        <v>447</v>
      </c>
      <c r="B748" s="17" t="s">
        <v>31</v>
      </c>
      <c r="C748" s="17" t="s">
        <v>31</v>
      </c>
      <c r="D748" s="17" t="s">
        <v>1</v>
      </c>
      <c r="E748" s="17" t="s">
        <v>105</v>
      </c>
      <c r="F748" s="17" t="s">
        <v>106</v>
      </c>
      <c r="G748" s="17" t="s">
        <v>544</v>
      </c>
      <c r="H748" t="s">
        <v>548</v>
      </c>
      <c r="I748" s="8">
        <v>45940</v>
      </c>
      <c r="J748" s="8">
        <v>45940</v>
      </c>
      <c r="K748">
        <v>0</v>
      </c>
      <c r="L748" s="17" t="s">
        <v>2937</v>
      </c>
      <c r="M748">
        <v>2140</v>
      </c>
      <c r="N748">
        <v>469</v>
      </c>
      <c r="O748">
        <v>91</v>
      </c>
      <c r="P748">
        <v>60</v>
      </c>
      <c r="Q748" s="17" t="s">
        <v>2944</v>
      </c>
      <c r="R748" s="17" t="s">
        <v>2945</v>
      </c>
      <c r="S748" s="17" t="s">
        <v>2946</v>
      </c>
      <c r="T748">
        <v>151</v>
      </c>
      <c r="U748" s="17" t="s">
        <v>2946</v>
      </c>
      <c r="V748" s="17" t="s">
        <v>2941</v>
      </c>
      <c r="W748" s="172">
        <v>45940</v>
      </c>
      <c r="Y748" s="172">
        <v>45931</v>
      </c>
      <c r="Z748" s="17" t="s">
        <v>2942</v>
      </c>
      <c r="AA748">
        <v>2025</v>
      </c>
      <c r="AB748" s="17" t="s">
        <v>2952</v>
      </c>
      <c r="AC748" s="17"/>
      <c r="AD748" s="17" t="s">
        <v>1926</v>
      </c>
      <c r="AE748">
        <v>18</v>
      </c>
      <c r="AF748" s="17" t="s">
        <v>2937</v>
      </c>
      <c r="AG748" t="s">
        <v>2957</v>
      </c>
      <c r="AH748" s="17" t="s">
        <v>1926</v>
      </c>
    </row>
    <row r="749" spans="1:34">
      <c r="A749">
        <v>204</v>
      </c>
      <c r="B749" s="17" t="s">
        <v>31</v>
      </c>
      <c r="C749" s="17" t="s">
        <v>31</v>
      </c>
      <c r="D749" s="17" t="s">
        <v>1</v>
      </c>
      <c r="E749" s="17" t="s">
        <v>105</v>
      </c>
      <c r="F749" s="17" t="s">
        <v>106</v>
      </c>
      <c r="G749" s="17" t="s">
        <v>270</v>
      </c>
      <c r="H749" t="s">
        <v>304</v>
      </c>
      <c r="I749" s="8">
        <v>45934</v>
      </c>
      <c r="J749" s="8">
        <v>45934</v>
      </c>
      <c r="K749">
        <v>0</v>
      </c>
      <c r="L749" s="17" t="s">
        <v>2937</v>
      </c>
      <c r="M749">
        <v>7798</v>
      </c>
      <c r="N749">
        <v>2405</v>
      </c>
      <c r="O749">
        <v>58</v>
      </c>
      <c r="P749">
        <v>80</v>
      </c>
      <c r="Q749" s="17" t="s">
        <v>2944</v>
      </c>
      <c r="R749" s="17" t="s">
        <v>2945</v>
      </c>
      <c r="S749" s="17" t="s">
        <v>2948</v>
      </c>
      <c r="T749">
        <v>138</v>
      </c>
      <c r="U749" s="17" t="s">
        <v>2948</v>
      </c>
      <c r="V749" s="17" t="s">
        <v>2941</v>
      </c>
      <c r="W749" s="172">
        <v>45934</v>
      </c>
      <c r="Y749" s="172">
        <v>45931</v>
      </c>
      <c r="Z749" s="17" t="s">
        <v>2942</v>
      </c>
      <c r="AA749">
        <v>2025</v>
      </c>
      <c r="AB749" s="17" t="s">
        <v>2947</v>
      </c>
      <c r="AC749" s="17"/>
      <c r="AD749" s="17" t="s">
        <v>1874</v>
      </c>
      <c r="AE749">
        <v>18</v>
      </c>
      <c r="AF749" s="17" t="s">
        <v>2937</v>
      </c>
      <c r="AG749" t="s">
        <v>2957</v>
      </c>
      <c r="AH749" s="17" t="s">
        <v>1874</v>
      </c>
    </row>
    <row r="750" spans="1:34">
      <c r="A750">
        <v>416</v>
      </c>
      <c r="B750" s="17" t="s">
        <v>31</v>
      </c>
      <c r="C750" s="17" t="s">
        <v>31</v>
      </c>
      <c r="D750" s="17" t="s">
        <v>1</v>
      </c>
      <c r="E750" s="17" t="s">
        <v>105</v>
      </c>
      <c r="F750" s="17" t="s">
        <v>106</v>
      </c>
      <c r="G750" s="17" t="s">
        <v>511</v>
      </c>
      <c r="H750" t="s">
        <v>530</v>
      </c>
      <c r="I750" s="8">
        <v>45939</v>
      </c>
      <c r="J750" s="8">
        <v>45940</v>
      </c>
      <c r="K750">
        <v>1</v>
      </c>
      <c r="L750" s="17" t="s">
        <v>2937</v>
      </c>
      <c r="M750">
        <v>3009</v>
      </c>
      <c r="N750">
        <v>787</v>
      </c>
      <c r="O750">
        <v>90</v>
      </c>
      <c r="P750">
        <v>60</v>
      </c>
      <c r="Q750" s="17" t="s">
        <v>2944</v>
      </c>
      <c r="R750" s="17" t="s">
        <v>2945</v>
      </c>
      <c r="S750" s="17" t="s">
        <v>2946</v>
      </c>
      <c r="T750">
        <v>150</v>
      </c>
      <c r="U750" s="17" t="s">
        <v>2946</v>
      </c>
      <c r="V750" s="17" t="s">
        <v>2941</v>
      </c>
      <c r="W750" s="172">
        <v>45940</v>
      </c>
      <c r="Y750" s="172">
        <v>45931</v>
      </c>
      <c r="Z750" s="17" t="s">
        <v>2942</v>
      </c>
      <c r="AA750">
        <v>2025</v>
      </c>
      <c r="AB750" s="17" t="s">
        <v>2952</v>
      </c>
      <c r="AC750" s="17"/>
      <c r="AD750" s="17" t="s">
        <v>1928</v>
      </c>
      <c r="AE750">
        <v>18</v>
      </c>
      <c r="AF750" s="17" t="s">
        <v>2937</v>
      </c>
      <c r="AG750" t="s">
        <v>2957</v>
      </c>
      <c r="AH750" s="17" t="s">
        <v>1928</v>
      </c>
    </row>
    <row r="751" spans="1:34">
      <c r="A751">
        <v>233</v>
      </c>
      <c r="B751" s="17" t="s">
        <v>31</v>
      </c>
      <c r="C751" s="17" t="s">
        <v>31</v>
      </c>
      <c r="D751" s="17" t="s">
        <v>1</v>
      </c>
      <c r="E751" s="17" t="s">
        <v>105</v>
      </c>
      <c r="F751" s="17" t="s">
        <v>106</v>
      </c>
      <c r="G751" s="17" t="s">
        <v>312</v>
      </c>
      <c r="H751" t="s">
        <v>402</v>
      </c>
      <c r="I751" s="8">
        <v>45935</v>
      </c>
      <c r="J751" s="8">
        <v>45935</v>
      </c>
      <c r="K751">
        <v>0</v>
      </c>
      <c r="L751" s="17" t="s">
        <v>2937</v>
      </c>
      <c r="M751">
        <v>675</v>
      </c>
      <c r="N751">
        <v>166</v>
      </c>
      <c r="O751">
        <v>118</v>
      </c>
      <c r="P751">
        <v>80</v>
      </c>
      <c r="Q751" s="17" t="s">
        <v>2944</v>
      </c>
      <c r="R751" s="17" t="s">
        <v>2945</v>
      </c>
      <c r="S751" s="17" t="s">
        <v>2948</v>
      </c>
      <c r="T751">
        <v>198</v>
      </c>
      <c r="U751" s="17" t="s">
        <v>2948</v>
      </c>
      <c r="V751" s="17" t="s">
        <v>2941</v>
      </c>
      <c r="W751" s="172">
        <v>45935</v>
      </c>
      <c r="Y751" s="172">
        <v>45931</v>
      </c>
      <c r="Z751" s="17" t="s">
        <v>2942</v>
      </c>
      <c r="AA751">
        <v>2025</v>
      </c>
      <c r="AB751" s="17" t="s">
        <v>2950</v>
      </c>
      <c r="AC751" s="17"/>
      <c r="AD751" s="17" t="s">
        <v>1926</v>
      </c>
      <c r="AE751">
        <v>18</v>
      </c>
      <c r="AF751" s="17" t="s">
        <v>2937</v>
      </c>
      <c r="AG751" t="s">
        <v>2957</v>
      </c>
      <c r="AH751" s="17" t="s">
        <v>1926</v>
      </c>
    </row>
    <row r="752" spans="1:34">
      <c r="A752">
        <v>413</v>
      </c>
      <c r="B752" s="17" t="s">
        <v>31</v>
      </c>
      <c r="C752" s="17" t="s">
        <v>31</v>
      </c>
      <c r="D752" s="17" t="s">
        <v>1</v>
      </c>
      <c r="E752" s="17" t="s">
        <v>105</v>
      </c>
      <c r="F752" s="17" t="s">
        <v>106</v>
      </c>
      <c r="G752" s="17" t="s">
        <v>508</v>
      </c>
      <c r="H752" t="s">
        <v>530</v>
      </c>
      <c r="I752" s="8">
        <v>45939</v>
      </c>
      <c r="J752" s="8">
        <v>45939</v>
      </c>
      <c r="K752">
        <v>0</v>
      </c>
      <c r="L752" s="17" t="s">
        <v>2937</v>
      </c>
      <c r="M752">
        <v>4540</v>
      </c>
      <c r="N752">
        <v>988</v>
      </c>
      <c r="O752">
        <v>10</v>
      </c>
      <c r="P752">
        <v>100</v>
      </c>
      <c r="Q752" s="17" t="s">
        <v>2944</v>
      </c>
      <c r="R752" s="17" t="s">
        <v>2945</v>
      </c>
      <c r="S752" s="17" t="s">
        <v>2948</v>
      </c>
      <c r="T752">
        <v>110</v>
      </c>
      <c r="U752" s="17" t="s">
        <v>2948</v>
      </c>
      <c r="V752" s="17" t="s">
        <v>2941</v>
      </c>
      <c r="W752" s="172">
        <v>45939</v>
      </c>
      <c r="Y752" s="172">
        <v>45931</v>
      </c>
      <c r="Z752" s="17" t="s">
        <v>2942</v>
      </c>
      <c r="AA752">
        <v>2025</v>
      </c>
      <c r="AB752" s="17" t="s">
        <v>2951</v>
      </c>
      <c r="AC752" s="17"/>
      <c r="AD752" s="17" t="s">
        <v>1874</v>
      </c>
      <c r="AE752">
        <v>18</v>
      </c>
      <c r="AF752" s="17" t="s">
        <v>2937</v>
      </c>
      <c r="AG752" t="s">
        <v>2957</v>
      </c>
      <c r="AH752" s="17" t="s">
        <v>1874</v>
      </c>
    </row>
    <row r="753" spans="1:34">
      <c r="A753">
        <v>414</v>
      </c>
      <c r="B753" s="17" t="s">
        <v>31</v>
      </c>
      <c r="C753" s="17" t="s">
        <v>31</v>
      </c>
      <c r="D753" s="17" t="s">
        <v>1</v>
      </c>
      <c r="E753" s="17" t="s">
        <v>105</v>
      </c>
      <c r="F753" s="17" t="s">
        <v>106</v>
      </c>
      <c r="G753" s="17" t="s">
        <v>509</v>
      </c>
      <c r="H753" t="s">
        <v>530</v>
      </c>
      <c r="I753" s="8">
        <v>45939</v>
      </c>
      <c r="J753" s="8">
        <v>45940</v>
      </c>
      <c r="K753">
        <v>1</v>
      </c>
      <c r="L753" s="17" t="s">
        <v>2937</v>
      </c>
      <c r="M753">
        <v>922</v>
      </c>
      <c r="N753">
        <v>268</v>
      </c>
      <c r="O753">
        <v>60</v>
      </c>
      <c r="P753">
        <v>80</v>
      </c>
      <c r="Q753" s="17" t="s">
        <v>2944</v>
      </c>
      <c r="R753" s="17" t="s">
        <v>2945</v>
      </c>
      <c r="S753" s="17" t="s">
        <v>2948</v>
      </c>
      <c r="T753">
        <v>140</v>
      </c>
      <c r="U753" s="17" t="s">
        <v>2948</v>
      </c>
      <c r="V753" s="17" t="s">
        <v>2941</v>
      </c>
      <c r="W753" s="172">
        <v>45940</v>
      </c>
      <c r="Y753" s="172">
        <v>45931</v>
      </c>
      <c r="Z753" s="17" t="s">
        <v>2942</v>
      </c>
      <c r="AA753">
        <v>2025</v>
      </c>
      <c r="AB753" s="17" t="s">
        <v>2952</v>
      </c>
      <c r="AC753" s="17"/>
      <c r="AD753" s="17" t="s">
        <v>1928</v>
      </c>
      <c r="AE753">
        <v>18</v>
      </c>
      <c r="AF753" s="17" t="s">
        <v>2937</v>
      </c>
      <c r="AG753" t="s">
        <v>2957</v>
      </c>
      <c r="AH753" s="17" t="s">
        <v>1928</v>
      </c>
    </row>
    <row r="754" spans="1:34">
      <c r="A754">
        <v>230</v>
      </c>
      <c r="B754" s="17" t="s">
        <v>31</v>
      </c>
      <c r="C754" s="17" t="s">
        <v>31</v>
      </c>
      <c r="D754" s="17" t="s">
        <v>1</v>
      </c>
      <c r="E754" s="17" t="s">
        <v>105</v>
      </c>
      <c r="F754" s="17" t="s">
        <v>106</v>
      </c>
      <c r="G754" s="17" t="s">
        <v>309</v>
      </c>
      <c r="H754" t="s">
        <v>403</v>
      </c>
      <c r="I754" s="8">
        <v>45935</v>
      </c>
      <c r="J754" s="8">
        <v>45936</v>
      </c>
      <c r="K754">
        <v>1</v>
      </c>
      <c r="L754" s="17" t="s">
        <v>2937</v>
      </c>
      <c r="M754">
        <v>4079</v>
      </c>
      <c r="N754">
        <v>1296</v>
      </c>
      <c r="O754">
        <v>98</v>
      </c>
      <c r="P754">
        <v>80</v>
      </c>
      <c r="Q754" s="17" t="s">
        <v>2944</v>
      </c>
      <c r="R754" s="17" t="s">
        <v>2945</v>
      </c>
      <c r="S754" s="17" t="s">
        <v>2948</v>
      </c>
      <c r="T754">
        <v>178</v>
      </c>
      <c r="U754" s="17" t="s">
        <v>2948</v>
      </c>
      <c r="V754" s="17" t="s">
        <v>2941</v>
      </c>
      <c r="W754" s="172">
        <v>45936</v>
      </c>
      <c r="Y754" s="172">
        <v>45931</v>
      </c>
      <c r="Z754" s="17" t="s">
        <v>2942</v>
      </c>
      <c r="AA754">
        <v>2025</v>
      </c>
      <c r="AB754" s="17" t="s">
        <v>1003</v>
      </c>
      <c r="AC754" s="17"/>
      <c r="AD754" s="17" t="s">
        <v>1931</v>
      </c>
      <c r="AE754">
        <v>18</v>
      </c>
      <c r="AF754" s="17" t="s">
        <v>2937</v>
      </c>
      <c r="AG754" t="s">
        <v>2957</v>
      </c>
      <c r="AH754" s="17" t="s">
        <v>1931</v>
      </c>
    </row>
    <row r="755" spans="1:34">
      <c r="A755">
        <v>229</v>
      </c>
      <c r="B755" s="17" t="s">
        <v>31</v>
      </c>
      <c r="C755" s="17" t="s">
        <v>31</v>
      </c>
      <c r="D755" s="17" t="s">
        <v>1</v>
      </c>
      <c r="E755" s="17" t="s">
        <v>105</v>
      </c>
      <c r="F755" s="17" t="s">
        <v>106</v>
      </c>
      <c r="G755" s="17" t="s">
        <v>308</v>
      </c>
      <c r="H755" t="s">
        <v>403</v>
      </c>
      <c r="I755" s="8">
        <v>45935</v>
      </c>
      <c r="J755" s="8">
        <v>45936</v>
      </c>
      <c r="K755">
        <v>1</v>
      </c>
      <c r="L755" s="17" t="s">
        <v>2937</v>
      </c>
      <c r="M755">
        <v>2431</v>
      </c>
      <c r="N755">
        <v>717</v>
      </c>
      <c r="O755">
        <v>108</v>
      </c>
      <c r="P755">
        <v>80</v>
      </c>
      <c r="Q755" s="17" t="s">
        <v>2944</v>
      </c>
      <c r="R755" s="17" t="s">
        <v>2945</v>
      </c>
      <c r="S755" s="17" t="s">
        <v>2948</v>
      </c>
      <c r="T755">
        <v>188</v>
      </c>
      <c r="U755" s="17" t="s">
        <v>2948</v>
      </c>
      <c r="V755" s="17" t="s">
        <v>2941</v>
      </c>
      <c r="W755" s="172">
        <v>45936</v>
      </c>
      <c r="Y755" s="172">
        <v>45931</v>
      </c>
      <c r="Z755" s="17" t="s">
        <v>2942</v>
      </c>
      <c r="AA755">
        <v>2025</v>
      </c>
      <c r="AB755" s="17" t="s">
        <v>1003</v>
      </c>
      <c r="AC755" s="17"/>
      <c r="AD755" s="17" t="s">
        <v>1931</v>
      </c>
      <c r="AE755">
        <v>18</v>
      </c>
      <c r="AF755" s="17" t="s">
        <v>2937</v>
      </c>
      <c r="AG755" t="s">
        <v>2957</v>
      </c>
      <c r="AH755" s="17" t="s">
        <v>1931</v>
      </c>
    </row>
    <row r="756" spans="1:34">
      <c r="A756">
        <v>232</v>
      </c>
      <c r="B756" s="17" t="s">
        <v>31</v>
      </c>
      <c r="C756" s="17" t="s">
        <v>31</v>
      </c>
      <c r="D756" s="17" t="s">
        <v>1</v>
      </c>
      <c r="E756" s="17" t="s">
        <v>105</v>
      </c>
      <c r="F756" s="17" t="s">
        <v>106</v>
      </c>
      <c r="G756" s="17" t="s">
        <v>311</v>
      </c>
      <c r="H756" t="s">
        <v>403</v>
      </c>
      <c r="I756" s="8">
        <v>45935</v>
      </c>
      <c r="J756" s="8">
        <v>45936</v>
      </c>
      <c r="K756">
        <v>1</v>
      </c>
      <c r="L756" s="17" t="s">
        <v>2937</v>
      </c>
      <c r="M756">
        <v>1384</v>
      </c>
      <c r="N756">
        <v>562</v>
      </c>
      <c r="O756">
        <v>58</v>
      </c>
      <c r="P756">
        <v>80</v>
      </c>
      <c r="Q756" s="17" t="s">
        <v>2944</v>
      </c>
      <c r="R756" s="17" t="s">
        <v>2945</v>
      </c>
      <c r="S756" s="17" t="s">
        <v>2948</v>
      </c>
      <c r="T756">
        <v>138</v>
      </c>
      <c r="U756" s="17" t="s">
        <v>2948</v>
      </c>
      <c r="V756" s="17" t="s">
        <v>2941</v>
      </c>
      <c r="W756" s="172">
        <v>45936</v>
      </c>
      <c r="Y756" s="172">
        <v>45931</v>
      </c>
      <c r="Z756" s="17" t="s">
        <v>2942</v>
      </c>
      <c r="AA756">
        <v>2025</v>
      </c>
      <c r="AB756" s="17" t="s">
        <v>1003</v>
      </c>
      <c r="AC756" s="17"/>
      <c r="AD756" s="17" t="s">
        <v>1931</v>
      </c>
      <c r="AE756">
        <v>18</v>
      </c>
      <c r="AF756" s="17" t="s">
        <v>2937</v>
      </c>
      <c r="AG756" t="s">
        <v>2957</v>
      </c>
      <c r="AH756" s="17" t="s">
        <v>1931</v>
      </c>
    </row>
    <row r="757" spans="1:34">
      <c r="A757">
        <v>415</v>
      </c>
      <c r="B757" s="17" t="s">
        <v>31</v>
      </c>
      <c r="C757" s="17" t="s">
        <v>31</v>
      </c>
      <c r="D757" s="17" t="s">
        <v>1</v>
      </c>
      <c r="E757" s="17" t="s">
        <v>105</v>
      </c>
      <c r="F757" s="17" t="s">
        <v>106</v>
      </c>
      <c r="G757" s="17" t="s">
        <v>510</v>
      </c>
      <c r="H757" t="s">
        <v>530</v>
      </c>
      <c r="I757" s="8">
        <v>45939</v>
      </c>
      <c r="J757" s="8">
        <v>45940</v>
      </c>
      <c r="K757">
        <v>1</v>
      </c>
      <c r="L757" s="17" t="s">
        <v>2937</v>
      </c>
      <c r="M757">
        <v>916</v>
      </c>
      <c r="N757">
        <v>146</v>
      </c>
      <c r="O757">
        <v>70</v>
      </c>
      <c r="P757">
        <v>60</v>
      </c>
      <c r="Q757" s="17" t="s">
        <v>2944</v>
      </c>
      <c r="R757" s="17" t="s">
        <v>2945</v>
      </c>
      <c r="S757" s="17" t="s">
        <v>2946</v>
      </c>
      <c r="T757">
        <v>130</v>
      </c>
      <c r="U757" s="17" t="s">
        <v>2946</v>
      </c>
      <c r="V757" s="17" t="s">
        <v>2941</v>
      </c>
      <c r="W757" s="172">
        <v>45940</v>
      </c>
      <c r="Y757" s="172">
        <v>45931</v>
      </c>
      <c r="Z757" s="17" t="s">
        <v>2942</v>
      </c>
      <c r="AA757">
        <v>2025</v>
      </c>
      <c r="AB757" s="17" t="s">
        <v>2952</v>
      </c>
      <c r="AC757" s="17"/>
      <c r="AD757" s="17" t="s">
        <v>1928</v>
      </c>
      <c r="AE757">
        <v>18</v>
      </c>
      <c r="AF757" s="17" t="s">
        <v>2937</v>
      </c>
      <c r="AG757" t="s">
        <v>2957</v>
      </c>
      <c r="AH757" s="17" t="s">
        <v>1928</v>
      </c>
    </row>
    <row r="758" spans="1:34">
      <c r="A758">
        <v>203</v>
      </c>
      <c r="B758" s="17" t="s">
        <v>31</v>
      </c>
      <c r="C758" s="17" t="s">
        <v>31</v>
      </c>
      <c r="D758" s="17" t="s">
        <v>1</v>
      </c>
      <c r="E758" s="17" t="s">
        <v>105</v>
      </c>
      <c r="F758" s="17" t="s">
        <v>106</v>
      </c>
      <c r="G758" s="17" t="s">
        <v>269</v>
      </c>
      <c r="H758" t="s">
        <v>304</v>
      </c>
      <c r="I758" s="8">
        <v>45934</v>
      </c>
      <c r="J758" s="8">
        <v>45934</v>
      </c>
      <c r="K758">
        <v>0</v>
      </c>
      <c r="L758" s="17" t="s">
        <v>2937</v>
      </c>
      <c r="M758">
        <v>6700</v>
      </c>
      <c r="N758">
        <v>1319</v>
      </c>
      <c r="O758">
        <v>45</v>
      </c>
      <c r="P758">
        <v>80</v>
      </c>
      <c r="Q758" s="17" t="s">
        <v>2944</v>
      </c>
      <c r="R758" s="17" t="s">
        <v>2945</v>
      </c>
      <c r="S758" s="17" t="s">
        <v>2948</v>
      </c>
      <c r="T758">
        <v>125</v>
      </c>
      <c r="U758" s="17" t="s">
        <v>2948</v>
      </c>
      <c r="V758" s="17" t="s">
        <v>2941</v>
      </c>
      <c r="W758" s="172">
        <v>45934</v>
      </c>
      <c r="Y758" s="172">
        <v>45931</v>
      </c>
      <c r="Z758" s="17" t="s">
        <v>2942</v>
      </c>
      <c r="AA758">
        <v>2025</v>
      </c>
      <c r="AB758" s="17" t="s">
        <v>2947</v>
      </c>
      <c r="AC758" s="17"/>
      <c r="AD758" s="17" t="s">
        <v>1874</v>
      </c>
      <c r="AE758">
        <v>18</v>
      </c>
      <c r="AF758" s="17" t="s">
        <v>2937</v>
      </c>
      <c r="AG758" t="s">
        <v>2957</v>
      </c>
      <c r="AH758" s="17" t="s">
        <v>1874</v>
      </c>
    </row>
    <row r="759" spans="1:34">
      <c r="A759">
        <v>234</v>
      </c>
      <c r="B759" s="17" t="s">
        <v>31</v>
      </c>
      <c r="C759" s="17" t="s">
        <v>31</v>
      </c>
      <c r="D759" s="17" t="s">
        <v>1</v>
      </c>
      <c r="E759" s="17" t="s">
        <v>105</v>
      </c>
      <c r="F759" s="17" t="s">
        <v>106</v>
      </c>
      <c r="G759" s="17" t="s">
        <v>313</v>
      </c>
      <c r="H759" t="s">
        <v>402</v>
      </c>
      <c r="I759" s="8">
        <v>45935</v>
      </c>
      <c r="J759" s="8">
        <v>45935</v>
      </c>
      <c r="K759">
        <v>0</v>
      </c>
      <c r="L759" s="17" t="s">
        <v>2937</v>
      </c>
      <c r="M759">
        <v>18044</v>
      </c>
      <c r="N759">
        <v>4432</v>
      </c>
      <c r="O759">
        <v>82</v>
      </c>
      <c r="P759">
        <v>60</v>
      </c>
      <c r="Q759" s="17" t="s">
        <v>2944</v>
      </c>
      <c r="R759" s="17" t="s">
        <v>2945</v>
      </c>
      <c r="S759" s="17" t="s">
        <v>2946</v>
      </c>
      <c r="T759">
        <v>142</v>
      </c>
      <c r="U759" s="17" t="s">
        <v>2946</v>
      </c>
      <c r="V759" s="17" t="s">
        <v>2941</v>
      </c>
      <c r="W759" s="172">
        <v>45935</v>
      </c>
      <c r="Y759" s="172">
        <v>45931</v>
      </c>
      <c r="Z759" s="17" t="s">
        <v>2942</v>
      </c>
      <c r="AA759">
        <v>2025</v>
      </c>
      <c r="AB759" s="17" t="s">
        <v>2950</v>
      </c>
      <c r="AC759" s="17"/>
      <c r="AD759" s="17" t="s">
        <v>1926</v>
      </c>
      <c r="AE759">
        <v>18</v>
      </c>
      <c r="AF759" s="17" t="s">
        <v>2937</v>
      </c>
      <c r="AG759" t="s">
        <v>2957</v>
      </c>
      <c r="AH759" s="17" t="s">
        <v>1926</v>
      </c>
    </row>
    <row r="760" spans="1:34">
      <c r="A760">
        <v>231</v>
      </c>
      <c r="B760" s="17" t="s">
        <v>31</v>
      </c>
      <c r="C760" s="17" t="s">
        <v>31</v>
      </c>
      <c r="D760" s="17" t="s">
        <v>1</v>
      </c>
      <c r="E760" s="17" t="s">
        <v>105</v>
      </c>
      <c r="F760" s="17" t="s">
        <v>106</v>
      </c>
      <c r="G760" s="17" t="s">
        <v>310</v>
      </c>
      <c r="H760" t="s">
        <v>403</v>
      </c>
      <c r="I760" s="8">
        <v>45935</v>
      </c>
      <c r="J760" s="8">
        <v>45935</v>
      </c>
      <c r="K760">
        <v>0</v>
      </c>
      <c r="L760" s="17" t="s">
        <v>2937</v>
      </c>
      <c r="M760">
        <v>2705</v>
      </c>
      <c r="N760">
        <v>481</v>
      </c>
      <c r="O760">
        <v>42</v>
      </c>
      <c r="P760">
        <v>80</v>
      </c>
      <c r="Q760" s="17" t="s">
        <v>2944</v>
      </c>
      <c r="R760" s="17" t="s">
        <v>2945</v>
      </c>
      <c r="S760" s="17" t="s">
        <v>2948</v>
      </c>
      <c r="T760">
        <v>122</v>
      </c>
      <c r="U760" s="17" t="s">
        <v>2948</v>
      </c>
      <c r="V760" s="17" t="s">
        <v>2941</v>
      </c>
      <c r="W760" s="172">
        <v>45935</v>
      </c>
      <c r="Y760" s="172">
        <v>45931</v>
      </c>
      <c r="Z760" s="17" t="s">
        <v>2942</v>
      </c>
      <c r="AA760">
        <v>2025</v>
      </c>
      <c r="AB760" s="17" t="s">
        <v>2950</v>
      </c>
      <c r="AC760" s="17"/>
      <c r="AD760" s="17" t="s">
        <v>1931</v>
      </c>
      <c r="AE760">
        <v>18</v>
      </c>
      <c r="AF760" s="17" t="s">
        <v>2937</v>
      </c>
      <c r="AG760" t="s">
        <v>2957</v>
      </c>
      <c r="AH760" s="17" t="s">
        <v>1931</v>
      </c>
    </row>
    <row r="761" spans="1:34">
      <c r="A761">
        <v>451</v>
      </c>
      <c r="B761" s="17" t="s">
        <v>31</v>
      </c>
      <c r="C761" s="17" t="s">
        <v>31</v>
      </c>
      <c r="D761" s="17" t="s">
        <v>1</v>
      </c>
      <c r="E761" s="17" t="s">
        <v>105</v>
      </c>
      <c r="F761" s="17" t="s">
        <v>106</v>
      </c>
      <c r="G761" s="17" t="s">
        <v>549</v>
      </c>
      <c r="H761" t="s">
        <v>550</v>
      </c>
      <c r="I761" s="8">
        <v>45940</v>
      </c>
      <c r="J761" s="8">
        <v>45940</v>
      </c>
      <c r="K761">
        <v>0</v>
      </c>
      <c r="L761" s="17" t="s">
        <v>2937</v>
      </c>
      <c r="M761">
        <v>1374</v>
      </c>
      <c r="N761">
        <v>1701</v>
      </c>
      <c r="O761">
        <v>122</v>
      </c>
      <c r="P761">
        <v>100</v>
      </c>
      <c r="Q761" s="17" t="s">
        <v>2944</v>
      </c>
      <c r="R761" s="17" t="s">
        <v>2945</v>
      </c>
      <c r="S761" s="17" t="s">
        <v>2948</v>
      </c>
      <c r="T761">
        <v>222</v>
      </c>
      <c r="U761" s="17" t="s">
        <v>2948</v>
      </c>
      <c r="V761" s="17" t="s">
        <v>2941</v>
      </c>
      <c r="W761" s="172">
        <v>45940</v>
      </c>
      <c r="Y761" s="172">
        <v>45931</v>
      </c>
      <c r="Z761" s="17" t="s">
        <v>2942</v>
      </c>
      <c r="AA761">
        <v>2025</v>
      </c>
      <c r="AB761" s="17" t="s">
        <v>2952</v>
      </c>
      <c r="AC761" s="17"/>
      <c r="AD761" s="17" t="s">
        <v>1926</v>
      </c>
      <c r="AE761">
        <v>18</v>
      </c>
      <c r="AF761" s="17" t="s">
        <v>2937</v>
      </c>
      <c r="AG761" t="s">
        <v>2957</v>
      </c>
      <c r="AH761" s="17" t="s">
        <v>1926</v>
      </c>
    </row>
    <row r="762" spans="1:34">
      <c r="A762">
        <v>456</v>
      </c>
      <c r="B762" s="17" t="s">
        <v>31</v>
      </c>
      <c r="C762" s="17" t="s">
        <v>31</v>
      </c>
      <c r="D762" s="17" t="s">
        <v>1</v>
      </c>
      <c r="E762" s="17" t="s">
        <v>109</v>
      </c>
      <c r="F762" s="17" t="s">
        <v>110</v>
      </c>
      <c r="G762" s="17" t="s">
        <v>555</v>
      </c>
      <c r="H762" t="s">
        <v>556</v>
      </c>
      <c r="I762" s="8">
        <v>45940</v>
      </c>
      <c r="J762" s="8">
        <v>45940</v>
      </c>
      <c r="K762">
        <v>0</v>
      </c>
      <c r="L762" s="17" t="s">
        <v>2937</v>
      </c>
      <c r="M762">
        <v>4928</v>
      </c>
      <c r="N762">
        <v>863</v>
      </c>
      <c r="O762">
        <v>70</v>
      </c>
      <c r="P762">
        <v>60</v>
      </c>
      <c r="Q762" s="17" t="s">
        <v>2944</v>
      </c>
      <c r="R762" s="17" t="s">
        <v>2945</v>
      </c>
      <c r="S762" s="17" t="s">
        <v>2946</v>
      </c>
      <c r="T762">
        <v>130</v>
      </c>
      <c r="U762" s="17" t="s">
        <v>2946</v>
      </c>
      <c r="V762" s="17" t="s">
        <v>2941</v>
      </c>
      <c r="W762" s="172">
        <v>45940</v>
      </c>
      <c r="Y762" s="172">
        <v>45931</v>
      </c>
      <c r="Z762" s="17" t="s">
        <v>2942</v>
      </c>
      <c r="AA762">
        <v>2025</v>
      </c>
      <c r="AB762" s="17" t="s">
        <v>2952</v>
      </c>
      <c r="AC762" s="17"/>
      <c r="AD762" s="17" t="s">
        <v>1793</v>
      </c>
      <c r="AE762">
        <v>18</v>
      </c>
      <c r="AF762" s="17" t="s">
        <v>2937</v>
      </c>
      <c r="AG762" t="s">
        <v>2957</v>
      </c>
      <c r="AH762" s="17" t="s">
        <v>1793</v>
      </c>
    </row>
    <row r="763" spans="1:34">
      <c r="A763">
        <v>453</v>
      </c>
      <c r="B763" s="17" t="s">
        <v>31</v>
      </c>
      <c r="C763" s="17" t="s">
        <v>31</v>
      </c>
      <c r="D763" s="17" t="s">
        <v>1</v>
      </c>
      <c r="E763" s="17" t="s">
        <v>109</v>
      </c>
      <c r="F763" s="17" t="s">
        <v>110</v>
      </c>
      <c r="G763" s="17" t="s">
        <v>552</v>
      </c>
      <c r="H763" t="s">
        <v>556</v>
      </c>
      <c r="I763" s="8">
        <v>45940</v>
      </c>
      <c r="J763" s="8">
        <v>45940</v>
      </c>
      <c r="K763">
        <v>0</v>
      </c>
      <c r="L763" s="17" t="s">
        <v>2937</v>
      </c>
      <c r="M763">
        <v>10544</v>
      </c>
      <c r="N763">
        <v>2249</v>
      </c>
      <c r="O763">
        <v>86</v>
      </c>
      <c r="P763">
        <v>60</v>
      </c>
      <c r="Q763" s="17" t="s">
        <v>2944</v>
      </c>
      <c r="R763" s="17" t="s">
        <v>2945</v>
      </c>
      <c r="S763" s="17" t="s">
        <v>2946</v>
      </c>
      <c r="T763">
        <v>146</v>
      </c>
      <c r="U763" s="17" t="s">
        <v>2946</v>
      </c>
      <c r="V763" s="17" t="s">
        <v>2941</v>
      </c>
      <c r="W763" s="172">
        <v>45940</v>
      </c>
      <c r="Y763" s="172">
        <v>45931</v>
      </c>
      <c r="Z763" s="17" t="s">
        <v>2942</v>
      </c>
      <c r="AA763">
        <v>2025</v>
      </c>
      <c r="AB763" s="17" t="s">
        <v>2952</v>
      </c>
      <c r="AC763" s="17"/>
      <c r="AD763" s="17" t="s">
        <v>1793</v>
      </c>
      <c r="AE763">
        <v>18</v>
      </c>
      <c r="AF763" s="17" t="s">
        <v>2937</v>
      </c>
      <c r="AG763" t="s">
        <v>2957</v>
      </c>
      <c r="AH763" s="17" t="s">
        <v>1793</v>
      </c>
    </row>
    <row r="764" spans="1:34">
      <c r="A764">
        <v>454</v>
      </c>
      <c r="B764" s="17" t="s">
        <v>31</v>
      </c>
      <c r="C764" s="17" t="s">
        <v>31</v>
      </c>
      <c r="D764" s="17" t="s">
        <v>1</v>
      </c>
      <c r="E764" s="17" t="s">
        <v>109</v>
      </c>
      <c r="F764" s="17" t="s">
        <v>110</v>
      </c>
      <c r="G764" s="17" t="s">
        <v>553</v>
      </c>
      <c r="H764" t="s">
        <v>556</v>
      </c>
      <c r="I764" s="8">
        <v>45940</v>
      </c>
      <c r="J764" s="8">
        <v>45940</v>
      </c>
      <c r="K764">
        <v>0</v>
      </c>
      <c r="L764" s="17" t="s">
        <v>2937</v>
      </c>
      <c r="M764">
        <v>5892</v>
      </c>
      <c r="N764">
        <v>1012</v>
      </c>
      <c r="O764">
        <v>58</v>
      </c>
      <c r="P764">
        <v>80</v>
      </c>
      <c r="Q764" s="17" t="s">
        <v>2944</v>
      </c>
      <c r="R764" s="17" t="s">
        <v>2945</v>
      </c>
      <c r="S764" s="17" t="s">
        <v>2948</v>
      </c>
      <c r="T764">
        <v>138</v>
      </c>
      <c r="U764" s="17" t="s">
        <v>2948</v>
      </c>
      <c r="V764" s="17" t="s">
        <v>2941</v>
      </c>
      <c r="W764" s="172">
        <v>45940</v>
      </c>
      <c r="Y764" s="172">
        <v>45931</v>
      </c>
      <c r="Z764" s="17" t="s">
        <v>2942</v>
      </c>
      <c r="AA764">
        <v>2025</v>
      </c>
      <c r="AB764" s="17" t="s">
        <v>2952</v>
      </c>
      <c r="AC764" s="17"/>
      <c r="AD764" s="17" t="s">
        <v>1793</v>
      </c>
      <c r="AE764">
        <v>18</v>
      </c>
      <c r="AF764" s="17" t="s">
        <v>2937</v>
      </c>
      <c r="AG764" t="s">
        <v>2957</v>
      </c>
      <c r="AH764" s="17" t="s">
        <v>1793</v>
      </c>
    </row>
    <row r="765" spans="1:34">
      <c r="A765">
        <v>455</v>
      </c>
      <c r="B765" s="17" t="s">
        <v>31</v>
      </c>
      <c r="C765" s="17" t="s">
        <v>31</v>
      </c>
      <c r="D765" s="17" t="s">
        <v>1</v>
      </c>
      <c r="E765" s="17" t="s">
        <v>109</v>
      </c>
      <c r="F765" s="17" t="s">
        <v>110</v>
      </c>
      <c r="G765" s="17" t="s">
        <v>554</v>
      </c>
      <c r="H765" t="s">
        <v>556</v>
      </c>
      <c r="I765" s="8">
        <v>45940</v>
      </c>
      <c r="J765" s="8">
        <v>45940</v>
      </c>
      <c r="K765">
        <v>0</v>
      </c>
      <c r="L765" s="17" t="s">
        <v>2937</v>
      </c>
      <c r="M765">
        <v>3719</v>
      </c>
      <c r="N765">
        <v>584</v>
      </c>
      <c r="O765">
        <v>110</v>
      </c>
      <c r="P765">
        <v>60</v>
      </c>
      <c r="Q765" s="17" t="s">
        <v>2944</v>
      </c>
      <c r="R765" s="17" t="s">
        <v>2945</v>
      </c>
      <c r="S765" s="17" t="s">
        <v>2946</v>
      </c>
      <c r="T765">
        <v>170</v>
      </c>
      <c r="U765" s="17" t="s">
        <v>2946</v>
      </c>
      <c r="V765" s="17" t="s">
        <v>2941</v>
      </c>
      <c r="W765" s="172">
        <v>45940</v>
      </c>
      <c r="Y765" s="172">
        <v>45931</v>
      </c>
      <c r="Z765" s="17" t="s">
        <v>2942</v>
      </c>
      <c r="AA765">
        <v>2025</v>
      </c>
      <c r="AB765" s="17" t="s">
        <v>2952</v>
      </c>
      <c r="AC765" s="17"/>
      <c r="AD765" s="17" t="s">
        <v>1793</v>
      </c>
      <c r="AE765">
        <v>18</v>
      </c>
      <c r="AF765" s="17" t="s">
        <v>2937</v>
      </c>
      <c r="AG765" t="s">
        <v>2957</v>
      </c>
      <c r="AH765" s="17" t="s">
        <v>1793</v>
      </c>
    </row>
    <row r="766" spans="1:34">
      <c r="A766">
        <v>73</v>
      </c>
      <c r="B766" s="17" t="s">
        <v>31</v>
      </c>
      <c r="C766" s="17" t="s">
        <v>31</v>
      </c>
      <c r="D766" s="17" t="s">
        <v>1</v>
      </c>
      <c r="E766" s="17" t="s">
        <v>109</v>
      </c>
      <c r="F766" s="17" t="s">
        <v>110</v>
      </c>
      <c r="G766" s="17" t="s">
        <v>140</v>
      </c>
      <c r="H766" t="s">
        <v>183</v>
      </c>
      <c r="I766" s="8">
        <v>45932</v>
      </c>
      <c r="J766" s="8">
        <v>45934</v>
      </c>
      <c r="K766">
        <v>2</v>
      </c>
      <c r="L766" s="17" t="s">
        <v>2937</v>
      </c>
      <c r="M766">
        <v>5559</v>
      </c>
      <c r="N766">
        <v>1000</v>
      </c>
      <c r="O766">
        <v>87</v>
      </c>
      <c r="P766">
        <v>80</v>
      </c>
      <c r="Q766" s="17" t="s">
        <v>2944</v>
      </c>
      <c r="R766" s="17" t="s">
        <v>2945</v>
      </c>
      <c r="S766" s="17" t="s">
        <v>2948</v>
      </c>
      <c r="T766">
        <v>167</v>
      </c>
      <c r="U766" s="17" t="s">
        <v>2948</v>
      </c>
      <c r="V766" s="17" t="s">
        <v>2941</v>
      </c>
      <c r="W766" s="172">
        <v>45934</v>
      </c>
      <c r="Y766" s="172">
        <v>45931</v>
      </c>
      <c r="Z766" s="17" t="s">
        <v>2942</v>
      </c>
      <c r="AA766">
        <v>2025</v>
      </c>
      <c r="AB766" s="17" t="s">
        <v>2947</v>
      </c>
      <c r="AC766" s="17"/>
      <c r="AD766" s="17" t="s">
        <v>1576</v>
      </c>
      <c r="AE766">
        <v>18</v>
      </c>
      <c r="AF766" s="17" t="s">
        <v>2937</v>
      </c>
      <c r="AG766" t="s">
        <v>2957</v>
      </c>
      <c r="AH766" s="17" t="s">
        <v>1576</v>
      </c>
    </row>
    <row r="767" spans="1:34">
      <c r="A767">
        <v>74</v>
      </c>
      <c r="B767" s="17" t="s">
        <v>31</v>
      </c>
      <c r="C767" s="17" t="s">
        <v>31</v>
      </c>
      <c r="D767" s="17" t="s">
        <v>1</v>
      </c>
      <c r="E767" s="17" t="s">
        <v>109</v>
      </c>
      <c r="F767" s="17" t="s">
        <v>110</v>
      </c>
      <c r="G767" s="17" t="s">
        <v>141</v>
      </c>
      <c r="H767" t="s">
        <v>183</v>
      </c>
      <c r="I767" s="8">
        <v>45932</v>
      </c>
      <c r="J767" s="8">
        <v>45933</v>
      </c>
      <c r="K767">
        <v>1</v>
      </c>
      <c r="L767" s="17" t="s">
        <v>2937</v>
      </c>
      <c r="M767">
        <v>3867</v>
      </c>
      <c r="N767">
        <v>5618</v>
      </c>
      <c r="O767">
        <v>20</v>
      </c>
      <c r="P767">
        <v>80</v>
      </c>
      <c r="Q767" s="17" t="s">
        <v>2944</v>
      </c>
      <c r="R767" s="17" t="s">
        <v>2945</v>
      </c>
      <c r="S767" s="17" t="s">
        <v>2948</v>
      </c>
      <c r="T767">
        <v>100</v>
      </c>
      <c r="U767" s="17" t="s">
        <v>2948</v>
      </c>
      <c r="V767" s="17" t="s">
        <v>2941</v>
      </c>
      <c r="W767" s="172">
        <v>45933</v>
      </c>
      <c r="Y767" s="172">
        <v>45931</v>
      </c>
      <c r="Z767" s="17" t="s">
        <v>2942</v>
      </c>
      <c r="AA767">
        <v>2025</v>
      </c>
      <c r="AB767" s="17" t="s">
        <v>2952</v>
      </c>
      <c r="AC767" s="17"/>
      <c r="AD767" s="17" t="s">
        <v>1576</v>
      </c>
      <c r="AE767">
        <v>18</v>
      </c>
      <c r="AF767" s="17" t="s">
        <v>2937</v>
      </c>
      <c r="AG767" t="s">
        <v>2957</v>
      </c>
      <c r="AH767" s="17" t="s">
        <v>1576</v>
      </c>
    </row>
    <row r="768" spans="1:34">
      <c r="A768">
        <v>72</v>
      </c>
      <c r="B768" s="17" t="s">
        <v>31</v>
      </c>
      <c r="C768" s="17" t="s">
        <v>31</v>
      </c>
      <c r="D768" s="17" t="s">
        <v>1</v>
      </c>
      <c r="E768" s="17" t="s">
        <v>109</v>
      </c>
      <c r="F768" s="17" t="s">
        <v>110</v>
      </c>
      <c r="G768" s="17" t="s">
        <v>139</v>
      </c>
      <c r="H768" t="s">
        <v>182</v>
      </c>
      <c r="I768" s="8">
        <v>45932</v>
      </c>
      <c r="J768" s="8">
        <v>45933</v>
      </c>
      <c r="K768">
        <v>1</v>
      </c>
      <c r="L768" s="17" t="s">
        <v>2937</v>
      </c>
      <c r="M768">
        <v>4298</v>
      </c>
      <c r="N768">
        <v>967</v>
      </c>
      <c r="O768">
        <v>100</v>
      </c>
      <c r="P768">
        <v>60</v>
      </c>
      <c r="Q768" s="17" t="s">
        <v>2944</v>
      </c>
      <c r="R768" s="17" t="s">
        <v>2945</v>
      </c>
      <c r="S768" s="17" t="s">
        <v>2946</v>
      </c>
      <c r="T768">
        <v>160</v>
      </c>
      <c r="U768" s="17" t="s">
        <v>2946</v>
      </c>
      <c r="V768" s="17" t="s">
        <v>2941</v>
      </c>
      <c r="W768" s="172">
        <v>45933</v>
      </c>
      <c r="Y768" s="172">
        <v>45931</v>
      </c>
      <c r="Z768" s="17" t="s">
        <v>2942</v>
      </c>
      <c r="AA768">
        <v>2025</v>
      </c>
      <c r="AB768" s="17" t="s">
        <v>2952</v>
      </c>
      <c r="AC768" s="17"/>
      <c r="AD768" s="17" t="s">
        <v>1868</v>
      </c>
      <c r="AE768">
        <v>18</v>
      </c>
      <c r="AF768" s="17" t="s">
        <v>2937</v>
      </c>
      <c r="AG768" t="s">
        <v>2957</v>
      </c>
      <c r="AH768" s="17" t="s">
        <v>1868</v>
      </c>
    </row>
    <row r="769" spans="1:34">
      <c r="A769">
        <v>176</v>
      </c>
      <c r="B769" s="17" t="s">
        <v>31</v>
      </c>
      <c r="C769" s="17" t="s">
        <v>31</v>
      </c>
      <c r="D769" s="17" t="s">
        <v>104</v>
      </c>
      <c r="E769" s="17" t="s">
        <v>230</v>
      </c>
      <c r="F769" s="17" t="s">
        <v>231</v>
      </c>
      <c r="G769" s="17" t="s">
        <v>237</v>
      </c>
      <c r="H769" t="s">
        <v>246</v>
      </c>
      <c r="I769" s="8">
        <v>45933</v>
      </c>
      <c r="J769" s="8">
        <v>45935</v>
      </c>
      <c r="K769">
        <v>2</v>
      </c>
      <c r="L769" s="17" t="s">
        <v>2937</v>
      </c>
      <c r="M769">
        <v>4490</v>
      </c>
      <c r="N769">
        <v>1177</v>
      </c>
      <c r="O769">
        <v>38</v>
      </c>
      <c r="P769">
        <v>120</v>
      </c>
      <c r="Q769" s="17" t="s">
        <v>2944</v>
      </c>
      <c r="R769" s="17" t="s">
        <v>2945</v>
      </c>
      <c r="S769" s="17" t="s">
        <v>2948</v>
      </c>
      <c r="T769">
        <v>158</v>
      </c>
      <c r="U769" s="17" t="s">
        <v>2948</v>
      </c>
      <c r="V769" s="17" t="s">
        <v>2941</v>
      </c>
      <c r="W769" s="172">
        <v>45935</v>
      </c>
      <c r="Y769" s="172">
        <v>45931</v>
      </c>
      <c r="Z769" s="17" t="s">
        <v>2942</v>
      </c>
      <c r="AA769">
        <v>2025</v>
      </c>
      <c r="AB769" s="17" t="s">
        <v>2950</v>
      </c>
      <c r="AC769" s="17"/>
      <c r="AD769" s="17" t="s">
        <v>1651</v>
      </c>
      <c r="AE769">
        <v>18</v>
      </c>
      <c r="AF769" s="17" t="s">
        <v>2937</v>
      </c>
      <c r="AG769" t="s">
        <v>2957</v>
      </c>
      <c r="AH769" s="17" t="s">
        <v>1651</v>
      </c>
    </row>
    <row r="770" spans="1:34">
      <c r="A770">
        <v>177</v>
      </c>
      <c r="B770" s="17" t="s">
        <v>31</v>
      </c>
      <c r="C770" s="17" t="s">
        <v>31</v>
      </c>
      <c r="D770" s="17" t="s">
        <v>104</v>
      </c>
      <c r="E770" s="17" t="s">
        <v>230</v>
      </c>
      <c r="F770" s="17" t="s">
        <v>231</v>
      </c>
      <c r="G770" s="17" t="s">
        <v>238</v>
      </c>
      <c r="H770" t="s">
        <v>246</v>
      </c>
      <c r="I770" s="8">
        <v>45933</v>
      </c>
      <c r="J770" s="8">
        <v>45933</v>
      </c>
      <c r="K770">
        <v>0</v>
      </c>
      <c r="L770" s="17" t="s">
        <v>2937</v>
      </c>
      <c r="M770">
        <v>3897</v>
      </c>
      <c r="N770">
        <v>1405</v>
      </c>
      <c r="O770">
        <v>125</v>
      </c>
      <c r="P770">
        <v>60</v>
      </c>
      <c r="Q770" s="17" t="s">
        <v>2944</v>
      </c>
      <c r="R770" s="17" t="s">
        <v>2945</v>
      </c>
      <c r="S770" s="17" t="s">
        <v>2946</v>
      </c>
      <c r="T770">
        <v>185</v>
      </c>
      <c r="U770" s="17" t="s">
        <v>2946</v>
      </c>
      <c r="V770" s="17" t="s">
        <v>2941</v>
      </c>
      <c r="W770" s="172">
        <v>45933</v>
      </c>
      <c r="Y770" s="172">
        <v>45931</v>
      </c>
      <c r="Z770" s="17" t="s">
        <v>2942</v>
      </c>
      <c r="AA770">
        <v>2025</v>
      </c>
      <c r="AB770" s="17" t="s">
        <v>2952</v>
      </c>
      <c r="AC770" s="17"/>
      <c r="AD770" s="17" t="s">
        <v>1651</v>
      </c>
      <c r="AE770">
        <v>18</v>
      </c>
      <c r="AF770" s="17" t="s">
        <v>2937</v>
      </c>
      <c r="AG770" t="s">
        <v>2957</v>
      </c>
      <c r="AH770" s="17" t="s">
        <v>1651</v>
      </c>
    </row>
    <row r="771" spans="1:34">
      <c r="A771">
        <v>360</v>
      </c>
      <c r="B771" s="17" t="s">
        <v>31</v>
      </c>
      <c r="C771" s="17" t="s">
        <v>31</v>
      </c>
      <c r="D771" s="17" t="s">
        <v>1</v>
      </c>
      <c r="E771" s="17" t="s">
        <v>448</v>
      </c>
      <c r="F771" s="17" t="s">
        <v>449</v>
      </c>
      <c r="G771" s="17" t="s">
        <v>452</v>
      </c>
      <c r="H771">
        <v>105155</v>
      </c>
      <c r="I771" s="8">
        <v>45937</v>
      </c>
      <c r="J771" s="8">
        <v>45937</v>
      </c>
      <c r="K771">
        <v>0</v>
      </c>
      <c r="L771" s="17" t="s">
        <v>2937</v>
      </c>
      <c r="M771">
        <v>12093</v>
      </c>
      <c r="N771">
        <v>1727</v>
      </c>
      <c r="O771">
        <v>45</v>
      </c>
      <c r="P771">
        <v>100</v>
      </c>
      <c r="Q771" s="17" t="s">
        <v>2944</v>
      </c>
      <c r="R771" s="17" t="s">
        <v>2945</v>
      </c>
      <c r="S771" s="17" t="s">
        <v>2948</v>
      </c>
      <c r="T771">
        <v>145</v>
      </c>
      <c r="U771" s="17" t="s">
        <v>2948</v>
      </c>
      <c r="V771" s="17" t="s">
        <v>2941</v>
      </c>
      <c r="W771" s="172">
        <v>45937</v>
      </c>
      <c r="Y771" s="172">
        <v>45931</v>
      </c>
      <c r="Z771" s="17" t="s">
        <v>2942</v>
      </c>
      <c r="AA771">
        <v>2025</v>
      </c>
      <c r="AB771" s="17" t="s">
        <v>2949</v>
      </c>
      <c r="AC771" s="17"/>
      <c r="AD771" s="17" t="s">
        <v>1660</v>
      </c>
      <c r="AE771">
        <v>18</v>
      </c>
      <c r="AF771" s="17" t="s">
        <v>2937</v>
      </c>
      <c r="AG771" t="s">
        <v>2957</v>
      </c>
      <c r="AH771" s="17" t="s">
        <v>1660</v>
      </c>
    </row>
    <row r="772" spans="1:34">
      <c r="A772">
        <v>542</v>
      </c>
      <c r="B772" s="17" t="s">
        <v>31</v>
      </c>
      <c r="C772" s="17" t="s">
        <v>31</v>
      </c>
      <c r="D772" s="17" t="s">
        <v>1</v>
      </c>
      <c r="E772" s="17" t="s">
        <v>112</v>
      </c>
      <c r="F772" s="17" t="s">
        <v>111</v>
      </c>
      <c r="G772" s="17" t="s">
        <v>452</v>
      </c>
      <c r="H772">
        <v>104146</v>
      </c>
      <c r="I772" s="8">
        <v>45945</v>
      </c>
      <c r="J772" s="8">
        <v>45945</v>
      </c>
      <c r="K772">
        <v>0</v>
      </c>
      <c r="L772" s="17" t="s">
        <v>2937</v>
      </c>
      <c r="M772">
        <v>12171</v>
      </c>
      <c r="N772">
        <v>1735</v>
      </c>
      <c r="O772">
        <v>118</v>
      </c>
      <c r="P772">
        <v>80</v>
      </c>
      <c r="Q772" s="17" t="s">
        <v>2944</v>
      </c>
      <c r="R772" s="17" t="s">
        <v>2945</v>
      </c>
      <c r="S772" s="17" t="s">
        <v>2948</v>
      </c>
      <c r="T772">
        <v>198</v>
      </c>
      <c r="U772" s="17" t="s">
        <v>2948</v>
      </c>
      <c r="V772" s="17" t="s">
        <v>2941</v>
      </c>
      <c r="W772" s="172">
        <v>45945</v>
      </c>
      <c r="Y772" s="172">
        <v>45931</v>
      </c>
      <c r="Z772" s="17" t="s">
        <v>2942</v>
      </c>
      <c r="AA772">
        <v>2025</v>
      </c>
      <c r="AB772" s="17" t="s">
        <v>2943</v>
      </c>
      <c r="AC772" s="17"/>
      <c r="AD772" s="17" t="s">
        <v>1660</v>
      </c>
      <c r="AE772">
        <v>18</v>
      </c>
      <c r="AF772" s="17" t="s">
        <v>2937</v>
      </c>
      <c r="AG772" t="s">
        <v>2957</v>
      </c>
      <c r="AH772" s="17" t="s">
        <v>1660</v>
      </c>
    </row>
    <row r="773" spans="1:34">
      <c r="A773">
        <v>647</v>
      </c>
      <c r="B773" s="17" t="s">
        <v>31</v>
      </c>
      <c r="C773" s="17" t="s">
        <v>31</v>
      </c>
      <c r="D773" s="17" t="s">
        <v>1</v>
      </c>
      <c r="E773" s="17" t="s">
        <v>112</v>
      </c>
      <c r="F773" s="17" t="s">
        <v>111</v>
      </c>
      <c r="G773" s="17" t="s">
        <v>452</v>
      </c>
      <c r="H773">
        <v>80908</v>
      </c>
      <c r="I773" s="8">
        <v>45960</v>
      </c>
      <c r="J773" s="8">
        <v>45960</v>
      </c>
      <c r="K773">
        <v>0</v>
      </c>
      <c r="L773" s="17" t="s">
        <v>2937</v>
      </c>
      <c r="M773">
        <v>12514</v>
      </c>
      <c r="N773">
        <v>1771</v>
      </c>
      <c r="O773">
        <v>80</v>
      </c>
      <c r="P773">
        <v>100</v>
      </c>
      <c r="Q773" s="17" t="s">
        <v>2944</v>
      </c>
      <c r="R773" s="17" t="s">
        <v>2945</v>
      </c>
      <c r="S773" s="17" t="s">
        <v>2948</v>
      </c>
      <c r="T773">
        <v>180</v>
      </c>
      <c r="U773" s="17" t="s">
        <v>2948</v>
      </c>
      <c r="V773" s="17" t="s">
        <v>2941</v>
      </c>
      <c r="W773" s="172">
        <v>45960</v>
      </c>
      <c r="Y773" s="172">
        <v>45931</v>
      </c>
      <c r="Z773" s="17" t="s">
        <v>2942</v>
      </c>
      <c r="AA773">
        <v>2025</v>
      </c>
      <c r="AB773" s="17" t="s">
        <v>2951</v>
      </c>
      <c r="AC773" s="17"/>
      <c r="AD773" s="17" t="s">
        <v>1660</v>
      </c>
      <c r="AE773">
        <v>18</v>
      </c>
      <c r="AF773" s="17" t="s">
        <v>2937</v>
      </c>
      <c r="AG773" t="s">
        <v>2957</v>
      </c>
      <c r="AH773" s="17" t="s">
        <v>1660</v>
      </c>
    </row>
    <row r="774" spans="1:34">
      <c r="A774">
        <v>429</v>
      </c>
      <c r="B774" s="17" t="s">
        <v>31</v>
      </c>
      <c r="C774" s="17" t="s">
        <v>31</v>
      </c>
      <c r="D774" s="17" t="s">
        <v>1</v>
      </c>
      <c r="E774" s="17" t="s">
        <v>107</v>
      </c>
      <c r="F774" s="17" t="s">
        <v>108</v>
      </c>
      <c r="G774" s="17" t="s">
        <v>524</v>
      </c>
      <c r="H774">
        <v>84536</v>
      </c>
      <c r="I774" s="8">
        <v>45939</v>
      </c>
      <c r="J774" s="8">
        <v>45939</v>
      </c>
      <c r="K774">
        <v>0</v>
      </c>
      <c r="L774" s="17" t="s">
        <v>2937</v>
      </c>
      <c r="M774">
        <v>12684</v>
      </c>
      <c r="N774">
        <v>4259</v>
      </c>
      <c r="O774">
        <v>55</v>
      </c>
      <c r="P774">
        <v>80</v>
      </c>
      <c r="Q774" s="17" t="s">
        <v>2944</v>
      </c>
      <c r="R774" s="17" t="s">
        <v>2945</v>
      </c>
      <c r="S774" s="17" t="s">
        <v>2948</v>
      </c>
      <c r="T774">
        <v>135</v>
      </c>
      <c r="U774" s="17" t="s">
        <v>2948</v>
      </c>
      <c r="V774" s="17" t="s">
        <v>2941</v>
      </c>
      <c r="W774" s="172">
        <v>45939</v>
      </c>
      <c r="Y774" s="172">
        <v>45931</v>
      </c>
      <c r="Z774" s="17" t="s">
        <v>2942</v>
      </c>
      <c r="AA774">
        <v>2025</v>
      </c>
      <c r="AB774" s="17" t="s">
        <v>2951</v>
      </c>
      <c r="AC774" s="17"/>
      <c r="AD774" s="17" t="s">
        <v>1950</v>
      </c>
      <c r="AE774">
        <v>18</v>
      </c>
      <c r="AF774" s="17" t="s">
        <v>2937</v>
      </c>
      <c r="AG774" t="s">
        <v>2957</v>
      </c>
      <c r="AH774" s="17" t="s">
        <v>1950</v>
      </c>
    </row>
    <row r="775" spans="1:34">
      <c r="A775">
        <v>646</v>
      </c>
      <c r="B775" s="17" t="s">
        <v>31</v>
      </c>
      <c r="C775" s="17" t="s">
        <v>31</v>
      </c>
      <c r="D775" s="17" t="s">
        <v>1</v>
      </c>
      <c r="E775" s="17" t="s">
        <v>112</v>
      </c>
      <c r="F775" s="17" t="s">
        <v>111</v>
      </c>
      <c r="G775" s="17" t="s">
        <v>524</v>
      </c>
      <c r="H775">
        <v>81017</v>
      </c>
      <c r="I775" s="8">
        <v>45960</v>
      </c>
      <c r="J775" s="8">
        <v>45960</v>
      </c>
      <c r="K775">
        <v>0</v>
      </c>
      <c r="L775" s="17" t="s">
        <v>2937</v>
      </c>
      <c r="M775">
        <v>12708</v>
      </c>
      <c r="N775">
        <v>4285</v>
      </c>
      <c r="O775">
        <v>66</v>
      </c>
      <c r="P775">
        <v>40</v>
      </c>
      <c r="Q775" s="17" t="s">
        <v>2944</v>
      </c>
      <c r="R775" s="17" t="s">
        <v>2945</v>
      </c>
      <c r="S775" s="17" t="s">
        <v>2946</v>
      </c>
      <c r="T775">
        <v>106</v>
      </c>
      <c r="U775" s="17" t="s">
        <v>2946</v>
      </c>
      <c r="V775" s="17" t="s">
        <v>2941</v>
      </c>
      <c r="W775" s="172">
        <v>45960</v>
      </c>
      <c r="Y775" s="172">
        <v>45931</v>
      </c>
      <c r="Z775" s="17" t="s">
        <v>2942</v>
      </c>
      <c r="AA775">
        <v>2025</v>
      </c>
      <c r="AB775" s="17" t="s">
        <v>2951</v>
      </c>
      <c r="AC775" s="17"/>
      <c r="AD775" s="17" t="s">
        <v>1950</v>
      </c>
      <c r="AE775">
        <v>18</v>
      </c>
      <c r="AF775" s="17" t="s">
        <v>2937</v>
      </c>
      <c r="AG775" t="s">
        <v>2957</v>
      </c>
      <c r="AH775" s="17" t="s">
        <v>1950</v>
      </c>
    </row>
    <row r="776" spans="1:34">
      <c r="A776">
        <v>144</v>
      </c>
      <c r="B776" s="17" t="s">
        <v>31</v>
      </c>
      <c r="C776" s="17" t="s">
        <v>31</v>
      </c>
      <c r="D776" s="17" t="s">
        <v>1</v>
      </c>
      <c r="E776" s="17" t="s">
        <v>143</v>
      </c>
      <c r="F776" s="17" t="s">
        <v>111</v>
      </c>
      <c r="G776" s="17" t="s">
        <v>204</v>
      </c>
      <c r="H776">
        <v>74645</v>
      </c>
      <c r="I776" s="8">
        <v>45933</v>
      </c>
      <c r="J776" s="8">
        <v>45933</v>
      </c>
      <c r="K776">
        <v>0</v>
      </c>
      <c r="L776" s="17" t="s">
        <v>2937</v>
      </c>
      <c r="M776">
        <v>2563</v>
      </c>
      <c r="N776">
        <v>412</v>
      </c>
      <c r="O776">
        <v>21</v>
      </c>
      <c r="P776">
        <v>60</v>
      </c>
      <c r="Q776" s="17" t="s">
        <v>2944</v>
      </c>
      <c r="R776" s="17" t="s">
        <v>2945</v>
      </c>
      <c r="S776" s="17" t="s">
        <v>2946</v>
      </c>
      <c r="T776">
        <v>81</v>
      </c>
      <c r="U776" s="17" t="s">
        <v>2946</v>
      </c>
      <c r="V776" s="17" t="s">
        <v>2941</v>
      </c>
      <c r="W776" s="172">
        <v>45933</v>
      </c>
      <c r="Y776" s="172">
        <v>45931</v>
      </c>
      <c r="Z776" s="17" t="s">
        <v>2942</v>
      </c>
      <c r="AA776">
        <v>2025</v>
      </c>
      <c r="AB776" s="17" t="s">
        <v>2952</v>
      </c>
      <c r="AC776" s="17"/>
      <c r="AD776" s="17" t="s">
        <v>1665</v>
      </c>
      <c r="AE776">
        <v>18</v>
      </c>
      <c r="AF776" s="17" t="s">
        <v>2937</v>
      </c>
      <c r="AG776" t="s">
        <v>2957</v>
      </c>
      <c r="AH776" s="17" t="s">
        <v>1665</v>
      </c>
    </row>
    <row r="777" spans="1:34">
      <c r="A777">
        <v>359</v>
      </c>
      <c r="B777" s="17" t="s">
        <v>31</v>
      </c>
      <c r="C777" s="17" t="s">
        <v>31</v>
      </c>
      <c r="D777" s="17" t="s">
        <v>1</v>
      </c>
      <c r="E777" s="17" t="s">
        <v>448</v>
      </c>
      <c r="F777" s="17" t="s">
        <v>449</v>
      </c>
      <c r="G777" s="17" t="s">
        <v>491</v>
      </c>
      <c r="H777">
        <v>105326</v>
      </c>
      <c r="I777" s="8">
        <v>45937</v>
      </c>
      <c r="J777" s="8">
        <v>45937</v>
      </c>
      <c r="K777">
        <v>0</v>
      </c>
      <c r="L777" s="17" t="s">
        <v>2937</v>
      </c>
      <c r="M777">
        <v>5478</v>
      </c>
      <c r="N777">
        <v>1011</v>
      </c>
      <c r="O777">
        <v>10</v>
      </c>
      <c r="P777">
        <v>80</v>
      </c>
      <c r="Q777" s="17" t="s">
        <v>2944</v>
      </c>
      <c r="R777" s="17" t="s">
        <v>2945</v>
      </c>
      <c r="S777" s="17" t="s">
        <v>2948</v>
      </c>
      <c r="T777">
        <v>90</v>
      </c>
      <c r="U777" s="17" t="s">
        <v>2948</v>
      </c>
      <c r="V777" s="17" t="s">
        <v>2941</v>
      </c>
      <c r="W777" s="172">
        <v>45937</v>
      </c>
      <c r="Y777" s="172">
        <v>45931</v>
      </c>
      <c r="Z777" s="17" t="s">
        <v>2942</v>
      </c>
      <c r="AA777">
        <v>2025</v>
      </c>
      <c r="AB777" s="17" t="s">
        <v>2949</v>
      </c>
      <c r="AC777" s="17"/>
      <c r="AD777" s="17" t="s">
        <v>1660</v>
      </c>
      <c r="AE777">
        <v>18</v>
      </c>
      <c r="AF777" s="17" t="s">
        <v>2937</v>
      </c>
      <c r="AG777" t="s">
        <v>2957</v>
      </c>
      <c r="AH777" s="17" t="s">
        <v>1660</v>
      </c>
    </row>
    <row r="778" spans="1:34">
      <c r="A778">
        <v>643</v>
      </c>
      <c r="B778" s="17" t="s">
        <v>31</v>
      </c>
      <c r="C778" s="17" t="s">
        <v>31</v>
      </c>
      <c r="D778" s="17" t="s">
        <v>1</v>
      </c>
      <c r="E778" s="17" t="s">
        <v>112</v>
      </c>
      <c r="F778" s="17" t="s">
        <v>111</v>
      </c>
      <c r="G778" s="17" t="s">
        <v>491</v>
      </c>
      <c r="H778">
        <v>80819</v>
      </c>
      <c r="I778" s="8">
        <v>45960</v>
      </c>
      <c r="J778" s="8">
        <v>45960</v>
      </c>
      <c r="K778">
        <v>0</v>
      </c>
      <c r="L778" s="17" t="s">
        <v>2937</v>
      </c>
      <c r="M778">
        <v>5647</v>
      </c>
      <c r="N778">
        <v>1035</v>
      </c>
      <c r="O778">
        <v>28</v>
      </c>
      <c r="P778">
        <v>60</v>
      </c>
      <c r="Q778" s="17" t="s">
        <v>2944</v>
      </c>
      <c r="R778" s="17" t="s">
        <v>2945</v>
      </c>
      <c r="S778" s="17" t="s">
        <v>2946</v>
      </c>
      <c r="T778">
        <v>88</v>
      </c>
      <c r="U778" s="17" t="s">
        <v>2946</v>
      </c>
      <c r="V778" s="17" t="s">
        <v>2941</v>
      </c>
      <c r="W778" s="172">
        <v>45960</v>
      </c>
      <c r="Y778" s="172">
        <v>45931</v>
      </c>
      <c r="Z778" s="17" t="s">
        <v>2942</v>
      </c>
      <c r="AA778">
        <v>2025</v>
      </c>
      <c r="AB778" s="17" t="s">
        <v>2951</v>
      </c>
      <c r="AC778" s="17"/>
      <c r="AD778" s="17" t="s">
        <v>1660</v>
      </c>
      <c r="AE778">
        <v>18</v>
      </c>
      <c r="AF778" s="17" t="s">
        <v>2937</v>
      </c>
      <c r="AG778" t="s">
        <v>2957</v>
      </c>
      <c r="AH778" s="17" t="s">
        <v>1660</v>
      </c>
    </row>
    <row r="779" spans="1:34">
      <c r="A779">
        <v>641</v>
      </c>
      <c r="B779" s="17" t="s">
        <v>31</v>
      </c>
      <c r="C779" s="17" t="s">
        <v>31</v>
      </c>
      <c r="D779" s="17" t="s">
        <v>1</v>
      </c>
      <c r="E779" s="17" t="s">
        <v>112</v>
      </c>
      <c r="F779" s="17" t="s">
        <v>111</v>
      </c>
      <c r="G779" s="17" t="s">
        <v>676</v>
      </c>
      <c r="H779">
        <v>80819</v>
      </c>
      <c r="I779" s="8">
        <v>45960</v>
      </c>
      <c r="J779" s="8">
        <v>45960</v>
      </c>
      <c r="K779">
        <v>0</v>
      </c>
      <c r="L779" s="17" t="s">
        <v>2937</v>
      </c>
      <c r="M779">
        <v>6844</v>
      </c>
      <c r="N779">
        <v>1231</v>
      </c>
      <c r="O779">
        <v>33</v>
      </c>
      <c r="P779">
        <v>40</v>
      </c>
      <c r="Q779" s="17" t="s">
        <v>2944</v>
      </c>
      <c r="R779" s="17" t="s">
        <v>2945</v>
      </c>
      <c r="S779" s="17" t="s">
        <v>2946</v>
      </c>
      <c r="T779">
        <v>73</v>
      </c>
      <c r="U779" s="17" t="s">
        <v>2946</v>
      </c>
      <c r="V779" s="17" t="s">
        <v>2941</v>
      </c>
      <c r="W779" s="172">
        <v>45960</v>
      </c>
      <c r="Y779" s="172">
        <v>45931</v>
      </c>
      <c r="Z779" s="17" t="s">
        <v>2942</v>
      </c>
      <c r="AA779">
        <v>2025</v>
      </c>
      <c r="AB779" s="17" t="s">
        <v>2951</v>
      </c>
      <c r="AC779" s="17"/>
      <c r="AD779" s="17" t="s">
        <v>1660</v>
      </c>
      <c r="AE779">
        <v>18</v>
      </c>
      <c r="AF779" s="17" t="s">
        <v>2937</v>
      </c>
      <c r="AG779" t="s">
        <v>2957</v>
      </c>
      <c r="AH779" s="17" t="s">
        <v>1660</v>
      </c>
    </row>
    <row r="780" spans="1:34">
      <c r="A780">
        <v>472</v>
      </c>
      <c r="B780" s="17" t="s">
        <v>31</v>
      </c>
      <c r="C780" s="17" t="s">
        <v>31</v>
      </c>
      <c r="D780" s="17" t="s">
        <v>1</v>
      </c>
      <c r="E780" s="17" t="s">
        <v>107</v>
      </c>
      <c r="F780" s="17" t="s">
        <v>108</v>
      </c>
      <c r="G780" s="17" t="s">
        <v>573</v>
      </c>
      <c r="H780">
        <v>93254</v>
      </c>
      <c r="I780" s="8">
        <v>45940</v>
      </c>
      <c r="J780" s="8">
        <v>45940</v>
      </c>
      <c r="K780">
        <v>0</v>
      </c>
      <c r="L780" s="17" t="s">
        <v>2937</v>
      </c>
      <c r="M780">
        <v>4251</v>
      </c>
      <c r="N780">
        <v>857</v>
      </c>
      <c r="O780">
        <v>27</v>
      </c>
      <c r="P780">
        <v>40</v>
      </c>
      <c r="Q780" s="17" t="s">
        <v>2944</v>
      </c>
      <c r="R780" s="17" t="s">
        <v>2945</v>
      </c>
      <c r="S780" s="17" t="s">
        <v>2946</v>
      </c>
      <c r="T780">
        <v>67</v>
      </c>
      <c r="U780" s="17" t="s">
        <v>2946</v>
      </c>
      <c r="V780" s="17" t="s">
        <v>2941</v>
      </c>
      <c r="W780" s="172">
        <v>45940</v>
      </c>
      <c r="Y780" s="172">
        <v>45931</v>
      </c>
      <c r="Z780" s="17" t="s">
        <v>2942</v>
      </c>
      <c r="AA780">
        <v>2025</v>
      </c>
      <c r="AB780" s="17" t="s">
        <v>2952</v>
      </c>
      <c r="AC780" s="17"/>
      <c r="AD780" s="17" t="s">
        <v>1665</v>
      </c>
      <c r="AE780">
        <v>18</v>
      </c>
      <c r="AF780" s="17" t="s">
        <v>2937</v>
      </c>
      <c r="AG780" t="s">
        <v>2957</v>
      </c>
      <c r="AH780" s="17" t="s">
        <v>1665</v>
      </c>
    </row>
    <row r="781" spans="1:34">
      <c r="A781">
        <v>419</v>
      </c>
      <c r="B781" s="17" t="s">
        <v>31</v>
      </c>
      <c r="C781" s="17" t="s">
        <v>31</v>
      </c>
      <c r="D781" s="17" t="s">
        <v>1</v>
      </c>
      <c r="E781" s="17" t="s">
        <v>107</v>
      </c>
      <c r="F781" s="17" t="s">
        <v>108</v>
      </c>
      <c r="G781" s="17" t="s">
        <v>514</v>
      </c>
      <c r="H781">
        <v>94406</v>
      </c>
      <c r="I781" s="8">
        <v>45939</v>
      </c>
      <c r="J781" s="8">
        <v>45939</v>
      </c>
      <c r="K781">
        <v>0</v>
      </c>
      <c r="L781" s="17" t="s">
        <v>2937</v>
      </c>
      <c r="M781">
        <v>8189</v>
      </c>
      <c r="N781">
        <v>1527</v>
      </c>
      <c r="O781">
        <v>65</v>
      </c>
      <c r="P781">
        <v>60</v>
      </c>
      <c r="Q781" s="17" t="s">
        <v>2944</v>
      </c>
      <c r="R781" s="17" t="s">
        <v>2945</v>
      </c>
      <c r="S781" s="17" t="s">
        <v>2946</v>
      </c>
      <c r="T781">
        <v>125</v>
      </c>
      <c r="U781" s="17" t="s">
        <v>2946</v>
      </c>
      <c r="V781" s="17" t="s">
        <v>2941</v>
      </c>
      <c r="W781" s="172">
        <v>45939</v>
      </c>
      <c r="Y781" s="172">
        <v>45931</v>
      </c>
      <c r="Z781" s="17" t="s">
        <v>2942</v>
      </c>
      <c r="AA781">
        <v>2025</v>
      </c>
      <c r="AB781" s="17" t="s">
        <v>2951</v>
      </c>
      <c r="AC781" s="17"/>
      <c r="AD781" s="17" t="s">
        <v>1660</v>
      </c>
      <c r="AE781">
        <v>18</v>
      </c>
      <c r="AF781" s="17" t="s">
        <v>2937</v>
      </c>
      <c r="AG781" t="s">
        <v>2957</v>
      </c>
      <c r="AH781" s="17" t="s">
        <v>1660</v>
      </c>
    </row>
    <row r="782" spans="1:34">
      <c r="A782">
        <v>469</v>
      </c>
      <c r="B782" s="17" t="s">
        <v>31</v>
      </c>
      <c r="C782" s="17" t="s">
        <v>31</v>
      </c>
      <c r="D782" s="17" t="s">
        <v>1</v>
      </c>
      <c r="E782" s="17" t="s">
        <v>107</v>
      </c>
      <c r="F782" s="17" t="s">
        <v>108</v>
      </c>
      <c r="G782" s="17" t="s">
        <v>571</v>
      </c>
      <c r="H782">
        <v>93254</v>
      </c>
      <c r="I782" s="8">
        <v>45940</v>
      </c>
      <c r="J782" s="8">
        <v>45940</v>
      </c>
      <c r="K782">
        <v>0</v>
      </c>
      <c r="L782" s="17" t="s">
        <v>2937</v>
      </c>
      <c r="M782">
        <v>6085</v>
      </c>
      <c r="N782">
        <v>1754</v>
      </c>
      <c r="O782">
        <v>18</v>
      </c>
      <c r="P782">
        <v>40</v>
      </c>
      <c r="Q782" s="17" t="s">
        <v>2944</v>
      </c>
      <c r="R782" s="17" t="s">
        <v>2945</v>
      </c>
      <c r="S782" s="17" t="s">
        <v>2946</v>
      </c>
      <c r="T782">
        <v>58</v>
      </c>
      <c r="U782" s="17" t="s">
        <v>2946</v>
      </c>
      <c r="V782" s="17" t="s">
        <v>2941</v>
      </c>
      <c r="W782" s="172">
        <v>45940</v>
      </c>
      <c r="Y782" s="172">
        <v>45931</v>
      </c>
      <c r="Z782" s="17" t="s">
        <v>2942</v>
      </c>
      <c r="AA782">
        <v>2025</v>
      </c>
      <c r="AB782" s="17" t="s">
        <v>2952</v>
      </c>
      <c r="AC782" s="17"/>
      <c r="AD782" s="17" t="s">
        <v>1660</v>
      </c>
      <c r="AE782">
        <v>18</v>
      </c>
      <c r="AF782" s="17" t="s">
        <v>2937</v>
      </c>
      <c r="AG782" t="s">
        <v>2957</v>
      </c>
      <c r="AH782" s="17" t="s">
        <v>1660</v>
      </c>
    </row>
    <row r="783" spans="1:34">
      <c r="A783">
        <v>510</v>
      </c>
      <c r="B783" s="17" t="s">
        <v>31</v>
      </c>
      <c r="C783" s="17" t="s">
        <v>31</v>
      </c>
      <c r="D783" s="17" t="s">
        <v>1</v>
      </c>
      <c r="E783" s="17" t="s">
        <v>112</v>
      </c>
      <c r="F783" s="17" t="s">
        <v>111</v>
      </c>
      <c r="G783" s="17" t="s">
        <v>610</v>
      </c>
      <c r="H783">
        <v>101042</v>
      </c>
      <c r="I783" s="8">
        <v>45944</v>
      </c>
      <c r="J783" s="8">
        <v>45945</v>
      </c>
      <c r="K783">
        <v>1</v>
      </c>
      <c r="L783" s="17" t="s">
        <v>2937</v>
      </c>
      <c r="M783">
        <v>3099</v>
      </c>
      <c r="N783">
        <v>653</v>
      </c>
      <c r="O783">
        <v>60</v>
      </c>
      <c r="P783">
        <v>60</v>
      </c>
      <c r="Q783" s="17" t="s">
        <v>2944</v>
      </c>
      <c r="R783" s="17" t="s">
        <v>2945</v>
      </c>
      <c r="S783" s="17" t="s">
        <v>2946</v>
      </c>
      <c r="T783">
        <v>120</v>
      </c>
      <c r="U783" s="17" t="s">
        <v>2946</v>
      </c>
      <c r="V783" s="17" t="s">
        <v>2941</v>
      </c>
      <c r="W783" s="172">
        <v>45945</v>
      </c>
      <c r="Y783" s="172">
        <v>45931</v>
      </c>
      <c r="Z783" s="17" t="s">
        <v>2942</v>
      </c>
      <c r="AA783">
        <v>2025</v>
      </c>
      <c r="AB783" s="17" t="s">
        <v>2943</v>
      </c>
      <c r="AC783" s="17"/>
      <c r="AD783" s="17" t="s">
        <v>1950</v>
      </c>
      <c r="AE783">
        <v>18</v>
      </c>
      <c r="AF783" s="17" t="s">
        <v>2937</v>
      </c>
      <c r="AG783" t="s">
        <v>2957</v>
      </c>
      <c r="AH783" s="17" t="s">
        <v>1950</v>
      </c>
    </row>
    <row r="784" spans="1:34">
      <c r="A784">
        <v>243</v>
      </c>
      <c r="B784" s="17" t="s">
        <v>31</v>
      </c>
      <c r="C784" s="17" t="s">
        <v>31</v>
      </c>
      <c r="D784" s="17" t="s">
        <v>1</v>
      </c>
      <c r="E784" s="17" t="s">
        <v>143</v>
      </c>
      <c r="F784" s="17" t="s">
        <v>111</v>
      </c>
      <c r="G784" s="17" t="s">
        <v>316</v>
      </c>
      <c r="H784">
        <v>94425</v>
      </c>
      <c r="I784" s="8">
        <v>45935</v>
      </c>
      <c r="J784" s="8">
        <v>45935</v>
      </c>
      <c r="K784">
        <v>0</v>
      </c>
      <c r="L784" s="17" t="s">
        <v>2937</v>
      </c>
      <c r="M784">
        <v>7095</v>
      </c>
      <c r="N784">
        <v>1580</v>
      </c>
      <c r="O784">
        <v>14</v>
      </c>
      <c r="P784">
        <v>60</v>
      </c>
      <c r="Q784" s="17" t="s">
        <v>2944</v>
      </c>
      <c r="R784" s="17" t="s">
        <v>2945</v>
      </c>
      <c r="S784" s="17" t="s">
        <v>2946</v>
      </c>
      <c r="T784">
        <v>74</v>
      </c>
      <c r="U784" s="17" t="s">
        <v>2946</v>
      </c>
      <c r="V784" s="17" t="s">
        <v>2941</v>
      </c>
      <c r="W784" s="172">
        <v>45935</v>
      </c>
      <c r="Y784" s="172">
        <v>45931</v>
      </c>
      <c r="Z784" s="17" t="s">
        <v>2942</v>
      </c>
      <c r="AA784">
        <v>2025</v>
      </c>
      <c r="AB784" s="17" t="s">
        <v>2950</v>
      </c>
      <c r="AC784" s="17"/>
      <c r="AD784" s="17" t="s">
        <v>1950</v>
      </c>
      <c r="AE784">
        <v>18</v>
      </c>
      <c r="AF784" s="17" t="s">
        <v>2937</v>
      </c>
      <c r="AG784" t="s">
        <v>2957</v>
      </c>
      <c r="AH784" s="17" t="s">
        <v>1950</v>
      </c>
    </row>
    <row r="785" spans="1:34">
      <c r="A785">
        <v>244</v>
      </c>
      <c r="B785" s="17" t="s">
        <v>31</v>
      </c>
      <c r="C785" s="17" t="s">
        <v>31</v>
      </c>
      <c r="D785" s="17" t="s">
        <v>1</v>
      </c>
      <c r="E785" s="17" t="s">
        <v>143</v>
      </c>
      <c r="F785" s="17" t="s">
        <v>111</v>
      </c>
      <c r="G785" s="17" t="s">
        <v>317</v>
      </c>
      <c r="H785">
        <v>94425</v>
      </c>
      <c r="I785" s="8">
        <v>45935</v>
      </c>
      <c r="J785" s="8">
        <v>45935</v>
      </c>
      <c r="K785">
        <v>0</v>
      </c>
      <c r="L785" s="17" t="s">
        <v>2937</v>
      </c>
      <c r="M785">
        <v>16583</v>
      </c>
      <c r="N785">
        <v>3965</v>
      </c>
      <c r="O785">
        <v>32</v>
      </c>
      <c r="P785">
        <v>60</v>
      </c>
      <c r="Q785" s="17" t="s">
        <v>2944</v>
      </c>
      <c r="R785" s="17" t="s">
        <v>2945</v>
      </c>
      <c r="S785" s="17" t="s">
        <v>2946</v>
      </c>
      <c r="T785">
        <v>92</v>
      </c>
      <c r="U785" s="17" t="s">
        <v>2946</v>
      </c>
      <c r="V785" s="17" t="s">
        <v>2941</v>
      </c>
      <c r="W785" s="172">
        <v>45935</v>
      </c>
      <c r="Y785" s="172">
        <v>45931</v>
      </c>
      <c r="Z785" s="17" t="s">
        <v>2942</v>
      </c>
      <c r="AA785">
        <v>2025</v>
      </c>
      <c r="AB785" s="17" t="s">
        <v>2950</v>
      </c>
      <c r="AC785" s="17"/>
      <c r="AD785" s="17" t="s">
        <v>1950</v>
      </c>
      <c r="AE785">
        <v>18</v>
      </c>
      <c r="AF785" s="17" t="s">
        <v>2937</v>
      </c>
      <c r="AG785" t="s">
        <v>2957</v>
      </c>
      <c r="AH785" s="17" t="s">
        <v>1950</v>
      </c>
    </row>
    <row r="786" spans="1:34">
      <c r="A786">
        <v>541</v>
      </c>
      <c r="B786" s="17" t="s">
        <v>31</v>
      </c>
      <c r="C786" s="17" t="s">
        <v>31</v>
      </c>
      <c r="D786" s="17" t="s">
        <v>1</v>
      </c>
      <c r="E786" s="17" t="s">
        <v>112</v>
      </c>
      <c r="F786" s="17" t="s">
        <v>111</v>
      </c>
      <c r="G786" s="17" t="s">
        <v>629</v>
      </c>
      <c r="H786">
        <v>103830</v>
      </c>
      <c r="I786" s="8">
        <v>45945</v>
      </c>
      <c r="J786" s="8">
        <v>45945</v>
      </c>
      <c r="K786">
        <v>0</v>
      </c>
      <c r="L786" s="17" t="s">
        <v>2937</v>
      </c>
      <c r="M786">
        <v>21538</v>
      </c>
      <c r="N786">
        <v>4419</v>
      </c>
      <c r="O786">
        <v>46</v>
      </c>
      <c r="P786">
        <v>40</v>
      </c>
      <c r="Q786" s="17" t="s">
        <v>2944</v>
      </c>
      <c r="R786" s="17" t="s">
        <v>2945</v>
      </c>
      <c r="S786" s="17" t="s">
        <v>2946</v>
      </c>
      <c r="T786">
        <v>86</v>
      </c>
      <c r="U786" s="17" t="s">
        <v>2946</v>
      </c>
      <c r="V786" s="17" t="s">
        <v>2941</v>
      </c>
      <c r="W786" s="172">
        <v>45945</v>
      </c>
      <c r="Y786" s="172">
        <v>45931</v>
      </c>
      <c r="Z786" s="17" t="s">
        <v>2942</v>
      </c>
      <c r="AA786">
        <v>2025</v>
      </c>
      <c r="AB786" s="17" t="s">
        <v>2943</v>
      </c>
      <c r="AC786" s="17"/>
      <c r="AD786" s="17" t="s">
        <v>1950</v>
      </c>
      <c r="AE786">
        <v>18</v>
      </c>
      <c r="AF786" s="17" t="s">
        <v>2937</v>
      </c>
      <c r="AG786" t="s">
        <v>2957</v>
      </c>
      <c r="AH786" s="17" t="s">
        <v>1950</v>
      </c>
    </row>
    <row r="787" spans="1:34">
      <c r="A787">
        <v>145</v>
      </c>
      <c r="B787" s="17" t="s">
        <v>31</v>
      </c>
      <c r="C787" s="17" t="s">
        <v>31</v>
      </c>
      <c r="D787" s="17" t="s">
        <v>1</v>
      </c>
      <c r="E787" s="17" t="s">
        <v>143</v>
      </c>
      <c r="F787" s="17" t="s">
        <v>111</v>
      </c>
      <c r="G787" s="17" t="s">
        <v>205</v>
      </c>
      <c r="H787">
        <v>74645</v>
      </c>
      <c r="I787" s="8">
        <v>45933</v>
      </c>
      <c r="J787" s="8">
        <v>45933</v>
      </c>
      <c r="K787">
        <v>0</v>
      </c>
      <c r="L787" s="17" t="s">
        <v>2937</v>
      </c>
      <c r="M787">
        <v>6996</v>
      </c>
      <c r="N787">
        <v>1575</v>
      </c>
      <c r="O787">
        <v>26</v>
      </c>
      <c r="P787">
        <v>60</v>
      </c>
      <c r="Q787" s="17" t="s">
        <v>2944</v>
      </c>
      <c r="R787" s="17" t="s">
        <v>2945</v>
      </c>
      <c r="S787" s="17" t="s">
        <v>2946</v>
      </c>
      <c r="T787">
        <v>86</v>
      </c>
      <c r="U787" s="17" t="s">
        <v>2946</v>
      </c>
      <c r="V787" s="17" t="s">
        <v>2941</v>
      </c>
      <c r="W787" s="172">
        <v>45933</v>
      </c>
      <c r="Y787" s="172">
        <v>45931</v>
      </c>
      <c r="Z787" s="17" t="s">
        <v>2942</v>
      </c>
      <c r="AA787">
        <v>2025</v>
      </c>
      <c r="AB787" s="17" t="s">
        <v>2952</v>
      </c>
      <c r="AC787" s="17"/>
      <c r="AD787" s="17" t="s">
        <v>1665</v>
      </c>
      <c r="AE787">
        <v>18</v>
      </c>
      <c r="AF787" s="17" t="s">
        <v>2937</v>
      </c>
      <c r="AG787" t="s">
        <v>2957</v>
      </c>
      <c r="AH787" s="17" t="s">
        <v>1665</v>
      </c>
    </row>
    <row r="788" spans="1:34">
      <c r="A788">
        <v>143</v>
      </c>
      <c r="B788" s="17" t="s">
        <v>31</v>
      </c>
      <c r="C788" s="17" t="s">
        <v>31</v>
      </c>
      <c r="D788" s="17" t="s">
        <v>1</v>
      </c>
      <c r="E788" s="17" t="s">
        <v>143</v>
      </c>
      <c r="F788" s="17" t="s">
        <v>111</v>
      </c>
      <c r="G788" s="17" t="s">
        <v>203</v>
      </c>
      <c r="H788">
        <v>74645</v>
      </c>
      <c r="I788" s="8">
        <v>45933</v>
      </c>
      <c r="J788" s="8">
        <v>45933</v>
      </c>
      <c r="K788">
        <v>0</v>
      </c>
      <c r="L788" s="17" t="s">
        <v>2937</v>
      </c>
      <c r="M788">
        <v>8669</v>
      </c>
      <c r="N788">
        <v>1766</v>
      </c>
      <c r="O788">
        <v>12</v>
      </c>
      <c r="P788">
        <v>80</v>
      </c>
      <c r="Q788" s="17" t="s">
        <v>2944</v>
      </c>
      <c r="R788" s="17" t="s">
        <v>2945</v>
      </c>
      <c r="S788" s="17" t="s">
        <v>2948</v>
      </c>
      <c r="T788">
        <v>92</v>
      </c>
      <c r="U788" s="17" t="s">
        <v>2948</v>
      </c>
      <c r="V788" s="17" t="s">
        <v>2941</v>
      </c>
      <c r="W788" s="172">
        <v>45933</v>
      </c>
      <c r="Y788" s="172">
        <v>45931</v>
      </c>
      <c r="Z788" s="17" t="s">
        <v>2942</v>
      </c>
      <c r="AA788">
        <v>2025</v>
      </c>
      <c r="AB788" s="17" t="s">
        <v>2952</v>
      </c>
      <c r="AC788" s="17"/>
      <c r="AD788" s="17" t="s">
        <v>1665</v>
      </c>
      <c r="AE788">
        <v>18</v>
      </c>
      <c r="AF788" s="17" t="s">
        <v>2937</v>
      </c>
      <c r="AG788" t="s">
        <v>2957</v>
      </c>
      <c r="AH788" s="17" t="s">
        <v>1665</v>
      </c>
    </row>
    <row r="789" spans="1:34">
      <c r="A789">
        <v>602</v>
      </c>
      <c r="B789" s="17" t="s">
        <v>31</v>
      </c>
      <c r="C789" s="17" t="s">
        <v>31</v>
      </c>
      <c r="D789" s="17" t="s">
        <v>1</v>
      </c>
      <c r="E789" s="17" t="s">
        <v>112</v>
      </c>
      <c r="F789" s="17" t="s">
        <v>111</v>
      </c>
      <c r="G789" s="17" t="s">
        <v>203</v>
      </c>
      <c r="H789">
        <v>95142</v>
      </c>
      <c r="I789" s="8">
        <v>45949</v>
      </c>
      <c r="J789" s="8">
        <v>45949</v>
      </c>
      <c r="K789">
        <v>0</v>
      </c>
      <c r="L789" s="17" t="s">
        <v>2937</v>
      </c>
      <c r="M789">
        <v>8823</v>
      </c>
      <c r="N789">
        <v>1791</v>
      </c>
      <c r="O789">
        <v>33</v>
      </c>
      <c r="P789">
        <v>40</v>
      </c>
      <c r="Q789" s="17" t="s">
        <v>2944</v>
      </c>
      <c r="R789" s="17" t="s">
        <v>2945</v>
      </c>
      <c r="S789" s="17" t="s">
        <v>2946</v>
      </c>
      <c r="T789">
        <v>73</v>
      </c>
      <c r="U789" s="17" t="s">
        <v>2946</v>
      </c>
      <c r="V789" s="17" t="s">
        <v>2941</v>
      </c>
      <c r="W789" s="172">
        <v>45949</v>
      </c>
      <c r="Y789" s="172">
        <v>45931</v>
      </c>
      <c r="Z789" s="17" t="s">
        <v>2942</v>
      </c>
      <c r="AA789">
        <v>2025</v>
      </c>
      <c r="AB789" s="17" t="s">
        <v>2950</v>
      </c>
      <c r="AC789" s="17"/>
      <c r="AD789" s="17" t="s">
        <v>1665</v>
      </c>
      <c r="AE789">
        <v>18</v>
      </c>
      <c r="AF789" s="17" t="s">
        <v>2937</v>
      </c>
      <c r="AG789" t="s">
        <v>2957</v>
      </c>
      <c r="AH789" s="17" t="s">
        <v>1665</v>
      </c>
    </row>
    <row r="790" spans="1:34">
      <c r="A790">
        <v>467</v>
      </c>
      <c r="B790" s="17" t="s">
        <v>31</v>
      </c>
      <c r="C790" s="17" t="s">
        <v>31</v>
      </c>
      <c r="D790" s="17" t="s">
        <v>1</v>
      </c>
      <c r="E790" s="17" t="s">
        <v>112</v>
      </c>
      <c r="F790" s="17" t="s">
        <v>111</v>
      </c>
      <c r="G790" s="17" t="s">
        <v>568</v>
      </c>
      <c r="H790">
        <v>194758</v>
      </c>
      <c r="I790" s="8">
        <v>45940</v>
      </c>
      <c r="J790" s="8">
        <v>45940</v>
      </c>
      <c r="K790">
        <v>0</v>
      </c>
      <c r="L790" s="17" t="s">
        <v>2937</v>
      </c>
      <c r="M790">
        <v>13288</v>
      </c>
      <c r="N790">
        <v>3057</v>
      </c>
      <c r="O790">
        <v>35</v>
      </c>
      <c r="P790">
        <v>60</v>
      </c>
      <c r="Q790" s="17" t="s">
        <v>2944</v>
      </c>
      <c r="R790" s="17" t="s">
        <v>2945</v>
      </c>
      <c r="S790" s="17" t="s">
        <v>2946</v>
      </c>
      <c r="T790">
        <v>95</v>
      </c>
      <c r="U790" s="17" t="s">
        <v>2946</v>
      </c>
      <c r="V790" s="17" t="s">
        <v>2941</v>
      </c>
      <c r="W790" s="172">
        <v>45940</v>
      </c>
      <c r="Y790" s="172">
        <v>45931</v>
      </c>
      <c r="Z790" s="17" t="s">
        <v>2942</v>
      </c>
      <c r="AA790">
        <v>2025</v>
      </c>
      <c r="AB790" s="17" t="s">
        <v>2952</v>
      </c>
      <c r="AC790" s="17"/>
      <c r="AD790" s="17" t="s">
        <v>1950</v>
      </c>
      <c r="AE790">
        <v>18</v>
      </c>
      <c r="AF790" s="17" t="s">
        <v>2937</v>
      </c>
      <c r="AG790" t="s">
        <v>2957</v>
      </c>
      <c r="AH790" s="17" t="s">
        <v>1950</v>
      </c>
    </row>
    <row r="791" spans="1:34">
      <c r="A791">
        <v>633</v>
      </c>
      <c r="B791" s="17" t="s">
        <v>31</v>
      </c>
      <c r="C791" s="17" t="s">
        <v>31</v>
      </c>
      <c r="D791" s="17" t="s">
        <v>1</v>
      </c>
      <c r="E791" s="17" t="s">
        <v>112</v>
      </c>
      <c r="F791" s="17" t="s">
        <v>111</v>
      </c>
      <c r="G791" s="17" t="s">
        <v>568</v>
      </c>
      <c r="H791">
        <v>80649</v>
      </c>
      <c r="I791" s="8">
        <v>45960</v>
      </c>
      <c r="J791" s="8">
        <v>45960</v>
      </c>
      <c r="K791">
        <v>0</v>
      </c>
      <c r="L791" s="17" t="s">
        <v>2937</v>
      </c>
      <c r="M791">
        <v>13414</v>
      </c>
      <c r="N791">
        <v>3078</v>
      </c>
      <c r="O791">
        <v>44</v>
      </c>
      <c r="P791">
        <v>60</v>
      </c>
      <c r="Q791" s="17" t="s">
        <v>2944</v>
      </c>
      <c r="R791" s="17" t="s">
        <v>2945</v>
      </c>
      <c r="S791" s="17" t="s">
        <v>2946</v>
      </c>
      <c r="T791">
        <v>104</v>
      </c>
      <c r="U791" s="17" t="s">
        <v>2946</v>
      </c>
      <c r="V791" s="17" t="s">
        <v>2941</v>
      </c>
      <c r="W791" s="172">
        <v>45960</v>
      </c>
      <c r="Y791" s="172">
        <v>45931</v>
      </c>
      <c r="Z791" s="17" t="s">
        <v>2942</v>
      </c>
      <c r="AA791">
        <v>2025</v>
      </c>
      <c r="AB791" s="17" t="s">
        <v>2951</v>
      </c>
      <c r="AC791" s="17"/>
      <c r="AD791" s="17" t="s">
        <v>1950</v>
      </c>
      <c r="AE791">
        <v>18</v>
      </c>
      <c r="AF791" s="17" t="s">
        <v>2937</v>
      </c>
      <c r="AG791" t="s">
        <v>2957</v>
      </c>
      <c r="AH791" s="17" t="s">
        <v>1950</v>
      </c>
    </row>
    <row r="792" spans="1:34">
      <c r="A792">
        <v>471</v>
      </c>
      <c r="B792" s="17" t="s">
        <v>31</v>
      </c>
      <c r="C792" s="17" t="s">
        <v>31</v>
      </c>
      <c r="D792" s="17" t="s">
        <v>1</v>
      </c>
      <c r="E792" s="17" t="s">
        <v>107</v>
      </c>
      <c r="F792" s="17" t="s">
        <v>108</v>
      </c>
      <c r="G792" s="17" t="s">
        <v>572</v>
      </c>
      <c r="H792">
        <v>93254</v>
      </c>
      <c r="I792" s="8">
        <v>45940</v>
      </c>
      <c r="J792" s="8">
        <v>45940</v>
      </c>
      <c r="K792">
        <v>0</v>
      </c>
      <c r="L792" s="17" t="s">
        <v>2937</v>
      </c>
      <c r="M792">
        <v>2437</v>
      </c>
      <c r="N792">
        <v>399</v>
      </c>
      <c r="O792">
        <v>35</v>
      </c>
      <c r="P792">
        <v>40</v>
      </c>
      <c r="Q792" s="17" t="s">
        <v>2944</v>
      </c>
      <c r="R792" s="17" t="s">
        <v>2945</v>
      </c>
      <c r="S792" s="17" t="s">
        <v>2946</v>
      </c>
      <c r="T792">
        <v>75</v>
      </c>
      <c r="U792" s="17" t="s">
        <v>2946</v>
      </c>
      <c r="V792" s="17" t="s">
        <v>2941</v>
      </c>
      <c r="W792" s="172">
        <v>45940</v>
      </c>
      <c r="Y792" s="172">
        <v>45931</v>
      </c>
      <c r="Z792" s="17" t="s">
        <v>2942</v>
      </c>
      <c r="AA792">
        <v>2025</v>
      </c>
      <c r="AB792" s="17" t="s">
        <v>2952</v>
      </c>
      <c r="AC792" s="17"/>
      <c r="AD792" s="17" t="s">
        <v>1665</v>
      </c>
      <c r="AE792">
        <v>18</v>
      </c>
      <c r="AF792" s="17" t="s">
        <v>2937</v>
      </c>
      <c r="AG792" t="s">
        <v>2957</v>
      </c>
      <c r="AH792" s="17" t="s">
        <v>1665</v>
      </c>
    </row>
    <row r="793" spans="1:34">
      <c r="A793">
        <v>147</v>
      </c>
      <c r="B793" s="17" t="s">
        <v>31</v>
      </c>
      <c r="C793" s="17" t="s">
        <v>31</v>
      </c>
      <c r="D793" s="17" t="s">
        <v>1</v>
      </c>
      <c r="E793" s="17" t="s">
        <v>143</v>
      </c>
      <c r="F793" s="17" t="s">
        <v>111</v>
      </c>
      <c r="G793" s="17" t="s">
        <v>293</v>
      </c>
      <c r="H793">
        <v>74645</v>
      </c>
      <c r="I793" s="8">
        <v>45933</v>
      </c>
      <c r="J793" s="8">
        <v>45933</v>
      </c>
      <c r="K793">
        <v>0</v>
      </c>
      <c r="L793" s="17" t="s">
        <v>2937</v>
      </c>
      <c r="M793">
        <v>8034</v>
      </c>
      <c r="N793">
        <v>1702</v>
      </c>
      <c r="O793">
        <v>17</v>
      </c>
      <c r="P793">
        <v>60</v>
      </c>
      <c r="Q793" s="17" t="s">
        <v>2944</v>
      </c>
      <c r="R793" s="17" t="s">
        <v>2945</v>
      </c>
      <c r="S793" s="17" t="s">
        <v>2946</v>
      </c>
      <c r="T793">
        <v>77</v>
      </c>
      <c r="U793" s="17" t="s">
        <v>2946</v>
      </c>
      <c r="V793" s="17" t="s">
        <v>2941</v>
      </c>
      <c r="W793" s="172">
        <v>45933</v>
      </c>
      <c r="Y793" s="172">
        <v>45931</v>
      </c>
      <c r="Z793" s="17" t="s">
        <v>2942</v>
      </c>
      <c r="AA793">
        <v>2025</v>
      </c>
      <c r="AB793" s="17" t="s">
        <v>2952</v>
      </c>
      <c r="AC793" s="17"/>
      <c r="AD793" s="17" t="s">
        <v>1665</v>
      </c>
      <c r="AE793">
        <v>18</v>
      </c>
      <c r="AF793" s="17" t="s">
        <v>2937</v>
      </c>
      <c r="AG793" t="s">
        <v>2957</v>
      </c>
      <c r="AH793" s="17" t="s">
        <v>1665</v>
      </c>
    </row>
    <row r="794" spans="1:34">
      <c r="A794">
        <v>248</v>
      </c>
      <c r="B794" s="17" t="s">
        <v>31</v>
      </c>
      <c r="C794" s="17" t="s">
        <v>31</v>
      </c>
      <c r="D794" s="17" t="s">
        <v>1</v>
      </c>
      <c r="E794" s="17" t="s">
        <v>143</v>
      </c>
      <c r="F794" s="17" t="s">
        <v>111</v>
      </c>
      <c r="G794" s="17" t="s">
        <v>321</v>
      </c>
      <c r="H794">
        <v>94425</v>
      </c>
      <c r="I794" s="8">
        <v>45935</v>
      </c>
      <c r="J794" s="8">
        <v>45935</v>
      </c>
      <c r="K794">
        <v>0</v>
      </c>
      <c r="L794" s="17" t="s">
        <v>2937</v>
      </c>
      <c r="M794">
        <v>6641</v>
      </c>
      <c r="N794">
        <v>1627</v>
      </c>
      <c r="O794">
        <v>30</v>
      </c>
      <c r="P794">
        <v>40</v>
      </c>
      <c r="Q794" s="17" t="s">
        <v>2944</v>
      </c>
      <c r="R794" s="17" t="s">
        <v>2945</v>
      </c>
      <c r="S794" s="17" t="s">
        <v>2946</v>
      </c>
      <c r="T794">
        <v>70</v>
      </c>
      <c r="U794" s="17" t="s">
        <v>2946</v>
      </c>
      <c r="V794" s="17" t="s">
        <v>2941</v>
      </c>
      <c r="W794" s="172">
        <v>45935</v>
      </c>
      <c r="Y794" s="172">
        <v>45931</v>
      </c>
      <c r="Z794" s="17" t="s">
        <v>2942</v>
      </c>
      <c r="AA794">
        <v>2025</v>
      </c>
      <c r="AB794" s="17" t="s">
        <v>2950</v>
      </c>
      <c r="AC794" s="17"/>
      <c r="AD794" s="17" t="s">
        <v>1950</v>
      </c>
      <c r="AE794">
        <v>18</v>
      </c>
      <c r="AF794" s="17" t="s">
        <v>2937</v>
      </c>
      <c r="AG794" t="s">
        <v>2957</v>
      </c>
      <c r="AH794" s="17" t="s">
        <v>1950</v>
      </c>
    </row>
    <row r="795" spans="1:34">
      <c r="A795">
        <v>634</v>
      </c>
      <c r="B795" s="17" t="s">
        <v>31</v>
      </c>
      <c r="C795" s="17" t="s">
        <v>31</v>
      </c>
      <c r="D795" s="17" t="s">
        <v>1</v>
      </c>
      <c r="E795" s="17" t="s">
        <v>112</v>
      </c>
      <c r="F795" s="17" t="s">
        <v>111</v>
      </c>
      <c r="G795" s="17" t="s">
        <v>321</v>
      </c>
      <c r="H795">
        <v>80649</v>
      </c>
      <c r="I795" s="8">
        <v>45960</v>
      </c>
      <c r="J795" s="8">
        <v>45960</v>
      </c>
      <c r="K795">
        <v>0</v>
      </c>
      <c r="L795" s="17" t="s">
        <v>2937</v>
      </c>
      <c r="M795">
        <v>6689</v>
      </c>
      <c r="N795">
        <v>1467</v>
      </c>
      <c r="O795">
        <v>51</v>
      </c>
      <c r="P795">
        <v>40</v>
      </c>
      <c r="Q795" s="17" t="s">
        <v>2944</v>
      </c>
      <c r="R795" s="17" t="s">
        <v>2945</v>
      </c>
      <c r="S795" s="17" t="s">
        <v>2946</v>
      </c>
      <c r="T795">
        <v>91</v>
      </c>
      <c r="U795" s="17" t="s">
        <v>2946</v>
      </c>
      <c r="V795" s="17" t="s">
        <v>2941</v>
      </c>
      <c r="W795" s="172">
        <v>45960</v>
      </c>
      <c r="Y795" s="172">
        <v>45931</v>
      </c>
      <c r="Z795" s="17" t="s">
        <v>2942</v>
      </c>
      <c r="AA795">
        <v>2025</v>
      </c>
      <c r="AB795" s="17" t="s">
        <v>2951</v>
      </c>
      <c r="AC795" s="17"/>
      <c r="AD795" s="17" t="s">
        <v>1950</v>
      </c>
      <c r="AE795">
        <v>18</v>
      </c>
      <c r="AF795" s="17" t="s">
        <v>2937</v>
      </c>
      <c r="AG795" t="s">
        <v>2957</v>
      </c>
      <c r="AH795" s="17" t="s">
        <v>1950</v>
      </c>
    </row>
    <row r="796" spans="1:34">
      <c r="A796">
        <v>252</v>
      </c>
      <c r="B796" s="17" t="s">
        <v>31</v>
      </c>
      <c r="C796" s="17" t="s">
        <v>31</v>
      </c>
      <c r="D796" s="17" t="s">
        <v>1</v>
      </c>
      <c r="E796" s="17" t="s">
        <v>143</v>
      </c>
      <c r="F796" s="17" t="s">
        <v>111</v>
      </c>
      <c r="G796" s="17" t="s">
        <v>320</v>
      </c>
      <c r="H796">
        <v>122408</v>
      </c>
      <c r="I796" s="8">
        <v>45935</v>
      </c>
      <c r="J796" s="8">
        <v>45935</v>
      </c>
      <c r="K796">
        <v>0</v>
      </c>
      <c r="L796" s="17" t="s">
        <v>2937</v>
      </c>
      <c r="M796">
        <v>7149</v>
      </c>
      <c r="N796">
        <v>1447</v>
      </c>
      <c r="O796">
        <v>26</v>
      </c>
      <c r="P796">
        <v>40</v>
      </c>
      <c r="Q796" s="17" t="s">
        <v>2944</v>
      </c>
      <c r="R796" s="17" t="s">
        <v>2945</v>
      </c>
      <c r="S796" s="17" t="s">
        <v>2946</v>
      </c>
      <c r="T796">
        <v>66</v>
      </c>
      <c r="U796" s="17" t="s">
        <v>2946</v>
      </c>
      <c r="V796" s="17" t="s">
        <v>2941</v>
      </c>
      <c r="W796" s="172">
        <v>45935</v>
      </c>
      <c r="Y796" s="172">
        <v>45931</v>
      </c>
      <c r="Z796" s="17" t="s">
        <v>2942</v>
      </c>
      <c r="AA796">
        <v>2025</v>
      </c>
      <c r="AB796" s="17" t="s">
        <v>2950</v>
      </c>
      <c r="AC796" s="17"/>
      <c r="AD796" s="17" t="s">
        <v>1950</v>
      </c>
      <c r="AE796">
        <v>18</v>
      </c>
      <c r="AF796" s="17" t="s">
        <v>2937</v>
      </c>
      <c r="AG796" t="s">
        <v>2957</v>
      </c>
      <c r="AH796" s="17" t="s">
        <v>1950</v>
      </c>
    </row>
    <row r="797" spans="1:34">
      <c r="A797">
        <v>540</v>
      </c>
      <c r="B797" s="17" t="s">
        <v>31</v>
      </c>
      <c r="C797" s="17" t="s">
        <v>31</v>
      </c>
      <c r="D797" s="17" t="s">
        <v>1</v>
      </c>
      <c r="E797" s="17" t="s">
        <v>112</v>
      </c>
      <c r="F797" s="17" t="s">
        <v>111</v>
      </c>
      <c r="G797" s="17" t="s">
        <v>320</v>
      </c>
      <c r="H797">
        <v>103830</v>
      </c>
      <c r="I797" s="8">
        <v>45945</v>
      </c>
      <c r="J797" s="8">
        <v>45945</v>
      </c>
      <c r="K797">
        <v>0</v>
      </c>
      <c r="L797" s="17" t="s">
        <v>2937</v>
      </c>
      <c r="M797">
        <v>7219</v>
      </c>
      <c r="N797">
        <v>1460</v>
      </c>
      <c r="O797">
        <v>38</v>
      </c>
      <c r="P797">
        <v>40</v>
      </c>
      <c r="Q797" s="17" t="s">
        <v>2944</v>
      </c>
      <c r="R797" s="17" t="s">
        <v>2945</v>
      </c>
      <c r="S797" s="17" t="s">
        <v>2946</v>
      </c>
      <c r="T797">
        <v>78</v>
      </c>
      <c r="U797" s="17" t="s">
        <v>2946</v>
      </c>
      <c r="V797" s="17" t="s">
        <v>2941</v>
      </c>
      <c r="W797" s="172">
        <v>45945</v>
      </c>
      <c r="Y797" s="172">
        <v>45931</v>
      </c>
      <c r="Z797" s="17" t="s">
        <v>2942</v>
      </c>
      <c r="AA797">
        <v>2025</v>
      </c>
      <c r="AB797" s="17" t="s">
        <v>2943</v>
      </c>
      <c r="AC797" s="17"/>
      <c r="AD797" s="17" t="s">
        <v>1950</v>
      </c>
      <c r="AE797">
        <v>18</v>
      </c>
      <c r="AF797" s="17" t="s">
        <v>2937</v>
      </c>
      <c r="AG797" t="s">
        <v>2957</v>
      </c>
      <c r="AH797" s="17" t="s">
        <v>1950</v>
      </c>
    </row>
    <row r="798" spans="1:34">
      <c r="A798">
        <v>246</v>
      </c>
      <c r="B798" s="17" t="s">
        <v>31</v>
      </c>
      <c r="C798" s="17" t="s">
        <v>31</v>
      </c>
      <c r="D798" s="17" t="s">
        <v>1</v>
      </c>
      <c r="E798" s="17" t="s">
        <v>143</v>
      </c>
      <c r="F798" s="17" t="s">
        <v>111</v>
      </c>
      <c r="G798" s="17" t="s">
        <v>319</v>
      </c>
      <c r="H798">
        <v>94425</v>
      </c>
      <c r="I798" s="8">
        <v>45935</v>
      </c>
      <c r="J798" s="8">
        <v>45935</v>
      </c>
      <c r="K798">
        <v>0</v>
      </c>
      <c r="L798" s="17" t="s">
        <v>2937</v>
      </c>
      <c r="M798">
        <v>16580</v>
      </c>
      <c r="N798">
        <v>2855</v>
      </c>
      <c r="O798">
        <v>15</v>
      </c>
      <c r="P798">
        <v>40</v>
      </c>
      <c r="Q798" s="17" t="s">
        <v>2944</v>
      </c>
      <c r="R798" s="17" t="s">
        <v>2945</v>
      </c>
      <c r="S798" s="17" t="s">
        <v>2946</v>
      </c>
      <c r="T798">
        <v>55</v>
      </c>
      <c r="U798" s="17" t="s">
        <v>2946</v>
      </c>
      <c r="V798" s="17" t="s">
        <v>2941</v>
      </c>
      <c r="W798" s="172">
        <v>45935</v>
      </c>
      <c r="Y798" s="172">
        <v>45931</v>
      </c>
      <c r="Z798" s="17" t="s">
        <v>2942</v>
      </c>
      <c r="AA798">
        <v>2025</v>
      </c>
      <c r="AB798" s="17" t="s">
        <v>2950</v>
      </c>
      <c r="AC798" s="17"/>
      <c r="AD798" s="17" t="s">
        <v>1950</v>
      </c>
      <c r="AE798">
        <v>18</v>
      </c>
      <c r="AF798" s="17" t="s">
        <v>2937</v>
      </c>
      <c r="AG798" t="s">
        <v>2957</v>
      </c>
      <c r="AH798" s="17" t="s">
        <v>1950</v>
      </c>
    </row>
    <row r="799" spans="1:34">
      <c r="A799">
        <v>468</v>
      </c>
      <c r="B799" s="17" t="s">
        <v>31</v>
      </c>
      <c r="C799" s="17" t="s">
        <v>31</v>
      </c>
      <c r="D799" s="17" t="s">
        <v>1</v>
      </c>
      <c r="E799" s="17" t="s">
        <v>112</v>
      </c>
      <c r="F799" s="17" t="s">
        <v>111</v>
      </c>
      <c r="G799" s="17" t="s">
        <v>319</v>
      </c>
      <c r="H799">
        <v>194758</v>
      </c>
      <c r="I799" s="8">
        <v>45940</v>
      </c>
      <c r="J799" s="8">
        <v>45940</v>
      </c>
      <c r="K799">
        <v>0</v>
      </c>
      <c r="L799" s="17" t="s">
        <v>2937</v>
      </c>
      <c r="M799">
        <v>16667</v>
      </c>
      <c r="N799">
        <v>2867</v>
      </c>
      <c r="O799">
        <v>25</v>
      </c>
      <c r="P799">
        <v>60</v>
      </c>
      <c r="Q799" s="17" t="s">
        <v>2944</v>
      </c>
      <c r="R799" s="17" t="s">
        <v>2945</v>
      </c>
      <c r="S799" s="17" t="s">
        <v>2946</v>
      </c>
      <c r="T799">
        <v>85</v>
      </c>
      <c r="U799" s="17" t="s">
        <v>2946</v>
      </c>
      <c r="V799" s="17" t="s">
        <v>2941</v>
      </c>
      <c r="W799" s="172">
        <v>45940</v>
      </c>
      <c r="Y799" s="172">
        <v>45931</v>
      </c>
      <c r="Z799" s="17" t="s">
        <v>2942</v>
      </c>
      <c r="AA799">
        <v>2025</v>
      </c>
      <c r="AB799" s="17" t="s">
        <v>2952</v>
      </c>
      <c r="AC799" s="17"/>
      <c r="AD799" s="17" t="s">
        <v>1950</v>
      </c>
      <c r="AE799">
        <v>18</v>
      </c>
      <c r="AF799" s="17" t="s">
        <v>2937</v>
      </c>
      <c r="AG799" t="s">
        <v>2957</v>
      </c>
      <c r="AH799" s="17" t="s">
        <v>1950</v>
      </c>
    </row>
    <row r="800" spans="1:34">
      <c r="A800">
        <v>632</v>
      </c>
      <c r="B800" s="17" t="s">
        <v>31</v>
      </c>
      <c r="C800" s="17" t="s">
        <v>31</v>
      </c>
      <c r="D800" s="17" t="s">
        <v>1</v>
      </c>
      <c r="E800" s="17" t="s">
        <v>112</v>
      </c>
      <c r="F800" s="17" t="s">
        <v>111</v>
      </c>
      <c r="G800" s="17" t="s">
        <v>319</v>
      </c>
      <c r="H800">
        <v>80649</v>
      </c>
      <c r="I800" s="8">
        <v>45960</v>
      </c>
      <c r="J800" s="8">
        <v>45960</v>
      </c>
      <c r="K800">
        <v>0</v>
      </c>
      <c r="L800" s="17" t="s">
        <v>2937</v>
      </c>
      <c r="M800">
        <v>16807</v>
      </c>
      <c r="N800">
        <v>2888</v>
      </c>
      <c r="O800">
        <v>28</v>
      </c>
      <c r="P800">
        <v>40</v>
      </c>
      <c r="Q800" s="17" t="s">
        <v>2944</v>
      </c>
      <c r="R800" s="17" t="s">
        <v>2945</v>
      </c>
      <c r="S800" s="17" t="s">
        <v>2946</v>
      </c>
      <c r="T800">
        <v>68</v>
      </c>
      <c r="U800" s="17" t="s">
        <v>2946</v>
      </c>
      <c r="V800" s="17" t="s">
        <v>2941</v>
      </c>
      <c r="W800" s="172">
        <v>45960</v>
      </c>
      <c r="Y800" s="172">
        <v>45931</v>
      </c>
      <c r="Z800" s="17" t="s">
        <v>2942</v>
      </c>
      <c r="AA800">
        <v>2025</v>
      </c>
      <c r="AB800" s="17" t="s">
        <v>2951</v>
      </c>
      <c r="AC800" s="17"/>
      <c r="AD800" s="17" t="s">
        <v>1950</v>
      </c>
      <c r="AE800">
        <v>18</v>
      </c>
      <c r="AF800" s="17" t="s">
        <v>2937</v>
      </c>
      <c r="AG800" t="s">
        <v>2957</v>
      </c>
      <c r="AH800" s="17" t="s">
        <v>1950</v>
      </c>
    </row>
    <row r="801" spans="1:34">
      <c r="A801">
        <v>249</v>
      </c>
      <c r="B801" s="17" t="s">
        <v>31</v>
      </c>
      <c r="C801" s="17" t="s">
        <v>31</v>
      </c>
      <c r="D801" s="17" t="s">
        <v>1</v>
      </c>
      <c r="E801" s="17" t="s">
        <v>143</v>
      </c>
      <c r="F801" s="17" t="s">
        <v>111</v>
      </c>
      <c r="G801" s="17" t="s">
        <v>322</v>
      </c>
      <c r="H801">
        <v>94425</v>
      </c>
      <c r="I801" s="8">
        <v>45935</v>
      </c>
      <c r="J801" s="8">
        <v>45935</v>
      </c>
      <c r="K801">
        <v>0</v>
      </c>
      <c r="L801" s="17" t="s">
        <v>2937</v>
      </c>
      <c r="M801">
        <v>4312</v>
      </c>
      <c r="N801">
        <v>991</v>
      </c>
      <c r="O801">
        <v>58</v>
      </c>
      <c r="P801">
        <v>40</v>
      </c>
      <c r="Q801" s="17" t="s">
        <v>2944</v>
      </c>
      <c r="R801" s="17" t="s">
        <v>2945</v>
      </c>
      <c r="S801" s="17" t="s">
        <v>2946</v>
      </c>
      <c r="T801">
        <v>98</v>
      </c>
      <c r="U801" s="17" t="s">
        <v>2946</v>
      </c>
      <c r="V801" s="17" t="s">
        <v>2941</v>
      </c>
      <c r="W801" s="172">
        <v>45935</v>
      </c>
      <c r="Y801" s="172">
        <v>45931</v>
      </c>
      <c r="Z801" s="17" t="s">
        <v>2942</v>
      </c>
      <c r="AA801">
        <v>2025</v>
      </c>
      <c r="AB801" s="17" t="s">
        <v>2950</v>
      </c>
      <c r="AC801" s="17"/>
      <c r="AD801" s="17" t="s">
        <v>1950</v>
      </c>
      <c r="AE801">
        <v>18</v>
      </c>
      <c r="AF801" s="17" t="s">
        <v>2937</v>
      </c>
      <c r="AG801" t="s">
        <v>2957</v>
      </c>
      <c r="AH801" s="17" t="s">
        <v>1950</v>
      </c>
    </row>
    <row r="802" spans="1:34">
      <c r="A802">
        <v>251</v>
      </c>
      <c r="B802" s="17" t="s">
        <v>31</v>
      </c>
      <c r="C802" s="17" t="s">
        <v>31</v>
      </c>
      <c r="D802" s="17" t="s">
        <v>1</v>
      </c>
      <c r="E802" s="17" t="s">
        <v>143</v>
      </c>
      <c r="F802" s="17" t="s">
        <v>111</v>
      </c>
      <c r="G802" s="17" t="s">
        <v>324</v>
      </c>
      <c r="H802">
        <v>94552</v>
      </c>
      <c r="I802" s="8">
        <v>45935</v>
      </c>
      <c r="J802" s="8">
        <v>45935</v>
      </c>
      <c r="K802">
        <v>0</v>
      </c>
      <c r="L802" s="17" t="s">
        <v>2937</v>
      </c>
      <c r="M802">
        <v>1387</v>
      </c>
      <c r="N802">
        <v>322</v>
      </c>
      <c r="O802">
        <v>12</v>
      </c>
      <c r="P802">
        <v>80</v>
      </c>
      <c r="Q802" s="17" t="s">
        <v>2944</v>
      </c>
      <c r="R802" s="17" t="s">
        <v>2945</v>
      </c>
      <c r="S802" s="17" t="s">
        <v>2948</v>
      </c>
      <c r="T802">
        <v>92</v>
      </c>
      <c r="U802" s="17" t="s">
        <v>2948</v>
      </c>
      <c r="V802" s="17" t="s">
        <v>2941</v>
      </c>
      <c r="W802" s="172">
        <v>45935</v>
      </c>
      <c r="Y802" s="172">
        <v>45931</v>
      </c>
      <c r="Z802" s="17" t="s">
        <v>2942</v>
      </c>
      <c r="AA802">
        <v>2025</v>
      </c>
      <c r="AB802" s="17" t="s">
        <v>2950</v>
      </c>
      <c r="AC802" s="17"/>
      <c r="AD802" s="17" t="s">
        <v>1769</v>
      </c>
      <c r="AE802">
        <v>18</v>
      </c>
      <c r="AF802" s="17" t="s">
        <v>2937</v>
      </c>
      <c r="AG802" t="s">
        <v>2957</v>
      </c>
      <c r="AH802" s="17" t="s">
        <v>1769</v>
      </c>
    </row>
    <row r="803" spans="1:34">
      <c r="A803">
        <v>544</v>
      </c>
      <c r="B803" s="17" t="s">
        <v>31</v>
      </c>
      <c r="C803" s="17" t="s">
        <v>31</v>
      </c>
      <c r="D803" s="17" t="s">
        <v>1</v>
      </c>
      <c r="E803" s="17" t="s">
        <v>112</v>
      </c>
      <c r="F803" s="17" t="s">
        <v>111</v>
      </c>
      <c r="G803" s="17" t="s">
        <v>324</v>
      </c>
      <c r="H803">
        <v>103949</v>
      </c>
      <c r="I803" s="8">
        <v>45945</v>
      </c>
      <c r="J803" s="8">
        <v>45945</v>
      </c>
      <c r="K803">
        <v>0</v>
      </c>
      <c r="L803" s="17" t="s">
        <v>2937</v>
      </c>
      <c r="M803">
        <v>1449</v>
      </c>
      <c r="N803">
        <v>335</v>
      </c>
      <c r="O803">
        <v>20</v>
      </c>
      <c r="P803">
        <v>40</v>
      </c>
      <c r="Q803" s="17" t="s">
        <v>2944</v>
      </c>
      <c r="R803" s="17" t="s">
        <v>2945</v>
      </c>
      <c r="S803" s="17" t="s">
        <v>2946</v>
      </c>
      <c r="T803">
        <v>60</v>
      </c>
      <c r="U803" s="17" t="s">
        <v>2946</v>
      </c>
      <c r="V803" s="17" t="s">
        <v>2941</v>
      </c>
      <c r="W803" s="172">
        <v>45945</v>
      </c>
      <c r="Y803" s="172">
        <v>45931</v>
      </c>
      <c r="Z803" s="17" t="s">
        <v>2942</v>
      </c>
      <c r="AA803">
        <v>2025</v>
      </c>
      <c r="AB803" s="17" t="s">
        <v>2943</v>
      </c>
      <c r="AC803" s="17"/>
      <c r="AD803" s="17" t="s">
        <v>1769</v>
      </c>
      <c r="AE803">
        <v>18</v>
      </c>
      <c r="AF803" s="17" t="s">
        <v>2937</v>
      </c>
      <c r="AG803" t="s">
        <v>2957</v>
      </c>
      <c r="AH803" s="17" t="s">
        <v>1769</v>
      </c>
    </row>
    <row r="804" spans="1:34">
      <c r="A804">
        <v>363</v>
      </c>
      <c r="B804" s="17" t="s">
        <v>31</v>
      </c>
      <c r="C804" s="17" t="s">
        <v>31</v>
      </c>
      <c r="D804" s="17" t="s">
        <v>104</v>
      </c>
      <c r="E804" s="17" t="s">
        <v>230</v>
      </c>
      <c r="F804" s="17" t="s">
        <v>231</v>
      </c>
      <c r="G804" s="17" t="s">
        <v>455</v>
      </c>
      <c r="H804" t="s">
        <v>493</v>
      </c>
      <c r="I804" s="8">
        <v>45938</v>
      </c>
      <c r="J804" s="8">
        <v>45938</v>
      </c>
      <c r="K804">
        <v>0</v>
      </c>
      <c r="L804" s="17" t="s">
        <v>2937</v>
      </c>
      <c r="M804">
        <v>2063</v>
      </c>
      <c r="N804">
        <v>524</v>
      </c>
      <c r="O804">
        <v>75</v>
      </c>
      <c r="P804">
        <v>80</v>
      </c>
      <c r="Q804" s="17" t="s">
        <v>2944</v>
      </c>
      <c r="R804" s="17" t="s">
        <v>2945</v>
      </c>
      <c r="S804" s="17" t="s">
        <v>2948</v>
      </c>
      <c r="T804">
        <v>155</v>
      </c>
      <c r="U804" s="17" t="s">
        <v>2948</v>
      </c>
      <c r="V804" s="17" t="s">
        <v>2941</v>
      </c>
      <c r="W804" s="172">
        <v>45938</v>
      </c>
      <c r="Y804" s="172">
        <v>45931</v>
      </c>
      <c r="Z804" s="17" t="s">
        <v>2942</v>
      </c>
      <c r="AA804">
        <v>2025</v>
      </c>
      <c r="AB804" s="17" t="s">
        <v>2943</v>
      </c>
      <c r="AC804" s="17"/>
      <c r="AD804" s="17" t="s">
        <v>1412</v>
      </c>
      <c r="AE804">
        <v>18</v>
      </c>
      <c r="AF804" s="17" t="s">
        <v>2937</v>
      </c>
      <c r="AG804" t="s">
        <v>2957</v>
      </c>
      <c r="AH804" s="17" t="s">
        <v>1412</v>
      </c>
    </row>
    <row r="805" spans="1:34">
      <c r="A805">
        <v>364</v>
      </c>
      <c r="B805" s="17" t="s">
        <v>31</v>
      </c>
      <c r="C805" s="17" t="s">
        <v>31</v>
      </c>
      <c r="D805" s="17" t="s">
        <v>104</v>
      </c>
      <c r="E805" s="17" t="s">
        <v>230</v>
      </c>
      <c r="F805" s="17" t="s">
        <v>231</v>
      </c>
      <c r="G805" s="17" t="s">
        <v>456</v>
      </c>
      <c r="H805" t="s">
        <v>493</v>
      </c>
      <c r="I805" s="8">
        <v>45938</v>
      </c>
      <c r="J805" s="8">
        <v>45940</v>
      </c>
      <c r="K805">
        <v>2</v>
      </c>
      <c r="L805" s="17" t="s">
        <v>2937</v>
      </c>
      <c r="M805">
        <v>10241</v>
      </c>
      <c r="N805">
        <v>1662</v>
      </c>
      <c r="O805">
        <v>98</v>
      </c>
      <c r="P805">
        <v>80</v>
      </c>
      <c r="Q805" s="17" t="s">
        <v>2944</v>
      </c>
      <c r="R805" s="17" t="s">
        <v>2945</v>
      </c>
      <c r="S805" s="17" t="s">
        <v>2948</v>
      </c>
      <c r="T805">
        <v>178</v>
      </c>
      <c r="U805" s="17" t="s">
        <v>2948</v>
      </c>
      <c r="V805" s="17" t="s">
        <v>2941</v>
      </c>
      <c r="W805" s="172">
        <v>45940</v>
      </c>
      <c r="Y805" s="172">
        <v>45931</v>
      </c>
      <c r="Z805" s="17" t="s">
        <v>2942</v>
      </c>
      <c r="AA805">
        <v>2025</v>
      </c>
      <c r="AB805" s="17" t="s">
        <v>2952</v>
      </c>
      <c r="AC805" s="17"/>
      <c r="AD805" s="17" t="s">
        <v>1412</v>
      </c>
      <c r="AE805">
        <v>18</v>
      </c>
      <c r="AF805" s="17" t="s">
        <v>2937</v>
      </c>
      <c r="AG805" t="s">
        <v>2957</v>
      </c>
      <c r="AH805" s="17" t="s">
        <v>1412</v>
      </c>
    </row>
    <row r="806" spans="1:34">
      <c r="A806">
        <v>473</v>
      </c>
      <c r="B806" s="17" t="s">
        <v>31</v>
      </c>
      <c r="C806" s="17" t="s">
        <v>31</v>
      </c>
      <c r="D806" s="17" t="s">
        <v>104</v>
      </c>
      <c r="E806" s="17" t="s">
        <v>230</v>
      </c>
      <c r="F806" s="17" t="s">
        <v>231</v>
      </c>
      <c r="G806" s="17" t="s">
        <v>575</v>
      </c>
      <c r="H806" t="s">
        <v>576</v>
      </c>
      <c r="I806" s="8">
        <v>45941</v>
      </c>
      <c r="J806" s="8">
        <v>45941</v>
      </c>
      <c r="K806">
        <v>0</v>
      </c>
      <c r="L806" s="17" t="s">
        <v>2937</v>
      </c>
      <c r="M806">
        <v>3406</v>
      </c>
      <c r="N806">
        <v>1205</v>
      </c>
      <c r="O806">
        <v>80</v>
      </c>
      <c r="P806">
        <v>80</v>
      </c>
      <c r="Q806" s="17" t="s">
        <v>2944</v>
      </c>
      <c r="R806" s="17" t="s">
        <v>2945</v>
      </c>
      <c r="S806" s="17" t="s">
        <v>2948</v>
      </c>
      <c r="T806">
        <v>160</v>
      </c>
      <c r="U806" s="17" t="s">
        <v>2948</v>
      </c>
      <c r="V806" s="17" t="s">
        <v>2941</v>
      </c>
      <c r="W806" s="172">
        <v>45941</v>
      </c>
      <c r="Y806" s="172">
        <v>45931</v>
      </c>
      <c r="Z806" s="17" t="s">
        <v>2942</v>
      </c>
      <c r="AA806">
        <v>2025</v>
      </c>
      <c r="AB806" s="17" t="s">
        <v>2947</v>
      </c>
      <c r="AC806" s="17"/>
      <c r="AD806" s="17" t="s">
        <v>1398</v>
      </c>
      <c r="AE806">
        <v>18</v>
      </c>
      <c r="AF806" s="17" t="s">
        <v>2937</v>
      </c>
      <c r="AG806" t="s">
        <v>2957</v>
      </c>
      <c r="AH806" s="17" t="s">
        <v>1398</v>
      </c>
    </row>
    <row r="807" spans="1:34">
      <c r="A807">
        <v>58</v>
      </c>
      <c r="B807" s="17" t="s">
        <v>31</v>
      </c>
      <c r="C807" s="17" t="s">
        <v>31</v>
      </c>
      <c r="D807" s="17" t="s">
        <v>104</v>
      </c>
      <c r="E807" s="17" t="s">
        <v>129</v>
      </c>
      <c r="F807" s="17" t="s">
        <v>128</v>
      </c>
      <c r="G807" s="17" t="s">
        <v>94</v>
      </c>
      <c r="H807">
        <v>90929</v>
      </c>
      <c r="I807" s="8">
        <v>45931</v>
      </c>
      <c r="J807" s="8">
        <v>45931</v>
      </c>
      <c r="K807">
        <v>0</v>
      </c>
      <c r="L807" s="17" t="s">
        <v>2937</v>
      </c>
      <c r="M807">
        <v>6819</v>
      </c>
      <c r="N807">
        <v>1655</v>
      </c>
      <c r="O807">
        <v>50</v>
      </c>
      <c r="P807">
        <v>60</v>
      </c>
      <c r="Q807" s="17" t="s">
        <v>2944</v>
      </c>
      <c r="R807" s="17" t="s">
        <v>2945</v>
      </c>
      <c r="S807" s="17" t="s">
        <v>2946</v>
      </c>
      <c r="T807">
        <v>110</v>
      </c>
      <c r="U807" s="17" t="s">
        <v>2946</v>
      </c>
      <c r="V807" s="17" t="s">
        <v>2941</v>
      </c>
      <c r="W807" s="172">
        <v>45931</v>
      </c>
      <c r="Y807" s="172">
        <v>45931</v>
      </c>
      <c r="Z807" s="17" t="s">
        <v>2942</v>
      </c>
      <c r="AA807">
        <v>2025</v>
      </c>
      <c r="AB807" s="17" t="s">
        <v>2943</v>
      </c>
      <c r="AC807" s="17"/>
      <c r="AD807" s="17" t="s">
        <v>1632</v>
      </c>
      <c r="AE807">
        <v>18</v>
      </c>
      <c r="AF807" s="17" t="s">
        <v>2937</v>
      </c>
      <c r="AG807" t="s">
        <v>2957</v>
      </c>
      <c r="AH807" s="17" t="s">
        <v>1632</v>
      </c>
    </row>
    <row r="808" spans="1:34">
      <c r="A808">
        <v>61</v>
      </c>
      <c r="B808" s="17" t="s">
        <v>31</v>
      </c>
      <c r="C808" s="17" t="s">
        <v>31</v>
      </c>
      <c r="D808" s="17" t="s">
        <v>104</v>
      </c>
      <c r="E808" s="17" t="s">
        <v>129</v>
      </c>
      <c r="F808" s="17" t="s">
        <v>128</v>
      </c>
      <c r="G808" s="17" t="s">
        <v>97</v>
      </c>
      <c r="H808">
        <v>90929</v>
      </c>
      <c r="I808" s="8">
        <v>45931</v>
      </c>
      <c r="J808" s="8">
        <v>45931</v>
      </c>
      <c r="K808">
        <v>0</v>
      </c>
      <c r="L808" s="17" t="s">
        <v>2937</v>
      </c>
      <c r="M808">
        <v>1586</v>
      </c>
      <c r="N808">
        <v>263</v>
      </c>
      <c r="O808">
        <v>30</v>
      </c>
      <c r="P808">
        <v>80</v>
      </c>
      <c r="Q808" s="17" t="s">
        <v>2944</v>
      </c>
      <c r="R808" s="17" t="s">
        <v>2945</v>
      </c>
      <c r="S808" s="17" t="s">
        <v>2948</v>
      </c>
      <c r="T808">
        <v>110</v>
      </c>
      <c r="U808" s="17" t="s">
        <v>2948</v>
      </c>
      <c r="V808" s="17" t="s">
        <v>2941</v>
      </c>
      <c r="W808" s="172">
        <v>45931</v>
      </c>
      <c r="Y808" s="172">
        <v>45931</v>
      </c>
      <c r="Z808" s="17" t="s">
        <v>2942</v>
      </c>
      <c r="AA808">
        <v>2025</v>
      </c>
      <c r="AB808" s="17" t="s">
        <v>2943</v>
      </c>
      <c r="AC808" s="17"/>
      <c r="AD808" s="17" t="s">
        <v>1632</v>
      </c>
      <c r="AE808">
        <v>18</v>
      </c>
      <c r="AF808" s="17" t="s">
        <v>2937</v>
      </c>
      <c r="AG808" t="s">
        <v>2957</v>
      </c>
      <c r="AH808" s="17" t="s">
        <v>1632</v>
      </c>
    </row>
    <row r="809" spans="1:34">
      <c r="A809">
        <v>619</v>
      </c>
      <c r="B809" s="17" t="s">
        <v>31</v>
      </c>
      <c r="C809" s="17" t="s">
        <v>31</v>
      </c>
      <c r="D809" s="17" t="s">
        <v>104</v>
      </c>
      <c r="E809" s="17" t="s">
        <v>129</v>
      </c>
      <c r="F809" s="17" t="s">
        <v>340</v>
      </c>
      <c r="G809" s="17" t="s">
        <v>97</v>
      </c>
      <c r="H809">
        <v>101034</v>
      </c>
      <c r="I809" s="8">
        <v>45959</v>
      </c>
      <c r="J809" s="8">
        <v>45959</v>
      </c>
      <c r="K809">
        <v>0</v>
      </c>
      <c r="L809" s="17" t="s">
        <v>2937</v>
      </c>
      <c r="M809">
        <v>1780</v>
      </c>
      <c r="N809">
        <v>292</v>
      </c>
      <c r="O809">
        <v>17</v>
      </c>
      <c r="P809">
        <v>60</v>
      </c>
      <c r="Q809" s="17" t="s">
        <v>2944</v>
      </c>
      <c r="R809" s="17" t="s">
        <v>2945</v>
      </c>
      <c r="S809" s="17" t="s">
        <v>2946</v>
      </c>
      <c r="T809">
        <v>77</v>
      </c>
      <c r="U809" s="17" t="s">
        <v>2946</v>
      </c>
      <c r="V809" s="17" t="s">
        <v>2941</v>
      </c>
      <c r="W809" s="172">
        <v>45959</v>
      </c>
      <c r="Y809" s="172">
        <v>45931</v>
      </c>
      <c r="Z809" s="17" t="s">
        <v>2942</v>
      </c>
      <c r="AA809">
        <v>2025</v>
      </c>
      <c r="AB809" s="17" t="s">
        <v>2943</v>
      </c>
      <c r="AC809" s="17"/>
      <c r="AD809" s="17" t="s">
        <v>1632</v>
      </c>
      <c r="AE809">
        <v>18</v>
      </c>
      <c r="AF809" s="17" t="s">
        <v>2937</v>
      </c>
      <c r="AG809" t="s">
        <v>2957</v>
      </c>
      <c r="AH809" s="17" t="s">
        <v>1632</v>
      </c>
    </row>
    <row r="810" spans="1:34">
      <c r="A810">
        <v>271</v>
      </c>
      <c r="B810" s="17" t="s">
        <v>31</v>
      </c>
      <c r="C810" s="17" t="s">
        <v>31</v>
      </c>
      <c r="D810" s="17" t="s">
        <v>104</v>
      </c>
      <c r="E810" s="17" t="s">
        <v>129</v>
      </c>
      <c r="F810" s="17" t="s">
        <v>340</v>
      </c>
      <c r="G810" s="17" t="s">
        <v>343</v>
      </c>
      <c r="H810">
        <v>122548</v>
      </c>
      <c r="I810" s="8">
        <v>45935</v>
      </c>
      <c r="J810" s="8">
        <v>45935</v>
      </c>
      <c r="K810">
        <v>0</v>
      </c>
      <c r="L810" s="17" t="s">
        <v>2937</v>
      </c>
      <c r="M810">
        <v>4806</v>
      </c>
      <c r="N810">
        <v>950</v>
      </c>
      <c r="O810">
        <v>30</v>
      </c>
      <c r="P810">
        <v>60</v>
      </c>
      <c r="Q810" s="17" t="s">
        <v>2944</v>
      </c>
      <c r="R810" s="17" t="s">
        <v>2945</v>
      </c>
      <c r="S810" s="17" t="s">
        <v>2946</v>
      </c>
      <c r="T810">
        <v>90</v>
      </c>
      <c r="U810" s="17" t="s">
        <v>2946</v>
      </c>
      <c r="V810" s="17" t="s">
        <v>2941</v>
      </c>
      <c r="W810" s="172">
        <v>45935</v>
      </c>
      <c r="Y810" s="172">
        <v>45931</v>
      </c>
      <c r="Z810" s="17" t="s">
        <v>2942</v>
      </c>
      <c r="AA810">
        <v>2025</v>
      </c>
      <c r="AB810" s="17" t="s">
        <v>2950</v>
      </c>
      <c r="AC810" s="17"/>
      <c r="AD810" s="17" t="s">
        <v>1632</v>
      </c>
      <c r="AE810">
        <v>18</v>
      </c>
      <c r="AF810" s="17" t="s">
        <v>2937</v>
      </c>
      <c r="AG810" t="s">
        <v>2957</v>
      </c>
      <c r="AH810" s="17" t="s">
        <v>1632</v>
      </c>
    </row>
    <row r="811" spans="1:34">
      <c r="A811">
        <v>115</v>
      </c>
      <c r="B811" s="17" t="s">
        <v>31</v>
      </c>
      <c r="C811" s="17" t="s">
        <v>31</v>
      </c>
      <c r="D811" s="17" t="s">
        <v>104</v>
      </c>
      <c r="E811" s="17" t="s">
        <v>129</v>
      </c>
      <c r="F811" s="17" t="s">
        <v>128</v>
      </c>
      <c r="G811" s="17" t="s">
        <v>179</v>
      </c>
      <c r="H811">
        <v>71939</v>
      </c>
      <c r="I811" s="8">
        <v>45932</v>
      </c>
      <c r="J811" s="8">
        <v>45932</v>
      </c>
      <c r="K811">
        <v>0</v>
      </c>
      <c r="L811" s="17" t="s">
        <v>2937</v>
      </c>
      <c r="M811">
        <v>16092</v>
      </c>
      <c r="N811">
        <v>2635</v>
      </c>
      <c r="O811">
        <v>12</v>
      </c>
      <c r="P811">
        <v>100</v>
      </c>
      <c r="Q811" s="17" t="s">
        <v>2944</v>
      </c>
      <c r="R811" s="17" t="s">
        <v>2945</v>
      </c>
      <c r="S811" s="17" t="s">
        <v>2948</v>
      </c>
      <c r="T811">
        <v>112</v>
      </c>
      <c r="U811" s="17" t="s">
        <v>2948</v>
      </c>
      <c r="V811" s="17" t="s">
        <v>2941</v>
      </c>
      <c r="W811" s="172">
        <v>45932</v>
      </c>
      <c r="Y811" s="172">
        <v>45931</v>
      </c>
      <c r="Z811" s="17" t="s">
        <v>2942</v>
      </c>
      <c r="AA811">
        <v>2025</v>
      </c>
      <c r="AB811" s="17" t="s">
        <v>2951</v>
      </c>
      <c r="AC811" s="17"/>
      <c r="AD811" s="17" t="s">
        <v>1632</v>
      </c>
      <c r="AE811">
        <v>18</v>
      </c>
      <c r="AF811" s="17" t="s">
        <v>2937</v>
      </c>
      <c r="AG811" t="s">
        <v>2957</v>
      </c>
      <c r="AH811" s="17" t="s">
        <v>1632</v>
      </c>
    </row>
    <row r="812" spans="1:34">
      <c r="A812">
        <v>524</v>
      </c>
      <c r="B812" s="17" t="s">
        <v>31</v>
      </c>
      <c r="C812" s="17" t="s">
        <v>31</v>
      </c>
      <c r="D812" s="17" t="s">
        <v>104</v>
      </c>
      <c r="E812" s="17" t="s">
        <v>129</v>
      </c>
      <c r="F812" s="17" t="s">
        <v>340</v>
      </c>
      <c r="G812" s="17" t="s">
        <v>179</v>
      </c>
      <c r="H812">
        <v>85629</v>
      </c>
      <c r="I812" s="8">
        <v>45944</v>
      </c>
      <c r="J812" s="8">
        <v>45944</v>
      </c>
      <c r="K812">
        <v>0</v>
      </c>
      <c r="L812" s="17" t="s">
        <v>2937</v>
      </c>
      <c r="M812">
        <v>16313</v>
      </c>
      <c r="N812">
        <v>2659</v>
      </c>
      <c r="O812">
        <v>25</v>
      </c>
      <c r="P812">
        <v>40</v>
      </c>
      <c r="Q812" s="17" t="s">
        <v>2944</v>
      </c>
      <c r="R812" s="17" t="s">
        <v>2945</v>
      </c>
      <c r="S812" s="17" t="s">
        <v>2946</v>
      </c>
      <c r="T812">
        <v>65</v>
      </c>
      <c r="U812" s="17" t="s">
        <v>2946</v>
      </c>
      <c r="V812" s="17" t="s">
        <v>2941</v>
      </c>
      <c r="W812" s="172">
        <v>45944</v>
      </c>
      <c r="Y812" s="172">
        <v>45931</v>
      </c>
      <c r="Z812" s="17" t="s">
        <v>2942</v>
      </c>
      <c r="AA812">
        <v>2025</v>
      </c>
      <c r="AB812" s="17" t="s">
        <v>2949</v>
      </c>
      <c r="AC812" s="17"/>
      <c r="AD812" s="17" t="s">
        <v>1632</v>
      </c>
      <c r="AE812">
        <v>18</v>
      </c>
      <c r="AF812" s="17" t="s">
        <v>2937</v>
      </c>
      <c r="AG812" t="s">
        <v>2957</v>
      </c>
      <c r="AH812" s="17" t="s">
        <v>1632</v>
      </c>
    </row>
    <row r="813" spans="1:34">
      <c r="A813">
        <v>617</v>
      </c>
      <c r="B813" s="17" t="s">
        <v>31</v>
      </c>
      <c r="C813" s="17" t="s">
        <v>31</v>
      </c>
      <c r="D813" s="17" t="s">
        <v>104</v>
      </c>
      <c r="E813" s="17" t="s">
        <v>129</v>
      </c>
      <c r="F813" s="17" t="s">
        <v>340</v>
      </c>
      <c r="G813" s="17" t="s">
        <v>179</v>
      </c>
      <c r="H813">
        <v>101034</v>
      </c>
      <c r="I813" s="8">
        <v>45959</v>
      </c>
      <c r="J813" s="8">
        <v>45959</v>
      </c>
      <c r="K813">
        <v>0</v>
      </c>
      <c r="L813" s="17" t="s">
        <v>2937</v>
      </c>
      <c r="M813">
        <v>15497</v>
      </c>
      <c r="N813">
        <v>2674</v>
      </c>
      <c r="O813">
        <v>18</v>
      </c>
      <c r="P813">
        <v>60</v>
      </c>
      <c r="Q813" s="17" t="s">
        <v>2944</v>
      </c>
      <c r="R813" s="17" t="s">
        <v>2945</v>
      </c>
      <c r="S813" s="17" t="s">
        <v>2946</v>
      </c>
      <c r="T813">
        <v>78</v>
      </c>
      <c r="U813" s="17" t="s">
        <v>2946</v>
      </c>
      <c r="V813" s="17" t="s">
        <v>2941</v>
      </c>
      <c r="W813" s="172">
        <v>45959</v>
      </c>
      <c r="Y813" s="172">
        <v>45931</v>
      </c>
      <c r="Z813" s="17" t="s">
        <v>2942</v>
      </c>
      <c r="AA813">
        <v>2025</v>
      </c>
      <c r="AB813" s="17" t="s">
        <v>2943</v>
      </c>
      <c r="AC813" s="17"/>
      <c r="AD813" s="17" t="s">
        <v>1632</v>
      </c>
      <c r="AE813">
        <v>18</v>
      </c>
      <c r="AF813" s="17" t="s">
        <v>2937</v>
      </c>
      <c r="AG813" t="s">
        <v>2957</v>
      </c>
      <c r="AH813" s="17" t="s">
        <v>1632</v>
      </c>
    </row>
    <row r="814" spans="1:34">
      <c r="A814">
        <v>270</v>
      </c>
      <c r="B814" s="17" t="s">
        <v>31</v>
      </c>
      <c r="C814" s="17" t="s">
        <v>31</v>
      </c>
      <c r="D814" s="17" t="s">
        <v>104</v>
      </c>
      <c r="E814" s="17" t="s">
        <v>129</v>
      </c>
      <c r="F814" s="17" t="s">
        <v>340</v>
      </c>
      <c r="G814" s="17" t="s">
        <v>342</v>
      </c>
      <c r="H814">
        <v>122548</v>
      </c>
      <c r="I814" s="8">
        <v>45935</v>
      </c>
      <c r="J814" s="8">
        <v>45935</v>
      </c>
      <c r="K814">
        <v>0</v>
      </c>
      <c r="L814" s="17" t="s">
        <v>2937</v>
      </c>
      <c r="M814">
        <v>13569</v>
      </c>
      <c r="N814">
        <v>3131</v>
      </c>
      <c r="O814">
        <v>12</v>
      </c>
      <c r="P814">
        <v>100</v>
      </c>
      <c r="Q814" s="17" t="s">
        <v>2944</v>
      </c>
      <c r="R814" s="17" t="s">
        <v>2945</v>
      </c>
      <c r="S814" s="17" t="s">
        <v>2948</v>
      </c>
      <c r="T814">
        <v>112</v>
      </c>
      <c r="U814" s="17" t="s">
        <v>2948</v>
      </c>
      <c r="V814" s="17" t="s">
        <v>2941</v>
      </c>
      <c r="W814" s="172">
        <v>45935</v>
      </c>
      <c r="Y814" s="172">
        <v>45931</v>
      </c>
      <c r="Z814" s="17" t="s">
        <v>2942</v>
      </c>
      <c r="AA814">
        <v>2025</v>
      </c>
      <c r="AB814" s="17" t="s">
        <v>2950</v>
      </c>
      <c r="AC814" s="17"/>
      <c r="AD814" s="17" t="s">
        <v>1632</v>
      </c>
      <c r="AE814">
        <v>18</v>
      </c>
      <c r="AF814" s="17" t="s">
        <v>2937</v>
      </c>
      <c r="AG814" t="s">
        <v>2957</v>
      </c>
      <c r="AH814" s="17" t="s">
        <v>1632</v>
      </c>
    </row>
    <row r="815" spans="1:34">
      <c r="A815">
        <v>127</v>
      </c>
      <c r="B815" s="17" t="s">
        <v>31</v>
      </c>
      <c r="C815" s="17" t="s">
        <v>31</v>
      </c>
      <c r="D815" s="17" t="s">
        <v>104</v>
      </c>
      <c r="E815" s="17" t="s">
        <v>129</v>
      </c>
      <c r="F815" s="17" t="s">
        <v>128</v>
      </c>
      <c r="G815" s="17" t="s">
        <v>301</v>
      </c>
      <c r="H815">
        <v>104423</v>
      </c>
      <c r="I815" s="8">
        <v>45933</v>
      </c>
      <c r="J815" s="8">
        <v>45934</v>
      </c>
      <c r="K815">
        <v>1</v>
      </c>
      <c r="L815" s="17" t="s">
        <v>2937</v>
      </c>
      <c r="M815">
        <v>10185</v>
      </c>
      <c r="N815">
        <v>2505</v>
      </c>
      <c r="O815">
        <v>67</v>
      </c>
      <c r="P815">
        <v>60</v>
      </c>
      <c r="Q815" s="17" t="s">
        <v>2944</v>
      </c>
      <c r="R815" s="17" t="s">
        <v>2945</v>
      </c>
      <c r="S815" s="17" t="s">
        <v>2946</v>
      </c>
      <c r="T815">
        <v>127</v>
      </c>
      <c r="U815" s="17" t="s">
        <v>2946</v>
      </c>
      <c r="V815" s="17" t="s">
        <v>2941</v>
      </c>
      <c r="W815" s="172">
        <v>45934</v>
      </c>
      <c r="Y815" s="172">
        <v>45931</v>
      </c>
      <c r="Z815" s="17" t="s">
        <v>2942</v>
      </c>
      <c r="AA815">
        <v>2025</v>
      </c>
      <c r="AB815" s="17" t="s">
        <v>2947</v>
      </c>
      <c r="AC815" s="17"/>
      <c r="AD815" s="17" t="s">
        <v>1632</v>
      </c>
      <c r="AE815">
        <v>18</v>
      </c>
      <c r="AF815" s="17" t="s">
        <v>2937</v>
      </c>
      <c r="AG815" t="s">
        <v>2957</v>
      </c>
      <c r="AH815" s="17" t="s">
        <v>1632</v>
      </c>
    </row>
    <row r="816" spans="1:34">
      <c r="A816">
        <v>59</v>
      </c>
      <c r="B816" s="17" t="s">
        <v>31</v>
      </c>
      <c r="C816" s="17" t="s">
        <v>31</v>
      </c>
      <c r="D816" s="17" t="s">
        <v>104</v>
      </c>
      <c r="E816" s="17" t="s">
        <v>129</v>
      </c>
      <c r="F816" s="17" t="s">
        <v>128</v>
      </c>
      <c r="G816" s="17" t="s">
        <v>95</v>
      </c>
      <c r="H816">
        <v>91101</v>
      </c>
      <c r="I816" s="8">
        <v>45931</v>
      </c>
      <c r="J816" s="8">
        <v>45931</v>
      </c>
      <c r="K816">
        <v>0</v>
      </c>
      <c r="L816" s="17" t="s">
        <v>2937</v>
      </c>
      <c r="M816">
        <v>3459</v>
      </c>
      <c r="N816">
        <v>639</v>
      </c>
      <c r="O816">
        <v>12</v>
      </c>
      <c r="P816">
        <v>80</v>
      </c>
      <c r="Q816" s="17" t="s">
        <v>2944</v>
      </c>
      <c r="R816" s="17" t="s">
        <v>2945</v>
      </c>
      <c r="S816" s="17" t="s">
        <v>2948</v>
      </c>
      <c r="T816">
        <v>92</v>
      </c>
      <c r="U816" s="17" t="s">
        <v>2948</v>
      </c>
      <c r="V816" s="17" t="s">
        <v>2941</v>
      </c>
      <c r="W816" s="172">
        <v>45931</v>
      </c>
      <c r="X816" s="8">
        <v>0.56666666666666665</v>
      </c>
      <c r="Y816" s="172">
        <v>45931</v>
      </c>
      <c r="Z816" s="17" t="s">
        <v>2942</v>
      </c>
      <c r="AA816">
        <v>2025</v>
      </c>
      <c r="AB816" s="17" t="s">
        <v>2943</v>
      </c>
      <c r="AC816" s="17" t="s">
        <v>124</v>
      </c>
      <c r="AD816" s="17" t="s">
        <v>1827</v>
      </c>
      <c r="AE816">
        <v>18</v>
      </c>
      <c r="AF816" s="17" t="s">
        <v>2937</v>
      </c>
      <c r="AG816" t="s">
        <v>2957</v>
      </c>
      <c r="AH816" s="17" t="s">
        <v>1827</v>
      </c>
    </row>
    <row r="817" spans="1:34">
      <c r="A817">
        <v>60</v>
      </c>
      <c r="B817" s="17" t="s">
        <v>31</v>
      </c>
      <c r="C817" s="17" t="s">
        <v>31</v>
      </c>
      <c r="D817" s="17" t="s">
        <v>104</v>
      </c>
      <c r="E817" s="17" t="s">
        <v>129</v>
      </c>
      <c r="F817" s="17" t="s">
        <v>128</v>
      </c>
      <c r="G817" s="17" t="s">
        <v>96</v>
      </c>
      <c r="H817">
        <v>91101</v>
      </c>
      <c r="I817" s="8">
        <v>45931</v>
      </c>
      <c r="J817" s="8">
        <v>45931</v>
      </c>
      <c r="K817">
        <v>0</v>
      </c>
      <c r="L817" s="17" t="s">
        <v>2937</v>
      </c>
      <c r="M817">
        <v>3597</v>
      </c>
      <c r="N817">
        <v>681</v>
      </c>
      <c r="O817">
        <v>15</v>
      </c>
      <c r="P817">
        <v>80</v>
      </c>
      <c r="Q817" s="17" t="s">
        <v>2944</v>
      </c>
      <c r="R817" s="17" t="s">
        <v>2945</v>
      </c>
      <c r="S817" s="17" t="s">
        <v>2948</v>
      </c>
      <c r="T817">
        <v>95</v>
      </c>
      <c r="U817" s="17" t="s">
        <v>2948</v>
      </c>
      <c r="V817" s="17" t="s">
        <v>2941</v>
      </c>
      <c r="W817" s="172">
        <v>45931</v>
      </c>
      <c r="X817" s="8">
        <v>0.53263888888888888</v>
      </c>
      <c r="Y817" s="172">
        <v>45931</v>
      </c>
      <c r="Z817" s="17" t="s">
        <v>2942</v>
      </c>
      <c r="AA817">
        <v>2025</v>
      </c>
      <c r="AB817" s="17" t="s">
        <v>2943</v>
      </c>
      <c r="AC817" s="17" t="s">
        <v>124</v>
      </c>
      <c r="AD817" s="17" t="s">
        <v>1827</v>
      </c>
      <c r="AE817">
        <v>18</v>
      </c>
      <c r="AF817" s="17" t="s">
        <v>2937</v>
      </c>
      <c r="AG817" t="s">
        <v>2957</v>
      </c>
      <c r="AH817" s="17" t="s">
        <v>1827</v>
      </c>
    </row>
    <row r="818" spans="1:34">
      <c r="A818">
        <v>520</v>
      </c>
      <c r="B818" s="17" t="s">
        <v>31</v>
      </c>
      <c r="C818" s="17" t="s">
        <v>31</v>
      </c>
      <c r="D818" s="17" t="s">
        <v>104</v>
      </c>
      <c r="E818" s="17" t="s">
        <v>129</v>
      </c>
      <c r="F818" s="17" t="s">
        <v>340</v>
      </c>
      <c r="G818" s="17" t="s">
        <v>619</v>
      </c>
      <c r="H818">
        <v>85629</v>
      </c>
      <c r="I818" s="8">
        <v>45944</v>
      </c>
      <c r="J818" s="8">
        <v>45944</v>
      </c>
      <c r="K818">
        <v>0</v>
      </c>
      <c r="L818" s="17" t="s">
        <v>2937</v>
      </c>
      <c r="M818">
        <v>7315</v>
      </c>
      <c r="N818">
        <v>1561</v>
      </c>
      <c r="O818">
        <v>35</v>
      </c>
      <c r="P818">
        <v>40</v>
      </c>
      <c r="Q818" s="17" t="s">
        <v>2944</v>
      </c>
      <c r="R818" s="17" t="s">
        <v>2945</v>
      </c>
      <c r="S818" s="17" t="s">
        <v>2946</v>
      </c>
      <c r="T818">
        <v>75</v>
      </c>
      <c r="U818" s="17" t="s">
        <v>2946</v>
      </c>
      <c r="V818" s="17" t="s">
        <v>2941</v>
      </c>
      <c r="W818" s="172">
        <v>45944</v>
      </c>
      <c r="Y818" s="172">
        <v>45931</v>
      </c>
      <c r="Z818" s="17" t="s">
        <v>2942</v>
      </c>
      <c r="AA818">
        <v>2025</v>
      </c>
      <c r="AB818" s="17" t="s">
        <v>2949</v>
      </c>
      <c r="AC818" s="17"/>
      <c r="AD818" s="17" t="s">
        <v>1632</v>
      </c>
      <c r="AE818">
        <v>18</v>
      </c>
      <c r="AF818" s="17" t="s">
        <v>2937</v>
      </c>
      <c r="AG818" t="s">
        <v>2957</v>
      </c>
      <c r="AH818" s="17" t="s">
        <v>1632</v>
      </c>
    </row>
    <row r="819" spans="1:34">
      <c r="A819">
        <v>116</v>
      </c>
      <c r="B819" s="17" t="s">
        <v>31</v>
      </c>
      <c r="C819" s="17" t="s">
        <v>31</v>
      </c>
      <c r="D819" s="17" t="s">
        <v>104</v>
      </c>
      <c r="E819" s="17" t="s">
        <v>129</v>
      </c>
      <c r="F819" s="17" t="s">
        <v>128</v>
      </c>
      <c r="G819" s="17" t="s">
        <v>98</v>
      </c>
      <c r="H819">
        <v>72140</v>
      </c>
      <c r="I819" s="8">
        <v>45932</v>
      </c>
      <c r="J819" s="8">
        <v>45932</v>
      </c>
      <c r="K819">
        <v>0</v>
      </c>
      <c r="L819" s="17" t="s">
        <v>2937</v>
      </c>
      <c r="M819">
        <v>1664</v>
      </c>
      <c r="N819">
        <v>350</v>
      </c>
      <c r="O819">
        <v>15</v>
      </c>
      <c r="P819">
        <v>80</v>
      </c>
      <c r="Q819" s="17" t="s">
        <v>2944</v>
      </c>
      <c r="R819" s="17" t="s">
        <v>2945</v>
      </c>
      <c r="S819" s="17" t="s">
        <v>2948</v>
      </c>
      <c r="T819">
        <v>95</v>
      </c>
      <c r="U819" s="17" t="s">
        <v>2948</v>
      </c>
      <c r="V819" s="17" t="s">
        <v>2941</v>
      </c>
      <c r="W819" s="172">
        <v>45932</v>
      </c>
      <c r="Y819" s="172">
        <v>45931</v>
      </c>
      <c r="Z819" s="17" t="s">
        <v>2942</v>
      </c>
      <c r="AA819">
        <v>2025</v>
      </c>
      <c r="AB819" s="17" t="s">
        <v>2951</v>
      </c>
      <c r="AC819" s="17"/>
      <c r="AD819" s="17" t="s">
        <v>1827</v>
      </c>
      <c r="AE819">
        <v>18</v>
      </c>
      <c r="AF819" s="17" t="s">
        <v>2937</v>
      </c>
      <c r="AG819" t="s">
        <v>2957</v>
      </c>
      <c r="AH819" s="17" t="s">
        <v>1827</v>
      </c>
    </row>
    <row r="820" spans="1:34">
      <c r="A820">
        <v>63</v>
      </c>
      <c r="B820" s="17" t="s">
        <v>31</v>
      </c>
      <c r="C820" s="17" t="s">
        <v>31</v>
      </c>
      <c r="D820" s="17" t="s">
        <v>104</v>
      </c>
      <c r="E820" s="17" t="s">
        <v>129</v>
      </c>
      <c r="F820" s="17" t="s">
        <v>128</v>
      </c>
      <c r="G820" s="17" t="s">
        <v>99</v>
      </c>
      <c r="H820">
        <v>90929</v>
      </c>
      <c r="I820" s="8">
        <v>45931</v>
      </c>
      <c r="J820" s="8">
        <v>45931</v>
      </c>
      <c r="K820">
        <v>0</v>
      </c>
      <c r="L820" s="17" t="s">
        <v>2937</v>
      </c>
      <c r="M820">
        <v>10910</v>
      </c>
      <c r="N820">
        <v>2424</v>
      </c>
      <c r="O820">
        <v>34</v>
      </c>
      <c r="P820">
        <v>80</v>
      </c>
      <c r="Q820" s="17" t="s">
        <v>2944</v>
      </c>
      <c r="R820" s="17" t="s">
        <v>2945</v>
      </c>
      <c r="S820" s="17" t="s">
        <v>2948</v>
      </c>
      <c r="T820">
        <v>114</v>
      </c>
      <c r="U820" s="17" t="s">
        <v>2948</v>
      </c>
      <c r="V820" s="17" t="s">
        <v>2941</v>
      </c>
      <c r="W820" s="172">
        <v>45931</v>
      </c>
      <c r="X820" s="8">
        <v>0.60833333333333328</v>
      </c>
      <c r="Y820" s="172">
        <v>45931</v>
      </c>
      <c r="Z820" s="17" t="s">
        <v>2942</v>
      </c>
      <c r="AA820">
        <v>2025</v>
      </c>
      <c r="AB820" s="17" t="s">
        <v>2943</v>
      </c>
      <c r="AC820" s="17" t="s">
        <v>124</v>
      </c>
      <c r="AD820" s="17" t="s">
        <v>1827</v>
      </c>
      <c r="AE820">
        <v>18</v>
      </c>
      <c r="AF820" s="17" t="s">
        <v>2937</v>
      </c>
      <c r="AG820" t="s">
        <v>2957</v>
      </c>
      <c r="AH820" s="17" t="s">
        <v>1827</v>
      </c>
    </row>
    <row r="821" spans="1:34">
      <c r="A821">
        <v>519</v>
      </c>
      <c r="B821" s="17" t="s">
        <v>31</v>
      </c>
      <c r="C821" s="17" t="s">
        <v>31</v>
      </c>
      <c r="D821" s="17" t="s">
        <v>104</v>
      </c>
      <c r="E821" s="17" t="s">
        <v>129</v>
      </c>
      <c r="F821" s="17" t="s">
        <v>340</v>
      </c>
      <c r="G821" s="17" t="s">
        <v>99</v>
      </c>
      <c r="H821">
        <v>85629</v>
      </c>
      <c r="I821" s="8">
        <v>45944</v>
      </c>
      <c r="J821" s="8">
        <v>45944</v>
      </c>
      <c r="K821">
        <v>0</v>
      </c>
      <c r="L821" s="17" t="s">
        <v>2937</v>
      </c>
      <c r="M821">
        <v>11086</v>
      </c>
      <c r="N821">
        <v>2452</v>
      </c>
      <c r="O821">
        <v>50</v>
      </c>
      <c r="P821">
        <v>40</v>
      </c>
      <c r="Q821" s="17" t="s">
        <v>2944</v>
      </c>
      <c r="R821" s="17" t="s">
        <v>2945</v>
      </c>
      <c r="S821" s="17" t="s">
        <v>2946</v>
      </c>
      <c r="T821">
        <v>90</v>
      </c>
      <c r="U821" s="17" t="s">
        <v>2946</v>
      </c>
      <c r="V821" s="17" t="s">
        <v>2941</v>
      </c>
      <c r="W821" s="172">
        <v>45944</v>
      </c>
      <c r="Y821" s="172">
        <v>45931</v>
      </c>
      <c r="Z821" s="17" t="s">
        <v>2942</v>
      </c>
      <c r="AA821">
        <v>2025</v>
      </c>
      <c r="AB821" s="17" t="s">
        <v>2949</v>
      </c>
      <c r="AC821" s="17"/>
      <c r="AD821" s="17" t="s">
        <v>1827</v>
      </c>
      <c r="AE821">
        <v>18</v>
      </c>
      <c r="AF821" s="17" t="s">
        <v>2937</v>
      </c>
      <c r="AG821" t="s">
        <v>2957</v>
      </c>
      <c r="AH821" s="17" t="s">
        <v>1827</v>
      </c>
    </row>
    <row r="822" spans="1:34">
      <c r="A822">
        <v>64</v>
      </c>
      <c r="B822" s="17" t="s">
        <v>31</v>
      </c>
      <c r="C822" s="17" t="s">
        <v>31</v>
      </c>
      <c r="D822" s="17" t="s">
        <v>104</v>
      </c>
      <c r="E822" s="17" t="s">
        <v>129</v>
      </c>
      <c r="F822" s="17" t="s">
        <v>128</v>
      </c>
      <c r="G822" s="17" t="s">
        <v>100</v>
      </c>
      <c r="H822">
        <v>91101</v>
      </c>
      <c r="I822" s="8">
        <v>45931</v>
      </c>
      <c r="J822" s="8">
        <v>45931</v>
      </c>
      <c r="K822">
        <v>0</v>
      </c>
      <c r="L822" s="17" t="s">
        <v>2937</v>
      </c>
      <c r="M822">
        <v>8965</v>
      </c>
      <c r="N822">
        <v>1815</v>
      </c>
      <c r="O822">
        <v>13</v>
      </c>
      <c r="P822">
        <v>80</v>
      </c>
      <c r="Q822" s="17" t="s">
        <v>2944</v>
      </c>
      <c r="R822" s="17" t="s">
        <v>2945</v>
      </c>
      <c r="S822" s="17" t="s">
        <v>2948</v>
      </c>
      <c r="T822">
        <v>93</v>
      </c>
      <c r="U822" s="17" t="s">
        <v>2948</v>
      </c>
      <c r="V822" s="17" t="s">
        <v>2941</v>
      </c>
      <c r="W822" s="172">
        <v>45931</v>
      </c>
      <c r="X822" s="8">
        <v>0.67222222222222228</v>
      </c>
      <c r="Y822" s="172">
        <v>45931</v>
      </c>
      <c r="Z822" s="17" t="s">
        <v>2942</v>
      </c>
      <c r="AA822">
        <v>2025</v>
      </c>
      <c r="AB822" s="17" t="s">
        <v>2943</v>
      </c>
      <c r="AC822" s="17" t="s">
        <v>125</v>
      </c>
      <c r="AD822" s="17" t="s">
        <v>1827</v>
      </c>
      <c r="AE822">
        <v>18</v>
      </c>
      <c r="AF822" s="17" t="s">
        <v>2937</v>
      </c>
      <c r="AG822" t="s">
        <v>2957</v>
      </c>
      <c r="AH822" s="17" t="s">
        <v>1827</v>
      </c>
    </row>
    <row r="823" spans="1:34">
      <c r="A823">
        <v>117</v>
      </c>
      <c r="B823" s="17" t="s">
        <v>31</v>
      </c>
      <c r="C823" s="17" t="s">
        <v>31</v>
      </c>
      <c r="D823" s="17" t="s">
        <v>104</v>
      </c>
      <c r="E823" s="17" t="s">
        <v>129</v>
      </c>
      <c r="F823" s="17" t="s">
        <v>128</v>
      </c>
      <c r="G823" s="17" t="s">
        <v>101</v>
      </c>
      <c r="H823">
        <v>72140</v>
      </c>
      <c r="I823" s="8">
        <v>45932</v>
      </c>
      <c r="J823" s="8">
        <v>45932</v>
      </c>
      <c r="K823">
        <v>0</v>
      </c>
      <c r="L823" s="17" t="s">
        <v>2937</v>
      </c>
      <c r="M823">
        <v>103002</v>
      </c>
      <c r="N823">
        <v>12900</v>
      </c>
      <c r="O823">
        <v>12</v>
      </c>
      <c r="P823">
        <v>80</v>
      </c>
      <c r="Q823" s="17" t="s">
        <v>2944</v>
      </c>
      <c r="R823" s="17" t="s">
        <v>2945</v>
      </c>
      <c r="S823" s="17" t="s">
        <v>2948</v>
      </c>
      <c r="T823">
        <v>92</v>
      </c>
      <c r="U823" s="17" t="s">
        <v>2948</v>
      </c>
      <c r="V823" s="17" t="s">
        <v>2941</v>
      </c>
      <c r="W823" s="172">
        <v>45932</v>
      </c>
      <c r="Y823" s="172">
        <v>45931</v>
      </c>
      <c r="Z823" s="17" t="s">
        <v>2942</v>
      </c>
      <c r="AA823">
        <v>2025</v>
      </c>
      <c r="AB823" s="17" t="s">
        <v>2951</v>
      </c>
      <c r="AC823" s="17"/>
      <c r="AD823" s="17" t="s">
        <v>1827</v>
      </c>
      <c r="AE823">
        <v>18</v>
      </c>
      <c r="AF823" s="17" t="s">
        <v>2937</v>
      </c>
      <c r="AG823" t="s">
        <v>2957</v>
      </c>
      <c r="AH823" s="17" t="s">
        <v>1827</v>
      </c>
    </row>
    <row r="824" spans="1:34">
      <c r="A824">
        <v>387</v>
      </c>
      <c r="B824" s="17" t="s">
        <v>31</v>
      </c>
      <c r="C824" s="17" t="s">
        <v>31</v>
      </c>
      <c r="D824" s="17" t="s">
        <v>1</v>
      </c>
      <c r="E824" s="17" t="s">
        <v>107</v>
      </c>
      <c r="F824" s="17" t="s">
        <v>108</v>
      </c>
      <c r="G824" s="17" t="s">
        <v>473</v>
      </c>
      <c r="H824">
        <v>85642</v>
      </c>
      <c r="I824" s="8">
        <v>45938</v>
      </c>
      <c r="J824" s="8">
        <v>45938</v>
      </c>
      <c r="K824">
        <v>0</v>
      </c>
      <c r="L824" s="17" t="s">
        <v>2937</v>
      </c>
      <c r="M824">
        <v>3329</v>
      </c>
      <c r="N824">
        <v>600</v>
      </c>
      <c r="O824">
        <v>27</v>
      </c>
      <c r="P824">
        <v>60</v>
      </c>
      <c r="Q824" s="17" t="s">
        <v>2944</v>
      </c>
      <c r="R824" s="17" t="s">
        <v>2945</v>
      </c>
      <c r="S824" s="17" t="s">
        <v>2946</v>
      </c>
      <c r="T824">
        <v>87</v>
      </c>
      <c r="U824" s="17" t="s">
        <v>2946</v>
      </c>
      <c r="V824" s="17" t="s">
        <v>2941</v>
      </c>
      <c r="W824" s="172">
        <v>45938</v>
      </c>
      <c r="Y824" s="172">
        <v>45931</v>
      </c>
      <c r="Z824" s="17" t="s">
        <v>2942</v>
      </c>
      <c r="AA824">
        <v>2025</v>
      </c>
      <c r="AB824" s="17" t="s">
        <v>2943</v>
      </c>
      <c r="AC824" s="17"/>
      <c r="AD824" s="17" t="s">
        <v>1766</v>
      </c>
      <c r="AE824">
        <v>18</v>
      </c>
      <c r="AF824" s="17" t="s">
        <v>2937</v>
      </c>
      <c r="AG824" t="s">
        <v>2957</v>
      </c>
      <c r="AH824" s="17" t="s">
        <v>1766</v>
      </c>
    </row>
    <row r="825" spans="1:34">
      <c r="A825">
        <v>120</v>
      </c>
      <c r="B825" s="17" t="s">
        <v>31</v>
      </c>
      <c r="C825" s="17" t="s">
        <v>31</v>
      </c>
      <c r="D825" s="17" t="s">
        <v>104</v>
      </c>
      <c r="E825" s="17" t="s">
        <v>129</v>
      </c>
      <c r="F825" s="17" t="s">
        <v>128</v>
      </c>
      <c r="G825" s="17" t="s">
        <v>294</v>
      </c>
      <c r="H825">
        <v>104634</v>
      </c>
      <c r="I825" s="8">
        <v>45933</v>
      </c>
      <c r="J825" s="8">
        <v>45933</v>
      </c>
      <c r="K825">
        <v>0</v>
      </c>
      <c r="L825" s="17" t="s">
        <v>2937</v>
      </c>
      <c r="M825">
        <v>16256</v>
      </c>
      <c r="N825">
        <v>3748</v>
      </c>
      <c r="O825">
        <v>33</v>
      </c>
      <c r="P825">
        <v>60</v>
      </c>
      <c r="Q825" s="17" t="s">
        <v>2944</v>
      </c>
      <c r="R825" s="17" t="s">
        <v>2945</v>
      </c>
      <c r="S825" s="17" t="s">
        <v>2946</v>
      </c>
      <c r="T825">
        <v>93</v>
      </c>
      <c r="U825" s="17" t="s">
        <v>2946</v>
      </c>
      <c r="V825" s="17" t="s">
        <v>2941</v>
      </c>
      <c r="W825" s="172">
        <v>45933</v>
      </c>
      <c r="Y825" s="172">
        <v>45931</v>
      </c>
      <c r="Z825" s="17" t="s">
        <v>2942</v>
      </c>
      <c r="AA825">
        <v>2025</v>
      </c>
      <c r="AB825" s="17" t="s">
        <v>2952</v>
      </c>
      <c r="AC825" s="17"/>
      <c r="AD825" s="17" t="s">
        <v>1632</v>
      </c>
      <c r="AE825">
        <v>18</v>
      </c>
      <c r="AF825" s="17" t="s">
        <v>2937</v>
      </c>
      <c r="AG825" t="s">
        <v>2957</v>
      </c>
      <c r="AH825" s="17" t="s">
        <v>1632</v>
      </c>
    </row>
    <row r="826" spans="1:34">
      <c r="A826">
        <v>525</v>
      </c>
      <c r="B826" s="17" t="s">
        <v>31</v>
      </c>
      <c r="C826" s="17" t="s">
        <v>31</v>
      </c>
      <c r="D826" s="17" t="s">
        <v>104</v>
      </c>
      <c r="E826" s="17" t="s">
        <v>129</v>
      </c>
      <c r="F826" s="17" t="s">
        <v>340</v>
      </c>
      <c r="G826" s="17" t="s">
        <v>294</v>
      </c>
      <c r="H826">
        <v>85629</v>
      </c>
      <c r="I826" s="8">
        <v>45944</v>
      </c>
      <c r="J826" s="8">
        <v>45945</v>
      </c>
      <c r="K826">
        <v>1</v>
      </c>
      <c r="L826" s="17" t="s">
        <v>2937</v>
      </c>
      <c r="M826">
        <v>16374</v>
      </c>
      <c r="N826">
        <v>3769</v>
      </c>
      <c r="O826">
        <v>48</v>
      </c>
      <c r="P826">
        <v>40</v>
      </c>
      <c r="Q826" s="17" t="s">
        <v>2944</v>
      </c>
      <c r="R826" s="17" t="s">
        <v>2945</v>
      </c>
      <c r="S826" s="17" t="s">
        <v>2946</v>
      </c>
      <c r="T826">
        <v>88</v>
      </c>
      <c r="U826" s="17" t="s">
        <v>2946</v>
      </c>
      <c r="V826" s="17" t="s">
        <v>2941</v>
      </c>
      <c r="W826" s="172">
        <v>45945</v>
      </c>
      <c r="Y826" s="172">
        <v>45931</v>
      </c>
      <c r="Z826" s="17" t="s">
        <v>2942</v>
      </c>
      <c r="AA826">
        <v>2025</v>
      </c>
      <c r="AB826" s="17" t="s">
        <v>2943</v>
      </c>
      <c r="AC826" s="17"/>
      <c r="AD826" s="17" t="s">
        <v>1632</v>
      </c>
      <c r="AE826">
        <v>18</v>
      </c>
      <c r="AF826" s="17" t="s">
        <v>2937</v>
      </c>
      <c r="AG826" t="s">
        <v>2957</v>
      </c>
      <c r="AH826" s="17" t="s">
        <v>1632</v>
      </c>
    </row>
    <row r="827" spans="1:34">
      <c r="A827">
        <v>62</v>
      </c>
      <c r="B827" s="17" t="s">
        <v>31</v>
      </c>
      <c r="C827" s="17" t="s">
        <v>31</v>
      </c>
      <c r="D827" s="17" t="s">
        <v>104</v>
      </c>
      <c r="E827" s="17" t="s">
        <v>129</v>
      </c>
      <c r="F827" s="17" t="s">
        <v>128</v>
      </c>
      <c r="G827" s="17" t="s">
        <v>133</v>
      </c>
      <c r="H827">
        <v>90929</v>
      </c>
      <c r="I827" s="8">
        <v>45931</v>
      </c>
      <c r="J827" s="8">
        <v>45931</v>
      </c>
      <c r="K827">
        <v>0</v>
      </c>
      <c r="L827" s="17" t="s">
        <v>2937</v>
      </c>
      <c r="M827">
        <v>14843</v>
      </c>
      <c r="N827">
        <v>2667</v>
      </c>
      <c r="O827">
        <v>12</v>
      </c>
      <c r="P827">
        <v>80</v>
      </c>
      <c r="Q827" s="17" t="s">
        <v>2944</v>
      </c>
      <c r="R827" s="17" t="s">
        <v>2945</v>
      </c>
      <c r="S827" s="17" t="s">
        <v>2948</v>
      </c>
      <c r="T827">
        <v>92</v>
      </c>
      <c r="U827" s="17" t="s">
        <v>2948</v>
      </c>
      <c r="V827" s="17" t="s">
        <v>2941</v>
      </c>
      <c r="W827" s="172">
        <v>45931</v>
      </c>
      <c r="Y827" s="172">
        <v>45931</v>
      </c>
      <c r="Z827" s="17" t="s">
        <v>2942</v>
      </c>
      <c r="AA827">
        <v>2025</v>
      </c>
      <c r="AB827" s="17" t="s">
        <v>2943</v>
      </c>
      <c r="AC827" s="17"/>
      <c r="AD827" s="17" t="s">
        <v>1827</v>
      </c>
      <c r="AE827">
        <v>18</v>
      </c>
      <c r="AF827" s="17" t="s">
        <v>2937</v>
      </c>
      <c r="AG827" t="s">
        <v>2957</v>
      </c>
      <c r="AH827" s="17" t="s">
        <v>1827</v>
      </c>
    </row>
    <row r="828" spans="1:34">
      <c r="A828">
        <v>620</v>
      </c>
      <c r="B828" s="17" t="s">
        <v>31</v>
      </c>
      <c r="C828" s="17" t="s">
        <v>31</v>
      </c>
      <c r="D828" s="17" t="s">
        <v>104</v>
      </c>
      <c r="E828" s="17" t="s">
        <v>129</v>
      </c>
      <c r="F828" s="17" t="s">
        <v>340</v>
      </c>
      <c r="G828" s="17" t="s">
        <v>133</v>
      </c>
      <c r="H828">
        <v>101034</v>
      </c>
      <c r="I828" s="8">
        <v>45959</v>
      </c>
      <c r="J828" s="8">
        <v>45959</v>
      </c>
      <c r="K828">
        <v>0</v>
      </c>
      <c r="L828" s="17" t="s">
        <v>2937</v>
      </c>
      <c r="M828">
        <v>15032</v>
      </c>
      <c r="N828">
        <v>2699</v>
      </c>
      <c r="O828">
        <v>13</v>
      </c>
      <c r="P828">
        <v>60</v>
      </c>
      <c r="Q828" s="17" t="s">
        <v>2944</v>
      </c>
      <c r="R828" s="17" t="s">
        <v>2945</v>
      </c>
      <c r="S828" s="17" t="s">
        <v>2946</v>
      </c>
      <c r="T828">
        <v>73</v>
      </c>
      <c r="U828" s="17" t="s">
        <v>2946</v>
      </c>
      <c r="V828" s="17" t="s">
        <v>2941</v>
      </c>
      <c r="W828" s="172">
        <v>45959</v>
      </c>
      <c r="Y828" s="172">
        <v>45931</v>
      </c>
      <c r="Z828" s="17" t="s">
        <v>2942</v>
      </c>
      <c r="AA828">
        <v>2025</v>
      </c>
      <c r="AB828" s="17" t="s">
        <v>2943</v>
      </c>
      <c r="AC828" s="17"/>
      <c r="AD828" s="17" t="s">
        <v>1827</v>
      </c>
      <c r="AE828">
        <v>18</v>
      </c>
      <c r="AF828" s="17" t="s">
        <v>2937</v>
      </c>
      <c r="AG828" t="s">
        <v>2957</v>
      </c>
      <c r="AH828" s="17" t="s">
        <v>1827</v>
      </c>
    </row>
    <row r="829" spans="1:34">
      <c r="A829">
        <v>65</v>
      </c>
      <c r="B829" s="17" t="s">
        <v>31</v>
      </c>
      <c r="C829" s="17" t="s">
        <v>31</v>
      </c>
      <c r="D829" s="17" t="s">
        <v>104</v>
      </c>
      <c r="E829" s="17" t="s">
        <v>129</v>
      </c>
      <c r="F829" s="17" t="s">
        <v>128</v>
      </c>
      <c r="G829" s="17" t="s">
        <v>134</v>
      </c>
      <c r="H829">
        <v>90929</v>
      </c>
      <c r="I829" s="8">
        <v>45931</v>
      </c>
      <c r="J829" s="8">
        <v>45931</v>
      </c>
      <c r="K829">
        <v>0</v>
      </c>
      <c r="L829" s="17" t="s">
        <v>2937</v>
      </c>
      <c r="M829">
        <v>5372</v>
      </c>
      <c r="N829">
        <v>1237</v>
      </c>
      <c r="O829">
        <v>12</v>
      </c>
      <c r="P829">
        <v>80</v>
      </c>
      <c r="Q829" s="17" t="s">
        <v>2944</v>
      </c>
      <c r="R829" s="17" t="s">
        <v>2945</v>
      </c>
      <c r="S829" s="17" t="s">
        <v>2948</v>
      </c>
      <c r="T829">
        <v>92</v>
      </c>
      <c r="U829" s="17" t="s">
        <v>2948</v>
      </c>
      <c r="V829" s="17" t="s">
        <v>2941</v>
      </c>
      <c r="W829" s="172">
        <v>45931</v>
      </c>
      <c r="Y829" s="172">
        <v>45931</v>
      </c>
      <c r="Z829" s="17" t="s">
        <v>2942</v>
      </c>
      <c r="AA829">
        <v>2025</v>
      </c>
      <c r="AB829" s="17" t="s">
        <v>2943</v>
      </c>
      <c r="AC829" s="17"/>
      <c r="AD829" s="17" t="s">
        <v>1827</v>
      </c>
      <c r="AE829">
        <v>18</v>
      </c>
      <c r="AF829" s="17" t="s">
        <v>2937</v>
      </c>
      <c r="AG829" t="s">
        <v>2957</v>
      </c>
      <c r="AH829" s="17" t="s">
        <v>1827</v>
      </c>
    </row>
    <row r="830" spans="1:34">
      <c r="A830">
        <v>618</v>
      </c>
      <c r="B830" s="17" t="s">
        <v>31</v>
      </c>
      <c r="C830" s="17" t="s">
        <v>31</v>
      </c>
      <c r="D830" s="17" t="s">
        <v>104</v>
      </c>
      <c r="E830" s="17" t="s">
        <v>129</v>
      </c>
      <c r="F830" s="17" t="s">
        <v>340</v>
      </c>
      <c r="G830" s="17" t="s">
        <v>668</v>
      </c>
      <c r="H830">
        <v>101034</v>
      </c>
      <c r="I830" s="8">
        <v>45959</v>
      </c>
      <c r="J830" s="8">
        <v>45959</v>
      </c>
      <c r="K830">
        <v>0</v>
      </c>
      <c r="L830" s="17" t="s">
        <v>2937</v>
      </c>
      <c r="M830">
        <v>761</v>
      </c>
      <c r="N830">
        <v>127</v>
      </c>
      <c r="O830">
        <v>42</v>
      </c>
      <c r="P830">
        <v>40</v>
      </c>
      <c r="Q830" s="17" t="s">
        <v>2944</v>
      </c>
      <c r="R830" s="17" t="s">
        <v>2945</v>
      </c>
      <c r="S830" s="17" t="s">
        <v>2946</v>
      </c>
      <c r="T830">
        <v>82</v>
      </c>
      <c r="U830" s="17" t="s">
        <v>2946</v>
      </c>
      <c r="V830" s="17" t="s">
        <v>2941</v>
      </c>
      <c r="W830" s="172">
        <v>45959</v>
      </c>
      <c r="Y830" s="172">
        <v>45931</v>
      </c>
      <c r="Z830" s="17" t="s">
        <v>2942</v>
      </c>
      <c r="AA830">
        <v>2025</v>
      </c>
      <c r="AB830" s="17" t="s">
        <v>2943</v>
      </c>
      <c r="AC830" s="17"/>
      <c r="AD830" s="17" t="s">
        <v>1632</v>
      </c>
      <c r="AE830">
        <v>18</v>
      </c>
      <c r="AF830" s="17" t="s">
        <v>2937</v>
      </c>
      <c r="AG830" t="s">
        <v>2957</v>
      </c>
      <c r="AH830" s="17" t="s">
        <v>1632</v>
      </c>
    </row>
    <row r="831" spans="1:34">
      <c r="A831">
        <v>118</v>
      </c>
      <c r="B831" s="17" t="s">
        <v>31</v>
      </c>
      <c r="C831" s="17" t="s">
        <v>31</v>
      </c>
      <c r="D831" s="17" t="s">
        <v>104</v>
      </c>
      <c r="E831" s="17" t="s">
        <v>129</v>
      </c>
      <c r="F831" s="17" t="s">
        <v>128</v>
      </c>
      <c r="G831" s="17" t="s">
        <v>180</v>
      </c>
      <c r="H831">
        <v>72140</v>
      </c>
      <c r="I831" s="8">
        <v>45932</v>
      </c>
      <c r="J831" s="8">
        <v>45932</v>
      </c>
      <c r="K831">
        <v>0</v>
      </c>
      <c r="L831" s="17" t="s">
        <v>2937</v>
      </c>
      <c r="M831">
        <v>2602</v>
      </c>
      <c r="N831">
        <v>505</v>
      </c>
      <c r="O831">
        <v>40</v>
      </c>
      <c r="P831">
        <v>80</v>
      </c>
      <c r="Q831" s="17" t="s">
        <v>2944</v>
      </c>
      <c r="R831" s="17" t="s">
        <v>2945</v>
      </c>
      <c r="S831" s="17" t="s">
        <v>2948</v>
      </c>
      <c r="T831">
        <v>120</v>
      </c>
      <c r="U831" s="17" t="s">
        <v>2948</v>
      </c>
      <c r="V831" s="17" t="s">
        <v>2941</v>
      </c>
      <c r="W831" s="172">
        <v>45932</v>
      </c>
      <c r="Y831" s="172">
        <v>45931</v>
      </c>
      <c r="Z831" s="17" t="s">
        <v>2942</v>
      </c>
      <c r="AA831">
        <v>2025</v>
      </c>
      <c r="AB831" s="17" t="s">
        <v>2951</v>
      </c>
      <c r="AC831" s="17"/>
      <c r="AD831" s="17" t="s">
        <v>1827</v>
      </c>
      <c r="AE831">
        <v>18</v>
      </c>
      <c r="AF831" s="17" t="s">
        <v>2937</v>
      </c>
      <c r="AG831" t="s">
        <v>2957</v>
      </c>
      <c r="AH831" s="17" t="s">
        <v>1827</v>
      </c>
    </row>
    <row r="832" spans="1:34">
      <c r="A832">
        <v>621</v>
      </c>
      <c r="B832" s="17" t="s">
        <v>31</v>
      </c>
      <c r="C832" s="17" t="s">
        <v>31</v>
      </c>
      <c r="D832" s="17" t="s">
        <v>104</v>
      </c>
      <c r="E832" s="17" t="s">
        <v>129</v>
      </c>
      <c r="F832" s="17" t="s">
        <v>340</v>
      </c>
      <c r="G832" s="17" t="s">
        <v>180</v>
      </c>
      <c r="H832">
        <v>101034</v>
      </c>
      <c r="I832" s="8">
        <v>45959</v>
      </c>
      <c r="J832" s="8">
        <v>45959</v>
      </c>
      <c r="K832">
        <v>0</v>
      </c>
      <c r="L832" s="17" t="s">
        <v>2937</v>
      </c>
      <c r="M832">
        <v>2774</v>
      </c>
      <c r="N832">
        <v>535</v>
      </c>
      <c r="O832">
        <v>45</v>
      </c>
      <c r="P832">
        <v>40</v>
      </c>
      <c r="Q832" s="17" t="s">
        <v>2944</v>
      </c>
      <c r="R832" s="17" t="s">
        <v>2945</v>
      </c>
      <c r="S832" s="17" t="s">
        <v>2946</v>
      </c>
      <c r="T832">
        <v>85</v>
      </c>
      <c r="U832" s="17" t="s">
        <v>2946</v>
      </c>
      <c r="V832" s="17" t="s">
        <v>2941</v>
      </c>
      <c r="W832" s="172">
        <v>45959</v>
      </c>
      <c r="Y832" s="172">
        <v>45931</v>
      </c>
      <c r="Z832" s="17" t="s">
        <v>2942</v>
      </c>
      <c r="AA832">
        <v>2025</v>
      </c>
      <c r="AB832" s="17" t="s">
        <v>2943</v>
      </c>
      <c r="AC832" s="17"/>
      <c r="AD832" s="17" t="s">
        <v>1827</v>
      </c>
      <c r="AE832">
        <v>18</v>
      </c>
      <c r="AF832" s="17" t="s">
        <v>2937</v>
      </c>
      <c r="AG832" t="s">
        <v>2957</v>
      </c>
      <c r="AH832" s="17" t="s">
        <v>1827</v>
      </c>
    </row>
    <row r="833" spans="1:34">
      <c r="A833">
        <v>121</v>
      </c>
      <c r="B833" s="17" t="s">
        <v>31</v>
      </c>
      <c r="C833" s="17" t="s">
        <v>31</v>
      </c>
      <c r="D833" s="17" t="s">
        <v>104</v>
      </c>
      <c r="E833" s="17" t="s">
        <v>129</v>
      </c>
      <c r="F833" s="17" t="s">
        <v>128</v>
      </c>
      <c r="G833" s="17" t="s">
        <v>295</v>
      </c>
      <c r="H833">
        <v>104634</v>
      </c>
      <c r="I833" s="8">
        <v>45933</v>
      </c>
      <c r="J833" s="8">
        <v>45933</v>
      </c>
      <c r="K833">
        <v>0</v>
      </c>
      <c r="L833" s="17" t="s">
        <v>2937</v>
      </c>
      <c r="M833">
        <v>5175</v>
      </c>
      <c r="N833">
        <v>1445</v>
      </c>
      <c r="O833">
        <v>71</v>
      </c>
      <c r="P833">
        <v>60</v>
      </c>
      <c r="Q833" s="17" t="s">
        <v>2944</v>
      </c>
      <c r="R833" s="17" t="s">
        <v>2945</v>
      </c>
      <c r="S833" s="17" t="s">
        <v>2946</v>
      </c>
      <c r="T833">
        <v>131</v>
      </c>
      <c r="U833" s="17" t="s">
        <v>2946</v>
      </c>
      <c r="V833" s="17" t="s">
        <v>2941</v>
      </c>
      <c r="W833" s="172">
        <v>45933</v>
      </c>
      <c r="Y833" s="172">
        <v>45931</v>
      </c>
      <c r="Z833" s="17" t="s">
        <v>2942</v>
      </c>
      <c r="AA833">
        <v>2025</v>
      </c>
      <c r="AB833" s="17" t="s">
        <v>2952</v>
      </c>
      <c r="AC833" s="17"/>
      <c r="AD833" s="17" t="s">
        <v>1632</v>
      </c>
      <c r="AE833">
        <v>18</v>
      </c>
      <c r="AF833" s="17" t="s">
        <v>2937</v>
      </c>
      <c r="AG833" t="s">
        <v>2957</v>
      </c>
      <c r="AH833" s="17" t="s">
        <v>1632</v>
      </c>
    </row>
    <row r="834" spans="1:34">
      <c r="A834">
        <v>119</v>
      </c>
      <c r="B834" s="17" t="s">
        <v>31</v>
      </c>
      <c r="C834" s="17" t="s">
        <v>31</v>
      </c>
      <c r="D834" s="17" t="s">
        <v>104</v>
      </c>
      <c r="E834" s="17" t="s">
        <v>129</v>
      </c>
      <c r="F834" s="17" t="s">
        <v>128</v>
      </c>
      <c r="G834" s="17" t="s">
        <v>181</v>
      </c>
      <c r="H834">
        <v>72140</v>
      </c>
      <c r="I834" s="8">
        <v>45932</v>
      </c>
      <c r="J834" s="8">
        <v>45932</v>
      </c>
      <c r="K834">
        <v>0</v>
      </c>
      <c r="L834" s="17" t="s">
        <v>2937</v>
      </c>
      <c r="M834">
        <v>1409</v>
      </c>
      <c r="N834">
        <v>302</v>
      </c>
      <c r="O834">
        <v>35</v>
      </c>
      <c r="P834">
        <v>80</v>
      </c>
      <c r="Q834" s="17" t="s">
        <v>2944</v>
      </c>
      <c r="R834" s="17" t="s">
        <v>2945</v>
      </c>
      <c r="S834" s="17" t="s">
        <v>2948</v>
      </c>
      <c r="T834">
        <v>115</v>
      </c>
      <c r="U834" s="17" t="s">
        <v>2948</v>
      </c>
      <c r="V834" s="17" t="s">
        <v>2941</v>
      </c>
      <c r="W834" s="172">
        <v>45932</v>
      </c>
      <c r="Y834" s="172">
        <v>45931</v>
      </c>
      <c r="Z834" s="17" t="s">
        <v>2942</v>
      </c>
      <c r="AA834">
        <v>2025</v>
      </c>
      <c r="AB834" s="17" t="s">
        <v>2951</v>
      </c>
      <c r="AC834" s="17"/>
      <c r="AD834" s="17" t="s">
        <v>1827</v>
      </c>
      <c r="AE834">
        <v>18</v>
      </c>
      <c r="AF834" s="17" t="s">
        <v>2937</v>
      </c>
      <c r="AG834" t="s">
        <v>2957</v>
      </c>
      <c r="AH834" s="17" t="s">
        <v>1827</v>
      </c>
    </row>
    <row r="835" spans="1:34">
      <c r="A835">
        <v>272</v>
      </c>
      <c r="B835" s="17" t="s">
        <v>31</v>
      </c>
      <c r="C835" s="17" t="s">
        <v>31</v>
      </c>
      <c r="D835" s="17" t="s">
        <v>104</v>
      </c>
      <c r="E835" s="17" t="s">
        <v>129</v>
      </c>
      <c r="F835" s="17" t="s">
        <v>340</v>
      </c>
      <c r="G835" s="17" t="s">
        <v>351</v>
      </c>
      <c r="H835">
        <v>122548</v>
      </c>
      <c r="I835" s="8">
        <v>45935</v>
      </c>
      <c r="J835" s="8">
        <v>45935</v>
      </c>
      <c r="K835">
        <v>0</v>
      </c>
      <c r="L835" s="17" t="s">
        <v>2937</v>
      </c>
      <c r="M835">
        <v>4771</v>
      </c>
      <c r="N835">
        <v>926</v>
      </c>
      <c r="O835">
        <v>15</v>
      </c>
      <c r="P835">
        <v>80</v>
      </c>
      <c r="Q835" s="17" t="s">
        <v>2944</v>
      </c>
      <c r="R835" s="17" t="s">
        <v>2945</v>
      </c>
      <c r="S835" s="17" t="s">
        <v>2948</v>
      </c>
      <c r="T835">
        <v>95</v>
      </c>
      <c r="U835" s="17" t="s">
        <v>2948</v>
      </c>
      <c r="V835" s="17" t="s">
        <v>2941</v>
      </c>
      <c r="W835" s="172">
        <v>45935</v>
      </c>
      <c r="Y835" s="172">
        <v>45931</v>
      </c>
      <c r="Z835" s="17" t="s">
        <v>2942</v>
      </c>
      <c r="AA835">
        <v>2025</v>
      </c>
      <c r="AB835" s="17" t="s">
        <v>2950</v>
      </c>
      <c r="AC835" s="17"/>
      <c r="AD835" s="17" t="s">
        <v>1709</v>
      </c>
      <c r="AE835">
        <v>18</v>
      </c>
      <c r="AF835" s="17" t="s">
        <v>2937</v>
      </c>
      <c r="AG835" t="s">
        <v>2957</v>
      </c>
      <c r="AH835" s="17" t="s">
        <v>1709</v>
      </c>
    </row>
    <row r="836" spans="1:34">
      <c r="A836">
        <v>112</v>
      </c>
      <c r="B836" s="17" t="s">
        <v>31</v>
      </c>
      <c r="C836" s="17" t="s">
        <v>31</v>
      </c>
      <c r="D836" s="17" t="s">
        <v>104</v>
      </c>
      <c r="E836" s="17" t="s">
        <v>129</v>
      </c>
      <c r="F836" s="17" t="s">
        <v>128</v>
      </c>
      <c r="G836" s="17" t="s">
        <v>176</v>
      </c>
      <c r="H836">
        <v>71939</v>
      </c>
      <c r="I836" s="8">
        <v>45932</v>
      </c>
      <c r="J836" s="8">
        <v>45932</v>
      </c>
      <c r="K836">
        <v>0</v>
      </c>
      <c r="L836" s="17" t="s">
        <v>2937</v>
      </c>
      <c r="M836">
        <v>10336</v>
      </c>
      <c r="N836">
        <v>1191</v>
      </c>
      <c r="O836">
        <v>40</v>
      </c>
      <c r="P836">
        <v>80</v>
      </c>
      <c r="Q836" s="17" t="s">
        <v>2944</v>
      </c>
      <c r="R836" s="17" t="s">
        <v>2945</v>
      </c>
      <c r="S836" s="17" t="s">
        <v>2948</v>
      </c>
      <c r="T836">
        <v>120</v>
      </c>
      <c r="U836" s="17" t="s">
        <v>2948</v>
      </c>
      <c r="V836" s="17" t="s">
        <v>2941</v>
      </c>
      <c r="W836" s="172">
        <v>45932</v>
      </c>
      <c r="Y836" s="172">
        <v>45931</v>
      </c>
      <c r="Z836" s="17" t="s">
        <v>2942</v>
      </c>
      <c r="AA836">
        <v>2025</v>
      </c>
      <c r="AB836" s="17" t="s">
        <v>2951</v>
      </c>
      <c r="AC836" s="17"/>
      <c r="AD836" s="17" t="s">
        <v>1827</v>
      </c>
      <c r="AE836">
        <v>18</v>
      </c>
      <c r="AF836" s="17" t="s">
        <v>2937</v>
      </c>
      <c r="AG836" t="s">
        <v>2957</v>
      </c>
      <c r="AH836" s="17" t="s">
        <v>1827</v>
      </c>
    </row>
    <row r="837" spans="1:34">
      <c r="A837">
        <v>622</v>
      </c>
      <c r="B837" s="17" t="s">
        <v>31</v>
      </c>
      <c r="C837" s="17" t="s">
        <v>31</v>
      </c>
      <c r="D837" s="17" t="s">
        <v>104</v>
      </c>
      <c r="E837" s="17" t="s">
        <v>129</v>
      </c>
      <c r="F837" s="17" t="s">
        <v>340</v>
      </c>
      <c r="G837" s="17" t="s">
        <v>176</v>
      </c>
      <c r="H837">
        <v>101034</v>
      </c>
      <c r="I837" s="8">
        <v>45959</v>
      </c>
      <c r="J837" s="8">
        <v>45959</v>
      </c>
      <c r="K837">
        <v>0</v>
      </c>
      <c r="L837" s="17" t="s">
        <v>2937</v>
      </c>
      <c r="M837">
        <v>16698</v>
      </c>
      <c r="N837">
        <v>1217</v>
      </c>
      <c r="O837">
        <v>30</v>
      </c>
      <c r="P837">
        <v>60</v>
      </c>
      <c r="Q837" s="17" t="s">
        <v>2944</v>
      </c>
      <c r="R837" s="17" t="s">
        <v>2945</v>
      </c>
      <c r="S837" s="17" t="s">
        <v>2946</v>
      </c>
      <c r="T837">
        <v>90</v>
      </c>
      <c r="U837" s="17" t="s">
        <v>2946</v>
      </c>
      <c r="V837" s="17" t="s">
        <v>2941</v>
      </c>
      <c r="W837" s="172">
        <v>45959</v>
      </c>
      <c r="Y837" s="172">
        <v>45931</v>
      </c>
      <c r="Z837" s="17" t="s">
        <v>2942</v>
      </c>
      <c r="AA837">
        <v>2025</v>
      </c>
      <c r="AB837" s="17" t="s">
        <v>2943</v>
      </c>
      <c r="AC837" s="17"/>
      <c r="AD837" s="17" t="s">
        <v>1827</v>
      </c>
      <c r="AE837">
        <v>18</v>
      </c>
      <c r="AF837" s="17" t="s">
        <v>2937</v>
      </c>
      <c r="AG837" t="s">
        <v>2957</v>
      </c>
      <c r="AH837" s="17" t="s">
        <v>1827</v>
      </c>
    </row>
    <row r="838" spans="1:34">
      <c r="A838">
        <v>326</v>
      </c>
      <c r="B838" s="17" t="s">
        <v>31</v>
      </c>
      <c r="C838" s="17" t="s">
        <v>31</v>
      </c>
      <c r="D838" s="17" t="s">
        <v>104</v>
      </c>
      <c r="E838" s="17" t="s">
        <v>129</v>
      </c>
      <c r="F838" s="17" t="s">
        <v>340</v>
      </c>
      <c r="G838" s="17" t="s">
        <v>497</v>
      </c>
      <c r="H838">
        <v>80441</v>
      </c>
      <c r="I838" s="8">
        <v>45936</v>
      </c>
      <c r="J838" s="8">
        <v>45938</v>
      </c>
      <c r="K838">
        <v>2</v>
      </c>
      <c r="L838" s="17" t="s">
        <v>2937</v>
      </c>
      <c r="M838">
        <v>12116</v>
      </c>
      <c r="N838">
        <v>3547</v>
      </c>
      <c r="O838">
        <v>20</v>
      </c>
      <c r="P838">
        <v>60</v>
      </c>
      <c r="Q838" s="17" t="s">
        <v>2944</v>
      </c>
      <c r="R838" s="17" t="s">
        <v>2945</v>
      </c>
      <c r="S838" s="17" t="s">
        <v>2946</v>
      </c>
      <c r="T838">
        <v>80</v>
      </c>
      <c r="U838" s="17" t="s">
        <v>2946</v>
      </c>
      <c r="V838" s="17" t="s">
        <v>2941</v>
      </c>
      <c r="W838" s="172">
        <v>45938</v>
      </c>
      <c r="Y838" s="172">
        <v>45931</v>
      </c>
      <c r="Z838" s="17" t="s">
        <v>2942</v>
      </c>
      <c r="AA838">
        <v>2025</v>
      </c>
      <c r="AB838" s="17" t="s">
        <v>2943</v>
      </c>
      <c r="AC838" s="17"/>
      <c r="AD838" s="17" t="s">
        <v>1709</v>
      </c>
      <c r="AE838">
        <v>18</v>
      </c>
      <c r="AF838" s="17" t="s">
        <v>2937</v>
      </c>
      <c r="AG838" t="s">
        <v>2957</v>
      </c>
      <c r="AH838" s="17" t="s">
        <v>1709</v>
      </c>
    </row>
    <row r="839" spans="1:34">
      <c r="A839">
        <v>113</v>
      </c>
      <c r="B839" s="17" t="s">
        <v>31</v>
      </c>
      <c r="C839" s="17" t="s">
        <v>31</v>
      </c>
      <c r="D839" s="17" t="s">
        <v>104</v>
      </c>
      <c r="E839" s="17" t="s">
        <v>129</v>
      </c>
      <c r="F839" s="17" t="s">
        <v>128</v>
      </c>
      <c r="G839" s="17" t="s">
        <v>177</v>
      </c>
      <c r="H839">
        <v>71939</v>
      </c>
      <c r="I839" s="8">
        <v>45932</v>
      </c>
      <c r="J839" s="8">
        <v>45932</v>
      </c>
      <c r="K839">
        <v>0</v>
      </c>
      <c r="L839" s="17" t="s">
        <v>2937</v>
      </c>
      <c r="M839">
        <v>15158</v>
      </c>
      <c r="N839">
        <v>4441</v>
      </c>
      <c r="O839">
        <v>20</v>
      </c>
      <c r="P839">
        <v>80</v>
      </c>
      <c r="Q839" s="17" t="s">
        <v>2944</v>
      </c>
      <c r="R839" s="17" t="s">
        <v>2945</v>
      </c>
      <c r="S839" s="17" t="s">
        <v>2948</v>
      </c>
      <c r="T839">
        <v>100</v>
      </c>
      <c r="U839" s="17" t="s">
        <v>2948</v>
      </c>
      <c r="V839" s="17" t="s">
        <v>2941</v>
      </c>
      <c r="W839" s="172">
        <v>45932</v>
      </c>
      <c r="Y839" s="172">
        <v>45931</v>
      </c>
      <c r="Z839" s="17" t="s">
        <v>2942</v>
      </c>
      <c r="AA839">
        <v>2025</v>
      </c>
      <c r="AB839" s="17" t="s">
        <v>2951</v>
      </c>
      <c r="AC839" s="17"/>
      <c r="AD839" s="17" t="s">
        <v>1827</v>
      </c>
      <c r="AE839">
        <v>18</v>
      </c>
      <c r="AF839" s="17" t="s">
        <v>2937</v>
      </c>
      <c r="AG839" t="s">
        <v>2957</v>
      </c>
      <c r="AH839" s="17" t="s">
        <v>1827</v>
      </c>
    </row>
    <row r="840" spans="1:34">
      <c r="A840">
        <v>526</v>
      </c>
      <c r="B840" s="17" t="s">
        <v>31</v>
      </c>
      <c r="C840" s="17" t="s">
        <v>31</v>
      </c>
      <c r="D840" s="17" t="s">
        <v>104</v>
      </c>
      <c r="E840" s="17" t="s">
        <v>129</v>
      </c>
      <c r="F840" s="17" t="s">
        <v>340</v>
      </c>
      <c r="G840" s="17" t="s">
        <v>621</v>
      </c>
      <c r="H840">
        <v>85629</v>
      </c>
      <c r="I840" s="8">
        <v>45944</v>
      </c>
      <c r="J840" s="8">
        <v>45945</v>
      </c>
      <c r="K840">
        <v>1</v>
      </c>
      <c r="L840" s="17" t="s">
        <v>2937</v>
      </c>
      <c r="M840">
        <v>3483</v>
      </c>
      <c r="N840">
        <v>574</v>
      </c>
      <c r="O840">
        <v>45</v>
      </c>
      <c r="P840">
        <v>40</v>
      </c>
      <c r="Q840" s="17" t="s">
        <v>2944</v>
      </c>
      <c r="R840" s="17" t="s">
        <v>2945</v>
      </c>
      <c r="S840" s="17" t="s">
        <v>2946</v>
      </c>
      <c r="T840">
        <v>85</v>
      </c>
      <c r="U840" s="17" t="s">
        <v>2946</v>
      </c>
      <c r="V840" s="17" t="s">
        <v>2941</v>
      </c>
      <c r="W840" s="172">
        <v>45945</v>
      </c>
      <c r="Y840" s="172">
        <v>45931</v>
      </c>
      <c r="Z840" s="17" t="s">
        <v>2942</v>
      </c>
      <c r="AA840">
        <v>2025</v>
      </c>
      <c r="AB840" s="17" t="s">
        <v>2943</v>
      </c>
      <c r="AC840" s="17"/>
      <c r="AD840" s="17" t="s">
        <v>1632</v>
      </c>
      <c r="AE840">
        <v>18</v>
      </c>
      <c r="AF840" s="17" t="s">
        <v>2937</v>
      </c>
      <c r="AG840" t="s">
        <v>2957</v>
      </c>
      <c r="AH840" s="17" t="s">
        <v>1632</v>
      </c>
    </row>
    <row r="841" spans="1:34">
      <c r="A841">
        <v>114</v>
      </c>
      <c r="B841" s="17" t="s">
        <v>31</v>
      </c>
      <c r="C841" s="17" t="s">
        <v>31</v>
      </c>
      <c r="D841" s="17" t="s">
        <v>104</v>
      </c>
      <c r="E841" s="17" t="s">
        <v>129</v>
      </c>
      <c r="F841" s="17" t="s">
        <v>128</v>
      </c>
      <c r="G841" s="17" t="s">
        <v>178</v>
      </c>
      <c r="H841">
        <v>71939</v>
      </c>
      <c r="I841" s="8">
        <v>45932</v>
      </c>
      <c r="J841" s="8">
        <v>45932</v>
      </c>
      <c r="K841">
        <v>0</v>
      </c>
      <c r="L841" s="17" t="s">
        <v>2937</v>
      </c>
      <c r="M841">
        <v>4382</v>
      </c>
      <c r="N841">
        <v>1165</v>
      </c>
      <c r="O841">
        <v>20</v>
      </c>
      <c r="P841">
        <v>80</v>
      </c>
      <c r="Q841" s="17" t="s">
        <v>2944</v>
      </c>
      <c r="R841" s="17" t="s">
        <v>2945</v>
      </c>
      <c r="S841" s="17" t="s">
        <v>2948</v>
      </c>
      <c r="T841">
        <v>100</v>
      </c>
      <c r="U841" s="17" t="s">
        <v>2948</v>
      </c>
      <c r="V841" s="17" t="s">
        <v>2941</v>
      </c>
      <c r="W841" s="172">
        <v>45932</v>
      </c>
      <c r="Y841" s="172">
        <v>45931</v>
      </c>
      <c r="Z841" s="17" t="s">
        <v>2942</v>
      </c>
      <c r="AA841">
        <v>2025</v>
      </c>
      <c r="AB841" s="17" t="s">
        <v>2951</v>
      </c>
      <c r="AC841" s="17"/>
      <c r="AD841" s="17" t="s">
        <v>1827</v>
      </c>
      <c r="AE841">
        <v>18</v>
      </c>
      <c r="AF841" s="17" t="s">
        <v>2937</v>
      </c>
      <c r="AG841" t="s">
        <v>2957</v>
      </c>
      <c r="AH841" s="17" t="s">
        <v>1827</v>
      </c>
    </row>
    <row r="842" spans="1:34">
      <c r="A842">
        <v>126</v>
      </c>
      <c r="B842" s="17" t="s">
        <v>31</v>
      </c>
      <c r="C842" s="17" t="s">
        <v>31</v>
      </c>
      <c r="D842" s="17" t="s">
        <v>104</v>
      </c>
      <c r="E842" s="17" t="s">
        <v>129</v>
      </c>
      <c r="F842" s="17" t="s">
        <v>128</v>
      </c>
      <c r="G842" s="17" t="s">
        <v>300</v>
      </c>
      <c r="H842">
        <v>104423</v>
      </c>
      <c r="I842" s="8">
        <v>45933</v>
      </c>
      <c r="J842" s="8">
        <v>45933</v>
      </c>
      <c r="K842">
        <v>0</v>
      </c>
      <c r="L842" s="17" t="s">
        <v>2937</v>
      </c>
      <c r="M842">
        <v>4450</v>
      </c>
      <c r="N842">
        <v>766</v>
      </c>
      <c r="O842">
        <v>30</v>
      </c>
      <c r="P842">
        <v>60</v>
      </c>
      <c r="Q842" s="17" t="s">
        <v>2944</v>
      </c>
      <c r="R842" s="17" t="s">
        <v>2945</v>
      </c>
      <c r="S842" s="17" t="s">
        <v>2946</v>
      </c>
      <c r="T842">
        <v>90</v>
      </c>
      <c r="U842" s="17" t="s">
        <v>2946</v>
      </c>
      <c r="V842" s="17" t="s">
        <v>2941</v>
      </c>
      <c r="W842" s="172">
        <v>45933</v>
      </c>
      <c r="Y842" s="172">
        <v>45931</v>
      </c>
      <c r="Z842" s="17" t="s">
        <v>2942</v>
      </c>
      <c r="AA842">
        <v>2025</v>
      </c>
      <c r="AB842" s="17" t="s">
        <v>2952</v>
      </c>
      <c r="AC842" s="17"/>
      <c r="AD842" s="17" t="s">
        <v>1632</v>
      </c>
      <c r="AE842">
        <v>18</v>
      </c>
      <c r="AF842" s="17" t="s">
        <v>2937</v>
      </c>
      <c r="AG842" t="s">
        <v>2957</v>
      </c>
      <c r="AH842" s="17" t="s">
        <v>1632</v>
      </c>
    </row>
    <row r="843" spans="1:34">
      <c r="A843">
        <v>533</v>
      </c>
      <c r="B843" s="17" t="s">
        <v>31</v>
      </c>
      <c r="C843" s="17" t="s">
        <v>31</v>
      </c>
      <c r="D843" s="17" t="s">
        <v>104</v>
      </c>
      <c r="E843" s="17" t="s">
        <v>129</v>
      </c>
      <c r="F843" s="17" t="s">
        <v>340</v>
      </c>
      <c r="G843" s="17" t="s">
        <v>300</v>
      </c>
      <c r="H843">
        <v>91228</v>
      </c>
      <c r="I843" s="8">
        <v>45945</v>
      </c>
      <c r="J843" s="8">
        <v>45945</v>
      </c>
      <c r="K843">
        <v>0</v>
      </c>
      <c r="L843" s="17" t="s">
        <v>2937</v>
      </c>
      <c r="M843">
        <v>4554</v>
      </c>
      <c r="N843">
        <v>786</v>
      </c>
      <c r="O843">
        <v>45</v>
      </c>
      <c r="P843">
        <v>40</v>
      </c>
      <c r="Q843" s="17" t="s">
        <v>2944</v>
      </c>
      <c r="R843" s="17" t="s">
        <v>2945</v>
      </c>
      <c r="S843" s="17" t="s">
        <v>2946</v>
      </c>
      <c r="T843">
        <v>85</v>
      </c>
      <c r="U843" s="17" t="s">
        <v>2946</v>
      </c>
      <c r="V843" s="17" t="s">
        <v>2941</v>
      </c>
      <c r="W843" s="172">
        <v>45945</v>
      </c>
      <c r="Y843" s="172">
        <v>45931</v>
      </c>
      <c r="Z843" s="17" t="s">
        <v>2942</v>
      </c>
      <c r="AA843">
        <v>2025</v>
      </c>
      <c r="AB843" s="17" t="s">
        <v>2943</v>
      </c>
      <c r="AC843" s="17"/>
      <c r="AD843" s="17" t="s">
        <v>1632</v>
      </c>
      <c r="AE843">
        <v>18</v>
      </c>
      <c r="AF843" s="17" t="s">
        <v>2937</v>
      </c>
      <c r="AG843" t="s">
        <v>2957</v>
      </c>
      <c r="AH843" s="17" t="s">
        <v>1632</v>
      </c>
    </row>
    <row r="844" spans="1:34">
      <c r="A844">
        <v>206</v>
      </c>
      <c r="B844" s="17" t="s">
        <v>31</v>
      </c>
      <c r="C844" s="17" t="s">
        <v>31</v>
      </c>
      <c r="D844" s="17" t="s">
        <v>104</v>
      </c>
      <c r="E844" s="17" t="s">
        <v>129</v>
      </c>
      <c r="F844" s="17" t="s">
        <v>128</v>
      </c>
      <c r="G844" s="17" t="s">
        <v>272</v>
      </c>
      <c r="H844">
        <v>82842</v>
      </c>
      <c r="I844" s="8">
        <v>45934</v>
      </c>
      <c r="J844" s="8">
        <v>45934</v>
      </c>
      <c r="K844">
        <v>0</v>
      </c>
      <c r="L844" s="17" t="s">
        <v>2937</v>
      </c>
      <c r="M844">
        <v>4697</v>
      </c>
      <c r="N844">
        <v>971</v>
      </c>
      <c r="O844">
        <v>56</v>
      </c>
      <c r="P844">
        <v>60</v>
      </c>
      <c r="Q844" s="17" t="s">
        <v>2944</v>
      </c>
      <c r="R844" s="17" t="s">
        <v>2945</v>
      </c>
      <c r="S844" s="17" t="s">
        <v>2946</v>
      </c>
      <c r="T844">
        <v>116</v>
      </c>
      <c r="U844" s="17" t="s">
        <v>2946</v>
      </c>
      <c r="V844" s="17" t="s">
        <v>2941</v>
      </c>
      <c r="W844" s="172">
        <v>45934</v>
      </c>
      <c r="Y844" s="172">
        <v>45931</v>
      </c>
      <c r="Z844" s="17" t="s">
        <v>2942</v>
      </c>
      <c r="AA844">
        <v>2025</v>
      </c>
      <c r="AB844" s="17" t="s">
        <v>2947</v>
      </c>
      <c r="AC844" s="17"/>
      <c r="AD844" s="17" t="s">
        <v>1701</v>
      </c>
      <c r="AE844">
        <v>18</v>
      </c>
      <c r="AF844" s="17" t="s">
        <v>2937</v>
      </c>
      <c r="AG844" t="s">
        <v>2957</v>
      </c>
      <c r="AH844" s="17" t="s">
        <v>1701</v>
      </c>
    </row>
    <row r="845" spans="1:34">
      <c r="A845">
        <v>125</v>
      </c>
      <c r="B845" s="17" t="s">
        <v>31</v>
      </c>
      <c r="C845" s="17" t="s">
        <v>31</v>
      </c>
      <c r="D845" s="17" t="s">
        <v>104</v>
      </c>
      <c r="E845" s="17" t="s">
        <v>129</v>
      </c>
      <c r="F845" s="17" t="s">
        <v>128</v>
      </c>
      <c r="G845" s="17" t="s">
        <v>299</v>
      </c>
      <c r="H845">
        <v>104423</v>
      </c>
      <c r="I845" s="8">
        <v>45933</v>
      </c>
      <c r="J845" s="8">
        <v>45933</v>
      </c>
      <c r="K845">
        <v>0</v>
      </c>
      <c r="L845" s="17" t="s">
        <v>2937</v>
      </c>
      <c r="M845">
        <v>4284</v>
      </c>
      <c r="N845">
        <v>938</v>
      </c>
      <c r="O845">
        <v>51</v>
      </c>
      <c r="P845">
        <v>60</v>
      </c>
      <c r="Q845" s="17" t="s">
        <v>2944</v>
      </c>
      <c r="R845" s="17" t="s">
        <v>2945</v>
      </c>
      <c r="S845" s="17" t="s">
        <v>2946</v>
      </c>
      <c r="T845">
        <v>111</v>
      </c>
      <c r="U845" s="17" t="s">
        <v>2946</v>
      </c>
      <c r="V845" s="17" t="s">
        <v>2941</v>
      </c>
      <c r="W845" s="172">
        <v>45933</v>
      </c>
      <c r="Y845" s="172">
        <v>45931</v>
      </c>
      <c r="Z845" s="17" t="s">
        <v>2942</v>
      </c>
      <c r="AA845">
        <v>2025</v>
      </c>
      <c r="AB845" s="17" t="s">
        <v>2952</v>
      </c>
      <c r="AC845" s="17"/>
      <c r="AD845" s="17" t="s">
        <v>1632</v>
      </c>
      <c r="AE845">
        <v>18</v>
      </c>
      <c r="AF845" s="17" t="s">
        <v>2937</v>
      </c>
      <c r="AG845" t="s">
        <v>2957</v>
      </c>
      <c r="AH845" s="17" t="s">
        <v>1632</v>
      </c>
    </row>
    <row r="846" spans="1:34">
      <c r="A846">
        <v>124</v>
      </c>
      <c r="B846" s="17" t="s">
        <v>31</v>
      </c>
      <c r="C846" s="17" t="s">
        <v>31</v>
      </c>
      <c r="D846" s="17" t="s">
        <v>104</v>
      </c>
      <c r="E846" s="17" t="s">
        <v>129</v>
      </c>
      <c r="F846" s="17" t="s">
        <v>128</v>
      </c>
      <c r="G846" s="17" t="s">
        <v>298</v>
      </c>
      <c r="H846">
        <v>104752</v>
      </c>
      <c r="I846" s="8">
        <v>45933</v>
      </c>
      <c r="J846" s="8">
        <v>45933</v>
      </c>
      <c r="K846">
        <v>0</v>
      </c>
      <c r="L846" s="17" t="s">
        <v>2937</v>
      </c>
      <c r="M846">
        <v>236</v>
      </c>
      <c r="N846">
        <v>690</v>
      </c>
      <c r="O846">
        <v>30</v>
      </c>
      <c r="P846">
        <v>60</v>
      </c>
      <c r="Q846" s="17" t="s">
        <v>2944</v>
      </c>
      <c r="R846" s="17" t="s">
        <v>2945</v>
      </c>
      <c r="S846" s="17" t="s">
        <v>2946</v>
      </c>
      <c r="T846">
        <v>90</v>
      </c>
      <c r="U846" s="17" t="s">
        <v>2946</v>
      </c>
      <c r="V846" s="17" t="s">
        <v>2941</v>
      </c>
      <c r="W846" s="172">
        <v>45933</v>
      </c>
      <c r="Y846" s="172">
        <v>45931</v>
      </c>
      <c r="Z846" s="17" t="s">
        <v>2942</v>
      </c>
      <c r="AA846">
        <v>2025</v>
      </c>
      <c r="AB846" s="17" t="s">
        <v>2952</v>
      </c>
      <c r="AC846" s="17"/>
      <c r="AD846" s="17" t="s">
        <v>1701</v>
      </c>
      <c r="AE846">
        <v>18</v>
      </c>
      <c r="AF846" s="17" t="s">
        <v>2937</v>
      </c>
      <c r="AG846" t="s">
        <v>2957</v>
      </c>
      <c r="AH846" s="17" t="s">
        <v>1701</v>
      </c>
    </row>
    <row r="847" spans="1:34">
      <c r="A847">
        <v>209</v>
      </c>
      <c r="B847" s="17" t="s">
        <v>31</v>
      </c>
      <c r="C847" s="17" t="s">
        <v>31</v>
      </c>
      <c r="D847" s="17" t="s">
        <v>104</v>
      </c>
      <c r="E847" s="17" t="s">
        <v>129</v>
      </c>
      <c r="F847" s="17" t="s">
        <v>128</v>
      </c>
      <c r="G847" s="17" t="s">
        <v>275</v>
      </c>
      <c r="H847">
        <v>82842</v>
      </c>
      <c r="I847" s="8">
        <v>45934</v>
      </c>
      <c r="J847" s="8">
        <v>45934</v>
      </c>
      <c r="K847">
        <v>0</v>
      </c>
      <c r="L847" s="17" t="s">
        <v>2937</v>
      </c>
      <c r="M847">
        <v>7281</v>
      </c>
      <c r="N847">
        <v>1808</v>
      </c>
      <c r="O847">
        <v>41</v>
      </c>
      <c r="P847">
        <v>60</v>
      </c>
      <c r="Q847" s="17" t="s">
        <v>2944</v>
      </c>
      <c r="R847" s="17" t="s">
        <v>2945</v>
      </c>
      <c r="S847" s="17" t="s">
        <v>2946</v>
      </c>
      <c r="T847">
        <v>101</v>
      </c>
      <c r="U847" s="17" t="s">
        <v>2946</v>
      </c>
      <c r="V847" s="17" t="s">
        <v>2941</v>
      </c>
      <c r="W847" s="172">
        <v>45934</v>
      </c>
      <c r="Y847" s="172">
        <v>45931</v>
      </c>
      <c r="Z847" s="17" t="s">
        <v>2942</v>
      </c>
      <c r="AA847">
        <v>2025</v>
      </c>
      <c r="AB847" s="17" t="s">
        <v>2947</v>
      </c>
      <c r="AC847" s="17"/>
      <c r="AD847" s="17" t="s">
        <v>1701</v>
      </c>
      <c r="AE847">
        <v>18</v>
      </c>
      <c r="AF847" s="17" t="s">
        <v>2937</v>
      </c>
      <c r="AG847" t="s">
        <v>2957</v>
      </c>
      <c r="AH847" s="17" t="s">
        <v>1701</v>
      </c>
    </row>
    <row r="848" spans="1:34">
      <c r="A848">
        <v>210</v>
      </c>
      <c r="B848" s="17" t="s">
        <v>31</v>
      </c>
      <c r="C848" s="17" t="s">
        <v>31</v>
      </c>
      <c r="D848" s="17" t="s">
        <v>104</v>
      </c>
      <c r="E848" s="17" t="s">
        <v>129</v>
      </c>
      <c r="F848" s="17" t="s">
        <v>128</v>
      </c>
      <c r="G848" s="17" t="s">
        <v>276</v>
      </c>
      <c r="H848">
        <v>82842</v>
      </c>
      <c r="I848" s="8">
        <v>45934</v>
      </c>
      <c r="J848" s="8">
        <v>45934</v>
      </c>
      <c r="K848">
        <v>0</v>
      </c>
      <c r="L848" s="17" t="s">
        <v>2937</v>
      </c>
      <c r="M848">
        <v>23016</v>
      </c>
      <c r="N848">
        <v>5835</v>
      </c>
      <c r="O848">
        <v>12</v>
      </c>
      <c r="P848">
        <v>80</v>
      </c>
      <c r="Q848" s="17" t="s">
        <v>2944</v>
      </c>
      <c r="R848" s="17" t="s">
        <v>2945</v>
      </c>
      <c r="S848" s="17" t="s">
        <v>2948</v>
      </c>
      <c r="T848">
        <v>92</v>
      </c>
      <c r="U848" s="17" t="s">
        <v>2948</v>
      </c>
      <c r="V848" s="17" t="s">
        <v>2941</v>
      </c>
      <c r="W848" s="172">
        <v>45934</v>
      </c>
      <c r="Y848" s="172">
        <v>45931</v>
      </c>
      <c r="Z848" s="17" t="s">
        <v>2942</v>
      </c>
      <c r="AA848">
        <v>2025</v>
      </c>
      <c r="AB848" s="17" t="s">
        <v>2947</v>
      </c>
      <c r="AC848" s="17"/>
      <c r="AD848" s="17" t="s">
        <v>1701</v>
      </c>
      <c r="AE848">
        <v>18</v>
      </c>
      <c r="AF848" s="17" t="s">
        <v>2937</v>
      </c>
      <c r="AG848" t="s">
        <v>2957</v>
      </c>
      <c r="AH848" s="17" t="s">
        <v>1701</v>
      </c>
    </row>
    <row r="849" spans="1:34">
      <c r="A849">
        <v>521</v>
      </c>
      <c r="B849" s="17" t="s">
        <v>31</v>
      </c>
      <c r="C849" s="17" t="s">
        <v>31</v>
      </c>
      <c r="D849" s="17" t="s">
        <v>104</v>
      </c>
      <c r="E849" s="17" t="s">
        <v>129</v>
      </c>
      <c r="F849" s="17" t="s">
        <v>340</v>
      </c>
      <c r="G849" s="17" t="s">
        <v>276</v>
      </c>
      <c r="H849">
        <v>85629</v>
      </c>
      <c r="I849" s="8">
        <v>45944</v>
      </c>
      <c r="J849" s="8">
        <v>45944</v>
      </c>
      <c r="K849">
        <v>0</v>
      </c>
      <c r="L849" s="17" t="s">
        <v>2937</v>
      </c>
      <c r="M849">
        <v>23248</v>
      </c>
      <c r="N849">
        <v>5878</v>
      </c>
      <c r="O849">
        <v>18</v>
      </c>
      <c r="P849">
        <v>60</v>
      </c>
      <c r="Q849" s="17" t="s">
        <v>2944</v>
      </c>
      <c r="R849" s="17" t="s">
        <v>2945</v>
      </c>
      <c r="S849" s="17" t="s">
        <v>2946</v>
      </c>
      <c r="T849">
        <v>78</v>
      </c>
      <c r="U849" s="17" t="s">
        <v>2946</v>
      </c>
      <c r="V849" s="17" t="s">
        <v>2941</v>
      </c>
      <c r="W849" s="172">
        <v>45944</v>
      </c>
      <c r="Y849" s="172">
        <v>45931</v>
      </c>
      <c r="Z849" s="17" t="s">
        <v>2942</v>
      </c>
      <c r="AA849">
        <v>2025</v>
      </c>
      <c r="AB849" s="17" t="s">
        <v>2949</v>
      </c>
      <c r="AC849" s="17"/>
      <c r="AD849" s="17" t="s">
        <v>1701</v>
      </c>
      <c r="AE849">
        <v>18</v>
      </c>
      <c r="AF849" s="17" t="s">
        <v>2937</v>
      </c>
      <c r="AG849" t="s">
        <v>2957</v>
      </c>
      <c r="AH849" s="17" t="s">
        <v>1701</v>
      </c>
    </row>
    <row r="850" spans="1:34">
      <c r="A850">
        <v>211</v>
      </c>
      <c r="B850" s="17" t="s">
        <v>31</v>
      </c>
      <c r="C850" s="17" t="s">
        <v>31</v>
      </c>
      <c r="D850" s="17" t="s">
        <v>104</v>
      </c>
      <c r="E850" s="17" t="s">
        <v>129</v>
      </c>
      <c r="F850" s="17" t="s">
        <v>128</v>
      </c>
      <c r="G850" s="17" t="s">
        <v>277</v>
      </c>
      <c r="H850">
        <v>82842</v>
      </c>
      <c r="I850" s="8">
        <v>45934</v>
      </c>
      <c r="J850" s="8">
        <v>45934</v>
      </c>
      <c r="K850">
        <v>0</v>
      </c>
      <c r="L850" s="17" t="s">
        <v>2937</v>
      </c>
      <c r="M850">
        <v>18322</v>
      </c>
      <c r="N850">
        <v>4296</v>
      </c>
      <c r="O850">
        <v>45</v>
      </c>
      <c r="P850">
        <v>60</v>
      </c>
      <c r="Q850" s="17" t="s">
        <v>2944</v>
      </c>
      <c r="R850" s="17" t="s">
        <v>2945</v>
      </c>
      <c r="S850" s="17" t="s">
        <v>2946</v>
      </c>
      <c r="T850">
        <v>105</v>
      </c>
      <c r="U850" s="17" t="s">
        <v>2946</v>
      </c>
      <c r="V850" s="17" t="s">
        <v>2941</v>
      </c>
      <c r="W850" s="172">
        <v>45934</v>
      </c>
      <c r="Y850" s="172">
        <v>45931</v>
      </c>
      <c r="Z850" s="17" t="s">
        <v>2942</v>
      </c>
      <c r="AA850">
        <v>2025</v>
      </c>
      <c r="AB850" s="17" t="s">
        <v>2947</v>
      </c>
      <c r="AC850" s="17"/>
      <c r="AD850" s="17" t="s">
        <v>1701</v>
      </c>
      <c r="AE850">
        <v>18</v>
      </c>
      <c r="AF850" s="17" t="s">
        <v>2937</v>
      </c>
      <c r="AG850" t="s">
        <v>2957</v>
      </c>
      <c r="AH850" s="17" t="s">
        <v>1701</v>
      </c>
    </row>
    <row r="851" spans="1:34">
      <c r="A851">
        <v>553</v>
      </c>
      <c r="B851" s="17" t="s">
        <v>31</v>
      </c>
      <c r="C851" s="17" t="s">
        <v>31</v>
      </c>
      <c r="D851" s="17" t="s">
        <v>1</v>
      </c>
      <c r="E851" s="17" t="s">
        <v>107</v>
      </c>
      <c r="F851" s="17" t="s">
        <v>108</v>
      </c>
      <c r="G851" s="17" t="s">
        <v>637</v>
      </c>
      <c r="H851">
        <v>125451</v>
      </c>
      <c r="I851" s="8">
        <v>45945</v>
      </c>
      <c r="J851" s="8">
        <v>45945</v>
      </c>
      <c r="K851">
        <v>0</v>
      </c>
      <c r="L851" s="17" t="s">
        <v>2937</v>
      </c>
      <c r="M851">
        <v>3603</v>
      </c>
      <c r="N851">
        <v>238</v>
      </c>
      <c r="O851">
        <v>23</v>
      </c>
      <c r="P851">
        <v>40</v>
      </c>
      <c r="Q851" s="17" t="s">
        <v>2944</v>
      </c>
      <c r="R851" s="17" t="s">
        <v>2945</v>
      </c>
      <c r="S851" s="17" t="s">
        <v>2946</v>
      </c>
      <c r="T851">
        <v>63</v>
      </c>
      <c r="U851" s="17" t="s">
        <v>2946</v>
      </c>
      <c r="V851" s="17" t="s">
        <v>2941</v>
      </c>
      <c r="W851" s="172">
        <v>45945</v>
      </c>
      <c r="Y851" s="172">
        <v>45931</v>
      </c>
      <c r="Z851" s="17" t="s">
        <v>2942</v>
      </c>
      <c r="AA851">
        <v>2025</v>
      </c>
      <c r="AB851" s="17" t="s">
        <v>2943</v>
      </c>
      <c r="AC851" s="17"/>
      <c r="AD851" s="17" t="s">
        <v>1760</v>
      </c>
      <c r="AE851">
        <v>18</v>
      </c>
      <c r="AF851" s="17" t="s">
        <v>2937</v>
      </c>
      <c r="AG851" t="s">
        <v>2957</v>
      </c>
      <c r="AH851" s="17" t="s">
        <v>1760</v>
      </c>
    </row>
    <row r="852" spans="1:34">
      <c r="A852">
        <v>79</v>
      </c>
      <c r="B852" s="17" t="s">
        <v>31</v>
      </c>
      <c r="C852" s="17" t="s">
        <v>31</v>
      </c>
      <c r="D852" s="17" t="s">
        <v>1</v>
      </c>
      <c r="E852" s="17" t="s">
        <v>143</v>
      </c>
      <c r="F852" s="17" t="s">
        <v>111</v>
      </c>
      <c r="G852" s="17" t="s">
        <v>147</v>
      </c>
      <c r="H852">
        <v>74229</v>
      </c>
      <c r="I852" s="8">
        <v>45932</v>
      </c>
      <c r="J852" s="8">
        <v>45932</v>
      </c>
      <c r="K852">
        <v>0</v>
      </c>
      <c r="L852" s="17" t="s">
        <v>2937</v>
      </c>
      <c r="M852">
        <v>354</v>
      </c>
      <c r="N852">
        <v>34</v>
      </c>
      <c r="O852">
        <v>61</v>
      </c>
      <c r="P852">
        <v>60</v>
      </c>
      <c r="Q852" s="17" t="s">
        <v>2944</v>
      </c>
      <c r="R852" s="17" t="s">
        <v>2945</v>
      </c>
      <c r="S852" s="17" t="s">
        <v>2946</v>
      </c>
      <c r="T852">
        <v>121</v>
      </c>
      <c r="U852" s="17" t="s">
        <v>2946</v>
      </c>
      <c r="V852" s="17" t="s">
        <v>2941</v>
      </c>
      <c r="W852" s="172">
        <v>45932</v>
      </c>
      <c r="Y852" s="172">
        <v>45931</v>
      </c>
      <c r="Z852" s="17" t="s">
        <v>2942</v>
      </c>
      <c r="AA852">
        <v>2025</v>
      </c>
      <c r="AB852" s="17" t="s">
        <v>2951</v>
      </c>
      <c r="AC852" s="17"/>
      <c r="AD852" s="17" t="s">
        <v>1720</v>
      </c>
      <c r="AE852">
        <v>18</v>
      </c>
      <c r="AF852" s="17" t="s">
        <v>2937</v>
      </c>
      <c r="AG852" t="s">
        <v>2957</v>
      </c>
      <c r="AH852" s="17" t="s">
        <v>1720</v>
      </c>
    </row>
    <row r="853" spans="1:34">
      <c r="A853">
        <v>594</v>
      </c>
      <c r="B853" s="17" t="s">
        <v>31</v>
      </c>
      <c r="C853" s="17" t="s">
        <v>31</v>
      </c>
      <c r="D853" s="17" t="s">
        <v>1</v>
      </c>
      <c r="E853" s="17" t="s">
        <v>112</v>
      </c>
      <c r="F853" s="17" t="s">
        <v>111</v>
      </c>
      <c r="G853" s="17" t="s">
        <v>147</v>
      </c>
      <c r="H853">
        <v>110011</v>
      </c>
      <c r="I853" s="8">
        <v>45948</v>
      </c>
      <c r="J853" s="8">
        <v>45948</v>
      </c>
      <c r="K853">
        <v>0</v>
      </c>
      <c r="L853" s="17" t="s">
        <v>2937</v>
      </c>
      <c r="M853">
        <v>549</v>
      </c>
      <c r="N853">
        <v>57</v>
      </c>
      <c r="O853">
        <v>40</v>
      </c>
      <c r="P853">
        <v>60</v>
      </c>
      <c r="Q853" s="17" t="s">
        <v>2944</v>
      </c>
      <c r="R853" s="17" t="s">
        <v>2945</v>
      </c>
      <c r="S853" s="17" t="s">
        <v>2946</v>
      </c>
      <c r="T853">
        <v>100</v>
      </c>
      <c r="U853" s="17" t="s">
        <v>2946</v>
      </c>
      <c r="V853" s="17" t="s">
        <v>2941</v>
      </c>
      <c r="W853" s="172">
        <v>45948</v>
      </c>
      <c r="Y853" s="172">
        <v>45931</v>
      </c>
      <c r="Z853" s="17" t="s">
        <v>2942</v>
      </c>
      <c r="AA853">
        <v>2025</v>
      </c>
      <c r="AB853" s="17" t="s">
        <v>2947</v>
      </c>
      <c r="AC853" s="17"/>
      <c r="AD853" s="17" t="s">
        <v>1720</v>
      </c>
      <c r="AE853">
        <v>18</v>
      </c>
      <c r="AF853" s="17" t="s">
        <v>2937</v>
      </c>
      <c r="AG853" t="s">
        <v>2957</v>
      </c>
      <c r="AH853" s="17" t="s">
        <v>1720</v>
      </c>
    </row>
    <row r="854" spans="1:34">
      <c r="A854">
        <v>322</v>
      </c>
      <c r="B854" s="17" t="s">
        <v>31</v>
      </c>
      <c r="C854" s="17" t="s">
        <v>31</v>
      </c>
      <c r="D854" s="17" t="s">
        <v>104</v>
      </c>
      <c r="E854" s="17" t="s">
        <v>129</v>
      </c>
      <c r="F854" s="17" t="s">
        <v>340</v>
      </c>
      <c r="G854" s="17" t="s">
        <v>410</v>
      </c>
      <c r="H854">
        <v>55433</v>
      </c>
      <c r="I854" s="8">
        <v>45936</v>
      </c>
      <c r="J854" s="8">
        <v>45937</v>
      </c>
      <c r="K854">
        <v>1</v>
      </c>
      <c r="L854" s="17" t="s">
        <v>2937</v>
      </c>
      <c r="M854">
        <v>15529</v>
      </c>
      <c r="N854">
        <v>4412</v>
      </c>
      <c r="O854">
        <v>90</v>
      </c>
      <c r="P854">
        <v>80</v>
      </c>
      <c r="Q854" s="17" t="s">
        <v>2944</v>
      </c>
      <c r="R854" s="17" t="s">
        <v>2945</v>
      </c>
      <c r="S854" s="17" t="s">
        <v>2948</v>
      </c>
      <c r="T854">
        <v>170</v>
      </c>
      <c r="U854" s="17" t="s">
        <v>2948</v>
      </c>
      <c r="V854" s="17" t="s">
        <v>2941</v>
      </c>
      <c r="W854" s="172">
        <v>45937</v>
      </c>
      <c r="Y854" s="172">
        <v>45931</v>
      </c>
      <c r="Z854" s="17" t="s">
        <v>2942</v>
      </c>
      <c r="AA854">
        <v>2025</v>
      </c>
      <c r="AB854" s="17" t="s">
        <v>2949</v>
      </c>
      <c r="AC854" s="17"/>
      <c r="AD854" s="17" t="s">
        <v>1988</v>
      </c>
      <c r="AE854">
        <v>18</v>
      </c>
      <c r="AF854" s="17" t="s">
        <v>2937</v>
      </c>
      <c r="AG854" t="s">
        <v>2957</v>
      </c>
      <c r="AH854" s="17" t="s">
        <v>1988</v>
      </c>
    </row>
    <row r="855" spans="1:34">
      <c r="A855">
        <v>132</v>
      </c>
      <c r="B855" s="17" t="s">
        <v>31</v>
      </c>
      <c r="C855" s="17" t="s">
        <v>31</v>
      </c>
      <c r="D855" s="17" t="s">
        <v>104</v>
      </c>
      <c r="E855" s="17" t="s">
        <v>189</v>
      </c>
      <c r="F855" s="17" t="s">
        <v>190</v>
      </c>
      <c r="G855" s="17" t="s">
        <v>192</v>
      </c>
      <c r="H855" t="s">
        <v>241</v>
      </c>
      <c r="I855" s="8">
        <v>45933</v>
      </c>
      <c r="J855" s="8">
        <v>45933</v>
      </c>
      <c r="K855">
        <v>0</v>
      </c>
      <c r="L855" s="17" t="s">
        <v>2937</v>
      </c>
      <c r="M855">
        <v>1507</v>
      </c>
      <c r="N855">
        <v>705</v>
      </c>
      <c r="O855">
        <v>96</v>
      </c>
      <c r="P855">
        <v>80</v>
      </c>
      <c r="Q855" s="17" t="s">
        <v>2944</v>
      </c>
      <c r="R855" s="17" t="s">
        <v>2945</v>
      </c>
      <c r="S855" s="17" t="s">
        <v>2948</v>
      </c>
      <c r="T855">
        <v>176</v>
      </c>
      <c r="U855" s="17" t="s">
        <v>2948</v>
      </c>
      <c r="V855" s="17" t="s">
        <v>2941</v>
      </c>
      <c r="W855" s="172">
        <v>45933</v>
      </c>
      <c r="Y855" s="172">
        <v>45931</v>
      </c>
      <c r="Z855" s="17" t="s">
        <v>2942</v>
      </c>
      <c r="AA855">
        <v>2025</v>
      </c>
      <c r="AB855" s="17" t="s">
        <v>2952</v>
      </c>
      <c r="AC855" s="17"/>
      <c r="AD855" s="17" t="s">
        <v>1388</v>
      </c>
      <c r="AE855">
        <v>18</v>
      </c>
      <c r="AF855" s="17" t="s">
        <v>2937</v>
      </c>
      <c r="AG855" t="s">
        <v>2957</v>
      </c>
      <c r="AH855" s="17" t="s">
        <v>1388</v>
      </c>
    </row>
    <row r="856" spans="1:34">
      <c r="A856">
        <v>321</v>
      </c>
      <c r="B856" s="17" t="s">
        <v>31</v>
      </c>
      <c r="C856" s="17" t="s">
        <v>31</v>
      </c>
      <c r="D856" s="17" t="s">
        <v>104</v>
      </c>
      <c r="E856" s="17" t="s">
        <v>129</v>
      </c>
      <c r="F856" s="17" t="s">
        <v>340</v>
      </c>
      <c r="G856" s="17" t="s">
        <v>396</v>
      </c>
      <c r="H856">
        <v>55433</v>
      </c>
      <c r="I856" s="8">
        <v>45936</v>
      </c>
      <c r="J856" s="8">
        <v>45938</v>
      </c>
      <c r="K856">
        <v>2</v>
      </c>
      <c r="L856" s="17" t="s">
        <v>2937</v>
      </c>
      <c r="M856">
        <v>4379</v>
      </c>
      <c r="N856">
        <v>637</v>
      </c>
      <c r="O856">
        <v>80</v>
      </c>
      <c r="P856">
        <v>100</v>
      </c>
      <c r="Q856" s="17" t="s">
        <v>2944</v>
      </c>
      <c r="R856" s="17" t="s">
        <v>2945</v>
      </c>
      <c r="S856" s="17" t="s">
        <v>2948</v>
      </c>
      <c r="T856">
        <v>180</v>
      </c>
      <c r="U856" s="17" t="s">
        <v>2948</v>
      </c>
      <c r="V856" s="17" t="s">
        <v>2941</v>
      </c>
      <c r="W856" s="172">
        <v>45938</v>
      </c>
      <c r="Y856" s="172">
        <v>45931</v>
      </c>
      <c r="Z856" s="17" t="s">
        <v>2942</v>
      </c>
      <c r="AA856">
        <v>2025</v>
      </c>
      <c r="AB856" s="17" t="s">
        <v>2943</v>
      </c>
      <c r="AC856" s="17"/>
      <c r="AD856" s="17" t="s">
        <v>1877</v>
      </c>
      <c r="AE856">
        <v>18</v>
      </c>
      <c r="AF856" s="17" t="s">
        <v>2937</v>
      </c>
      <c r="AG856" t="s">
        <v>2957</v>
      </c>
      <c r="AH856" s="17" t="s">
        <v>1877</v>
      </c>
    </row>
    <row r="857" spans="1:34">
      <c r="A857">
        <v>273</v>
      </c>
      <c r="B857" s="17" t="s">
        <v>31</v>
      </c>
      <c r="C857" s="17" t="s">
        <v>31</v>
      </c>
      <c r="D857" s="17" t="s">
        <v>104</v>
      </c>
      <c r="E857" s="17" t="s">
        <v>129</v>
      </c>
      <c r="F857" s="17" t="s">
        <v>340</v>
      </c>
      <c r="G857" s="17" t="s">
        <v>352</v>
      </c>
      <c r="H857">
        <v>122726</v>
      </c>
      <c r="I857" s="8">
        <v>45935</v>
      </c>
      <c r="J857" s="8">
        <v>45938</v>
      </c>
      <c r="K857">
        <v>3</v>
      </c>
      <c r="L857" s="17" t="s">
        <v>2937</v>
      </c>
      <c r="M857">
        <v>3491</v>
      </c>
      <c r="N857">
        <v>809</v>
      </c>
      <c r="O857">
        <v>100</v>
      </c>
      <c r="P857">
        <v>80</v>
      </c>
      <c r="Q857" s="17" t="s">
        <v>2944</v>
      </c>
      <c r="R857" s="17" t="s">
        <v>2945</v>
      </c>
      <c r="S857" s="17" t="s">
        <v>2948</v>
      </c>
      <c r="T857">
        <v>180</v>
      </c>
      <c r="U857" s="17" t="s">
        <v>2948</v>
      </c>
      <c r="V857" s="17" t="s">
        <v>2941</v>
      </c>
      <c r="W857" s="172">
        <v>45938</v>
      </c>
      <c r="Y857" s="172">
        <v>45931</v>
      </c>
      <c r="Z857" s="17" t="s">
        <v>2942</v>
      </c>
      <c r="AA857">
        <v>2025</v>
      </c>
      <c r="AB857" s="17" t="s">
        <v>2943</v>
      </c>
      <c r="AC857" s="17"/>
      <c r="AD857" s="17" t="s">
        <v>2004</v>
      </c>
      <c r="AE857">
        <v>18</v>
      </c>
      <c r="AF857" s="17" t="s">
        <v>2937</v>
      </c>
      <c r="AG857" t="s">
        <v>2957</v>
      </c>
      <c r="AH857" s="17" t="s">
        <v>2004</v>
      </c>
    </row>
    <row r="858" spans="1:34">
      <c r="A858">
        <v>319</v>
      </c>
      <c r="B858" s="17" t="s">
        <v>31</v>
      </c>
      <c r="C858" s="17" t="s">
        <v>31</v>
      </c>
      <c r="D858" s="17" t="s">
        <v>104</v>
      </c>
      <c r="E858" s="17" t="s">
        <v>129</v>
      </c>
      <c r="F858" s="17" t="s">
        <v>340</v>
      </c>
      <c r="G858" s="17" t="s">
        <v>394</v>
      </c>
      <c r="H858">
        <v>55433</v>
      </c>
      <c r="I858" s="8">
        <v>45936</v>
      </c>
      <c r="J858" s="8">
        <v>45938</v>
      </c>
      <c r="K858">
        <v>2</v>
      </c>
      <c r="L858" s="17" t="s">
        <v>2937</v>
      </c>
      <c r="M858">
        <v>3351</v>
      </c>
      <c r="N858">
        <v>1001</v>
      </c>
      <c r="O858">
        <v>70</v>
      </c>
      <c r="P858">
        <v>80</v>
      </c>
      <c r="Q858" s="17" t="s">
        <v>2944</v>
      </c>
      <c r="R858" s="17" t="s">
        <v>2945</v>
      </c>
      <c r="S858" s="17" t="s">
        <v>2948</v>
      </c>
      <c r="T858">
        <v>150</v>
      </c>
      <c r="U858" s="17" t="s">
        <v>2948</v>
      </c>
      <c r="V858" s="17" t="s">
        <v>2941</v>
      </c>
      <c r="W858" s="172">
        <v>45938</v>
      </c>
      <c r="Y858" s="172">
        <v>45931</v>
      </c>
      <c r="Z858" s="17" t="s">
        <v>2942</v>
      </c>
      <c r="AA858">
        <v>2025</v>
      </c>
      <c r="AB858" s="17" t="s">
        <v>2943</v>
      </c>
      <c r="AC858" s="17"/>
      <c r="AD858" s="17" t="s">
        <v>2004</v>
      </c>
      <c r="AE858">
        <v>18</v>
      </c>
      <c r="AF858" s="17" t="s">
        <v>2937</v>
      </c>
      <c r="AG858" t="s">
        <v>2957</v>
      </c>
      <c r="AH858" s="17" t="s">
        <v>2004</v>
      </c>
    </row>
    <row r="859" spans="1:34">
      <c r="A859">
        <v>325</v>
      </c>
      <c r="B859" s="17" t="s">
        <v>31</v>
      </c>
      <c r="C859" s="17" t="s">
        <v>31</v>
      </c>
      <c r="D859" s="17" t="s">
        <v>104</v>
      </c>
      <c r="E859" s="17" t="s">
        <v>129</v>
      </c>
      <c r="F859" s="17" t="s">
        <v>340</v>
      </c>
      <c r="G859" s="17" t="s">
        <v>397</v>
      </c>
      <c r="H859">
        <v>80441</v>
      </c>
      <c r="I859" s="8">
        <v>45936</v>
      </c>
      <c r="J859" s="8">
        <v>45938</v>
      </c>
      <c r="K859">
        <v>2</v>
      </c>
      <c r="L859" s="17" t="s">
        <v>2937</v>
      </c>
      <c r="M859">
        <v>695</v>
      </c>
      <c r="N859">
        <v>266</v>
      </c>
      <c r="O859">
        <v>20</v>
      </c>
      <c r="P859">
        <v>60</v>
      </c>
      <c r="Q859" s="17" t="s">
        <v>2944</v>
      </c>
      <c r="R859" s="17" t="s">
        <v>2945</v>
      </c>
      <c r="S859" s="17" t="s">
        <v>2946</v>
      </c>
      <c r="T859">
        <v>80</v>
      </c>
      <c r="U859" s="17" t="s">
        <v>2946</v>
      </c>
      <c r="V859" s="17" t="s">
        <v>2941</v>
      </c>
      <c r="W859" s="172">
        <v>45938</v>
      </c>
      <c r="Y859" s="172">
        <v>45931</v>
      </c>
      <c r="Z859" s="17" t="s">
        <v>2942</v>
      </c>
      <c r="AA859">
        <v>2025</v>
      </c>
      <c r="AB859" s="17" t="s">
        <v>2943</v>
      </c>
      <c r="AC859" s="17"/>
      <c r="AD859" s="17" t="s">
        <v>2004</v>
      </c>
      <c r="AE859">
        <v>18</v>
      </c>
      <c r="AF859" s="17" t="s">
        <v>2937</v>
      </c>
      <c r="AG859" t="s">
        <v>2957</v>
      </c>
      <c r="AH859" s="17" t="s">
        <v>2004</v>
      </c>
    </row>
    <row r="860" spans="1:34">
      <c r="A860">
        <v>66</v>
      </c>
      <c r="B860" s="17" t="s">
        <v>31</v>
      </c>
      <c r="C860" s="17" t="s">
        <v>31</v>
      </c>
      <c r="D860" s="17" t="s">
        <v>1</v>
      </c>
      <c r="E860" s="17" t="s">
        <v>107</v>
      </c>
      <c r="F860" s="17" t="s">
        <v>108</v>
      </c>
      <c r="G860" s="17" t="s">
        <v>102</v>
      </c>
      <c r="H860">
        <v>81120</v>
      </c>
      <c r="I860" s="8">
        <v>45931</v>
      </c>
      <c r="J860" s="8">
        <v>45931</v>
      </c>
      <c r="K860">
        <v>0</v>
      </c>
      <c r="L860" s="17" t="s">
        <v>2937</v>
      </c>
      <c r="M860">
        <v>21458</v>
      </c>
      <c r="N860">
        <v>3807</v>
      </c>
      <c r="O860">
        <v>17</v>
      </c>
      <c r="P860">
        <v>80</v>
      </c>
      <c r="Q860" s="17" t="s">
        <v>2944</v>
      </c>
      <c r="R860" s="17" t="s">
        <v>2945</v>
      </c>
      <c r="S860" s="17" t="s">
        <v>2948</v>
      </c>
      <c r="T860">
        <v>97</v>
      </c>
      <c r="U860" s="17" t="s">
        <v>2948</v>
      </c>
      <c r="V860" s="17" t="s">
        <v>2941</v>
      </c>
      <c r="W860" s="172">
        <v>45931</v>
      </c>
      <c r="X860" s="8">
        <v>0.4</v>
      </c>
      <c r="Y860" s="172">
        <v>45931</v>
      </c>
      <c r="Z860" s="17" t="s">
        <v>2942</v>
      </c>
      <c r="AA860">
        <v>2025</v>
      </c>
      <c r="AB860" s="17" t="s">
        <v>2943</v>
      </c>
      <c r="AC860" s="17" t="s">
        <v>114</v>
      </c>
      <c r="AD860" s="17" t="s">
        <v>1544</v>
      </c>
      <c r="AE860">
        <v>18</v>
      </c>
      <c r="AF860" s="17" t="s">
        <v>2937</v>
      </c>
      <c r="AG860" t="s">
        <v>2957</v>
      </c>
      <c r="AH860" s="17" t="s">
        <v>1544</v>
      </c>
    </row>
    <row r="861" spans="1:34">
      <c r="A861">
        <v>564</v>
      </c>
      <c r="B861" s="17" t="s">
        <v>31</v>
      </c>
      <c r="C861" s="17" t="s">
        <v>31</v>
      </c>
      <c r="D861" s="17" t="s">
        <v>1</v>
      </c>
      <c r="E861" s="17" t="s">
        <v>107</v>
      </c>
      <c r="F861" s="17" t="s">
        <v>108</v>
      </c>
      <c r="G861" s="17" t="s">
        <v>102</v>
      </c>
      <c r="H861">
        <v>90654</v>
      </c>
      <c r="I861" s="8">
        <v>45946</v>
      </c>
      <c r="J861" s="8">
        <v>45946</v>
      </c>
      <c r="K861">
        <v>0</v>
      </c>
      <c r="L861" s="17" t="s">
        <v>2937</v>
      </c>
      <c r="M861">
        <v>21703</v>
      </c>
      <c r="N861">
        <v>3846</v>
      </c>
      <c r="O861">
        <v>10</v>
      </c>
      <c r="P861">
        <v>40</v>
      </c>
      <c r="Q861" s="17" t="s">
        <v>2944</v>
      </c>
      <c r="R861" s="17" t="s">
        <v>2945</v>
      </c>
      <c r="S861" s="17" t="s">
        <v>2946</v>
      </c>
      <c r="T861">
        <v>50</v>
      </c>
      <c r="U861" s="17" t="s">
        <v>2946</v>
      </c>
      <c r="V861" s="17" t="s">
        <v>2941</v>
      </c>
      <c r="W861" s="172">
        <v>45946</v>
      </c>
      <c r="Y861" s="172">
        <v>45931</v>
      </c>
      <c r="Z861" s="17" t="s">
        <v>2942</v>
      </c>
      <c r="AA861">
        <v>2025</v>
      </c>
      <c r="AB861" s="17" t="s">
        <v>2951</v>
      </c>
      <c r="AC861" s="17"/>
      <c r="AD861" s="17" t="s">
        <v>1544</v>
      </c>
      <c r="AE861">
        <v>18</v>
      </c>
      <c r="AF861" s="17" t="s">
        <v>2937</v>
      </c>
      <c r="AG861" t="s">
        <v>2957</v>
      </c>
      <c r="AH861" s="17" t="s">
        <v>1544</v>
      </c>
    </row>
    <row r="862" spans="1:34">
      <c r="A862">
        <v>67</v>
      </c>
      <c r="B862" s="17" t="s">
        <v>31</v>
      </c>
      <c r="C862" s="17" t="s">
        <v>31</v>
      </c>
      <c r="D862" s="17" t="s">
        <v>1</v>
      </c>
      <c r="E862" s="17" t="s">
        <v>107</v>
      </c>
      <c r="F862" s="17" t="s">
        <v>108</v>
      </c>
      <c r="G862" s="17" t="s">
        <v>103</v>
      </c>
      <c r="H862">
        <v>81120</v>
      </c>
      <c r="I862" s="8">
        <v>45931</v>
      </c>
      <c r="J862" s="8">
        <v>45931</v>
      </c>
      <c r="K862">
        <v>0</v>
      </c>
      <c r="L862" s="17" t="s">
        <v>2937</v>
      </c>
      <c r="M862">
        <v>10138</v>
      </c>
      <c r="N862">
        <v>1999</v>
      </c>
      <c r="O862">
        <v>38</v>
      </c>
      <c r="P862">
        <v>40</v>
      </c>
      <c r="Q862" s="17" t="s">
        <v>2944</v>
      </c>
      <c r="R862" s="17" t="s">
        <v>2945</v>
      </c>
      <c r="S862" s="17" t="s">
        <v>2946</v>
      </c>
      <c r="T862">
        <v>78</v>
      </c>
      <c r="U862" s="17" t="s">
        <v>2946</v>
      </c>
      <c r="V862" s="17" t="s">
        <v>2941</v>
      </c>
      <c r="W862" s="172">
        <v>45931</v>
      </c>
      <c r="X862" s="8">
        <v>0.37291666666666667</v>
      </c>
      <c r="Y862" s="172">
        <v>45931</v>
      </c>
      <c r="Z862" s="17" t="s">
        <v>2942</v>
      </c>
      <c r="AA862">
        <v>2025</v>
      </c>
      <c r="AB862" s="17" t="s">
        <v>2943</v>
      </c>
      <c r="AC862" s="17" t="s">
        <v>117</v>
      </c>
      <c r="AD862" s="17" t="s">
        <v>1544</v>
      </c>
      <c r="AE862">
        <v>18</v>
      </c>
      <c r="AF862" s="17" t="s">
        <v>2937</v>
      </c>
      <c r="AG862" t="s">
        <v>2957</v>
      </c>
      <c r="AH862" s="17" t="s">
        <v>1544</v>
      </c>
    </row>
    <row r="863" spans="1:34">
      <c r="A863">
        <v>565</v>
      </c>
      <c r="B863" s="17" t="s">
        <v>31</v>
      </c>
      <c r="C863" s="17" t="s">
        <v>31</v>
      </c>
      <c r="D863" s="17" t="s">
        <v>1</v>
      </c>
      <c r="E863" s="17" t="s">
        <v>107</v>
      </c>
      <c r="F863" s="17" t="s">
        <v>108</v>
      </c>
      <c r="G863" s="17" t="s">
        <v>103</v>
      </c>
      <c r="H863">
        <v>90654</v>
      </c>
      <c r="I863" s="8">
        <v>45946</v>
      </c>
      <c r="J863" s="8">
        <v>45946</v>
      </c>
      <c r="K863">
        <v>0</v>
      </c>
      <c r="L863" s="17" t="s">
        <v>2937</v>
      </c>
      <c r="M863">
        <v>10373</v>
      </c>
      <c r="N863">
        <v>2041</v>
      </c>
      <c r="O863">
        <v>12</v>
      </c>
      <c r="P863">
        <v>40</v>
      </c>
      <c r="Q863" s="17" t="s">
        <v>2944</v>
      </c>
      <c r="R863" s="17" t="s">
        <v>2945</v>
      </c>
      <c r="S863" s="17" t="s">
        <v>2946</v>
      </c>
      <c r="T863">
        <v>52</v>
      </c>
      <c r="U863" s="17" t="s">
        <v>2946</v>
      </c>
      <c r="V863" s="17" t="s">
        <v>2941</v>
      </c>
      <c r="W863" s="172">
        <v>45946</v>
      </c>
      <c r="Y863" s="172">
        <v>45931</v>
      </c>
      <c r="Z863" s="17" t="s">
        <v>2942</v>
      </c>
      <c r="AA863">
        <v>2025</v>
      </c>
      <c r="AB863" s="17" t="s">
        <v>2951</v>
      </c>
      <c r="AC863" s="17"/>
      <c r="AD863" s="17" t="s">
        <v>1544</v>
      </c>
      <c r="AE863">
        <v>18</v>
      </c>
      <c r="AF863" s="17" t="s">
        <v>2937</v>
      </c>
      <c r="AG863" t="s">
        <v>2957</v>
      </c>
      <c r="AH863" s="17" t="s">
        <v>1544</v>
      </c>
    </row>
    <row r="864" spans="1:34">
      <c r="A864">
        <v>650</v>
      </c>
      <c r="B864" s="17" t="s">
        <v>31</v>
      </c>
      <c r="C864" s="17" t="s">
        <v>31</v>
      </c>
      <c r="D864" s="17" t="s">
        <v>1</v>
      </c>
      <c r="E864" s="17" t="s">
        <v>107</v>
      </c>
      <c r="F864" s="17" t="s">
        <v>108</v>
      </c>
      <c r="G864" s="17" t="s">
        <v>103</v>
      </c>
      <c r="H864">
        <v>95152</v>
      </c>
      <c r="I864" s="8">
        <v>45960</v>
      </c>
      <c r="J864" s="8">
        <v>45960</v>
      </c>
      <c r="K864">
        <v>0</v>
      </c>
      <c r="L864" s="17" t="s">
        <v>2937</v>
      </c>
      <c r="M864">
        <v>10449</v>
      </c>
      <c r="N864">
        <v>2053</v>
      </c>
      <c r="O864">
        <v>20</v>
      </c>
      <c r="P864">
        <v>40</v>
      </c>
      <c r="Q864" s="17" t="s">
        <v>2944</v>
      </c>
      <c r="R864" s="17" t="s">
        <v>2945</v>
      </c>
      <c r="S864" s="17" t="s">
        <v>2946</v>
      </c>
      <c r="T864">
        <v>60</v>
      </c>
      <c r="U864" s="17" t="s">
        <v>2946</v>
      </c>
      <c r="V864" s="17" t="s">
        <v>2941</v>
      </c>
      <c r="W864" s="172">
        <v>45960</v>
      </c>
      <c r="Y864" s="172">
        <v>45931</v>
      </c>
      <c r="Z864" s="17" t="s">
        <v>2942</v>
      </c>
      <c r="AA864">
        <v>2025</v>
      </c>
      <c r="AB864" s="17" t="s">
        <v>2951</v>
      </c>
      <c r="AC864" s="17"/>
      <c r="AD864" s="17" t="s">
        <v>1544</v>
      </c>
      <c r="AE864">
        <v>18</v>
      </c>
      <c r="AF864" s="17" t="s">
        <v>2937</v>
      </c>
      <c r="AG864" t="s">
        <v>2957</v>
      </c>
      <c r="AH864" s="17" t="s">
        <v>1544</v>
      </c>
    </row>
    <row r="865" spans="1:34">
      <c r="A865">
        <v>571</v>
      </c>
      <c r="B865" s="17" t="s">
        <v>31</v>
      </c>
      <c r="C865" s="17" t="s">
        <v>31</v>
      </c>
      <c r="D865" s="17" t="s">
        <v>1</v>
      </c>
      <c r="E865" s="17" t="s">
        <v>109</v>
      </c>
      <c r="F865" s="17" t="s">
        <v>110</v>
      </c>
      <c r="G865" s="17" t="s">
        <v>642</v>
      </c>
      <c r="H865">
        <v>65519</v>
      </c>
      <c r="I865" s="8">
        <v>45947</v>
      </c>
      <c r="J865" s="8">
        <v>45947</v>
      </c>
      <c r="K865">
        <v>0</v>
      </c>
      <c r="L865" s="17" t="s">
        <v>2937</v>
      </c>
      <c r="M865">
        <v>9408</v>
      </c>
      <c r="N865">
        <v>1751</v>
      </c>
      <c r="O865">
        <v>70</v>
      </c>
      <c r="P865">
        <v>80</v>
      </c>
      <c r="Q865" s="17" t="s">
        <v>2944</v>
      </c>
      <c r="R865" s="17" t="s">
        <v>2945</v>
      </c>
      <c r="S865" s="17" t="s">
        <v>2948</v>
      </c>
      <c r="T865">
        <v>150</v>
      </c>
      <c r="U865" s="17" t="s">
        <v>2948</v>
      </c>
      <c r="V865" s="17" t="s">
        <v>2941</v>
      </c>
      <c r="W865" s="172">
        <v>45947</v>
      </c>
      <c r="Y865" s="172">
        <v>45931</v>
      </c>
      <c r="Z865" s="17" t="s">
        <v>2942</v>
      </c>
      <c r="AA865">
        <v>2025</v>
      </c>
      <c r="AB865" s="17" t="s">
        <v>2952</v>
      </c>
      <c r="AC865" s="17"/>
      <c r="AD865" s="17" t="s">
        <v>1503</v>
      </c>
      <c r="AE865">
        <v>18</v>
      </c>
      <c r="AF865" s="17" t="s">
        <v>2937</v>
      </c>
      <c r="AG865" t="s">
        <v>2957</v>
      </c>
      <c r="AH865" s="17" t="s">
        <v>1503</v>
      </c>
    </row>
    <row r="866" spans="1:34">
      <c r="A866">
        <v>572</v>
      </c>
      <c r="B866" s="17" t="s">
        <v>31</v>
      </c>
      <c r="C866" s="17" t="s">
        <v>31</v>
      </c>
      <c r="D866" s="17" t="s">
        <v>1</v>
      </c>
      <c r="E866" s="17" t="s">
        <v>109</v>
      </c>
      <c r="F866" s="17" t="s">
        <v>110</v>
      </c>
      <c r="G866" s="17" t="s">
        <v>643</v>
      </c>
      <c r="H866">
        <v>65519</v>
      </c>
      <c r="I866" s="8">
        <v>45947</v>
      </c>
      <c r="J866" s="8">
        <v>45947</v>
      </c>
      <c r="K866">
        <v>0</v>
      </c>
      <c r="L866" s="17" t="s">
        <v>2937</v>
      </c>
      <c r="M866">
        <v>1872</v>
      </c>
      <c r="N866">
        <v>225</v>
      </c>
      <c r="O866">
        <v>20</v>
      </c>
      <c r="P866">
        <v>60</v>
      </c>
      <c r="Q866" s="17" t="s">
        <v>2944</v>
      </c>
      <c r="R866" s="17" t="s">
        <v>2945</v>
      </c>
      <c r="S866" s="17" t="s">
        <v>2946</v>
      </c>
      <c r="T866">
        <v>80</v>
      </c>
      <c r="U866" s="17" t="s">
        <v>2946</v>
      </c>
      <c r="V866" s="17" t="s">
        <v>2941</v>
      </c>
      <c r="W866" s="172">
        <v>45947</v>
      </c>
      <c r="Y866" s="172">
        <v>45931</v>
      </c>
      <c r="Z866" s="17" t="s">
        <v>2942</v>
      </c>
      <c r="AA866">
        <v>2025</v>
      </c>
      <c r="AB866" s="17" t="s">
        <v>2952</v>
      </c>
      <c r="AC866" s="17"/>
      <c r="AD866" s="17" t="s">
        <v>1503</v>
      </c>
      <c r="AE866">
        <v>18</v>
      </c>
      <c r="AF866" s="17" t="s">
        <v>2937</v>
      </c>
      <c r="AG866" t="s">
        <v>2957</v>
      </c>
      <c r="AH866" s="17" t="s">
        <v>1503</v>
      </c>
    </row>
    <row r="867" spans="1:34">
      <c r="A867">
        <v>324</v>
      </c>
      <c r="B867" s="17" t="s">
        <v>31</v>
      </c>
      <c r="C867" s="17" t="s">
        <v>31</v>
      </c>
      <c r="D867" s="17" t="s">
        <v>104</v>
      </c>
      <c r="E867" s="17" t="s">
        <v>129</v>
      </c>
      <c r="F867" s="17" t="s">
        <v>340</v>
      </c>
      <c r="G867" s="17" t="s">
        <v>399</v>
      </c>
      <c r="H867">
        <v>55433</v>
      </c>
      <c r="I867" s="8">
        <v>45936</v>
      </c>
      <c r="J867" s="8">
        <v>45937</v>
      </c>
      <c r="K867">
        <v>1</v>
      </c>
      <c r="L867" s="17" t="s">
        <v>2937</v>
      </c>
      <c r="M867">
        <v>2217</v>
      </c>
      <c r="N867">
        <v>723</v>
      </c>
      <c r="O867">
        <v>7080</v>
      </c>
      <c r="P867">
        <v>80</v>
      </c>
      <c r="Q867" s="17" t="s">
        <v>2944</v>
      </c>
      <c r="R867" s="17" t="s">
        <v>2945</v>
      </c>
      <c r="S867" s="17" t="s">
        <v>2948</v>
      </c>
      <c r="T867">
        <v>7160</v>
      </c>
      <c r="U867" s="17" t="s">
        <v>2948</v>
      </c>
      <c r="V867" s="17" t="s">
        <v>2941</v>
      </c>
      <c r="W867" s="172">
        <v>45937</v>
      </c>
      <c r="Y867" s="172">
        <v>45931</v>
      </c>
      <c r="Z867" s="17" t="s">
        <v>2942</v>
      </c>
      <c r="AA867">
        <v>2025</v>
      </c>
      <c r="AB867" s="17" t="s">
        <v>2949</v>
      </c>
      <c r="AC867" s="17"/>
      <c r="AD867" s="17" t="s">
        <v>1982</v>
      </c>
      <c r="AE867">
        <v>18</v>
      </c>
      <c r="AF867" s="17" t="s">
        <v>2937</v>
      </c>
      <c r="AG867" t="s">
        <v>2957</v>
      </c>
      <c r="AH867" s="17" t="s">
        <v>1982</v>
      </c>
    </row>
    <row r="868" spans="1:34">
      <c r="A868">
        <v>237</v>
      </c>
      <c r="B868" s="17" t="s">
        <v>31</v>
      </c>
      <c r="C868" s="17" t="s">
        <v>31</v>
      </c>
      <c r="D868" s="17" t="s">
        <v>1</v>
      </c>
      <c r="E868" s="17" t="s">
        <v>105</v>
      </c>
      <c r="F868" s="17" t="s">
        <v>106</v>
      </c>
      <c r="G868" s="17" t="s">
        <v>346</v>
      </c>
      <c r="H868" t="s">
        <v>411</v>
      </c>
      <c r="I868" s="8">
        <v>45935</v>
      </c>
      <c r="J868" s="8">
        <v>45936</v>
      </c>
      <c r="K868">
        <v>1</v>
      </c>
      <c r="L868" s="17" t="s">
        <v>2937</v>
      </c>
      <c r="M868">
        <v>7215</v>
      </c>
      <c r="N868">
        <v>1748</v>
      </c>
      <c r="O868">
        <v>15</v>
      </c>
      <c r="P868">
        <v>100</v>
      </c>
      <c r="Q868" s="17" t="s">
        <v>2944</v>
      </c>
      <c r="R868" s="17" t="s">
        <v>2945</v>
      </c>
      <c r="S868" s="17" t="s">
        <v>2948</v>
      </c>
      <c r="T868">
        <v>115</v>
      </c>
      <c r="U868" s="17" t="s">
        <v>2948</v>
      </c>
      <c r="V868" s="17" t="s">
        <v>2941</v>
      </c>
      <c r="W868" s="172">
        <v>45936</v>
      </c>
      <c r="Y868" s="172">
        <v>45931</v>
      </c>
      <c r="Z868" s="17" t="s">
        <v>2942</v>
      </c>
      <c r="AA868">
        <v>2025</v>
      </c>
      <c r="AB868" s="17" t="s">
        <v>1003</v>
      </c>
      <c r="AC868" s="17"/>
      <c r="AD868" s="17" t="s">
        <v>1881</v>
      </c>
      <c r="AE868">
        <v>18</v>
      </c>
      <c r="AF868" s="17" t="s">
        <v>2937</v>
      </c>
      <c r="AG868" t="s">
        <v>2957</v>
      </c>
      <c r="AH868" s="17" t="s">
        <v>1881</v>
      </c>
    </row>
    <row r="869" spans="1:34">
      <c r="A869">
        <v>462</v>
      </c>
      <c r="B869" s="17" t="s">
        <v>31</v>
      </c>
      <c r="C869" s="17" t="s">
        <v>31</v>
      </c>
      <c r="D869" s="17" t="s">
        <v>1</v>
      </c>
      <c r="E869" s="17" t="s">
        <v>112</v>
      </c>
      <c r="F869" s="17" t="s">
        <v>111</v>
      </c>
      <c r="G869" s="17" t="s">
        <v>563</v>
      </c>
      <c r="H869">
        <v>122559</v>
      </c>
      <c r="I869" s="8">
        <v>45940</v>
      </c>
      <c r="J869" s="8">
        <v>45940</v>
      </c>
      <c r="K869">
        <v>0</v>
      </c>
      <c r="L869" s="17" t="s">
        <v>2937</v>
      </c>
      <c r="M869">
        <v>15260</v>
      </c>
      <c r="N869">
        <v>3957</v>
      </c>
      <c r="O869">
        <v>45</v>
      </c>
      <c r="P869">
        <v>60</v>
      </c>
      <c r="Q869" s="17" t="s">
        <v>2944</v>
      </c>
      <c r="R869" s="17" t="s">
        <v>2945</v>
      </c>
      <c r="S869" s="17" t="s">
        <v>2946</v>
      </c>
      <c r="T869">
        <v>105</v>
      </c>
      <c r="U869" s="17" t="s">
        <v>2946</v>
      </c>
      <c r="V869" s="17" t="s">
        <v>2941</v>
      </c>
      <c r="W869" s="172">
        <v>45940</v>
      </c>
      <c r="Y869" s="172">
        <v>45931</v>
      </c>
      <c r="Z869" s="17" t="s">
        <v>2942</v>
      </c>
      <c r="AA869">
        <v>2025</v>
      </c>
      <c r="AB869" s="17" t="s">
        <v>2952</v>
      </c>
      <c r="AC869" s="17"/>
      <c r="AD869" s="17" t="s">
        <v>1780</v>
      </c>
      <c r="AE869">
        <v>18</v>
      </c>
      <c r="AF869" s="17" t="s">
        <v>2937</v>
      </c>
      <c r="AG869" t="s">
        <v>2957</v>
      </c>
      <c r="AH869" s="17" t="s">
        <v>1780</v>
      </c>
    </row>
    <row r="870" spans="1:34">
      <c r="A870">
        <v>464</v>
      </c>
      <c r="B870" s="17" t="s">
        <v>31</v>
      </c>
      <c r="C870" s="17" t="s">
        <v>31</v>
      </c>
      <c r="D870" s="17" t="s">
        <v>1</v>
      </c>
      <c r="E870" s="17" t="s">
        <v>112</v>
      </c>
      <c r="F870" s="17" t="s">
        <v>111</v>
      </c>
      <c r="G870" s="17" t="s">
        <v>566</v>
      </c>
      <c r="H870">
        <v>122559</v>
      </c>
      <c r="I870" s="8">
        <v>45940</v>
      </c>
      <c r="J870" s="8">
        <v>45940</v>
      </c>
      <c r="K870">
        <v>0</v>
      </c>
      <c r="L870" s="17" t="s">
        <v>2937</v>
      </c>
      <c r="M870">
        <v>14564</v>
      </c>
      <c r="N870">
        <v>4557</v>
      </c>
      <c r="O870">
        <v>46</v>
      </c>
      <c r="P870">
        <v>60</v>
      </c>
      <c r="Q870" s="17" t="s">
        <v>2944</v>
      </c>
      <c r="R870" s="17" t="s">
        <v>2945</v>
      </c>
      <c r="S870" s="17" t="s">
        <v>2946</v>
      </c>
      <c r="T870">
        <v>106</v>
      </c>
      <c r="U870" s="17" t="s">
        <v>2946</v>
      </c>
      <c r="V870" s="17" t="s">
        <v>2941</v>
      </c>
      <c r="W870" s="172">
        <v>45940</v>
      </c>
      <c r="Y870" s="172">
        <v>45931</v>
      </c>
      <c r="Z870" s="17" t="s">
        <v>2942</v>
      </c>
      <c r="AA870">
        <v>2025</v>
      </c>
      <c r="AB870" s="17" t="s">
        <v>2952</v>
      </c>
      <c r="AC870" s="17"/>
      <c r="AD870" s="17" t="s">
        <v>1780</v>
      </c>
      <c r="AE870">
        <v>18</v>
      </c>
      <c r="AF870" s="17" t="s">
        <v>2937</v>
      </c>
      <c r="AG870" t="s">
        <v>2957</v>
      </c>
      <c r="AH870" s="17" t="s">
        <v>1780</v>
      </c>
    </row>
    <row r="871" spans="1:34">
      <c r="A871">
        <v>463</v>
      </c>
      <c r="B871" s="17" t="s">
        <v>31</v>
      </c>
      <c r="C871" s="17" t="s">
        <v>31</v>
      </c>
      <c r="D871" s="17" t="s">
        <v>1</v>
      </c>
      <c r="E871" s="17" t="s">
        <v>112</v>
      </c>
      <c r="F871" s="17" t="s">
        <v>111</v>
      </c>
      <c r="G871" s="17" t="s">
        <v>564</v>
      </c>
      <c r="H871">
        <v>122559</v>
      </c>
      <c r="I871" s="8">
        <v>45940</v>
      </c>
      <c r="J871" s="8">
        <v>45940</v>
      </c>
      <c r="K871">
        <v>0</v>
      </c>
      <c r="L871" s="17" t="s">
        <v>2937</v>
      </c>
      <c r="M871">
        <v>10729</v>
      </c>
      <c r="N871">
        <v>2997</v>
      </c>
      <c r="O871">
        <v>50</v>
      </c>
      <c r="P871">
        <v>40</v>
      </c>
      <c r="Q871" s="17" t="s">
        <v>2944</v>
      </c>
      <c r="R871" s="17" t="s">
        <v>2945</v>
      </c>
      <c r="S871" s="17" t="s">
        <v>2946</v>
      </c>
      <c r="T871">
        <v>90</v>
      </c>
      <c r="U871" s="17" t="s">
        <v>2946</v>
      </c>
      <c r="V871" s="17" t="s">
        <v>2941</v>
      </c>
      <c r="W871" s="172">
        <v>45940</v>
      </c>
      <c r="Y871" s="172">
        <v>45931</v>
      </c>
      <c r="Z871" s="17" t="s">
        <v>2942</v>
      </c>
      <c r="AA871">
        <v>2025</v>
      </c>
      <c r="AB871" s="17" t="s">
        <v>2952</v>
      </c>
      <c r="AC871" s="17"/>
      <c r="AD871" s="17" t="s">
        <v>1780</v>
      </c>
      <c r="AE871">
        <v>18</v>
      </c>
      <c r="AF871" s="17" t="s">
        <v>2937</v>
      </c>
      <c r="AG871" t="s">
        <v>2957</v>
      </c>
      <c r="AH871" s="17" t="s">
        <v>1780</v>
      </c>
    </row>
    <row r="872" spans="1:34">
      <c r="A872">
        <v>77</v>
      </c>
      <c r="B872" s="17" t="s">
        <v>705</v>
      </c>
      <c r="C872" s="17" t="s">
        <v>705</v>
      </c>
      <c r="D872" s="17" t="s">
        <v>706</v>
      </c>
      <c r="E872" s="17" t="s">
        <v>809</v>
      </c>
      <c r="F872" s="17" t="s">
        <v>810</v>
      </c>
      <c r="G872" s="17" t="s">
        <v>813</v>
      </c>
      <c r="H872">
        <v>120044</v>
      </c>
      <c r="I872" s="8">
        <v>45936</v>
      </c>
      <c r="J872" s="8">
        <v>45936</v>
      </c>
      <c r="K872">
        <v>0</v>
      </c>
      <c r="L872" s="17" t="s">
        <v>2937</v>
      </c>
      <c r="M872">
        <v>9768</v>
      </c>
      <c r="N872">
        <v>2065</v>
      </c>
      <c r="O872">
        <v>18</v>
      </c>
      <c r="P872">
        <v>80</v>
      </c>
      <c r="Q872" s="17" t="s">
        <v>2944</v>
      </c>
      <c r="R872" s="17" t="s">
        <v>2945</v>
      </c>
      <c r="S872" s="17" t="s">
        <v>2948</v>
      </c>
      <c r="T872">
        <v>98</v>
      </c>
      <c r="U872" s="17" t="s">
        <v>2948</v>
      </c>
      <c r="V872" s="17" t="s">
        <v>2941</v>
      </c>
      <c r="W872" s="172">
        <v>45936</v>
      </c>
      <c r="X872" s="8">
        <v>45931</v>
      </c>
      <c r="Y872" s="172">
        <v>45931</v>
      </c>
      <c r="Z872" s="17" t="s">
        <v>2942</v>
      </c>
      <c r="AA872">
        <v>2025</v>
      </c>
      <c r="AB872" s="17" t="s">
        <v>1003</v>
      </c>
      <c r="AC872" s="17"/>
      <c r="AD872" s="17" t="s">
        <v>1140</v>
      </c>
      <c r="AE872">
        <v>18</v>
      </c>
      <c r="AF872" s="17" t="s">
        <v>2937</v>
      </c>
      <c r="AG872" t="s">
        <v>2957</v>
      </c>
      <c r="AH872" s="17" t="s">
        <v>1140</v>
      </c>
    </row>
    <row r="873" spans="1:34">
      <c r="A873">
        <v>517</v>
      </c>
      <c r="B873" s="17" t="s">
        <v>31</v>
      </c>
      <c r="C873" s="17" t="s">
        <v>31</v>
      </c>
      <c r="D873" s="17" t="s">
        <v>104</v>
      </c>
      <c r="E873" s="17" t="s">
        <v>127</v>
      </c>
      <c r="F873" s="17" t="s">
        <v>126</v>
      </c>
      <c r="G873" s="17" t="s">
        <v>617</v>
      </c>
      <c r="H873">
        <v>115423</v>
      </c>
      <c r="I873" s="8">
        <v>45944</v>
      </c>
      <c r="J873" s="8">
        <v>45945</v>
      </c>
      <c r="K873">
        <v>1</v>
      </c>
      <c r="L873" s="17" t="s">
        <v>2937</v>
      </c>
      <c r="M873">
        <v>307</v>
      </c>
      <c r="N873">
        <v>34</v>
      </c>
      <c r="O873">
        <v>129</v>
      </c>
      <c r="P873">
        <v>60</v>
      </c>
      <c r="Q873" s="17" t="s">
        <v>2944</v>
      </c>
      <c r="R873" s="17" t="s">
        <v>2945</v>
      </c>
      <c r="S873" s="17" t="s">
        <v>2946</v>
      </c>
      <c r="T873">
        <v>189</v>
      </c>
      <c r="U873" s="17" t="s">
        <v>2946</v>
      </c>
      <c r="V873" s="17" t="s">
        <v>2941</v>
      </c>
      <c r="W873" s="172">
        <v>45945</v>
      </c>
      <c r="Y873" s="172">
        <v>45931</v>
      </c>
      <c r="Z873" s="17" t="s">
        <v>2942</v>
      </c>
      <c r="AA873">
        <v>2025</v>
      </c>
      <c r="AB873" s="17" t="s">
        <v>2943</v>
      </c>
      <c r="AC873" s="17"/>
      <c r="AD873" s="17" t="s">
        <v>1835</v>
      </c>
      <c r="AE873">
        <v>18</v>
      </c>
      <c r="AF873" s="17" t="s">
        <v>2937</v>
      </c>
      <c r="AG873" t="s">
        <v>2957</v>
      </c>
      <c r="AH873" s="17" t="s">
        <v>1835</v>
      </c>
    </row>
    <row r="874" spans="1:34">
      <c r="A874">
        <v>102</v>
      </c>
      <c r="B874" s="17" t="s">
        <v>705</v>
      </c>
      <c r="C874" s="17" t="s">
        <v>705</v>
      </c>
      <c r="D874" s="17" t="s">
        <v>706</v>
      </c>
      <c r="E874" s="17" t="s">
        <v>809</v>
      </c>
      <c r="F874" s="17" t="s">
        <v>810</v>
      </c>
      <c r="G874" s="17" t="s">
        <v>841</v>
      </c>
      <c r="H874">
        <v>94335</v>
      </c>
      <c r="I874" s="8">
        <v>45939</v>
      </c>
      <c r="J874" s="8">
        <v>45939</v>
      </c>
      <c r="K874">
        <v>0</v>
      </c>
      <c r="L874" s="17" t="s">
        <v>2937</v>
      </c>
      <c r="M874">
        <v>0</v>
      </c>
      <c r="N874">
        <v>10120</v>
      </c>
      <c r="O874">
        <v>23</v>
      </c>
      <c r="P874">
        <v>80</v>
      </c>
      <c r="Q874" s="17" t="s">
        <v>2944</v>
      </c>
      <c r="R874" s="17" t="s">
        <v>2945</v>
      </c>
      <c r="S874" s="17" t="s">
        <v>2948</v>
      </c>
      <c r="T874">
        <v>103</v>
      </c>
      <c r="U874" s="17" t="s">
        <v>2948</v>
      </c>
      <c r="V874" s="17" t="s">
        <v>2941</v>
      </c>
      <c r="W874" s="172">
        <v>45939</v>
      </c>
      <c r="X874" s="8">
        <v>45931</v>
      </c>
      <c r="Y874" s="172">
        <v>45931</v>
      </c>
      <c r="Z874" s="17" t="s">
        <v>2942</v>
      </c>
      <c r="AA874">
        <v>2025</v>
      </c>
      <c r="AB874" s="17" t="s">
        <v>2951</v>
      </c>
      <c r="AC874" s="17"/>
      <c r="AD874" s="17" t="s">
        <v>1157</v>
      </c>
      <c r="AE874">
        <v>18</v>
      </c>
      <c r="AF874" s="17" t="s">
        <v>2937</v>
      </c>
      <c r="AG874" t="s">
        <v>2957</v>
      </c>
      <c r="AH874" s="17" t="s">
        <v>1157</v>
      </c>
    </row>
    <row r="875" spans="1:34">
      <c r="A875">
        <v>104</v>
      </c>
      <c r="B875" s="17" t="s">
        <v>705</v>
      </c>
      <c r="C875" s="17" t="s">
        <v>705</v>
      </c>
      <c r="D875" s="17" t="s">
        <v>706</v>
      </c>
      <c r="E875" s="17" t="s">
        <v>809</v>
      </c>
      <c r="F875" s="17" t="s">
        <v>810</v>
      </c>
      <c r="G875" s="17" t="s">
        <v>843</v>
      </c>
      <c r="H875">
        <v>94335</v>
      </c>
      <c r="I875" s="8">
        <v>45939</v>
      </c>
      <c r="J875" s="8">
        <v>45939</v>
      </c>
      <c r="K875">
        <v>0</v>
      </c>
      <c r="L875" s="17" t="s">
        <v>2937</v>
      </c>
      <c r="M875">
        <v>7918</v>
      </c>
      <c r="N875">
        <v>2404</v>
      </c>
      <c r="O875">
        <v>25</v>
      </c>
      <c r="P875">
        <v>100</v>
      </c>
      <c r="Q875" s="17" t="s">
        <v>2944</v>
      </c>
      <c r="R875" s="17" t="s">
        <v>2945</v>
      </c>
      <c r="S875" s="17" t="s">
        <v>2948</v>
      </c>
      <c r="T875">
        <v>125</v>
      </c>
      <c r="U875" s="17" t="s">
        <v>2948</v>
      </c>
      <c r="V875" s="17" t="s">
        <v>2941</v>
      </c>
      <c r="W875" s="172">
        <v>45939</v>
      </c>
      <c r="X875" s="8">
        <v>45931</v>
      </c>
      <c r="Y875" s="172">
        <v>45931</v>
      </c>
      <c r="Z875" s="17" t="s">
        <v>2942</v>
      </c>
      <c r="AA875">
        <v>2025</v>
      </c>
      <c r="AB875" s="17" t="s">
        <v>2951</v>
      </c>
      <c r="AC875" s="17"/>
      <c r="AD875" s="17" t="s">
        <v>2936</v>
      </c>
      <c r="AE875">
        <v>18</v>
      </c>
      <c r="AF875" s="17" t="s">
        <v>2937</v>
      </c>
      <c r="AG875" t="s">
        <v>2957</v>
      </c>
      <c r="AH875" s="17" t="s">
        <v>2960</v>
      </c>
    </row>
    <row r="876" spans="1:34">
      <c r="A876">
        <v>123</v>
      </c>
      <c r="B876" s="17" t="s">
        <v>705</v>
      </c>
      <c r="C876" s="17" t="s">
        <v>705</v>
      </c>
      <c r="D876" s="17" t="s">
        <v>706</v>
      </c>
      <c r="E876" s="17" t="s">
        <v>809</v>
      </c>
      <c r="F876" s="17" t="s">
        <v>810</v>
      </c>
      <c r="G876" s="17" t="s">
        <v>864</v>
      </c>
      <c r="H876">
        <v>105952</v>
      </c>
      <c r="I876" s="8">
        <v>45941</v>
      </c>
      <c r="J876" s="8">
        <v>45940</v>
      </c>
      <c r="K876">
        <v>-1</v>
      </c>
      <c r="L876" s="17" t="s">
        <v>2937</v>
      </c>
      <c r="M876">
        <v>6906</v>
      </c>
      <c r="N876">
        <v>878</v>
      </c>
      <c r="O876">
        <v>15</v>
      </c>
      <c r="P876">
        <v>160</v>
      </c>
      <c r="Q876" s="17" t="s">
        <v>2938</v>
      </c>
      <c r="R876" s="17" t="s">
        <v>2945</v>
      </c>
      <c r="S876" s="17" t="s">
        <v>2938</v>
      </c>
      <c r="T876">
        <v>175</v>
      </c>
      <c r="U876" s="17" t="s">
        <v>2940</v>
      </c>
      <c r="V876" s="17" t="s">
        <v>2941</v>
      </c>
      <c r="W876" s="172">
        <v>45941</v>
      </c>
      <c r="X876" s="8">
        <v>45931</v>
      </c>
      <c r="Y876" s="172">
        <v>45931</v>
      </c>
      <c r="Z876" s="17" t="s">
        <v>2942</v>
      </c>
      <c r="AA876">
        <v>2025</v>
      </c>
      <c r="AB876" s="17" t="s">
        <v>2952</v>
      </c>
      <c r="AC876" s="17"/>
      <c r="AD876" s="17" t="s">
        <v>2936</v>
      </c>
      <c r="AE876">
        <v>18</v>
      </c>
      <c r="AF876" s="17" t="s">
        <v>2937</v>
      </c>
      <c r="AG876" t="s">
        <v>2957</v>
      </c>
      <c r="AH876" s="17" t="s">
        <v>2960</v>
      </c>
    </row>
    <row r="877" spans="1:34">
      <c r="A877">
        <v>133</v>
      </c>
      <c r="B877" s="17" t="s">
        <v>31</v>
      </c>
      <c r="C877" s="17" t="s">
        <v>31</v>
      </c>
      <c r="D877" s="17" t="s">
        <v>104</v>
      </c>
      <c r="E877" s="17" t="s">
        <v>189</v>
      </c>
      <c r="F877" s="17" t="s">
        <v>190</v>
      </c>
      <c r="G877" s="17" t="s">
        <v>193</v>
      </c>
      <c r="H877" t="s">
        <v>241</v>
      </c>
      <c r="I877" s="8">
        <v>45933</v>
      </c>
      <c r="J877" s="8">
        <v>45933</v>
      </c>
      <c r="K877">
        <v>0</v>
      </c>
      <c r="L877" s="17" t="s">
        <v>2937</v>
      </c>
      <c r="M877">
        <v>1993</v>
      </c>
      <c r="N877">
        <v>599</v>
      </c>
      <c r="O877">
        <v>100</v>
      </c>
      <c r="P877">
        <v>60</v>
      </c>
      <c r="Q877" s="17" t="s">
        <v>2944</v>
      </c>
      <c r="R877" s="17" t="s">
        <v>2945</v>
      </c>
      <c r="S877" s="17" t="s">
        <v>2946</v>
      </c>
      <c r="T877">
        <v>160</v>
      </c>
      <c r="U877" s="17" t="s">
        <v>2946</v>
      </c>
      <c r="V877" s="17" t="s">
        <v>2941</v>
      </c>
      <c r="W877" s="172">
        <v>45933</v>
      </c>
      <c r="Y877" s="172">
        <v>45931</v>
      </c>
      <c r="Z877" s="17" t="s">
        <v>2942</v>
      </c>
      <c r="AA877">
        <v>2025</v>
      </c>
      <c r="AB877" s="17" t="s">
        <v>2952</v>
      </c>
      <c r="AC877" s="17"/>
      <c r="AD877" s="17" t="s">
        <v>2936</v>
      </c>
      <c r="AE877">
        <v>18</v>
      </c>
      <c r="AF877" s="17" t="s">
        <v>2937</v>
      </c>
      <c r="AG877" t="s">
        <v>2957</v>
      </c>
      <c r="AH877" s="17" t="s">
        <v>2960</v>
      </c>
    </row>
    <row r="878" spans="1:34">
      <c r="A878">
        <v>149</v>
      </c>
      <c r="B878" s="17" t="s">
        <v>705</v>
      </c>
      <c r="C878" s="17" t="s">
        <v>705</v>
      </c>
      <c r="D878" s="17" t="s">
        <v>706</v>
      </c>
      <c r="E878" s="17" t="s">
        <v>761</v>
      </c>
      <c r="F878" s="17" t="s">
        <v>762</v>
      </c>
      <c r="G878" s="17" t="s">
        <v>882</v>
      </c>
      <c r="H878">
        <v>121425</v>
      </c>
      <c r="I878" s="8">
        <v>45944</v>
      </c>
      <c r="J878" s="8">
        <v>45942</v>
      </c>
      <c r="K878">
        <v>-2</v>
      </c>
      <c r="L878" s="17" t="s">
        <v>2937</v>
      </c>
      <c r="M878">
        <v>0</v>
      </c>
      <c r="N878">
        <v>0</v>
      </c>
      <c r="O878">
        <v>10</v>
      </c>
      <c r="P878">
        <v>80</v>
      </c>
      <c r="Q878" s="17" t="s">
        <v>2944</v>
      </c>
      <c r="R878" s="17" t="s">
        <v>2945</v>
      </c>
      <c r="S878" s="17" t="s">
        <v>2948</v>
      </c>
      <c r="T878">
        <v>90</v>
      </c>
      <c r="U878" s="17" t="s">
        <v>2948</v>
      </c>
      <c r="V878" s="17" t="s">
        <v>2941</v>
      </c>
      <c r="W878" s="172">
        <v>45944</v>
      </c>
      <c r="X878" s="8">
        <v>45931</v>
      </c>
      <c r="Y878" s="172">
        <v>45931</v>
      </c>
      <c r="Z878" s="17" t="s">
        <v>2942</v>
      </c>
      <c r="AA878">
        <v>2025</v>
      </c>
      <c r="AB878" s="17" t="s">
        <v>2950</v>
      </c>
      <c r="AC878" s="17"/>
      <c r="AD878" s="17" t="s">
        <v>2936</v>
      </c>
      <c r="AE878">
        <v>18</v>
      </c>
      <c r="AF878" s="17" t="s">
        <v>2937</v>
      </c>
      <c r="AG878" t="s">
        <v>2957</v>
      </c>
      <c r="AH878" s="17" t="s">
        <v>2960</v>
      </c>
    </row>
    <row r="879" spans="1:34">
      <c r="A879">
        <v>170</v>
      </c>
      <c r="B879" s="17" t="s">
        <v>705</v>
      </c>
      <c r="C879" s="17" t="s">
        <v>705</v>
      </c>
      <c r="D879" s="17" t="s">
        <v>706</v>
      </c>
      <c r="E879" s="17" t="s">
        <v>907</v>
      </c>
      <c r="F879" s="17" t="s">
        <v>717</v>
      </c>
      <c r="G879" s="17" t="s">
        <v>914</v>
      </c>
      <c r="H879" t="s">
        <v>910</v>
      </c>
      <c r="I879" s="8">
        <v>45947</v>
      </c>
      <c r="J879" s="8">
        <v>45947</v>
      </c>
      <c r="K879">
        <v>0</v>
      </c>
      <c r="L879" s="17" t="s">
        <v>2937</v>
      </c>
      <c r="M879">
        <v>15182</v>
      </c>
      <c r="N879">
        <v>3558</v>
      </c>
      <c r="O879">
        <v>78</v>
      </c>
      <c r="P879">
        <v>80</v>
      </c>
      <c r="Q879" s="17" t="s">
        <v>2944</v>
      </c>
      <c r="R879" s="17" t="s">
        <v>2945</v>
      </c>
      <c r="S879" s="17" t="s">
        <v>2948</v>
      </c>
      <c r="T879">
        <v>158</v>
      </c>
      <c r="U879" s="17" t="s">
        <v>2948</v>
      </c>
      <c r="V879" s="17" t="s">
        <v>2941</v>
      </c>
      <c r="W879" s="172">
        <v>45947</v>
      </c>
      <c r="X879" s="8">
        <v>45931</v>
      </c>
      <c r="Y879" s="172">
        <v>45931</v>
      </c>
      <c r="Z879" s="17" t="s">
        <v>2942</v>
      </c>
      <c r="AA879">
        <v>2025</v>
      </c>
      <c r="AB879" s="17" t="s">
        <v>2952</v>
      </c>
      <c r="AC879" s="17"/>
      <c r="AD879" s="17" t="s">
        <v>2936</v>
      </c>
      <c r="AE879">
        <v>18</v>
      </c>
      <c r="AF879" s="17" t="s">
        <v>2937</v>
      </c>
      <c r="AG879" t="s">
        <v>2957</v>
      </c>
      <c r="AH879" s="17" t="s">
        <v>2960</v>
      </c>
    </row>
    <row r="880" spans="1:34">
      <c r="A880">
        <v>173</v>
      </c>
      <c r="B880" s="17" t="s">
        <v>31</v>
      </c>
      <c r="C880" s="17" t="s">
        <v>31</v>
      </c>
      <c r="D880" s="17" t="s">
        <v>104</v>
      </c>
      <c r="E880" s="17" t="s">
        <v>230</v>
      </c>
      <c r="F880" s="17" t="s">
        <v>231</v>
      </c>
      <c r="G880" s="17" t="s">
        <v>234</v>
      </c>
      <c r="H880" t="s">
        <v>245</v>
      </c>
      <c r="I880" s="8">
        <v>45933</v>
      </c>
      <c r="J880" s="8">
        <v>45933</v>
      </c>
      <c r="K880">
        <v>0</v>
      </c>
      <c r="L880" s="17" t="s">
        <v>2937</v>
      </c>
      <c r="M880">
        <v>9039</v>
      </c>
      <c r="N880">
        <v>1772</v>
      </c>
      <c r="O880">
        <v>69</v>
      </c>
      <c r="P880">
        <v>80</v>
      </c>
      <c r="Q880" s="17" t="s">
        <v>2944</v>
      </c>
      <c r="R880" s="17" t="s">
        <v>2945</v>
      </c>
      <c r="S880" s="17" t="s">
        <v>2948</v>
      </c>
      <c r="T880">
        <v>149</v>
      </c>
      <c r="U880" s="17" t="s">
        <v>2948</v>
      </c>
      <c r="V880" s="17" t="s">
        <v>2941</v>
      </c>
      <c r="W880" s="172">
        <v>45933</v>
      </c>
      <c r="Y880" s="172">
        <v>45931</v>
      </c>
      <c r="Z880" s="17" t="s">
        <v>2942</v>
      </c>
      <c r="AA880">
        <v>2025</v>
      </c>
      <c r="AB880" s="17" t="s">
        <v>2952</v>
      </c>
      <c r="AC880" s="17"/>
      <c r="AD880" s="17" t="s">
        <v>2936</v>
      </c>
      <c r="AE880">
        <v>18</v>
      </c>
      <c r="AF880" s="17" t="s">
        <v>2937</v>
      </c>
      <c r="AG880" t="s">
        <v>2957</v>
      </c>
      <c r="AH880" s="17" t="s">
        <v>2960</v>
      </c>
    </row>
    <row r="881" spans="1:34">
      <c r="A881">
        <v>187</v>
      </c>
      <c r="B881" s="17" t="s">
        <v>31</v>
      </c>
      <c r="C881" s="17" t="s">
        <v>31</v>
      </c>
      <c r="D881" s="17" t="s">
        <v>104</v>
      </c>
      <c r="E881" s="17" t="s">
        <v>127</v>
      </c>
      <c r="F881" s="17" t="s">
        <v>126</v>
      </c>
      <c r="G881" s="17" t="s">
        <v>254</v>
      </c>
      <c r="H881">
        <v>180916</v>
      </c>
      <c r="I881" s="8">
        <v>45934</v>
      </c>
      <c r="J881" s="8">
        <v>45934</v>
      </c>
      <c r="K881">
        <v>0</v>
      </c>
      <c r="L881" s="17" t="s">
        <v>2937</v>
      </c>
      <c r="M881">
        <v>62968</v>
      </c>
      <c r="N881">
        <v>2009</v>
      </c>
      <c r="O881">
        <v>40</v>
      </c>
      <c r="P881">
        <v>140</v>
      </c>
      <c r="Q881" s="17" t="s">
        <v>2944</v>
      </c>
      <c r="R881" s="17" t="s">
        <v>2945</v>
      </c>
      <c r="S881" s="17" t="s">
        <v>2948</v>
      </c>
      <c r="T881">
        <v>180</v>
      </c>
      <c r="U881" s="17" t="s">
        <v>2948</v>
      </c>
      <c r="V881" s="17" t="s">
        <v>2941</v>
      </c>
      <c r="W881" s="172">
        <v>45934</v>
      </c>
      <c r="Y881" s="172">
        <v>45931</v>
      </c>
      <c r="Z881" s="17" t="s">
        <v>2942</v>
      </c>
      <c r="AA881">
        <v>2025</v>
      </c>
      <c r="AB881" s="17" t="s">
        <v>2947</v>
      </c>
      <c r="AC881" s="17"/>
      <c r="AD881" s="17" t="s">
        <v>2936</v>
      </c>
      <c r="AE881">
        <v>18</v>
      </c>
      <c r="AF881" s="17" t="s">
        <v>2937</v>
      </c>
      <c r="AG881" t="s">
        <v>2957</v>
      </c>
      <c r="AH881" s="17" t="s">
        <v>2960</v>
      </c>
    </row>
    <row r="882" spans="1:34">
      <c r="A882">
        <v>228</v>
      </c>
      <c r="B882" s="17" t="s">
        <v>31</v>
      </c>
      <c r="C882" s="17" t="s">
        <v>31</v>
      </c>
      <c r="D882" s="17" t="s">
        <v>104</v>
      </c>
      <c r="E882" s="17" t="s">
        <v>127</v>
      </c>
      <c r="F882" s="17" t="s">
        <v>126</v>
      </c>
      <c r="G882" s="17" t="s">
        <v>254</v>
      </c>
      <c r="H882">
        <v>154422</v>
      </c>
      <c r="I882" s="8">
        <v>45935</v>
      </c>
      <c r="J882" s="8">
        <v>45935</v>
      </c>
      <c r="K882">
        <v>0</v>
      </c>
      <c r="L882" s="17" t="s">
        <v>2937</v>
      </c>
      <c r="M882">
        <v>63329</v>
      </c>
      <c r="N882">
        <v>2917</v>
      </c>
      <c r="O882">
        <v>50</v>
      </c>
      <c r="P882">
        <v>180</v>
      </c>
      <c r="Q882" s="17" t="s">
        <v>2938</v>
      </c>
      <c r="R882" s="17" t="s">
        <v>2939</v>
      </c>
      <c r="S882" s="17" t="s">
        <v>2938</v>
      </c>
      <c r="T882">
        <v>230</v>
      </c>
      <c r="U882" s="17" t="s">
        <v>2940</v>
      </c>
      <c r="V882" s="17" t="s">
        <v>2941</v>
      </c>
      <c r="W882" s="172">
        <v>45935</v>
      </c>
      <c r="Y882" s="172">
        <v>45931</v>
      </c>
      <c r="Z882" s="17" t="s">
        <v>2942</v>
      </c>
      <c r="AA882">
        <v>2025</v>
      </c>
      <c r="AB882" s="17" t="s">
        <v>2950</v>
      </c>
      <c r="AC882" s="17"/>
      <c r="AD882" s="17" t="s">
        <v>2936</v>
      </c>
      <c r="AE882">
        <v>18</v>
      </c>
      <c r="AF882" s="17" t="s">
        <v>2937</v>
      </c>
      <c r="AG882" t="s">
        <v>2957</v>
      </c>
      <c r="AH882" s="17" t="s">
        <v>2960</v>
      </c>
    </row>
    <row r="883" spans="1:34">
      <c r="A883">
        <v>201</v>
      </c>
      <c r="B883" s="17" t="s">
        <v>705</v>
      </c>
      <c r="C883" s="17" t="s">
        <v>705</v>
      </c>
      <c r="D883" s="17" t="s">
        <v>706</v>
      </c>
      <c r="E883" s="17" t="s">
        <v>761</v>
      </c>
      <c r="F883" s="17" t="s">
        <v>762</v>
      </c>
      <c r="G883" s="17" t="s">
        <v>949</v>
      </c>
      <c r="H883">
        <v>114240</v>
      </c>
      <c r="I883" s="8">
        <v>45954</v>
      </c>
      <c r="J883" s="8">
        <v>45954</v>
      </c>
      <c r="K883">
        <v>0</v>
      </c>
      <c r="L883" s="17" t="s">
        <v>2937</v>
      </c>
      <c r="M883">
        <v>12756</v>
      </c>
      <c r="N883">
        <v>3098</v>
      </c>
      <c r="O883">
        <v>16</v>
      </c>
      <c r="P883">
        <v>40</v>
      </c>
      <c r="Q883" s="17" t="s">
        <v>2944</v>
      </c>
      <c r="R883" s="17" t="s">
        <v>2945</v>
      </c>
      <c r="S883" s="17" t="s">
        <v>2946</v>
      </c>
      <c r="T883">
        <v>56</v>
      </c>
      <c r="U883" s="17" t="s">
        <v>2946</v>
      </c>
      <c r="V883" s="17" t="s">
        <v>2941</v>
      </c>
      <c r="W883" s="172">
        <v>45954</v>
      </c>
      <c r="X883" s="8">
        <v>45931</v>
      </c>
      <c r="Y883" s="172">
        <v>45931</v>
      </c>
      <c r="Z883" s="17" t="s">
        <v>2942</v>
      </c>
      <c r="AA883">
        <v>2025</v>
      </c>
      <c r="AB883" s="17" t="s">
        <v>2952</v>
      </c>
      <c r="AC883" s="17"/>
      <c r="AD883" s="17" t="s">
        <v>2936</v>
      </c>
      <c r="AE883">
        <v>18</v>
      </c>
      <c r="AF883" s="17" t="s">
        <v>2937</v>
      </c>
      <c r="AG883" t="s">
        <v>2957</v>
      </c>
      <c r="AH883" s="17" t="s">
        <v>2960</v>
      </c>
    </row>
    <row r="884" spans="1:34">
      <c r="A884">
        <v>205</v>
      </c>
      <c r="B884" s="17" t="s">
        <v>31</v>
      </c>
      <c r="C884" s="17" t="s">
        <v>31</v>
      </c>
      <c r="D884" s="17" t="s">
        <v>1</v>
      </c>
      <c r="E884" s="17" t="s">
        <v>105</v>
      </c>
      <c r="F884" s="17" t="s">
        <v>106</v>
      </c>
      <c r="G884" s="17" t="s">
        <v>271</v>
      </c>
      <c r="H884" t="s">
        <v>307</v>
      </c>
      <c r="I884" s="8">
        <v>45934</v>
      </c>
      <c r="J884" s="8">
        <v>45934</v>
      </c>
      <c r="K884">
        <v>0</v>
      </c>
      <c r="L884" s="17" t="s">
        <v>2937</v>
      </c>
      <c r="M884">
        <v>212</v>
      </c>
      <c r="N884">
        <v>864</v>
      </c>
      <c r="O884">
        <v>5</v>
      </c>
      <c r="P884">
        <v>20</v>
      </c>
      <c r="Q884" s="17" t="s">
        <v>2944</v>
      </c>
      <c r="R884" s="17" t="s">
        <v>2945</v>
      </c>
      <c r="S884" s="17" t="s">
        <v>2946</v>
      </c>
      <c r="T884">
        <v>25</v>
      </c>
      <c r="U884" s="17" t="s">
        <v>2946</v>
      </c>
      <c r="V884" s="17" t="s">
        <v>2941</v>
      </c>
      <c r="W884" s="172">
        <v>45934</v>
      </c>
      <c r="Y884" s="172">
        <v>45931</v>
      </c>
      <c r="Z884" s="17" t="s">
        <v>2942</v>
      </c>
      <c r="AA884">
        <v>2025</v>
      </c>
      <c r="AB884" s="17" t="s">
        <v>2947</v>
      </c>
      <c r="AC884" s="17"/>
      <c r="AD884" s="17" t="s">
        <v>2936</v>
      </c>
      <c r="AE884">
        <v>18</v>
      </c>
      <c r="AF884" s="17" t="s">
        <v>2937</v>
      </c>
      <c r="AG884" t="s">
        <v>2957</v>
      </c>
      <c r="AH884" s="17" t="s">
        <v>2960</v>
      </c>
    </row>
    <row r="885" spans="1:34">
      <c r="A885">
        <v>486</v>
      </c>
      <c r="B885" s="17" t="s">
        <v>31</v>
      </c>
      <c r="C885" s="17" t="s">
        <v>31</v>
      </c>
      <c r="D885" s="17" t="s">
        <v>1</v>
      </c>
      <c r="E885" s="17" t="s">
        <v>105</v>
      </c>
      <c r="F885" s="17" t="s">
        <v>106</v>
      </c>
      <c r="G885" s="17" t="s">
        <v>271</v>
      </c>
      <c r="H885" t="s">
        <v>623</v>
      </c>
      <c r="I885" s="8">
        <v>45943</v>
      </c>
      <c r="J885" s="8">
        <v>45944</v>
      </c>
      <c r="K885">
        <v>1</v>
      </c>
      <c r="L885" s="17" t="s">
        <v>2937</v>
      </c>
      <c r="M885">
        <v>212</v>
      </c>
      <c r="N885">
        <v>864</v>
      </c>
      <c r="O885">
        <v>25</v>
      </c>
      <c r="P885">
        <v>200</v>
      </c>
      <c r="Q885" s="17" t="s">
        <v>2938</v>
      </c>
      <c r="R885" s="17" t="s">
        <v>2939</v>
      </c>
      <c r="S885" s="17" t="s">
        <v>2938</v>
      </c>
      <c r="T885">
        <v>225</v>
      </c>
      <c r="U885" s="17" t="s">
        <v>2940</v>
      </c>
      <c r="V885" s="17" t="s">
        <v>2941</v>
      </c>
      <c r="W885" s="172">
        <v>45944</v>
      </c>
      <c r="Y885" s="172">
        <v>45931</v>
      </c>
      <c r="Z885" s="17" t="s">
        <v>2942</v>
      </c>
      <c r="AA885">
        <v>2025</v>
      </c>
      <c r="AB885" s="17" t="s">
        <v>2949</v>
      </c>
      <c r="AC885" s="17"/>
      <c r="AD885" s="17" t="s">
        <v>2936</v>
      </c>
      <c r="AE885">
        <v>18</v>
      </c>
      <c r="AF885" s="17" t="s">
        <v>2937</v>
      </c>
      <c r="AG885" t="s">
        <v>2957</v>
      </c>
      <c r="AH885" s="17" t="s">
        <v>2960</v>
      </c>
    </row>
    <row r="886" spans="1:34">
      <c r="A886">
        <v>210</v>
      </c>
      <c r="B886" s="17" t="s">
        <v>705</v>
      </c>
      <c r="C886" s="17" t="s">
        <v>705</v>
      </c>
      <c r="D886" s="17" t="s">
        <v>706</v>
      </c>
      <c r="E886" s="17" t="s">
        <v>761</v>
      </c>
      <c r="F886" s="17" t="s">
        <v>762</v>
      </c>
      <c r="G886" s="17" t="s">
        <v>952</v>
      </c>
      <c r="H886">
        <v>121727</v>
      </c>
      <c r="I886" s="8">
        <v>45954</v>
      </c>
      <c r="J886" s="8">
        <v>45955</v>
      </c>
      <c r="K886">
        <v>1</v>
      </c>
      <c r="L886" s="17" t="s">
        <v>2937</v>
      </c>
      <c r="M886">
        <v>93</v>
      </c>
      <c r="N886">
        <v>63</v>
      </c>
      <c r="O886">
        <v>92</v>
      </c>
      <c r="P886">
        <v>100</v>
      </c>
      <c r="Q886" s="17" t="s">
        <v>2944</v>
      </c>
      <c r="R886" s="17" t="s">
        <v>2945</v>
      </c>
      <c r="S886" s="17" t="s">
        <v>2948</v>
      </c>
      <c r="T886">
        <v>192</v>
      </c>
      <c r="U886" s="17" t="s">
        <v>2948</v>
      </c>
      <c r="V886" s="17" t="s">
        <v>2941</v>
      </c>
      <c r="W886" s="172">
        <v>45954</v>
      </c>
      <c r="X886" s="8">
        <v>45931</v>
      </c>
      <c r="Y886" s="172">
        <v>45931</v>
      </c>
      <c r="Z886" s="17" t="s">
        <v>2942</v>
      </c>
      <c r="AA886">
        <v>2025</v>
      </c>
      <c r="AB886" s="17" t="s">
        <v>2947</v>
      </c>
      <c r="AC886" s="17"/>
      <c r="AD886" s="17" t="s">
        <v>2936</v>
      </c>
      <c r="AE886">
        <v>18</v>
      </c>
      <c r="AF886" s="17" t="s">
        <v>2937</v>
      </c>
      <c r="AG886" t="s">
        <v>2957</v>
      </c>
      <c r="AH886" s="17" t="s">
        <v>2960</v>
      </c>
    </row>
    <row r="887" spans="1:34">
      <c r="A887">
        <v>212</v>
      </c>
      <c r="B887" s="17" t="s">
        <v>705</v>
      </c>
      <c r="C887" s="17" t="s">
        <v>705</v>
      </c>
      <c r="D887" s="17" t="s">
        <v>706</v>
      </c>
      <c r="E887" s="17" t="s">
        <v>761</v>
      </c>
      <c r="F887" s="17" t="s">
        <v>762</v>
      </c>
      <c r="G887" s="17" t="s">
        <v>954</v>
      </c>
      <c r="H887">
        <v>113600</v>
      </c>
      <c r="I887" s="8">
        <v>45954</v>
      </c>
      <c r="J887" s="8">
        <v>45954</v>
      </c>
      <c r="K887">
        <v>0</v>
      </c>
      <c r="L887" s="17" t="s">
        <v>2937</v>
      </c>
      <c r="M887">
        <v>2552</v>
      </c>
      <c r="N887">
        <v>348</v>
      </c>
      <c r="O887">
        <v>25</v>
      </c>
      <c r="P887">
        <v>160</v>
      </c>
      <c r="Q887" s="17" t="s">
        <v>2938</v>
      </c>
      <c r="R887" s="17" t="s">
        <v>2945</v>
      </c>
      <c r="S887" s="17" t="s">
        <v>2938</v>
      </c>
      <c r="T887">
        <v>185</v>
      </c>
      <c r="U887" s="17" t="s">
        <v>2940</v>
      </c>
      <c r="V887" s="17" t="s">
        <v>2941</v>
      </c>
      <c r="W887" s="172">
        <v>45954</v>
      </c>
      <c r="X887" s="8">
        <v>45931</v>
      </c>
      <c r="Y887" s="172">
        <v>45931</v>
      </c>
      <c r="Z887" s="17" t="s">
        <v>2942</v>
      </c>
      <c r="AA887">
        <v>2025</v>
      </c>
      <c r="AB887" s="17" t="s">
        <v>2952</v>
      </c>
      <c r="AC887" s="17"/>
      <c r="AD887" s="17" t="s">
        <v>2936</v>
      </c>
      <c r="AE887">
        <v>18</v>
      </c>
      <c r="AF887" s="17" t="s">
        <v>2937</v>
      </c>
      <c r="AG887" t="s">
        <v>2957</v>
      </c>
      <c r="AH887" s="17" t="s">
        <v>2960</v>
      </c>
    </row>
    <row r="888" spans="1:34">
      <c r="A888">
        <v>212</v>
      </c>
      <c r="B888" s="17" t="s">
        <v>31</v>
      </c>
      <c r="C888" s="17" t="s">
        <v>31</v>
      </c>
      <c r="D888" s="17" t="s">
        <v>104</v>
      </c>
      <c r="E888" s="17" t="s">
        <v>129</v>
      </c>
      <c r="F888" s="17" t="s">
        <v>128</v>
      </c>
      <c r="G888" s="17" t="s">
        <v>278</v>
      </c>
      <c r="H888">
        <v>82842</v>
      </c>
      <c r="I888" s="8">
        <v>45934</v>
      </c>
      <c r="J888" s="8">
        <v>45934</v>
      </c>
      <c r="K888">
        <v>0</v>
      </c>
      <c r="L888" s="17" t="s">
        <v>2937</v>
      </c>
      <c r="M888">
        <v>6122</v>
      </c>
      <c r="N888">
        <v>1752</v>
      </c>
      <c r="O888">
        <v>50</v>
      </c>
      <c r="P888">
        <v>60</v>
      </c>
      <c r="Q888" s="17" t="s">
        <v>2944</v>
      </c>
      <c r="R888" s="17" t="s">
        <v>2945</v>
      </c>
      <c r="S888" s="17" t="s">
        <v>2946</v>
      </c>
      <c r="T888">
        <v>110</v>
      </c>
      <c r="U888" s="17" t="s">
        <v>2946</v>
      </c>
      <c r="V888" s="17" t="s">
        <v>2941</v>
      </c>
      <c r="W888" s="172">
        <v>45934</v>
      </c>
      <c r="Y888" s="172">
        <v>45931</v>
      </c>
      <c r="Z888" s="17" t="s">
        <v>2942</v>
      </c>
      <c r="AA888">
        <v>2025</v>
      </c>
      <c r="AB888" s="17" t="s">
        <v>2947</v>
      </c>
      <c r="AC888" s="17"/>
      <c r="AD888" s="17" t="s">
        <v>2936</v>
      </c>
      <c r="AE888">
        <v>18</v>
      </c>
      <c r="AF888" s="17" t="s">
        <v>2937</v>
      </c>
      <c r="AG888" t="s">
        <v>2957</v>
      </c>
      <c r="AH888" s="17" t="s">
        <v>2960</v>
      </c>
    </row>
    <row r="889" spans="1:34">
      <c r="A889">
        <v>241</v>
      </c>
      <c r="B889" s="17" t="s">
        <v>31</v>
      </c>
      <c r="C889" s="17" t="s">
        <v>31</v>
      </c>
      <c r="D889" s="17" t="s">
        <v>1</v>
      </c>
      <c r="E889" s="17" t="s">
        <v>105</v>
      </c>
      <c r="F889" s="17" t="s">
        <v>106</v>
      </c>
      <c r="G889" s="17" t="s">
        <v>314</v>
      </c>
      <c r="H889" t="s">
        <v>407</v>
      </c>
      <c r="I889" s="8">
        <v>45935</v>
      </c>
      <c r="J889" s="8">
        <v>45937</v>
      </c>
      <c r="K889">
        <v>2</v>
      </c>
      <c r="L889" s="17" t="s">
        <v>2937</v>
      </c>
      <c r="M889">
        <v>0</v>
      </c>
      <c r="N889">
        <v>0</v>
      </c>
      <c r="O889">
        <v>12</v>
      </c>
      <c r="P889">
        <v>160</v>
      </c>
      <c r="Q889" s="17" t="s">
        <v>2938</v>
      </c>
      <c r="R889" s="17" t="s">
        <v>2939</v>
      </c>
      <c r="S889" s="17" t="s">
        <v>2938</v>
      </c>
      <c r="T889">
        <v>172</v>
      </c>
      <c r="U889" s="17" t="s">
        <v>2940</v>
      </c>
      <c r="V889" s="17" t="s">
        <v>2941</v>
      </c>
      <c r="W889" s="172">
        <v>45937</v>
      </c>
      <c r="Y889" s="172">
        <v>45931</v>
      </c>
      <c r="Z889" s="17" t="s">
        <v>2942</v>
      </c>
      <c r="AA889">
        <v>2025</v>
      </c>
      <c r="AB889" s="17" t="s">
        <v>2949</v>
      </c>
      <c r="AC889" s="17"/>
      <c r="AD889" s="17" t="s">
        <v>2936</v>
      </c>
      <c r="AE889">
        <v>18</v>
      </c>
      <c r="AF889" s="17" t="s">
        <v>2937</v>
      </c>
      <c r="AG889" t="s">
        <v>2957</v>
      </c>
      <c r="AH889" s="17" t="s">
        <v>2960</v>
      </c>
    </row>
    <row r="890" spans="1:34">
      <c r="A890">
        <v>268</v>
      </c>
      <c r="B890" s="17" t="s">
        <v>31</v>
      </c>
      <c r="C890" s="17" t="s">
        <v>31</v>
      </c>
      <c r="D890" s="17" t="s">
        <v>104</v>
      </c>
      <c r="E890" s="17" t="s">
        <v>129</v>
      </c>
      <c r="F890" s="17" t="s">
        <v>340</v>
      </c>
      <c r="G890" s="17" t="s">
        <v>350</v>
      </c>
      <c r="H890">
        <v>124915</v>
      </c>
      <c r="I890" s="8">
        <v>45935</v>
      </c>
      <c r="J890" s="8">
        <v>45935</v>
      </c>
      <c r="K890">
        <v>0</v>
      </c>
      <c r="L890" s="17" t="s">
        <v>2937</v>
      </c>
      <c r="M890">
        <v>430</v>
      </c>
      <c r="N890">
        <v>367</v>
      </c>
      <c r="O890">
        <v>113</v>
      </c>
      <c r="P890">
        <v>120</v>
      </c>
      <c r="Q890" s="17" t="s">
        <v>2944</v>
      </c>
      <c r="R890" s="17" t="s">
        <v>2945</v>
      </c>
      <c r="S890" s="17" t="s">
        <v>2948</v>
      </c>
      <c r="T890">
        <v>233</v>
      </c>
      <c r="U890" s="17" t="s">
        <v>2948</v>
      </c>
      <c r="V890" s="17" t="s">
        <v>2941</v>
      </c>
      <c r="W890" s="172">
        <v>45935</v>
      </c>
      <c r="Y890" s="172">
        <v>45931</v>
      </c>
      <c r="Z890" s="17" t="s">
        <v>2942</v>
      </c>
      <c r="AA890">
        <v>2025</v>
      </c>
      <c r="AB890" s="17" t="s">
        <v>2950</v>
      </c>
      <c r="AC890" s="17"/>
      <c r="AD890" s="17" t="s">
        <v>2936</v>
      </c>
      <c r="AE890">
        <v>18</v>
      </c>
      <c r="AF890" s="17" t="s">
        <v>2937</v>
      </c>
      <c r="AG890" t="s">
        <v>2957</v>
      </c>
      <c r="AH890" s="17" t="s">
        <v>2960</v>
      </c>
    </row>
    <row r="891" spans="1:34">
      <c r="A891">
        <v>287</v>
      </c>
      <c r="B891" s="17" t="s">
        <v>31</v>
      </c>
      <c r="C891" s="17" t="s">
        <v>31</v>
      </c>
      <c r="D891" s="17" t="s">
        <v>1</v>
      </c>
      <c r="E891" s="17" t="s">
        <v>143</v>
      </c>
      <c r="F891" s="17" t="s">
        <v>111</v>
      </c>
      <c r="G891" s="17" t="s">
        <v>488</v>
      </c>
      <c r="H891">
        <v>111825</v>
      </c>
      <c r="I891" s="8">
        <v>45936</v>
      </c>
      <c r="J891" s="8">
        <v>45936</v>
      </c>
      <c r="K891">
        <v>0</v>
      </c>
      <c r="L891" s="17" t="s">
        <v>2937</v>
      </c>
      <c r="M891">
        <v>10140</v>
      </c>
      <c r="N891">
        <v>2333</v>
      </c>
      <c r="O891">
        <v>12</v>
      </c>
      <c r="P891">
        <v>80</v>
      </c>
      <c r="Q891" s="17" t="s">
        <v>2944</v>
      </c>
      <c r="R891" s="17" t="s">
        <v>2945</v>
      </c>
      <c r="S891" s="17" t="s">
        <v>2948</v>
      </c>
      <c r="T891">
        <v>92</v>
      </c>
      <c r="U891" s="17" t="s">
        <v>2948</v>
      </c>
      <c r="V891" s="17" t="s">
        <v>2941</v>
      </c>
      <c r="W891" s="172">
        <v>45936</v>
      </c>
      <c r="Y891" s="172">
        <v>45931</v>
      </c>
      <c r="Z891" s="17" t="s">
        <v>2942</v>
      </c>
      <c r="AA891">
        <v>2025</v>
      </c>
      <c r="AB891" s="17" t="s">
        <v>1003</v>
      </c>
      <c r="AC891" s="17"/>
      <c r="AD891" s="17" t="s">
        <v>2936</v>
      </c>
      <c r="AE891">
        <v>18</v>
      </c>
      <c r="AF891" s="17" t="s">
        <v>2937</v>
      </c>
      <c r="AG891" t="s">
        <v>2957</v>
      </c>
      <c r="AH891" s="17" t="s">
        <v>2960</v>
      </c>
    </row>
    <row r="892" spans="1:34">
      <c r="A892">
        <v>320</v>
      </c>
      <c r="B892" s="17" t="s">
        <v>31</v>
      </c>
      <c r="C892" s="17" t="s">
        <v>31</v>
      </c>
      <c r="D892" s="17" t="s">
        <v>104</v>
      </c>
      <c r="E892" s="17" t="s">
        <v>129</v>
      </c>
      <c r="F892" s="17" t="s">
        <v>340</v>
      </c>
      <c r="G892" s="17" t="s">
        <v>395</v>
      </c>
      <c r="H892">
        <v>75812</v>
      </c>
      <c r="I892" s="8">
        <v>45936</v>
      </c>
      <c r="J892" s="8">
        <v>45936</v>
      </c>
      <c r="K892">
        <v>0</v>
      </c>
      <c r="L892" s="17" t="s">
        <v>2937</v>
      </c>
      <c r="M892">
        <v>815</v>
      </c>
      <c r="N892">
        <v>267</v>
      </c>
      <c r="O892">
        <v>11</v>
      </c>
      <c r="P892">
        <v>160</v>
      </c>
      <c r="Q892" s="17" t="s">
        <v>2938</v>
      </c>
      <c r="R892" s="17" t="s">
        <v>2939</v>
      </c>
      <c r="S892" s="17" t="s">
        <v>2938</v>
      </c>
      <c r="T892">
        <v>171</v>
      </c>
      <c r="U892" s="17" t="s">
        <v>2940</v>
      </c>
      <c r="V892" s="17" t="s">
        <v>2941</v>
      </c>
      <c r="W892" s="172">
        <v>45936</v>
      </c>
      <c r="Y892" s="172">
        <v>45931</v>
      </c>
      <c r="Z892" s="17" t="s">
        <v>2942</v>
      </c>
      <c r="AA892">
        <v>2025</v>
      </c>
      <c r="AB892" s="17" t="s">
        <v>1003</v>
      </c>
      <c r="AC892" s="17"/>
      <c r="AD892" s="17" t="s">
        <v>2936</v>
      </c>
      <c r="AE892">
        <v>18</v>
      </c>
      <c r="AF892" s="17" t="s">
        <v>2937</v>
      </c>
      <c r="AG892" t="s">
        <v>2957</v>
      </c>
      <c r="AH892" s="17" t="s">
        <v>2960</v>
      </c>
    </row>
    <row r="893" spans="1:34">
      <c r="A893">
        <v>323</v>
      </c>
      <c r="B893" s="17" t="s">
        <v>31</v>
      </c>
      <c r="C893" s="17" t="s">
        <v>31</v>
      </c>
      <c r="D893" s="17" t="s">
        <v>104</v>
      </c>
      <c r="E893" s="17" t="s">
        <v>129</v>
      </c>
      <c r="F893" s="17" t="s">
        <v>340</v>
      </c>
      <c r="G893" s="17" t="s">
        <v>398</v>
      </c>
      <c r="H893">
        <v>55433</v>
      </c>
      <c r="I893" s="8">
        <v>45936</v>
      </c>
      <c r="J893" s="8">
        <v>45937</v>
      </c>
      <c r="K893">
        <v>1</v>
      </c>
      <c r="L893" s="17" t="s">
        <v>2937</v>
      </c>
      <c r="M893">
        <v>977</v>
      </c>
      <c r="N893">
        <v>745</v>
      </c>
      <c r="O893">
        <v>110</v>
      </c>
      <c r="P893">
        <v>60</v>
      </c>
      <c r="Q893" s="17" t="s">
        <v>2944</v>
      </c>
      <c r="R893" s="17" t="s">
        <v>2945</v>
      </c>
      <c r="S893" s="17" t="s">
        <v>2946</v>
      </c>
      <c r="T893">
        <v>170</v>
      </c>
      <c r="U893" s="17" t="s">
        <v>2946</v>
      </c>
      <c r="V893" s="17" t="s">
        <v>2941</v>
      </c>
      <c r="W893" s="172">
        <v>45937</v>
      </c>
      <c r="Y893" s="172">
        <v>45931</v>
      </c>
      <c r="Z893" s="17" t="s">
        <v>2942</v>
      </c>
      <c r="AA893">
        <v>2025</v>
      </c>
      <c r="AB893" s="17" t="s">
        <v>2949</v>
      </c>
      <c r="AC893" s="17"/>
      <c r="AD893" s="17" t="s">
        <v>2936</v>
      </c>
      <c r="AE893">
        <v>18</v>
      </c>
      <c r="AF893" s="17" t="s">
        <v>2937</v>
      </c>
      <c r="AG893" t="s">
        <v>2957</v>
      </c>
      <c r="AH893" s="17" t="s">
        <v>2960</v>
      </c>
    </row>
    <row r="894" spans="1:34">
      <c r="A894">
        <v>327</v>
      </c>
      <c r="B894" s="17" t="s">
        <v>31</v>
      </c>
      <c r="C894" s="17" t="s">
        <v>31</v>
      </c>
      <c r="D894" s="17" t="s">
        <v>104</v>
      </c>
      <c r="E894" s="17" t="s">
        <v>129</v>
      </c>
      <c r="F894" s="17" t="s">
        <v>340</v>
      </c>
      <c r="G894" s="17" t="s">
        <v>400</v>
      </c>
      <c r="H894">
        <v>80441</v>
      </c>
      <c r="I894" s="8">
        <v>45936</v>
      </c>
      <c r="J894" s="8">
        <v>45936</v>
      </c>
      <c r="K894">
        <v>0</v>
      </c>
      <c r="L894" s="17" t="s">
        <v>2937</v>
      </c>
      <c r="M894">
        <v>4053</v>
      </c>
      <c r="N894">
        <v>697</v>
      </c>
      <c r="O894">
        <v>20</v>
      </c>
      <c r="P894">
        <v>80</v>
      </c>
      <c r="Q894" s="17" t="s">
        <v>2944</v>
      </c>
      <c r="R894" s="17" t="s">
        <v>2945</v>
      </c>
      <c r="S894" s="17" t="s">
        <v>2948</v>
      </c>
      <c r="T894">
        <v>100</v>
      </c>
      <c r="U894" s="17" t="s">
        <v>2948</v>
      </c>
      <c r="V894" s="17" t="s">
        <v>2941</v>
      </c>
      <c r="W894" s="172">
        <v>45936</v>
      </c>
      <c r="Y894" s="172">
        <v>45931</v>
      </c>
      <c r="Z894" s="17" t="s">
        <v>2942</v>
      </c>
      <c r="AA894">
        <v>2025</v>
      </c>
      <c r="AB894" s="17" t="s">
        <v>1003</v>
      </c>
      <c r="AC894" s="17"/>
      <c r="AD894" s="17" t="s">
        <v>2936</v>
      </c>
      <c r="AE894">
        <v>18</v>
      </c>
      <c r="AF894" s="17" t="s">
        <v>2937</v>
      </c>
      <c r="AG894" t="s">
        <v>2957</v>
      </c>
      <c r="AH894" s="17" t="s">
        <v>2960</v>
      </c>
    </row>
    <row r="895" spans="1:34">
      <c r="A895">
        <v>343</v>
      </c>
      <c r="B895" s="17" t="s">
        <v>31</v>
      </c>
      <c r="C895" s="17" t="s">
        <v>31</v>
      </c>
      <c r="D895" s="17" t="s">
        <v>104</v>
      </c>
      <c r="E895" s="17" t="s">
        <v>189</v>
      </c>
      <c r="F895" s="17" t="s">
        <v>190</v>
      </c>
      <c r="G895" s="17" t="s">
        <v>435</v>
      </c>
      <c r="H895" t="s">
        <v>489</v>
      </c>
      <c r="I895" s="8">
        <v>45937</v>
      </c>
      <c r="J895" s="8">
        <v>45939</v>
      </c>
      <c r="K895">
        <v>2</v>
      </c>
      <c r="L895" s="17" t="s">
        <v>2937</v>
      </c>
      <c r="M895">
        <v>8356</v>
      </c>
      <c r="N895">
        <v>2250</v>
      </c>
      <c r="O895">
        <v>135</v>
      </c>
      <c r="P895">
        <v>80</v>
      </c>
      <c r="Q895" s="17" t="s">
        <v>2944</v>
      </c>
      <c r="R895" s="17" t="s">
        <v>2945</v>
      </c>
      <c r="S895" s="17" t="s">
        <v>2948</v>
      </c>
      <c r="T895">
        <v>215</v>
      </c>
      <c r="U895" s="17" t="s">
        <v>2948</v>
      </c>
      <c r="V895" s="17" t="s">
        <v>2941</v>
      </c>
      <c r="W895" s="172">
        <v>45939</v>
      </c>
      <c r="Y895" s="172">
        <v>45931</v>
      </c>
      <c r="Z895" s="17" t="s">
        <v>2942</v>
      </c>
      <c r="AA895">
        <v>2025</v>
      </c>
      <c r="AB895" s="17" t="s">
        <v>2951</v>
      </c>
      <c r="AC895" s="17"/>
      <c r="AD895" s="17" t="s">
        <v>2936</v>
      </c>
      <c r="AE895">
        <v>18</v>
      </c>
      <c r="AF895" s="17" t="s">
        <v>2937</v>
      </c>
      <c r="AG895" t="s">
        <v>2957</v>
      </c>
      <c r="AH895" s="17" t="s">
        <v>2960</v>
      </c>
    </row>
    <row r="896" spans="1:34">
      <c r="A896">
        <v>365</v>
      </c>
      <c r="B896" s="17" t="s">
        <v>31</v>
      </c>
      <c r="C896" s="17" t="s">
        <v>31</v>
      </c>
      <c r="D896" s="17" t="s">
        <v>104</v>
      </c>
      <c r="E896" s="17" t="s">
        <v>230</v>
      </c>
      <c r="F896" s="17" t="s">
        <v>231</v>
      </c>
      <c r="G896" s="17" t="s">
        <v>457</v>
      </c>
      <c r="H896" t="s">
        <v>494</v>
      </c>
      <c r="I896" s="8">
        <v>45938</v>
      </c>
      <c r="J896" s="8">
        <v>45940</v>
      </c>
      <c r="K896">
        <v>2</v>
      </c>
      <c r="L896" s="17" t="s">
        <v>2937</v>
      </c>
      <c r="M896">
        <v>3156</v>
      </c>
      <c r="N896">
        <v>354</v>
      </c>
      <c r="O896">
        <v>40</v>
      </c>
      <c r="P896">
        <v>120</v>
      </c>
      <c r="Q896" s="17" t="s">
        <v>2944</v>
      </c>
      <c r="R896" s="17" t="s">
        <v>2945</v>
      </c>
      <c r="S896" s="17" t="s">
        <v>2948</v>
      </c>
      <c r="T896">
        <v>160</v>
      </c>
      <c r="U896" s="17" t="s">
        <v>2948</v>
      </c>
      <c r="V896" s="17" t="s">
        <v>2941</v>
      </c>
      <c r="W896" s="172">
        <v>45940</v>
      </c>
      <c r="Y896" s="172">
        <v>45931</v>
      </c>
      <c r="Z896" s="17" t="s">
        <v>2942</v>
      </c>
      <c r="AA896">
        <v>2025</v>
      </c>
      <c r="AB896" s="17" t="s">
        <v>2952</v>
      </c>
      <c r="AC896" s="17"/>
      <c r="AD896" s="17" t="s">
        <v>2936</v>
      </c>
      <c r="AE896">
        <v>18</v>
      </c>
      <c r="AF896" s="17" t="s">
        <v>2937</v>
      </c>
      <c r="AG896" t="s">
        <v>2957</v>
      </c>
      <c r="AH896" s="17" t="s">
        <v>2960</v>
      </c>
    </row>
    <row r="897" spans="1:34">
      <c r="A897">
        <v>370</v>
      </c>
      <c r="B897" s="17" t="s">
        <v>31</v>
      </c>
      <c r="C897" s="17" t="s">
        <v>31</v>
      </c>
      <c r="D897" s="17" t="s">
        <v>104</v>
      </c>
      <c r="E897" s="17" t="s">
        <v>230</v>
      </c>
      <c r="F897" s="17" t="s">
        <v>231</v>
      </c>
      <c r="G897" s="17" t="s">
        <v>461</v>
      </c>
      <c r="H897" t="s">
        <v>496</v>
      </c>
      <c r="I897" s="8">
        <v>45938</v>
      </c>
      <c r="J897" s="8">
        <v>45938</v>
      </c>
      <c r="K897">
        <v>0</v>
      </c>
      <c r="L897" s="17" t="s">
        <v>2937</v>
      </c>
      <c r="M897">
        <v>80</v>
      </c>
      <c r="N897">
        <v>22</v>
      </c>
      <c r="O897">
        <v>45</v>
      </c>
      <c r="P897">
        <v>120</v>
      </c>
      <c r="Q897" s="17" t="s">
        <v>2944</v>
      </c>
      <c r="R897" s="17" t="s">
        <v>2945</v>
      </c>
      <c r="S897" s="17" t="s">
        <v>2948</v>
      </c>
      <c r="T897">
        <v>165</v>
      </c>
      <c r="U897" s="17" t="s">
        <v>2948</v>
      </c>
      <c r="V897" s="17" t="s">
        <v>2941</v>
      </c>
      <c r="W897" s="172">
        <v>45938</v>
      </c>
      <c r="Y897" s="172">
        <v>45931</v>
      </c>
      <c r="Z897" s="17" t="s">
        <v>2942</v>
      </c>
      <c r="AA897">
        <v>2025</v>
      </c>
      <c r="AB897" s="17" t="s">
        <v>2943</v>
      </c>
      <c r="AC897" s="17"/>
      <c r="AD897" s="17" t="s">
        <v>2936</v>
      </c>
      <c r="AE897">
        <v>18</v>
      </c>
      <c r="AF897" s="17" t="s">
        <v>2937</v>
      </c>
      <c r="AG897" t="s">
        <v>2957</v>
      </c>
      <c r="AH897" s="17" t="s">
        <v>2960</v>
      </c>
    </row>
    <row r="898" spans="1:34">
      <c r="A898">
        <v>430</v>
      </c>
      <c r="B898" s="17" t="s">
        <v>31</v>
      </c>
      <c r="C898" s="17" t="s">
        <v>31</v>
      </c>
      <c r="D898" s="17" t="s">
        <v>1</v>
      </c>
      <c r="E898" s="17" t="s">
        <v>107</v>
      </c>
      <c r="F898" s="17" t="s">
        <v>108</v>
      </c>
      <c r="G898" s="17" t="s">
        <v>525</v>
      </c>
      <c r="H898">
        <v>94645</v>
      </c>
      <c r="I898" s="8">
        <v>45939</v>
      </c>
      <c r="J898" s="8">
        <v>45939</v>
      </c>
      <c r="K898">
        <v>0</v>
      </c>
      <c r="L898" s="17" t="s">
        <v>2937</v>
      </c>
      <c r="M898">
        <v>2089</v>
      </c>
      <c r="N898">
        <v>797</v>
      </c>
      <c r="O898">
        <v>32</v>
      </c>
      <c r="P898">
        <v>140</v>
      </c>
      <c r="Q898" s="17" t="s">
        <v>2944</v>
      </c>
      <c r="R898" s="17" t="s">
        <v>2945</v>
      </c>
      <c r="S898" s="17" t="s">
        <v>2948</v>
      </c>
      <c r="T898">
        <v>172</v>
      </c>
      <c r="U898" s="17" t="s">
        <v>2948</v>
      </c>
      <c r="V898" s="17" t="s">
        <v>2941</v>
      </c>
      <c r="W898" s="172">
        <v>45939</v>
      </c>
      <c r="Y898" s="172">
        <v>45931</v>
      </c>
      <c r="Z898" s="17" t="s">
        <v>2942</v>
      </c>
      <c r="AA898">
        <v>2025</v>
      </c>
      <c r="AB898" s="17" t="s">
        <v>2951</v>
      </c>
      <c r="AC898" s="17"/>
      <c r="AD898" s="17" t="s">
        <v>2936</v>
      </c>
      <c r="AE898">
        <v>18</v>
      </c>
      <c r="AF898" s="17" t="s">
        <v>2937</v>
      </c>
      <c r="AG898" t="s">
        <v>2957</v>
      </c>
      <c r="AH898" s="17" t="s">
        <v>2960</v>
      </c>
    </row>
    <row r="899" spans="1:34">
      <c r="A899">
        <v>668</v>
      </c>
      <c r="B899" s="17" t="s">
        <v>31</v>
      </c>
      <c r="C899" s="17" t="s">
        <v>31</v>
      </c>
      <c r="D899" s="17" t="s">
        <v>1</v>
      </c>
      <c r="E899" s="17" t="s">
        <v>112</v>
      </c>
      <c r="F899" s="17" t="s">
        <v>111</v>
      </c>
      <c r="G899" s="17" t="s">
        <v>525</v>
      </c>
      <c r="H899">
        <v>101445</v>
      </c>
      <c r="I899" s="8">
        <v>45961</v>
      </c>
      <c r="J899" s="8">
        <v>45961</v>
      </c>
      <c r="K899">
        <v>0</v>
      </c>
      <c r="L899" s="17" t="s">
        <v>2937</v>
      </c>
      <c r="M899">
        <v>2275</v>
      </c>
      <c r="N899">
        <v>824</v>
      </c>
      <c r="O899">
        <v>95</v>
      </c>
      <c r="P899">
        <v>120</v>
      </c>
      <c r="Q899" s="17" t="s">
        <v>2944</v>
      </c>
      <c r="R899" s="17" t="s">
        <v>2945</v>
      </c>
      <c r="S899" s="17" t="s">
        <v>2948</v>
      </c>
      <c r="T899">
        <v>215</v>
      </c>
      <c r="U899" s="17" t="s">
        <v>2948</v>
      </c>
      <c r="V899" s="17" t="s">
        <v>2941</v>
      </c>
      <c r="W899" s="172">
        <v>45961</v>
      </c>
      <c r="Y899" s="172">
        <v>45931</v>
      </c>
      <c r="Z899" s="17" t="s">
        <v>2942</v>
      </c>
      <c r="AA899">
        <v>2025</v>
      </c>
      <c r="AB899" s="17" t="s">
        <v>2952</v>
      </c>
      <c r="AC899" s="17"/>
      <c r="AD899" s="17" t="s">
        <v>2936</v>
      </c>
      <c r="AE899">
        <v>18</v>
      </c>
      <c r="AF899" s="17" t="s">
        <v>2937</v>
      </c>
      <c r="AG899" t="s">
        <v>2957</v>
      </c>
      <c r="AH899" s="17" t="s">
        <v>2960</v>
      </c>
    </row>
    <row r="900" spans="1:34">
      <c r="A900">
        <v>431</v>
      </c>
      <c r="B900" s="17" t="s">
        <v>31</v>
      </c>
      <c r="C900" s="17" t="s">
        <v>31</v>
      </c>
      <c r="D900" s="17" t="s">
        <v>104</v>
      </c>
      <c r="E900" s="17" t="s">
        <v>127</v>
      </c>
      <c r="F900" s="17" t="s">
        <v>126</v>
      </c>
      <c r="G900" s="17" t="s">
        <v>526</v>
      </c>
      <c r="H900">
        <v>91428</v>
      </c>
      <c r="I900" s="8">
        <v>45939</v>
      </c>
      <c r="J900" s="8">
        <v>45939</v>
      </c>
      <c r="K900">
        <v>0</v>
      </c>
      <c r="L900" s="17" t="s">
        <v>2937</v>
      </c>
      <c r="M900">
        <v>1639</v>
      </c>
      <c r="N900">
        <v>268</v>
      </c>
      <c r="O900">
        <v>99</v>
      </c>
      <c r="P900">
        <v>120</v>
      </c>
      <c r="Q900" s="17" t="s">
        <v>2944</v>
      </c>
      <c r="R900" s="17" t="s">
        <v>2945</v>
      </c>
      <c r="S900" s="17" t="s">
        <v>2948</v>
      </c>
      <c r="T900">
        <v>219</v>
      </c>
      <c r="U900" s="17" t="s">
        <v>2948</v>
      </c>
      <c r="V900" s="17" t="s">
        <v>2941</v>
      </c>
      <c r="W900" s="172">
        <v>45939</v>
      </c>
      <c r="Y900" s="172">
        <v>45931</v>
      </c>
      <c r="Z900" s="17" t="s">
        <v>2942</v>
      </c>
      <c r="AA900">
        <v>2025</v>
      </c>
      <c r="AB900" s="17" t="s">
        <v>2951</v>
      </c>
      <c r="AC900" s="17"/>
      <c r="AD900" s="17" t="s">
        <v>2936</v>
      </c>
      <c r="AE900">
        <v>18</v>
      </c>
      <c r="AF900" s="17" t="s">
        <v>2937</v>
      </c>
      <c r="AG900" t="s">
        <v>2957</v>
      </c>
      <c r="AH900" s="17" t="s">
        <v>2960</v>
      </c>
    </row>
    <row r="901" spans="1:34">
      <c r="A901">
        <v>432</v>
      </c>
      <c r="B901" s="17" t="s">
        <v>31</v>
      </c>
      <c r="C901" s="17" t="s">
        <v>31</v>
      </c>
      <c r="D901" s="17" t="s">
        <v>104</v>
      </c>
      <c r="E901" s="17" t="s">
        <v>127</v>
      </c>
      <c r="F901" s="17" t="s">
        <v>126</v>
      </c>
      <c r="G901" s="17" t="s">
        <v>527</v>
      </c>
      <c r="H901">
        <v>91745</v>
      </c>
      <c r="I901" s="8">
        <v>45939</v>
      </c>
      <c r="J901" s="8">
        <v>45939</v>
      </c>
      <c r="K901">
        <v>0</v>
      </c>
      <c r="L901" s="17" t="s">
        <v>2937</v>
      </c>
      <c r="M901">
        <v>6578</v>
      </c>
      <c r="N901">
        <v>1327</v>
      </c>
      <c r="O901">
        <v>97</v>
      </c>
      <c r="P901">
        <v>100</v>
      </c>
      <c r="Q901" s="17" t="s">
        <v>2944</v>
      </c>
      <c r="R901" s="17" t="s">
        <v>2945</v>
      </c>
      <c r="S901" s="17" t="s">
        <v>2948</v>
      </c>
      <c r="T901">
        <v>197</v>
      </c>
      <c r="U901" s="17" t="s">
        <v>2948</v>
      </c>
      <c r="V901" s="17" t="s">
        <v>2941</v>
      </c>
      <c r="W901" s="172">
        <v>45939</v>
      </c>
      <c r="Y901" s="172">
        <v>45931</v>
      </c>
      <c r="Z901" s="17" t="s">
        <v>2942</v>
      </c>
      <c r="AA901">
        <v>2025</v>
      </c>
      <c r="AB901" s="17" t="s">
        <v>2951</v>
      </c>
      <c r="AC901" s="17"/>
      <c r="AD901" s="17" t="s">
        <v>2936</v>
      </c>
      <c r="AE901">
        <v>18</v>
      </c>
      <c r="AF901" s="17" t="s">
        <v>2937</v>
      </c>
      <c r="AG901" t="s">
        <v>2957</v>
      </c>
      <c r="AH901" s="17" t="s">
        <v>2960</v>
      </c>
    </row>
    <row r="902" spans="1:34">
      <c r="A902">
        <v>478</v>
      </c>
      <c r="B902" s="17" t="s">
        <v>31</v>
      </c>
      <c r="C902" s="17" t="s">
        <v>31</v>
      </c>
      <c r="D902" s="17" t="s">
        <v>1</v>
      </c>
      <c r="E902" s="17" t="s">
        <v>109</v>
      </c>
      <c r="F902" s="17" t="s">
        <v>110</v>
      </c>
      <c r="G902" s="17" t="s">
        <v>582</v>
      </c>
      <c r="H902">
        <v>72112</v>
      </c>
      <c r="I902" s="8">
        <v>45942</v>
      </c>
      <c r="J902" s="8">
        <v>45942</v>
      </c>
      <c r="K902">
        <v>0</v>
      </c>
      <c r="L902" s="17" t="s">
        <v>2937</v>
      </c>
      <c r="M902">
        <v>950</v>
      </c>
      <c r="N902">
        <v>136</v>
      </c>
      <c r="O902">
        <v>67</v>
      </c>
      <c r="P902">
        <v>120</v>
      </c>
      <c r="Q902" s="17" t="s">
        <v>2944</v>
      </c>
      <c r="R902" s="17" t="s">
        <v>2945</v>
      </c>
      <c r="S902" s="17" t="s">
        <v>2948</v>
      </c>
      <c r="T902">
        <v>187</v>
      </c>
      <c r="U902" s="17" t="s">
        <v>2948</v>
      </c>
      <c r="V902" s="17" t="s">
        <v>2941</v>
      </c>
      <c r="W902" s="172">
        <v>45942</v>
      </c>
      <c r="Y902" s="172">
        <v>45931</v>
      </c>
      <c r="Z902" s="17" t="s">
        <v>2942</v>
      </c>
      <c r="AA902">
        <v>2025</v>
      </c>
      <c r="AB902" s="17" t="s">
        <v>2950</v>
      </c>
      <c r="AC902" s="17"/>
      <c r="AD902" s="17" t="s">
        <v>2936</v>
      </c>
      <c r="AE902">
        <v>18</v>
      </c>
      <c r="AF902" s="17" t="s">
        <v>2937</v>
      </c>
      <c r="AG902" t="s">
        <v>2957</v>
      </c>
      <c r="AH902" s="17" t="s">
        <v>2960</v>
      </c>
    </row>
    <row r="903" spans="1:34">
      <c r="A903">
        <v>523</v>
      </c>
      <c r="B903" s="17" t="s">
        <v>31</v>
      </c>
      <c r="C903" s="17" t="s">
        <v>31</v>
      </c>
      <c r="D903" s="17" t="s">
        <v>104</v>
      </c>
      <c r="E903" s="17" t="s">
        <v>129</v>
      </c>
      <c r="F903" s="17" t="s">
        <v>340</v>
      </c>
      <c r="G903" s="17" t="s">
        <v>620</v>
      </c>
      <c r="H903">
        <v>85934</v>
      </c>
      <c r="I903" s="8">
        <v>45944</v>
      </c>
      <c r="J903" s="8">
        <v>45944</v>
      </c>
      <c r="K903">
        <v>0</v>
      </c>
      <c r="L903" s="17" t="s">
        <v>2937</v>
      </c>
      <c r="M903">
        <v>5484</v>
      </c>
      <c r="N903">
        <v>2029</v>
      </c>
      <c r="O903">
        <v>30</v>
      </c>
      <c r="P903">
        <v>80</v>
      </c>
      <c r="Q903" s="17" t="s">
        <v>2944</v>
      </c>
      <c r="R903" s="17" t="s">
        <v>2945</v>
      </c>
      <c r="S903" s="17" t="s">
        <v>2948</v>
      </c>
      <c r="T903">
        <v>110</v>
      </c>
      <c r="U903" s="17" t="s">
        <v>2948</v>
      </c>
      <c r="V903" s="17" t="s">
        <v>2941</v>
      </c>
      <c r="W903" s="172">
        <v>45944</v>
      </c>
      <c r="Y903" s="172">
        <v>45931</v>
      </c>
      <c r="Z903" s="17" t="s">
        <v>2942</v>
      </c>
      <c r="AA903">
        <v>2025</v>
      </c>
      <c r="AB903" s="17" t="s">
        <v>2949</v>
      </c>
      <c r="AC903" s="17"/>
      <c r="AD903" s="17" t="s">
        <v>2936</v>
      </c>
      <c r="AE903">
        <v>18</v>
      </c>
      <c r="AF903" s="17" t="s">
        <v>2937</v>
      </c>
      <c r="AG903" t="s">
        <v>2957</v>
      </c>
      <c r="AH903" s="17" t="s">
        <v>2960</v>
      </c>
    </row>
    <row r="904" spans="1:34">
      <c r="A904">
        <v>531</v>
      </c>
      <c r="B904" s="17" t="s">
        <v>31</v>
      </c>
      <c r="C904" s="17" t="s">
        <v>31</v>
      </c>
      <c r="D904" s="17" t="s">
        <v>104</v>
      </c>
      <c r="E904" s="17" t="s">
        <v>129</v>
      </c>
      <c r="F904" s="17" t="s">
        <v>340</v>
      </c>
      <c r="G904" s="17" t="s">
        <v>628</v>
      </c>
      <c r="H904">
        <v>91228</v>
      </c>
      <c r="I904" s="8">
        <v>45945</v>
      </c>
      <c r="J904" s="8">
        <v>45945</v>
      </c>
      <c r="K904">
        <v>0</v>
      </c>
      <c r="L904" s="17" t="s">
        <v>2937</v>
      </c>
      <c r="M904">
        <v>14817</v>
      </c>
      <c r="N904">
        <v>3140</v>
      </c>
      <c r="O904">
        <v>93</v>
      </c>
      <c r="P904">
        <v>60</v>
      </c>
      <c r="Q904" s="17" t="s">
        <v>2944</v>
      </c>
      <c r="R904" s="17" t="s">
        <v>2945</v>
      </c>
      <c r="S904" s="17" t="s">
        <v>2946</v>
      </c>
      <c r="T904">
        <v>153</v>
      </c>
      <c r="U904" s="17" t="s">
        <v>2946</v>
      </c>
      <c r="V904" s="17" t="s">
        <v>2941</v>
      </c>
      <c r="W904" s="172">
        <v>45945</v>
      </c>
      <c r="Y904" s="172">
        <v>45931</v>
      </c>
      <c r="Z904" s="17" t="s">
        <v>2942</v>
      </c>
      <c r="AA904">
        <v>2025</v>
      </c>
      <c r="AB904" s="17" t="s">
        <v>2943</v>
      </c>
      <c r="AC904" s="17"/>
      <c r="AD904" s="17" t="s">
        <v>2936</v>
      </c>
      <c r="AE904">
        <v>18</v>
      </c>
      <c r="AF904" s="17" t="s">
        <v>2937</v>
      </c>
      <c r="AG904" t="s">
        <v>2957</v>
      </c>
      <c r="AH904" s="17" t="s">
        <v>2960</v>
      </c>
    </row>
    <row r="905" spans="1:34">
      <c r="A905">
        <v>545</v>
      </c>
      <c r="B905" s="17" t="s">
        <v>31</v>
      </c>
      <c r="C905" s="17" t="s">
        <v>31</v>
      </c>
      <c r="D905" s="17" t="s">
        <v>1</v>
      </c>
      <c r="E905" s="17" t="s">
        <v>230</v>
      </c>
      <c r="F905" s="17" t="s">
        <v>231</v>
      </c>
      <c r="G905" s="17" t="s">
        <v>630</v>
      </c>
      <c r="H905" t="s">
        <v>631</v>
      </c>
      <c r="I905" s="8">
        <v>45945</v>
      </c>
      <c r="J905" s="8">
        <v>45945</v>
      </c>
      <c r="K905">
        <v>0</v>
      </c>
      <c r="L905" s="17" t="s">
        <v>2937</v>
      </c>
      <c r="M905">
        <v>9195</v>
      </c>
      <c r="N905">
        <v>1799</v>
      </c>
      <c r="O905">
        <v>70</v>
      </c>
      <c r="P905">
        <v>80</v>
      </c>
      <c r="Q905" s="17" t="s">
        <v>2944</v>
      </c>
      <c r="R905" s="17" t="s">
        <v>2945</v>
      </c>
      <c r="S905" s="17" t="s">
        <v>2948</v>
      </c>
      <c r="T905">
        <v>150</v>
      </c>
      <c r="U905" s="17" t="s">
        <v>2948</v>
      </c>
      <c r="V905" s="17" t="s">
        <v>2941</v>
      </c>
      <c r="W905" s="172">
        <v>45945</v>
      </c>
      <c r="Y905" s="172">
        <v>45931</v>
      </c>
      <c r="Z905" s="17" t="s">
        <v>2942</v>
      </c>
      <c r="AA905">
        <v>2025</v>
      </c>
      <c r="AB905" s="17" t="s">
        <v>2943</v>
      </c>
      <c r="AC905" s="17"/>
      <c r="AD905" s="17" t="s">
        <v>2936</v>
      </c>
      <c r="AE905">
        <v>18</v>
      </c>
      <c r="AF905" s="17" t="s">
        <v>2937</v>
      </c>
      <c r="AG905" t="s">
        <v>2957</v>
      </c>
      <c r="AH905" s="17" t="s">
        <v>2960</v>
      </c>
    </row>
    <row r="906" spans="1:34">
      <c r="A906">
        <v>566</v>
      </c>
      <c r="B906" s="17" t="s">
        <v>31</v>
      </c>
      <c r="C906" s="17" t="s">
        <v>31</v>
      </c>
      <c r="D906" s="17" t="s">
        <v>104</v>
      </c>
      <c r="E906" s="17" t="s">
        <v>127</v>
      </c>
      <c r="F906" s="17" t="s">
        <v>126</v>
      </c>
      <c r="G906" s="17" t="s">
        <v>639</v>
      </c>
      <c r="H906">
        <v>151424</v>
      </c>
      <c r="I906" s="8">
        <v>45946</v>
      </c>
      <c r="J906" s="8"/>
      <c r="L906" s="17" t="s">
        <v>2953</v>
      </c>
      <c r="P906">
        <v>20</v>
      </c>
      <c r="Q906" s="17" t="s">
        <v>2944</v>
      </c>
      <c r="R906" s="17" t="s">
        <v>2945</v>
      </c>
      <c r="S906" s="17" t="s">
        <v>2946</v>
      </c>
      <c r="T906">
        <v>20</v>
      </c>
      <c r="U906" s="17" t="s">
        <v>2946</v>
      </c>
      <c r="V906" s="17" t="s">
        <v>2941</v>
      </c>
      <c r="W906" s="172"/>
      <c r="Y906" s="172">
        <v>45931</v>
      </c>
      <c r="Z906" s="17" t="s">
        <v>34</v>
      </c>
      <c r="AB906" s="17" t="s">
        <v>34</v>
      </c>
      <c r="AC906" s="17"/>
      <c r="AD906" s="17" t="s">
        <v>2936</v>
      </c>
      <c r="AE906">
        <v>18</v>
      </c>
      <c r="AF906" s="17" t="s">
        <v>2937</v>
      </c>
      <c r="AG906" t="s">
        <v>2958</v>
      </c>
      <c r="AH906" s="17" t="s">
        <v>2960</v>
      </c>
    </row>
    <row r="907" spans="1:34">
      <c r="A907">
        <v>567</v>
      </c>
      <c r="B907" s="17" t="s">
        <v>31</v>
      </c>
      <c r="C907" s="17" t="s">
        <v>31</v>
      </c>
      <c r="D907" s="17" t="s">
        <v>104</v>
      </c>
      <c r="E907" s="17" t="s">
        <v>127</v>
      </c>
      <c r="F907" s="17" t="s">
        <v>126</v>
      </c>
      <c r="G907" s="17" t="s">
        <v>640</v>
      </c>
      <c r="H907">
        <v>145201</v>
      </c>
      <c r="I907" s="8">
        <v>45946</v>
      </c>
      <c r="J907" s="8">
        <v>45946</v>
      </c>
      <c r="K907">
        <v>0</v>
      </c>
      <c r="L907" s="17" t="s">
        <v>2937</v>
      </c>
      <c r="M907">
        <v>63621</v>
      </c>
      <c r="N907">
        <v>2024</v>
      </c>
      <c r="O907">
        <v>125</v>
      </c>
      <c r="P907">
        <v>120</v>
      </c>
      <c r="Q907" s="17" t="s">
        <v>2944</v>
      </c>
      <c r="R907" s="17" t="s">
        <v>2945</v>
      </c>
      <c r="S907" s="17" t="s">
        <v>2948</v>
      </c>
      <c r="T907">
        <v>245</v>
      </c>
      <c r="U907" s="17" t="s">
        <v>2948</v>
      </c>
      <c r="V907" s="17" t="s">
        <v>2941</v>
      </c>
      <c r="W907" s="172">
        <v>45946</v>
      </c>
      <c r="Y907" s="172">
        <v>45931</v>
      </c>
      <c r="Z907" s="17" t="s">
        <v>2942</v>
      </c>
      <c r="AA907">
        <v>2025</v>
      </c>
      <c r="AB907" s="17" t="s">
        <v>2951</v>
      </c>
      <c r="AC907" s="17"/>
      <c r="AD907" s="17" t="s">
        <v>2936</v>
      </c>
      <c r="AE907">
        <v>18</v>
      </c>
      <c r="AF907" s="17" t="s">
        <v>2937</v>
      </c>
      <c r="AG907" t="s">
        <v>2957</v>
      </c>
      <c r="AH907" s="17" t="s">
        <v>2960</v>
      </c>
    </row>
    <row r="908" spans="1:34">
      <c r="A908">
        <v>574</v>
      </c>
      <c r="B908" s="17" t="s">
        <v>31</v>
      </c>
      <c r="C908" s="17" t="s">
        <v>31</v>
      </c>
      <c r="D908" s="17" t="s">
        <v>104</v>
      </c>
      <c r="E908" s="17" t="s">
        <v>127</v>
      </c>
      <c r="F908" s="17" t="s">
        <v>126</v>
      </c>
      <c r="G908" s="17" t="s">
        <v>640</v>
      </c>
      <c r="H908">
        <v>130411</v>
      </c>
      <c r="I908" s="8">
        <v>45947</v>
      </c>
      <c r="J908" s="8">
        <v>45958</v>
      </c>
      <c r="K908">
        <v>11</v>
      </c>
      <c r="L908" s="17" t="s">
        <v>2937</v>
      </c>
      <c r="M908">
        <v>63815</v>
      </c>
      <c r="N908">
        <v>2029</v>
      </c>
      <c r="O908">
        <v>170</v>
      </c>
      <c r="P908">
        <v>60</v>
      </c>
      <c r="Q908" s="17" t="s">
        <v>2944</v>
      </c>
      <c r="R908" s="17" t="s">
        <v>2945</v>
      </c>
      <c r="S908" s="17" t="s">
        <v>2946</v>
      </c>
      <c r="T908">
        <v>230</v>
      </c>
      <c r="U908" s="17" t="s">
        <v>2946</v>
      </c>
      <c r="V908" s="17" t="s">
        <v>2941</v>
      </c>
      <c r="W908" s="172">
        <v>45958</v>
      </c>
      <c r="Y908" s="172">
        <v>45931</v>
      </c>
      <c r="Z908" s="17" t="s">
        <v>2942</v>
      </c>
      <c r="AA908">
        <v>2025</v>
      </c>
      <c r="AB908" s="17" t="s">
        <v>2949</v>
      </c>
      <c r="AC908" s="17"/>
      <c r="AD908" s="17" t="s">
        <v>2936</v>
      </c>
      <c r="AE908">
        <v>18</v>
      </c>
      <c r="AF908" s="17" t="s">
        <v>2937</v>
      </c>
      <c r="AG908" t="s">
        <v>2957</v>
      </c>
      <c r="AH908" s="17" t="s">
        <v>2960</v>
      </c>
    </row>
    <row r="909" spans="1:34">
      <c r="A909">
        <v>569</v>
      </c>
      <c r="B909" s="17" t="s">
        <v>31</v>
      </c>
      <c r="C909" s="17" t="s">
        <v>31</v>
      </c>
      <c r="D909" s="17" t="s">
        <v>104</v>
      </c>
      <c r="E909" s="17" t="s">
        <v>127</v>
      </c>
      <c r="F909" s="17" t="s">
        <v>126</v>
      </c>
      <c r="G909" s="17" t="s">
        <v>644</v>
      </c>
      <c r="H909">
        <v>151219</v>
      </c>
      <c r="I909" s="8">
        <v>45946</v>
      </c>
      <c r="J909" s="8">
        <v>45947</v>
      </c>
      <c r="K909">
        <v>1</v>
      </c>
      <c r="L909" s="17" t="s">
        <v>2937</v>
      </c>
      <c r="M909">
        <v>1784</v>
      </c>
      <c r="N909">
        <v>310</v>
      </c>
      <c r="O909">
        <v>12</v>
      </c>
      <c r="P909">
        <v>60</v>
      </c>
      <c r="Q909" s="17" t="s">
        <v>2944</v>
      </c>
      <c r="R909" s="17" t="s">
        <v>2945</v>
      </c>
      <c r="S909" s="17" t="s">
        <v>2946</v>
      </c>
      <c r="T909">
        <v>72</v>
      </c>
      <c r="U909" s="17" t="s">
        <v>2946</v>
      </c>
      <c r="V909" s="17" t="s">
        <v>2941</v>
      </c>
      <c r="W909" s="172">
        <v>45947</v>
      </c>
      <c r="Y909" s="172">
        <v>45931</v>
      </c>
      <c r="Z909" s="17" t="s">
        <v>2942</v>
      </c>
      <c r="AA909">
        <v>2025</v>
      </c>
      <c r="AB909" s="17" t="s">
        <v>2952</v>
      </c>
      <c r="AC909" s="17"/>
      <c r="AD909" s="17" t="s">
        <v>2936</v>
      </c>
      <c r="AE909">
        <v>18</v>
      </c>
      <c r="AF909" s="17" t="s">
        <v>2937</v>
      </c>
      <c r="AG909" t="s">
        <v>2957</v>
      </c>
      <c r="AH909" s="17" t="s">
        <v>2960</v>
      </c>
    </row>
    <row r="910" spans="1:34">
      <c r="A910">
        <v>596</v>
      </c>
      <c r="B910" s="17" t="s">
        <v>31</v>
      </c>
      <c r="C910" s="17" t="s">
        <v>31</v>
      </c>
      <c r="D910" s="17" t="s">
        <v>1</v>
      </c>
      <c r="E910" s="17" t="s">
        <v>112</v>
      </c>
      <c r="F910" s="17" t="s">
        <v>111</v>
      </c>
      <c r="G910" s="17" t="s">
        <v>655</v>
      </c>
      <c r="H910">
        <v>95705</v>
      </c>
      <c r="I910" s="8">
        <v>45949</v>
      </c>
      <c r="J910" s="8">
        <v>45949</v>
      </c>
      <c r="K910">
        <v>0</v>
      </c>
      <c r="L910" s="17" t="s">
        <v>2937</v>
      </c>
      <c r="M910">
        <v>6224</v>
      </c>
      <c r="N910">
        <v>1107</v>
      </c>
      <c r="O910">
        <v>49</v>
      </c>
      <c r="P910">
        <v>80</v>
      </c>
      <c r="Q910" s="17" t="s">
        <v>2944</v>
      </c>
      <c r="R910" s="17" t="s">
        <v>2945</v>
      </c>
      <c r="S910" s="17" t="s">
        <v>2948</v>
      </c>
      <c r="T910">
        <v>129</v>
      </c>
      <c r="U910" s="17" t="s">
        <v>2948</v>
      </c>
      <c r="V910" s="17" t="s">
        <v>2941</v>
      </c>
      <c r="W910" s="172">
        <v>45949</v>
      </c>
      <c r="Y910" s="172">
        <v>45931</v>
      </c>
      <c r="Z910" s="17" t="s">
        <v>2942</v>
      </c>
      <c r="AA910">
        <v>2025</v>
      </c>
      <c r="AB910" s="17" t="s">
        <v>2950</v>
      </c>
      <c r="AC910" s="17"/>
      <c r="AD910" s="17" t="s">
        <v>2936</v>
      </c>
      <c r="AE910">
        <v>18</v>
      </c>
      <c r="AF910" s="17" t="s">
        <v>2937</v>
      </c>
      <c r="AG910" t="s">
        <v>2957</v>
      </c>
      <c r="AH910" s="17" t="s">
        <v>2960</v>
      </c>
    </row>
    <row r="911" spans="1:34">
      <c r="A911">
        <v>628</v>
      </c>
      <c r="B911" s="17" t="s">
        <v>31</v>
      </c>
      <c r="C911" s="17" t="s">
        <v>31</v>
      </c>
      <c r="D911" s="17" t="s">
        <v>1</v>
      </c>
      <c r="E911" s="17" t="s">
        <v>107</v>
      </c>
      <c r="F911" s="17" t="s">
        <v>108</v>
      </c>
      <c r="G911" s="17" t="s">
        <v>669</v>
      </c>
      <c r="H911">
        <v>111837</v>
      </c>
      <c r="I911" s="8">
        <v>45959</v>
      </c>
      <c r="J911" s="8">
        <v>45959</v>
      </c>
      <c r="K911">
        <v>0</v>
      </c>
      <c r="L911" s="17" t="s">
        <v>2937</v>
      </c>
      <c r="M911">
        <v>781</v>
      </c>
      <c r="N911">
        <v>109</v>
      </c>
      <c r="O911">
        <v>102</v>
      </c>
      <c r="P911">
        <v>120</v>
      </c>
      <c r="Q911" s="17" t="s">
        <v>2944</v>
      </c>
      <c r="R911" s="17" t="s">
        <v>2945</v>
      </c>
      <c r="S911" s="17" t="s">
        <v>2948</v>
      </c>
      <c r="T911">
        <v>222</v>
      </c>
      <c r="U911" s="17" t="s">
        <v>2948</v>
      </c>
      <c r="V911" s="17" t="s">
        <v>2941</v>
      </c>
      <c r="W911" s="172">
        <v>45959</v>
      </c>
      <c r="Y911" s="172">
        <v>45931</v>
      </c>
      <c r="Z911" s="17" t="s">
        <v>2942</v>
      </c>
      <c r="AA911">
        <v>2025</v>
      </c>
      <c r="AB911" s="17" t="s">
        <v>2943</v>
      </c>
      <c r="AC911" s="17"/>
      <c r="AD911" s="17" t="s">
        <v>2936</v>
      </c>
      <c r="AE911">
        <v>18</v>
      </c>
      <c r="AF911" s="17" t="s">
        <v>2937</v>
      </c>
      <c r="AG911" t="s">
        <v>2957</v>
      </c>
      <c r="AH911" s="17" t="s">
        <v>2960</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F01F9-F2F8-43EE-A163-00340D98C426}">
  <dimension ref="A1:K2136"/>
  <sheetViews>
    <sheetView workbookViewId="0">
      <selection activeCell="G9" sqref="G9"/>
    </sheetView>
  </sheetViews>
  <sheetFormatPr defaultRowHeight="14.4"/>
  <cols>
    <col min="1" max="1" width="11.21875" bestFit="1" customWidth="1"/>
    <col min="2" max="2" width="9.44140625" bestFit="1" customWidth="1"/>
    <col min="3" max="3" width="11.21875" bestFit="1" customWidth="1"/>
    <col min="4" max="4" width="20.88671875" bestFit="1" customWidth="1"/>
    <col min="5" max="5" width="20.88671875" customWidth="1"/>
    <col min="6" max="6" width="19.109375" bestFit="1" customWidth="1"/>
    <col min="7" max="7" width="22.6640625" bestFit="1" customWidth="1"/>
    <col min="8" max="8" width="20" bestFit="1" customWidth="1"/>
    <col min="9" max="9" width="18.21875" bestFit="1" customWidth="1"/>
    <col min="10" max="10" width="15.5546875" bestFit="1" customWidth="1"/>
    <col min="11" max="11" width="15.21875" bestFit="1" customWidth="1"/>
    <col min="12" max="12" width="26.109375" customWidth="1"/>
  </cols>
  <sheetData>
    <row r="1" spans="1:11">
      <c r="A1" s="170" t="s">
        <v>1017</v>
      </c>
      <c r="B1" s="163" t="s">
        <v>14</v>
      </c>
      <c r="C1" s="164" t="s">
        <v>1018</v>
      </c>
      <c r="D1" s="163" t="s">
        <v>1019</v>
      </c>
      <c r="E1" s="163" t="s">
        <v>983</v>
      </c>
      <c r="F1" s="164" t="s">
        <v>1020</v>
      </c>
      <c r="G1" s="164" t="s">
        <v>1021</v>
      </c>
      <c r="H1" s="165" t="s">
        <v>15</v>
      </c>
      <c r="I1" s="166" t="s">
        <v>1022</v>
      </c>
      <c r="J1" s="166" t="s">
        <v>1023</v>
      </c>
      <c r="K1" s="166" t="s">
        <v>1024</v>
      </c>
    </row>
    <row r="2" spans="1:11">
      <c r="A2" s="171" t="s">
        <v>1025</v>
      </c>
      <c r="B2" s="5" t="s">
        <v>966</v>
      </c>
      <c r="C2" s="167" t="s">
        <v>966</v>
      </c>
      <c r="D2" s="5" t="s">
        <v>1026</v>
      </c>
      <c r="E2" s="5" t="str">
        <f>IF(COUNTIF(Site_master[SAP ID],Site_master[[#This Row],[SAP ID]])&gt;1,"duplicate","unique")</f>
        <v>unique</v>
      </c>
      <c r="F2" s="7" t="s">
        <v>1027</v>
      </c>
      <c r="G2" s="7" t="s">
        <v>1028</v>
      </c>
      <c r="H2" s="7" t="s">
        <v>706</v>
      </c>
      <c r="I2" s="168" t="s">
        <v>779</v>
      </c>
      <c r="J2" s="5" t="s">
        <v>778</v>
      </c>
      <c r="K2" s="168" t="s">
        <v>1029</v>
      </c>
    </row>
    <row r="3" spans="1:11">
      <c r="A3" s="171" t="s">
        <v>1025</v>
      </c>
      <c r="B3" s="5" t="s">
        <v>966</v>
      </c>
      <c r="C3" s="167" t="s">
        <v>966</v>
      </c>
      <c r="D3" s="5" t="s">
        <v>1030</v>
      </c>
      <c r="E3" s="5" t="str">
        <f>IF(COUNTIF(Site_master[SAP ID],Site_master[[#This Row],[SAP ID]])&gt;1,"duplicate","unique")</f>
        <v>unique</v>
      </c>
      <c r="F3" s="7" t="s">
        <v>1031</v>
      </c>
      <c r="G3" s="7" t="s">
        <v>1032</v>
      </c>
      <c r="H3" s="7" t="s">
        <v>706</v>
      </c>
      <c r="I3" s="168" t="s">
        <v>1033</v>
      </c>
      <c r="J3" s="5" t="s">
        <v>1034</v>
      </c>
      <c r="K3" s="168" t="s">
        <v>1035</v>
      </c>
    </row>
    <row r="4" spans="1:11">
      <c r="A4" s="171" t="s">
        <v>1025</v>
      </c>
      <c r="B4" s="5" t="s">
        <v>966</v>
      </c>
      <c r="C4" s="167" t="s">
        <v>966</v>
      </c>
      <c r="D4" s="5" t="s">
        <v>1036</v>
      </c>
      <c r="E4" s="5" t="str">
        <f>IF(COUNTIF(Site_master[SAP ID],Site_master[[#This Row],[SAP ID]])&gt;1,"duplicate","unique")</f>
        <v>unique</v>
      </c>
      <c r="F4" s="7" t="s">
        <v>1031</v>
      </c>
      <c r="G4" s="7" t="s">
        <v>1032</v>
      </c>
      <c r="H4" s="7" t="s">
        <v>706</v>
      </c>
      <c r="I4" s="168" t="s">
        <v>1033</v>
      </c>
      <c r="J4" s="5" t="s">
        <v>1034</v>
      </c>
      <c r="K4" s="168" t="s">
        <v>1035</v>
      </c>
    </row>
    <row r="5" spans="1:11">
      <c r="A5" s="171" t="s">
        <v>1025</v>
      </c>
      <c r="B5" s="5" t="s">
        <v>966</v>
      </c>
      <c r="C5" s="167" t="s">
        <v>966</v>
      </c>
      <c r="D5" s="5" t="s">
        <v>721</v>
      </c>
      <c r="E5" s="5" t="str">
        <f>IF(COUNTIF(Site_master[SAP ID],Site_master[[#This Row],[SAP ID]])&gt;1,"duplicate","unique")</f>
        <v>unique</v>
      </c>
      <c r="F5" s="7" t="s">
        <v>1037</v>
      </c>
      <c r="G5" s="7" t="s">
        <v>1038</v>
      </c>
      <c r="H5" s="7" t="s">
        <v>706</v>
      </c>
      <c r="I5" s="168" t="s">
        <v>1039</v>
      </c>
      <c r="J5" s="5" t="s">
        <v>1040</v>
      </c>
      <c r="K5" s="168" t="s">
        <v>1041</v>
      </c>
    </row>
    <row r="6" spans="1:11">
      <c r="A6" s="171" t="s">
        <v>1025</v>
      </c>
      <c r="B6" s="5" t="s">
        <v>966</v>
      </c>
      <c r="C6" s="167" t="s">
        <v>966</v>
      </c>
      <c r="D6" s="5" t="s">
        <v>1042</v>
      </c>
      <c r="E6" s="5" t="str">
        <f>IF(COUNTIF(Site_master[SAP ID],Site_master[[#This Row],[SAP ID]])&gt;1,"duplicate","unique")</f>
        <v>unique</v>
      </c>
      <c r="F6" s="7" t="s">
        <v>1037</v>
      </c>
      <c r="G6" s="7" t="s">
        <v>1038</v>
      </c>
      <c r="H6" s="7" t="s">
        <v>706</v>
      </c>
      <c r="I6" s="168" t="s">
        <v>1039</v>
      </c>
      <c r="J6" s="5" t="s">
        <v>1040</v>
      </c>
      <c r="K6" s="168" t="s">
        <v>1041</v>
      </c>
    </row>
    <row r="7" spans="1:11">
      <c r="A7" s="171" t="s">
        <v>1025</v>
      </c>
      <c r="B7" s="5" t="s">
        <v>966</v>
      </c>
      <c r="C7" s="167" t="s">
        <v>966</v>
      </c>
      <c r="D7" s="5" t="s">
        <v>1043</v>
      </c>
      <c r="E7" s="5" t="str">
        <f>IF(COUNTIF(Site_master[SAP ID],Site_master[[#This Row],[SAP ID]])&gt;1,"duplicate","unique")</f>
        <v>unique</v>
      </c>
      <c r="F7" s="7" t="s">
        <v>1037</v>
      </c>
      <c r="G7" s="7" t="s">
        <v>1038</v>
      </c>
      <c r="H7" s="7" t="s">
        <v>706</v>
      </c>
      <c r="I7" s="168" t="s">
        <v>1039</v>
      </c>
      <c r="J7" s="5" t="s">
        <v>1040</v>
      </c>
      <c r="K7" s="168" t="s">
        <v>1041</v>
      </c>
    </row>
    <row r="8" spans="1:11">
      <c r="A8" s="171" t="s">
        <v>1025</v>
      </c>
      <c r="B8" s="5" t="s">
        <v>966</v>
      </c>
      <c r="C8" s="167" t="s">
        <v>966</v>
      </c>
      <c r="D8" s="5" t="s">
        <v>1044</v>
      </c>
      <c r="E8" s="5" t="str">
        <f>IF(COUNTIF(Site_master[SAP ID],Site_master[[#This Row],[SAP ID]])&gt;1,"duplicate","unique")</f>
        <v>unique</v>
      </c>
      <c r="F8" s="7" t="s">
        <v>1045</v>
      </c>
      <c r="G8" s="7" t="s">
        <v>1046</v>
      </c>
      <c r="H8" s="7" t="s">
        <v>706</v>
      </c>
      <c r="I8" s="168" t="s">
        <v>779</v>
      </c>
      <c r="J8" s="5" t="s">
        <v>778</v>
      </c>
      <c r="K8" s="168" t="s">
        <v>1029</v>
      </c>
    </row>
    <row r="9" spans="1:11">
      <c r="A9" s="171" t="s">
        <v>1025</v>
      </c>
      <c r="B9" s="5" t="s">
        <v>966</v>
      </c>
      <c r="C9" s="167" t="s">
        <v>966</v>
      </c>
      <c r="D9" s="5" t="s">
        <v>1047</v>
      </c>
      <c r="E9" s="5" t="str">
        <f>IF(COUNTIF(Site_master[SAP ID],Site_master[[#This Row],[SAP ID]])&gt;1,"duplicate","unique")</f>
        <v>unique</v>
      </c>
      <c r="F9" s="7" t="s">
        <v>1045</v>
      </c>
      <c r="G9" s="7" t="s">
        <v>1046</v>
      </c>
      <c r="H9" s="7" t="s">
        <v>706</v>
      </c>
      <c r="I9" s="168" t="s">
        <v>779</v>
      </c>
      <c r="J9" s="5" t="s">
        <v>778</v>
      </c>
      <c r="K9" s="168" t="s">
        <v>1029</v>
      </c>
    </row>
    <row r="10" spans="1:11">
      <c r="A10" s="171" t="s">
        <v>1025</v>
      </c>
      <c r="B10" s="5" t="s">
        <v>966</v>
      </c>
      <c r="C10" s="167" t="s">
        <v>966</v>
      </c>
      <c r="D10" s="5" t="s">
        <v>1048</v>
      </c>
      <c r="E10" s="5" t="str">
        <f>IF(COUNTIF(Site_master[SAP ID],Site_master[[#This Row],[SAP ID]])&gt;1,"duplicate","unique")</f>
        <v>unique</v>
      </c>
      <c r="F10" s="7" t="s">
        <v>1049</v>
      </c>
      <c r="G10" s="7" t="s">
        <v>1050</v>
      </c>
      <c r="H10" s="7" t="s">
        <v>706</v>
      </c>
      <c r="I10" s="168" t="s">
        <v>779</v>
      </c>
      <c r="J10" s="5" t="s">
        <v>778</v>
      </c>
      <c r="K10" s="168" t="s">
        <v>1029</v>
      </c>
    </row>
    <row r="11" spans="1:11">
      <c r="A11" s="171" t="s">
        <v>1025</v>
      </c>
      <c r="B11" s="5" t="s">
        <v>966</v>
      </c>
      <c r="C11" s="167" t="s">
        <v>966</v>
      </c>
      <c r="D11" s="5" t="s">
        <v>1051</v>
      </c>
      <c r="E11" s="5" t="str">
        <f>IF(COUNTIF(Site_master[SAP ID],Site_master[[#This Row],[SAP ID]])&gt;1,"duplicate","unique")</f>
        <v>unique</v>
      </c>
      <c r="F11" s="7" t="s">
        <v>1045</v>
      </c>
      <c r="G11" s="7" t="s">
        <v>1046</v>
      </c>
      <c r="H11" s="7" t="s">
        <v>706</v>
      </c>
      <c r="I11" s="168" t="s">
        <v>779</v>
      </c>
      <c r="J11" s="5" t="s">
        <v>778</v>
      </c>
      <c r="K11" s="168" t="s">
        <v>1029</v>
      </c>
    </row>
    <row r="12" spans="1:11">
      <c r="A12" s="171" t="s">
        <v>1025</v>
      </c>
      <c r="B12" s="5" t="s">
        <v>966</v>
      </c>
      <c r="C12" s="167" t="s">
        <v>966</v>
      </c>
      <c r="D12" s="5" t="s">
        <v>1052</v>
      </c>
      <c r="E12" s="5" t="str">
        <f>IF(COUNTIF(Site_master[SAP ID],Site_master[[#This Row],[SAP ID]])&gt;1,"duplicate","unique")</f>
        <v>unique</v>
      </c>
      <c r="F12" s="7" t="s">
        <v>1027</v>
      </c>
      <c r="G12" s="7" t="s">
        <v>1028</v>
      </c>
      <c r="H12" s="7" t="s">
        <v>706</v>
      </c>
      <c r="I12" s="168" t="s">
        <v>779</v>
      </c>
      <c r="J12" s="5" t="s">
        <v>778</v>
      </c>
      <c r="K12" s="168" t="s">
        <v>1029</v>
      </c>
    </row>
    <row r="13" spans="1:11">
      <c r="A13" s="171" t="s">
        <v>1025</v>
      </c>
      <c r="B13" s="5" t="s">
        <v>966</v>
      </c>
      <c r="C13" s="167" t="s">
        <v>966</v>
      </c>
      <c r="D13" s="5" t="s">
        <v>1053</v>
      </c>
      <c r="E13" s="5" t="str">
        <f>IF(COUNTIF(Site_master[SAP ID],Site_master[[#This Row],[SAP ID]])&gt;1,"duplicate","unique")</f>
        <v>unique</v>
      </c>
      <c r="F13" s="7" t="s">
        <v>1027</v>
      </c>
      <c r="G13" s="7" t="s">
        <v>1028</v>
      </c>
      <c r="H13" s="7" t="s">
        <v>706</v>
      </c>
      <c r="I13" s="168" t="s">
        <v>779</v>
      </c>
      <c r="J13" s="5" t="s">
        <v>778</v>
      </c>
      <c r="K13" s="168" t="s">
        <v>1029</v>
      </c>
    </row>
    <row r="14" spans="1:11">
      <c r="A14" s="171" t="s">
        <v>1025</v>
      </c>
      <c r="B14" s="5" t="s">
        <v>966</v>
      </c>
      <c r="C14" s="167" t="s">
        <v>966</v>
      </c>
      <c r="D14" s="5" t="s">
        <v>1054</v>
      </c>
      <c r="E14" s="5" t="str">
        <f>IF(COUNTIF(Site_master[SAP ID],Site_master[[#This Row],[SAP ID]])&gt;1,"duplicate","unique")</f>
        <v>unique</v>
      </c>
      <c r="F14" s="7" t="s">
        <v>1027</v>
      </c>
      <c r="G14" s="7" t="s">
        <v>1028</v>
      </c>
      <c r="H14" s="7" t="s">
        <v>706</v>
      </c>
      <c r="I14" s="168" t="s">
        <v>779</v>
      </c>
      <c r="J14" s="5" t="s">
        <v>778</v>
      </c>
      <c r="K14" s="168" t="s">
        <v>1029</v>
      </c>
    </row>
    <row r="15" spans="1:11">
      <c r="A15" s="171" t="s">
        <v>1025</v>
      </c>
      <c r="B15" s="5" t="s">
        <v>966</v>
      </c>
      <c r="C15" s="167" t="s">
        <v>966</v>
      </c>
      <c r="D15" s="5" t="s">
        <v>876</v>
      </c>
      <c r="E15" s="5" t="str">
        <f>IF(COUNTIF(Site_master[SAP ID],Site_master[[#This Row],[SAP ID]])&gt;1,"duplicate","unique")</f>
        <v>unique</v>
      </c>
      <c r="F15" s="7" t="s">
        <v>1027</v>
      </c>
      <c r="G15" s="7" t="s">
        <v>1028</v>
      </c>
      <c r="H15" s="7" t="s">
        <v>706</v>
      </c>
      <c r="I15" s="168" t="s">
        <v>779</v>
      </c>
      <c r="J15" s="5" t="s">
        <v>778</v>
      </c>
      <c r="K15" s="168" t="s">
        <v>1029</v>
      </c>
    </row>
    <row r="16" spans="1:11">
      <c r="A16" s="171" t="s">
        <v>1025</v>
      </c>
      <c r="B16" s="5" t="s">
        <v>966</v>
      </c>
      <c r="C16" s="167" t="s">
        <v>966</v>
      </c>
      <c r="D16" s="5" t="s">
        <v>1055</v>
      </c>
      <c r="E16" s="5" t="str">
        <f>IF(COUNTIF(Site_master[SAP ID],Site_master[[#This Row],[SAP ID]])&gt;1,"duplicate","unique")</f>
        <v>unique</v>
      </c>
      <c r="F16" s="7" t="s">
        <v>1027</v>
      </c>
      <c r="G16" s="7" t="s">
        <v>1028</v>
      </c>
      <c r="H16" s="7" t="s">
        <v>706</v>
      </c>
      <c r="I16" s="168" t="s">
        <v>779</v>
      </c>
      <c r="J16" s="5" t="s">
        <v>778</v>
      </c>
      <c r="K16" s="168" t="s">
        <v>1029</v>
      </c>
    </row>
    <row r="17" spans="1:11">
      <c r="A17" s="171" t="s">
        <v>1025</v>
      </c>
      <c r="B17" s="5" t="s">
        <v>966</v>
      </c>
      <c r="C17" s="167" t="s">
        <v>966</v>
      </c>
      <c r="D17" s="5" t="s">
        <v>1056</v>
      </c>
      <c r="E17" s="5" t="str">
        <f>IF(COUNTIF(Site_master[SAP ID],Site_master[[#This Row],[SAP ID]])&gt;1,"duplicate","unique")</f>
        <v>unique</v>
      </c>
      <c r="F17" s="7" t="s">
        <v>1057</v>
      </c>
      <c r="G17" s="7" t="s">
        <v>1058</v>
      </c>
      <c r="H17" s="7" t="s">
        <v>706</v>
      </c>
      <c r="I17" s="168" t="s">
        <v>779</v>
      </c>
      <c r="J17" s="5" t="s">
        <v>778</v>
      </c>
      <c r="K17" s="168" t="s">
        <v>1029</v>
      </c>
    </row>
    <row r="18" spans="1:11">
      <c r="A18" s="171" t="s">
        <v>1025</v>
      </c>
      <c r="B18" s="5" t="s">
        <v>966</v>
      </c>
      <c r="C18" s="167" t="s">
        <v>966</v>
      </c>
      <c r="D18" s="5" t="s">
        <v>1059</v>
      </c>
      <c r="E18" s="5" t="str">
        <f>IF(COUNTIF(Site_master[SAP ID],Site_master[[#This Row],[SAP ID]])&gt;1,"duplicate","unique")</f>
        <v>unique</v>
      </c>
      <c r="F18" s="7" t="s">
        <v>1045</v>
      </c>
      <c r="G18" s="7" t="s">
        <v>1046</v>
      </c>
      <c r="H18" s="7" t="s">
        <v>706</v>
      </c>
      <c r="I18" s="168" t="s">
        <v>779</v>
      </c>
      <c r="J18" s="5" t="s">
        <v>778</v>
      </c>
      <c r="K18" s="168" t="s">
        <v>1029</v>
      </c>
    </row>
    <row r="19" spans="1:11">
      <c r="A19" s="171" t="s">
        <v>1025</v>
      </c>
      <c r="B19" s="5" t="s">
        <v>966</v>
      </c>
      <c r="C19" s="167" t="s">
        <v>966</v>
      </c>
      <c r="D19" s="5" t="s">
        <v>1060</v>
      </c>
      <c r="E19" s="5" t="str">
        <f>IF(COUNTIF(Site_master[SAP ID],Site_master[[#This Row],[SAP ID]])&gt;1,"duplicate","unique")</f>
        <v>unique</v>
      </c>
      <c r="F19" s="7" t="s">
        <v>1049</v>
      </c>
      <c r="G19" s="7" t="s">
        <v>1050</v>
      </c>
      <c r="H19" s="7" t="s">
        <v>706</v>
      </c>
      <c r="I19" s="168" t="s">
        <v>779</v>
      </c>
      <c r="J19" s="5" t="s">
        <v>778</v>
      </c>
      <c r="K19" s="168" t="s">
        <v>1029</v>
      </c>
    </row>
    <row r="20" spans="1:11">
      <c r="A20" s="171" t="s">
        <v>1025</v>
      </c>
      <c r="B20" s="5" t="s">
        <v>966</v>
      </c>
      <c r="C20" s="167" t="s">
        <v>966</v>
      </c>
      <c r="D20" s="5" t="s">
        <v>1061</v>
      </c>
      <c r="E20" s="5" t="str">
        <f>IF(COUNTIF(Site_master[SAP ID],Site_master[[#This Row],[SAP ID]])&gt;1,"duplicate","unique")</f>
        <v>unique</v>
      </c>
      <c r="F20" s="7" t="s">
        <v>1057</v>
      </c>
      <c r="G20" s="7" t="s">
        <v>1058</v>
      </c>
      <c r="H20" s="7" t="s">
        <v>706</v>
      </c>
      <c r="I20" s="168" t="s">
        <v>779</v>
      </c>
      <c r="J20" s="5" t="s">
        <v>778</v>
      </c>
      <c r="K20" s="168" t="s">
        <v>1029</v>
      </c>
    </row>
    <row r="21" spans="1:11">
      <c r="A21" s="171" t="s">
        <v>1025</v>
      </c>
      <c r="B21" s="5" t="s">
        <v>966</v>
      </c>
      <c r="C21" s="167" t="s">
        <v>966</v>
      </c>
      <c r="D21" s="5" t="s">
        <v>1062</v>
      </c>
      <c r="E21" s="5" t="str">
        <f>IF(COUNTIF(Site_master[SAP ID],Site_master[[#This Row],[SAP ID]])&gt;1,"duplicate","unique")</f>
        <v>unique</v>
      </c>
      <c r="F21" s="7" t="s">
        <v>1057</v>
      </c>
      <c r="G21" s="7" t="s">
        <v>1058</v>
      </c>
      <c r="H21" s="7" t="s">
        <v>706</v>
      </c>
      <c r="I21" s="168" t="s">
        <v>779</v>
      </c>
      <c r="J21" s="5" t="s">
        <v>778</v>
      </c>
      <c r="K21" s="168" t="s">
        <v>1029</v>
      </c>
    </row>
    <row r="22" spans="1:11">
      <c r="A22" s="171" t="s">
        <v>1025</v>
      </c>
      <c r="B22" s="5" t="s">
        <v>966</v>
      </c>
      <c r="C22" s="167" t="s">
        <v>966</v>
      </c>
      <c r="D22" s="5" t="s">
        <v>878</v>
      </c>
      <c r="E22" s="5" t="str">
        <f>IF(COUNTIF(Site_master[SAP ID],Site_master[[#This Row],[SAP ID]])&gt;1,"duplicate","unique")</f>
        <v>unique</v>
      </c>
      <c r="F22" s="7" t="s">
        <v>1027</v>
      </c>
      <c r="G22" s="7" t="s">
        <v>1028</v>
      </c>
      <c r="H22" s="7" t="s">
        <v>706</v>
      </c>
      <c r="I22" s="168" t="s">
        <v>779</v>
      </c>
      <c r="J22" s="5" t="s">
        <v>778</v>
      </c>
      <c r="K22" s="168" t="s">
        <v>1029</v>
      </c>
    </row>
    <row r="23" spans="1:11">
      <c r="A23" s="171" t="s">
        <v>1025</v>
      </c>
      <c r="B23" s="5" t="s">
        <v>966</v>
      </c>
      <c r="C23" s="167" t="s">
        <v>966</v>
      </c>
      <c r="D23" s="5" t="s">
        <v>1063</v>
      </c>
      <c r="E23" s="5" t="str">
        <f>IF(COUNTIF(Site_master[SAP ID],Site_master[[#This Row],[SAP ID]])&gt;1,"duplicate","unique")</f>
        <v>unique</v>
      </c>
      <c r="F23" s="7" t="s">
        <v>1057</v>
      </c>
      <c r="G23" s="7" t="s">
        <v>1058</v>
      </c>
      <c r="H23" s="7" t="s">
        <v>706</v>
      </c>
      <c r="I23" s="168" t="s">
        <v>779</v>
      </c>
      <c r="J23" s="5" t="s">
        <v>778</v>
      </c>
      <c r="K23" s="168" t="s">
        <v>1029</v>
      </c>
    </row>
    <row r="24" spans="1:11">
      <c r="A24" s="171" t="s">
        <v>1025</v>
      </c>
      <c r="B24" s="5" t="s">
        <v>966</v>
      </c>
      <c r="C24" s="167" t="s">
        <v>966</v>
      </c>
      <c r="D24" s="5" t="s">
        <v>1064</v>
      </c>
      <c r="E24" s="5" t="str">
        <f>IF(COUNTIF(Site_master[SAP ID],Site_master[[#This Row],[SAP ID]])&gt;1,"duplicate","unique")</f>
        <v>unique</v>
      </c>
      <c r="F24" s="7" t="s">
        <v>1049</v>
      </c>
      <c r="G24" s="7" t="s">
        <v>1050</v>
      </c>
      <c r="H24" s="7" t="s">
        <v>706</v>
      </c>
      <c r="I24" s="168" t="s">
        <v>779</v>
      </c>
      <c r="J24" s="5" t="s">
        <v>778</v>
      </c>
      <c r="K24" s="168" t="s">
        <v>1029</v>
      </c>
    </row>
    <row r="25" spans="1:11">
      <c r="A25" s="171" t="s">
        <v>1025</v>
      </c>
      <c r="B25" s="5" t="s">
        <v>966</v>
      </c>
      <c r="C25" s="167" t="s">
        <v>966</v>
      </c>
      <c r="D25" s="5" t="s">
        <v>1065</v>
      </c>
      <c r="E25" s="5" t="str">
        <f>IF(COUNTIF(Site_master[SAP ID],Site_master[[#This Row],[SAP ID]])&gt;1,"duplicate","unique")</f>
        <v>unique</v>
      </c>
      <c r="F25" s="7" t="s">
        <v>1066</v>
      </c>
      <c r="G25" s="7" t="s">
        <v>1067</v>
      </c>
      <c r="H25" s="7" t="s">
        <v>706</v>
      </c>
      <c r="I25" s="168" t="s">
        <v>772</v>
      </c>
      <c r="J25" s="5" t="s">
        <v>707</v>
      </c>
      <c r="K25" s="168" t="s">
        <v>705</v>
      </c>
    </row>
    <row r="26" spans="1:11">
      <c r="A26" s="171" t="s">
        <v>1025</v>
      </c>
      <c r="B26" s="5" t="s">
        <v>966</v>
      </c>
      <c r="C26" s="167" t="s">
        <v>966</v>
      </c>
      <c r="D26" s="5" t="s">
        <v>908</v>
      </c>
      <c r="E26" s="5" t="str">
        <f>IF(COUNTIF(Site_master[SAP ID],Site_master[[#This Row],[SAP ID]])&gt;1,"duplicate","unique")</f>
        <v>unique</v>
      </c>
      <c r="F26" s="7" t="s">
        <v>1068</v>
      </c>
      <c r="G26" s="7" t="s">
        <v>1069</v>
      </c>
      <c r="H26" s="7" t="s">
        <v>706</v>
      </c>
      <c r="I26" s="168" t="s">
        <v>1039</v>
      </c>
      <c r="J26" s="5" t="s">
        <v>1040</v>
      </c>
      <c r="K26" s="168" t="s">
        <v>1041</v>
      </c>
    </row>
    <row r="27" spans="1:11">
      <c r="A27" s="171" t="s">
        <v>1025</v>
      </c>
      <c r="B27" s="5" t="s">
        <v>966</v>
      </c>
      <c r="C27" s="167" t="s">
        <v>966</v>
      </c>
      <c r="D27" s="5" t="s">
        <v>855</v>
      </c>
      <c r="E27" s="5" t="str">
        <f>IF(COUNTIF(Site_master[SAP ID],Site_master[[#This Row],[SAP ID]])&gt;1,"duplicate","unique")</f>
        <v>unique</v>
      </c>
      <c r="F27" s="7" t="s">
        <v>1068</v>
      </c>
      <c r="G27" s="7" t="s">
        <v>1069</v>
      </c>
      <c r="H27" s="7" t="s">
        <v>706</v>
      </c>
      <c r="I27" s="168" t="s">
        <v>1039</v>
      </c>
      <c r="J27" s="5" t="s">
        <v>1040</v>
      </c>
      <c r="K27" s="168" t="s">
        <v>1041</v>
      </c>
    </row>
    <row r="28" spans="1:11">
      <c r="A28" s="171" t="s">
        <v>1025</v>
      </c>
      <c r="B28" s="5" t="s">
        <v>966</v>
      </c>
      <c r="C28" s="167" t="s">
        <v>966</v>
      </c>
      <c r="D28" s="5" t="s">
        <v>932</v>
      </c>
      <c r="E28" s="5" t="str">
        <f>IF(COUNTIF(Site_master[SAP ID],Site_master[[#This Row],[SAP ID]])&gt;1,"duplicate","unique")</f>
        <v>unique</v>
      </c>
      <c r="F28" s="7" t="s">
        <v>1070</v>
      </c>
      <c r="G28" s="7" t="s">
        <v>1071</v>
      </c>
      <c r="H28" s="7" t="s">
        <v>706</v>
      </c>
      <c r="I28" s="168" t="s">
        <v>1033</v>
      </c>
      <c r="J28" s="5" t="s">
        <v>1034</v>
      </c>
      <c r="K28" s="168" t="s">
        <v>1035</v>
      </c>
    </row>
    <row r="29" spans="1:11">
      <c r="A29" s="171" t="s">
        <v>1025</v>
      </c>
      <c r="B29" s="5" t="s">
        <v>966</v>
      </c>
      <c r="C29" s="167" t="s">
        <v>966</v>
      </c>
      <c r="D29" s="5" t="s">
        <v>754</v>
      </c>
      <c r="E29" s="5" t="str">
        <f>IF(COUNTIF(Site_master[SAP ID],Site_master[[#This Row],[SAP ID]])&gt;1,"duplicate","unique")</f>
        <v>unique</v>
      </c>
      <c r="F29" s="7" t="s">
        <v>1070</v>
      </c>
      <c r="G29" s="7" t="s">
        <v>1071</v>
      </c>
      <c r="H29" s="7" t="s">
        <v>706</v>
      </c>
      <c r="I29" s="168" t="s">
        <v>1033</v>
      </c>
      <c r="J29" s="5" t="s">
        <v>1034</v>
      </c>
      <c r="K29" s="168" t="s">
        <v>1035</v>
      </c>
    </row>
    <row r="30" spans="1:11">
      <c r="A30" s="171" t="s">
        <v>1025</v>
      </c>
      <c r="B30" s="5" t="s">
        <v>966</v>
      </c>
      <c r="C30" s="167" t="s">
        <v>966</v>
      </c>
      <c r="D30" s="5" t="s">
        <v>936</v>
      </c>
      <c r="E30" s="5" t="str">
        <f>IF(COUNTIF(Site_master[SAP ID],Site_master[[#This Row],[SAP ID]])&gt;1,"duplicate","unique")</f>
        <v>unique</v>
      </c>
      <c r="F30" s="7" t="s">
        <v>1072</v>
      </c>
      <c r="G30" s="7" t="s">
        <v>1073</v>
      </c>
      <c r="H30" s="7" t="s">
        <v>706</v>
      </c>
      <c r="I30" s="168" t="s">
        <v>1033</v>
      </c>
      <c r="J30" s="5" t="s">
        <v>1034</v>
      </c>
      <c r="K30" s="168" t="s">
        <v>1035</v>
      </c>
    </row>
    <row r="31" spans="1:11">
      <c r="A31" s="171" t="s">
        <v>1025</v>
      </c>
      <c r="B31" s="5" t="s">
        <v>966</v>
      </c>
      <c r="C31" s="167" t="s">
        <v>966</v>
      </c>
      <c r="D31" s="5" t="s">
        <v>753</v>
      </c>
      <c r="E31" s="5" t="str">
        <f>IF(COUNTIF(Site_master[SAP ID],Site_master[[#This Row],[SAP ID]])&gt;1,"duplicate","unique")</f>
        <v>unique</v>
      </c>
      <c r="F31" s="7" t="s">
        <v>1070</v>
      </c>
      <c r="G31" s="7" t="s">
        <v>1071</v>
      </c>
      <c r="H31" s="7" t="s">
        <v>706</v>
      </c>
      <c r="I31" s="168" t="s">
        <v>1033</v>
      </c>
      <c r="J31" s="5" t="s">
        <v>1034</v>
      </c>
      <c r="K31" s="168" t="s">
        <v>1035</v>
      </c>
    </row>
    <row r="32" spans="1:11">
      <c r="A32" s="171" t="s">
        <v>1025</v>
      </c>
      <c r="B32" s="5" t="s">
        <v>966</v>
      </c>
      <c r="C32" s="167" t="s">
        <v>966</v>
      </c>
      <c r="D32" s="5" t="s">
        <v>934</v>
      </c>
      <c r="E32" s="5" t="str">
        <f>IF(COUNTIF(Site_master[SAP ID],Site_master[[#This Row],[SAP ID]])&gt;1,"duplicate","unique")</f>
        <v>unique</v>
      </c>
      <c r="F32" s="7" t="s">
        <v>1072</v>
      </c>
      <c r="G32" s="7" t="s">
        <v>1073</v>
      </c>
      <c r="H32" s="7" t="s">
        <v>706</v>
      </c>
      <c r="I32" s="168" t="s">
        <v>1033</v>
      </c>
      <c r="J32" s="5" t="s">
        <v>1034</v>
      </c>
      <c r="K32" s="168" t="s">
        <v>1035</v>
      </c>
    </row>
    <row r="33" spans="1:11">
      <c r="A33" s="171" t="s">
        <v>1025</v>
      </c>
      <c r="B33" s="5" t="s">
        <v>966</v>
      </c>
      <c r="C33" s="167" t="s">
        <v>966</v>
      </c>
      <c r="D33" s="5" t="s">
        <v>760</v>
      </c>
      <c r="E33" s="5" t="str">
        <f>IF(COUNTIF(Site_master[SAP ID],Site_master[[#This Row],[SAP ID]])&gt;1,"duplicate","unique")</f>
        <v>unique</v>
      </c>
      <c r="F33" s="7" t="s">
        <v>1072</v>
      </c>
      <c r="G33" s="7" t="s">
        <v>1073</v>
      </c>
      <c r="H33" s="7" t="s">
        <v>706</v>
      </c>
      <c r="I33" s="168" t="s">
        <v>1033</v>
      </c>
      <c r="J33" s="5" t="s">
        <v>1034</v>
      </c>
      <c r="K33" s="168" t="s">
        <v>1035</v>
      </c>
    </row>
    <row r="34" spans="1:11">
      <c r="A34" s="171" t="s">
        <v>1025</v>
      </c>
      <c r="B34" s="5" t="s">
        <v>966</v>
      </c>
      <c r="C34" s="167" t="s">
        <v>966</v>
      </c>
      <c r="D34" s="5" t="s">
        <v>726</v>
      </c>
      <c r="E34" s="5" t="str">
        <f>IF(COUNTIF(Site_master[SAP ID],Site_master[[#This Row],[SAP ID]])&gt;1,"duplicate","unique")</f>
        <v>unique</v>
      </c>
      <c r="F34" s="7" t="s">
        <v>1074</v>
      </c>
      <c r="G34" s="7" t="s">
        <v>1075</v>
      </c>
      <c r="H34" s="7" t="s">
        <v>706</v>
      </c>
      <c r="I34" s="168" t="s">
        <v>1033</v>
      </c>
      <c r="J34" s="5" t="s">
        <v>1034</v>
      </c>
      <c r="K34" s="168" t="s">
        <v>1035</v>
      </c>
    </row>
    <row r="35" spans="1:11">
      <c r="A35" s="171" t="s">
        <v>1025</v>
      </c>
      <c r="B35" s="5" t="s">
        <v>966</v>
      </c>
      <c r="C35" s="167" t="s">
        <v>966</v>
      </c>
      <c r="D35" s="5" t="s">
        <v>1076</v>
      </c>
      <c r="E35" s="5" t="str">
        <f>IF(COUNTIF(Site_master[SAP ID],Site_master[[#This Row],[SAP ID]])&gt;1,"duplicate","unique")</f>
        <v>unique</v>
      </c>
      <c r="F35" s="7" t="s">
        <v>1074</v>
      </c>
      <c r="G35" s="7" t="s">
        <v>1075</v>
      </c>
      <c r="H35" s="7" t="s">
        <v>706</v>
      </c>
      <c r="I35" s="168" t="s">
        <v>1033</v>
      </c>
      <c r="J35" s="5" t="s">
        <v>1034</v>
      </c>
      <c r="K35" s="168" t="s">
        <v>1035</v>
      </c>
    </row>
    <row r="36" spans="1:11">
      <c r="A36" s="171" t="s">
        <v>1025</v>
      </c>
      <c r="B36" s="5" t="s">
        <v>966</v>
      </c>
      <c r="C36" s="167" t="s">
        <v>966</v>
      </c>
      <c r="D36" s="5" t="s">
        <v>750</v>
      </c>
      <c r="E36" s="5" t="str">
        <f>IF(COUNTIF(Site_master[SAP ID],Site_master[[#This Row],[SAP ID]])&gt;1,"duplicate","unique")</f>
        <v>unique</v>
      </c>
      <c r="F36" s="7" t="s">
        <v>1070</v>
      </c>
      <c r="G36" s="7" t="s">
        <v>1071</v>
      </c>
      <c r="H36" s="7" t="s">
        <v>706</v>
      </c>
      <c r="I36" s="168" t="s">
        <v>1033</v>
      </c>
      <c r="J36" s="5" t="s">
        <v>1034</v>
      </c>
      <c r="K36" s="168" t="s">
        <v>1035</v>
      </c>
    </row>
    <row r="37" spans="1:11">
      <c r="A37" s="171" t="s">
        <v>1025</v>
      </c>
      <c r="B37" s="5" t="s">
        <v>966</v>
      </c>
      <c r="C37" s="167" t="s">
        <v>966</v>
      </c>
      <c r="D37" s="5" t="s">
        <v>1077</v>
      </c>
      <c r="E37" s="5" t="str">
        <f>IF(COUNTIF(Site_master[SAP ID],Site_master[[#This Row],[SAP ID]])&gt;1,"duplicate","unique")</f>
        <v>unique</v>
      </c>
      <c r="F37" s="7" t="s">
        <v>1074</v>
      </c>
      <c r="G37" s="7" t="s">
        <v>1075</v>
      </c>
      <c r="H37" s="7" t="s">
        <v>706</v>
      </c>
      <c r="I37" s="168" t="s">
        <v>1033</v>
      </c>
      <c r="J37" s="5" t="s">
        <v>1034</v>
      </c>
      <c r="K37" s="168" t="s">
        <v>1035</v>
      </c>
    </row>
    <row r="38" spans="1:11">
      <c r="A38" s="171" t="s">
        <v>1025</v>
      </c>
      <c r="B38" s="5" t="s">
        <v>966</v>
      </c>
      <c r="C38" s="167" t="s">
        <v>966</v>
      </c>
      <c r="D38" s="5" t="s">
        <v>807</v>
      </c>
      <c r="E38" s="5" t="str">
        <f>IF(COUNTIF(Site_master[SAP ID],Site_master[[#This Row],[SAP ID]])&gt;1,"duplicate","unique")</f>
        <v>unique</v>
      </c>
      <c r="F38" s="7" t="s">
        <v>1078</v>
      </c>
      <c r="G38" s="7" t="s">
        <v>1079</v>
      </c>
      <c r="H38" s="7" t="s">
        <v>706</v>
      </c>
      <c r="I38" s="168" t="s">
        <v>1033</v>
      </c>
      <c r="J38" s="5" t="s">
        <v>1034</v>
      </c>
      <c r="K38" s="168" t="s">
        <v>1035</v>
      </c>
    </row>
    <row r="39" spans="1:11">
      <c r="A39" s="171" t="s">
        <v>1025</v>
      </c>
      <c r="B39" s="5" t="s">
        <v>966</v>
      </c>
      <c r="C39" s="167" t="s">
        <v>966</v>
      </c>
      <c r="D39" s="5" t="s">
        <v>1080</v>
      </c>
      <c r="E39" s="5" t="str">
        <f>IF(COUNTIF(Site_master[SAP ID],Site_master[[#This Row],[SAP ID]])&gt;1,"duplicate","unique")</f>
        <v>unique</v>
      </c>
      <c r="F39" s="7" t="s">
        <v>1078</v>
      </c>
      <c r="G39" s="7" t="s">
        <v>1079</v>
      </c>
      <c r="H39" s="7" t="s">
        <v>706</v>
      </c>
      <c r="I39" s="168" t="s">
        <v>1033</v>
      </c>
      <c r="J39" s="5" t="s">
        <v>1034</v>
      </c>
      <c r="K39" s="168" t="s">
        <v>1035</v>
      </c>
    </row>
    <row r="40" spans="1:11">
      <c r="A40" s="171" t="s">
        <v>1025</v>
      </c>
      <c r="B40" s="5" t="s">
        <v>966</v>
      </c>
      <c r="C40" s="167" t="s">
        <v>966</v>
      </c>
      <c r="D40" s="5" t="s">
        <v>1081</v>
      </c>
      <c r="E40" s="5" t="str">
        <f>IF(COUNTIF(Site_master[SAP ID],Site_master[[#This Row],[SAP ID]])&gt;1,"duplicate","unique")</f>
        <v>unique</v>
      </c>
      <c r="F40" s="7" t="s">
        <v>1082</v>
      </c>
      <c r="G40" s="7" t="s">
        <v>1083</v>
      </c>
      <c r="H40" s="7" t="s">
        <v>706</v>
      </c>
      <c r="I40" s="168" t="s">
        <v>1033</v>
      </c>
      <c r="J40" s="5" t="s">
        <v>1034</v>
      </c>
      <c r="K40" s="168" t="s">
        <v>1035</v>
      </c>
    </row>
    <row r="41" spans="1:11">
      <c r="A41" s="171" t="s">
        <v>1025</v>
      </c>
      <c r="B41" s="5" t="s">
        <v>966</v>
      </c>
      <c r="C41" s="167" t="s">
        <v>966</v>
      </c>
      <c r="D41" s="5" t="s">
        <v>1084</v>
      </c>
      <c r="E41" s="5" t="str">
        <f>IF(COUNTIF(Site_master[SAP ID],Site_master[[#This Row],[SAP ID]])&gt;1,"duplicate","unique")</f>
        <v>unique</v>
      </c>
      <c r="F41" s="7" t="s">
        <v>1085</v>
      </c>
      <c r="G41" s="7" t="s">
        <v>1086</v>
      </c>
      <c r="H41" s="7" t="s">
        <v>706</v>
      </c>
      <c r="I41" s="168" t="s">
        <v>1033</v>
      </c>
      <c r="J41" s="5" t="s">
        <v>1034</v>
      </c>
      <c r="K41" s="168" t="s">
        <v>1035</v>
      </c>
    </row>
    <row r="42" spans="1:11">
      <c r="A42" s="171" t="s">
        <v>1025</v>
      </c>
      <c r="B42" s="5" t="s">
        <v>966</v>
      </c>
      <c r="C42" s="167" t="s">
        <v>966</v>
      </c>
      <c r="D42" s="5" t="s">
        <v>1087</v>
      </c>
      <c r="E42" s="5" t="str">
        <f>IF(COUNTIF(Site_master[SAP ID],Site_master[[#This Row],[SAP ID]])&gt;1,"duplicate","unique")</f>
        <v>unique</v>
      </c>
      <c r="F42" s="7" t="s">
        <v>1074</v>
      </c>
      <c r="G42" s="7" t="s">
        <v>1075</v>
      </c>
      <c r="H42" s="7" t="s">
        <v>706</v>
      </c>
      <c r="I42" s="168" t="s">
        <v>1033</v>
      </c>
      <c r="J42" s="5" t="s">
        <v>1034</v>
      </c>
      <c r="K42" s="168" t="s">
        <v>1035</v>
      </c>
    </row>
    <row r="43" spans="1:11">
      <c r="A43" s="171" t="s">
        <v>1025</v>
      </c>
      <c r="B43" s="5" t="s">
        <v>966</v>
      </c>
      <c r="C43" s="167" t="s">
        <v>966</v>
      </c>
      <c r="D43" s="5" t="s">
        <v>1088</v>
      </c>
      <c r="E43" s="5" t="str">
        <f>IF(COUNTIF(Site_master[SAP ID],Site_master[[#This Row],[SAP ID]])&gt;1,"duplicate","unique")</f>
        <v>unique</v>
      </c>
      <c r="F43" s="7" t="s">
        <v>1072</v>
      </c>
      <c r="G43" s="7" t="s">
        <v>1073</v>
      </c>
      <c r="H43" s="7" t="s">
        <v>706</v>
      </c>
      <c r="I43" s="168" t="s">
        <v>1033</v>
      </c>
      <c r="J43" s="5" t="s">
        <v>1034</v>
      </c>
      <c r="K43" s="168" t="s">
        <v>1035</v>
      </c>
    </row>
    <row r="44" spans="1:11">
      <c r="A44" s="171" t="s">
        <v>1025</v>
      </c>
      <c r="B44" s="5" t="s">
        <v>966</v>
      </c>
      <c r="C44" s="167" t="s">
        <v>966</v>
      </c>
      <c r="D44" s="5" t="s">
        <v>933</v>
      </c>
      <c r="E44" s="5" t="str">
        <f>IF(COUNTIF(Site_master[SAP ID],Site_master[[#This Row],[SAP ID]])&gt;1,"duplicate","unique")</f>
        <v>unique</v>
      </c>
      <c r="F44" s="7" t="s">
        <v>1070</v>
      </c>
      <c r="G44" s="7" t="s">
        <v>1071</v>
      </c>
      <c r="H44" s="7" t="s">
        <v>706</v>
      </c>
      <c r="I44" s="168" t="s">
        <v>1033</v>
      </c>
      <c r="J44" s="5" t="s">
        <v>1034</v>
      </c>
      <c r="K44" s="168" t="s">
        <v>1035</v>
      </c>
    </row>
    <row r="45" spans="1:11">
      <c r="A45" s="171" t="s">
        <v>1025</v>
      </c>
      <c r="B45" s="5" t="s">
        <v>966</v>
      </c>
      <c r="C45" s="167" t="s">
        <v>966</v>
      </c>
      <c r="D45" s="5" t="s">
        <v>796</v>
      </c>
      <c r="E45" s="5" t="str">
        <f>IF(COUNTIF(Site_master[SAP ID],Site_master[[#This Row],[SAP ID]])&gt;1,"duplicate","unique")</f>
        <v>unique</v>
      </c>
      <c r="F45" s="7" t="s">
        <v>1066</v>
      </c>
      <c r="G45" s="7" t="s">
        <v>1067</v>
      </c>
      <c r="H45" s="7" t="s">
        <v>706</v>
      </c>
      <c r="I45" s="168" t="s">
        <v>772</v>
      </c>
      <c r="J45" s="5" t="s">
        <v>707</v>
      </c>
      <c r="K45" s="168" t="s">
        <v>705</v>
      </c>
    </row>
    <row r="46" spans="1:11">
      <c r="A46" s="171" t="s">
        <v>1025</v>
      </c>
      <c r="B46" s="5" t="s">
        <v>966</v>
      </c>
      <c r="C46" s="167" t="s">
        <v>966</v>
      </c>
      <c r="D46" s="5" t="s">
        <v>1089</v>
      </c>
      <c r="E46" s="5" t="str">
        <f>IF(COUNTIF(Site_master[SAP ID],Site_master[[#This Row],[SAP ID]])&gt;1,"duplicate","unique")</f>
        <v>unique</v>
      </c>
      <c r="F46" s="7" t="s">
        <v>1090</v>
      </c>
      <c r="G46" s="7" t="s">
        <v>1091</v>
      </c>
      <c r="H46" s="7" t="s">
        <v>706</v>
      </c>
      <c r="I46" s="168" t="s">
        <v>1039</v>
      </c>
      <c r="J46" s="5" t="s">
        <v>1040</v>
      </c>
      <c r="K46" s="168" t="s">
        <v>1041</v>
      </c>
    </row>
    <row r="47" spans="1:11">
      <c r="A47" s="171" t="s">
        <v>1025</v>
      </c>
      <c r="B47" s="5" t="s">
        <v>966</v>
      </c>
      <c r="C47" s="167" t="s">
        <v>966</v>
      </c>
      <c r="D47" s="5" t="s">
        <v>742</v>
      </c>
      <c r="E47" s="5" t="str">
        <f>IF(COUNTIF(Site_master[SAP ID],Site_master[[#This Row],[SAP ID]])&gt;1,"duplicate","unique")</f>
        <v>unique</v>
      </c>
      <c r="F47" s="7" t="s">
        <v>1090</v>
      </c>
      <c r="G47" s="7" t="s">
        <v>1091</v>
      </c>
      <c r="H47" s="7" t="s">
        <v>706</v>
      </c>
      <c r="I47" s="168" t="s">
        <v>1039</v>
      </c>
      <c r="J47" s="5" t="s">
        <v>1040</v>
      </c>
      <c r="K47" s="168" t="s">
        <v>1041</v>
      </c>
    </row>
    <row r="48" spans="1:11">
      <c r="A48" s="171" t="s">
        <v>1025</v>
      </c>
      <c r="B48" s="5" t="s">
        <v>966</v>
      </c>
      <c r="C48" s="167" t="s">
        <v>966</v>
      </c>
      <c r="D48" s="5" t="s">
        <v>743</v>
      </c>
      <c r="E48" s="5" t="str">
        <f>IF(COUNTIF(Site_master[SAP ID],Site_master[[#This Row],[SAP ID]])&gt;1,"duplicate","unique")</f>
        <v>unique</v>
      </c>
      <c r="F48" s="7" t="s">
        <v>1090</v>
      </c>
      <c r="G48" s="7" t="s">
        <v>1091</v>
      </c>
      <c r="H48" s="7" t="s">
        <v>706</v>
      </c>
      <c r="I48" s="168" t="s">
        <v>1039</v>
      </c>
      <c r="J48" s="5" t="s">
        <v>1040</v>
      </c>
      <c r="K48" s="168" t="s">
        <v>1041</v>
      </c>
    </row>
    <row r="49" spans="1:11">
      <c r="A49" s="171" t="s">
        <v>1025</v>
      </c>
      <c r="B49" s="5" t="s">
        <v>966</v>
      </c>
      <c r="C49" s="167" t="s">
        <v>966</v>
      </c>
      <c r="D49" s="5" t="s">
        <v>1092</v>
      </c>
      <c r="E49" s="5" t="str">
        <f>IF(COUNTIF(Site_master[SAP ID],Site_master[[#This Row],[SAP ID]])&gt;1,"duplicate","unique")</f>
        <v>unique</v>
      </c>
      <c r="F49" s="7" t="s">
        <v>1090</v>
      </c>
      <c r="G49" s="7" t="s">
        <v>1091</v>
      </c>
      <c r="H49" s="7" t="s">
        <v>706</v>
      </c>
      <c r="I49" s="168" t="s">
        <v>1039</v>
      </c>
      <c r="J49" s="5" t="s">
        <v>1040</v>
      </c>
      <c r="K49" s="168" t="s">
        <v>1041</v>
      </c>
    </row>
    <row r="50" spans="1:11">
      <c r="A50" s="171" t="s">
        <v>1025</v>
      </c>
      <c r="B50" s="5" t="s">
        <v>966</v>
      </c>
      <c r="C50" s="167" t="s">
        <v>966</v>
      </c>
      <c r="D50" s="5" t="s">
        <v>1093</v>
      </c>
      <c r="E50" s="5" t="str">
        <f>IF(COUNTIF(Site_master[SAP ID],Site_master[[#This Row],[SAP ID]])&gt;1,"duplicate","unique")</f>
        <v>unique</v>
      </c>
      <c r="F50" s="7" t="s">
        <v>1090</v>
      </c>
      <c r="G50" s="7" t="s">
        <v>1091</v>
      </c>
      <c r="H50" s="7" t="s">
        <v>706</v>
      </c>
      <c r="I50" s="168" t="s">
        <v>1039</v>
      </c>
      <c r="J50" s="5" t="s">
        <v>1040</v>
      </c>
      <c r="K50" s="168" t="s">
        <v>1041</v>
      </c>
    </row>
    <row r="51" spans="1:11">
      <c r="A51" s="171" t="s">
        <v>1025</v>
      </c>
      <c r="B51" s="5" t="s">
        <v>966</v>
      </c>
      <c r="C51" s="167" t="s">
        <v>966</v>
      </c>
      <c r="D51" s="5" t="s">
        <v>1094</v>
      </c>
      <c r="E51" s="5" t="str">
        <f>IF(COUNTIF(Site_master[SAP ID],Site_master[[#This Row],[SAP ID]])&gt;1,"duplicate","unique")</f>
        <v>unique</v>
      </c>
      <c r="F51" s="7" t="s">
        <v>1090</v>
      </c>
      <c r="G51" s="7" t="s">
        <v>1091</v>
      </c>
      <c r="H51" s="7" t="s">
        <v>706</v>
      </c>
      <c r="I51" s="168" t="s">
        <v>1039</v>
      </c>
      <c r="J51" s="5" t="s">
        <v>1040</v>
      </c>
      <c r="K51" s="168" t="s">
        <v>1041</v>
      </c>
    </row>
    <row r="52" spans="1:11">
      <c r="A52" s="171" t="s">
        <v>1025</v>
      </c>
      <c r="B52" s="5" t="s">
        <v>966</v>
      </c>
      <c r="C52" s="167" t="s">
        <v>966</v>
      </c>
      <c r="D52" s="5" t="s">
        <v>1095</v>
      </c>
      <c r="E52" s="5" t="str">
        <f>IF(COUNTIF(Site_master[SAP ID],Site_master[[#This Row],[SAP ID]])&gt;1,"duplicate","unique")</f>
        <v>unique</v>
      </c>
      <c r="F52" s="7" t="s">
        <v>1096</v>
      </c>
      <c r="G52" s="7" t="s">
        <v>1097</v>
      </c>
      <c r="H52" s="7" t="s">
        <v>706</v>
      </c>
      <c r="I52" s="168" t="s">
        <v>1039</v>
      </c>
      <c r="J52" s="5" t="s">
        <v>1040</v>
      </c>
      <c r="K52" s="168" t="s">
        <v>1041</v>
      </c>
    </row>
    <row r="53" spans="1:11">
      <c r="A53" s="171" t="s">
        <v>1025</v>
      </c>
      <c r="B53" s="5" t="s">
        <v>966</v>
      </c>
      <c r="C53" s="167" t="s">
        <v>966</v>
      </c>
      <c r="D53" s="5" t="s">
        <v>1098</v>
      </c>
      <c r="E53" s="5" t="str">
        <f>IF(COUNTIF(Site_master[SAP ID],Site_master[[#This Row],[SAP ID]])&gt;1,"duplicate","unique")</f>
        <v>unique</v>
      </c>
      <c r="F53" s="7" t="s">
        <v>1096</v>
      </c>
      <c r="G53" s="7" t="s">
        <v>1097</v>
      </c>
      <c r="H53" s="7" t="s">
        <v>706</v>
      </c>
      <c r="I53" s="168" t="s">
        <v>1039</v>
      </c>
      <c r="J53" s="5" t="s">
        <v>1040</v>
      </c>
      <c r="K53" s="168" t="s">
        <v>1041</v>
      </c>
    </row>
    <row r="54" spans="1:11">
      <c r="A54" s="171" t="s">
        <v>1025</v>
      </c>
      <c r="B54" s="5" t="s">
        <v>966</v>
      </c>
      <c r="C54" s="167" t="s">
        <v>966</v>
      </c>
      <c r="D54" s="5" t="s">
        <v>1099</v>
      </c>
      <c r="E54" s="5" t="str">
        <f>IF(COUNTIF(Site_master[SAP ID],Site_master[[#This Row],[SAP ID]])&gt;1,"duplicate","unique")</f>
        <v>unique</v>
      </c>
      <c r="F54" s="7" t="s">
        <v>1100</v>
      </c>
      <c r="G54" s="7" t="s">
        <v>1101</v>
      </c>
      <c r="H54" s="7" t="s">
        <v>706</v>
      </c>
      <c r="I54" s="168" t="s">
        <v>1039</v>
      </c>
      <c r="J54" s="5" t="s">
        <v>1040</v>
      </c>
      <c r="K54" s="168" t="s">
        <v>1041</v>
      </c>
    </row>
    <row r="55" spans="1:11">
      <c r="A55" s="171" t="s">
        <v>1025</v>
      </c>
      <c r="B55" s="5" t="s">
        <v>966</v>
      </c>
      <c r="C55" s="167" t="s">
        <v>966</v>
      </c>
      <c r="D55" s="5" t="s">
        <v>744</v>
      </c>
      <c r="E55" s="5" t="str">
        <f>IF(COUNTIF(Site_master[SAP ID],Site_master[[#This Row],[SAP ID]])&gt;1,"duplicate","unique")</f>
        <v>unique</v>
      </c>
      <c r="F55" s="7" t="s">
        <v>1096</v>
      </c>
      <c r="G55" s="7" t="s">
        <v>1097</v>
      </c>
      <c r="H55" s="7" t="s">
        <v>706</v>
      </c>
      <c r="I55" s="168" t="s">
        <v>1039</v>
      </c>
      <c r="J55" s="5" t="s">
        <v>1040</v>
      </c>
      <c r="K55" s="168" t="s">
        <v>1041</v>
      </c>
    </row>
    <row r="56" spans="1:11">
      <c r="A56" s="171" t="s">
        <v>1025</v>
      </c>
      <c r="B56" s="5" t="s">
        <v>966</v>
      </c>
      <c r="C56" s="167" t="s">
        <v>966</v>
      </c>
      <c r="D56" s="5" t="s">
        <v>1102</v>
      </c>
      <c r="E56" s="5" t="str">
        <f>IF(COUNTIF(Site_master[SAP ID],Site_master[[#This Row],[SAP ID]])&gt;1,"duplicate","unique")</f>
        <v>unique</v>
      </c>
      <c r="F56" s="7" t="s">
        <v>1096</v>
      </c>
      <c r="G56" s="7" t="s">
        <v>1097</v>
      </c>
      <c r="H56" s="7" t="s">
        <v>706</v>
      </c>
      <c r="I56" s="168" t="s">
        <v>1039</v>
      </c>
      <c r="J56" s="5" t="s">
        <v>1040</v>
      </c>
      <c r="K56" s="168" t="s">
        <v>1041</v>
      </c>
    </row>
    <row r="57" spans="1:11">
      <c r="A57" s="171" t="s">
        <v>1025</v>
      </c>
      <c r="B57" s="5" t="s">
        <v>966</v>
      </c>
      <c r="C57" s="167" t="s">
        <v>966</v>
      </c>
      <c r="D57" s="5" t="s">
        <v>746</v>
      </c>
      <c r="E57" s="5" t="str">
        <f>IF(COUNTIF(Site_master[SAP ID],Site_master[[#This Row],[SAP ID]])&gt;1,"duplicate","unique")</f>
        <v>unique</v>
      </c>
      <c r="F57" s="7" t="s">
        <v>1096</v>
      </c>
      <c r="G57" s="7" t="s">
        <v>1097</v>
      </c>
      <c r="H57" s="7" t="s">
        <v>706</v>
      </c>
      <c r="I57" s="168" t="s">
        <v>1039</v>
      </c>
      <c r="J57" s="5" t="s">
        <v>1040</v>
      </c>
      <c r="K57" s="168" t="s">
        <v>1041</v>
      </c>
    </row>
    <row r="58" spans="1:11">
      <c r="A58" s="171" t="s">
        <v>1025</v>
      </c>
      <c r="B58" s="5" t="s">
        <v>966</v>
      </c>
      <c r="C58" s="167" t="s">
        <v>966</v>
      </c>
      <c r="D58" s="5" t="s">
        <v>1103</v>
      </c>
      <c r="E58" s="5" t="str">
        <f>IF(COUNTIF(Site_master[SAP ID],Site_master[[#This Row],[SAP ID]])&gt;1,"duplicate","unique")</f>
        <v>unique</v>
      </c>
      <c r="F58" s="7" t="s">
        <v>1104</v>
      </c>
      <c r="G58" s="7" t="s">
        <v>1105</v>
      </c>
      <c r="H58" s="7" t="s">
        <v>706</v>
      </c>
      <c r="I58" s="168" t="s">
        <v>779</v>
      </c>
      <c r="J58" s="5" t="s">
        <v>778</v>
      </c>
      <c r="K58" s="168" t="s">
        <v>1029</v>
      </c>
    </row>
    <row r="59" spans="1:11">
      <c r="A59" s="171" t="s">
        <v>1025</v>
      </c>
      <c r="B59" s="5" t="s">
        <v>966</v>
      </c>
      <c r="C59" s="167" t="s">
        <v>966</v>
      </c>
      <c r="D59" s="5" t="s">
        <v>1106</v>
      </c>
      <c r="E59" s="5" t="str">
        <f>IF(COUNTIF(Site_master[SAP ID],Site_master[[#This Row],[SAP ID]])&gt;1,"duplicate","unique")</f>
        <v>unique</v>
      </c>
      <c r="F59" s="7" t="s">
        <v>1104</v>
      </c>
      <c r="G59" s="7" t="s">
        <v>1105</v>
      </c>
      <c r="H59" s="7" t="s">
        <v>706</v>
      </c>
      <c r="I59" s="168" t="s">
        <v>779</v>
      </c>
      <c r="J59" s="5" t="s">
        <v>778</v>
      </c>
      <c r="K59" s="168" t="s">
        <v>1029</v>
      </c>
    </row>
    <row r="60" spans="1:11">
      <c r="A60" s="171" t="s">
        <v>1025</v>
      </c>
      <c r="B60" s="5" t="s">
        <v>966</v>
      </c>
      <c r="C60" s="167" t="s">
        <v>966</v>
      </c>
      <c r="D60" s="5" t="s">
        <v>1107</v>
      </c>
      <c r="E60" s="5" t="str">
        <f>IF(COUNTIF(Site_master[SAP ID],Site_master[[#This Row],[SAP ID]])&gt;1,"duplicate","unique")</f>
        <v>unique</v>
      </c>
      <c r="F60" s="7" t="s">
        <v>1104</v>
      </c>
      <c r="G60" s="7" t="s">
        <v>1105</v>
      </c>
      <c r="H60" s="7" t="s">
        <v>706</v>
      </c>
      <c r="I60" s="168" t="s">
        <v>779</v>
      </c>
      <c r="J60" s="5" t="s">
        <v>778</v>
      </c>
      <c r="K60" s="168" t="s">
        <v>1029</v>
      </c>
    </row>
    <row r="61" spans="1:11">
      <c r="A61" s="171" t="s">
        <v>1025</v>
      </c>
      <c r="B61" s="5" t="s">
        <v>966</v>
      </c>
      <c r="C61" s="167" t="s">
        <v>966</v>
      </c>
      <c r="D61" s="5" t="s">
        <v>1108</v>
      </c>
      <c r="E61" s="5" t="str">
        <f>IF(COUNTIF(Site_master[SAP ID],Site_master[[#This Row],[SAP ID]])&gt;1,"duplicate","unique")</f>
        <v>unique</v>
      </c>
      <c r="F61" s="7" t="s">
        <v>1104</v>
      </c>
      <c r="G61" s="7" t="s">
        <v>1105</v>
      </c>
      <c r="H61" s="7" t="s">
        <v>706</v>
      </c>
      <c r="I61" s="168" t="s">
        <v>779</v>
      </c>
      <c r="J61" s="5" t="s">
        <v>778</v>
      </c>
      <c r="K61" s="168" t="s">
        <v>1029</v>
      </c>
    </row>
    <row r="62" spans="1:11">
      <c r="A62" s="171" t="s">
        <v>1025</v>
      </c>
      <c r="B62" s="5" t="s">
        <v>966</v>
      </c>
      <c r="C62" s="167" t="s">
        <v>966</v>
      </c>
      <c r="D62" s="5" t="s">
        <v>1109</v>
      </c>
      <c r="E62" s="5" t="str">
        <f>IF(COUNTIF(Site_master[SAP ID],Site_master[[#This Row],[SAP ID]])&gt;1,"duplicate","unique")</f>
        <v>unique</v>
      </c>
      <c r="F62" s="7" t="s">
        <v>1104</v>
      </c>
      <c r="G62" s="7" t="s">
        <v>1105</v>
      </c>
      <c r="H62" s="7" t="s">
        <v>706</v>
      </c>
      <c r="I62" s="168" t="s">
        <v>779</v>
      </c>
      <c r="J62" s="5" t="s">
        <v>778</v>
      </c>
      <c r="K62" s="168" t="s">
        <v>1029</v>
      </c>
    </row>
    <row r="63" spans="1:11">
      <c r="A63" s="171" t="s">
        <v>1025</v>
      </c>
      <c r="B63" s="5" t="s">
        <v>966</v>
      </c>
      <c r="C63" s="167" t="s">
        <v>966</v>
      </c>
      <c r="D63" s="5" t="s">
        <v>1110</v>
      </c>
      <c r="E63" s="5" t="str">
        <f>IF(COUNTIF(Site_master[SAP ID],Site_master[[#This Row],[SAP ID]])&gt;1,"duplicate","unique")</f>
        <v>unique</v>
      </c>
      <c r="F63" s="7" t="s">
        <v>1111</v>
      </c>
      <c r="G63" s="7" t="s">
        <v>1112</v>
      </c>
      <c r="H63" s="7" t="s">
        <v>706</v>
      </c>
      <c r="I63" s="168" t="s">
        <v>772</v>
      </c>
      <c r="J63" s="5" t="s">
        <v>707</v>
      </c>
      <c r="K63" s="168" t="s">
        <v>705</v>
      </c>
    </row>
    <row r="64" spans="1:11">
      <c r="A64" s="171" t="s">
        <v>1025</v>
      </c>
      <c r="B64" s="5" t="s">
        <v>966</v>
      </c>
      <c r="C64" s="167" t="s">
        <v>966</v>
      </c>
      <c r="D64" s="5" t="s">
        <v>1113</v>
      </c>
      <c r="E64" s="5" t="str">
        <f>IF(COUNTIF(Site_master[SAP ID],Site_master[[#This Row],[SAP ID]])&gt;1,"duplicate","unique")</f>
        <v>unique</v>
      </c>
      <c r="F64" s="7" t="s">
        <v>1114</v>
      </c>
      <c r="G64" s="7" t="s">
        <v>1115</v>
      </c>
      <c r="H64" s="7" t="s">
        <v>706</v>
      </c>
      <c r="I64" s="168" t="s">
        <v>772</v>
      </c>
      <c r="J64" s="5" t="s">
        <v>707</v>
      </c>
      <c r="K64" s="168" t="s">
        <v>705</v>
      </c>
    </row>
    <row r="65" spans="1:11">
      <c r="A65" s="171" t="s">
        <v>1025</v>
      </c>
      <c r="B65" s="5" t="s">
        <v>966</v>
      </c>
      <c r="C65" s="167" t="s">
        <v>966</v>
      </c>
      <c r="D65" s="5" t="s">
        <v>926</v>
      </c>
      <c r="E65" s="5" t="str">
        <f>IF(COUNTIF(Site_master[SAP ID],Site_master[[#This Row],[SAP ID]])&gt;1,"duplicate","unique")</f>
        <v>unique</v>
      </c>
      <c r="F65" s="7" t="s">
        <v>1114</v>
      </c>
      <c r="G65" s="7" t="s">
        <v>1115</v>
      </c>
      <c r="H65" s="7" t="s">
        <v>706</v>
      </c>
      <c r="I65" s="168" t="s">
        <v>772</v>
      </c>
      <c r="J65" s="5" t="s">
        <v>707</v>
      </c>
      <c r="K65" s="168" t="s">
        <v>705</v>
      </c>
    </row>
    <row r="66" spans="1:11">
      <c r="A66" s="171" t="s">
        <v>1025</v>
      </c>
      <c r="B66" s="5" t="s">
        <v>966</v>
      </c>
      <c r="C66" s="167" t="s">
        <v>966</v>
      </c>
      <c r="D66" s="5" t="s">
        <v>1116</v>
      </c>
      <c r="E66" s="5" t="str">
        <f>IF(COUNTIF(Site_master[SAP ID],Site_master[[#This Row],[SAP ID]])&gt;1,"duplicate","unique")</f>
        <v>unique</v>
      </c>
      <c r="F66" s="7" t="s">
        <v>1117</v>
      </c>
      <c r="G66" s="7" t="s">
        <v>1118</v>
      </c>
      <c r="H66" s="7" t="s">
        <v>706</v>
      </c>
      <c r="I66" s="168" t="s">
        <v>1033</v>
      </c>
      <c r="J66" s="5" t="s">
        <v>1034</v>
      </c>
      <c r="K66" s="168" t="s">
        <v>1035</v>
      </c>
    </row>
    <row r="67" spans="1:11">
      <c r="A67" s="171" t="s">
        <v>1025</v>
      </c>
      <c r="B67" s="5" t="s">
        <v>966</v>
      </c>
      <c r="C67" s="167" t="s">
        <v>966</v>
      </c>
      <c r="D67" s="5" t="s">
        <v>1119</v>
      </c>
      <c r="E67" s="5" t="str">
        <f>IF(COUNTIF(Site_master[SAP ID],Site_master[[#This Row],[SAP ID]])&gt;1,"duplicate","unique")</f>
        <v>unique</v>
      </c>
      <c r="F67" s="7" t="s">
        <v>1120</v>
      </c>
      <c r="G67" s="7" t="s">
        <v>1121</v>
      </c>
      <c r="H67" s="7" t="s">
        <v>706</v>
      </c>
      <c r="I67" s="168" t="s">
        <v>1039</v>
      </c>
      <c r="J67" s="5" t="s">
        <v>1040</v>
      </c>
      <c r="K67" s="168" t="s">
        <v>1041</v>
      </c>
    </row>
    <row r="68" spans="1:11">
      <c r="A68" s="171" t="s">
        <v>1025</v>
      </c>
      <c r="B68" s="5" t="s">
        <v>966</v>
      </c>
      <c r="C68" s="167" t="s">
        <v>966</v>
      </c>
      <c r="D68" s="5" t="s">
        <v>1122</v>
      </c>
      <c r="E68" s="5" t="str">
        <f>IF(COUNTIF(Site_master[SAP ID],Site_master[[#This Row],[SAP ID]])&gt;1,"duplicate","unique")</f>
        <v>unique</v>
      </c>
      <c r="F68" s="7" t="s">
        <v>1123</v>
      </c>
      <c r="G68" s="7" t="s">
        <v>1124</v>
      </c>
      <c r="H68" s="7" t="s">
        <v>706</v>
      </c>
      <c r="I68" s="168" t="s">
        <v>1039</v>
      </c>
      <c r="J68" s="5" t="s">
        <v>1040</v>
      </c>
      <c r="K68" s="168" t="s">
        <v>1041</v>
      </c>
    </row>
    <row r="69" spans="1:11">
      <c r="A69" s="171" t="s">
        <v>1025</v>
      </c>
      <c r="B69" s="5" t="s">
        <v>966</v>
      </c>
      <c r="C69" s="167" t="s">
        <v>966</v>
      </c>
      <c r="D69" s="5" t="s">
        <v>1125</v>
      </c>
      <c r="E69" s="5" t="str">
        <f>IF(COUNTIF(Site_master[SAP ID],Site_master[[#This Row],[SAP ID]])&gt;1,"duplicate","unique")</f>
        <v>unique</v>
      </c>
      <c r="F69" s="7" t="s">
        <v>1126</v>
      </c>
      <c r="G69" s="7" t="s">
        <v>1127</v>
      </c>
      <c r="H69" s="7" t="s">
        <v>706</v>
      </c>
      <c r="I69" s="168" t="s">
        <v>1039</v>
      </c>
      <c r="J69" s="5" t="s">
        <v>1040</v>
      </c>
      <c r="K69" s="168" t="s">
        <v>1041</v>
      </c>
    </row>
    <row r="70" spans="1:11">
      <c r="A70" s="171" t="s">
        <v>1025</v>
      </c>
      <c r="B70" s="5" t="s">
        <v>966</v>
      </c>
      <c r="C70" s="167" t="s">
        <v>966</v>
      </c>
      <c r="D70" s="5" t="s">
        <v>758</v>
      </c>
      <c r="E70" s="5" t="str">
        <f>IF(COUNTIF(Site_master[SAP ID],Site_master[[#This Row],[SAP ID]])&gt;1,"duplicate","unique")</f>
        <v>unique</v>
      </c>
      <c r="F70" s="7" t="s">
        <v>1117</v>
      </c>
      <c r="G70" s="7" t="s">
        <v>1118</v>
      </c>
      <c r="H70" s="7" t="s">
        <v>706</v>
      </c>
      <c r="I70" s="168" t="s">
        <v>1033</v>
      </c>
      <c r="J70" s="5" t="s">
        <v>1034</v>
      </c>
      <c r="K70" s="168" t="s">
        <v>1035</v>
      </c>
    </row>
    <row r="71" spans="1:11">
      <c r="A71" s="171" t="s">
        <v>1025</v>
      </c>
      <c r="B71" s="5" t="s">
        <v>966</v>
      </c>
      <c r="C71" s="167" t="s">
        <v>966</v>
      </c>
      <c r="D71" s="5" t="s">
        <v>1128</v>
      </c>
      <c r="E71" s="5" t="str">
        <f>IF(COUNTIF(Site_master[SAP ID],Site_master[[#This Row],[SAP ID]])&gt;1,"duplicate","unique")</f>
        <v>unique</v>
      </c>
      <c r="F71" s="7" t="s">
        <v>1078</v>
      </c>
      <c r="G71" s="7" t="s">
        <v>1079</v>
      </c>
      <c r="H71" s="7" t="s">
        <v>706</v>
      </c>
      <c r="I71" s="168" t="s">
        <v>1033</v>
      </c>
      <c r="J71" s="5" t="s">
        <v>1034</v>
      </c>
      <c r="K71" s="168" t="s">
        <v>1035</v>
      </c>
    </row>
    <row r="72" spans="1:11">
      <c r="A72" s="171" t="s">
        <v>1025</v>
      </c>
      <c r="B72" s="5" t="s">
        <v>966</v>
      </c>
      <c r="C72" s="167" t="s">
        <v>966</v>
      </c>
      <c r="D72" s="5" t="s">
        <v>1129</v>
      </c>
      <c r="E72" s="5" t="str">
        <f>IF(COUNTIF(Site_master[SAP ID],Site_master[[#This Row],[SAP ID]])&gt;1,"duplicate","unique")</f>
        <v>unique</v>
      </c>
      <c r="F72" s="7" t="s">
        <v>1126</v>
      </c>
      <c r="G72" s="7" t="s">
        <v>1127</v>
      </c>
      <c r="H72" s="7" t="s">
        <v>706</v>
      </c>
      <c r="I72" s="168" t="s">
        <v>1039</v>
      </c>
      <c r="J72" s="5" t="s">
        <v>1040</v>
      </c>
      <c r="K72" s="168" t="s">
        <v>1041</v>
      </c>
    </row>
    <row r="73" spans="1:11">
      <c r="A73" s="171" t="s">
        <v>1025</v>
      </c>
      <c r="B73" s="5" t="s">
        <v>966</v>
      </c>
      <c r="C73" s="167" t="s">
        <v>966</v>
      </c>
      <c r="D73" s="5" t="s">
        <v>1130</v>
      </c>
      <c r="E73" s="5" t="str">
        <f>IF(COUNTIF(Site_master[SAP ID],Site_master[[#This Row],[SAP ID]])&gt;1,"duplicate","unique")</f>
        <v>unique</v>
      </c>
      <c r="F73" s="7" t="s">
        <v>1117</v>
      </c>
      <c r="G73" s="7" t="s">
        <v>1118</v>
      </c>
      <c r="H73" s="7" t="s">
        <v>706</v>
      </c>
      <c r="I73" s="168" t="s">
        <v>1033</v>
      </c>
      <c r="J73" s="5" t="s">
        <v>1034</v>
      </c>
      <c r="K73" s="168" t="s">
        <v>1035</v>
      </c>
    </row>
    <row r="74" spans="1:11">
      <c r="A74" s="171" t="s">
        <v>1025</v>
      </c>
      <c r="B74" s="5" t="s">
        <v>966</v>
      </c>
      <c r="C74" s="167" t="s">
        <v>966</v>
      </c>
      <c r="D74" s="5" t="s">
        <v>1131</v>
      </c>
      <c r="E74" s="5" t="str">
        <f>IF(COUNTIF(Site_master[SAP ID],Site_master[[#This Row],[SAP ID]])&gt;1,"duplicate","unique")</f>
        <v>unique</v>
      </c>
      <c r="F74" s="7" t="s">
        <v>1126</v>
      </c>
      <c r="G74" s="7" t="s">
        <v>1127</v>
      </c>
      <c r="H74" s="7" t="s">
        <v>706</v>
      </c>
      <c r="I74" s="168" t="s">
        <v>1039</v>
      </c>
      <c r="J74" s="5" t="s">
        <v>1040</v>
      </c>
      <c r="K74" s="168" t="s">
        <v>1041</v>
      </c>
    </row>
    <row r="75" spans="1:11">
      <c r="A75" s="171" t="s">
        <v>1025</v>
      </c>
      <c r="B75" s="5" t="s">
        <v>966</v>
      </c>
      <c r="C75" s="167" t="s">
        <v>966</v>
      </c>
      <c r="D75" s="5" t="s">
        <v>1132</v>
      </c>
      <c r="E75" s="5" t="str">
        <f>IF(COUNTIF(Site_master[SAP ID],Site_master[[#This Row],[SAP ID]])&gt;1,"duplicate","unique")</f>
        <v>unique</v>
      </c>
      <c r="F75" s="7" t="s">
        <v>1126</v>
      </c>
      <c r="G75" s="7" t="s">
        <v>1127</v>
      </c>
      <c r="H75" s="7" t="s">
        <v>706</v>
      </c>
      <c r="I75" s="168" t="s">
        <v>1039</v>
      </c>
      <c r="J75" s="5" t="s">
        <v>1040</v>
      </c>
      <c r="K75" s="168" t="s">
        <v>1041</v>
      </c>
    </row>
    <row r="76" spans="1:11">
      <c r="A76" s="171" t="s">
        <v>1025</v>
      </c>
      <c r="B76" s="5" t="s">
        <v>966</v>
      </c>
      <c r="C76" s="167" t="s">
        <v>966</v>
      </c>
      <c r="D76" s="5" t="s">
        <v>1133</v>
      </c>
      <c r="E76" s="5" t="str">
        <f>IF(COUNTIF(Site_master[SAP ID],Site_master[[#This Row],[SAP ID]])&gt;1,"duplicate","unique")</f>
        <v>unique</v>
      </c>
      <c r="F76" s="7" t="s">
        <v>1126</v>
      </c>
      <c r="G76" s="7" t="s">
        <v>1127</v>
      </c>
      <c r="H76" s="7" t="s">
        <v>706</v>
      </c>
      <c r="I76" s="168" t="s">
        <v>1039</v>
      </c>
      <c r="J76" s="5" t="s">
        <v>1040</v>
      </c>
      <c r="K76" s="168" t="s">
        <v>1041</v>
      </c>
    </row>
    <row r="77" spans="1:11">
      <c r="A77" s="171" t="s">
        <v>1025</v>
      </c>
      <c r="B77" s="5" t="s">
        <v>966</v>
      </c>
      <c r="C77" s="167" t="s">
        <v>966</v>
      </c>
      <c r="D77" s="5" t="s">
        <v>1134</v>
      </c>
      <c r="E77" s="5" t="str">
        <f>IF(COUNTIF(Site_master[SAP ID],Site_master[[#This Row],[SAP ID]])&gt;1,"duplicate","unique")</f>
        <v>unique</v>
      </c>
      <c r="F77" s="7" t="s">
        <v>1126</v>
      </c>
      <c r="G77" s="7" t="s">
        <v>1127</v>
      </c>
      <c r="H77" s="7" t="s">
        <v>706</v>
      </c>
      <c r="I77" s="168" t="s">
        <v>1039</v>
      </c>
      <c r="J77" s="5" t="s">
        <v>1040</v>
      </c>
      <c r="K77" s="168" t="s">
        <v>1041</v>
      </c>
    </row>
    <row r="78" spans="1:11">
      <c r="A78" s="171" t="s">
        <v>1025</v>
      </c>
      <c r="B78" s="5" t="s">
        <v>966</v>
      </c>
      <c r="C78" s="167" t="s">
        <v>966</v>
      </c>
      <c r="D78" s="5" t="s">
        <v>737</v>
      </c>
      <c r="E78" s="5" t="str">
        <f>IF(COUNTIF(Site_master[SAP ID],Site_master[[#This Row],[SAP ID]])&gt;1,"duplicate","unique")</f>
        <v>unique</v>
      </c>
      <c r="F78" s="7" t="s">
        <v>1123</v>
      </c>
      <c r="G78" s="7" t="s">
        <v>1124</v>
      </c>
      <c r="H78" s="7" t="s">
        <v>706</v>
      </c>
      <c r="I78" s="168" t="s">
        <v>1039</v>
      </c>
      <c r="J78" s="5" t="s">
        <v>1040</v>
      </c>
      <c r="K78" s="168" t="s">
        <v>1041</v>
      </c>
    </row>
    <row r="79" spans="1:11">
      <c r="A79" s="171" t="s">
        <v>1025</v>
      </c>
      <c r="B79" s="5" t="s">
        <v>966</v>
      </c>
      <c r="C79" s="167" t="s">
        <v>966</v>
      </c>
      <c r="D79" s="5" t="s">
        <v>1135</v>
      </c>
      <c r="E79" s="5" t="str">
        <f>IF(COUNTIF(Site_master[SAP ID],Site_master[[#This Row],[SAP ID]])&gt;1,"duplicate","unique")</f>
        <v>unique</v>
      </c>
      <c r="F79" s="7" t="s">
        <v>1120</v>
      </c>
      <c r="G79" s="7" t="s">
        <v>1121</v>
      </c>
      <c r="H79" s="7" t="s">
        <v>706</v>
      </c>
      <c r="I79" s="168" t="s">
        <v>1039</v>
      </c>
      <c r="J79" s="5" t="s">
        <v>1040</v>
      </c>
      <c r="K79" s="168" t="s">
        <v>1041</v>
      </c>
    </row>
    <row r="80" spans="1:11">
      <c r="A80" s="171" t="s">
        <v>1025</v>
      </c>
      <c r="B80" s="5" t="s">
        <v>966</v>
      </c>
      <c r="C80" s="167" t="s">
        <v>966</v>
      </c>
      <c r="D80" s="5" t="s">
        <v>740</v>
      </c>
      <c r="E80" s="5" t="str">
        <f>IF(COUNTIF(Site_master[SAP ID],Site_master[[#This Row],[SAP ID]])&gt;1,"duplicate","unique")</f>
        <v>unique</v>
      </c>
      <c r="F80" s="7" t="s">
        <v>1123</v>
      </c>
      <c r="G80" s="7" t="s">
        <v>1124</v>
      </c>
      <c r="H80" s="7" t="s">
        <v>706</v>
      </c>
      <c r="I80" s="168" t="s">
        <v>1039</v>
      </c>
      <c r="J80" s="5" t="s">
        <v>1040</v>
      </c>
      <c r="K80" s="168" t="s">
        <v>1041</v>
      </c>
    </row>
    <row r="81" spans="1:11">
      <c r="A81" s="171" t="s">
        <v>1025</v>
      </c>
      <c r="B81" s="5" t="s">
        <v>966</v>
      </c>
      <c r="C81" s="167" t="s">
        <v>966</v>
      </c>
      <c r="D81" s="5" t="s">
        <v>1136</v>
      </c>
      <c r="E81" s="5" t="str">
        <f>IF(COUNTIF(Site_master[SAP ID],Site_master[[#This Row],[SAP ID]])&gt;1,"duplicate","unique")</f>
        <v>unique</v>
      </c>
      <c r="F81" s="7" t="s">
        <v>1126</v>
      </c>
      <c r="G81" s="7" t="s">
        <v>1127</v>
      </c>
      <c r="H81" s="7" t="s">
        <v>706</v>
      </c>
      <c r="I81" s="168" t="s">
        <v>1039</v>
      </c>
      <c r="J81" s="5" t="s">
        <v>1040</v>
      </c>
      <c r="K81" s="168" t="s">
        <v>1041</v>
      </c>
    </row>
    <row r="82" spans="1:11">
      <c r="A82" s="171" t="s">
        <v>1025</v>
      </c>
      <c r="B82" s="5" t="s">
        <v>966</v>
      </c>
      <c r="C82" s="167" t="s">
        <v>966</v>
      </c>
      <c r="D82" s="5" t="s">
        <v>1137</v>
      </c>
      <c r="E82" s="5" t="str">
        <f>IF(COUNTIF(Site_master[SAP ID],Site_master[[#This Row],[SAP ID]])&gt;1,"duplicate","unique")</f>
        <v>unique</v>
      </c>
      <c r="F82" s="7" t="s">
        <v>1126</v>
      </c>
      <c r="G82" s="7" t="s">
        <v>1127</v>
      </c>
      <c r="H82" s="7" t="s">
        <v>706</v>
      </c>
      <c r="I82" s="168" t="s">
        <v>1039</v>
      </c>
      <c r="J82" s="5" t="s">
        <v>1040</v>
      </c>
      <c r="K82" s="168" t="s">
        <v>1041</v>
      </c>
    </row>
    <row r="83" spans="1:11">
      <c r="A83" s="171" t="s">
        <v>1025</v>
      </c>
      <c r="B83" s="5" t="s">
        <v>966</v>
      </c>
      <c r="C83" s="167" t="s">
        <v>966</v>
      </c>
      <c r="D83" s="5" t="s">
        <v>1138</v>
      </c>
      <c r="E83" s="5" t="str">
        <f>IF(COUNTIF(Site_master[SAP ID],Site_master[[#This Row],[SAP ID]])&gt;1,"duplicate","unique")</f>
        <v>unique</v>
      </c>
      <c r="F83" s="7" t="s">
        <v>1117</v>
      </c>
      <c r="G83" s="7" t="s">
        <v>1118</v>
      </c>
      <c r="H83" s="7" t="s">
        <v>706</v>
      </c>
      <c r="I83" s="168" t="s">
        <v>1033</v>
      </c>
      <c r="J83" s="5" t="s">
        <v>1034</v>
      </c>
      <c r="K83" s="168" t="s">
        <v>1035</v>
      </c>
    </row>
    <row r="84" spans="1:11">
      <c r="A84" s="171" t="s">
        <v>1025</v>
      </c>
      <c r="B84" s="5" t="s">
        <v>966</v>
      </c>
      <c r="C84" s="167" t="s">
        <v>966</v>
      </c>
      <c r="D84" s="5" t="s">
        <v>837</v>
      </c>
      <c r="E84" s="5" t="str">
        <f>IF(COUNTIF(Site_master[SAP ID],Site_master[[#This Row],[SAP ID]])&gt;1,"duplicate","unique")</f>
        <v>unique</v>
      </c>
      <c r="F84" s="7" t="s">
        <v>1117</v>
      </c>
      <c r="G84" s="7" t="s">
        <v>1118</v>
      </c>
      <c r="H84" s="7" t="s">
        <v>706</v>
      </c>
      <c r="I84" s="168" t="s">
        <v>1033</v>
      </c>
      <c r="J84" s="5" t="s">
        <v>1034</v>
      </c>
      <c r="K84" s="168" t="s">
        <v>1035</v>
      </c>
    </row>
    <row r="85" spans="1:11">
      <c r="A85" s="171" t="s">
        <v>1025</v>
      </c>
      <c r="B85" s="5" t="s">
        <v>966</v>
      </c>
      <c r="C85" s="167" t="s">
        <v>966</v>
      </c>
      <c r="D85" s="5" t="s">
        <v>892</v>
      </c>
      <c r="E85" s="5" t="str">
        <f>IF(COUNTIF(Site_master[SAP ID],Site_master[[#This Row],[SAP ID]])&gt;1,"duplicate","unique")</f>
        <v>unique</v>
      </c>
      <c r="F85" s="7" t="s">
        <v>1139</v>
      </c>
      <c r="G85" s="7" t="s">
        <v>1140</v>
      </c>
      <c r="H85" s="7" t="s">
        <v>706</v>
      </c>
      <c r="I85" s="168" t="s">
        <v>772</v>
      </c>
      <c r="J85" s="5" t="s">
        <v>707</v>
      </c>
      <c r="K85" s="168" t="s">
        <v>705</v>
      </c>
    </row>
    <row r="86" spans="1:11">
      <c r="A86" s="171" t="s">
        <v>1025</v>
      </c>
      <c r="B86" s="5" t="s">
        <v>966</v>
      </c>
      <c r="C86" s="167" t="s">
        <v>966</v>
      </c>
      <c r="D86" s="5" t="s">
        <v>1141</v>
      </c>
      <c r="E86" s="5" t="str">
        <f>IF(COUNTIF(Site_master[SAP ID],Site_master[[#This Row],[SAP ID]])&gt;1,"duplicate","unique")</f>
        <v>unique</v>
      </c>
      <c r="F86" s="7" t="s">
        <v>1142</v>
      </c>
      <c r="G86" s="7" t="s">
        <v>1143</v>
      </c>
      <c r="H86" s="7" t="s">
        <v>706</v>
      </c>
      <c r="I86" s="168" t="s">
        <v>772</v>
      </c>
      <c r="J86" s="5" t="s">
        <v>707</v>
      </c>
      <c r="K86" s="168" t="s">
        <v>705</v>
      </c>
    </row>
    <row r="87" spans="1:11">
      <c r="A87" s="171" t="s">
        <v>1025</v>
      </c>
      <c r="B87" s="5" t="s">
        <v>966</v>
      </c>
      <c r="C87" s="167" t="s">
        <v>966</v>
      </c>
      <c r="D87" s="5" t="s">
        <v>1144</v>
      </c>
      <c r="E87" s="5" t="str">
        <f>IF(COUNTIF(Site_master[SAP ID],Site_master[[#This Row],[SAP ID]])&gt;1,"duplicate","unique")</f>
        <v>unique</v>
      </c>
      <c r="F87" s="7" t="s">
        <v>1145</v>
      </c>
      <c r="G87" s="7" t="s">
        <v>1146</v>
      </c>
      <c r="H87" s="7" t="s">
        <v>706</v>
      </c>
      <c r="I87" s="168" t="s">
        <v>772</v>
      </c>
      <c r="J87" s="5" t="s">
        <v>707</v>
      </c>
      <c r="K87" s="168" t="s">
        <v>705</v>
      </c>
    </row>
    <row r="88" spans="1:11">
      <c r="A88" s="171" t="s">
        <v>1025</v>
      </c>
      <c r="B88" s="5" t="s">
        <v>966</v>
      </c>
      <c r="C88" s="167" t="s">
        <v>966</v>
      </c>
      <c r="D88" s="5" t="s">
        <v>777</v>
      </c>
      <c r="E88" s="5" t="str">
        <f>IF(COUNTIF(Site_master[SAP ID],Site_master[[#This Row],[SAP ID]])&gt;1,"duplicate","unique")</f>
        <v>unique</v>
      </c>
      <c r="F88" s="7" t="s">
        <v>1139</v>
      </c>
      <c r="G88" s="7" t="s">
        <v>1140</v>
      </c>
      <c r="H88" s="7" t="s">
        <v>706</v>
      </c>
      <c r="I88" s="168" t="s">
        <v>772</v>
      </c>
      <c r="J88" s="5" t="s">
        <v>707</v>
      </c>
      <c r="K88" s="168" t="s">
        <v>705</v>
      </c>
    </row>
    <row r="89" spans="1:11">
      <c r="A89" s="171" t="s">
        <v>1025</v>
      </c>
      <c r="B89" s="5" t="s">
        <v>966</v>
      </c>
      <c r="C89" s="167" t="s">
        <v>966</v>
      </c>
      <c r="D89" s="5" t="s">
        <v>1147</v>
      </c>
      <c r="E89" s="5" t="str">
        <f>IF(COUNTIF(Site_master[SAP ID],Site_master[[#This Row],[SAP ID]])&gt;1,"duplicate","unique")</f>
        <v>unique</v>
      </c>
      <c r="F89" s="7" t="s">
        <v>1148</v>
      </c>
      <c r="G89" s="7" t="s">
        <v>1149</v>
      </c>
      <c r="H89" s="7" t="s">
        <v>706</v>
      </c>
      <c r="I89" s="168" t="s">
        <v>772</v>
      </c>
      <c r="J89" s="5" t="s">
        <v>707</v>
      </c>
      <c r="K89" s="168" t="s">
        <v>705</v>
      </c>
    </row>
    <row r="90" spans="1:11">
      <c r="A90" s="171" t="s">
        <v>1025</v>
      </c>
      <c r="B90" s="5" t="s">
        <v>966</v>
      </c>
      <c r="C90" s="167" t="s">
        <v>966</v>
      </c>
      <c r="D90" s="5" t="s">
        <v>1150</v>
      </c>
      <c r="E90" s="5" t="str">
        <f>IF(COUNTIF(Site_master[SAP ID],Site_master[[#This Row],[SAP ID]])&gt;1,"duplicate","unique")</f>
        <v>unique</v>
      </c>
      <c r="F90" s="7" t="s">
        <v>1151</v>
      </c>
      <c r="G90" s="7" t="s">
        <v>1152</v>
      </c>
      <c r="H90" s="7" t="s">
        <v>706</v>
      </c>
      <c r="I90" s="168" t="s">
        <v>772</v>
      </c>
      <c r="J90" s="5" t="s">
        <v>707</v>
      </c>
      <c r="K90" s="168" t="s">
        <v>705</v>
      </c>
    </row>
    <row r="91" spans="1:11">
      <c r="A91" s="171" t="s">
        <v>1025</v>
      </c>
      <c r="B91" s="5" t="s">
        <v>966</v>
      </c>
      <c r="C91" s="167" t="s">
        <v>966</v>
      </c>
      <c r="D91" s="5" t="s">
        <v>842</v>
      </c>
      <c r="E91" s="5" t="str">
        <f>IF(COUNTIF(Site_master[SAP ID],Site_master[[#This Row],[SAP ID]])&gt;1,"duplicate","unique")</f>
        <v>unique</v>
      </c>
      <c r="F91" s="7" t="s">
        <v>1148</v>
      </c>
      <c r="G91" s="7" t="s">
        <v>1149</v>
      </c>
      <c r="H91" s="7" t="s">
        <v>706</v>
      </c>
      <c r="I91" s="168" t="s">
        <v>772</v>
      </c>
      <c r="J91" s="5" t="s">
        <v>707</v>
      </c>
      <c r="K91" s="168" t="s">
        <v>705</v>
      </c>
    </row>
    <row r="92" spans="1:11">
      <c r="A92" s="171" t="s">
        <v>1025</v>
      </c>
      <c r="B92" s="5" t="s">
        <v>966</v>
      </c>
      <c r="C92" s="167" t="s">
        <v>966</v>
      </c>
      <c r="D92" s="5" t="s">
        <v>1153</v>
      </c>
      <c r="E92" s="5" t="str">
        <f>IF(COUNTIF(Site_master[SAP ID],Site_master[[#This Row],[SAP ID]])&gt;1,"duplicate","unique")</f>
        <v>unique</v>
      </c>
      <c r="F92" s="7" t="s">
        <v>1145</v>
      </c>
      <c r="G92" s="7" t="s">
        <v>1146</v>
      </c>
      <c r="H92" s="7" t="s">
        <v>706</v>
      </c>
      <c r="I92" s="168" t="s">
        <v>772</v>
      </c>
      <c r="J92" s="5" t="s">
        <v>707</v>
      </c>
      <c r="K92" s="168" t="s">
        <v>705</v>
      </c>
    </row>
    <row r="93" spans="1:11">
      <c r="A93" s="171" t="s">
        <v>1025</v>
      </c>
      <c r="B93" s="5" t="s">
        <v>966</v>
      </c>
      <c r="C93" s="167" t="s">
        <v>966</v>
      </c>
      <c r="D93" s="5" t="s">
        <v>812</v>
      </c>
      <c r="E93" s="5" t="str">
        <f>IF(COUNTIF(Site_master[SAP ID],Site_master[[#This Row],[SAP ID]])&gt;1,"duplicate","unique")</f>
        <v>unique</v>
      </c>
      <c r="F93" s="7" t="s">
        <v>1142</v>
      </c>
      <c r="G93" s="7" t="s">
        <v>1143</v>
      </c>
      <c r="H93" s="7" t="s">
        <v>706</v>
      </c>
      <c r="I93" s="168" t="s">
        <v>772</v>
      </c>
      <c r="J93" s="5" t="s">
        <v>707</v>
      </c>
      <c r="K93" s="168" t="s">
        <v>705</v>
      </c>
    </row>
    <row r="94" spans="1:11">
      <c r="A94" s="171" t="s">
        <v>1025</v>
      </c>
      <c r="B94" s="5" t="s">
        <v>966</v>
      </c>
      <c r="C94" s="167" t="s">
        <v>966</v>
      </c>
      <c r="D94" s="5" t="s">
        <v>858</v>
      </c>
      <c r="E94" s="5" t="str">
        <f>IF(COUNTIF(Site_master[SAP ID],Site_master[[#This Row],[SAP ID]])&gt;1,"duplicate","unique")</f>
        <v>unique</v>
      </c>
      <c r="F94" s="7" t="s">
        <v>1142</v>
      </c>
      <c r="G94" s="7" t="s">
        <v>1143</v>
      </c>
      <c r="H94" s="7" t="s">
        <v>706</v>
      </c>
      <c r="I94" s="168" t="s">
        <v>772</v>
      </c>
      <c r="J94" s="5" t="s">
        <v>707</v>
      </c>
      <c r="K94" s="168" t="s">
        <v>705</v>
      </c>
    </row>
    <row r="95" spans="1:11">
      <c r="A95" s="171" t="s">
        <v>1025</v>
      </c>
      <c r="B95" s="5" t="s">
        <v>966</v>
      </c>
      <c r="C95" s="167" t="s">
        <v>966</v>
      </c>
      <c r="D95" s="5" t="s">
        <v>860</v>
      </c>
      <c r="E95" s="5" t="str">
        <f>IF(COUNTIF(Site_master[SAP ID],Site_master[[#This Row],[SAP ID]])&gt;1,"duplicate","unique")</f>
        <v>unique</v>
      </c>
      <c r="F95" s="7" t="s">
        <v>1142</v>
      </c>
      <c r="G95" s="7" t="s">
        <v>1143</v>
      </c>
      <c r="H95" s="7" t="s">
        <v>706</v>
      </c>
      <c r="I95" s="168" t="s">
        <v>772</v>
      </c>
      <c r="J95" s="5" t="s">
        <v>707</v>
      </c>
      <c r="K95" s="168" t="s">
        <v>705</v>
      </c>
    </row>
    <row r="96" spans="1:11">
      <c r="A96" s="171" t="s">
        <v>1025</v>
      </c>
      <c r="B96" s="5" t="s">
        <v>966</v>
      </c>
      <c r="C96" s="167" t="s">
        <v>966</v>
      </c>
      <c r="D96" s="5" t="s">
        <v>946</v>
      </c>
      <c r="E96" s="5" t="str">
        <f>IF(COUNTIF(Site_master[SAP ID],Site_master[[#This Row],[SAP ID]])&gt;1,"duplicate","unique")</f>
        <v>unique</v>
      </c>
      <c r="F96" s="7" t="s">
        <v>1142</v>
      </c>
      <c r="G96" s="7" t="s">
        <v>1143</v>
      </c>
      <c r="H96" s="7" t="s">
        <v>706</v>
      </c>
      <c r="I96" s="168" t="s">
        <v>772</v>
      </c>
      <c r="J96" s="5" t="s">
        <v>707</v>
      </c>
      <c r="K96" s="168" t="s">
        <v>705</v>
      </c>
    </row>
    <row r="97" spans="1:11">
      <c r="A97" s="171" t="s">
        <v>1025</v>
      </c>
      <c r="B97" s="5" t="s">
        <v>966</v>
      </c>
      <c r="C97" s="167" t="s">
        <v>966</v>
      </c>
      <c r="D97" s="5" t="s">
        <v>1154</v>
      </c>
      <c r="E97" s="5" t="str">
        <f>IF(COUNTIF(Site_master[SAP ID],Site_master[[#This Row],[SAP ID]])&gt;1,"duplicate","unique")</f>
        <v>unique</v>
      </c>
      <c r="F97" s="7" t="s">
        <v>1142</v>
      </c>
      <c r="G97" s="7" t="s">
        <v>1143</v>
      </c>
      <c r="H97" s="7" t="s">
        <v>706</v>
      </c>
      <c r="I97" s="168" t="s">
        <v>772</v>
      </c>
      <c r="J97" s="5" t="s">
        <v>707</v>
      </c>
      <c r="K97" s="168" t="s">
        <v>705</v>
      </c>
    </row>
    <row r="98" spans="1:11">
      <c r="A98" s="171" t="s">
        <v>1025</v>
      </c>
      <c r="B98" s="5" t="s">
        <v>966</v>
      </c>
      <c r="C98" s="167" t="s">
        <v>966</v>
      </c>
      <c r="D98" s="5" t="s">
        <v>775</v>
      </c>
      <c r="E98" s="5" t="str">
        <f>IF(COUNTIF(Site_master[SAP ID],Site_master[[#This Row],[SAP ID]])&gt;1,"duplicate","unique")</f>
        <v>unique</v>
      </c>
      <c r="F98" s="7" t="s">
        <v>1139</v>
      </c>
      <c r="G98" s="7" t="s">
        <v>1140</v>
      </c>
      <c r="H98" s="7" t="s">
        <v>706</v>
      </c>
      <c r="I98" s="168" t="s">
        <v>772</v>
      </c>
      <c r="J98" s="5" t="s">
        <v>707</v>
      </c>
      <c r="K98" s="168" t="s">
        <v>705</v>
      </c>
    </row>
    <row r="99" spans="1:11">
      <c r="A99" s="171" t="s">
        <v>1025</v>
      </c>
      <c r="B99" s="5" t="s">
        <v>966</v>
      </c>
      <c r="C99" s="167" t="s">
        <v>966</v>
      </c>
      <c r="D99" s="5" t="s">
        <v>859</v>
      </c>
      <c r="E99" s="5" t="str">
        <f>IF(COUNTIF(Site_master[SAP ID],Site_master[[#This Row],[SAP ID]])&gt;1,"duplicate","unique")</f>
        <v>unique</v>
      </c>
      <c r="F99" s="7" t="s">
        <v>1139</v>
      </c>
      <c r="G99" s="7" t="s">
        <v>1140</v>
      </c>
      <c r="H99" s="7" t="s">
        <v>706</v>
      </c>
      <c r="I99" s="168" t="s">
        <v>772</v>
      </c>
      <c r="J99" s="5" t="s">
        <v>707</v>
      </c>
      <c r="K99" s="168" t="s">
        <v>705</v>
      </c>
    </row>
    <row r="100" spans="1:11">
      <c r="A100" s="171" t="s">
        <v>1025</v>
      </c>
      <c r="B100" s="5" t="s">
        <v>966</v>
      </c>
      <c r="C100" s="167" t="s">
        <v>966</v>
      </c>
      <c r="D100" s="5" t="s">
        <v>1155</v>
      </c>
      <c r="E100" s="5" t="str">
        <f>IF(COUNTIF(Site_master[SAP ID],Site_master[[#This Row],[SAP ID]])&gt;1,"duplicate","unique")</f>
        <v>unique</v>
      </c>
      <c r="F100" s="7" t="s">
        <v>1156</v>
      </c>
      <c r="G100" s="7" t="s">
        <v>1157</v>
      </c>
      <c r="H100" s="7" t="s">
        <v>706</v>
      </c>
      <c r="I100" s="168" t="s">
        <v>772</v>
      </c>
      <c r="J100" s="5" t="s">
        <v>707</v>
      </c>
      <c r="K100" s="168" t="s">
        <v>705</v>
      </c>
    </row>
    <row r="101" spans="1:11">
      <c r="A101" s="171" t="s">
        <v>1025</v>
      </c>
      <c r="B101" s="5" t="s">
        <v>966</v>
      </c>
      <c r="C101" s="167" t="s">
        <v>966</v>
      </c>
      <c r="D101" s="5" t="s">
        <v>895</v>
      </c>
      <c r="E101" s="5" t="str">
        <f>IF(COUNTIF(Site_master[SAP ID],Site_master[[#This Row],[SAP ID]])&gt;1,"duplicate","unique")</f>
        <v>unique</v>
      </c>
      <c r="F101" s="7" t="s">
        <v>1158</v>
      </c>
      <c r="G101" s="7" t="s">
        <v>1159</v>
      </c>
      <c r="H101" s="7" t="s">
        <v>706</v>
      </c>
      <c r="I101" s="168" t="s">
        <v>772</v>
      </c>
      <c r="J101" s="5" t="s">
        <v>707</v>
      </c>
      <c r="K101" s="168" t="s">
        <v>705</v>
      </c>
    </row>
    <row r="102" spans="1:11">
      <c r="A102" s="171" t="s">
        <v>1025</v>
      </c>
      <c r="B102" s="5" t="s">
        <v>966</v>
      </c>
      <c r="C102" s="167" t="s">
        <v>966</v>
      </c>
      <c r="D102" s="5" t="s">
        <v>1160</v>
      </c>
      <c r="E102" s="5" t="str">
        <f>IF(COUNTIF(Site_master[SAP ID],Site_master[[#This Row],[SAP ID]])&gt;1,"duplicate","unique")</f>
        <v>unique</v>
      </c>
      <c r="F102" s="7" t="s">
        <v>1158</v>
      </c>
      <c r="G102" s="7" t="s">
        <v>1159</v>
      </c>
      <c r="H102" s="7" t="s">
        <v>706</v>
      </c>
      <c r="I102" s="168" t="s">
        <v>772</v>
      </c>
      <c r="J102" s="5" t="s">
        <v>707</v>
      </c>
      <c r="K102" s="168" t="s">
        <v>705</v>
      </c>
    </row>
    <row r="103" spans="1:11">
      <c r="A103" s="171" t="s">
        <v>1025</v>
      </c>
      <c r="B103" s="5" t="s">
        <v>966</v>
      </c>
      <c r="C103" s="167" t="s">
        <v>966</v>
      </c>
      <c r="D103" s="5" t="s">
        <v>893</v>
      </c>
      <c r="E103" s="5" t="str">
        <f>IF(COUNTIF(Site_master[SAP ID],Site_master[[#This Row],[SAP ID]])&gt;1,"duplicate","unique")</f>
        <v>unique</v>
      </c>
      <c r="F103" s="7" t="s">
        <v>1158</v>
      </c>
      <c r="G103" s="7" t="s">
        <v>1159</v>
      </c>
      <c r="H103" s="7" t="s">
        <v>706</v>
      </c>
      <c r="I103" s="168" t="s">
        <v>772</v>
      </c>
      <c r="J103" s="5" t="s">
        <v>707</v>
      </c>
      <c r="K103" s="168" t="s">
        <v>705</v>
      </c>
    </row>
    <row r="104" spans="1:11">
      <c r="A104" s="171" t="s">
        <v>1025</v>
      </c>
      <c r="B104" s="5" t="s">
        <v>966</v>
      </c>
      <c r="C104" s="167" t="s">
        <v>966</v>
      </c>
      <c r="D104" s="5" t="s">
        <v>815</v>
      </c>
      <c r="E104" s="5" t="str">
        <f>IF(COUNTIF(Site_master[SAP ID],Site_master[[#This Row],[SAP ID]])&gt;1,"duplicate","unique")</f>
        <v>unique</v>
      </c>
      <c r="F104" s="7" t="s">
        <v>1158</v>
      </c>
      <c r="G104" s="7" t="s">
        <v>1159</v>
      </c>
      <c r="H104" s="7" t="s">
        <v>706</v>
      </c>
      <c r="I104" s="168" t="s">
        <v>772</v>
      </c>
      <c r="J104" s="5" t="s">
        <v>707</v>
      </c>
      <c r="K104" s="168" t="s">
        <v>705</v>
      </c>
    </row>
    <row r="105" spans="1:11">
      <c r="A105" s="171" t="s">
        <v>1025</v>
      </c>
      <c r="B105" s="5" t="s">
        <v>966</v>
      </c>
      <c r="C105" s="167" t="s">
        <v>966</v>
      </c>
      <c r="D105" s="5" t="s">
        <v>1161</v>
      </c>
      <c r="E105" s="5" t="str">
        <f>IF(COUNTIF(Site_master[SAP ID],Site_master[[#This Row],[SAP ID]])&gt;1,"duplicate","unique")</f>
        <v>unique</v>
      </c>
      <c r="F105" s="7" t="s">
        <v>1162</v>
      </c>
      <c r="G105" s="7" t="s">
        <v>1163</v>
      </c>
      <c r="H105" s="7" t="s">
        <v>706</v>
      </c>
      <c r="I105" s="168" t="s">
        <v>772</v>
      </c>
      <c r="J105" s="5" t="s">
        <v>707</v>
      </c>
      <c r="K105" s="168" t="s">
        <v>705</v>
      </c>
    </row>
    <row r="106" spans="1:11">
      <c r="A106" s="171" t="s">
        <v>1025</v>
      </c>
      <c r="B106" s="5" t="s">
        <v>966</v>
      </c>
      <c r="C106" s="167" t="s">
        <v>966</v>
      </c>
      <c r="D106" s="5" t="s">
        <v>1164</v>
      </c>
      <c r="E106" s="5" t="str">
        <f>IF(COUNTIF(Site_master[SAP ID],Site_master[[#This Row],[SAP ID]])&gt;1,"duplicate","unique")</f>
        <v>unique</v>
      </c>
      <c r="F106" s="7" t="s">
        <v>1151</v>
      </c>
      <c r="G106" s="7" t="s">
        <v>1152</v>
      </c>
      <c r="H106" s="7" t="s">
        <v>706</v>
      </c>
      <c r="I106" s="168" t="s">
        <v>772</v>
      </c>
      <c r="J106" s="5" t="s">
        <v>707</v>
      </c>
      <c r="K106" s="168" t="s">
        <v>705</v>
      </c>
    </row>
    <row r="107" spans="1:11">
      <c r="A107" s="171" t="s">
        <v>1025</v>
      </c>
      <c r="B107" s="5" t="s">
        <v>966</v>
      </c>
      <c r="C107" s="167" t="s">
        <v>966</v>
      </c>
      <c r="D107" s="5" t="s">
        <v>1165</v>
      </c>
      <c r="E107" s="5" t="str">
        <f>IF(COUNTIF(Site_master[SAP ID],Site_master[[#This Row],[SAP ID]])&gt;1,"duplicate","unique")</f>
        <v>unique</v>
      </c>
      <c r="F107" s="7" t="s">
        <v>1151</v>
      </c>
      <c r="G107" s="7" t="s">
        <v>1152</v>
      </c>
      <c r="H107" s="7" t="s">
        <v>706</v>
      </c>
      <c r="I107" s="168" t="s">
        <v>772</v>
      </c>
      <c r="J107" s="5" t="s">
        <v>707</v>
      </c>
      <c r="K107" s="168" t="s">
        <v>705</v>
      </c>
    </row>
    <row r="108" spans="1:11">
      <c r="A108" s="171" t="s">
        <v>1025</v>
      </c>
      <c r="B108" s="5" t="s">
        <v>966</v>
      </c>
      <c r="C108" s="167" t="s">
        <v>966</v>
      </c>
      <c r="D108" s="5" t="s">
        <v>1166</v>
      </c>
      <c r="E108" s="5" t="str">
        <f>IF(COUNTIF(Site_master[SAP ID],Site_master[[#This Row],[SAP ID]])&gt;1,"duplicate","unique")</f>
        <v>unique</v>
      </c>
      <c r="F108" s="7" t="s">
        <v>1151</v>
      </c>
      <c r="G108" s="7" t="s">
        <v>1152</v>
      </c>
      <c r="H108" s="7" t="s">
        <v>706</v>
      </c>
      <c r="I108" s="168" t="s">
        <v>772</v>
      </c>
      <c r="J108" s="5" t="s">
        <v>707</v>
      </c>
      <c r="K108" s="168" t="s">
        <v>705</v>
      </c>
    </row>
    <row r="109" spans="1:11">
      <c r="A109" s="171" t="s">
        <v>1025</v>
      </c>
      <c r="B109" s="5" t="s">
        <v>966</v>
      </c>
      <c r="C109" s="167" t="s">
        <v>966</v>
      </c>
      <c r="D109" s="5" t="s">
        <v>1167</v>
      </c>
      <c r="E109" s="5" t="str">
        <f>IF(COUNTIF(Site_master[SAP ID],Site_master[[#This Row],[SAP ID]])&gt;1,"duplicate","unique")</f>
        <v>unique</v>
      </c>
      <c r="F109" s="7" t="s">
        <v>1151</v>
      </c>
      <c r="G109" s="7" t="s">
        <v>1152</v>
      </c>
      <c r="H109" s="7" t="s">
        <v>706</v>
      </c>
      <c r="I109" s="168" t="s">
        <v>772</v>
      </c>
      <c r="J109" s="5" t="s">
        <v>707</v>
      </c>
      <c r="K109" s="168" t="s">
        <v>705</v>
      </c>
    </row>
    <row r="110" spans="1:11">
      <c r="A110" s="171" t="s">
        <v>1025</v>
      </c>
      <c r="B110" s="5" t="s">
        <v>966</v>
      </c>
      <c r="C110" s="167" t="s">
        <v>966</v>
      </c>
      <c r="D110" s="5" t="s">
        <v>776</v>
      </c>
      <c r="E110" s="5" t="str">
        <f>IF(COUNTIF(Site_master[SAP ID],Site_master[[#This Row],[SAP ID]])&gt;1,"duplicate","unique")</f>
        <v>unique</v>
      </c>
      <c r="F110" s="7" t="s">
        <v>1139</v>
      </c>
      <c r="G110" s="7" t="s">
        <v>1140</v>
      </c>
      <c r="H110" s="7" t="s">
        <v>706</v>
      </c>
      <c r="I110" s="168" t="s">
        <v>772</v>
      </c>
      <c r="J110" s="5" t="s">
        <v>707</v>
      </c>
      <c r="K110" s="168" t="s">
        <v>705</v>
      </c>
    </row>
    <row r="111" spans="1:11">
      <c r="A111" s="171" t="s">
        <v>1025</v>
      </c>
      <c r="B111" s="5" t="s">
        <v>966</v>
      </c>
      <c r="C111" s="167" t="s">
        <v>966</v>
      </c>
      <c r="D111" s="5" t="s">
        <v>1168</v>
      </c>
      <c r="E111" s="5" t="str">
        <f>IF(COUNTIF(Site_master[SAP ID],Site_master[[#This Row],[SAP ID]])&gt;1,"duplicate","unique")</f>
        <v>unique</v>
      </c>
      <c r="F111" s="7" t="s">
        <v>1158</v>
      </c>
      <c r="G111" s="7" t="s">
        <v>1159</v>
      </c>
      <c r="H111" s="7" t="s">
        <v>706</v>
      </c>
      <c r="I111" s="168" t="s">
        <v>772</v>
      </c>
      <c r="J111" s="5" t="s">
        <v>707</v>
      </c>
      <c r="K111" s="168" t="s">
        <v>705</v>
      </c>
    </row>
    <row r="112" spans="1:11">
      <c r="A112" s="171" t="s">
        <v>1025</v>
      </c>
      <c r="B112" s="5" t="s">
        <v>966</v>
      </c>
      <c r="C112" s="167" t="s">
        <v>966</v>
      </c>
      <c r="D112" s="5" t="s">
        <v>769</v>
      </c>
      <c r="E112" s="5" t="str">
        <f>IF(COUNTIF(Site_master[SAP ID],Site_master[[#This Row],[SAP ID]])&gt;1,"duplicate","unique")</f>
        <v>unique</v>
      </c>
      <c r="F112" s="7" t="s">
        <v>1169</v>
      </c>
      <c r="G112" s="7" t="s">
        <v>1170</v>
      </c>
      <c r="H112" s="7" t="s">
        <v>706</v>
      </c>
      <c r="I112" s="168" t="s">
        <v>772</v>
      </c>
      <c r="J112" s="5" t="s">
        <v>707</v>
      </c>
      <c r="K112" s="168" t="s">
        <v>705</v>
      </c>
    </row>
    <row r="113" spans="1:11">
      <c r="A113" s="171" t="s">
        <v>1025</v>
      </c>
      <c r="B113" s="5" t="s">
        <v>966</v>
      </c>
      <c r="C113" s="167" t="s">
        <v>966</v>
      </c>
      <c r="D113" s="5" t="s">
        <v>800</v>
      </c>
      <c r="E113" s="5" t="str">
        <f>IF(COUNTIF(Site_master[SAP ID],Site_master[[#This Row],[SAP ID]])&gt;1,"duplicate","unique")</f>
        <v>unique</v>
      </c>
      <c r="F113" s="7" t="s">
        <v>1171</v>
      </c>
      <c r="G113" s="7" t="s">
        <v>1172</v>
      </c>
      <c r="H113" s="7" t="s">
        <v>706</v>
      </c>
      <c r="I113" s="168" t="s">
        <v>772</v>
      </c>
      <c r="J113" s="5" t="s">
        <v>707</v>
      </c>
      <c r="K113" s="168" t="s">
        <v>705</v>
      </c>
    </row>
    <row r="114" spans="1:11">
      <c r="A114" s="171" t="s">
        <v>1025</v>
      </c>
      <c r="B114" s="5" t="s">
        <v>966</v>
      </c>
      <c r="C114" s="167" t="s">
        <v>966</v>
      </c>
      <c r="D114" s="5" t="s">
        <v>1173</v>
      </c>
      <c r="E114" s="5" t="str">
        <f>IF(COUNTIF(Site_master[SAP ID],Site_master[[#This Row],[SAP ID]])&gt;1,"duplicate","unique")</f>
        <v>unique</v>
      </c>
      <c r="F114" s="7" t="s">
        <v>1174</v>
      </c>
      <c r="G114" s="7" t="s">
        <v>1175</v>
      </c>
      <c r="H114" s="7" t="s">
        <v>706</v>
      </c>
      <c r="I114" s="168" t="s">
        <v>772</v>
      </c>
      <c r="J114" s="5" t="s">
        <v>707</v>
      </c>
      <c r="K114" s="168" t="s">
        <v>705</v>
      </c>
    </row>
    <row r="115" spans="1:11">
      <c r="A115" s="171" t="s">
        <v>1025</v>
      </c>
      <c r="B115" s="5" t="s">
        <v>966</v>
      </c>
      <c r="C115" s="167" t="s">
        <v>966</v>
      </c>
      <c r="D115" s="5" t="s">
        <v>1176</v>
      </c>
      <c r="E115" s="5" t="str">
        <f>IF(COUNTIF(Site_master[SAP ID],Site_master[[#This Row],[SAP ID]])&gt;1,"duplicate","unique")</f>
        <v>unique</v>
      </c>
      <c r="F115" s="7" t="s">
        <v>1142</v>
      </c>
      <c r="G115" s="7" t="s">
        <v>1143</v>
      </c>
      <c r="H115" s="7" t="s">
        <v>706</v>
      </c>
      <c r="I115" s="168" t="s">
        <v>772</v>
      </c>
      <c r="J115" s="5" t="s">
        <v>707</v>
      </c>
      <c r="K115" s="168" t="s">
        <v>705</v>
      </c>
    </row>
    <row r="116" spans="1:11">
      <c r="A116" s="171" t="s">
        <v>1025</v>
      </c>
      <c r="B116" s="5" t="s">
        <v>966</v>
      </c>
      <c r="C116" s="167" t="s">
        <v>966</v>
      </c>
      <c r="D116" s="5" t="s">
        <v>1177</v>
      </c>
      <c r="E116" s="5" t="str">
        <f>IF(COUNTIF(Site_master[SAP ID],Site_master[[#This Row],[SAP ID]])&gt;1,"duplicate","unique")</f>
        <v>unique</v>
      </c>
      <c r="F116" s="7" t="s">
        <v>1142</v>
      </c>
      <c r="G116" s="7" t="s">
        <v>1143</v>
      </c>
      <c r="H116" s="7" t="s">
        <v>706</v>
      </c>
      <c r="I116" s="168" t="s">
        <v>772</v>
      </c>
      <c r="J116" s="5" t="s">
        <v>707</v>
      </c>
      <c r="K116" s="168" t="s">
        <v>705</v>
      </c>
    </row>
    <row r="117" spans="1:11">
      <c r="A117" s="171" t="s">
        <v>1025</v>
      </c>
      <c r="B117" s="5" t="s">
        <v>966</v>
      </c>
      <c r="C117" s="167" t="s">
        <v>966</v>
      </c>
      <c r="D117" s="5" t="s">
        <v>862</v>
      </c>
      <c r="E117" s="5" t="str">
        <f>IF(COUNTIF(Site_master[SAP ID],Site_master[[#This Row],[SAP ID]])&gt;1,"duplicate","unique")</f>
        <v>unique</v>
      </c>
      <c r="F117" s="7" t="s">
        <v>1156</v>
      </c>
      <c r="G117" s="7" t="s">
        <v>1157</v>
      </c>
      <c r="H117" s="7" t="s">
        <v>706</v>
      </c>
      <c r="I117" s="168" t="s">
        <v>772</v>
      </c>
      <c r="J117" s="5" t="s">
        <v>707</v>
      </c>
      <c r="K117" s="168" t="s">
        <v>705</v>
      </c>
    </row>
    <row r="118" spans="1:11">
      <c r="A118" s="171" t="s">
        <v>1025</v>
      </c>
      <c r="B118" s="5" t="s">
        <v>966</v>
      </c>
      <c r="C118" s="167" t="s">
        <v>966</v>
      </c>
      <c r="D118" s="5" t="s">
        <v>1178</v>
      </c>
      <c r="E118" s="5" t="str">
        <f>IF(COUNTIF(Site_master[SAP ID],Site_master[[#This Row],[SAP ID]])&gt;1,"duplicate","unique")</f>
        <v>unique</v>
      </c>
      <c r="F118" s="7" t="s">
        <v>1158</v>
      </c>
      <c r="G118" s="7" t="s">
        <v>1159</v>
      </c>
      <c r="H118" s="7" t="s">
        <v>706</v>
      </c>
      <c r="I118" s="168" t="s">
        <v>772</v>
      </c>
      <c r="J118" s="5" t="s">
        <v>707</v>
      </c>
      <c r="K118" s="168" t="s">
        <v>705</v>
      </c>
    </row>
    <row r="119" spans="1:11">
      <c r="A119" s="171" t="s">
        <v>1025</v>
      </c>
      <c r="B119" s="5" t="s">
        <v>966</v>
      </c>
      <c r="C119" s="167" t="s">
        <v>966</v>
      </c>
      <c r="D119" s="5" t="s">
        <v>1179</v>
      </c>
      <c r="E119" s="5" t="str">
        <f>IF(COUNTIF(Site_master[SAP ID],Site_master[[#This Row],[SAP ID]])&gt;1,"duplicate","unique")</f>
        <v>unique</v>
      </c>
      <c r="F119" s="7" t="s">
        <v>1066</v>
      </c>
      <c r="G119" s="7" t="s">
        <v>1067</v>
      </c>
      <c r="H119" s="7" t="s">
        <v>706</v>
      </c>
      <c r="I119" s="168" t="s">
        <v>772</v>
      </c>
      <c r="J119" s="5" t="s">
        <v>707</v>
      </c>
      <c r="K119" s="168" t="s">
        <v>705</v>
      </c>
    </row>
    <row r="120" spans="1:11">
      <c r="A120" s="171" t="s">
        <v>1025</v>
      </c>
      <c r="B120" s="5" t="s">
        <v>966</v>
      </c>
      <c r="C120" s="167" t="s">
        <v>966</v>
      </c>
      <c r="D120" s="5" t="s">
        <v>863</v>
      </c>
      <c r="E120" s="5" t="str">
        <f>IF(COUNTIF(Site_master[SAP ID],Site_master[[#This Row],[SAP ID]])&gt;1,"duplicate","unique")</f>
        <v>unique</v>
      </c>
      <c r="F120" s="7" t="s">
        <v>1156</v>
      </c>
      <c r="G120" s="7" t="s">
        <v>1157</v>
      </c>
      <c r="H120" s="7" t="s">
        <v>706</v>
      </c>
      <c r="I120" s="168" t="s">
        <v>772</v>
      </c>
      <c r="J120" s="5" t="s">
        <v>707</v>
      </c>
      <c r="K120" s="168" t="s">
        <v>705</v>
      </c>
    </row>
    <row r="121" spans="1:11">
      <c r="A121" s="171" t="s">
        <v>1025</v>
      </c>
      <c r="B121" s="5" t="s">
        <v>966</v>
      </c>
      <c r="C121" s="167" t="s">
        <v>966</v>
      </c>
      <c r="D121" s="5" t="s">
        <v>1180</v>
      </c>
      <c r="E121" s="5" t="str">
        <f>IF(COUNTIF(Site_master[SAP ID],Site_master[[#This Row],[SAP ID]])&gt;1,"duplicate","unique")</f>
        <v>unique</v>
      </c>
      <c r="F121" s="7" t="s">
        <v>1139</v>
      </c>
      <c r="G121" s="7" t="s">
        <v>1140</v>
      </c>
      <c r="H121" s="7" t="s">
        <v>706</v>
      </c>
      <c r="I121" s="168" t="s">
        <v>772</v>
      </c>
      <c r="J121" s="5" t="s">
        <v>707</v>
      </c>
      <c r="K121" s="168" t="s">
        <v>705</v>
      </c>
    </row>
    <row r="122" spans="1:11">
      <c r="A122" s="171" t="s">
        <v>1025</v>
      </c>
      <c r="B122" s="5" t="s">
        <v>966</v>
      </c>
      <c r="C122" s="167" t="s">
        <v>966</v>
      </c>
      <c r="D122" s="5" t="s">
        <v>894</v>
      </c>
      <c r="E122" s="5" t="str">
        <f>IF(COUNTIF(Site_master[SAP ID],Site_master[[#This Row],[SAP ID]])&gt;1,"duplicate","unique")</f>
        <v>unique</v>
      </c>
      <c r="F122" s="7" t="s">
        <v>1158</v>
      </c>
      <c r="G122" s="7" t="s">
        <v>1159</v>
      </c>
      <c r="H122" s="7" t="s">
        <v>706</v>
      </c>
      <c r="I122" s="168" t="s">
        <v>772</v>
      </c>
      <c r="J122" s="5" t="s">
        <v>707</v>
      </c>
      <c r="K122" s="168" t="s">
        <v>705</v>
      </c>
    </row>
    <row r="123" spans="1:11">
      <c r="A123" s="171" t="s">
        <v>1025</v>
      </c>
      <c r="B123" s="5" t="s">
        <v>966</v>
      </c>
      <c r="C123" s="167" t="s">
        <v>966</v>
      </c>
      <c r="D123" s="5" t="s">
        <v>1181</v>
      </c>
      <c r="E123" s="5" t="str">
        <f>IF(COUNTIF(Site_master[SAP ID],Site_master[[#This Row],[SAP ID]])&gt;1,"duplicate","unique")</f>
        <v>unique</v>
      </c>
      <c r="F123" s="7" t="s">
        <v>1158</v>
      </c>
      <c r="G123" s="7" t="s">
        <v>1159</v>
      </c>
      <c r="H123" s="7" t="s">
        <v>706</v>
      </c>
      <c r="I123" s="168" t="s">
        <v>772</v>
      </c>
      <c r="J123" s="5" t="s">
        <v>707</v>
      </c>
      <c r="K123" s="168" t="s">
        <v>705</v>
      </c>
    </row>
    <row r="124" spans="1:11">
      <c r="A124" s="171" t="s">
        <v>1025</v>
      </c>
      <c r="B124" s="5" t="s">
        <v>966</v>
      </c>
      <c r="C124" s="167" t="s">
        <v>966</v>
      </c>
      <c r="D124" s="5" t="s">
        <v>794</v>
      </c>
      <c r="E124" s="5" t="str">
        <f>IF(COUNTIF(Site_master[SAP ID],Site_master[[#This Row],[SAP ID]])&gt;1,"duplicate","unique")</f>
        <v>unique</v>
      </c>
      <c r="F124" s="7" t="s">
        <v>1066</v>
      </c>
      <c r="G124" s="7" t="s">
        <v>1067</v>
      </c>
      <c r="H124" s="7" t="s">
        <v>706</v>
      </c>
      <c r="I124" s="168" t="s">
        <v>772</v>
      </c>
      <c r="J124" s="5" t="s">
        <v>707</v>
      </c>
      <c r="K124" s="168" t="s">
        <v>705</v>
      </c>
    </row>
    <row r="125" spans="1:11">
      <c r="A125" s="171" t="s">
        <v>1025</v>
      </c>
      <c r="B125" s="5" t="s">
        <v>966</v>
      </c>
      <c r="C125" s="167" t="s">
        <v>966</v>
      </c>
      <c r="D125" s="5" t="s">
        <v>1182</v>
      </c>
      <c r="E125" s="5" t="str">
        <f>IF(COUNTIF(Site_master[SAP ID],Site_master[[#This Row],[SAP ID]])&gt;1,"duplicate","unique")</f>
        <v>unique</v>
      </c>
      <c r="F125" s="7" t="s">
        <v>1183</v>
      </c>
      <c r="G125" s="7" t="s">
        <v>1184</v>
      </c>
      <c r="H125" s="7" t="s">
        <v>706</v>
      </c>
      <c r="I125" s="168" t="s">
        <v>772</v>
      </c>
      <c r="J125" s="5" t="s">
        <v>707</v>
      </c>
      <c r="K125" s="168" t="s">
        <v>705</v>
      </c>
    </row>
    <row r="126" spans="1:11">
      <c r="A126" s="171" t="s">
        <v>1025</v>
      </c>
      <c r="B126" s="5" t="s">
        <v>966</v>
      </c>
      <c r="C126" s="167" t="s">
        <v>966</v>
      </c>
      <c r="D126" s="5" t="s">
        <v>1185</v>
      </c>
      <c r="E126" s="5" t="str">
        <f>IF(COUNTIF(Site_master[SAP ID],Site_master[[#This Row],[SAP ID]])&gt;1,"duplicate","unique")</f>
        <v>unique</v>
      </c>
      <c r="F126" s="7" t="s">
        <v>1186</v>
      </c>
      <c r="G126" s="7" t="s">
        <v>1187</v>
      </c>
      <c r="H126" s="7" t="s">
        <v>706</v>
      </c>
      <c r="I126" s="168" t="s">
        <v>772</v>
      </c>
      <c r="J126" s="5" t="s">
        <v>707</v>
      </c>
      <c r="K126" s="168" t="s">
        <v>705</v>
      </c>
    </row>
    <row r="127" spans="1:11">
      <c r="A127" s="171" t="s">
        <v>1025</v>
      </c>
      <c r="B127" s="5" t="s">
        <v>966</v>
      </c>
      <c r="C127" s="167" t="s">
        <v>966</v>
      </c>
      <c r="D127" s="5" t="s">
        <v>1188</v>
      </c>
      <c r="E127" s="5" t="str">
        <f>IF(COUNTIF(Site_master[SAP ID],Site_master[[#This Row],[SAP ID]])&gt;1,"duplicate","unique")</f>
        <v>unique</v>
      </c>
      <c r="F127" s="7" t="s">
        <v>1158</v>
      </c>
      <c r="G127" s="7" t="s">
        <v>1159</v>
      </c>
      <c r="H127" s="7" t="s">
        <v>706</v>
      </c>
      <c r="I127" s="168" t="s">
        <v>772</v>
      </c>
      <c r="J127" s="5" t="s">
        <v>707</v>
      </c>
      <c r="K127" s="168" t="s">
        <v>705</v>
      </c>
    </row>
    <row r="128" spans="1:11">
      <c r="A128" s="171" t="s">
        <v>1025</v>
      </c>
      <c r="B128" s="5" t="s">
        <v>966</v>
      </c>
      <c r="C128" s="167" t="s">
        <v>966</v>
      </c>
      <c r="D128" s="5" t="s">
        <v>816</v>
      </c>
      <c r="E128" s="5" t="str">
        <f>IF(COUNTIF(Site_master[SAP ID],Site_master[[#This Row],[SAP ID]])&gt;1,"duplicate","unique")</f>
        <v>unique</v>
      </c>
      <c r="F128" s="7" t="s">
        <v>1189</v>
      </c>
      <c r="G128" s="7" t="s">
        <v>1190</v>
      </c>
      <c r="H128" s="7" t="s">
        <v>706</v>
      </c>
      <c r="I128" s="168" t="s">
        <v>772</v>
      </c>
      <c r="J128" s="5" t="s">
        <v>707</v>
      </c>
      <c r="K128" s="168" t="s">
        <v>705</v>
      </c>
    </row>
    <row r="129" spans="1:11">
      <c r="A129" s="171" t="s">
        <v>1025</v>
      </c>
      <c r="B129" s="5" t="s">
        <v>966</v>
      </c>
      <c r="C129" s="167" t="s">
        <v>966</v>
      </c>
      <c r="D129" s="5" t="s">
        <v>1191</v>
      </c>
      <c r="E129" s="5" t="str">
        <f>IF(COUNTIF(Site_master[SAP ID],Site_master[[#This Row],[SAP ID]])&gt;1,"duplicate","unique")</f>
        <v>unique</v>
      </c>
      <c r="F129" s="7" t="s">
        <v>1142</v>
      </c>
      <c r="G129" s="7" t="s">
        <v>1143</v>
      </c>
      <c r="H129" s="7" t="s">
        <v>706</v>
      </c>
      <c r="I129" s="168" t="s">
        <v>772</v>
      </c>
      <c r="J129" s="5" t="s">
        <v>707</v>
      </c>
      <c r="K129" s="168" t="s">
        <v>705</v>
      </c>
    </row>
    <row r="130" spans="1:11">
      <c r="A130" s="171" t="s">
        <v>1025</v>
      </c>
      <c r="B130" s="5" t="s">
        <v>966</v>
      </c>
      <c r="C130" s="167" t="s">
        <v>966</v>
      </c>
      <c r="D130" s="5" t="s">
        <v>736</v>
      </c>
      <c r="E130" s="5" t="str">
        <f>IF(COUNTIF(Site_master[SAP ID],Site_master[[#This Row],[SAP ID]])&gt;1,"duplicate","unique")</f>
        <v>unique</v>
      </c>
      <c r="F130" s="7" t="s">
        <v>1186</v>
      </c>
      <c r="G130" s="7" t="s">
        <v>1187</v>
      </c>
      <c r="H130" s="7" t="s">
        <v>706</v>
      </c>
      <c r="I130" s="168" t="s">
        <v>772</v>
      </c>
      <c r="J130" s="5" t="s">
        <v>707</v>
      </c>
      <c r="K130" s="168" t="s">
        <v>705</v>
      </c>
    </row>
    <row r="131" spans="1:11">
      <c r="A131" s="171" t="s">
        <v>1025</v>
      </c>
      <c r="B131" s="5" t="s">
        <v>966</v>
      </c>
      <c r="C131" s="167" t="s">
        <v>966</v>
      </c>
      <c r="D131" s="5" t="s">
        <v>831</v>
      </c>
      <c r="E131" s="5" t="str">
        <f>IF(COUNTIF(Site_master[SAP ID],Site_master[[#This Row],[SAP ID]])&gt;1,"duplicate","unique")</f>
        <v>unique</v>
      </c>
      <c r="F131" s="7" t="s">
        <v>1169</v>
      </c>
      <c r="G131" s="7" t="s">
        <v>1170</v>
      </c>
      <c r="H131" s="7" t="s">
        <v>706</v>
      </c>
      <c r="I131" s="168" t="s">
        <v>772</v>
      </c>
      <c r="J131" s="5" t="s">
        <v>707</v>
      </c>
      <c r="K131" s="168" t="s">
        <v>705</v>
      </c>
    </row>
    <row r="132" spans="1:11">
      <c r="A132" s="171" t="s">
        <v>1025</v>
      </c>
      <c r="B132" s="5" t="s">
        <v>966</v>
      </c>
      <c r="C132" s="167" t="s">
        <v>966</v>
      </c>
      <c r="D132" s="5" t="s">
        <v>1192</v>
      </c>
      <c r="E132" s="5" t="str">
        <f>IF(COUNTIF(Site_master[SAP ID],Site_master[[#This Row],[SAP ID]])&gt;1,"duplicate","unique")</f>
        <v>unique</v>
      </c>
      <c r="F132" s="7" t="s">
        <v>1186</v>
      </c>
      <c r="G132" s="7" t="s">
        <v>1187</v>
      </c>
      <c r="H132" s="7" t="s">
        <v>706</v>
      </c>
      <c r="I132" s="168" t="s">
        <v>772</v>
      </c>
      <c r="J132" s="5" t="s">
        <v>707</v>
      </c>
      <c r="K132" s="168" t="s">
        <v>705</v>
      </c>
    </row>
    <row r="133" spans="1:11">
      <c r="A133" s="171" t="s">
        <v>1025</v>
      </c>
      <c r="B133" s="5" t="s">
        <v>966</v>
      </c>
      <c r="C133" s="167" t="s">
        <v>966</v>
      </c>
      <c r="D133" s="5" t="s">
        <v>773</v>
      </c>
      <c r="E133" s="5" t="str">
        <f>IF(COUNTIF(Site_master[SAP ID],Site_master[[#This Row],[SAP ID]])&gt;1,"duplicate","unique")</f>
        <v>unique</v>
      </c>
      <c r="F133" s="7" t="s">
        <v>1186</v>
      </c>
      <c r="G133" s="7" t="s">
        <v>1187</v>
      </c>
      <c r="H133" s="7" t="s">
        <v>706</v>
      </c>
      <c r="I133" s="168" t="s">
        <v>772</v>
      </c>
      <c r="J133" s="5" t="s">
        <v>707</v>
      </c>
      <c r="K133" s="168" t="s">
        <v>705</v>
      </c>
    </row>
    <row r="134" spans="1:11">
      <c r="A134" s="171" t="s">
        <v>1025</v>
      </c>
      <c r="B134" s="5" t="s">
        <v>966</v>
      </c>
      <c r="C134" s="167" t="s">
        <v>966</v>
      </c>
      <c r="D134" s="5" t="s">
        <v>939</v>
      </c>
      <c r="E134" s="5" t="str">
        <f>IF(COUNTIF(Site_master[SAP ID],Site_master[[#This Row],[SAP ID]])&gt;1,"duplicate","unique")</f>
        <v>unique</v>
      </c>
      <c r="F134" s="7">
        <v>0</v>
      </c>
      <c r="G134" s="7" t="s">
        <v>1193</v>
      </c>
      <c r="H134" s="7" t="s">
        <v>706</v>
      </c>
      <c r="I134" s="168" t="s">
        <v>772</v>
      </c>
      <c r="J134" s="5" t="s">
        <v>707</v>
      </c>
      <c r="K134" s="168" t="s">
        <v>705</v>
      </c>
    </row>
    <row r="135" spans="1:11">
      <c r="A135" s="171" t="s">
        <v>1025</v>
      </c>
      <c r="B135" s="5" t="s">
        <v>966</v>
      </c>
      <c r="C135" s="167" t="s">
        <v>966</v>
      </c>
      <c r="D135" s="5" t="s">
        <v>814</v>
      </c>
      <c r="E135" s="5" t="str">
        <f>IF(COUNTIF(Site_master[SAP ID],Site_master[[#This Row],[SAP ID]])&gt;1,"duplicate","unique")</f>
        <v>unique</v>
      </c>
      <c r="F135" s="7" t="s">
        <v>1139</v>
      </c>
      <c r="G135" s="7" t="s">
        <v>1140</v>
      </c>
      <c r="H135" s="7" t="s">
        <v>706</v>
      </c>
      <c r="I135" s="168" t="s">
        <v>772</v>
      </c>
      <c r="J135" s="5" t="s">
        <v>707</v>
      </c>
      <c r="K135" s="168" t="s">
        <v>705</v>
      </c>
    </row>
    <row r="136" spans="1:11">
      <c r="A136" s="171" t="s">
        <v>1025</v>
      </c>
      <c r="B136" s="5" t="s">
        <v>966</v>
      </c>
      <c r="C136" s="167" t="s">
        <v>966</v>
      </c>
      <c r="D136" s="5" t="s">
        <v>1194</v>
      </c>
      <c r="E136" s="5" t="str">
        <f>IF(COUNTIF(Site_master[SAP ID],Site_master[[#This Row],[SAP ID]])&gt;1,"duplicate","unique")</f>
        <v>unique</v>
      </c>
      <c r="F136" s="7" t="s">
        <v>1186</v>
      </c>
      <c r="G136" s="7" t="s">
        <v>1187</v>
      </c>
      <c r="H136" s="7" t="s">
        <v>706</v>
      </c>
      <c r="I136" s="168" t="s">
        <v>772</v>
      </c>
      <c r="J136" s="5" t="s">
        <v>707</v>
      </c>
      <c r="K136" s="168" t="s">
        <v>705</v>
      </c>
    </row>
    <row r="137" spans="1:11">
      <c r="A137" s="171" t="s">
        <v>1025</v>
      </c>
      <c r="B137" s="5" t="s">
        <v>966</v>
      </c>
      <c r="C137" s="167" t="s">
        <v>966</v>
      </c>
      <c r="D137" s="5" t="s">
        <v>1195</v>
      </c>
      <c r="E137" s="5" t="str">
        <f>IF(COUNTIF(Site_master[SAP ID],Site_master[[#This Row],[SAP ID]])&gt;1,"duplicate","unique")</f>
        <v>unique</v>
      </c>
      <c r="F137" s="7" t="s">
        <v>1151</v>
      </c>
      <c r="G137" s="7" t="s">
        <v>1152</v>
      </c>
      <c r="H137" s="7" t="s">
        <v>706</v>
      </c>
      <c r="I137" s="168" t="s">
        <v>772</v>
      </c>
      <c r="J137" s="5" t="s">
        <v>707</v>
      </c>
      <c r="K137" s="168" t="s">
        <v>705</v>
      </c>
    </row>
    <row r="138" spans="1:11">
      <c r="A138" s="171" t="s">
        <v>1025</v>
      </c>
      <c r="B138" s="5" t="s">
        <v>966</v>
      </c>
      <c r="C138" s="167" t="s">
        <v>966</v>
      </c>
      <c r="D138" s="5" t="s">
        <v>1196</v>
      </c>
      <c r="E138" s="5" t="str">
        <f>IF(COUNTIF(Site_master[SAP ID],Site_master[[#This Row],[SAP ID]])&gt;1,"duplicate","unique")</f>
        <v>unique</v>
      </c>
      <c r="F138" s="7" t="s">
        <v>1186</v>
      </c>
      <c r="G138" s="7" t="s">
        <v>1187</v>
      </c>
      <c r="H138" s="7" t="s">
        <v>706</v>
      </c>
      <c r="I138" s="168" t="s">
        <v>772</v>
      </c>
      <c r="J138" s="5" t="s">
        <v>707</v>
      </c>
      <c r="K138" s="168" t="s">
        <v>705</v>
      </c>
    </row>
    <row r="139" spans="1:11">
      <c r="A139" s="171" t="s">
        <v>1025</v>
      </c>
      <c r="B139" s="5" t="s">
        <v>966</v>
      </c>
      <c r="C139" s="167" t="s">
        <v>966</v>
      </c>
      <c r="D139" s="5" t="s">
        <v>1197</v>
      </c>
      <c r="E139" s="5" t="str">
        <f>IF(COUNTIF(Site_master[SAP ID],Site_master[[#This Row],[SAP ID]])&gt;1,"duplicate","unique")</f>
        <v>unique</v>
      </c>
      <c r="F139" s="7" t="s">
        <v>1186</v>
      </c>
      <c r="G139" s="7" t="s">
        <v>1187</v>
      </c>
      <c r="H139" s="7" t="s">
        <v>706</v>
      </c>
      <c r="I139" s="168" t="s">
        <v>772</v>
      </c>
      <c r="J139" s="5" t="s">
        <v>707</v>
      </c>
      <c r="K139" s="168" t="s">
        <v>705</v>
      </c>
    </row>
    <row r="140" spans="1:11">
      <c r="A140" s="171" t="s">
        <v>1025</v>
      </c>
      <c r="B140" s="5" t="s">
        <v>966</v>
      </c>
      <c r="C140" s="167" t="s">
        <v>966</v>
      </c>
      <c r="D140" s="5" t="s">
        <v>1198</v>
      </c>
      <c r="E140" s="5" t="str">
        <f>IF(COUNTIF(Site_master[SAP ID],Site_master[[#This Row],[SAP ID]])&gt;1,"duplicate","unique")</f>
        <v>unique</v>
      </c>
      <c r="F140" s="7" t="s">
        <v>1145</v>
      </c>
      <c r="G140" s="7" t="s">
        <v>1146</v>
      </c>
      <c r="H140" s="7" t="s">
        <v>706</v>
      </c>
      <c r="I140" s="168" t="s">
        <v>772</v>
      </c>
      <c r="J140" s="5" t="s">
        <v>707</v>
      </c>
      <c r="K140" s="168" t="s">
        <v>705</v>
      </c>
    </row>
    <row r="141" spans="1:11">
      <c r="A141" s="171" t="s">
        <v>1025</v>
      </c>
      <c r="B141" s="5" t="s">
        <v>966</v>
      </c>
      <c r="C141" s="167" t="s">
        <v>966</v>
      </c>
      <c r="D141" s="5" t="s">
        <v>1199</v>
      </c>
      <c r="E141" s="5" t="str">
        <f>IF(COUNTIF(Site_master[SAP ID],Site_master[[#This Row],[SAP ID]])&gt;1,"duplicate","unique")</f>
        <v>unique</v>
      </c>
      <c r="F141" s="7" t="s">
        <v>1142</v>
      </c>
      <c r="G141" s="7" t="s">
        <v>1143</v>
      </c>
      <c r="H141" s="7" t="s">
        <v>706</v>
      </c>
      <c r="I141" s="168" t="s">
        <v>772</v>
      </c>
      <c r="J141" s="5" t="s">
        <v>707</v>
      </c>
      <c r="K141" s="168" t="s">
        <v>705</v>
      </c>
    </row>
    <row r="142" spans="1:11">
      <c r="A142" s="171" t="s">
        <v>1025</v>
      </c>
      <c r="B142" s="5" t="s">
        <v>966</v>
      </c>
      <c r="C142" s="167" t="s">
        <v>966</v>
      </c>
      <c r="D142" s="5" t="s">
        <v>735</v>
      </c>
      <c r="E142" s="5" t="str">
        <f>IF(COUNTIF(Site_master[SAP ID],Site_master[[#This Row],[SAP ID]])&gt;1,"duplicate","unique")</f>
        <v>unique</v>
      </c>
      <c r="F142" s="7" t="s">
        <v>1186</v>
      </c>
      <c r="G142" s="7" t="s">
        <v>1187</v>
      </c>
      <c r="H142" s="7" t="s">
        <v>706</v>
      </c>
      <c r="I142" s="168" t="s">
        <v>772</v>
      </c>
      <c r="J142" s="5" t="s">
        <v>707</v>
      </c>
      <c r="K142" s="168" t="s">
        <v>705</v>
      </c>
    </row>
    <row r="143" spans="1:11">
      <c r="A143" s="171" t="s">
        <v>1025</v>
      </c>
      <c r="B143" s="5" t="s">
        <v>966</v>
      </c>
      <c r="C143" s="167" t="s">
        <v>966</v>
      </c>
      <c r="D143" s="5" t="s">
        <v>714</v>
      </c>
      <c r="E143" s="5" t="str">
        <f>IF(COUNTIF(Site_master[SAP ID],Site_master[[#This Row],[SAP ID]])&gt;1,"duplicate","unique")</f>
        <v>unique</v>
      </c>
      <c r="F143" s="7" t="s">
        <v>1066</v>
      </c>
      <c r="G143" s="7" t="s">
        <v>1067</v>
      </c>
      <c r="H143" s="7" t="s">
        <v>706</v>
      </c>
      <c r="I143" s="168" t="s">
        <v>772</v>
      </c>
      <c r="J143" s="5" t="s">
        <v>707</v>
      </c>
      <c r="K143" s="168" t="s">
        <v>705</v>
      </c>
    </row>
    <row r="144" spans="1:11">
      <c r="A144" s="171" t="s">
        <v>1025</v>
      </c>
      <c r="B144" s="5" t="s">
        <v>966</v>
      </c>
      <c r="C144" s="167" t="s">
        <v>966</v>
      </c>
      <c r="D144" s="5" t="s">
        <v>1200</v>
      </c>
      <c r="E144" s="5" t="str">
        <f>IF(COUNTIF(Site_master[SAP ID],Site_master[[#This Row],[SAP ID]])&gt;1,"duplicate","unique")</f>
        <v>unique</v>
      </c>
      <c r="F144" s="7" t="s">
        <v>1156</v>
      </c>
      <c r="G144" s="7" t="s">
        <v>1157</v>
      </c>
      <c r="H144" s="7" t="s">
        <v>706</v>
      </c>
      <c r="I144" s="168" t="s">
        <v>772</v>
      </c>
      <c r="J144" s="5" t="s">
        <v>707</v>
      </c>
      <c r="K144" s="168" t="s">
        <v>705</v>
      </c>
    </row>
    <row r="145" spans="1:11">
      <c r="A145" s="171" t="s">
        <v>1025</v>
      </c>
      <c r="B145" s="5" t="s">
        <v>966</v>
      </c>
      <c r="C145" s="167" t="s">
        <v>966</v>
      </c>
      <c r="D145" s="5" t="s">
        <v>1201</v>
      </c>
      <c r="E145" s="5" t="str">
        <f>IF(COUNTIF(Site_master[SAP ID],Site_master[[#This Row],[SAP ID]])&gt;1,"duplicate","unique")</f>
        <v>unique</v>
      </c>
      <c r="F145" s="7" t="s">
        <v>1156</v>
      </c>
      <c r="G145" s="7" t="s">
        <v>1157</v>
      </c>
      <c r="H145" s="7" t="s">
        <v>706</v>
      </c>
      <c r="I145" s="168" t="s">
        <v>772</v>
      </c>
      <c r="J145" s="5" t="s">
        <v>707</v>
      </c>
      <c r="K145" s="168" t="s">
        <v>705</v>
      </c>
    </row>
    <row r="146" spans="1:11">
      <c r="A146" s="171" t="s">
        <v>1025</v>
      </c>
      <c r="B146" s="5" t="s">
        <v>966</v>
      </c>
      <c r="C146" s="167" t="s">
        <v>966</v>
      </c>
      <c r="D146" s="5" t="s">
        <v>945</v>
      </c>
      <c r="E146" s="5" t="str">
        <f>IF(COUNTIF(Site_master[SAP ID],Site_master[[#This Row],[SAP ID]])&gt;1,"duplicate","unique")</f>
        <v>unique</v>
      </c>
      <c r="F146" s="7" t="s">
        <v>1186</v>
      </c>
      <c r="G146" s="7" t="s">
        <v>1187</v>
      </c>
      <c r="H146" s="7" t="s">
        <v>706</v>
      </c>
      <c r="I146" s="168" t="s">
        <v>772</v>
      </c>
      <c r="J146" s="5" t="s">
        <v>707</v>
      </c>
      <c r="K146" s="168" t="s">
        <v>705</v>
      </c>
    </row>
    <row r="147" spans="1:11">
      <c r="A147" s="171" t="s">
        <v>1025</v>
      </c>
      <c r="B147" s="5" t="s">
        <v>966</v>
      </c>
      <c r="C147" s="167" t="s">
        <v>966</v>
      </c>
      <c r="D147" s="5" t="s">
        <v>1202</v>
      </c>
      <c r="E147" s="5" t="str">
        <f>IF(COUNTIF(Site_master[SAP ID],Site_master[[#This Row],[SAP ID]])&gt;1,"duplicate","unique")</f>
        <v>unique</v>
      </c>
      <c r="F147" s="7" t="s">
        <v>1203</v>
      </c>
      <c r="G147" s="7" t="s">
        <v>1204</v>
      </c>
      <c r="H147" s="7" t="s">
        <v>706</v>
      </c>
      <c r="I147" s="168" t="s">
        <v>772</v>
      </c>
      <c r="J147" s="5" t="s">
        <v>707</v>
      </c>
      <c r="K147" s="168" t="s">
        <v>705</v>
      </c>
    </row>
    <row r="148" spans="1:11">
      <c r="A148" s="171" t="s">
        <v>1025</v>
      </c>
      <c r="B148" s="5" t="s">
        <v>966</v>
      </c>
      <c r="C148" s="167" t="s">
        <v>966</v>
      </c>
      <c r="D148" s="5" t="s">
        <v>817</v>
      </c>
      <c r="E148" s="5" t="str">
        <f>IF(COUNTIF(Site_master[SAP ID],Site_master[[#This Row],[SAP ID]])&gt;1,"duplicate","unique")</f>
        <v>unique</v>
      </c>
      <c r="F148" s="7" t="s">
        <v>1203</v>
      </c>
      <c r="G148" s="7" t="s">
        <v>1204</v>
      </c>
      <c r="H148" s="7" t="s">
        <v>706</v>
      </c>
      <c r="I148" s="168" t="s">
        <v>772</v>
      </c>
      <c r="J148" s="5" t="s">
        <v>707</v>
      </c>
      <c r="K148" s="168" t="s">
        <v>705</v>
      </c>
    </row>
    <row r="149" spans="1:11">
      <c r="A149" s="171" t="s">
        <v>1025</v>
      </c>
      <c r="B149" s="5" t="s">
        <v>966</v>
      </c>
      <c r="C149" s="167" t="s">
        <v>966</v>
      </c>
      <c r="D149" s="5" t="s">
        <v>845</v>
      </c>
      <c r="E149" s="5" t="str">
        <f>IF(COUNTIF(Site_master[SAP ID],Site_master[[#This Row],[SAP ID]])&gt;1,"duplicate","unique")</f>
        <v>unique</v>
      </c>
      <c r="F149" s="7" t="s">
        <v>1205</v>
      </c>
      <c r="G149" s="7" t="s">
        <v>1206</v>
      </c>
      <c r="H149" s="7" t="s">
        <v>706</v>
      </c>
      <c r="I149" s="168" t="s">
        <v>772</v>
      </c>
      <c r="J149" s="5" t="s">
        <v>707</v>
      </c>
      <c r="K149" s="168" t="s">
        <v>705</v>
      </c>
    </row>
    <row r="150" spans="1:11">
      <c r="A150" s="171" t="s">
        <v>1025</v>
      </c>
      <c r="B150" s="5" t="s">
        <v>966</v>
      </c>
      <c r="C150" s="167" t="s">
        <v>966</v>
      </c>
      <c r="D150" s="5" t="s">
        <v>1207</v>
      </c>
      <c r="E150" s="5" t="str">
        <f>IF(COUNTIF(Site_master[SAP ID],Site_master[[#This Row],[SAP ID]])&gt;1,"duplicate","unique")</f>
        <v>unique</v>
      </c>
      <c r="F150" s="7" t="s">
        <v>1114</v>
      </c>
      <c r="G150" s="7" t="s">
        <v>1115</v>
      </c>
      <c r="H150" s="7" t="s">
        <v>706</v>
      </c>
      <c r="I150" s="168" t="s">
        <v>772</v>
      </c>
      <c r="J150" s="5" t="s">
        <v>707</v>
      </c>
      <c r="K150" s="168" t="s">
        <v>705</v>
      </c>
    </row>
    <row r="151" spans="1:11">
      <c r="A151" s="171" t="s">
        <v>1025</v>
      </c>
      <c r="B151" s="5" t="s">
        <v>966</v>
      </c>
      <c r="C151" s="167" t="s">
        <v>966</v>
      </c>
      <c r="D151" s="5" t="s">
        <v>1208</v>
      </c>
      <c r="E151" s="5" t="str">
        <f>IF(COUNTIF(Site_master[SAP ID],Site_master[[#This Row],[SAP ID]])&gt;1,"duplicate","unique")</f>
        <v>unique</v>
      </c>
      <c r="F151" s="7" t="s">
        <v>1114</v>
      </c>
      <c r="G151" s="7" t="s">
        <v>1115</v>
      </c>
      <c r="H151" s="7" t="s">
        <v>706</v>
      </c>
      <c r="I151" s="168" t="s">
        <v>772</v>
      </c>
      <c r="J151" s="5" t="s">
        <v>707</v>
      </c>
      <c r="K151" s="168" t="s">
        <v>705</v>
      </c>
    </row>
    <row r="152" spans="1:11">
      <c r="A152" s="171" t="s">
        <v>1025</v>
      </c>
      <c r="B152" s="5" t="s">
        <v>966</v>
      </c>
      <c r="C152" s="167" t="s">
        <v>966</v>
      </c>
      <c r="D152" s="5" t="s">
        <v>955</v>
      </c>
      <c r="E152" s="5" t="str">
        <f>IF(COUNTIF(Site_master[SAP ID],Site_master[[#This Row],[SAP ID]])&gt;1,"duplicate","unique")</f>
        <v>unique</v>
      </c>
      <c r="F152" s="7">
        <v>0</v>
      </c>
      <c r="G152" s="7" t="s">
        <v>1193</v>
      </c>
      <c r="H152" s="7" t="s">
        <v>706</v>
      </c>
      <c r="I152" s="168" t="s">
        <v>772</v>
      </c>
      <c r="J152" s="5" t="s">
        <v>707</v>
      </c>
      <c r="K152" s="168" t="s">
        <v>705</v>
      </c>
    </row>
    <row r="153" spans="1:11">
      <c r="A153" s="171" t="s">
        <v>1025</v>
      </c>
      <c r="B153" s="5" t="s">
        <v>966</v>
      </c>
      <c r="C153" s="167" t="s">
        <v>966</v>
      </c>
      <c r="D153" s="5" t="s">
        <v>861</v>
      </c>
      <c r="E153" s="5" t="str">
        <f>IF(COUNTIF(Site_master[SAP ID],Site_master[[#This Row],[SAP ID]])&gt;1,"duplicate","unique")</f>
        <v>unique</v>
      </c>
      <c r="F153" s="7" t="s">
        <v>1174</v>
      </c>
      <c r="G153" s="7" t="s">
        <v>1175</v>
      </c>
      <c r="H153" s="7" t="s">
        <v>706</v>
      </c>
      <c r="I153" s="168" t="s">
        <v>772</v>
      </c>
      <c r="J153" s="5" t="s">
        <v>707</v>
      </c>
      <c r="K153" s="168" t="s">
        <v>705</v>
      </c>
    </row>
    <row r="154" spans="1:11">
      <c r="A154" s="171" t="s">
        <v>1025</v>
      </c>
      <c r="B154" s="5" t="s">
        <v>966</v>
      </c>
      <c r="C154" s="167" t="s">
        <v>966</v>
      </c>
      <c r="D154" s="5" t="s">
        <v>1209</v>
      </c>
      <c r="E154" s="5" t="str">
        <f>IF(COUNTIF(Site_master[SAP ID],Site_master[[#This Row],[SAP ID]])&gt;1,"duplicate","unique")</f>
        <v>unique</v>
      </c>
      <c r="F154" s="7" t="s">
        <v>1114</v>
      </c>
      <c r="G154" s="7" t="s">
        <v>1115</v>
      </c>
      <c r="H154" s="7" t="s">
        <v>706</v>
      </c>
      <c r="I154" s="168" t="s">
        <v>772</v>
      </c>
      <c r="J154" s="5" t="s">
        <v>707</v>
      </c>
      <c r="K154" s="168" t="s">
        <v>705</v>
      </c>
    </row>
    <row r="155" spans="1:11">
      <c r="A155" s="171" t="s">
        <v>1025</v>
      </c>
      <c r="B155" s="5" t="s">
        <v>966</v>
      </c>
      <c r="C155" s="167" t="s">
        <v>966</v>
      </c>
      <c r="D155" s="5" t="s">
        <v>739</v>
      </c>
      <c r="E155" s="5" t="str">
        <f>IF(COUNTIF(Site_master[SAP ID],Site_master[[#This Row],[SAP ID]])&gt;1,"duplicate","unique")</f>
        <v>unique</v>
      </c>
      <c r="F155" s="7" t="s">
        <v>1123</v>
      </c>
      <c r="G155" s="7" t="s">
        <v>1124</v>
      </c>
      <c r="H155" s="7" t="s">
        <v>706</v>
      </c>
      <c r="I155" s="168" t="s">
        <v>1039</v>
      </c>
      <c r="J155" s="5" t="s">
        <v>1040</v>
      </c>
      <c r="K155" s="168" t="s">
        <v>1041</v>
      </c>
    </row>
    <row r="156" spans="1:11">
      <c r="A156" s="171" t="s">
        <v>1025</v>
      </c>
      <c r="B156" s="5" t="s">
        <v>966</v>
      </c>
      <c r="C156" s="167" t="s">
        <v>966</v>
      </c>
      <c r="D156" s="5" t="s">
        <v>956</v>
      </c>
      <c r="E156" s="5" t="str">
        <f>IF(COUNTIF(Site_master[SAP ID],Site_master[[#This Row],[SAP ID]])&gt;1,"duplicate","unique")</f>
        <v>unique</v>
      </c>
      <c r="F156" s="7">
        <v>0</v>
      </c>
      <c r="G156" s="7" t="s">
        <v>1193</v>
      </c>
      <c r="H156" s="7" t="s">
        <v>706</v>
      </c>
      <c r="I156" s="168" t="s">
        <v>772</v>
      </c>
      <c r="J156" s="5" t="s">
        <v>707</v>
      </c>
      <c r="K156" s="168" t="s">
        <v>705</v>
      </c>
    </row>
    <row r="157" spans="1:11">
      <c r="A157" s="171" t="s">
        <v>1025</v>
      </c>
      <c r="B157" s="5" t="s">
        <v>966</v>
      </c>
      <c r="C157" s="167" t="s">
        <v>966</v>
      </c>
      <c r="D157" s="5" t="s">
        <v>811</v>
      </c>
      <c r="E157" s="5" t="str">
        <f>IF(COUNTIF(Site_master[SAP ID],Site_master[[#This Row],[SAP ID]])&gt;1,"duplicate","unique")</f>
        <v>unique</v>
      </c>
      <c r="F157" s="7" t="s">
        <v>1114</v>
      </c>
      <c r="G157" s="7" t="s">
        <v>1115</v>
      </c>
      <c r="H157" s="7" t="s">
        <v>706</v>
      </c>
      <c r="I157" s="168" t="s">
        <v>772</v>
      </c>
      <c r="J157" s="5" t="s">
        <v>707</v>
      </c>
      <c r="K157" s="168" t="s">
        <v>705</v>
      </c>
    </row>
    <row r="158" spans="1:11">
      <c r="A158" s="171" t="s">
        <v>1025</v>
      </c>
      <c r="B158" s="5" t="s">
        <v>966</v>
      </c>
      <c r="C158" s="167" t="s">
        <v>966</v>
      </c>
      <c r="D158" s="5" t="s">
        <v>711</v>
      </c>
      <c r="E158" s="5" t="str">
        <f>IF(COUNTIF(Site_master[SAP ID],Site_master[[#This Row],[SAP ID]])&gt;1,"duplicate","unique")</f>
        <v>unique</v>
      </c>
      <c r="F158" s="7" t="s">
        <v>1210</v>
      </c>
      <c r="G158" s="7" t="s">
        <v>1211</v>
      </c>
      <c r="H158" s="7" t="s">
        <v>706</v>
      </c>
      <c r="I158" s="168" t="s">
        <v>772</v>
      </c>
      <c r="J158" s="5" t="s">
        <v>707</v>
      </c>
      <c r="K158" s="168" t="s">
        <v>705</v>
      </c>
    </row>
    <row r="159" spans="1:11">
      <c r="A159" s="171" t="s">
        <v>1025</v>
      </c>
      <c r="B159" s="5" t="s">
        <v>966</v>
      </c>
      <c r="C159" s="167" t="s">
        <v>966</v>
      </c>
      <c r="D159" s="5" t="s">
        <v>950</v>
      </c>
      <c r="E159" s="5" t="str">
        <f>IF(COUNTIF(Site_master[SAP ID],Site_master[[#This Row],[SAP ID]])&gt;1,"duplicate","unique")</f>
        <v>unique</v>
      </c>
      <c r="F159" s="7" t="s">
        <v>1169</v>
      </c>
      <c r="G159" s="7" t="s">
        <v>1170</v>
      </c>
      <c r="H159" s="7" t="s">
        <v>706</v>
      </c>
      <c r="I159" s="168" t="s">
        <v>772</v>
      </c>
      <c r="J159" s="5" t="s">
        <v>707</v>
      </c>
      <c r="K159" s="168" t="s">
        <v>705</v>
      </c>
    </row>
    <row r="160" spans="1:11">
      <c r="A160" s="171" t="s">
        <v>1025</v>
      </c>
      <c r="B160" s="5" t="s">
        <v>966</v>
      </c>
      <c r="C160" s="167" t="s">
        <v>966</v>
      </c>
      <c r="D160" s="5" t="s">
        <v>786</v>
      </c>
      <c r="E160" s="5" t="str">
        <f>IF(COUNTIF(Site_master[SAP ID],Site_master[[#This Row],[SAP ID]])&gt;1,"duplicate","unique")</f>
        <v>unique</v>
      </c>
      <c r="F160" s="7" t="s">
        <v>1169</v>
      </c>
      <c r="G160" s="7" t="s">
        <v>1170</v>
      </c>
      <c r="H160" s="7" t="s">
        <v>706</v>
      </c>
      <c r="I160" s="168" t="s">
        <v>772</v>
      </c>
      <c r="J160" s="5" t="s">
        <v>707</v>
      </c>
      <c r="K160" s="168" t="s">
        <v>705</v>
      </c>
    </row>
    <row r="161" spans="1:11">
      <c r="A161" s="171" t="s">
        <v>1025</v>
      </c>
      <c r="B161" s="5" t="s">
        <v>966</v>
      </c>
      <c r="C161" s="167" t="s">
        <v>966</v>
      </c>
      <c r="D161" s="5" t="s">
        <v>1212</v>
      </c>
      <c r="E161" s="5" t="str">
        <f>IF(COUNTIF(Site_master[SAP ID],Site_master[[#This Row],[SAP ID]])&gt;1,"duplicate","unique")</f>
        <v>unique</v>
      </c>
      <c r="F161" s="7" t="s">
        <v>1114</v>
      </c>
      <c r="G161" s="7" t="s">
        <v>1115</v>
      </c>
      <c r="H161" s="7" t="s">
        <v>706</v>
      </c>
      <c r="I161" s="168" t="s">
        <v>772</v>
      </c>
      <c r="J161" s="5" t="s">
        <v>707</v>
      </c>
      <c r="K161" s="168" t="s">
        <v>705</v>
      </c>
    </row>
    <row r="162" spans="1:11">
      <c r="A162" s="171" t="s">
        <v>1025</v>
      </c>
      <c r="B162" s="5" t="s">
        <v>966</v>
      </c>
      <c r="C162" s="167" t="s">
        <v>966</v>
      </c>
      <c r="D162" s="5" t="s">
        <v>924</v>
      </c>
      <c r="E162" s="5" t="str">
        <f>IF(COUNTIF(Site_master[SAP ID],Site_master[[#This Row],[SAP ID]])&gt;1,"duplicate","unique")</f>
        <v>unique</v>
      </c>
      <c r="F162" s="7" t="s">
        <v>1114</v>
      </c>
      <c r="G162" s="7" t="s">
        <v>1115</v>
      </c>
      <c r="H162" s="7" t="s">
        <v>706</v>
      </c>
      <c r="I162" s="168" t="s">
        <v>772</v>
      </c>
      <c r="J162" s="5" t="s">
        <v>707</v>
      </c>
      <c r="K162" s="168" t="s">
        <v>705</v>
      </c>
    </row>
    <row r="163" spans="1:11">
      <c r="A163" s="171" t="s">
        <v>1025</v>
      </c>
      <c r="B163" s="5" t="s">
        <v>966</v>
      </c>
      <c r="C163" s="167" t="s">
        <v>966</v>
      </c>
      <c r="D163" s="5" t="s">
        <v>1213</v>
      </c>
      <c r="E163" s="5" t="str">
        <f>IF(COUNTIF(Site_master[SAP ID],Site_master[[#This Row],[SAP ID]])&gt;1,"duplicate","unique")</f>
        <v>unique</v>
      </c>
      <c r="F163" s="7" t="s">
        <v>1139</v>
      </c>
      <c r="G163" s="7" t="s">
        <v>1140</v>
      </c>
      <c r="H163" s="7" t="s">
        <v>706</v>
      </c>
      <c r="I163" s="168" t="s">
        <v>772</v>
      </c>
      <c r="J163" s="5" t="s">
        <v>707</v>
      </c>
      <c r="K163" s="168" t="s">
        <v>705</v>
      </c>
    </row>
    <row r="164" spans="1:11">
      <c r="A164" s="171" t="s">
        <v>1025</v>
      </c>
      <c r="B164" s="5" t="s">
        <v>966</v>
      </c>
      <c r="C164" s="167" t="s">
        <v>966</v>
      </c>
      <c r="D164" s="5" t="s">
        <v>1214</v>
      </c>
      <c r="E164" s="5" t="str">
        <f>IF(COUNTIF(Site_master[SAP ID],Site_master[[#This Row],[SAP ID]])&gt;1,"duplicate","unique")</f>
        <v>unique</v>
      </c>
      <c r="F164" s="7" t="s">
        <v>1186</v>
      </c>
      <c r="G164" s="7" t="s">
        <v>1187</v>
      </c>
      <c r="H164" s="7" t="s">
        <v>706</v>
      </c>
      <c r="I164" s="168" t="s">
        <v>772</v>
      </c>
      <c r="J164" s="5" t="s">
        <v>707</v>
      </c>
      <c r="K164" s="168" t="s">
        <v>705</v>
      </c>
    </row>
    <row r="165" spans="1:11">
      <c r="A165" s="171" t="s">
        <v>1025</v>
      </c>
      <c r="B165" s="5" t="s">
        <v>966</v>
      </c>
      <c r="C165" s="167" t="s">
        <v>966</v>
      </c>
      <c r="D165" s="5" t="s">
        <v>774</v>
      </c>
      <c r="E165" s="5" t="str">
        <f>IF(COUNTIF(Site_master[SAP ID],Site_master[[#This Row],[SAP ID]])&gt;1,"duplicate","unique")</f>
        <v>unique</v>
      </c>
      <c r="F165" s="7" t="s">
        <v>1139</v>
      </c>
      <c r="G165" s="7" t="s">
        <v>1140</v>
      </c>
      <c r="H165" s="7" t="s">
        <v>706</v>
      </c>
      <c r="I165" s="168" t="s">
        <v>772</v>
      </c>
      <c r="J165" s="5" t="s">
        <v>707</v>
      </c>
      <c r="K165" s="168" t="s">
        <v>705</v>
      </c>
    </row>
    <row r="166" spans="1:11">
      <c r="A166" s="171" t="s">
        <v>1025</v>
      </c>
      <c r="B166" s="5" t="s">
        <v>966</v>
      </c>
      <c r="C166" s="167" t="s">
        <v>966</v>
      </c>
      <c r="D166" s="5" t="s">
        <v>1215</v>
      </c>
      <c r="E166" s="5" t="str">
        <f>IF(COUNTIF(Site_master[SAP ID],Site_master[[#This Row],[SAP ID]])&gt;1,"duplicate","unique")</f>
        <v>unique</v>
      </c>
      <c r="F166" s="7" t="s">
        <v>1186</v>
      </c>
      <c r="G166" s="7" t="s">
        <v>1187</v>
      </c>
      <c r="H166" s="7" t="s">
        <v>706</v>
      </c>
      <c r="I166" s="168" t="s">
        <v>772</v>
      </c>
      <c r="J166" s="5" t="s">
        <v>707</v>
      </c>
      <c r="K166" s="168" t="s">
        <v>705</v>
      </c>
    </row>
    <row r="167" spans="1:11">
      <c r="A167" s="171" t="s">
        <v>1025</v>
      </c>
      <c r="B167" s="5" t="s">
        <v>966</v>
      </c>
      <c r="C167" s="167" t="s">
        <v>966</v>
      </c>
      <c r="D167" s="5" t="s">
        <v>943</v>
      </c>
      <c r="E167" s="5" t="str">
        <f>IF(COUNTIF(Site_master[SAP ID],Site_master[[#This Row],[SAP ID]])&gt;1,"duplicate","unique")</f>
        <v>unique</v>
      </c>
      <c r="F167" s="7" t="s">
        <v>1216</v>
      </c>
      <c r="G167" s="7" t="s">
        <v>1217</v>
      </c>
      <c r="H167" s="7" t="s">
        <v>706</v>
      </c>
      <c r="I167" s="168" t="s">
        <v>772</v>
      </c>
      <c r="J167" s="5" t="s">
        <v>707</v>
      </c>
      <c r="K167" s="168" t="s">
        <v>705</v>
      </c>
    </row>
    <row r="168" spans="1:11">
      <c r="A168" s="171" t="s">
        <v>1025</v>
      </c>
      <c r="B168" s="5" t="s">
        <v>966</v>
      </c>
      <c r="C168" s="167" t="s">
        <v>966</v>
      </c>
      <c r="D168" s="5" t="s">
        <v>788</v>
      </c>
      <c r="E168" s="5" t="str">
        <f>IF(COUNTIF(Site_master[SAP ID],Site_master[[#This Row],[SAP ID]])&gt;1,"duplicate","unique")</f>
        <v>unique</v>
      </c>
      <c r="F168" s="7" t="s">
        <v>1210</v>
      </c>
      <c r="G168" s="7" t="s">
        <v>1211</v>
      </c>
      <c r="H168" s="7" t="s">
        <v>706</v>
      </c>
      <c r="I168" s="168" t="s">
        <v>772</v>
      </c>
      <c r="J168" s="5" t="s">
        <v>707</v>
      </c>
      <c r="K168" s="168" t="s">
        <v>705</v>
      </c>
    </row>
    <row r="169" spans="1:11">
      <c r="A169" s="171" t="s">
        <v>1025</v>
      </c>
      <c r="B169" s="5" t="s">
        <v>966</v>
      </c>
      <c r="C169" s="167" t="s">
        <v>966</v>
      </c>
      <c r="D169" s="5" t="s">
        <v>959</v>
      </c>
      <c r="E169" s="5" t="str">
        <f>IF(COUNTIF(Site_master[SAP ID],Site_master[[#This Row],[SAP ID]])&gt;1,"duplicate","unique")</f>
        <v>unique</v>
      </c>
      <c r="F169" s="7" t="s">
        <v>1205</v>
      </c>
      <c r="G169" s="7" t="s">
        <v>1206</v>
      </c>
      <c r="H169" s="7" t="s">
        <v>706</v>
      </c>
      <c r="I169" s="168" t="s">
        <v>772</v>
      </c>
      <c r="J169" s="5" t="s">
        <v>707</v>
      </c>
      <c r="K169" s="168" t="s">
        <v>705</v>
      </c>
    </row>
    <row r="170" spans="1:11">
      <c r="A170" s="171" t="s">
        <v>1025</v>
      </c>
      <c r="B170" s="5" t="s">
        <v>966</v>
      </c>
      <c r="C170" s="167" t="s">
        <v>966</v>
      </c>
      <c r="D170" s="5" t="s">
        <v>958</v>
      </c>
      <c r="E170" s="5" t="str">
        <f>IF(COUNTIF(Site_master[SAP ID],Site_master[[#This Row],[SAP ID]])&gt;1,"duplicate","unique")</f>
        <v>unique</v>
      </c>
      <c r="F170" s="7" t="s">
        <v>1205</v>
      </c>
      <c r="G170" s="7" t="s">
        <v>1206</v>
      </c>
      <c r="H170" s="7" t="s">
        <v>706</v>
      </c>
      <c r="I170" s="168" t="s">
        <v>772</v>
      </c>
      <c r="J170" s="5" t="s">
        <v>707</v>
      </c>
      <c r="K170" s="168" t="s">
        <v>705</v>
      </c>
    </row>
    <row r="171" spans="1:11">
      <c r="A171" s="171" t="s">
        <v>1025</v>
      </c>
      <c r="B171" s="5" t="s">
        <v>966</v>
      </c>
      <c r="C171" s="167" t="s">
        <v>966</v>
      </c>
      <c r="D171" s="5" t="s">
        <v>844</v>
      </c>
      <c r="E171" s="5" t="str">
        <f>IF(COUNTIF(Site_master[SAP ID],Site_master[[#This Row],[SAP ID]])&gt;1,"duplicate","unique")</f>
        <v>unique</v>
      </c>
      <c r="F171" s="7" t="s">
        <v>1205</v>
      </c>
      <c r="G171" s="7" t="s">
        <v>1206</v>
      </c>
      <c r="H171" s="7" t="s">
        <v>706</v>
      </c>
      <c r="I171" s="168" t="s">
        <v>772</v>
      </c>
      <c r="J171" s="5" t="s">
        <v>707</v>
      </c>
      <c r="K171" s="168" t="s">
        <v>705</v>
      </c>
    </row>
    <row r="172" spans="1:11">
      <c r="A172" s="171" t="s">
        <v>1025</v>
      </c>
      <c r="B172" s="5" t="s">
        <v>966</v>
      </c>
      <c r="C172" s="167" t="s">
        <v>966</v>
      </c>
      <c r="D172" s="5" t="s">
        <v>832</v>
      </c>
      <c r="E172" s="5" t="str">
        <f>IF(COUNTIF(Site_master[SAP ID],Site_master[[#This Row],[SAP ID]])&gt;1,"duplicate","unique")</f>
        <v>unique</v>
      </c>
      <c r="F172" s="7" t="s">
        <v>1169</v>
      </c>
      <c r="G172" s="7" t="s">
        <v>1170</v>
      </c>
      <c r="H172" s="7" t="s">
        <v>706</v>
      </c>
      <c r="I172" s="168" t="s">
        <v>772</v>
      </c>
      <c r="J172" s="5" t="s">
        <v>707</v>
      </c>
      <c r="K172" s="168" t="s">
        <v>705</v>
      </c>
    </row>
    <row r="173" spans="1:11">
      <c r="A173" s="171" t="s">
        <v>1025</v>
      </c>
      <c r="B173" s="5" t="s">
        <v>966</v>
      </c>
      <c r="C173" s="167" t="s">
        <v>966</v>
      </c>
      <c r="D173" s="5" t="s">
        <v>787</v>
      </c>
      <c r="E173" s="5" t="str">
        <f>IF(COUNTIF(Site_master[SAP ID],Site_master[[#This Row],[SAP ID]])&gt;1,"duplicate","unique")</f>
        <v>unique</v>
      </c>
      <c r="F173" s="7" t="s">
        <v>1174</v>
      </c>
      <c r="G173" s="7" t="s">
        <v>1175</v>
      </c>
      <c r="H173" s="7" t="s">
        <v>706</v>
      </c>
      <c r="I173" s="168" t="s">
        <v>772</v>
      </c>
      <c r="J173" s="5" t="s">
        <v>707</v>
      </c>
      <c r="K173" s="168" t="s">
        <v>705</v>
      </c>
    </row>
    <row r="174" spans="1:11">
      <c r="A174" s="171" t="s">
        <v>1025</v>
      </c>
      <c r="B174" s="5" t="s">
        <v>966</v>
      </c>
      <c r="C174" s="167" t="s">
        <v>966</v>
      </c>
      <c r="D174" s="5" t="s">
        <v>953</v>
      </c>
      <c r="E174" s="5" t="str">
        <f>IF(COUNTIF(Site_master[SAP ID],Site_master[[#This Row],[SAP ID]])&gt;1,"duplicate","unique")</f>
        <v>unique</v>
      </c>
      <c r="F174" s="7" t="s">
        <v>1203</v>
      </c>
      <c r="G174" s="7" t="s">
        <v>1204</v>
      </c>
      <c r="H174" s="7" t="s">
        <v>706</v>
      </c>
      <c r="I174" s="168" t="s">
        <v>772</v>
      </c>
      <c r="J174" s="5" t="s">
        <v>707</v>
      </c>
      <c r="K174" s="168" t="s">
        <v>705</v>
      </c>
    </row>
    <row r="175" spans="1:11">
      <c r="A175" s="171" t="s">
        <v>1025</v>
      </c>
      <c r="B175" s="5" t="s">
        <v>966</v>
      </c>
      <c r="C175" s="167" t="s">
        <v>966</v>
      </c>
      <c r="D175" s="5" t="s">
        <v>829</v>
      </c>
      <c r="E175" s="5" t="str">
        <f>IF(COUNTIF(Site_master[SAP ID],Site_master[[#This Row],[SAP ID]])&gt;1,"duplicate","unique")</f>
        <v>unique</v>
      </c>
      <c r="F175" s="7" t="s">
        <v>1066</v>
      </c>
      <c r="G175" s="7" t="s">
        <v>1067</v>
      </c>
      <c r="H175" s="7" t="s">
        <v>706</v>
      </c>
      <c r="I175" s="168" t="s">
        <v>772</v>
      </c>
      <c r="J175" s="5" t="s">
        <v>707</v>
      </c>
      <c r="K175" s="168" t="s">
        <v>705</v>
      </c>
    </row>
    <row r="176" spans="1:11">
      <c r="A176" s="171" t="s">
        <v>1025</v>
      </c>
      <c r="B176" s="5" t="s">
        <v>966</v>
      </c>
      <c r="C176" s="167" t="s">
        <v>966</v>
      </c>
      <c r="D176" s="5" t="s">
        <v>1218</v>
      </c>
      <c r="E176" s="5" t="str">
        <f>IF(COUNTIF(Site_master[SAP ID],Site_master[[#This Row],[SAP ID]])&gt;1,"duplicate","unique")</f>
        <v>unique</v>
      </c>
      <c r="F176" s="7" t="s">
        <v>1169</v>
      </c>
      <c r="G176" s="7" t="s">
        <v>1170</v>
      </c>
      <c r="H176" s="7" t="s">
        <v>706</v>
      </c>
      <c r="I176" s="168" t="s">
        <v>772</v>
      </c>
      <c r="J176" s="5" t="s">
        <v>707</v>
      </c>
      <c r="K176" s="168" t="s">
        <v>705</v>
      </c>
    </row>
    <row r="177" spans="1:11">
      <c r="A177" s="171" t="s">
        <v>1025</v>
      </c>
      <c r="B177" s="5" t="s">
        <v>966</v>
      </c>
      <c r="C177" s="167" t="s">
        <v>966</v>
      </c>
      <c r="D177" s="5" t="s">
        <v>957</v>
      </c>
      <c r="E177" s="5" t="str">
        <f>IF(COUNTIF(Site_master[SAP ID],Site_master[[#This Row],[SAP ID]])&gt;1,"duplicate","unique")</f>
        <v>unique</v>
      </c>
      <c r="F177" s="7" t="s">
        <v>1216</v>
      </c>
      <c r="G177" s="7" t="s">
        <v>1217</v>
      </c>
      <c r="H177" s="7" t="s">
        <v>706</v>
      </c>
      <c r="I177" s="168" t="s">
        <v>772</v>
      </c>
      <c r="J177" s="5" t="s">
        <v>707</v>
      </c>
      <c r="K177" s="168" t="s">
        <v>705</v>
      </c>
    </row>
    <row r="178" spans="1:11">
      <c r="A178" s="171" t="s">
        <v>1025</v>
      </c>
      <c r="B178" s="5" t="s">
        <v>966</v>
      </c>
      <c r="C178" s="167" t="s">
        <v>966</v>
      </c>
      <c r="D178" s="5" t="s">
        <v>1219</v>
      </c>
      <c r="E178" s="5" t="str">
        <f>IF(COUNTIF(Site_master[SAP ID],Site_master[[#This Row],[SAP ID]])&gt;1,"duplicate","unique")</f>
        <v>unique</v>
      </c>
      <c r="F178" s="7" t="s">
        <v>1186</v>
      </c>
      <c r="G178" s="7" t="s">
        <v>1187</v>
      </c>
      <c r="H178" s="7" t="s">
        <v>706</v>
      </c>
      <c r="I178" s="168" t="s">
        <v>772</v>
      </c>
      <c r="J178" s="5" t="s">
        <v>707</v>
      </c>
      <c r="K178" s="168" t="s">
        <v>705</v>
      </c>
    </row>
    <row r="179" spans="1:11">
      <c r="A179" s="171" t="s">
        <v>1025</v>
      </c>
      <c r="B179" s="5" t="s">
        <v>966</v>
      </c>
      <c r="C179" s="167" t="s">
        <v>966</v>
      </c>
      <c r="D179" s="5" t="s">
        <v>942</v>
      </c>
      <c r="E179" s="5" t="str">
        <f>IF(COUNTIF(Site_master[SAP ID],Site_master[[#This Row],[SAP ID]])&gt;1,"duplicate","unique")</f>
        <v>unique</v>
      </c>
      <c r="F179" s="7" t="s">
        <v>1203</v>
      </c>
      <c r="G179" s="7" t="s">
        <v>1204</v>
      </c>
      <c r="H179" s="7" t="s">
        <v>706</v>
      </c>
      <c r="I179" s="168" t="s">
        <v>772</v>
      </c>
      <c r="J179" s="5" t="s">
        <v>707</v>
      </c>
      <c r="K179" s="168" t="s">
        <v>705</v>
      </c>
    </row>
    <row r="180" spans="1:11">
      <c r="A180" s="171" t="s">
        <v>1025</v>
      </c>
      <c r="B180" s="5" t="s">
        <v>966</v>
      </c>
      <c r="C180" s="167" t="s">
        <v>966</v>
      </c>
      <c r="D180" s="5" t="s">
        <v>961</v>
      </c>
      <c r="E180" s="5" t="str">
        <f>IF(COUNTIF(Site_master[SAP ID],Site_master[[#This Row],[SAP ID]])&gt;1,"duplicate","unique")</f>
        <v>unique</v>
      </c>
      <c r="F180" s="7" t="s">
        <v>1203</v>
      </c>
      <c r="G180" s="7" t="s">
        <v>1204</v>
      </c>
      <c r="H180" s="7" t="s">
        <v>706</v>
      </c>
      <c r="I180" s="168" t="s">
        <v>772</v>
      </c>
      <c r="J180" s="5" t="s">
        <v>707</v>
      </c>
      <c r="K180" s="168" t="s">
        <v>705</v>
      </c>
    </row>
    <row r="181" spans="1:11">
      <c r="A181" s="171" t="s">
        <v>1025</v>
      </c>
      <c r="B181" s="5" t="s">
        <v>966</v>
      </c>
      <c r="C181" s="167" t="s">
        <v>966</v>
      </c>
      <c r="D181" s="5" t="s">
        <v>1220</v>
      </c>
      <c r="E181" s="5" t="str">
        <f>IF(COUNTIF(Site_master[SAP ID],Site_master[[#This Row],[SAP ID]])&gt;1,"duplicate","unique")</f>
        <v>unique</v>
      </c>
      <c r="F181" s="7" t="s">
        <v>1221</v>
      </c>
      <c r="G181" s="7" t="s">
        <v>1222</v>
      </c>
      <c r="H181" s="7" t="s">
        <v>706</v>
      </c>
      <c r="I181" s="168" t="s">
        <v>772</v>
      </c>
      <c r="J181" s="5" t="s">
        <v>707</v>
      </c>
      <c r="K181" s="168" t="s">
        <v>705</v>
      </c>
    </row>
    <row r="182" spans="1:11">
      <c r="A182" s="171" t="s">
        <v>1025</v>
      </c>
      <c r="B182" s="5" t="s">
        <v>966</v>
      </c>
      <c r="C182" s="167" t="s">
        <v>966</v>
      </c>
      <c r="D182" s="5" t="s">
        <v>1223</v>
      </c>
      <c r="E182" s="5" t="str">
        <f>IF(COUNTIF(Site_master[SAP ID],Site_master[[#This Row],[SAP ID]])&gt;1,"duplicate","unique")</f>
        <v>unique</v>
      </c>
      <c r="F182" s="7" t="s">
        <v>1216</v>
      </c>
      <c r="G182" s="7" t="s">
        <v>1217</v>
      </c>
      <c r="H182" s="7" t="s">
        <v>706</v>
      </c>
      <c r="I182" s="168" t="s">
        <v>772</v>
      </c>
      <c r="J182" s="5" t="s">
        <v>707</v>
      </c>
      <c r="K182" s="168" t="s">
        <v>705</v>
      </c>
    </row>
    <row r="183" spans="1:11">
      <c r="A183" s="171" t="s">
        <v>1025</v>
      </c>
      <c r="B183" s="5" t="s">
        <v>966</v>
      </c>
      <c r="C183" s="167" t="s">
        <v>966</v>
      </c>
      <c r="D183" s="5" t="s">
        <v>846</v>
      </c>
      <c r="E183" s="5" t="str">
        <f>IF(COUNTIF(Site_master[SAP ID],Site_master[[#This Row],[SAP ID]])&gt;1,"duplicate","unique")</f>
        <v>unique</v>
      </c>
      <c r="F183" s="7" t="s">
        <v>1205</v>
      </c>
      <c r="G183" s="7" t="s">
        <v>1206</v>
      </c>
      <c r="H183" s="7" t="s">
        <v>706</v>
      </c>
      <c r="I183" s="168" t="s">
        <v>772</v>
      </c>
      <c r="J183" s="5" t="s">
        <v>707</v>
      </c>
      <c r="K183" s="168" t="s">
        <v>705</v>
      </c>
    </row>
    <row r="184" spans="1:11">
      <c r="A184" s="171" t="s">
        <v>1025</v>
      </c>
      <c r="B184" s="5" t="s">
        <v>966</v>
      </c>
      <c r="C184" s="167" t="s">
        <v>966</v>
      </c>
      <c r="D184" s="5" t="s">
        <v>940</v>
      </c>
      <c r="E184" s="5" t="str">
        <f>IF(COUNTIF(Site_master[SAP ID],Site_master[[#This Row],[SAP ID]])&gt;1,"duplicate","unique")</f>
        <v>unique</v>
      </c>
      <c r="F184" s="7" t="s">
        <v>1216</v>
      </c>
      <c r="G184" s="7" t="s">
        <v>1217</v>
      </c>
      <c r="H184" s="7" t="s">
        <v>706</v>
      </c>
      <c r="I184" s="168" t="s">
        <v>772</v>
      </c>
      <c r="J184" s="5" t="s">
        <v>707</v>
      </c>
      <c r="K184" s="168" t="s">
        <v>705</v>
      </c>
    </row>
    <row r="185" spans="1:11">
      <c r="A185" s="171" t="s">
        <v>1025</v>
      </c>
      <c r="B185" s="5" t="s">
        <v>966</v>
      </c>
      <c r="C185" s="167" t="s">
        <v>966</v>
      </c>
      <c r="D185" s="5" t="s">
        <v>1224</v>
      </c>
      <c r="E185" s="5" t="str">
        <f>IF(COUNTIF(Site_master[SAP ID],Site_master[[#This Row],[SAP ID]])&gt;1,"duplicate","unique")</f>
        <v>unique</v>
      </c>
      <c r="F185" s="7" t="s">
        <v>1142</v>
      </c>
      <c r="G185" s="7" t="s">
        <v>1143</v>
      </c>
      <c r="H185" s="7" t="s">
        <v>706</v>
      </c>
      <c r="I185" s="168" t="s">
        <v>772</v>
      </c>
      <c r="J185" s="5" t="s">
        <v>707</v>
      </c>
      <c r="K185" s="168" t="s">
        <v>705</v>
      </c>
    </row>
    <row r="186" spans="1:11">
      <c r="A186" s="171" t="s">
        <v>1025</v>
      </c>
      <c r="B186" s="5" t="s">
        <v>966</v>
      </c>
      <c r="C186" s="167" t="s">
        <v>966</v>
      </c>
      <c r="D186" s="5" t="s">
        <v>960</v>
      </c>
      <c r="E186" s="5" t="str">
        <f>IF(COUNTIF(Site_master[SAP ID],Site_master[[#This Row],[SAP ID]])&gt;1,"duplicate","unique")</f>
        <v>unique</v>
      </c>
      <c r="F186" s="7" t="s">
        <v>1216</v>
      </c>
      <c r="G186" s="7" t="s">
        <v>1217</v>
      </c>
      <c r="H186" s="7" t="s">
        <v>706</v>
      </c>
      <c r="I186" s="168" t="s">
        <v>772</v>
      </c>
      <c r="J186" s="5" t="s">
        <v>707</v>
      </c>
      <c r="K186" s="168" t="s">
        <v>705</v>
      </c>
    </row>
    <row r="187" spans="1:11">
      <c r="A187" s="171" t="s">
        <v>1025</v>
      </c>
      <c r="B187" s="5" t="s">
        <v>966</v>
      </c>
      <c r="C187" s="167" t="s">
        <v>966</v>
      </c>
      <c r="D187" s="5" t="s">
        <v>1225</v>
      </c>
      <c r="E187" s="5" t="str">
        <f>IF(COUNTIF(Site_master[SAP ID],Site_master[[#This Row],[SAP ID]])&gt;1,"duplicate","unique")</f>
        <v>unique</v>
      </c>
      <c r="F187" s="7" t="s">
        <v>1066</v>
      </c>
      <c r="G187" s="7" t="s">
        <v>1067</v>
      </c>
      <c r="H187" s="7" t="s">
        <v>706</v>
      </c>
      <c r="I187" s="168" t="s">
        <v>772</v>
      </c>
      <c r="J187" s="5" t="s">
        <v>707</v>
      </c>
      <c r="K187" s="168" t="s">
        <v>705</v>
      </c>
    </row>
    <row r="188" spans="1:11">
      <c r="A188" s="171" t="s">
        <v>1025</v>
      </c>
      <c r="B188" s="5" t="s">
        <v>966</v>
      </c>
      <c r="C188" s="167" t="s">
        <v>966</v>
      </c>
      <c r="D188" s="5" t="s">
        <v>765</v>
      </c>
      <c r="E188" s="5" t="str">
        <f>IF(COUNTIF(Site_master[SAP ID],Site_master[[#This Row],[SAP ID]])&gt;1,"duplicate","unique")</f>
        <v>unique</v>
      </c>
      <c r="F188" s="7" t="s">
        <v>1221</v>
      </c>
      <c r="G188" s="7" t="s">
        <v>1222</v>
      </c>
      <c r="H188" s="7" t="s">
        <v>706</v>
      </c>
      <c r="I188" s="168" t="s">
        <v>772</v>
      </c>
      <c r="J188" s="5" t="s">
        <v>707</v>
      </c>
      <c r="K188" s="168" t="s">
        <v>705</v>
      </c>
    </row>
    <row r="189" spans="1:11">
      <c r="A189" s="171" t="s">
        <v>1025</v>
      </c>
      <c r="B189" s="5" t="s">
        <v>966</v>
      </c>
      <c r="C189" s="167" t="s">
        <v>966</v>
      </c>
      <c r="D189" s="5" t="s">
        <v>1226</v>
      </c>
      <c r="E189" s="5" t="str">
        <f>IF(COUNTIF(Site_master[SAP ID],Site_master[[#This Row],[SAP ID]])&gt;1,"duplicate","unique")</f>
        <v>unique</v>
      </c>
      <c r="F189" s="7" t="s">
        <v>1148</v>
      </c>
      <c r="G189" s="7" t="s">
        <v>1149</v>
      </c>
      <c r="H189" s="7" t="s">
        <v>706</v>
      </c>
      <c r="I189" s="168" t="s">
        <v>772</v>
      </c>
      <c r="J189" s="5" t="s">
        <v>707</v>
      </c>
      <c r="K189" s="168" t="s">
        <v>705</v>
      </c>
    </row>
    <row r="190" spans="1:11">
      <c r="A190" s="171" t="s">
        <v>1025</v>
      </c>
      <c r="B190" s="5" t="s">
        <v>966</v>
      </c>
      <c r="C190" s="167" t="s">
        <v>966</v>
      </c>
      <c r="D190" s="5" t="s">
        <v>1227</v>
      </c>
      <c r="E190" s="5" t="str">
        <f>IF(COUNTIF(Site_master[SAP ID],Site_master[[#This Row],[SAP ID]])&gt;1,"duplicate","unique")</f>
        <v>unique</v>
      </c>
      <c r="F190" s="7" t="s">
        <v>1148</v>
      </c>
      <c r="G190" s="7" t="s">
        <v>1149</v>
      </c>
      <c r="H190" s="7" t="s">
        <v>706</v>
      </c>
      <c r="I190" s="168" t="s">
        <v>772</v>
      </c>
      <c r="J190" s="5" t="s">
        <v>707</v>
      </c>
      <c r="K190" s="168" t="s">
        <v>705</v>
      </c>
    </row>
    <row r="191" spans="1:11">
      <c r="A191" s="171" t="s">
        <v>1025</v>
      </c>
      <c r="B191" s="5" t="s">
        <v>966</v>
      </c>
      <c r="C191" s="167" t="s">
        <v>966</v>
      </c>
      <c r="D191" s="5" t="s">
        <v>1228</v>
      </c>
      <c r="E191" s="5" t="str">
        <f>IF(COUNTIF(Site_master[SAP ID],Site_master[[#This Row],[SAP ID]])&gt;1,"duplicate","unique")</f>
        <v>unique</v>
      </c>
      <c r="F191" s="7" t="s">
        <v>1221</v>
      </c>
      <c r="G191" s="7" t="s">
        <v>1222</v>
      </c>
      <c r="H191" s="7" t="s">
        <v>706</v>
      </c>
      <c r="I191" s="168" t="s">
        <v>772</v>
      </c>
      <c r="J191" s="5" t="s">
        <v>707</v>
      </c>
      <c r="K191" s="168" t="s">
        <v>705</v>
      </c>
    </row>
    <row r="192" spans="1:11">
      <c r="A192" s="171" t="s">
        <v>1025</v>
      </c>
      <c r="B192" s="5" t="s">
        <v>966</v>
      </c>
      <c r="C192" s="167" t="s">
        <v>966</v>
      </c>
      <c r="D192" s="5" t="s">
        <v>944</v>
      </c>
      <c r="E192" s="5" t="str">
        <f>IF(COUNTIF(Site_master[SAP ID],Site_master[[#This Row],[SAP ID]])&gt;1,"duplicate","unique")</f>
        <v>unique</v>
      </c>
      <c r="F192" s="7" t="s">
        <v>1148</v>
      </c>
      <c r="G192" s="7" t="s">
        <v>1149</v>
      </c>
      <c r="H192" s="7" t="s">
        <v>706</v>
      </c>
      <c r="I192" s="168" t="s">
        <v>772</v>
      </c>
      <c r="J192" s="5" t="s">
        <v>707</v>
      </c>
      <c r="K192" s="168" t="s">
        <v>705</v>
      </c>
    </row>
    <row r="193" spans="1:11">
      <c r="A193" s="171" t="s">
        <v>1025</v>
      </c>
      <c r="B193" s="5" t="s">
        <v>966</v>
      </c>
      <c r="C193" s="167" t="s">
        <v>966</v>
      </c>
      <c r="D193" s="5" t="s">
        <v>962</v>
      </c>
      <c r="E193" s="5" t="str">
        <f>IF(COUNTIF(Site_master[SAP ID],Site_master[[#This Row],[SAP ID]])&gt;1,"duplicate","unique")</f>
        <v>unique</v>
      </c>
      <c r="F193" s="7" t="s">
        <v>1216</v>
      </c>
      <c r="G193" s="7" t="s">
        <v>1217</v>
      </c>
      <c r="H193" s="7" t="s">
        <v>706</v>
      </c>
      <c r="I193" s="168" t="s">
        <v>772</v>
      </c>
      <c r="J193" s="5" t="s">
        <v>707</v>
      </c>
      <c r="K193" s="168" t="s">
        <v>705</v>
      </c>
    </row>
    <row r="194" spans="1:11">
      <c r="A194" s="171" t="s">
        <v>1025</v>
      </c>
      <c r="B194" s="5" t="s">
        <v>966</v>
      </c>
      <c r="C194" s="167" t="s">
        <v>966</v>
      </c>
      <c r="D194" s="5" t="s">
        <v>1229</v>
      </c>
      <c r="E194" s="5" t="str">
        <f>IF(COUNTIF(Site_master[SAP ID],Site_master[[#This Row],[SAP ID]])&gt;1,"duplicate","unique")</f>
        <v>unique</v>
      </c>
      <c r="F194" s="7" t="s">
        <v>1221</v>
      </c>
      <c r="G194" s="7" t="s">
        <v>1222</v>
      </c>
      <c r="H194" s="7" t="s">
        <v>706</v>
      </c>
      <c r="I194" s="168" t="s">
        <v>772</v>
      </c>
      <c r="J194" s="5" t="s">
        <v>707</v>
      </c>
      <c r="K194" s="168" t="s">
        <v>705</v>
      </c>
    </row>
    <row r="195" spans="1:11">
      <c r="A195" s="171" t="s">
        <v>1025</v>
      </c>
      <c r="B195" s="5" t="s">
        <v>966</v>
      </c>
      <c r="C195" s="167" t="s">
        <v>966</v>
      </c>
      <c r="D195" s="5" t="s">
        <v>963</v>
      </c>
      <c r="E195" s="5" t="str">
        <f>IF(COUNTIF(Site_master[SAP ID],Site_master[[#This Row],[SAP ID]])&gt;1,"duplicate","unique")</f>
        <v>unique</v>
      </c>
      <c r="F195" s="7" t="s">
        <v>1216</v>
      </c>
      <c r="G195" s="7" t="s">
        <v>1217</v>
      </c>
      <c r="H195" s="7" t="s">
        <v>706</v>
      </c>
      <c r="I195" s="168" t="s">
        <v>772</v>
      </c>
      <c r="J195" s="5" t="s">
        <v>707</v>
      </c>
      <c r="K195" s="168" t="s">
        <v>705</v>
      </c>
    </row>
    <row r="196" spans="1:11">
      <c r="A196" s="171" t="s">
        <v>1025</v>
      </c>
      <c r="B196" s="5" t="s">
        <v>966</v>
      </c>
      <c r="C196" s="167" t="s">
        <v>966</v>
      </c>
      <c r="D196" s="5" t="s">
        <v>1230</v>
      </c>
      <c r="E196" s="5" t="str">
        <f>IF(COUNTIF(Site_master[SAP ID],Site_master[[#This Row],[SAP ID]])&gt;1,"duplicate","unique")</f>
        <v>unique</v>
      </c>
      <c r="F196" s="7" t="s">
        <v>1216</v>
      </c>
      <c r="G196" s="7" t="s">
        <v>1217</v>
      </c>
      <c r="H196" s="7" t="s">
        <v>706</v>
      </c>
      <c r="I196" s="168" t="s">
        <v>772</v>
      </c>
      <c r="J196" s="5" t="s">
        <v>707</v>
      </c>
      <c r="K196" s="168" t="s">
        <v>705</v>
      </c>
    </row>
    <row r="197" spans="1:11">
      <c r="A197" s="171" t="s">
        <v>1025</v>
      </c>
      <c r="B197" s="5" t="s">
        <v>966</v>
      </c>
      <c r="C197" s="167" t="s">
        <v>966</v>
      </c>
      <c r="D197" s="5" t="s">
        <v>941</v>
      </c>
      <c r="E197" s="5" t="str">
        <f>IF(COUNTIF(Site_master[SAP ID],Site_master[[#This Row],[SAP ID]])&gt;1,"duplicate","unique")</f>
        <v>unique</v>
      </c>
      <c r="F197" s="7" t="s">
        <v>1216</v>
      </c>
      <c r="G197" s="7" t="s">
        <v>1217</v>
      </c>
      <c r="H197" s="7" t="s">
        <v>706</v>
      </c>
      <c r="I197" s="168" t="s">
        <v>772</v>
      </c>
      <c r="J197" s="5" t="s">
        <v>707</v>
      </c>
      <c r="K197" s="168" t="s">
        <v>705</v>
      </c>
    </row>
    <row r="198" spans="1:11">
      <c r="A198" s="171" t="s">
        <v>1025</v>
      </c>
      <c r="B198" s="5" t="s">
        <v>966</v>
      </c>
      <c r="C198" s="167" t="s">
        <v>966</v>
      </c>
      <c r="D198" s="5" t="s">
        <v>715</v>
      </c>
      <c r="E198" s="5" t="str">
        <f>IF(COUNTIF(Site_master[SAP ID],Site_master[[#This Row],[SAP ID]])&gt;1,"duplicate","unique")</f>
        <v>unique</v>
      </c>
      <c r="F198" s="7" t="s">
        <v>1189</v>
      </c>
      <c r="G198" s="7" t="s">
        <v>1190</v>
      </c>
      <c r="H198" s="7" t="s">
        <v>706</v>
      </c>
      <c r="I198" s="168" t="s">
        <v>772</v>
      </c>
      <c r="J198" s="5" t="s">
        <v>707</v>
      </c>
      <c r="K198" s="168" t="s">
        <v>705</v>
      </c>
    </row>
    <row r="199" spans="1:11">
      <c r="A199" s="171" t="s">
        <v>1025</v>
      </c>
      <c r="B199" s="5" t="s">
        <v>966</v>
      </c>
      <c r="C199" s="167" t="s">
        <v>966</v>
      </c>
      <c r="D199" s="5" t="s">
        <v>879</v>
      </c>
      <c r="E199" s="5" t="str">
        <f>IF(COUNTIF(Site_master[SAP ID],Site_master[[#This Row],[SAP ID]])&gt;1,"duplicate","unique")</f>
        <v>unique</v>
      </c>
      <c r="F199" s="7" t="s">
        <v>1231</v>
      </c>
      <c r="G199" s="7" t="s">
        <v>1232</v>
      </c>
      <c r="H199" s="7" t="s">
        <v>706</v>
      </c>
      <c r="I199" s="168" t="s">
        <v>772</v>
      </c>
      <c r="J199" s="5" t="s">
        <v>707</v>
      </c>
      <c r="K199" s="168" t="s">
        <v>705</v>
      </c>
    </row>
    <row r="200" spans="1:11">
      <c r="A200" s="171" t="s">
        <v>1025</v>
      </c>
      <c r="B200" s="5" t="s">
        <v>966</v>
      </c>
      <c r="C200" s="167" t="s">
        <v>966</v>
      </c>
      <c r="D200" s="5" t="s">
        <v>881</v>
      </c>
      <c r="E200" s="5" t="str">
        <f>IF(COUNTIF(Site_master[SAP ID],Site_master[[#This Row],[SAP ID]])&gt;1,"duplicate","unique")</f>
        <v>unique</v>
      </c>
      <c r="F200" s="7" t="s">
        <v>1162</v>
      </c>
      <c r="G200" s="7" t="s">
        <v>1163</v>
      </c>
      <c r="H200" s="7" t="s">
        <v>706</v>
      </c>
      <c r="I200" s="168" t="s">
        <v>772</v>
      </c>
      <c r="J200" s="5" t="s">
        <v>707</v>
      </c>
      <c r="K200" s="168" t="s">
        <v>705</v>
      </c>
    </row>
    <row r="201" spans="1:11">
      <c r="A201" s="171" t="s">
        <v>1025</v>
      </c>
      <c r="B201" s="5" t="s">
        <v>966</v>
      </c>
      <c r="C201" s="167" t="s">
        <v>966</v>
      </c>
      <c r="D201" s="5" t="s">
        <v>880</v>
      </c>
      <c r="E201" s="5" t="str">
        <f>IF(COUNTIF(Site_master[SAP ID],Site_master[[#This Row],[SAP ID]])&gt;1,"duplicate","unique")</f>
        <v>unique</v>
      </c>
      <c r="F201" s="7" t="s">
        <v>1162</v>
      </c>
      <c r="G201" s="7" t="s">
        <v>1163</v>
      </c>
      <c r="H201" s="7" t="s">
        <v>706</v>
      </c>
      <c r="I201" s="168" t="s">
        <v>772</v>
      </c>
      <c r="J201" s="5" t="s">
        <v>707</v>
      </c>
      <c r="K201" s="168" t="s">
        <v>705</v>
      </c>
    </row>
    <row r="202" spans="1:11">
      <c r="A202" s="171" t="s">
        <v>1025</v>
      </c>
      <c r="B202" s="5" t="s">
        <v>966</v>
      </c>
      <c r="C202" s="167" t="s">
        <v>966</v>
      </c>
      <c r="D202" s="5" t="s">
        <v>1233</v>
      </c>
      <c r="E202" s="5" t="str">
        <f>IF(COUNTIF(Site_master[SAP ID],Site_master[[#This Row],[SAP ID]])&gt;1,"duplicate","unique")</f>
        <v>unique</v>
      </c>
      <c r="F202" s="7" t="s">
        <v>1234</v>
      </c>
      <c r="G202" s="7" t="s">
        <v>1235</v>
      </c>
      <c r="H202" s="7" t="s">
        <v>706</v>
      </c>
      <c r="I202" s="168" t="s">
        <v>779</v>
      </c>
      <c r="J202" s="5" t="s">
        <v>778</v>
      </c>
      <c r="K202" s="168" t="s">
        <v>1029</v>
      </c>
    </row>
    <row r="203" spans="1:11">
      <c r="A203" s="171" t="s">
        <v>1025</v>
      </c>
      <c r="B203" s="5" t="s">
        <v>966</v>
      </c>
      <c r="C203" s="167" t="s">
        <v>966</v>
      </c>
      <c r="D203" s="5" t="s">
        <v>1236</v>
      </c>
      <c r="E203" s="5" t="str">
        <f>IF(COUNTIF(Site_master[SAP ID],Site_master[[#This Row],[SAP ID]])&gt;1,"duplicate","unique")</f>
        <v>unique</v>
      </c>
      <c r="F203" s="7" t="s">
        <v>1237</v>
      </c>
      <c r="G203" s="7" t="s">
        <v>1238</v>
      </c>
      <c r="H203" s="7" t="s">
        <v>706</v>
      </c>
      <c r="I203" s="168" t="s">
        <v>779</v>
      </c>
      <c r="J203" s="5" t="s">
        <v>778</v>
      </c>
      <c r="K203" s="168" t="s">
        <v>1029</v>
      </c>
    </row>
    <row r="204" spans="1:11">
      <c r="A204" s="171" t="s">
        <v>1025</v>
      </c>
      <c r="B204" s="5" t="s">
        <v>966</v>
      </c>
      <c r="C204" s="167" t="s">
        <v>966</v>
      </c>
      <c r="D204" s="5" t="s">
        <v>1239</v>
      </c>
      <c r="E204" s="5" t="str">
        <f>IF(COUNTIF(Site_master[SAP ID],Site_master[[#This Row],[SAP ID]])&gt;1,"duplicate","unique")</f>
        <v>unique</v>
      </c>
      <c r="F204" s="7" t="s">
        <v>1234</v>
      </c>
      <c r="G204" s="7" t="s">
        <v>1235</v>
      </c>
      <c r="H204" s="7" t="s">
        <v>706</v>
      </c>
      <c r="I204" s="168" t="s">
        <v>779</v>
      </c>
      <c r="J204" s="5" t="s">
        <v>778</v>
      </c>
      <c r="K204" s="168" t="s">
        <v>1029</v>
      </c>
    </row>
    <row r="205" spans="1:11">
      <c r="A205" s="171" t="s">
        <v>1025</v>
      </c>
      <c r="B205" s="5" t="s">
        <v>966</v>
      </c>
      <c r="C205" s="167" t="s">
        <v>966</v>
      </c>
      <c r="D205" s="5" t="s">
        <v>918</v>
      </c>
      <c r="E205" s="5" t="str">
        <f>IF(COUNTIF(Site_master[SAP ID],Site_master[[#This Row],[SAP ID]])&gt;1,"duplicate","unique")</f>
        <v>unique</v>
      </c>
      <c r="F205" s="7" t="s">
        <v>1237</v>
      </c>
      <c r="G205" s="7" t="s">
        <v>1238</v>
      </c>
      <c r="H205" s="7" t="s">
        <v>706</v>
      </c>
      <c r="I205" s="168" t="s">
        <v>779</v>
      </c>
      <c r="J205" s="5" t="s">
        <v>778</v>
      </c>
      <c r="K205" s="168" t="s">
        <v>1029</v>
      </c>
    </row>
    <row r="206" spans="1:11">
      <c r="A206" s="171" t="s">
        <v>1025</v>
      </c>
      <c r="B206" s="5" t="s">
        <v>966</v>
      </c>
      <c r="C206" s="167" t="s">
        <v>966</v>
      </c>
      <c r="D206" s="5" t="s">
        <v>922</v>
      </c>
      <c r="E206" s="5" t="str">
        <f>IF(COUNTIF(Site_master[SAP ID],Site_master[[#This Row],[SAP ID]])&gt;1,"duplicate","unique")</f>
        <v>unique</v>
      </c>
      <c r="F206" s="7" t="s">
        <v>1237</v>
      </c>
      <c r="G206" s="7" t="s">
        <v>1238</v>
      </c>
      <c r="H206" s="7" t="s">
        <v>706</v>
      </c>
      <c r="I206" s="168" t="s">
        <v>779</v>
      </c>
      <c r="J206" s="5" t="s">
        <v>778</v>
      </c>
      <c r="K206" s="168" t="s">
        <v>1029</v>
      </c>
    </row>
    <row r="207" spans="1:11">
      <c r="A207" s="171" t="s">
        <v>1025</v>
      </c>
      <c r="B207" s="5" t="s">
        <v>966</v>
      </c>
      <c r="C207" s="167" t="s">
        <v>966</v>
      </c>
      <c r="D207" s="5" t="s">
        <v>1240</v>
      </c>
      <c r="E207" s="5" t="str">
        <f>IF(COUNTIF(Site_master[SAP ID],Site_master[[#This Row],[SAP ID]])&gt;1,"duplicate","unique")</f>
        <v>unique</v>
      </c>
      <c r="F207" s="7" t="s">
        <v>1234</v>
      </c>
      <c r="G207" s="7" t="s">
        <v>1235</v>
      </c>
      <c r="H207" s="7" t="s">
        <v>706</v>
      </c>
      <c r="I207" s="168" t="s">
        <v>779</v>
      </c>
      <c r="J207" s="5" t="s">
        <v>778</v>
      </c>
      <c r="K207" s="168" t="s">
        <v>1029</v>
      </c>
    </row>
    <row r="208" spans="1:11">
      <c r="A208" s="171" t="s">
        <v>1025</v>
      </c>
      <c r="B208" s="5" t="s">
        <v>966</v>
      </c>
      <c r="C208" s="167" t="s">
        <v>966</v>
      </c>
      <c r="D208" s="5" t="s">
        <v>1241</v>
      </c>
      <c r="E208" s="5" t="str">
        <f>IF(COUNTIF(Site_master[SAP ID],Site_master[[#This Row],[SAP ID]])&gt;1,"duplicate","unique")</f>
        <v>unique</v>
      </c>
      <c r="F208" s="7" t="s">
        <v>1234</v>
      </c>
      <c r="G208" s="7" t="s">
        <v>1235</v>
      </c>
      <c r="H208" s="7" t="s">
        <v>706</v>
      </c>
      <c r="I208" s="168" t="s">
        <v>779</v>
      </c>
      <c r="J208" s="5" t="s">
        <v>778</v>
      </c>
      <c r="K208" s="168" t="s">
        <v>1029</v>
      </c>
    </row>
    <row r="209" spans="1:11">
      <c r="A209" s="171" t="s">
        <v>1025</v>
      </c>
      <c r="B209" s="5" t="s">
        <v>966</v>
      </c>
      <c r="C209" s="167" t="s">
        <v>966</v>
      </c>
      <c r="D209" s="5" t="s">
        <v>1242</v>
      </c>
      <c r="E209" s="5" t="str">
        <f>IF(COUNTIF(Site_master[SAP ID],Site_master[[#This Row],[SAP ID]])&gt;1,"duplicate","unique")</f>
        <v>unique</v>
      </c>
      <c r="F209" s="7" t="s">
        <v>1234</v>
      </c>
      <c r="G209" s="7" t="s">
        <v>1235</v>
      </c>
      <c r="H209" s="7" t="s">
        <v>706</v>
      </c>
      <c r="I209" s="168" t="s">
        <v>779</v>
      </c>
      <c r="J209" s="5" t="s">
        <v>778</v>
      </c>
      <c r="K209" s="168" t="s">
        <v>1029</v>
      </c>
    </row>
    <row r="210" spans="1:11">
      <c r="A210" s="171" t="s">
        <v>1025</v>
      </c>
      <c r="B210" s="5" t="s">
        <v>966</v>
      </c>
      <c r="C210" s="167" t="s">
        <v>966</v>
      </c>
      <c r="D210" s="5" t="s">
        <v>920</v>
      </c>
      <c r="E210" s="5" t="str">
        <f>IF(COUNTIF(Site_master[SAP ID],Site_master[[#This Row],[SAP ID]])&gt;1,"duplicate","unique")</f>
        <v>unique</v>
      </c>
      <c r="F210" s="7" t="s">
        <v>1237</v>
      </c>
      <c r="G210" s="7" t="s">
        <v>1238</v>
      </c>
      <c r="H210" s="7" t="s">
        <v>706</v>
      </c>
      <c r="I210" s="168" t="s">
        <v>779</v>
      </c>
      <c r="J210" s="5" t="s">
        <v>778</v>
      </c>
      <c r="K210" s="168" t="s">
        <v>1029</v>
      </c>
    </row>
    <row r="211" spans="1:11">
      <c r="A211" s="171" t="s">
        <v>1025</v>
      </c>
      <c r="B211" s="5" t="s">
        <v>966</v>
      </c>
      <c r="C211" s="167" t="s">
        <v>966</v>
      </c>
      <c r="D211" s="5" t="s">
        <v>921</v>
      </c>
      <c r="E211" s="5" t="str">
        <f>IF(COUNTIF(Site_master[SAP ID],Site_master[[#This Row],[SAP ID]])&gt;1,"duplicate","unique")</f>
        <v>unique</v>
      </c>
      <c r="F211" s="7" t="s">
        <v>1237</v>
      </c>
      <c r="G211" s="7" t="s">
        <v>1238</v>
      </c>
      <c r="H211" s="7" t="s">
        <v>706</v>
      </c>
      <c r="I211" s="168" t="s">
        <v>779</v>
      </c>
      <c r="J211" s="5" t="s">
        <v>778</v>
      </c>
      <c r="K211" s="168" t="s">
        <v>1029</v>
      </c>
    </row>
    <row r="212" spans="1:11">
      <c r="A212" s="171" t="s">
        <v>1025</v>
      </c>
      <c r="B212" s="5" t="s">
        <v>966</v>
      </c>
      <c r="C212" s="167" t="s">
        <v>966</v>
      </c>
      <c r="D212" s="5" t="s">
        <v>1243</v>
      </c>
      <c r="E212" s="5" t="str">
        <f>IF(COUNTIF(Site_master[SAP ID],Site_master[[#This Row],[SAP ID]])&gt;1,"duplicate","unique")</f>
        <v>unique</v>
      </c>
      <c r="F212" s="7" t="s">
        <v>1237</v>
      </c>
      <c r="G212" s="7" t="s">
        <v>1238</v>
      </c>
      <c r="H212" s="7" t="s">
        <v>706</v>
      </c>
      <c r="I212" s="168" t="s">
        <v>779</v>
      </c>
      <c r="J212" s="5" t="s">
        <v>778</v>
      </c>
      <c r="K212" s="168" t="s">
        <v>1029</v>
      </c>
    </row>
    <row r="213" spans="1:11">
      <c r="A213" s="171" t="s">
        <v>1025</v>
      </c>
      <c r="B213" s="5" t="s">
        <v>966</v>
      </c>
      <c r="C213" s="167" t="s">
        <v>966</v>
      </c>
      <c r="D213" s="5" t="s">
        <v>1244</v>
      </c>
      <c r="E213" s="5" t="str">
        <f>IF(COUNTIF(Site_master[SAP ID],Site_master[[#This Row],[SAP ID]])&gt;1,"duplicate","unique")</f>
        <v>unique</v>
      </c>
      <c r="F213" s="7" t="s">
        <v>1237</v>
      </c>
      <c r="G213" s="7" t="s">
        <v>1238</v>
      </c>
      <c r="H213" s="7" t="s">
        <v>706</v>
      </c>
      <c r="I213" s="168" t="s">
        <v>779</v>
      </c>
      <c r="J213" s="5" t="s">
        <v>778</v>
      </c>
      <c r="K213" s="168" t="s">
        <v>1029</v>
      </c>
    </row>
    <row r="214" spans="1:11">
      <c r="A214" s="171" t="s">
        <v>1025</v>
      </c>
      <c r="B214" s="5" t="s">
        <v>966</v>
      </c>
      <c r="C214" s="167" t="s">
        <v>966</v>
      </c>
      <c r="D214" s="5" t="s">
        <v>1245</v>
      </c>
      <c r="E214" s="5" t="str">
        <f>IF(COUNTIF(Site_master[SAP ID],Site_master[[#This Row],[SAP ID]])&gt;1,"duplicate","unique")</f>
        <v>unique</v>
      </c>
      <c r="F214" s="7" t="s">
        <v>1237</v>
      </c>
      <c r="G214" s="7" t="s">
        <v>1238</v>
      </c>
      <c r="H214" s="7" t="s">
        <v>706</v>
      </c>
      <c r="I214" s="168" t="s">
        <v>779</v>
      </c>
      <c r="J214" s="5" t="s">
        <v>778</v>
      </c>
      <c r="K214" s="168" t="s">
        <v>1029</v>
      </c>
    </row>
    <row r="215" spans="1:11">
      <c r="A215" s="171" t="s">
        <v>1025</v>
      </c>
      <c r="B215" s="5" t="s">
        <v>966</v>
      </c>
      <c r="C215" s="167" t="s">
        <v>966</v>
      </c>
      <c r="D215" s="5" t="s">
        <v>1246</v>
      </c>
      <c r="E215" s="5" t="str">
        <f>IF(COUNTIF(Site_master[SAP ID],Site_master[[#This Row],[SAP ID]])&gt;1,"duplicate","unique")</f>
        <v>unique</v>
      </c>
      <c r="F215" s="7" t="s">
        <v>1100</v>
      </c>
      <c r="G215" s="7" t="s">
        <v>1101</v>
      </c>
      <c r="H215" s="7" t="s">
        <v>706</v>
      </c>
      <c r="I215" s="168" t="s">
        <v>1039</v>
      </c>
      <c r="J215" s="5" t="s">
        <v>1040</v>
      </c>
      <c r="K215" s="168" t="s">
        <v>1041</v>
      </c>
    </row>
    <row r="216" spans="1:11">
      <c r="A216" s="171" t="s">
        <v>1025</v>
      </c>
      <c r="B216" s="5" t="s">
        <v>966</v>
      </c>
      <c r="C216" s="167" t="s">
        <v>966</v>
      </c>
      <c r="D216" s="5" t="s">
        <v>1247</v>
      </c>
      <c r="E216" s="5" t="str">
        <f>IF(COUNTIF(Site_master[SAP ID],Site_master[[#This Row],[SAP ID]])&gt;1,"duplicate","unique")</f>
        <v>unique</v>
      </c>
      <c r="F216" s="7" t="s">
        <v>1237</v>
      </c>
      <c r="G216" s="7" t="s">
        <v>1238</v>
      </c>
      <c r="H216" s="7" t="s">
        <v>706</v>
      </c>
      <c r="I216" s="168" t="s">
        <v>779</v>
      </c>
      <c r="J216" s="5" t="s">
        <v>778</v>
      </c>
      <c r="K216" s="168" t="s">
        <v>1029</v>
      </c>
    </row>
    <row r="217" spans="1:11">
      <c r="A217" s="171" t="s">
        <v>1025</v>
      </c>
      <c r="B217" s="5" t="s">
        <v>966</v>
      </c>
      <c r="C217" s="167" t="s">
        <v>966</v>
      </c>
      <c r="D217" s="5" t="s">
        <v>948</v>
      </c>
      <c r="E217" s="5" t="str">
        <f>IF(COUNTIF(Site_master[SAP ID],Site_master[[#This Row],[SAP ID]])&gt;1,"duplicate","unique")</f>
        <v>unique</v>
      </c>
      <c r="F217" s="7" t="s">
        <v>1248</v>
      </c>
      <c r="G217" s="7" t="s">
        <v>1249</v>
      </c>
      <c r="H217" s="7" t="s">
        <v>706</v>
      </c>
      <c r="I217" s="168" t="s">
        <v>1039</v>
      </c>
      <c r="J217" s="5" t="s">
        <v>1040</v>
      </c>
      <c r="K217" s="168" t="s">
        <v>1041</v>
      </c>
    </row>
    <row r="218" spans="1:11">
      <c r="A218" s="171" t="s">
        <v>1025</v>
      </c>
      <c r="B218" s="5" t="s">
        <v>966</v>
      </c>
      <c r="C218" s="167" t="s">
        <v>966</v>
      </c>
      <c r="D218" s="5" t="s">
        <v>1250</v>
      </c>
      <c r="E218" s="5" t="str">
        <f>IF(COUNTIF(Site_master[SAP ID],Site_master[[#This Row],[SAP ID]])&gt;1,"duplicate","unique")</f>
        <v>unique</v>
      </c>
      <c r="F218" s="7" t="s">
        <v>1251</v>
      </c>
      <c r="G218" s="7" t="s">
        <v>1252</v>
      </c>
      <c r="H218" s="7" t="s">
        <v>706</v>
      </c>
      <c r="I218" s="168" t="s">
        <v>1039</v>
      </c>
      <c r="J218" s="5" t="s">
        <v>1040</v>
      </c>
      <c r="K218" s="168" t="s">
        <v>1041</v>
      </c>
    </row>
    <row r="219" spans="1:11">
      <c r="A219" s="171" t="s">
        <v>1025</v>
      </c>
      <c r="B219" s="5" t="s">
        <v>966</v>
      </c>
      <c r="C219" s="167" t="s">
        <v>966</v>
      </c>
      <c r="D219" s="5" t="s">
        <v>1253</v>
      </c>
      <c r="E219" s="5" t="str">
        <f>IF(COUNTIF(Site_master[SAP ID],Site_master[[#This Row],[SAP ID]])&gt;1,"duplicate","unique")</f>
        <v>unique</v>
      </c>
      <c r="F219" s="7" t="s">
        <v>1251</v>
      </c>
      <c r="G219" s="7" t="s">
        <v>1252</v>
      </c>
      <c r="H219" s="7" t="s">
        <v>706</v>
      </c>
      <c r="I219" s="168" t="s">
        <v>1039</v>
      </c>
      <c r="J219" s="5" t="s">
        <v>1040</v>
      </c>
      <c r="K219" s="168" t="s">
        <v>1041</v>
      </c>
    </row>
    <row r="220" spans="1:11">
      <c r="A220" s="171" t="s">
        <v>1025</v>
      </c>
      <c r="B220" s="5" t="s">
        <v>966</v>
      </c>
      <c r="C220" s="167" t="s">
        <v>966</v>
      </c>
      <c r="D220" s="5" t="s">
        <v>913</v>
      </c>
      <c r="E220" s="5" t="str">
        <f>IF(COUNTIF(Site_master[SAP ID],Site_master[[#This Row],[SAP ID]])&gt;1,"duplicate","unique")</f>
        <v>unique</v>
      </c>
      <c r="F220" s="7" t="s">
        <v>1037</v>
      </c>
      <c r="G220" s="7" t="s">
        <v>1038</v>
      </c>
      <c r="H220" s="7" t="s">
        <v>706</v>
      </c>
      <c r="I220" s="168" t="s">
        <v>1039</v>
      </c>
      <c r="J220" s="5" t="s">
        <v>1040</v>
      </c>
      <c r="K220" s="168" t="s">
        <v>1041</v>
      </c>
    </row>
    <row r="221" spans="1:11">
      <c r="A221" s="171" t="s">
        <v>1025</v>
      </c>
      <c r="B221" s="5" t="s">
        <v>966</v>
      </c>
      <c r="C221" s="167" t="s">
        <v>966</v>
      </c>
      <c r="D221" s="5" t="s">
        <v>1254</v>
      </c>
      <c r="E221" s="5" t="str">
        <f>IF(COUNTIF(Site_master[SAP ID],Site_master[[#This Row],[SAP ID]])&gt;1,"duplicate","unique")</f>
        <v>unique</v>
      </c>
      <c r="F221" s="7" t="s">
        <v>1251</v>
      </c>
      <c r="G221" s="7" t="s">
        <v>1252</v>
      </c>
      <c r="H221" s="7" t="s">
        <v>706</v>
      </c>
      <c r="I221" s="168" t="s">
        <v>1039</v>
      </c>
      <c r="J221" s="5" t="s">
        <v>1040</v>
      </c>
      <c r="K221" s="168" t="s">
        <v>1041</v>
      </c>
    </row>
    <row r="222" spans="1:11">
      <c r="A222" s="171" t="s">
        <v>1025</v>
      </c>
      <c r="B222" s="5" t="s">
        <v>966</v>
      </c>
      <c r="C222" s="167" t="s">
        <v>966</v>
      </c>
      <c r="D222" s="5" t="s">
        <v>718</v>
      </c>
      <c r="E222" s="5" t="str">
        <f>IF(COUNTIF(Site_master[SAP ID],Site_master[[#This Row],[SAP ID]])&gt;1,"duplicate","unique")</f>
        <v>unique</v>
      </c>
      <c r="F222" s="7" t="s">
        <v>1251</v>
      </c>
      <c r="G222" s="7" t="s">
        <v>1252</v>
      </c>
      <c r="H222" s="7" t="s">
        <v>706</v>
      </c>
      <c r="I222" s="168" t="s">
        <v>1039</v>
      </c>
      <c r="J222" s="5" t="s">
        <v>1040</v>
      </c>
      <c r="K222" s="168" t="s">
        <v>1041</v>
      </c>
    </row>
    <row r="223" spans="1:11">
      <c r="A223" s="171" t="s">
        <v>1025</v>
      </c>
      <c r="B223" s="5" t="s">
        <v>966</v>
      </c>
      <c r="C223" s="167" t="s">
        <v>966</v>
      </c>
      <c r="D223" s="5" t="s">
        <v>1255</v>
      </c>
      <c r="E223" s="5" t="str">
        <f>IF(COUNTIF(Site_master[SAP ID],Site_master[[#This Row],[SAP ID]])&gt;1,"duplicate","unique")</f>
        <v>unique</v>
      </c>
      <c r="F223" s="7" t="s">
        <v>1251</v>
      </c>
      <c r="G223" s="7" t="s">
        <v>1252</v>
      </c>
      <c r="H223" s="7" t="s">
        <v>706</v>
      </c>
      <c r="I223" s="168" t="s">
        <v>1039</v>
      </c>
      <c r="J223" s="5" t="s">
        <v>1040</v>
      </c>
      <c r="K223" s="168" t="s">
        <v>1041</v>
      </c>
    </row>
    <row r="224" spans="1:11">
      <c r="A224" s="171" t="s">
        <v>1025</v>
      </c>
      <c r="B224" s="5" t="s">
        <v>966</v>
      </c>
      <c r="C224" s="167" t="s">
        <v>966</v>
      </c>
      <c r="D224" s="5" t="s">
        <v>1256</v>
      </c>
      <c r="E224" s="5" t="str">
        <f>IF(COUNTIF(Site_master[SAP ID],Site_master[[#This Row],[SAP ID]])&gt;1,"duplicate","unique")</f>
        <v>unique</v>
      </c>
      <c r="F224" s="7" t="s">
        <v>1037</v>
      </c>
      <c r="G224" s="7" t="s">
        <v>1038</v>
      </c>
      <c r="H224" s="7" t="s">
        <v>706</v>
      </c>
      <c r="I224" s="168" t="s">
        <v>1039</v>
      </c>
      <c r="J224" s="5" t="s">
        <v>1040</v>
      </c>
      <c r="K224" s="168" t="s">
        <v>1041</v>
      </c>
    </row>
    <row r="225" spans="1:11">
      <c r="A225" s="171" t="s">
        <v>1025</v>
      </c>
      <c r="B225" s="5" t="s">
        <v>966</v>
      </c>
      <c r="C225" s="167" t="s">
        <v>966</v>
      </c>
      <c r="D225" s="5" t="s">
        <v>1257</v>
      </c>
      <c r="E225" s="5" t="str">
        <f>IF(COUNTIF(Site_master[SAP ID],Site_master[[#This Row],[SAP ID]])&gt;1,"duplicate","unique")</f>
        <v>unique</v>
      </c>
      <c r="F225" s="7" t="s">
        <v>1258</v>
      </c>
      <c r="G225" s="7" t="s">
        <v>1259</v>
      </c>
      <c r="H225" s="7" t="s">
        <v>706</v>
      </c>
      <c r="I225" s="168" t="s">
        <v>1039</v>
      </c>
      <c r="J225" s="5" t="s">
        <v>1040</v>
      </c>
      <c r="K225" s="168" t="s">
        <v>1041</v>
      </c>
    </row>
    <row r="226" spans="1:11">
      <c r="A226" s="171" t="s">
        <v>1025</v>
      </c>
      <c r="B226" s="5" t="s">
        <v>966</v>
      </c>
      <c r="C226" s="167" t="s">
        <v>966</v>
      </c>
      <c r="D226" s="5" t="s">
        <v>1260</v>
      </c>
      <c r="E226" s="5" t="str">
        <f>IF(COUNTIF(Site_master[SAP ID],Site_master[[#This Row],[SAP ID]])&gt;1,"duplicate","unique")</f>
        <v>unique</v>
      </c>
      <c r="F226" s="7" t="s">
        <v>1037</v>
      </c>
      <c r="G226" s="7" t="s">
        <v>1038</v>
      </c>
      <c r="H226" s="7" t="s">
        <v>706</v>
      </c>
      <c r="I226" s="168" t="s">
        <v>1039</v>
      </c>
      <c r="J226" s="5" t="s">
        <v>1040</v>
      </c>
      <c r="K226" s="168" t="s">
        <v>1041</v>
      </c>
    </row>
    <row r="227" spans="1:11">
      <c r="A227" s="171" t="s">
        <v>1025</v>
      </c>
      <c r="B227" s="5" t="s">
        <v>966</v>
      </c>
      <c r="C227" s="167" t="s">
        <v>966</v>
      </c>
      <c r="D227" s="5" t="s">
        <v>1261</v>
      </c>
      <c r="E227" s="5" t="str">
        <f>IF(COUNTIF(Site_master[SAP ID],Site_master[[#This Row],[SAP ID]])&gt;1,"duplicate","unique")</f>
        <v>unique</v>
      </c>
      <c r="F227" s="7" t="s">
        <v>1248</v>
      </c>
      <c r="G227" s="7" t="s">
        <v>1249</v>
      </c>
      <c r="H227" s="7" t="s">
        <v>706</v>
      </c>
      <c r="I227" s="168" t="s">
        <v>1039</v>
      </c>
      <c r="J227" s="5" t="s">
        <v>1040</v>
      </c>
      <c r="K227" s="168" t="s">
        <v>1041</v>
      </c>
    </row>
    <row r="228" spans="1:11">
      <c r="A228" s="171" t="s">
        <v>1025</v>
      </c>
      <c r="B228" s="5" t="s">
        <v>966</v>
      </c>
      <c r="C228" s="167" t="s">
        <v>966</v>
      </c>
      <c r="D228" s="5" t="s">
        <v>1262</v>
      </c>
      <c r="E228" s="5" t="str">
        <f>IF(COUNTIF(Site_master[SAP ID],Site_master[[#This Row],[SAP ID]])&gt;1,"duplicate","unique")</f>
        <v>unique</v>
      </c>
      <c r="F228" s="7" t="s">
        <v>1251</v>
      </c>
      <c r="G228" s="7" t="s">
        <v>1252</v>
      </c>
      <c r="H228" s="7" t="s">
        <v>706</v>
      </c>
      <c r="I228" s="168" t="s">
        <v>1039</v>
      </c>
      <c r="J228" s="5" t="s">
        <v>1040</v>
      </c>
      <c r="K228" s="168" t="s">
        <v>1041</v>
      </c>
    </row>
    <row r="229" spans="1:11">
      <c r="A229" s="171" t="s">
        <v>1025</v>
      </c>
      <c r="B229" s="5" t="s">
        <v>966</v>
      </c>
      <c r="C229" s="167" t="s">
        <v>966</v>
      </c>
      <c r="D229" s="5" t="s">
        <v>1263</v>
      </c>
      <c r="E229" s="5" t="str">
        <f>IF(COUNTIF(Site_master[SAP ID],Site_master[[#This Row],[SAP ID]])&gt;1,"duplicate","unique")</f>
        <v>unique</v>
      </c>
      <c r="F229" s="7" t="s">
        <v>1251</v>
      </c>
      <c r="G229" s="7" t="s">
        <v>1252</v>
      </c>
      <c r="H229" s="7" t="s">
        <v>706</v>
      </c>
      <c r="I229" s="168" t="s">
        <v>1039</v>
      </c>
      <c r="J229" s="5" t="s">
        <v>1040</v>
      </c>
      <c r="K229" s="168" t="s">
        <v>1041</v>
      </c>
    </row>
    <row r="230" spans="1:11">
      <c r="A230" s="171" t="s">
        <v>1025</v>
      </c>
      <c r="B230" s="5" t="s">
        <v>966</v>
      </c>
      <c r="C230" s="167" t="s">
        <v>966</v>
      </c>
      <c r="D230" s="5" t="s">
        <v>912</v>
      </c>
      <c r="E230" s="5" t="str">
        <f>IF(COUNTIF(Site_master[SAP ID],Site_master[[#This Row],[SAP ID]])&gt;1,"duplicate","unique")</f>
        <v>unique</v>
      </c>
      <c r="F230" s="7" t="s">
        <v>1248</v>
      </c>
      <c r="G230" s="7" t="s">
        <v>1249</v>
      </c>
      <c r="H230" s="7" t="s">
        <v>706</v>
      </c>
      <c r="I230" s="168" t="s">
        <v>1039</v>
      </c>
      <c r="J230" s="5" t="s">
        <v>1040</v>
      </c>
      <c r="K230" s="168" t="s">
        <v>1041</v>
      </c>
    </row>
    <row r="231" spans="1:11">
      <c r="A231" s="171" t="s">
        <v>1025</v>
      </c>
      <c r="B231" s="5" t="s">
        <v>966</v>
      </c>
      <c r="C231" s="167" t="s">
        <v>966</v>
      </c>
      <c r="D231" s="5" t="s">
        <v>1264</v>
      </c>
      <c r="E231" s="5" t="str">
        <f>IF(COUNTIF(Site_master[SAP ID],Site_master[[#This Row],[SAP ID]])&gt;1,"duplicate","unique")</f>
        <v>unique</v>
      </c>
      <c r="F231" s="7" t="s">
        <v>1248</v>
      </c>
      <c r="G231" s="7" t="s">
        <v>1249</v>
      </c>
      <c r="H231" s="7" t="s">
        <v>706</v>
      </c>
      <c r="I231" s="168" t="s">
        <v>1039</v>
      </c>
      <c r="J231" s="5" t="s">
        <v>1040</v>
      </c>
      <c r="K231" s="168" t="s">
        <v>1041</v>
      </c>
    </row>
    <row r="232" spans="1:11">
      <c r="A232" s="171" t="s">
        <v>1025</v>
      </c>
      <c r="B232" s="5" t="s">
        <v>966</v>
      </c>
      <c r="C232" s="167" t="s">
        <v>966</v>
      </c>
      <c r="D232" s="5" t="s">
        <v>1265</v>
      </c>
      <c r="E232" s="5" t="str">
        <f>IF(COUNTIF(Site_master[SAP ID],Site_master[[#This Row],[SAP ID]])&gt;1,"duplicate","unique")</f>
        <v>unique</v>
      </c>
      <c r="F232" s="7" t="s">
        <v>1037</v>
      </c>
      <c r="G232" s="7" t="s">
        <v>1038</v>
      </c>
      <c r="H232" s="7" t="s">
        <v>706</v>
      </c>
      <c r="I232" s="168" t="s">
        <v>1039</v>
      </c>
      <c r="J232" s="5" t="s">
        <v>1040</v>
      </c>
      <c r="K232" s="168" t="s">
        <v>1041</v>
      </c>
    </row>
    <row r="233" spans="1:11">
      <c r="A233" s="171" t="s">
        <v>1025</v>
      </c>
      <c r="B233" s="5" t="s">
        <v>966</v>
      </c>
      <c r="C233" s="167" t="s">
        <v>966</v>
      </c>
      <c r="D233" s="5" t="s">
        <v>1266</v>
      </c>
      <c r="E233" s="5" t="str">
        <f>IF(COUNTIF(Site_master[SAP ID],Site_master[[#This Row],[SAP ID]])&gt;1,"duplicate","unique")</f>
        <v>unique</v>
      </c>
      <c r="F233" s="7" t="s">
        <v>1248</v>
      </c>
      <c r="G233" s="7" t="s">
        <v>1249</v>
      </c>
      <c r="H233" s="7" t="s">
        <v>706</v>
      </c>
      <c r="I233" s="168" t="s">
        <v>1039</v>
      </c>
      <c r="J233" s="5" t="s">
        <v>1040</v>
      </c>
      <c r="K233" s="168" t="s">
        <v>1041</v>
      </c>
    </row>
    <row r="234" spans="1:11">
      <c r="A234" s="171" t="s">
        <v>1025</v>
      </c>
      <c r="B234" s="5" t="s">
        <v>966</v>
      </c>
      <c r="C234" s="167" t="s">
        <v>966</v>
      </c>
      <c r="D234" s="5" t="s">
        <v>720</v>
      </c>
      <c r="E234" s="5" t="str">
        <f>IF(COUNTIF(Site_master[SAP ID],Site_master[[#This Row],[SAP ID]])&gt;1,"duplicate","unique")</f>
        <v>unique</v>
      </c>
      <c r="F234" s="7" t="s">
        <v>1248</v>
      </c>
      <c r="G234" s="7" t="s">
        <v>1249</v>
      </c>
      <c r="H234" s="7" t="s">
        <v>706</v>
      </c>
      <c r="I234" s="168" t="s">
        <v>1039</v>
      </c>
      <c r="J234" s="5" t="s">
        <v>1040</v>
      </c>
      <c r="K234" s="168" t="s">
        <v>1041</v>
      </c>
    </row>
    <row r="235" spans="1:11">
      <c r="A235" s="171" t="s">
        <v>1025</v>
      </c>
      <c r="B235" s="5" t="s">
        <v>966</v>
      </c>
      <c r="C235" s="167" t="s">
        <v>966</v>
      </c>
      <c r="D235" s="5" t="s">
        <v>1267</v>
      </c>
      <c r="E235" s="5" t="str">
        <f>IF(COUNTIF(Site_master[SAP ID],Site_master[[#This Row],[SAP ID]])&gt;1,"duplicate","unique")</f>
        <v>unique</v>
      </c>
      <c r="F235" s="7" t="s">
        <v>1248</v>
      </c>
      <c r="G235" s="7" t="s">
        <v>1249</v>
      </c>
      <c r="H235" s="7" t="s">
        <v>706</v>
      </c>
      <c r="I235" s="168" t="s">
        <v>1039</v>
      </c>
      <c r="J235" s="5" t="s">
        <v>1040</v>
      </c>
      <c r="K235" s="168" t="s">
        <v>1041</v>
      </c>
    </row>
    <row r="236" spans="1:11">
      <c r="A236" s="171" t="s">
        <v>1025</v>
      </c>
      <c r="B236" s="5" t="s">
        <v>966</v>
      </c>
      <c r="C236" s="167" t="s">
        <v>966</v>
      </c>
      <c r="D236" s="5" t="s">
        <v>1268</v>
      </c>
      <c r="E236" s="5" t="str">
        <f>IF(COUNTIF(Site_master[SAP ID],Site_master[[#This Row],[SAP ID]])&gt;1,"duplicate","unique")</f>
        <v>unique</v>
      </c>
      <c r="F236" s="7" t="s">
        <v>1251</v>
      </c>
      <c r="G236" s="7" t="s">
        <v>1252</v>
      </c>
      <c r="H236" s="7" t="s">
        <v>706</v>
      </c>
      <c r="I236" s="168" t="s">
        <v>1039</v>
      </c>
      <c r="J236" s="5" t="s">
        <v>1040</v>
      </c>
      <c r="K236" s="168" t="s">
        <v>1041</v>
      </c>
    </row>
    <row r="237" spans="1:11">
      <c r="A237" s="171" t="s">
        <v>1025</v>
      </c>
      <c r="B237" s="5" t="s">
        <v>966</v>
      </c>
      <c r="C237" s="167" t="s">
        <v>966</v>
      </c>
      <c r="D237" s="5" t="s">
        <v>915</v>
      </c>
      <c r="E237" s="5" t="str">
        <f>IF(COUNTIF(Site_master[SAP ID],Site_master[[#This Row],[SAP ID]])&gt;1,"duplicate","unique")</f>
        <v>unique</v>
      </c>
      <c r="F237" s="7" t="s">
        <v>1248</v>
      </c>
      <c r="G237" s="7" t="s">
        <v>1249</v>
      </c>
      <c r="H237" s="7" t="s">
        <v>706</v>
      </c>
      <c r="I237" s="168" t="s">
        <v>1039</v>
      </c>
      <c r="J237" s="5" t="s">
        <v>1040</v>
      </c>
      <c r="K237" s="168" t="s">
        <v>1041</v>
      </c>
    </row>
    <row r="238" spans="1:11">
      <c r="A238" s="171" t="s">
        <v>1025</v>
      </c>
      <c r="B238" s="5" t="s">
        <v>966</v>
      </c>
      <c r="C238" s="167" t="s">
        <v>966</v>
      </c>
      <c r="D238" s="5" t="s">
        <v>1269</v>
      </c>
      <c r="E238" s="5" t="str">
        <f>IF(COUNTIF(Site_master[SAP ID],Site_master[[#This Row],[SAP ID]])&gt;1,"duplicate","unique")</f>
        <v>unique</v>
      </c>
      <c r="F238" s="7" t="s">
        <v>1171</v>
      </c>
      <c r="G238" s="7" t="s">
        <v>1172</v>
      </c>
      <c r="H238" s="7" t="s">
        <v>706</v>
      </c>
      <c r="I238" s="168" t="s">
        <v>772</v>
      </c>
      <c r="J238" s="5" t="s">
        <v>707</v>
      </c>
      <c r="K238" s="168" t="s">
        <v>705</v>
      </c>
    </row>
    <row r="239" spans="1:11">
      <c r="A239" s="171" t="s">
        <v>1025</v>
      </c>
      <c r="B239" s="5" t="s">
        <v>966</v>
      </c>
      <c r="C239" s="167" t="s">
        <v>966</v>
      </c>
      <c r="D239" s="5" t="s">
        <v>951</v>
      </c>
      <c r="E239" s="5" t="str">
        <f>IF(COUNTIF(Site_master[SAP ID],Site_master[[#This Row],[SAP ID]])&gt;1,"duplicate","unique")</f>
        <v>unique</v>
      </c>
      <c r="F239" s="7" t="s">
        <v>1171</v>
      </c>
      <c r="G239" s="7" t="s">
        <v>1172</v>
      </c>
      <c r="H239" s="7" t="s">
        <v>706</v>
      </c>
      <c r="I239" s="168" t="s">
        <v>772</v>
      </c>
      <c r="J239" s="5" t="s">
        <v>707</v>
      </c>
      <c r="K239" s="168" t="s">
        <v>705</v>
      </c>
    </row>
    <row r="240" spans="1:11">
      <c r="A240" s="171" t="s">
        <v>1025</v>
      </c>
      <c r="B240" s="5" t="s">
        <v>966</v>
      </c>
      <c r="C240" s="167" t="s">
        <v>966</v>
      </c>
      <c r="D240" s="5" t="s">
        <v>722</v>
      </c>
      <c r="E240" s="5" t="str">
        <f>IF(COUNTIF(Site_master[SAP ID],Site_master[[#This Row],[SAP ID]])&gt;1,"duplicate","unique")</f>
        <v>unique</v>
      </c>
      <c r="F240" s="7" t="s">
        <v>1258</v>
      </c>
      <c r="G240" s="7" t="s">
        <v>1259</v>
      </c>
      <c r="H240" s="7" t="s">
        <v>706</v>
      </c>
      <c r="I240" s="168" t="s">
        <v>1039</v>
      </c>
      <c r="J240" s="5" t="s">
        <v>1040</v>
      </c>
      <c r="K240" s="168" t="s">
        <v>1041</v>
      </c>
    </row>
    <row r="241" spans="1:11">
      <c r="A241" s="171" t="s">
        <v>1025</v>
      </c>
      <c r="B241" s="5" t="s">
        <v>966</v>
      </c>
      <c r="C241" s="167" t="s">
        <v>966</v>
      </c>
      <c r="D241" s="5" t="s">
        <v>1270</v>
      </c>
      <c r="E241" s="5" t="str">
        <f>IF(COUNTIF(Site_master[SAP ID],Site_master[[#This Row],[SAP ID]])&gt;1,"duplicate","unique")</f>
        <v>unique</v>
      </c>
      <c r="F241" s="7" t="s">
        <v>1258</v>
      </c>
      <c r="G241" s="7" t="s">
        <v>1259</v>
      </c>
      <c r="H241" s="7" t="s">
        <v>706</v>
      </c>
      <c r="I241" s="168" t="s">
        <v>1039</v>
      </c>
      <c r="J241" s="5" t="s">
        <v>1040</v>
      </c>
      <c r="K241" s="168" t="s">
        <v>1041</v>
      </c>
    </row>
    <row r="242" spans="1:11">
      <c r="A242" s="171" t="s">
        <v>1025</v>
      </c>
      <c r="B242" s="5" t="s">
        <v>966</v>
      </c>
      <c r="C242" s="167" t="s">
        <v>966</v>
      </c>
      <c r="D242" s="5" t="s">
        <v>850</v>
      </c>
      <c r="E242" s="5" t="str">
        <f>IF(COUNTIF(Site_master[SAP ID],Site_master[[#This Row],[SAP ID]])&gt;1,"duplicate","unique")</f>
        <v>unique</v>
      </c>
      <c r="F242" s="7" t="s">
        <v>1258</v>
      </c>
      <c r="G242" s="7" t="s">
        <v>1259</v>
      </c>
      <c r="H242" s="7" t="s">
        <v>706</v>
      </c>
      <c r="I242" s="168" t="s">
        <v>1039</v>
      </c>
      <c r="J242" s="5" t="s">
        <v>1040</v>
      </c>
      <c r="K242" s="168" t="s">
        <v>1041</v>
      </c>
    </row>
    <row r="243" spans="1:11">
      <c r="A243" s="171" t="s">
        <v>1025</v>
      </c>
      <c r="B243" s="5" t="s">
        <v>966</v>
      </c>
      <c r="C243" s="167" t="s">
        <v>966</v>
      </c>
      <c r="D243" s="5" t="s">
        <v>1271</v>
      </c>
      <c r="E243" s="5" t="str">
        <f>IF(COUNTIF(Site_master[SAP ID],Site_master[[#This Row],[SAP ID]])&gt;1,"duplicate","unique")</f>
        <v>unique</v>
      </c>
      <c r="F243" s="7" t="s">
        <v>1258</v>
      </c>
      <c r="G243" s="7" t="s">
        <v>1259</v>
      </c>
      <c r="H243" s="7" t="s">
        <v>706</v>
      </c>
      <c r="I243" s="168" t="s">
        <v>1039</v>
      </c>
      <c r="J243" s="5" t="s">
        <v>1040</v>
      </c>
      <c r="K243" s="168" t="s">
        <v>1041</v>
      </c>
    </row>
    <row r="244" spans="1:11">
      <c r="A244" s="171" t="s">
        <v>1025</v>
      </c>
      <c r="B244" s="5" t="s">
        <v>966</v>
      </c>
      <c r="C244" s="167" t="s">
        <v>966</v>
      </c>
      <c r="D244" s="5" t="s">
        <v>1272</v>
      </c>
      <c r="E244" s="5" t="str">
        <f>IF(COUNTIF(Site_master[SAP ID],Site_master[[#This Row],[SAP ID]])&gt;1,"duplicate","unique")</f>
        <v>unique</v>
      </c>
      <c r="F244" s="7" t="s">
        <v>1258</v>
      </c>
      <c r="G244" s="7" t="s">
        <v>1259</v>
      </c>
      <c r="H244" s="7" t="s">
        <v>706</v>
      </c>
      <c r="I244" s="168" t="s">
        <v>1039</v>
      </c>
      <c r="J244" s="5" t="s">
        <v>1040</v>
      </c>
      <c r="K244" s="168" t="s">
        <v>1041</v>
      </c>
    </row>
    <row r="245" spans="1:11">
      <c r="A245" s="171" t="s">
        <v>1025</v>
      </c>
      <c r="B245" s="5" t="s">
        <v>966</v>
      </c>
      <c r="C245" s="167" t="s">
        <v>966</v>
      </c>
      <c r="D245" s="5" t="s">
        <v>911</v>
      </c>
      <c r="E245" s="5" t="str">
        <f>IF(COUNTIF(Site_master[SAP ID],Site_master[[#This Row],[SAP ID]])&gt;1,"duplicate","unique")</f>
        <v>unique</v>
      </c>
      <c r="F245" s="7" t="s">
        <v>1258</v>
      </c>
      <c r="G245" s="7" t="s">
        <v>1259</v>
      </c>
      <c r="H245" s="7" t="s">
        <v>706</v>
      </c>
      <c r="I245" s="168" t="s">
        <v>1039</v>
      </c>
      <c r="J245" s="5" t="s">
        <v>1040</v>
      </c>
      <c r="K245" s="168" t="s">
        <v>1041</v>
      </c>
    </row>
    <row r="246" spans="1:11">
      <c r="A246" s="171" t="s">
        <v>1025</v>
      </c>
      <c r="B246" s="5" t="s">
        <v>966</v>
      </c>
      <c r="C246" s="167" t="s">
        <v>966</v>
      </c>
      <c r="D246" s="5" t="s">
        <v>1273</v>
      </c>
      <c r="E246" s="5" t="str">
        <f>IF(COUNTIF(Site_master[SAP ID],Site_master[[#This Row],[SAP ID]])&gt;1,"duplicate","unique")</f>
        <v>unique</v>
      </c>
      <c r="F246" s="7" t="s">
        <v>1258</v>
      </c>
      <c r="G246" s="7" t="s">
        <v>1259</v>
      </c>
      <c r="H246" s="7" t="s">
        <v>706</v>
      </c>
      <c r="I246" s="168" t="s">
        <v>1039</v>
      </c>
      <c r="J246" s="5" t="s">
        <v>1040</v>
      </c>
      <c r="K246" s="168" t="s">
        <v>1041</v>
      </c>
    </row>
    <row r="247" spans="1:11">
      <c r="A247" s="171" t="s">
        <v>1025</v>
      </c>
      <c r="B247" s="5" t="s">
        <v>966</v>
      </c>
      <c r="C247" s="167" t="s">
        <v>966</v>
      </c>
      <c r="D247" s="5" t="s">
        <v>1274</v>
      </c>
      <c r="E247" s="5" t="str">
        <f>IF(COUNTIF(Site_master[SAP ID],Site_master[[#This Row],[SAP ID]])&gt;1,"duplicate","unique")</f>
        <v>unique</v>
      </c>
      <c r="F247" s="7" t="s">
        <v>1258</v>
      </c>
      <c r="G247" s="7" t="s">
        <v>1259</v>
      </c>
      <c r="H247" s="7" t="s">
        <v>706</v>
      </c>
      <c r="I247" s="168" t="s">
        <v>1039</v>
      </c>
      <c r="J247" s="5" t="s">
        <v>1040</v>
      </c>
      <c r="K247" s="168" t="s">
        <v>1041</v>
      </c>
    </row>
    <row r="248" spans="1:11">
      <c r="A248" s="171" t="s">
        <v>1025</v>
      </c>
      <c r="B248" s="5" t="s">
        <v>966</v>
      </c>
      <c r="C248" s="167" t="s">
        <v>966</v>
      </c>
      <c r="D248" s="5" t="s">
        <v>1275</v>
      </c>
      <c r="E248" s="5" t="str">
        <f>IF(COUNTIF(Site_master[SAP ID],Site_master[[#This Row],[SAP ID]])&gt;1,"duplicate","unique")</f>
        <v>unique</v>
      </c>
      <c r="F248" s="7" t="s">
        <v>1045</v>
      </c>
      <c r="G248" s="7" t="s">
        <v>1046</v>
      </c>
      <c r="H248" s="7" t="s">
        <v>706</v>
      </c>
      <c r="I248" s="168" t="s">
        <v>779</v>
      </c>
      <c r="J248" s="5" t="s">
        <v>778</v>
      </c>
      <c r="K248" s="168" t="s">
        <v>1029</v>
      </c>
    </row>
    <row r="249" spans="1:11">
      <c r="A249" s="171" t="s">
        <v>1025</v>
      </c>
      <c r="B249" s="5" t="s">
        <v>966</v>
      </c>
      <c r="C249" s="167" t="s">
        <v>966</v>
      </c>
      <c r="D249" s="5" t="s">
        <v>780</v>
      </c>
      <c r="E249" s="5" t="str">
        <f>IF(COUNTIF(Site_master[SAP ID],Site_master[[#This Row],[SAP ID]])&gt;1,"duplicate","unique")</f>
        <v>unique</v>
      </c>
      <c r="F249" s="7" t="s">
        <v>1049</v>
      </c>
      <c r="G249" s="7" t="s">
        <v>1050</v>
      </c>
      <c r="H249" s="7" t="s">
        <v>706</v>
      </c>
      <c r="I249" s="168" t="s">
        <v>779</v>
      </c>
      <c r="J249" s="5" t="s">
        <v>778</v>
      </c>
      <c r="K249" s="168" t="s">
        <v>1029</v>
      </c>
    </row>
    <row r="250" spans="1:11">
      <c r="A250" s="171" t="s">
        <v>1025</v>
      </c>
      <c r="B250" s="5" t="s">
        <v>966</v>
      </c>
      <c r="C250" s="167" t="s">
        <v>966</v>
      </c>
      <c r="D250" s="5" t="s">
        <v>1276</v>
      </c>
      <c r="E250" s="5" t="str">
        <f>IF(COUNTIF(Site_master[SAP ID],Site_master[[#This Row],[SAP ID]])&gt;1,"duplicate","unique")</f>
        <v>unique</v>
      </c>
      <c r="F250" s="7" t="s">
        <v>1049</v>
      </c>
      <c r="G250" s="7" t="s">
        <v>1050</v>
      </c>
      <c r="H250" s="7" t="s">
        <v>706</v>
      </c>
      <c r="I250" s="168" t="s">
        <v>779</v>
      </c>
      <c r="J250" s="5" t="s">
        <v>778</v>
      </c>
      <c r="K250" s="168" t="s">
        <v>1029</v>
      </c>
    </row>
    <row r="251" spans="1:11">
      <c r="A251" s="171" t="s">
        <v>1025</v>
      </c>
      <c r="B251" s="5" t="s">
        <v>966</v>
      </c>
      <c r="C251" s="167" t="s">
        <v>966</v>
      </c>
      <c r="D251" s="5" t="s">
        <v>734</v>
      </c>
      <c r="E251" s="5" t="str">
        <f>IF(COUNTIF(Site_master[SAP ID],Site_master[[#This Row],[SAP ID]])&gt;1,"duplicate","unique")</f>
        <v>unique</v>
      </c>
      <c r="F251" s="7" t="s">
        <v>1183</v>
      </c>
      <c r="G251" s="7" t="s">
        <v>1184</v>
      </c>
      <c r="H251" s="7" t="s">
        <v>706</v>
      </c>
      <c r="I251" s="168" t="s">
        <v>772</v>
      </c>
      <c r="J251" s="5" t="s">
        <v>707</v>
      </c>
      <c r="K251" s="168" t="s">
        <v>705</v>
      </c>
    </row>
    <row r="252" spans="1:11">
      <c r="A252" s="171" t="s">
        <v>1025</v>
      </c>
      <c r="B252" s="5" t="s">
        <v>966</v>
      </c>
      <c r="C252" s="167" t="s">
        <v>966</v>
      </c>
      <c r="D252" s="5" t="s">
        <v>835</v>
      </c>
      <c r="E252" s="5" t="str">
        <f>IF(COUNTIF(Site_master[SAP ID],Site_master[[#This Row],[SAP ID]])&gt;1,"duplicate","unique")</f>
        <v>unique</v>
      </c>
      <c r="F252" s="7" t="s">
        <v>1183</v>
      </c>
      <c r="G252" s="7" t="s">
        <v>1184</v>
      </c>
      <c r="H252" s="7" t="s">
        <v>706</v>
      </c>
      <c r="I252" s="168" t="s">
        <v>772</v>
      </c>
      <c r="J252" s="5" t="s">
        <v>707</v>
      </c>
      <c r="K252" s="168" t="s">
        <v>705</v>
      </c>
    </row>
    <row r="253" spans="1:11">
      <c r="A253" s="171" t="s">
        <v>1025</v>
      </c>
      <c r="B253" s="5" t="s">
        <v>966</v>
      </c>
      <c r="C253" s="167" t="s">
        <v>966</v>
      </c>
      <c r="D253" s="5" t="s">
        <v>896</v>
      </c>
      <c r="E253" s="5" t="str">
        <f>IF(COUNTIF(Site_master[SAP ID],Site_master[[#This Row],[SAP ID]])&gt;1,"duplicate","unique")</f>
        <v>unique</v>
      </c>
      <c r="F253" s="7" t="s">
        <v>1111</v>
      </c>
      <c r="G253" s="7" t="s">
        <v>1112</v>
      </c>
      <c r="H253" s="7" t="s">
        <v>706</v>
      </c>
      <c r="I253" s="168" t="s">
        <v>772</v>
      </c>
      <c r="J253" s="5" t="s">
        <v>707</v>
      </c>
      <c r="K253" s="168" t="s">
        <v>705</v>
      </c>
    </row>
    <row r="254" spans="1:11">
      <c r="A254" s="171" t="s">
        <v>1025</v>
      </c>
      <c r="B254" s="5" t="s">
        <v>966</v>
      </c>
      <c r="C254" s="167" t="s">
        <v>966</v>
      </c>
      <c r="D254" s="5" t="s">
        <v>751</v>
      </c>
      <c r="E254" s="5" t="str">
        <f>IF(COUNTIF(Site_master[SAP ID],Site_master[[#This Row],[SAP ID]])&gt;1,"duplicate","unique")</f>
        <v>unique</v>
      </c>
      <c r="F254" s="7" t="s">
        <v>1183</v>
      </c>
      <c r="G254" s="7" t="s">
        <v>1184</v>
      </c>
      <c r="H254" s="7" t="s">
        <v>706</v>
      </c>
      <c r="I254" s="168" t="s">
        <v>1033</v>
      </c>
      <c r="J254" s="5" t="s">
        <v>1034</v>
      </c>
      <c r="K254" s="168" t="s">
        <v>1035</v>
      </c>
    </row>
    <row r="255" spans="1:11">
      <c r="A255" s="171" t="s">
        <v>1025</v>
      </c>
      <c r="B255" s="5" t="s">
        <v>966</v>
      </c>
      <c r="C255" s="167" t="s">
        <v>966</v>
      </c>
      <c r="D255" s="5" t="s">
        <v>1277</v>
      </c>
      <c r="E255" s="5" t="str">
        <f>IF(COUNTIF(Site_master[SAP ID],Site_master[[#This Row],[SAP ID]])&gt;1,"duplicate","unique")</f>
        <v>unique</v>
      </c>
      <c r="F255" s="7" t="s">
        <v>1070</v>
      </c>
      <c r="G255" s="7" t="s">
        <v>1071</v>
      </c>
      <c r="H255" s="7" t="s">
        <v>706</v>
      </c>
      <c r="I255" s="168" t="s">
        <v>1033</v>
      </c>
      <c r="J255" s="5" t="s">
        <v>1034</v>
      </c>
      <c r="K255" s="168" t="s">
        <v>1035</v>
      </c>
    </row>
    <row r="256" spans="1:11">
      <c r="A256" s="171" t="s">
        <v>1025</v>
      </c>
      <c r="B256" s="5" t="s">
        <v>966</v>
      </c>
      <c r="C256" s="167" t="s">
        <v>966</v>
      </c>
      <c r="D256" s="5" t="s">
        <v>938</v>
      </c>
      <c r="E256" s="5" t="str">
        <f>IF(COUNTIF(Site_master[SAP ID],Site_master[[#This Row],[SAP ID]])&gt;1,"duplicate","unique")</f>
        <v>unique</v>
      </c>
      <c r="F256" s="7" t="s">
        <v>1117</v>
      </c>
      <c r="G256" s="7" t="s">
        <v>1118</v>
      </c>
      <c r="H256" s="7" t="s">
        <v>706</v>
      </c>
      <c r="I256" s="168" t="s">
        <v>1033</v>
      </c>
      <c r="J256" s="5" t="s">
        <v>1034</v>
      </c>
      <c r="K256" s="168" t="s">
        <v>1035</v>
      </c>
    </row>
    <row r="257" spans="1:11">
      <c r="A257" s="171" t="s">
        <v>1025</v>
      </c>
      <c r="B257" s="5" t="s">
        <v>966</v>
      </c>
      <c r="C257" s="167" t="s">
        <v>966</v>
      </c>
      <c r="D257" s="5" t="s">
        <v>756</v>
      </c>
      <c r="E257" s="5" t="str">
        <f>IF(COUNTIF(Site_master[SAP ID],Site_master[[#This Row],[SAP ID]])&gt;1,"duplicate","unique")</f>
        <v>unique</v>
      </c>
      <c r="F257" s="7" t="s">
        <v>1070</v>
      </c>
      <c r="G257" s="7" t="s">
        <v>1071</v>
      </c>
      <c r="H257" s="7" t="s">
        <v>706</v>
      </c>
      <c r="I257" s="168" t="s">
        <v>1033</v>
      </c>
      <c r="J257" s="5" t="s">
        <v>1034</v>
      </c>
      <c r="K257" s="168" t="s">
        <v>1035</v>
      </c>
    </row>
    <row r="258" spans="1:11">
      <c r="A258" s="171" t="s">
        <v>1025</v>
      </c>
      <c r="B258" s="5" t="s">
        <v>966</v>
      </c>
      <c r="C258" s="167" t="s">
        <v>966</v>
      </c>
      <c r="D258" s="5" t="s">
        <v>1278</v>
      </c>
      <c r="E258" s="5" t="str">
        <f>IF(COUNTIF(Site_master[SAP ID],Site_master[[#This Row],[SAP ID]])&gt;1,"duplicate","unique")</f>
        <v>unique</v>
      </c>
      <c r="F258" s="7" t="s">
        <v>1070</v>
      </c>
      <c r="G258" s="7" t="s">
        <v>1071</v>
      </c>
      <c r="H258" s="7" t="s">
        <v>706</v>
      </c>
      <c r="I258" s="168" t="s">
        <v>1033</v>
      </c>
      <c r="J258" s="5" t="s">
        <v>1034</v>
      </c>
      <c r="K258" s="168" t="s">
        <v>1035</v>
      </c>
    </row>
    <row r="259" spans="1:11">
      <c r="A259" s="171" t="s">
        <v>1025</v>
      </c>
      <c r="B259" s="5" t="s">
        <v>966</v>
      </c>
      <c r="C259" s="167" t="s">
        <v>966</v>
      </c>
      <c r="D259" s="5" t="s">
        <v>749</v>
      </c>
      <c r="E259" s="5" t="str">
        <f>IF(COUNTIF(Site_master[SAP ID],Site_master[[#This Row],[SAP ID]])&gt;1,"duplicate","unique")</f>
        <v>unique</v>
      </c>
      <c r="F259" s="7" t="s">
        <v>1070</v>
      </c>
      <c r="G259" s="7" t="s">
        <v>1071</v>
      </c>
      <c r="H259" s="7" t="s">
        <v>706</v>
      </c>
      <c r="I259" s="168" t="s">
        <v>1033</v>
      </c>
      <c r="J259" s="5" t="s">
        <v>1034</v>
      </c>
      <c r="K259" s="168" t="s">
        <v>1035</v>
      </c>
    </row>
    <row r="260" spans="1:11">
      <c r="A260" s="171" t="s">
        <v>1025</v>
      </c>
      <c r="B260" s="5" t="s">
        <v>966</v>
      </c>
      <c r="C260" s="167" t="s">
        <v>966</v>
      </c>
      <c r="D260" s="5" t="s">
        <v>937</v>
      </c>
      <c r="E260" s="5" t="str">
        <f>IF(COUNTIF(Site_master[SAP ID],Site_master[[#This Row],[SAP ID]])&gt;1,"duplicate","unique")</f>
        <v>unique</v>
      </c>
      <c r="F260" s="7" t="s">
        <v>1117</v>
      </c>
      <c r="G260" s="7" t="s">
        <v>1118</v>
      </c>
      <c r="H260" s="7" t="s">
        <v>706</v>
      </c>
      <c r="I260" s="168" t="s">
        <v>1033</v>
      </c>
      <c r="J260" s="5" t="s">
        <v>1034</v>
      </c>
      <c r="K260" s="168" t="s">
        <v>1035</v>
      </c>
    </row>
    <row r="261" spans="1:11">
      <c r="A261" s="171" t="s">
        <v>1025</v>
      </c>
      <c r="B261" s="5" t="s">
        <v>966</v>
      </c>
      <c r="C261" s="167" t="s">
        <v>966</v>
      </c>
      <c r="D261" s="5" t="s">
        <v>1279</v>
      </c>
      <c r="E261" s="5" t="str">
        <f>IF(COUNTIF(Site_master[SAP ID],Site_master[[#This Row],[SAP ID]])&gt;1,"duplicate","unique")</f>
        <v>unique</v>
      </c>
      <c r="F261" s="7" t="s">
        <v>1117</v>
      </c>
      <c r="G261" s="7" t="s">
        <v>1118</v>
      </c>
      <c r="H261" s="7" t="s">
        <v>706</v>
      </c>
      <c r="I261" s="168" t="s">
        <v>1033</v>
      </c>
      <c r="J261" s="5" t="s">
        <v>1034</v>
      </c>
      <c r="K261" s="168" t="s">
        <v>1035</v>
      </c>
    </row>
    <row r="262" spans="1:11">
      <c r="A262" s="171" t="s">
        <v>1025</v>
      </c>
      <c r="B262" s="5" t="s">
        <v>966</v>
      </c>
      <c r="C262" s="167" t="s">
        <v>966</v>
      </c>
      <c r="D262" s="5" t="s">
        <v>752</v>
      </c>
      <c r="E262" s="5" t="str">
        <f>IF(COUNTIF(Site_master[SAP ID],Site_master[[#This Row],[SAP ID]])&gt;1,"duplicate","unique")</f>
        <v>unique</v>
      </c>
      <c r="F262" s="7" t="s">
        <v>1280</v>
      </c>
      <c r="G262" s="7" t="s">
        <v>1281</v>
      </c>
      <c r="H262" s="7" t="s">
        <v>706</v>
      </c>
      <c r="I262" s="168" t="s">
        <v>1033</v>
      </c>
      <c r="J262" s="5" t="s">
        <v>1034</v>
      </c>
      <c r="K262" s="168" t="s">
        <v>1035</v>
      </c>
    </row>
    <row r="263" spans="1:11">
      <c r="A263" s="171" t="s">
        <v>1025</v>
      </c>
      <c r="B263" s="5" t="s">
        <v>966</v>
      </c>
      <c r="C263" s="167" t="s">
        <v>966</v>
      </c>
      <c r="D263" s="5" t="s">
        <v>1282</v>
      </c>
      <c r="E263" s="5" t="str">
        <f>IF(COUNTIF(Site_master[SAP ID],Site_master[[#This Row],[SAP ID]])&gt;1,"duplicate","unique")</f>
        <v>unique</v>
      </c>
      <c r="F263" s="7" t="s">
        <v>1280</v>
      </c>
      <c r="G263" s="7" t="s">
        <v>1281</v>
      </c>
      <c r="H263" s="7" t="s">
        <v>706</v>
      </c>
      <c r="I263" s="168" t="s">
        <v>1033</v>
      </c>
      <c r="J263" s="5" t="s">
        <v>1034</v>
      </c>
      <c r="K263" s="168" t="s">
        <v>1035</v>
      </c>
    </row>
    <row r="264" spans="1:11">
      <c r="A264" s="171" t="s">
        <v>1025</v>
      </c>
      <c r="B264" s="5" t="s">
        <v>966</v>
      </c>
      <c r="C264" s="167" t="s">
        <v>966</v>
      </c>
      <c r="D264" s="5" t="s">
        <v>931</v>
      </c>
      <c r="E264" s="5" t="str">
        <f>IF(COUNTIF(Site_master[SAP ID],Site_master[[#This Row],[SAP ID]])&gt;1,"duplicate","unique")</f>
        <v>unique</v>
      </c>
      <c r="F264" s="7" t="s">
        <v>1280</v>
      </c>
      <c r="G264" s="7" t="s">
        <v>1281</v>
      </c>
      <c r="H264" s="7" t="s">
        <v>706</v>
      </c>
      <c r="I264" s="168" t="s">
        <v>1033</v>
      </c>
      <c r="J264" s="5" t="s">
        <v>1034</v>
      </c>
      <c r="K264" s="168" t="s">
        <v>1035</v>
      </c>
    </row>
    <row r="265" spans="1:11">
      <c r="A265" s="171" t="s">
        <v>1025</v>
      </c>
      <c r="B265" s="5" t="s">
        <v>966</v>
      </c>
      <c r="C265" s="167" t="s">
        <v>966</v>
      </c>
      <c r="D265" s="5" t="s">
        <v>1283</v>
      </c>
      <c r="E265" s="5" t="str">
        <f>IF(COUNTIF(Site_master[SAP ID],Site_master[[#This Row],[SAP ID]])&gt;1,"duplicate","unique")</f>
        <v>unique</v>
      </c>
      <c r="F265" s="7" t="s">
        <v>1280</v>
      </c>
      <c r="G265" s="7" t="s">
        <v>1281</v>
      </c>
      <c r="H265" s="7" t="s">
        <v>706</v>
      </c>
      <c r="I265" s="168" t="s">
        <v>1033</v>
      </c>
      <c r="J265" s="5" t="s">
        <v>1034</v>
      </c>
      <c r="K265" s="168" t="s">
        <v>1035</v>
      </c>
    </row>
    <row r="266" spans="1:11">
      <c r="A266" s="171" t="s">
        <v>1025</v>
      </c>
      <c r="B266" s="5" t="s">
        <v>966</v>
      </c>
      <c r="C266" s="167" t="s">
        <v>966</v>
      </c>
      <c r="D266" s="5" t="s">
        <v>929</v>
      </c>
      <c r="E266" s="5" t="str">
        <f>IF(COUNTIF(Site_master[SAP ID],Site_master[[#This Row],[SAP ID]])&gt;1,"duplicate","unique")</f>
        <v>unique</v>
      </c>
      <c r="F266" s="7" t="s">
        <v>1280</v>
      </c>
      <c r="G266" s="7" t="s">
        <v>1281</v>
      </c>
      <c r="H266" s="7" t="s">
        <v>706</v>
      </c>
      <c r="I266" s="168" t="s">
        <v>1033</v>
      </c>
      <c r="J266" s="5" t="s">
        <v>1034</v>
      </c>
      <c r="K266" s="168" t="s">
        <v>1035</v>
      </c>
    </row>
    <row r="267" spans="1:11">
      <c r="A267" s="171" t="s">
        <v>1025</v>
      </c>
      <c r="B267" s="5" t="s">
        <v>966</v>
      </c>
      <c r="C267" s="167" t="s">
        <v>966</v>
      </c>
      <c r="D267" s="5" t="s">
        <v>747</v>
      </c>
      <c r="E267" s="5" t="str">
        <f>IF(COUNTIF(Site_master[SAP ID],Site_master[[#This Row],[SAP ID]])&gt;1,"duplicate","unique")</f>
        <v>unique</v>
      </c>
      <c r="F267" s="7" t="s">
        <v>1280</v>
      </c>
      <c r="G267" s="7" t="s">
        <v>1281</v>
      </c>
      <c r="H267" s="7" t="s">
        <v>706</v>
      </c>
      <c r="I267" s="168" t="s">
        <v>1033</v>
      </c>
      <c r="J267" s="5" t="s">
        <v>1034</v>
      </c>
      <c r="K267" s="168" t="s">
        <v>1035</v>
      </c>
    </row>
    <row r="268" spans="1:11">
      <c r="A268" s="171" t="s">
        <v>1025</v>
      </c>
      <c r="B268" s="5" t="s">
        <v>966</v>
      </c>
      <c r="C268" s="167" t="s">
        <v>966</v>
      </c>
      <c r="D268" s="5" t="s">
        <v>757</v>
      </c>
      <c r="E268" s="5" t="str">
        <f>IF(COUNTIF(Site_master[SAP ID],Site_master[[#This Row],[SAP ID]])&gt;1,"duplicate","unique")</f>
        <v>unique</v>
      </c>
      <c r="F268" s="7" t="s">
        <v>1280</v>
      </c>
      <c r="G268" s="7" t="s">
        <v>1281</v>
      </c>
      <c r="H268" s="7" t="s">
        <v>706</v>
      </c>
      <c r="I268" s="168" t="s">
        <v>1033</v>
      </c>
      <c r="J268" s="5" t="s">
        <v>1034</v>
      </c>
      <c r="K268" s="168" t="s">
        <v>1035</v>
      </c>
    </row>
    <row r="269" spans="1:11">
      <c r="A269" s="171" t="s">
        <v>1025</v>
      </c>
      <c r="B269" s="5" t="s">
        <v>966</v>
      </c>
      <c r="C269" s="167" t="s">
        <v>966</v>
      </c>
      <c r="D269" s="5" t="s">
        <v>1284</v>
      </c>
      <c r="E269" s="5" t="str">
        <f>IF(COUNTIF(Site_master[SAP ID],Site_master[[#This Row],[SAP ID]])&gt;1,"duplicate","unique")</f>
        <v>unique</v>
      </c>
      <c r="F269" s="7" t="s">
        <v>1285</v>
      </c>
      <c r="G269" s="7" t="s">
        <v>1286</v>
      </c>
      <c r="H269" s="7" t="s">
        <v>706</v>
      </c>
      <c r="I269" s="168" t="s">
        <v>1039</v>
      </c>
      <c r="J269" s="5" t="s">
        <v>1040</v>
      </c>
      <c r="K269" s="168" t="s">
        <v>1041</v>
      </c>
    </row>
    <row r="270" spans="1:11">
      <c r="A270" s="171" t="s">
        <v>1025</v>
      </c>
      <c r="B270" s="5" t="s">
        <v>966</v>
      </c>
      <c r="C270" s="167" t="s">
        <v>966</v>
      </c>
      <c r="D270" s="5" t="s">
        <v>1287</v>
      </c>
      <c r="E270" s="5" t="str">
        <f>IF(COUNTIF(Site_master[SAP ID],Site_master[[#This Row],[SAP ID]])&gt;1,"duplicate","unique")</f>
        <v>unique</v>
      </c>
      <c r="F270" s="7" t="s">
        <v>1234</v>
      </c>
      <c r="G270" s="7" t="s">
        <v>1235</v>
      </c>
      <c r="H270" s="7" t="s">
        <v>706</v>
      </c>
      <c r="I270" s="168" t="s">
        <v>779</v>
      </c>
      <c r="J270" s="5" t="s">
        <v>778</v>
      </c>
      <c r="K270" s="168" t="s">
        <v>1029</v>
      </c>
    </row>
    <row r="271" spans="1:11">
      <c r="A271" s="171" t="s">
        <v>1025</v>
      </c>
      <c r="B271" s="5" t="s">
        <v>966</v>
      </c>
      <c r="C271" s="167" t="s">
        <v>966</v>
      </c>
      <c r="D271" s="5" t="s">
        <v>728</v>
      </c>
      <c r="E271" s="5" t="str">
        <f>IF(COUNTIF(Site_master[SAP ID],Site_master[[#This Row],[SAP ID]])&gt;1,"duplicate","unique")</f>
        <v>unique</v>
      </c>
      <c r="F271" s="7" t="s">
        <v>1288</v>
      </c>
      <c r="G271" s="7" t="s">
        <v>1289</v>
      </c>
      <c r="H271" s="7" t="s">
        <v>706</v>
      </c>
      <c r="I271" s="168" t="s">
        <v>1033</v>
      </c>
      <c r="J271" s="5" t="s">
        <v>1034</v>
      </c>
      <c r="K271" s="168" t="s">
        <v>1035</v>
      </c>
    </row>
    <row r="272" spans="1:11">
      <c r="A272" s="171" t="s">
        <v>1025</v>
      </c>
      <c r="B272" s="5" t="s">
        <v>966</v>
      </c>
      <c r="C272" s="167" t="s">
        <v>966</v>
      </c>
      <c r="D272" s="5" t="s">
        <v>730</v>
      </c>
      <c r="E272" s="5" t="str">
        <f>IF(COUNTIF(Site_master[SAP ID],Site_master[[#This Row],[SAP ID]])&gt;1,"duplicate","unique")</f>
        <v>unique</v>
      </c>
      <c r="F272" s="7" t="s">
        <v>1288</v>
      </c>
      <c r="G272" s="7" t="s">
        <v>1289</v>
      </c>
      <c r="H272" s="7" t="s">
        <v>706</v>
      </c>
      <c r="I272" s="168" t="s">
        <v>1033</v>
      </c>
      <c r="J272" s="5" t="s">
        <v>1034</v>
      </c>
      <c r="K272" s="168" t="s">
        <v>1035</v>
      </c>
    </row>
    <row r="273" spans="1:11">
      <c r="A273" s="171" t="s">
        <v>1025</v>
      </c>
      <c r="B273" s="5" t="s">
        <v>966</v>
      </c>
      <c r="C273" s="167" t="s">
        <v>966</v>
      </c>
      <c r="D273" s="5" t="s">
        <v>870</v>
      </c>
      <c r="E273" s="5" t="str">
        <f>IF(COUNTIF(Site_master[SAP ID],Site_master[[#This Row],[SAP ID]])&gt;1,"duplicate","unique")</f>
        <v>unique</v>
      </c>
      <c r="F273" s="7" t="s">
        <v>1290</v>
      </c>
      <c r="G273" s="7" t="s">
        <v>1291</v>
      </c>
      <c r="H273" s="7" t="s">
        <v>706</v>
      </c>
      <c r="I273" s="168" t="s">
        <v>1033</v>
      </c>
      <c r="J273" s="5" t="s">
        <v>1034</v>
      </c>
      <c r="K273" s="168" t="s">
        <v>1035</v>
      </c>
    </row>
    <row r="274" spans="1:11">
      <c r="A274" s="171" t="s">
        <v>1025</v>
      </c>
      <c r="B274" s="5" t="s">
        <v>966</v>
      </c>
      <c r="C274" s="167" t="s">
        <v>966</v>
      </c>
      <c r="D274" s="5" t="s">
        <v>733</v>
      </c>
      <c r="E274" s="5" t="str">
        <f>IF(COUNTIF(Site_master[SAP ID],Site_master[[#This Row],[SAP ID]])&gt;1,"duplicate","unique")</f>
        <v>unique</v>
      </c>
      <c r="F274" s="7" t="s">
        <v>1290</v>
      </c>
      <c r="G274" s="7" t="s">
        <v>1291</v>
      </c>
      <c r="H274" s="7" t="s">
        <v>706</v>
      </c>
      <c r="I274" s="168" t="s">
        <v>1033</v>
      </c>
      <c r="J274" s="5" t="s">
        <v>1034</v>
      </c>
      <c r="K274" s="168" t="s">
        <v>1035</v>
      </c>
    </row>
    <row r="275" spans="1:11">
      <c r="A275" s="171" t="s">
        <v>1025</v>
      </c>
      <c r="B275" s="5" t="s">
        <v>966</v>
      </c>
      <c r="C275" s="167" t="s">
        <v>966</v>
      </c>
      <c r="D275" s="5" t="s">
        <v>871</v>
      </c>
      <c r="E275" s="5" t="str">
        <f>IF(COUNTIF(Site_master[SAP ID],Site_master[[#This Row],[SAP ID]])&gt;1,"duplicate","unique")</f>
        <v>unique</v>
      </c>
      <c r="F275" s="7" t="s">
        <v>1085</v>
      </c>
      <c r="G275" s="7" t="s">
        <v>1086</v>
      </c>
      <c r="H275" s="7" t="s">
        <v>706</v>
      </c>
      <c r="I275" s="168" t="s">
        <v>1033</v>
      </c>
      <c r="J275" s="5" t="s">
        <v>1034</v>
      </c>
      <c r="K275" s="168" t="s">
        <v>1035</v>
      </c>
    </row>
    <row r="276" spans="1:11">
      <c r="A276" s="171" t="s">
        <v>1025</v>
      </c>
      <c r="B276" s="5" t="s">
        <v>966</v>
      </c>
      <c r="C276" s="167" t="s">
        <v>966</v>
      </c>
      <c r="D276" s="5" t="s">
        <v>1292</v>
      </c>
      <c r="E276" s="5" t="str">
        <f>IF(COUNTIF(Site_master[SAP ID],Site_master[[#This Row],[SAP ID]])&gt;1,"duplicate","unique")</f>
        <v>unique</v>
      </c>
      <c r="F276" s="7" t="s">
        <v>1290</v>
      </c>
      <c r="G276" s="7" t="s">
        <v>1291</v>
      </c>
      <c r="H276" s="7" t="s">
        <v>706</v>
      </c>
      <c r="I276" s="168" t="s">
        <v>1033</v>
      </c>
      <c r="J276" s="5" t="s">
        <v>1034</v>
      </c>
      <c r="K276" s="168" t="s">
        <v>1035</v>
      </c>
    </row>
    <row r="277" spans="1:11">
      <c r="A277" s="171" t="s">
        <v>1025</v>
      </c>
      <c r="B277" s="5" t="s">
        <v>966</v>
      </c>
      <c r="C277" s="167" t="s">
        <v>966</v>
      </c>
      <c r="D277" s="5" t="s">
        <v>1293</v>
      </c>
      <c r="E277" s="5" t="str">
        <f>IF(COUNTIF(Site_master[SAP ID],Site_master[[#This Row],[SAP ID]])&gt;1,"duplicate","unique")</f>
        <v>unique</v>
      </c>
      <c r="F277" s="7" t="s">
        <v>1290</v>
      </c>
      <c r="G277" s="7" t="s">
        <v>1291</v>
      </c>
      <c r="H277" s="7" t="s">
        <v>706</v>
      </c>
      <c r="I277" s="168" t="s">
        <v>1033</v>
      </c>
      <c r="J277" s="5" t="s">
        <v>1034</v>
      </c>
      <c r="K277" s="168" t="s">
        <v>1035</v>
      </c>
    </row>
    <row r="278" spans="1:11">
      <c r="A278" s="171" t="s">
        <v>1025</v>
      </c>
      <c r="B278" s="5" t="s">
        <v>966</v>
      </c>
      <c r="C278" s="167" t="s">
        <v>966</v>
      </c>
      <c r="D278" s="5" t="s">
        <v>1294</v>
      </c>
      <c r="E278" s="5" t="str">
        <f>IF(COUNTIF(Site_master[SAP ID],Site_master[[#This Row],[SAP ID]])&gt;1,"duplicate","unique")</f>
        <v>unique</v>
      </c>
      <c r="F278" s="7" t="s">
        <v>1085</v>
      </c>
      <c r="G278" s="7" t="s">
        <v>1086</v>
      </c>
      <c r="H278" s="7" t="s">
        <v>706</v>
      </c>
      <c r="I278" s="168" t="s">
        <v>1033</v>
      </c>
      <c r="J278" s="5" t="s">
        <v>1034</v>
      </c>
      <c r="K278" s="168" t="s">
        <v>1035</v>
      </c>
    </row>
    <row r="279" spans="1:11">
      <c r="A279" s="171" t="s">
        <v>1025</v>
      </c>
      <c r="B279" s="5" t="s">
        <v>966</v>
      </c>
      <c r="C279" s="167" t="s">
        <v>966</v>
      </c>
      <c r="D279" s="5" t="s">
        <v>1295</v>
      </c>
      <c r="E279" s="5" t="str">
        <f>IF(COUNTIF(Site_master[SAP ID],Site_master[[#This Row],[SAP ID]])&gt;1,"duplicate","unique")</f>
        <v>unique</v>
      </c>
      <c r="F279" s="7" t="s">
        <v>1120</v>
      </c>
      <c r="G279" s="7" t="s">
        <v>1121</v>
      </c>
      <c r="H279" s="7" t="s">
        <v>706</v>
      </c>
      <c r="I279" s="168" t="s">
        <v>1039</v>
      </c>
      <c r="J279" s="5" t="s">
        <v>1040</v>
      </c>
      <c r="K279" s="168" t="s">
        <v>1041</v>
      </c>
    </row>
    <row r="280" spans="1:11">
      <c r="A280" s="171" t="s">
        <v>1025</v>
      </c>
      <c r="B280" s="5" t="s">
        <v>966</v>
      </c>
      <c r="C280" s="167" t="s">
        <v>966</v>
      </c>
      <c r="D280" s="5" t="s">
        <v>1296</v>
      </c>
      <c r="E280" s="5" t="str">
        <f>IF(COUNTIF(Site_master[SAP ID],Site_master[[#This Row],[SAP ID]])&gt;1,"duplicate","unique")</f>
        <v>unique</v>
      </c>
      <c r="F280" s="7" t="s">
        <v>1082</v>
      </c>
      <c r="G280" s="7" t="s">
        <v>1083</v>
      </c>
      <c r="H280" s="7" t="s">
        <v>706</v>
      </c>
      <c r="I280" s="168" t="s">
        <v>1033</v>
      </c>
      <c r="J280" s="5" t="s">
        <v>1034</v>
      </c>
      <c r="K280" s="168" t="s">
        <v>1035</v>
      </c>
    </row>
    <row r="281" spans="1:11">
      <c r="A281" s="171" t="s">
        <v>1025</v>
      </c>
      <c r="B281" s="5" t="s">
        <v>966</v>
      </c>
      <c r="C281" s="167" t="s">
        <v>966</v>
      </c>
      <c r="D281" s="5" t="s">
        <v>1297</v>
      </c>
      <c r="E281" s="5" t="str">
        <f>IF(COUNTIF(Site_master[SAP ID],Site_master[[#This Row],[SAP ID]])&gt;1,"duplicate","unique")</f>
        <v>unique</v>
      </c>
      <c r="F281" s="7" t="s">
        <v>1298</v>
      </c>
      <c r="G281" s="7" t="s">
        <v>1299</v>
      </c>
      <c r="H281" s="7" t="s">
        <v>706</v>
      </c>
      <c r="I281" s="168" t="s">
        <v>1039</v>
      </c>
      <c r="J281" s="5" t="s">
        <v>1040</v>
      </c>
      <c r="K281" s="168" t="s">
        <v>1041</v>
      </c>
    </row>
    <row r="282" spans="1:11">
      <c r="A282" s="171" t="s">
        <v>1025</v>
      </c>
      <c r="B282" s="5" t="s">
        <v>966</v>
      </c>
      <c r="C282" s="167" t="s">
        <v>966</v>
      </c>
      <c r="D282" s="5" t="s">
        <v>1300</v>
      </c>
      <c r="E282" s="5" t="str">
        <f>IF(COUNTIF(Site_master[SAP ID],Site_master[[#This Row],[SAP ID]])&gt;1,"duplicate","unique")</f>
        <v>unique</v>
      </c>
      <c r="F282" s="7" t="s">
        <v>1100</v>
      </c>
      <c r="G282" s="7" t="s">
        <v>1101</v>
      </c>
      <c r="H282" s="7" t="s">
        <v>706</v>
      </c>
      <c r="I282" s="168" t="s">
        <v>1039</v>
      </c>
      <c r="J282" s="5" t="s">
        <v>1040</v>
      </c>
      <c r="K282" s="168" t="s">
        <v>1041</v>
      </c>
    </row>
    <row r="283" spans="1:11">
      <c r="A283" s="171" t="s">
        <v>1025</v>
      </c>
      <c r="B283" s="5" t="s">
        <v>966</v>
      </c>
      <c r="C283" s="167" t="s">
        <v>966</v>
      </c>
      <c r="D283" s="5" t="s">
        <v>1301</v>
      </c>
      <c r="E283" s="5" t="str">
        <f>IF(COUNTIF(Site_master[SAP ID],Site_master[[#This Row],[SAP ID]])&gt;1,"duplicate","unique")</f>
        <v>unique</v>
      </c>
      <c r="F283" s="7" t="s">
        <v>1298</v>
      </c>
      <c r="G283" s="7" t="s">
        <v>1299</v>
      </c>
      <c r="H283" s="7" t="s">
        <v>706</v>
      </c>
      <c r="I283" s="168" t="s">
        <v>1039</v>
      </c>
      <c r="J283" s="5" t="s">
        <v>1040</v>
      </c>
      <c r="K283" s="168" t="s">
        <v>1041</v>
      </c>
    </row>
    <row r="284" spans="1:11">
      <c r="A284" s="171" t="s">
        <v>1025</v>
      </c>
      <c r="B284" s="5" t="s">
        <v>966</v>
      </c>
      <c r="C284" s="167" t="s">
        <v>966</v>
      </c>
      <c r="D284" s="5" t="s">
        <v>1302</v>
      </c>
      <c r="E284" s="5" t="str">
        <f>IF(COUNTIF(Site_master[SAP ID],Site_master[[#This Row],[SAP ID]])&gt;1,"duplicate","unique")</f>
        <v>unique</v>
      </c>
      <c r="F284" s="7" t="s">
        <v>1100</v>
      </c>
      <c r="G284" s="7" t="s">
        <v>1101</v>
      </c>
      <c r="H284" s="7" t="s">
        <v>706</v>
      </c>
      <c r="I284" s="168" t="s">
        <v>1039</v>
      </c>
      <c r="J284" s="5" t="s">
        <v>1040</v>
      </c>
      <c r="K284" s="168" t="s">
        <v>1041</v>
      </c>
    </row>
    <row r="285" spans="1:11">
      <c r="A285" s="171" t="s">
        <v>1025</v>
      </c>
      <c r="B285" s="5" t="s">
        <v>966</v>
      </c>
      <c r="C285" s="167" t="s">
        <v>966</v>
      </c>
      <c r="D285" s="5" t="s">
        <v>1303</v>
      </c>
      <c r="E285" s="5" t="str">
        <f>IF(COUNTIF(Site_master[SAP ID],Site_master[[#This Row],[SAP ID]])&gt;1,"duplicate","unique")</f>
        <v>unique</v>
      </c>
      <c r="F285" s="7" t="s">
        <v>1100</v>
      </c>
      <c r="G285" s="7" t="s">
        <v>1101</v>
      </c>
      <c r="H285" s="7" t="s">
        <v>706</v>
      </c>
      <c r="I285" s="168" t="s">
        <v>1039</v>
      </c>
      <c r="J285" s="5" t="s">
        <v>1040</v>
      </c>
      <c r="K285" s="168" t="s">
        <v>1041</v>
      </c>
    </row>
    <row r="286" spans="1:11">
      <c r="A286" s="171" t="s">
        <v>1025</v>
      </c>
      <c r="B286" s="5" t="s">
        <v>966</v>
      </c>
      <c r="C286" s="167" t="s">
        <v>966</v>
      </c>
      <c r="D286" s="5" t="s">
        <v>851</v>
      </c>
      <c r="E286" s="5" t="str">
        <f>IF(COUNTIF(Site_master[SAP ID],Site_master[[#This Row],[SAP ID]])&gt;1,"duplicate","unique")</f>
        <v>unique</v>
      </c>
      <c r="F286" s="7" t="s">
        <v>1298</v>
      </c>
      <c r="G286" s="7" t="s">
        <v>1299</v>
      </c>
      <c r="H286" s="7" t="s">
        <v>706</v>
      </c>
      <c r="I286" s="168" t="s">
        <v>1039</v>
      </c>
      <c r="J286" s="5" t="s">
        <v>1040</v>
      </c>
      <c r="K286" s="168" t="s">
        <v>1041</v>
      </c>
    </row>
    <row r="287" spans="1:11">
      <c r="A287" s="171" t="s">
        <v>1025</v>
      </c>
      <c r="B287" s="5" t="s">
        <v>966</v>
      </c>
      <c r="C287" s="167" t="s">
        <v>966</v>
      </c>
      <c r="D287" s="5" t="s">
        <v>1304</v>
      </c>
      <c r="E287" s="5" t="str">
        <f>IF(COUNTIF(Site_master[SAP ID],Site_master[[#This Row],[SAP ID]])&gt;1,"duplicate","unique")</f>
        <v>unique</v>
      </c>
      <c r="F287" s="7" t="s">
        <v>1298</v>
      </c>
      <c r="G287" s="7" t="s">
        <v>1299</v>
      </c>
      <c r="H287" s="7" t="s">
        <v>706</v>
      </c>
      <c r="I287" s="168" t="s">
        <v>1039</v>
      </c>
      <c r="J287" s="5" t="s">
        <v>1040</v>
      </c>
      <c r="K287" s="168" t="s">
        <v>1041</v>
      </c>
    </row>
    <row r="288" spans="1:11">
      <c r="A288" s="171" t="s">
        <v>1025</v>
      </c>
      <c r="B288" s="5" t="s">
        <v>966</v>
      </c>
      <c r="C288" s="167" t="s">
        <v>966</v>
      </c>
      <c r="D288" s="5" t="s">
        <v>1305</v>
      </c>
      <c r="E288" s="5" t="str">
        <f>IF(COUNTIF(Site_master[SAP ID],Site_master[[#This Row],[SAP ID]])&gt;1,"duplicate","unique")</f>
        <v>unique</v>
      </c>
      <c r="F288" s="7" t="s">
        <v>1100</v>
      </c>
      <c r="G288" s="7" t="s">
        <v>1101</v>
      </c>
      <c r="H288" s="7" t="s">
        <v>706</v>
      </c>
      <c r="I288" s="168" t="s">
        <v>1039</v>
      </c>
      <c r="J288" s="5" t="s">
        <v>1040</v>
      </c>
      <c r="K288" s="168" t="s">
        <v>1041</v>
      </c>
    </row>
    <row r="289" spans="1:11">
      <c r="A289" s="171" t="s">
        <v>1025</v>
      </c>
      <c r="B289" s="5" t="s">
        <v>966</v>
      </c>
      <c r="C289" s="167" t="s">
        <v>966</v>
      </c>
      <c r="D289" s="5" t="s">
        <v>1306</v>
      </c>
      <c r="E289" s="5" t="str">
        <f>IF(COUNTIF(Site_master[SAP ID],Site_master[[#This Row],[SAP ID]])&gt;1,"duplicate","unique")</f>
        <v>unique</v>
      </c>
      <c r="F289" s="7" t="s">
        <v>1100</v>
      </c>
      <c r="G289" s="7" t="s">
        <v>1101</v>
      </c>
      <c r="H289" s="7" t="s">
        <v>706</v>
      </c>
      <c r="I289" s="168" t="s">
        <v>1039</v>
      </c>
      <c r="J289" s="5" t="s">
        <v>1040</v>
      </c>
      <c r="K289" s="168" t="s">
        <v>1041</v>
      </c>
    </row>
    <row r="290" spans="1:11">
      <c r="A290" s="171" t="s">
        <v>1025</v>
      </c>
      <c r="B290" s="5" t="s">
        <v>966</v>
      </c>
      <c r="C290" s="167" t="s">
        <v>966</v>
      </c>
      <c r="D290" s="5" t="s">
        <v>1307</v>
      </c>
      <c r="E290" s="5" t="str">
        <f>IF(COUNTIF(Site_master[SAP ID],Site_master[[#This Row],[SAP ID]])&gt;1,"duplicate","unique")</f>
        <v>unique</v>
      </c>
      <c r="F290" s="7" t="s">
        <v>1100</v>
      </c>
      <c r="G290" s="7" t="s">
        <v>1101</v>
      </c>
      <c r="H290" s="7" t="s">
        <v>706</v>
      </c>
      <c r="I290" s="168" t="s">
        <v>1039</v>
      </c>
      <c r="J290" s="5" t="s">
        <v>1040</v>
      </c>
      <c r="K290" s="168" t="s">
        <v>1041</v>
      </c>
    </row>
    <row r="291" spans="1:11">
      <c r="A291" s="171" t="s">
        <v>1025</v>
      </c>
      <c r="B291" s="5" t="s">
        <v>966</v>
      </c>
      <c r="C291" s="167" t="s">
        <v>966</v>
      </c>
      <c r="D291" s="5" t="s">
        <v>1308</v>
      </c>
      <c r="E291" s="5" t="str">
        <f>IF(COUNTIF(Site_master[SAP ID],Site_master[[#This Row],[SAP ID]])&gt;1,"duplicate","unique")</f>
        <v>unique</v>
      </c>
      <c r="F291" s="7" t="s">
        <v>1298</v>
      </c>
      <c r="G291" s="7" t="s">
        <v>1299</v>
      </c>
      <c r="H291" s="7" t="s">
        <v>706</v>
      </c>
      <c r="I291" s="168" t="s">
        <v>1039</v>
      </c>
      <c r="J291" s="5" t="s">
        <v>1040</v>
      </c>
      <c r="K291" s="168" t="s">
        <v>1041</v>
      </c>
    </row>
    <row r="292" spans="1:11">
      <c r="A292" s="171" t="s">
        <v>1025</v>
      </c>
      <c r="B292" s="5" t="s">
        <v>966</v>
      </c>
      <c r="C292" s="167" t="s">
        <v>966</v>
      </c>
      <c r="D292" s="5" t="s">
        <v>1309</v>
      </c>
      <c r="E292" s="5" t="str">
        <f>IF(COUNTIF(Site_master[SAP ID],Site_master[[#This Row],[SAP ID]])&gt;1,"duplicate","unique")</f>
        <v>unique</v>
      </c>
      <c r="F292" s="7" t="s">
        <v>1298</v>
      </c>
      <c r="G292" s="7" t="s">
        <v>1299</v>
      </c>
      <c r="H292" s="7" t="s">
        <v>706</v>
      </c>
      <c r="I292" s="168" t="s">
        <v>1039</v>
      </c>
      <c r="J292" s="5" t="s">
        <v>1040</v>
      </c>
      <c r="K292" s="168" t="s">
        <v>1041</v>
      </c>
    </row>
    <row r="293" spans="1:11">
      <c r="A293" s="171" t="s">
        <v>1025</v>
      </c>
      <c r="B293" s="5" t="s">
        <v>966</v>
      </c>
      <c r="C293" s="167" t="s">
        <v>966</v>
      </c>
      <c r="D293" s="5" t="s">
        <v>857</v>
      </c>
      <c r="E293" s="5" t="str">
        <f>IF(COUNTIF(Site_master[SAP ID],Site_master[[#This Row],[SAP ID]])&gt;1,"duplicate","unique")</f>
        <v>unique</v>
      </c>
      <c r="F293" s="7" t="s">
        <v>1100</v>
      </c>
      <c r="G293" s="7" t="s">
        <v>1101</v>
      </c>
      <c r="H293" s="7" t="s">
        <v>706</v>
      </c>
      <c r="I293" s="168" t="s">
        <v>1039</v>
      </c>
      <c r="J293" s="5" t="s">
        <v>1040</v>
      </c>
      <c r="K293" s="168" t="s">
        <v>1041</v>
      </c>
    </row>
    <row r="294" spans="1:11">
      <c r="A294" s="171" t="s">
        <v>1025</v>
      </c>
      <c r="B294" s="5" t="s">
        <v>966</v>
      </c>
      <c r="C294" s="167" t="s">
        <v>966</v>
      </c>
      <c r="D294" s="5" t="s">
        <v>1310</v>
      </c>
      <c r="E294" s="5" t="str">
        <f>IF(COUNTIF(Site_master[SAP ID],Site_master[[#This Row],[SAP ID]])&gt;1,"duplicate","unique")</f>
        <v>unique</v>
      </c>
      <c r="F294" s="7" t="s">
        <v>1311</v>
      </c>
      <c r="G294" s="7" t="s">
        <v>1312</v>
      </c>
      <c r="H294" s="7" t="s">
        <v>706</v>
      </c>
      <c r="I294" s="168" t="s">
        <v>1033</v>
      </c>
      <c r="J294" s="5" t="s">
        <v>1034</v>
      </c>
      <c r="K294" s="168" t="s">
        <v>1035</v>
      </c>
    </row>
    <row r="295" spans="1:11">
      <c r="A295" s="171" t="s">
        <v>1025</v>
      </c>
      <c r="B295" s="5" t="s">
        <v>966</v>
      </c>
      <c r="C295" s="167" t="s">
        <v>966</v>
      </c>
      <c r="D295" s="5" t="s">
        <v>805</v>
      </c>
      <c r="E295" s="5" t="str">
        <f>IF(COUNTIF(Site_master[SAP ID],Site_master[[#This Row],[SAP ID]])&gt;1,"duplicate","unique")</f>
        <v>unique</v>
      </c>
      <c r="F295" s="7" t="s">
        <v>1311</v>
      </c>
      <c r="G295" s="7" t="s">
        <v>1312</v>
      </c>
      <c r="H295" s="7" t="s">
        <v>706</v>
      </c>
      <c r="I295" s="168" t="s">
        <v>1033</v>
      </c>
      <c r="J295" s="5" t="s">
        <v>1034</v>
      </c>
      <c r="K295" s="168" t="s">
        <v>1035</v>
      </c>
    </row>
    <row r="296" spans="1:11">
      <c r="A296" s="171" t="s">
        <v>1025</v>
      </c>
      <c r="B296" s="5" t="s">
        <v>966</v>
      </c>
      <c r="C296" s="167" t="s">
        <v>966</v>
      </c>
      <c r="D296" s="5" t="s">
        <v>806</v>
      </c>
      <c r="E296" s="5" t="str">
        <f>IF(COUNTIF(Site_master[SAP ID],Site_master[[#This Row],[SAP ID]])&gt;1,"duplicate","unique")</f>
        <v>unique</v>
      </c>
      <c r="F296" s="7" t="s">
        <v>1311</v>
      </c>
      <c r="G296" s="7" t="s">
        <v>1312</v>
      </c>
      <c r="H296" s="7" t="s">
        <v>706</v>
      </c>
      <c r="I296" s="168" t="s">
        <v>1033</v>
      </c>
      <c r="J296" s="5" t="s">
        <v>1034</v>
      </c>
      <c r="K296" s="168" t="s">
        <v>1035</v>
      </c>
    </row>
    <row r="297" spans="1:11">
      <c r="A297" s="171" t="s">
        <v>1025</v>
      </c>
      <c r="B297" s="5" t="s">
        <v>966</v>
      </c>
      <c r="C297" s="167" t="s">
        <v>966</v>
      </c>
      <c r="D297" s="5" t="s">
        <v>804</v>
      </c>
      <c r="E297" s="5" t="str">
        <f>IF(COUNTIF(Site_master[SAP ID],Site_master[[#This Row],[SAP ID]])&gt;1,"duplicate","unique")</f>
        <v>unique</v>
      </c>
      <c r="F297" s="7" t="s">
        <v>1311</v>
      </c>
      <c r="G297" s="7" t="s">
        <v>1312</v>
      </c>
      <c r="H297" s="7" t="s">
        <v>706</v>
      </c>
      <c r="I297" s="168" t="s">
        <v>1033</v>
      </c>
      <c r="J297" s="5" t="s">
        <v>1034</v>
      </c>
      <c r="K297" s="168" t="s">
        <v>1035</v>
      </c>
    </row>
    <row r="298" spans="1:11">
      <c r="A298" s="171" t="s">
        <v>1025</v>
      </c>
      <c r="B298" s="5" t="s">
        <v>966</v>
      </c>
      <c r="C298" s="167" t="s">
        <v>966</v>
      </c>
      <c r="D298" s="5" t="s">
        <v>803</v>
      </c>
      <c r="E298" s="5" t="str">
        <f>IF(COUNTIF(Site_master[SAP ID],Site_master[[#This Row],[SAP ID]])&gt;1,"duplicate","unique")</f>
        <v>unique</v>
      </c>
      <c r="F298" s="7" t="s">
        <v>1311</v>
      </c>
      <c r="G298" s="7" t="s">
        <v>1312</v>
      </c>
      <c r="H298" s="7" t="s">
        <v>706</v>
      </c>
      <c r="I298" s="168" t="s">
        <v>1033</v>
      </c>
      <c r="J298" s="5" t="s">
        <v>1034</v>
      </c>
      <c r="K298" s="168" t="s">
        <v>1035</v>
      </c>
    </row>
    <row r="299" spans="1:11">
      <c r="A299" s="171" t="s">
        <v>1025</v>
      </c>
      <c r="B299" s="5" t="s">
        <v>966</v>
      </c>
      <c r="C299" s="167" t="s">
        <v>966</v>
      </c>
      <c r="D299" s="5" t="s">
        <v>872</v>
      </c>
      <c r="E299" s="5" t="str">
        <f>IF(COUNTIF(Site_master[SAP ID],Site_master[[#This Row],[SAP ID]])&gt;1,"duplicate","unique")</f>
        <v>unique</v>
      </c>
      <c r="F299" s="7" t="s">
        <v>1311</v>
      </c>
      <c r="G299" s="7" t="s">
        <v>1312</v>
      </c>
      <c r="H299" s="7" t="s">
        <v>706</v>
      </c>
      <c r="I299" s="168" t="s">
        <v>1033</v>
      </c>
      <c r="J299" s="5" t="s">
        <v>1034</v>
      </c>
      <c r="K299" s="168" t="s">
        <v>1035</v>
      </c>
    </row>
    <row r="300" spans="1:11">
      <c r="A300" s="171" t="s">
        <v>1025</v>
      </c>
      <c r="B300" s="5" t="s">
        <v>966</v>
      </c>
      <c r="C300" s="167" t="s">
        <v>966</v>
      </c>
      <c r="D300" s="5" t="s">
        <v>1313</v>
      </c>
      <c r="E300" s="5" t="str">
        <f>IF(COUNTIF(Site_master[SAP ID],Site_master[[#This Row],[SAP ID]])&gt;1,"duplicate","unique")</f>
        <v>unique</v>
      </c>
      <c r="F300" s="7" t="s">
        <v>1311</v>
      </c>
      <c r="G300" s="7" t="s">
        <v>1312</v>
      </c>
      <c r="H300" s="7" t="s">
        <v>706</v>
      </c>
      <c r="I300" s="168" t="s">
        <v>1033</v>
      </c>
      <c r="J300" s="5" t="s">
        <v>1034</v>
      </c>
      <c r="K300" s="168" t="s">
        <v>1035</v>
      </c>
    </row>
    <row r="301" spans="1:11">
      <c r="A301" s="171" t="s">
        <v>1025</v>
      </c>
      <c r="B301" s="5" t="s">
        <v>966</v>
      </c>
      <c r="C301" s="167" t="s">
        <v>966</v>
      </c>
      <c r="D301" s="5" t="s">
        <v>801</v>
      </c>
      <c r="E301" s="5" t="str">
        <f>IF(COUNTIF(Site_master[SAP ID],Site_master[[#This Row],[SAP ID]])&gt;1,"duplicate","unique")</f>
        <v>unique</v>
      </c>
      <c r="F301" s="7" t="s">
        <v>1031</v>
      </c>
      <c r="G301" s="7" t="s">
        <v>1032</v>
      </c>
      <c r="H301" s="7" t="s">
        <v>706</v>
      </c>
      <c r="I301" s="168" t="s">
        <v>1033</v>
      </c>
      <c r="J301" s="5" t="s">
        <v>1034</v>
      </c>
      <c r="K301" s="168" t="s">
        <v>1035</v>
      </c>
    </row>
    <row r="302" spans="1:11">
      <c r="A302" s="171" t="s">
        <v>1025</v>
      </c>
      <c r="B302" s="5" t="s">
        <v>966</v>
      </c>
      <c r="C302" s="167" t="s">
        <v>966</v>
      </c>
      <c r="D302" s="5" t="s">
        <v>1314</v>
      </c>
      <c r="E302" s="5" t="str">
        <f>IF(COUNTIF(Site_master[SAP ID],Site_master[[#This Row],[SAP ID]])&gt;1,"duplicate","unique")</f>
        <v>unique</v>
      </c>
      <c r="F302" s="7" t="s">
        <v>1078</v>
      </c>
      <c r="G302" s="7" t="s">
        <v>1079</v>
      </c>
      <c r="H302" s="7" t="s">
        <v>706</v>
      </c>
      <c r="I302" s="168" t="s">
        <v>1033</v>
      </c>
      <c r="J302" s="5" t="s">
        <v>1034</v>
      </c>
      <c r="K302" s="168" t="s">
        <v>1035</v>
      </c>
    </row>
    <row r="303" spans="1:11">
      <c r="A303" s="171" t="s">
        <v>1025</v>
      </c>
      <c r="B303" s="5" t="s">
        <v>966</v>
      </c>
      <c r="C303" s="167" t="s">
        <v>966</v>
      </c>
      <c r="D303" s="5" t="s">
        <v>1315</v>
      </c>
      <c r="E303" s="5" t="str">
        <f>IF(COUNTIF(Site_master[SAP ID],Site_master[[#This Row],[SAP ID]])&gt;1,"duplicate","unique")</f>
        <v>unique</v>
      </c>
      <c r="F303" s="7" t="s">
        <v>1316</v>
      </c>
      <c r="G303" s="7" t="s">
        <v>1317</v>
      </c>
      <c r="H303" s="7" t="s">
        <v>706</v>
      </c>
      <c r="I303" s="168" t="s">
        <v>1033</v>
      </c>
      <c r="J303" s="5" t="s">
        <v>1034</v>
      </c>
      <c r="K303" s="168" t="s">
        <v>1035</v>
      </c>
    </row>
    <row r="304" spans="1:11">
      <c r="A304" s="171" t="s">
        <v>1025</v>
      </c>
      <c r="B304" s="5" t="s">
        <v>966</v>
      </c>
      <c r="C304" s="167" t="s">
        <v>966</v>
      </c>
      <c r="D304" s="5" t="s">
        <v>1318</v>
      </c>
      <c r="E304" s="5" t="str">
        <f>IF(COUNTIF(Site_master[SAP ID],Site_master[[#This Row],[SAP ID]])&gt;1,"duplicate","unique")</f>
        <v>unique</v>
      </c>
      <c r="F304" s="7" t="s">
        <v>1082</v>
      </c>
      <c r="G304" s="7" t="s">
        <v>1083</v>
      </c>
      <c r="H304" s="7" t="s">
        <v>706</v>
      </c>
      <c r="I304" s="168" t="s">
        <v>1033</v>
      </c>
      <c r="J304" s="5" t="s">
        <v>1034</v>
      </c>
      <c r="K304" s="168" t="s">
        <v>1035</v>
      </c>
    </row>
    <row r="305" spans="1:11">
      <c r="A305" s="171" t="s">
        <v>1025</v>
      </c>
      <c r="B305" s="5" t="s">
        <v>966</v>
      </c>
      <c r="C305" s="167" t="s">
        <v>966</v>
      </c>
      <c r="D305" s="5" t="s">
        <v>1319</v>
      </c>
      <c r="E305" s="5" t="str">
        <f>IF(COUNTIF(Site_master[SAP ID],Site_master[[#This Row],[SAP ID]])&gt;1,"duplicate","unique")</f>
        <v>unique</v>
      </c>
      <c r="F305" s="7" t="s">
        <v>1031</v>
      </c>
      <c r="G305" s="7" t="s">
        <v>1032</v>
      </c>
      <c r="H305" s="7" t="s">
        <v>706</v>
      </c>
      <c r="I305" s="168" t="s">
        <v>1033</v>
      </c>
      <c r="J305" s="5" t="s">
        <v>1034</v>
      </c>
      <c r="K305" s="168" t="s">
        <v>1035</v>
      </c>
    </row>
    <row r="306" spans="1:11">
      <c r="A306" s="171" t="s">
        <v>1025</v>
      </c>
      <c r="B306" s="5" t="s">
        <v>966</v>
      </c>
      <c r="C306" s="167" t="s">
        <v>966</v>
      </c>
      <c r="D306" s="5" t="s">
        <v>1320</v>
      </c>
      <c r="E306" s="5" t="str">
        <f>IF(COUNTIF(Site_master[SAP ID],Site_master[[#This Row],[SAP ID]])&gt;1,"duplicate","unique")</f>
        <v>unique</v>
      </c>
      <c r="F306" s="7" t="s">
        <v>1031</v>
      </c>
      <c r="G306" s="7" t="s">
        <v>1032</v>
      </c>
      <c r="H306" s="7" t="s">
        <v>706</v>
      </c>
      <c r="I306" s="168" t="s">
        <v>1033</v>
      </c>
      <c r="J306" s="5" t="s">
        <v>1034</v>
      </c>
      <c r="K306" s="168" t="s">
        <v>1035</v>
      </c>
    </row>
    <row r="307" spans="1:11">
      <c r="A307" s="171" t="s">
        <v>1025</v>
      </c>
      <c r="B307" s="5" t="s">
        <v>966</v>
      </c>
      <c r="C307" s="167" t="s">
        <v>966</v>
      </c>
      <c r="D307" s="5" t="s">
        <v>1321</v>
      </c>
      <c r="E307" s="5" t="str">
        <f>IF(COUNTIF(Site_master[SAP ID],Site_master[[#This Row],[SAP ID]])&gt;1,"duplicate","unique")</f>
        <v>unique</v>
      </c>
      <c r="F307" s="7" t="s">
        <v>1316</v>
      </c>
      <c r="G307" s="7" t="s">
        <v>1317</v>
      </c>
      <c r="H307" s="7" t="s">
        <v>706</v>
      </c>
      <c r="I307" s="168" t="s">
        <v>1033</v>
      </c>
      <c r="J307" s="5" t="s">
        <v>1034</v>
      </c>
      <c r="K307" s="168" t="s">
        <v>1035</v>
      </c>
    </row>
    <row r="308" spans="1:11">
      <c r="A308" s="171" t="s">
        <v>1025</v>
      </c>
      <c r="B308" s="5" t="s">
        <v>966</v>
      </c>
      <c r="C308" s="167" t="s">
        <v>966</v>
      </c>
      <c r="D308" s="5" t="s">
        <v>1322</v>
      </c>
      <c r="E308" s="5" t="str">
        <f>IF(COUNTIF(Site_master[SAP ID],Site_master[[#This Row],[SAP ID]])&gt;1,"duplicate","unique")</f>
        <v>unique</v>
      </c>
      <c r="F308" s="7" t="s">
        <v>1078</v>
      </c>
      <c r="G308" s="7" t="s">
        <v>1079</v>
      </c>
      <c r="H308" s="7" t="s">
        <v>706</v>
      </c>
      <c r="I308" s="168" t="s">
        <v>1033</v>
      </c>
      <c r="J308" s="5" t="s">
        <v>1034</v>
      </c>
      <c r="K308" s="168" t="s">
        <v>1035</v>
      </c>
    </row>
    <row r="309" spans="1:11">
      <c r="A309" s="171" t="s">
        <v>1025</v>
      </c>
      <c r="B309" s="5" t="s">
        <v>966</v>
      </c>
      <c r="C309" s="167" t="s">
        <v>966</v>
      </c>
      <c r="D309" s="5" t="s">
        <v>874</v>
      </c>
      <c r="E309" s="5" t="str">
        <f>IF(COUNTIF(Site_master[SAP ID],Site_master[[#This Row],[SAP ID]])&gt;1,"duplicate","unique")</f>
        <v>unique</v>
      </c>
      <c r="F309" s="7" t="s">
        <v>1082</v>
      </c>
      <c r="G309" s="7" t="s">
        <v>1083</v>
      </c>
      <c r="H309" s="7" t="s">
        <v>706</v>
      </c>
      <c r="I309" s="168" t="s">
        <v>1033</v>
      </c>
      <c r="J309" s="5" t="s">
        <v>1034</v>
      </c>
      <c r="K309" s="168" t="s">
        <v>1035</v>
      </c>
    </row>
    <row r="310" spans="1:11">
      <c r="A310" s="171" t="s">
        <v>1025</v>
      </c>
      <c r="B310" s="5" t="s">
        <v>966</v>
      </c>
      <c r="C310" s="167" t="s">
        <v>966</v>
      </c>
      <c r="D310" s="5" t="s">
        <v>1323</v>
      </c>
      <c r="E310" s="5" t="str">
        <f>IF(COUNTIF(Site_master[SAP ID],Site_master[[#This Row],[SAP ID]])&gt;1,"duplicate","unique")</f>
        <v>unique</v>
      </c>
      <c r="F310" s="7" t="s">
        <v>1082</v>
      </c>
      <c r="G310" s="7" t="s">
        <v>1083</v>
      </c>
      <c r="H310" s="7" t="s">
        <v>706</v>
      </c>
      <c r="I310" s="168" t="s">
        <v>1033</v>
      </c>
      <c r="J310" s="5" t="s">
        <v>1034</v>
      </c>
      <c r="K310" s="168" t="s">
        <v>1035</v>
      </c>
    </row>
    <row r="311" spans="1:11">
      <c r="A311" s="171" t="s">
        <v>1025</v>
      </c>
      <c r="B311" s="5" t="s">
        <v>966</v>
      </c>
      <c r="C311" s="167" t="s">
        <v>966</v>
      </c>
      <c r="D311" s="5" t="s">
        <v>875</v>
      </c>
      <c r="E311" s="5" t="str">
        <f>IF(COUNTIF(Site_master[SAP ID],Site_master[[#This Row],[SAP ID]])&gt;1,"duplicate","unique")</f>
        <v>unique</v>
      </c>
      <c r="F311" s="7" t="s">
        <v>1082</v>
      </c>
      <c r="G311" s="7" t="s">
        <v>1083</v>
      </c>
      <c r="H311" s="7" t="s">
        <v>706</v>
      </c>
      <c r="I311" s="168" t="s">
        <v>1033</v>
      </c>
      <c r="J311" s="5" t="s">
        <v>1034</v>
      </c>
      <c r="K311" s="168" t="s">
        <v>1035</v>
      </c>
    </row>
    <row r="312" spans="1:11">
      <c r="A312" s="171" t="s">
        <v>1025</v>
      </c>
      <c r="B312" s="5" t="s">
        <v>966</v>
      </c>
      <c r="C312" s="167" t="s">
        <v>966</v>
      </c>
      <c r="D312" s="5" t="s">
        <v>1324</v>
      </c>
      <c r="E312" s="5" t="str">
        <f>IF(COUNTIF(Site_master[SAP ID],Site_master[[#This Row],[SAP ID]])&gt;1,"duplicate","unique")</f>
        <v>unique</v>
      </c>
      <c r="F312" s="7" t="s">
        <v>1031</v>
      </c>
      <c r="G312" s="7" t="s">
        <v>1032</v>
      </c>
      <c r="H312" s="7" t="s">
        <v>706</v>
      </c>
      <c r="I312" s="168" t="s">
        <v>1033</v>
      </c>
      <c r="J312" s="5" t="s">
        <v>1034</v>
      </c>
      <c r="K312" s="168" t="s">
        <v>1035</v>
      </c>
    </row>
    <row r="313" spans="1:11">
      <c r="A313" s="171" t="s">
        <v>1025</v>
      </c>
      <c r="B313" s="5" t="s">
        <v>966</v>
      </c>
      <c r="C313" s="167" t="s">
        <v>966</v>
      </c>
      <c r="D313" s="5" t="s">
        <v>1325</v>
      </c>
      <c r="E313" s="5" t="str">
        <f>IF(COUNTIF(Site_master[SAP ID],Site_master[[#This Row],[SAP ID]])&gt;1,"duplicate","unique")</f>
        <v>unique</v>
      </c>
      <c r="F313" s="7" t="s">
        <v>1316</v>
      </c>
      <c r="G313" s="7" t="s">
        <v>1317</v>
      </c>
      <c r="H313" s="7" t="s">
        <v>706</v>
      </c>
      <c r="I313" s="168" t="s">
        <v>1033</v>
      </c>
      <c r="J313" s="5" t="s">
        <v>1034</v>
      </c>
      <c r="K313" s="168" t="s">
        <v>1035</v>
      </c>
    </row>
    <row r="314" spans="1:11">
      <c r="A314" s="171" t="s">
        <v>1025</v>
      </c>
      <c r="B314" s="5" t="s">
        <v>966</v>
      </c>
      <c r="C314" s="167" t="s">
        <v>966</v>
      </c>
      <c r="D314" s="5" t="s">
        <v>1326</v>
      </c>
      <c r="E314" s="5" t="str">
        <f>IF(COUNTIF(Site_master[SAP ID],Site_master[[#This Row],[SAP ID]])&gt;1,"duplicate","unique")</f>
        <v>unique</v>
      </c>
      <c r="F314" s="7" t="s">
        <v>1082</v>
      </c>
      <c r="G314" s="7" t="s">
        <v>1083</v>
      </c>
      <c r="H314" s="7" t="s">
        <v>706</v>
      </c>
      <c r="I314" s="168" t="s">
        <v>1033</v>
      </c>
      <c r="J314" s="5" t="s">
        <v>1034</v>
      </c>
      <c r="K314" s="168" t="s">
        <v>1035</v>
      </c>
    </row>
    <row r="315" spans="1:11">
      <c r="A315" s="171" t="s">
        <v>1025</v>
      </c>
      <c r="B315" s="5" t="s">
        <v>966</v>
      </c>
      <c r="C315" s="167" t="s">
        <v>966</v>
      </c>
      <c r="D315" s="5" t="s">
        <v>732</v>
      </c>
      <c r="E315" s="5" t="str">
        <f>IF(COUNTIF(Site_master[SAP ID],Site_master[[#This Row],[SAP ID]])&gt;1,"duplicate","unique")</f>
        <v>unique</v>
      </c>
      <c r="F315" s="7" t="s">
        <v>1288</v>
      </c>
      <c r="G315" s="7" t="s">
        <v>1289</v>
      </c>
      <c r="H315" s="7" t="s">
        <v>706</v>
      </c>
      <c r="I315" s="168" t="s">
        <v>1033</v>
      </c>
      <c r="J315" s="5" t="s">
        <v>1034</v>
      </c>
      <c r="K315" s="168" t="s">
        <v>1035</v>
      </c>
    </row>
    <row r="316" spans="1:11">
      <c r="A316" s="171" t="s">
        <v>1025</v>
      </c>
      <c r="B316" s="5" t="s">
        <v>966</v>
      </c>
      <c r="C316" s="167" t="s">
        <v>966</v>
      </c>
      <c r="D316" s="5" t="s">
        <v>927</v>
      </c>
      <c r="E316" s="5" t="str">
        <f>IF(COUNTIF(Site_master[SAP ID],Site_master[[#This Row],[SAP ID]])&gt;1,"duplicate","unique")</f>
        <v>unique</v>
      </c>
      <c r="F316" s="7" t="s">
        <v>1183</v>
      </c>
      <c r="G316" s="7" t="s">
        <v>1184</v>
      </c>
      <c r="H316" s="7" t="s">
        <v>706</v>
      </c>
      <c r="I316" s="168" t="s">
        <v>1033</v>
      </c>
      <c r="J316" s="5" t="s">
        <v>1034</v>
      </c>
      <c r="K316" s="168" t="s">
        <v>1035</v>
      </c>
    </row>
    <row r="317" spans="1:11">
      <c r="A317" s="171" t="s">
        <v>1025</v>
      </c>
      <c r="B317" s="5" t="s">
        <v>966</v>
      </c>
      <c r="C317" s="167" t="s">
        <v>966</v>
      </c>
      <c r="D317" s="5" t="s">
        <v>1327</v>
      </c>
      <c r="E317" s="5" t="str">
        <f>IF(COUNTIF(Site_master[SAP ID],Site_master[[#This Row],[SAP ID]])&gt;1,"duplicate","unique")</f>
        <v>unique</v>
      </c>
      <c r="F317" s="7" t="s">
        <v>1210</v>
      </c>
      <c r="G317" s="7" t="s">
        <v>1211</v>
      </c>
      <c r="H317" s="7" t="s">
        <v>706</v>
      </c>
      <c r="I317" s="168" t="s">
        <v>772</v>
      </c>
      <c r="J317" s="5" t="s">
        <v>707</v>
      </c>
      <c r="K317" s="168" t="s">
        <v>705</v>
      </c>
    </row>
    <row r="318" spans="1:11">
      <c r="A318" s="171" t="s">
        <v>1025</v>
      </c>
      <c r="B318" s="5" t="s">
        <v>966</v>
      </c>
      <c r="C318" s="167" t="s">
        <v>966</v>
      </c>
      <c r="D318" s="5" t="s">
        <v>883</v>
      </c>
      <c r="E318" s="5" t="str">
        <f>IF(COUNTIF(Site_master[SAP ID],Site_master[[#This Row],[SAP ID]])&gt;1,"duplicate","unique")</f>
        <v>unique</v>
      </c>
      <c r="F318" s="7" t="s">
        <v>1066</v>
      </c>
      <c r="G318" s="7" t="s">
        <v>1067</v>
      </c>
      <c r="H318" s="7" t="s">
        <v>706</v>
      </c>
      <c r="I318" s="168" t="s">
        <v>772</v>
      </c>
      <c r="J318" s="5" t="s">
        <v>707</v>
      </c>
      <c r="K318" s="168" t="s">
        <v>705</v>
      </c>
    </row>
    <row r="319" spans="1:11">
      <c r="A319" s="171" t="s">
        <v>1025</v>
      </c>
      <c r="B319" s="5" t="s">
        <v>966</v>
      </c>
      <c r="C319" s="167" t="s">
        <v>966</v>
      </c>
      <c r="D319" s="5" t="s">
        <v>833</v>
      </c>
      <c r="E319" s="5" t="str">
        <f>IF(COUNTIF(Site_master[SAP ID],Site_master[[#This Row],[SAP ID]])&gt;1,"duplicate","unique")</f>
        <v>unique</v>
      </c>
      <c r="F319" s="7" t="s">
        <v>1066</v>
      </c>
      <c r="G319" s="7" t="s">
        <v>1067</v>
      </c>
      <c r="H319" s="7" t="s">
        <v>706</v>
      </c>
      <c r="I319" s="168" t="s">
        <v>772</v>
      </c>
      <c r="J319" s="5" t="s">
        <v>707</v>
      </c>
      <c r="K319" s="168" t="s">
        <v>705</v>
      </c>
    </row>
    <row r="320" spans="1:11">
      <c r="A320" s="171" t="s">
        <v>1025</v>
      </c>
      <c r="B320" s="5" t="s">
        <v>966</v>
      </c>
      <c r="C320" s="167" t="s">
        <v>966</v>
      </c>
      <c r="D320" s="5" t="s">
        <v>1328</v>
      </c>
      <c r="E320" s="5" t="str">
        <f>IF(COUNTIF(Site_master[SAP ID],Site_master[[#This Row],[SAP ID]])&gt;1,"duplicate","unique")</f>
        <v>unique</v>
      </c>
      <c r="F320" s="7" t="s">
        <v>1126</v>
      </c>
      <c r="G320" s="7" t="s">
        <v>1127</v>
      </c>
      <c r="H320" s="7" t="s">
        <v>706</v>
      </c>
      <c r="I320" s="168" t="s">
        <v>1039</v>
      </c>
      <c r="J320" s="5" t="s">
        <v>1040</v>
      </c>
      <c r="K320" s="168" t="s">
        <v>1041</v>
      </c>
    </row>
    <row r="321" spans="1:11">
      <c r="A321" s="171" t="s">
        <v>1025</v>
      </c>
      <c r="B321" s="5" t="s">
        <v>966</v>
      </c>
      <c r="C321" s="167" t="s">
        <v>966</v>
      </c>
      <c r="D321" s="5" t="s">
        <v>1329</v>
      </c>
      <c r="E321" s="5" t="str">
        <f>IF(COUNTIF(Site_master[SAP ID],Site_master[[#This Row],[SAP ID]])&gt;1,"duplicate","unique")</f>
        <v>unique</v>
      </c>
      <c r="F321" s="7" t="s">
        <v>1078</v>
      </c>
      <c r="G321" s="7" t="s">
        <v>1079</v>
      </c>
      <c r="H321" s="7" t="s">
        <v>706</v>
      </c>
      <c r="I321" s="168" t="s">
        <v>1033</v>
      </c>
      <c r="J321" s="5" t="s">
        <v>1034</v>
      </c>
      <c r="K321" s="168" t="s">
        <v>1035</v>
      </c>
    </row>
    <row r="322" spans="1:11">
      <c r="A322" s="171" t="s">
        <v>1025</v>
      </c>
      <c r="B322" s="5" t="s">
        <v>966</v>
      </c>
      <c r="C322" s="167" t="s">
        <v>966</v>
      </c>
      <c r="D322" s="5" t="s">
        <v>1330</v>
      </c>
      <c r="E322" s="5" t="str">
        <f>IF(COUNTIF(Site_master[SAP ID],Site_master[[#This Row],[SAP ID]])&gt;1,"duplicate","unique")</f>
        <v>unique</v>
      </c>
      <c r="F322" s="7" t="s">
        <v>1068</v>
      </c>
      <c r="G322" s="7" t="s">
        <v>1069</v>
      </c>
      <c r="H322" s="7" t="s">
        <v>706</v>
      </c>
      <c r="I322" s="168" t="s">
        <v>1039</v>
      </c>
      <c r="J322" s="5" t="s">
        <v>1040</v>
      </c>
      <c r="K322" s="168" t="s">
        <v>1041</v>
      </c>
    </row>
    <row r="323" spans="1:11">
      <c r="A323" s="171" t="s">
        <v>1025</v>
      </c>
      <c r="B323" s="5" t="s">
        <v>966</v>
      </c>
      <c r="C323" s="167" t="s">
        <v>966</v>
      </c>
      <c r="D323" s="5" t="s">
        <v>1331</v>
      </c>
      <c r="E323" s="5" t="str">
        <f>IF(COUNTIF(Site_master[SAP ID],Site_master[[#This Row],[SAP ID]])&gt;1,"duplicate","unique")</f>
        <v>unique</v>
      </c>
      <c r="F323" s="7" t="s">
        <v>1285</v>
      </c>
      <c r="G323" s="7" t="s">
        <v>1286</v>
      </c>
      <c r="H323" s="7" t="s">
        <v>706</v>
      </c>
      <c r="I323" s="168" t="s">
        <v>1039</v>
      </c>
      <c r="J323" s="5" t="s">
        <v>1040</v>
      </c>
      <c r="K323" s="168" t="s">
        <v>1041</v>
      </c>
    </row>
    <row r="324" spans="1:11">
      <c r="A324" s="171" t="s">
        <v>1025</v>
      </c>
      <c r="B324" s="5" t="s">
        <v>966</v>
      </c>
      <c r="C324" s="167" t="s">
        <v>966</v>
      </c>
      <c r="D324" s="5" t="s">
        <v>1332</v>
      </c>
      <c r="E324" s="5" t="str">
        <f>IF(COUNTIF(Site_master[SAP ID],Site_master[[#This Row],[SAP ID]])&gt;1,"duplicate","unique")</f>
        <v>unique</v>
      </c>
      <c r="F324" s="7" t="s">
        <v>1285</v>
      </c>
      <c r="G324" s="7" t="s">
        <v>1286</v>
      </c>
      <c r="H324" s="7" t="s">
        <v>706</v>
      </c>
      <c r="I324" s="168" t="s">
        <v>1039</v>
      </c>
      <c r="J324" s="5" t="s">
        <v>1040</v>
      </c>
      <c r="K324" s="168" t="s">
        <v>1041</v>
      </c>
    </row>
    <row r="325" spans="1:11">
      <c r="A325" s="171" t="s">
        <v>1025</v>
      </c>
      <c r="B325" s="5" t="s">
        <v>966</v>
      </c>
      <c r="C325" s="167" t="s">
        <v>966</v>
      </c>
      <c r="D325" s="5" t="s">
        <v>1333</v>
      </c>
      <c r="E325" s="5" t="str">
        <f>IF(COUNTIF(Site_master[SAP ID],Site_master[[#This Row],[SAP ID]])&gt;1,"duplicate","unique")</f>
        <v>unique</v>
      </c>
      <c r="F325" s="7" t="s">
        <v>1234</v>
      </c>
      <c r="G325" s="7" t="s">
        <v>1235</v>
      </c>
      <c r="H325" s="7" t="s">
        <v>706</v>
      </c>
      <c r="I325" s="168" t="s">
        <v>779</v>
      </c>
      <c r="J325" s="5" t="s">
        <v>778</v>
      </c>
      <c r="K325" s="168" t="s">
        <v>1029</v>
      </c>
    </row>
    <row r="326" spans="1:11">
      <c r="A326" s="171" t="s">
        <v>1025</v>
      </c>
      <c r="B326" s="5" t="s">
        <v>966</v>
      </c>
      <c r="C326" s="167" t="s">
        <v>966</v>
      </c>
      <c r="D326" s="5" t="s">
        <v>1334</v>
      </c>
      <c r="E326" s="5" t="str">
        <f>IF(COUNTIF(Site_master[SAP ID],Site_master[[#This Row],[SAP ID]])&gt;1,"duplicate","unique")</f>
        <v>unique</v>
      </c>
      <c r="F326" s="7" t="s">
        <v>1335</v>
      </c>
      <c r="G326" s="7" t="s">
        <v>1336</v>
      </c>
      <c r="H326" s="7" t="s">
        <v>706</v>
      </c>
      <c r="I326" s="168" t="s">
        <v>1039</v>
      </c>
      <c r="J326" s="5" t="s">
        <v>1040</v>
      </c>
      <c r="K326" s="168" t="s">
        <v>1041</v>
      </c>
    </row>
    <row r="327" spans="1:11">
      <c r="A327" s="171" t="s">
        <v>1025</v>
      </c>
      <c r="B327" s="5" t="s">
        <v>966</v>
      </c>
      <c r="C327" s="167" t="s">
        <v>966</v>
      </c>
      <c r="D327" s="5" t="s">
        <v>1337</v>
      </c>
      <c r="E327" s="5" t="str">
        <f>IF(COUNTIF(Site_master[SAP ID],Site_master[[#This Row],[SAP ID]])&gt;1,"duplicate","unique")</f>
        <v>unique</v>
      </c>
      <c r="F327" s="7" t="s">
        <v>1335</v>
      </c>
      <c r="G327" s="7" t="s">
        <v>1336</v>
      </c>
      <c r="H327" s="7" t="s">
        <v>706</v>
      </c>
      <c r="I327" s="168" t="s">
        <v>1039</v>
      </c>
      <c r="J327" s="5" t="s">
        <v>1040</v>
      </c>
      <c r="K327" s="168" t="s">
        <v>1041</v>
      </c>
    </row>
    <row r="328" spans="1:11">
      <c r="A328" s="171" t="s">
        <v>1025</v>
      </c>
      <c r="B328" s="5" t="s">
        <v>966</v>
      </c>
      <c r="C328" s="167" t="s">
        <v>966</v>
      </c>
      <c r="D328" s="5" t="s">
        <v>1338</v>
      </c>
      <c r="E328" s="5" t="str">
        <f>IF(COUNTIF(Site_master[SAP ID],Site_master[[#This Row],[SAP ID]])&gt;1,"duplicate","unique")</f>
        <v>unique</v>
      </c>
      <c r="F328" s="7" t="s">
        <v>1068</v>
      </c>
      <c r="G328" s="7" t="s">
        <v>1069</v>
      </c>
      <c r="H328" s="7" t="s">
        <v>706</v>
      </c>
      <c r="I328" s="168" t="s">
        <v>1039</v>
      </c>
      <c r="J328" s="5" t="s">
        <v>1040</v>
      </c>
      <c r="K328" s="168" t="s">
        <v>1041</v>
      </c>
    </row>
    <row r="329" spans="1:11">
      <c r="A329" s="171" t="s">
        <v>1025</v>
      </c>
      <c r="B329" s="5" t="s">
        <v>966</v>
      </c>
      <c r="C329" s="167" t="s">
        <v>966</v>
      </c>
      <c r="D329" s="5" t="s">
        <v>1339</v>
      </c>
      <c r="E329" s="5" t="str">
        <f>IF(COUNTIF(Site_master[SAP ID],Site_master[[#This Row],[SAP ID]])&gt;1,"duplicate","unique")</f>
        <v>unique</v>
      </c>
      <c r="F329" s="7" t="s">
        <v>1068</v>
      </c>
      <c r="G329" s="7" t="s">
        <v>1069</v>
      </c>
      <c r="H329" s="7" t="s">
        <v>706</v>
      </c>
      <c r="I329" s="168" t="s">
        <v>1039</v>
      </c>
      <c r="J329" s="5" t="s">
        <v>1040</v>
      </c>
      <c r="K329" s="168" t="s">
        <v>1041</v>
      </c>
    </row>
    <row r="330" spans="1:11">
      <c r="A330" s="171" t="s">
        <v>1025</v>
      </c>
      <c r="B330" s="5" t="s">
        <v>966</v>
      </c>
      <c r="C330" s="167" t="s">
        <v>966</v>
      </c>
      <c r="D330" s="5" t="s">
        <v>847</v>
      </c>
      <c r="E330" s="5" t="str">
        <f>IF(COUNTIF(Site_master[SAP ID],Site_master[[#This Row],[SAP ID]])&gt;1,"duplicate","unique")</f>
        <v>unique</v>
      </c>
      <c r="F330" s="7" t="s">
        <v>1068</v>
      </c>
      <c r="G330" s="7" t="s">
        <v>1069</v>
      </c>
      <c r="H330" s="7" t="s">
        <v>706</v>
      </c>
      <c r="I330" s="168" t="s">
        <v>1039</v>
      </c>
      <c r="J330" s="5" t="s">
        <v>1040</v>
      </c>
      <c r="K330" s="168" t="s">
        <v>1041</v>
      </c>
    </row>
    <row r="331" spans="1:11">
      <c r="A331" s="171" t="s">
        <v>1025</v>
      </c>
      <c r="B331" s="5" t="s">
        <v>966</v>
      </c>
      <c r="C331" s="167" t="s">
        <v>966</v>
      </c>
      <c r="D331" s="5" t="s">
        <v>1340</v>
      </c>
      <c r="E331" s="5" t="str">
        <f>IF(COUNTIF(Site_master[SAP ID],Site_master[[#This Row],[SAP ID]])&gt;1,"duplicate","unique")</f>
        <v>unique</v>
      </c>
      <c r="F331" s="7" t="s">
        <v>1335</v>
      </c>
      <c r="G331" s="7" t="s">
        <v>1336</v>
      </c>
      <c r="H331" s="7" t="s">
        <v>706</v>
      </c>
      <c r="I331" s="168" t="s">
        <v>1039</v>
      </c>
      <c r="J331" s="5" t="s">
        <v>1040</v>
      </c>
      <c r="K331" s="168" t="s">
        <v>1041</v>
      </c>
    </row>
    <row r="332" spans="1:11">
      <c r="A332" s="171" t="s">
        <v>1025</v>
      </c>
      <c r="B332" s="5" t="s">
        <v>966</v>
      </c>
      <c r="C332" s="167" t="s">
        <v>966</v>
      </c>
      <c r="D332" s="5" t="s">
        <v>1341</v>
      </c>
      <c r="E332" s="5" t="str">
        <f>IF(COUNTIF(Site_master[SAP ID],Site_master[[#This Row],[SAP ID]])&gt;1,"duplicate","unique")</f>
        <v>unique</v>
      </c>
      <c r="F332" s="7" t="s">
        <v>1335</v>
      </c>
      <c r="G332" s="7" t="s">
        <v>1336</v>
      </c>
      <c r="H332" s="7" t="s">
        <v>706</v>
      </c>
      <c r="I332" s="168" t="s">
        <v>1039</v>
      </c>
      <c r="J332" s="5" t="s">
        <v>1040</v>
      </c>
      <c r="K332" s="168" t="s">
        <v>1041</v>
      </c>
    </row>
    <row r="333" spans="1:11">
      <c r="A333" s="171" t="s">
        <v>1025</v>
      </c>
      <c r="B333" s="5" t="s">
        <v>966</v>
      </c>
      <c r="C333" s="167" t="s">
        <v>966</v>
      </c>
      <c r="D333" s="5" t="s">
        <v>1342</v>
      </c>
      <c r="E333" s="5" t="str">
        <f>IF(COUNTIF(Site_master[SAP ID],Site_master[[#This Row],[SAP ID]])&gt;1,"duplicate","unique")</f>
        <v>unique</v>
      </c>
      <c r="F333" s="7" t="s">
        <v>1068</v>
      </c>
      <c r="G333" s="7" t="s">
        <v>1069</v>
      </c>
      <c r="H333" s="7" t="s">
        <v>706</v>
      </c>
      <c r="I333" s="168" t="s">
        <v>1039</v>
      </c>
      <c r="J333" s="5" t="s">
        <v>1040</v>
      </c>
      <c r="K333" s="168" t="s">
        <v>1041</v>
      </c>
    </row>
    <row r="334" spans="1:11">
      <c r="A334" s="171" t="s">
        <v>1025</v>
      </c>
      <c r="B334" s="5" t="s">
        <v>966</v>
      </c>
      <c r="C334" s="167" t="s">
        <v>966</v>
      </c>
      <c r="D334" s="5" t="s">
        <v>1343</v>
      </c>
      <c r="E334" s="5" t="str">
        <f>IF(COUNTIF(Site_master[SAP ID],Site_master[[#This Row],[SAP ID]])&gt;1,"duplicate","unique")</f>
        <v>unique</v>
      </c>
      <c r="F334" s="7" t="s">
        <v>1068</v>
      </c>
      <c r="G334" s="7" t="s">
        <v>1069</v>
      </c>
      <c r="H334" s="7" t="s">
        <v>706</v>
      </c>
      <c r="I334" s="168" t="s">
        <v>1039</v>
      </c>
      <c r="J334" s="5" t="s">
        <v>1040</v>
      </c>
      <c r="K334" s="168" t="s">
        <v>1041</v>
      </c>
    </row>
    <row r="335" spans="1:11">
      <c r="A335" s="171" t="s">
        <v>1025</v>
      </c>
      <c r="B335" s="5" t="s">
        <v>966</v>
      </c>
      <c r="C335" s="167" t="s">
        <v>966</v>
      </c>
      <c r="D335" s="5" t="s">
        <v>853</v>
      </c>
      <c r="E335" s="5" t="str">
        <f>IF(COUNTIF(Site_master[SAP ID],Site_master[[#This Row],[SAP ID]])&gt;1,"duplicate","unique")</f>
        <v>unique</v>
      </c>
      <c r="F335" s="7" t="s">
        <v>1285</v>
      </c>
      <c r="G335" s="7" t="s">
        <v>1286</v>
      </c>
      <c r="H335" s="7" t="s">
        <v>706</v>
      </c>
      <c r="I335" s="168" t="s">
        <v>1039</v>
      </c>
      <c r="J335" s="5" t="s">
        <v>1040</v>
      </c>
      <c r="K335" s="168" t="s">
        <v>1041</v>
      </c>
    </row>
    <row r="336" spans="1:11">
      <c r="A336" s="171" t="s">
        <v>1025</v>
      </c>
      <c r="B336" s="5" t="s">
        <v>966</v>
      </c>
      <c r="C336" s="167" t="s">
        <v>966</v>
      </c>
      <c r="D336" s="5" t="s">
        <v>1344</v>
      </c>
      <c r="E336" s="5" t="str">
        <f>IF(COUNTIF(Site_master[SAP ID],Site_master[[#This Row],[SAP ID]])&gt;1,"duplicate","unique")</f>
        <v>unique</v>
      </c>
      <c r="F336" s="7" t="s">
        <v>1285</v>
      </c>
      <c r="G336" s="7" t="s">
        <v>1286</v>
      </c>
      <c r="H336" s="7" t="s">
        <v>706</v>
      </c>
      <c r="I336" s="168" t="s">
        <v>1039</v>
      </c>
      <c r="J336" s="5" t="s">
        <v>1040</v>
      </c>
      <c r="K336" s="168" t="s">
        <v>1041</v>
      </c>
    </row>
    <row r="337" spans="1:11">
      <c r="A337" s="171" t="s">
        <v>1025</v>
      </c>
      <c r="B337" s="5" t="s">
        <v>966</v>
      </c>
      <c r="C337" s="167" t="s">
        <v>966</v>
      </c>
      <c r="D337" s="5" t="s">
        <v>854</v>
      </c>
      <c r="E337" s="5" t="str">
        <f>IF(COUNTIF(Site_master[SAP ID],Site_master[[#This Row],[SAP ID]])&gt;1,"duplicate","unique")</f>
        <v>unique</v>
      </c>
      <c r="F337" s="7" t="s">
        <v>1068</v>
      </c>
      <c r="G337" s="7" t="s">
        <v>1069</v>
      </c>
      <c r="H337" s="7" t="s">
        <v>706</v>
      </c>
      <c r="I337" s="168" t="s">
        <v>1039</v>
      </c>
      <c r="J337" s="5" t="s">
        <v>1040</v>
      </c>
      <c r="K337" s="168" t="s">
        <v>1041</v>
      </c>
    </row>
    <row r="338" spans="1:11">
      <c r="A338" s="171" t="s">
        <v>1025</v>
      </c>
      <c r="B338" s="5" t="s">
        <v>966</v>
      </c>
      <c r="C338" s="167" t="s">
        <v>966</v>
      </c>
      <c r="D338" s="5" t="s">
        <v>849</v>
      </c>
      <c r="E338" s="5" t="str">
        <f>IF(COUNTIF(Site_master[SAP ID],Site_master[[#This Row],[SAP ID]])&gt;1,"duplicate","unique")</f>
        <v>unique</v>
      </c>
      <c r="F338" s="7" t="s">
        <v>1068</v>
      </c>
      <c r="G338" s="7" t="s">
        <v>1069</v>
      </c>
      <c r="H338" s="7" t="s">
        <v>706</v>
      </c>
      <c r="I338" s="168" t="s">
        <v>1039</v>
      </c>
      <c r="J338" s="5" t="s">
        <v>1040</v>
      </c>
      <c r="K338" s="168" t="s">
        <v>1041</v>
      </c>
    </row>
    <row r="339" spans="1:11">
      <c r="A339" s="171" t="s">
        <v>1025</v>
      </c>
      <c r="B339" s="5" t="s">
        <v>966</v>
      </c>
      <c r="C339" s="167" t="s">
        <v>966</v>
      </c>
      <c r="D339" s="5" t="s">
        <v>1345</v>
      </c>
      <c r="E339" s="5" t="str">
        <f>IF(COUNTIF(Site_master[SAP ID],Site_master[[#This Row],[SAP ID]])&gt;1,"duplicate","unique")</f>
        <v>unique</v>
      </c>
      <c r="F339" s="7" t="s">
        <v>1068</v>
      </c>
      <c r="G339" s="7" t="s">
        <v>1069</v>
      </c>
      <c r="H339" s="7" t="s">
        <v>706</v>
      </c>
      <c r="I339" s="168" t="s">
        <v>1039</v>
      </c>
      <c r="J339" s="5" t="s">
        <v>1040</v>
      </c>
      <c r="K339" s="168" t="s">
        <v>1041</v>
      </c>
    </row>
    <row r="340" spans="1:11">
      <c r="A340" s="171" t="s">
        <v>1025</v>
      </c>
      <c r="B340" s="5" t="s">
        <v>966</v>
      </c>
      <c r="C340" s="167" t="s">
        <v>966</v>
      </c>
      <c r="D340" s="5" t="s">
        <v>1346</v>
      </c>
      <c r="E340" s="5" t="str">
        <f>IF(COUNTIF(Site_master[SAP ID],Site_master[[#This Row],[SAP ID]])&gt;1,"duplicate","unique")</f>
        <v>unique</v>
      </c>
      <c r="F340" s="7" t="s">
        <v>1285</v>
      </c>
      <c r="G340" s="7" t="s">
        <v>1286</v>
      </c>
      <c r="H340" s="7" t="s">
        <v>706</v>
      </c>
      <c r="I340" s="168" t="s">
        <v>1039</v>
      </c>
      <c r="J340" s="5" t="s">
        <v>1040</v>
      </c>
      <c r="K340" s="168" t="s">
        <v>1041</v>
      </c>
    </row>
    <row r="341" spans="1:11">
      <c r="A341" s="171" t="s">
        <v>1025</v>
      </c>
      <c r="B341" s="5" t="s">
        <v>966</v>
      </c>
      <c r="C341" s="167" t="s">
        <v>966</v>
      </c>
      <c r="D341" s="5" t="s">
        <v>1347</v>
      </c>
      <c r="E341" s="5" t="str">
        <f>IF(COUNTIF(Site_master[SAP ID],Site_master[[#This Row],[SAP ID]])&gt;1,"duplicate","unique")</f>
        <v>unique</v>
      </c>
      <c r="F341" s="7" t="s">
        <v>1285</v>
      </c>
      <c r="G341" s="7" t="s">
        <v>1286</v>
      </c>
      <c r="H341" s="7" t="s">
        <v>706</v>
      </c>
      <c r="I341" s="168" t="s">
        <v>1039</v>
      </c>
      <c r="J341" s="5" t="s">
        <v>1040</v>
      </c>
      <c r="K341" s="168" t="s">
        <v>1041</v>
      </c>
    </row>
    <row r="342" spans="1:11">
      <c r="A342" s="171" t="s">
        <v>1025</v>
      </c>
      <c r="B342" s="5" t="s">
        <v>966</v>
      </c>
      <c r="C342" s="167" t="s">
        <v>966</v>
      </c>
      <c r="D342" s="5" t="s">
        <v>1348</v>
      </c>
      <c r="E342" s="5" t="str">
        <f>IF(COUNTIF(Site_master[SAP ID],Site_master[[#This Row],[SAP ID]])&gt;1,"duplicate","unique")</f>
        <v>unique</v>
      </c>
      <c r="F342" s="7" t="s">
        <v>1068</v>
      </c>
      <c r="G342" s="7" t="s">
        <v>1069</v>
      </c>
      <c r="H342" s="7" t="s">
        <v>706</v>
      </c>
      <c r="I342" s="168" t="s">
        <v>1039</v>
      </c>
      <c r="J342" s="5" t="s">
        <v>1040</v>
      </c>
      <c r="K342" s="168" t="s">
        <v>1041</v>
      </c>
    </row>
    <row r="343" spans="1:11">
      <c r="A343" s="171" t="s">
        <v>1025</v>
      </c>
      <c r="B343" s="5" t="s">
        <v>966</v>
      </c>
      <c r="C343" s="167" t="s">
        <v>966</v>
      </c>
      <c r="D343" s="5" t="s">
        <v>868</v>
      </c>
      <c r="E343" s="5" t="str">
        <f>IF(COUNTIF(Site_master[SAP ID],Site_master[[#This Row],[SAP ID]])&gt;1,"duplicate","unique")</f>
        <v>unique</v>
      </c>
      <c r="F343" s="7" t="s">
        <v>1349</v>
      </c>
      <c r="G343" s="7" t="s">
        <v>1350</v>
      </c>
      <c r="H343" s="7" t="s">
        <v>706</v>
      </c>
      <c r="I343" s="168" t="s">
        <v>1033</v>
      </c>
      <c r="J343" s="5" t="s">
        <v>1034</v>
      </c>
      <c r="K343" s="168" t="s">
        <v>1035</v>
      </c>
    </row>
    <row r="344" spans="1:11">
      <c r="A344" s="171" t="s">
        <v>1025</v>
      </c>
      <c r="B344" s="5" t="s">
        <v>966</v>
      </c>
      <c r="C344" s="167" t="s">
        <v>966</v>
      </c>
      <c r="D344" s="5" t="s">
        <v>1351</v>
      </c>
      <c r="E344" s="5" t="str">
        <f>IF(COUNTIF(Site_master[SAP ID],Site_master[[#This Row],[SAP ID]])&gt;1,"duplicate","unique")</f>
        <v>unique</v>
      </c>
      <c r="F344" s="7" t="s">
        <v>1349</v>
      </c>
      <c r="G344" s="7" t="s">
        <v>1350</v>
      </c>
      <c r="H344" s="7" t="s">
        <v>706</v>
      </c>
      <c r="I344" s="168" t="s">
        <v>1033</v>
      </c>
      <c r="J344" s="5" t="s">
        <v>1034</v>
      </c>
      <c r="K344" s="168" t="s">
        <v>1035</v>
      </c>
    </row>
    <row r="345" spans="1:11">
      <c r="A345" s="171" t="s">
        <v>1025</v>
      </c>
      <c r="B345" s="5" t="s">
        <v>966</v>
      </c>
      <c r="C345" s="167" t="s">
        <v>966</v>
      </c>
      <c r="D345" s="5" t="s">
        <v>1352</v>
      </c>
      <c r="E345" s="5" t="str">
        <f>IF(COUNTIF(Site_master[SAP ID],Site_master[[#This Row],[SAP ID]])&gt;1,"duplicate","unique")</f>
        <v>unique</v>
      </c>
      <c r="F345" s="7" t="s">
        <v>1349</v>
      </c>
      <c r="G345" s="7" t="s">
        <v>1350</v>
      </c>
      <c r="H345" s="7" t="s">
        <v>706</v>
      </c>
      <c r="I345" s="168" t="s">
        <v>1033</v>
      </c>
      <c r="J345" s="5" t="s">
        <v>1034</v>
      </c>
      <c r="K345" s="168" t="s">
        <v>1035</v>
      </c>
    </row>
    <row r="346" spans="1:11">
      <c r="A346" s="171" t="s">
        <v>1025</v>
      </c>
      <c r="B346" s="5" t="s">
        <v>966</v>
      </c>
      <c r="C346" s="167" t="s">
        <v>966</v>
      </c>
      <c r="D346" s="5" t="s">
        <v>1353</v>
      </c>
      <c r="E346" s="5" t="str">
        <f>IF(COUNTIF(Site_master[SAP ID],Site_master[[#This Row],[SAP ID]])&gt;1,"duplicate","unique")</f>
        <v>unique</v>
      </c>
      <c r="F346" s="7" t="s">
        <v>1085</v>
      </c>
      <c r="G346" s="7" t="s">
        <v>1086</v>
      </c>
      <c r="H346" s="7" t="s">
        <v>706</v>
      </c>
      <c r="I346" s="168" t="s">
        <v>1033</v>
      </c>
      <c r="J346" s="5" t="s">
        <v>1034</v>
      </c>
      <c r="K346" s="168" t="s">
        <v>1035</v>
      </c>
    </row>
    <row r="347" spans="1:11">
      <c r="A347" s="171" t="s">
        <v>1025</v>
      </c>
      <c r="B347" s="5" t="s">
        <v>966</v>
      </c>
      <c r="C347" s="167" t="s">
        <v>966</v>
      </c>
      <c r="D347" s="5" t="s">
        <v>1354</v>
      </c>
      <c r="E347" s="5" t="str">
        <f>IF(COUNTIF(Site_master[SAP ID],Site_master[[#This Row],[SAP ID]])&gt;1,"duplicate","unique")</f>
        <v>unique</v>
      </c>
      <c r="F347" s="7" t="s">
        <v>1349</v>
      </c>
      <c r="G347" s="7" t="s">
        <v>1350</v>
      </c>
      <c r="H347" s="7" t="s">
        <v>706</v>
      </c>
      <c r="I347" s="168" t="s">
        <v>1033</v>
      </c>
      <c r="J347" s="5" t="s">
        <v>1034</v>
      </c>
      <c r="K347" s="168" t="s">
        <v>1035</v>
      </c>
    </row>
    <row r="348" spans="1:11">
      <c r="A348" s="171" t="s">
        <v>1025</v>
      </c>
      <c r="B348" s="5" t="s">
        <v>966</v>
      </c>
      <c r="C348" s="167" t="s">
        <v>966</v>
      </c>
      <c r="D348" s="5" t="s">
        <v>1355</v>
      </c>
      <c r="E348" s="5" t="str">
        <f>IF(COUNTIF(Site_master[SAP ID],Site_master[[#This Row],[SAP ID]])&gt;1,"duplicate","unique")</f>
        <v>unique</v>
      </c>
      <c r="F348" s="7" t="s">
        <v>1085</v>
      </c>
      <c r="G348" s="7" t="s">
        <v>1086</v>
      </c>
      <c r="H348" s="7" t="s">
        <v>706</v>
      </c>
      <c r="I348" s="168" t="s">
        <v>1033</v>
      </c>
      <c r="J348" s="5" t="s">
        <v>1034</v>
      </c>
      <c r="K348" s="168" t="s">
        <v>1035</v>
      </c>
    </row>
    <row r="349" spans="1:11">
      <c r="A349" s="171" t="s">
        <v>1025</v>
      </c>
      <c r="B349" s="5" t="s">
        <v>966</v>
      </c>
      <c r="C349" s="167" t="s">
        <v>966</v>
      </c>
      <c r="D349" s="5" t="s">
        <v>1356</v>
      </c>
      <c r="E349" s="5" t="str">
        <f>IF(COUNTIF(Site_master[SAP ID],Site_master[[#This Row],[SAP ID]])&gt;1,"duplicate","unique")</f>
        <v>unique</v>
      </c>
      <c r="F349" s="7" t="s">
        <v>1349</v>
      </c>
      <c r="G349" s="7" t="s">
        <v>1350</v>
      </c>
      <c r="H349" s="7" t="s">
        <v>706</v>
      </c>
      <c r="I349" s="168" t="s">
        <v>1033</v>
      </c>
      <c r="J349" s="5" t="s">
        <v>1034</v>
      </c>
      <c r="K349" s="168" t="s">
        <v>1035</v>
      </c>
    </row>
    <row r="350" spans="1:11">
      <c r="A350" s="171" t="s">
        <v>1025</v>
      </c>
      <c r="B350" s="5" t="s">
        <v>966</v>
      </c>
      <c r="C350" s="167" t="s">
        <v>966</v>
      </c>
      <c r="D350" s="5" t="s">
        <v>1357</v>
      </c>
      <c r="E350" s="5" t="str">
        <f>IF(COUNTIF(Site_master[SAP ID],Site_master[[#This Row],[SAP ID]])&gt;1,"duplicate","unique")</f>
        <v>unique</v>
      </c>
      <c r="F350" s="7" t="s">
        <v>1349</v>
      </c>
      <c r="G350" s="7" t="s">
        <v>1350</v>
      </c>
      <c r="H350" s="7" t="s">
        <v>706</v>
      </c>
      <c r="I350" s="168" t="s">
        <v>1033</v>
      </c>
      <c r="J350" s="5" t="s">
        <v>1034</v>
      </c>
      <c r="K350" s="168" t="s">
        <v>1035</v>
      </c>
    </row>
    <row r="351" spans="1:11">
      <c r="A351" s="171" t="s">
        <v>1025</v>
      </c>
      <c r="B351" s="5" t="s">
        <v>966</v>
      </c>
      <c r="C351" s="167" t="s">
        <v>966</v>
      </c>
      <c r="D351" s="5" t="s">
        <v>869</v>
      </c>
      <c r="E351" s="5" t="str">
        <f>IF(COUNTIF(Site_master[SAP ID],Site_master[[#This Row],[SAP ID]])&gt;1,"duplicate","unique")</f>
        <v>unique</v>
      </c>
      <c r="F351" s="7" t="s">
        <v>1290</v>
      </c>
      <c r="G351" s="7" t="s">
        <v>1291</v>
      </c>
      <c r="H351" s="7" t="s">
        <v>706</v>
      </c>
      <c r="I351" s="168" t="s">
        <v>1033</v>
      </c>
      <c r="J351" s="5" t="s">
        <v>1034</v>
      </c>
      <c r="K351" s="168" t="s">
        <v>1035</v>
      </c>
    </row>
    <row r="352" spans="1:11">
      <c r="A352" s="171" t="s">
        <v>1025</v>
      </c>
      <c r="B352" s="5" t="s">
        <v>966</v>
      </c>
      <c r="C352" s="167" t="s">
        <v>966</v>
      </c>
      <c r="D352" s="5" t="s">
        <v>1358</v>
      </c>
      <c r="E352" s="5" t="str">
        <f>IF(COUNTIF(Site_master[SAP ID],Site_master[[#This Row],[SAP ID]])&gt;1,"duplicate","unique")</f>
        <v>unique</v>
      </c>
      <c r="F352" s="7" t="s">
        <v>1085</v>
      </c>
      <c r="G352" s="7" t="s">
        <v>1086</v>
      </c>
      <c r="H352" s="7" t="s">
        <v>706</v>
      </c>
      <c r="I352" s="168" t="s">
        <v>1033</v>
      </c>
      <c r="J352" s="5" t="s">
        <v>1034</v>
      </c>
      <c r="K352" s="168" t="s">
        <v>1035</v>
      </c>
    </row>
    <row r="353" spans="1:11">
      <c r="A353" s="171" t="s">
        <v>1025</v>
      </c>
      <c r="B353" s="5" t="s">
        <v>966</v>
      </c>
      <c r="C353" s="167" t="s">
        <v>966</v>
      </c>
      <c r="D353" s="5" t="s">
        <v>782</v>
      </c>
      <c r="E353" s="5" t="str">
        <f>IF(COUNTIF(Site_master[SAP ID],Site_master[[#This Row],[SAP ID]])&gt;1,"duplicate","unique")</f>
        <v>unique</v>
      </c>
      <c r="F353" s="7" t="s">
        <v>1057</v>
      </c>
      <c r="G353" s="7" t="s">
        <v>1058</v>
      </c>
      <c r="H353" s="7" t="s">
        <v>706</v>
      </c>
      <c r="I353" s="168" t="s">
        <v>779</v>
      </c>
      <c r="J353" s="5" t="s">
        <v>778</v>
      </c>
      <c r="K353" s="168" t="s">
        <v>1029</v>
      </c>
    </row>
    <row r="354" spans="1:11">
      <c r="A354" s="171" t="s">
        <v>1025</v>
      </c>
      <c r="B354" s="5" t="s">
        <v>966</v>
      </c>
      <c r="C354" s="167" t="s">
        <v>966</v>
      </c>
      <c r="D354" s="5" t="s">
        <v>759</v>
      </c>
      <c r="E354" s="5" t="str">
        <f>IF(COUNTIF(Site_master[SAP ID],Site_master[[#This Row],[SAP ID]])&gt;1,"duplicate","unique")</f>
        <v>unique</v>
      </c>
      <c r="F354" s="7" t="s">
        <v>1117</v>
      </c>
      <c r="G354" s="7" t="s">
        <v>1118</v>
      </c>
      <c r="H354" s="7" t="s">
        <v>706</v>
      </c>
      <c r="I354" s="168" t="s">
        <v>1033</v>
      </c>
      <c r="J354" s="5" t="s">
        <v>1034</v>
      </c>
      <c r="K354" s="168" t="s">
        <v>1035</v>
      </c>
    </row>
    <row r="355" spans="1:11">
      <c r="A355" s="171" t="s">
        <v>1025</v>
      </c>
      <c r="B355" s="5" t="s">
        <v>966</v>
      </c>
      <c r="C355" s="167" t="s">
        <v>966</v>
      </c>
      <c r="D355" s="5" t="s">
        <v>1359</v>
      </c>
      <c r="E355" s="5" t="str">
        <f>IF(COUNTIF(Site_master[SAP ID],Site_master[[#This Row],[SAP ID]])&gt;1,"duplicate","unique")</f>
        <v>unique</v>
      </c>
      <c r="F355" s="7" t="s">
        <v>1111</v>
      </c>
      <c r="G355" s="7" t="s">
        <v>1112</v>
      </c>
      <c r="H355" s="7" t="s">
        <v>706</v>
      </c>
      <c r="I355" s="168" t="s">
        <v>772</v>
      </c>
      <c r="J355" s="5" t="s">
        <v>707</v>
      </c>
      <c r="K355" s="168" t="s">
        <v>705</v>
      </c>
    </row>
    <row r="356" spans="1:11">
      <c r="A356" s="171" t="s">
        <v>1025</v>
      </c>
      <c r="B356" s="5" t="s">
        <v>966</v>
      </c>
      <c r="C356" s="167" t="s">
        <v>966</v>
      </c>
      <c r="D356" s="5" t="s">
        <v>823</v>
      </c>
      <c r="E356" s="5" t="str">
        <f>IF(COUNTIF(Site_master[SAP ID],Site_master[[#This Row],[SAP ID]])&gt;1,"duplicate","unique")</f>
        <v>unique</v>
      </c>
      <c r="F356" s="7" t="s">
        <v>1066</v>
      </c>
      <c r="G356" s="7" t="s">
        <v>1067</v>
      </c>
      <c r="H356" s="7" t="s">
        <v>706</v>
      </c>
      <c r="I356" s="168" t="s">
        <v>772</v>
      </c>
      <c r="J356" s="5" t="s">
        <v>707</v>
      </c>
      <c r="K356" s="168" t="s">
        <v>705</v>
      </c>
    </row>
    <row r="357" spans="1:11">
      <c r="A357" s="171" t="s">
        <v>1025</v>
      </c>
      <c r="B357" s="5" t="s">
        <v>966</v>
      </c>
      <c r="C357" s="167" t="s">
        <v>966</v>
      </c>
      <c r="D357" s="5" t="s">
        <v>797</v>
      </c>
      <c r="E357" s="5" t="str">
        <f>IF(COUNTIF(Site_master[SAP ID],Site_master[[#This Row],[SAP ID]])&gt;1,"duplicate","unique")</f>
        <v>unique</v>
      </c>
      <c r="F357" s="7" t="s">
        <v>1066</v>
      </c>
      <c r="G357" s="7" t="s">
        <v>1067</v>
      </c>
      <c r="H357" s="7" t="s">
        <v>706</v>
      </c>
      <c r="I357" s="168" t="s">
        <v>772</v>
      </c>
      <c r="J357" s="5" t="s">
        <v>707</v>
      </c>
      <c r="K357" s="168" t="s">
        <v>705</v>
      </c>
    </row>
    <row r="358" spans="1:11">
      <c r="A358" s="171" t="s">
        <v>1025</v>
      </c>
      <c r="B358" s="5" t="s">
        <v>966</v>
      </c>
      <c r="C358" s="167" t="s">
        <v>966</v>
      </c>
      <c r="D358" s="5" t="s">
        <v>1360</v>
      </c>
      <c r="E358" s="5" t="str">
        <f>IF(COUNTIF(Site_master[SAP ID],Site_master[[#This Row],[SAP ID]])&gt;1,"duplicate","unique")</f>
        <v>unique</v>
      </c>
      <c r="F358" s="7" t="s">
        <v>1183</v>
      </c>
      <c r="G358" s="7" t="s">
        <v>1184</v>
      </c>
      <c r="H358" s="7" t="s">
        <v>706</v>
      </c>
      <c r="I358" s="168" t="s">
        <v>772</v>
      </c>
      <c r="J358" s="5" t="s">
        <v>707</v>
      </c>
      <c r="K358" s="168" t="s">
        <v>705</v>
      </c>
    </row>
    <row r="359" spans="1:11">
      <c r="A359" s="171" t="s">
        <v>1025</v>
      </c>
      <c r="B359" s="5" t="s">
        <v>966</v>
      </c>
      <c r="C359" s="167" t="s">
        <v>966</v>
      </c>
      <c r="D359" s="5" t="s">
        <v>1361</v>
      </c>
      <c r="E359" s="5" t="str">
        <f>IF(COUNTIF(Site_master[SAP ID],Site_master[[#This Row],[SAP ID]])&gt;1,"duplicate","unique")</f>
        <v>unique</v>
      </c>
      <c r="F359" s="7" t="s">
        <v>1210</v>
      </c>
      <c r="G359" s="7" t="s">
        <v>1211</v>
      </c>
      <c r="H359" s="7" t="s">
        <v>706</v>
      </c>
      <c r="I359" s="168" t="s">
        <v>772</v>
      </c>
      <c r="J359" s="5" t="s">
        <v>707</v>
      </c>
      <c r="K359" s="168" t="s">
        <v>705</v>
      </c>
    </row>
    <row r="360" spans="1:11">
      <c r="A360" s="171" t="s">
        <v>1025</v>
      </c>
      <c r="B360" s="5" t="s">
        <v>966</v>
      </c>
      <c r="C360" s="167" t="s">
        <v>966</v>
      </c>
      <c r="D360" s="5" t="s">
        <v>840</v>
      </c>
      <c r="E360" s="5" t="str">
        <f>IF(COUNTIF(Site_master[SAP ID],Site_master[[#This Row],[SAP ID]])&gt;1,"duplicate","unique")</f>
        <v>unique</v>
      </c>
      <c r="F360" s="7">
        <v>0</v>
      </c>
      <c r="G360" s="7" t="s">
        <v>1193</v>
      </c>
      <c r="H360" s="7" t="s">
        <v>706</v>
      </c>
      <c r="I360" s="168" t="s">
        <v>772</v>
      </c>
      <c r="J360" s="5" t="s">
        <v>707</v>
      </c>
      <c r="K360" s="168" t="s">
        <v>705</v>
      </c>
    </row>
    <row r="361" spans="1:11">
      <c r="A361" s="171" t="s">
        <v>1025</v>
      </c>
      <c r="B361" s="5" t="s">
        <v>966</v>
      </c>
      <c r="C361" s="167" t="s">
        <v>966</v>
      </c>
      <c r="D361" s="5" t="s">
        <v>885</v>
      </c>
      <c r="E361" s="5" t="str">
        <f>IF(COUNTIF(Site_master[SAP ID],Site_master[[#This Row],[SAP ID]])&gt;1,"duplicate","unique")</f>
        <v>unique</v>
      </c>
      <c r="F361" s="7" t="s">
        <v>1111</v>
      </c>
      <c r="G361" s="7" t="s">
        <v>1112</v>
      </c>
      <c r="H361" s="7" t="s">
        <v>706</v>
      </c>
      <c r="I361" s="168" t="s">
        <v>772</v>
      </c>
      <c r="J361" s="5" t="s">
        <v>707</v>
      </c>
      <c r="K361" s="168" t="s">
        <v>705</v>
      </c>
    </row>
    <row r="362" spans="1:11">
      <c r="A362" s="171" t="s">
        <v>1025</v>
      </c>
      <c r="B362" s="5" t="s">
        <v>966</v>
      </c>
      <c r="C362" s="167" t="s">
        <v>966</v>
      </c>
      <c r="D362" s="5" t="s">
        <v>884</v>
      </c>
      <c r="E362" s="5" t="str">
        <f>IF(COUNTIF(Site_master[SAP ID],Site_master[[#This Row],[SAP ID]])&gt;1,"duplicate","unique")</f>
        <v>unique</v>
      </c>
      <c r="F362" s="7" t="s">
        <v>1183</v>
      </c>
      <c r="G362" s="7" t="s">
        <v>1184</v>
      </c>
      <c r="H362" s="7" t="s">
        <v>706</v>
      </c>
      <c r="I362" s="168" t="s">
        <v>772</v>
      </c>
      <c r="J362" s="5" t="s">
        <v>707</v>
      </c>
      <c r="K362" s="168" t="s">
        <v>705</v>
      </c>
    </row>
    <row r="363" spans="1:11">
      <c r="A363" s="171" t="s">
        <v>1025</v>
      </c>
      <c r="B363" s="5" t="s">
        <v>966</v>
      </c>
      <c r="C363" s="167" t="s">
        <v>966</v>
      </c>
      <c r="D363" s="5" t="s">
        <v>888</v>
      </c>
      <c r="E363" s="5" t="str">
        <f>IF(COUNTIF(Site_master[SAP ID],Site_master[[#This Row],[SAP ID]])&gt;1,"duplicate","unique")</f>
        <v>unique</v>
      </c>
      <c r="F363" s="7" t="s">
        <v>1066</v>
      </c>
      <c r="G363" s="7" t="s">
        <v>1067</v>
      </c>
      <c r="H363" s="7" t="s">
        <v>706</v>
      </c>
      <c r="I363" s="168" t="s">
        <v>772</v>
      </c>
      <c r="J363" s="5" t="s">
        <v>707</v>
      </c>
      <c r="K363" s="168" t="s">
        <v>705</v>
      </c>
    </row>
    <row r="364" spans="1:11">
      <c r="A364" s="171" t="s">
        <v>1025</v>
      </c>
      <c r="B364" s="5" t="s">
        <v>966</v>
      </c>
      <c r="C364" s="167" t="s">
        <v>966</v>
      </c>
      <c r="D364" s="5" t="s">
        <v>899</v>
      </c>
      <c r="E364" s="5" t="str">
        <f>IF(COUNTIF(Site_master[SAP ID],Site_master[[#This Row],[SAP ID]])&gt;1,"duplicate","unique")</f>
        <v>unique</v>
      </c>
      <c r="F364" s="7" t="s">
        <v>1169</v>
      </c>
      <c r="G364" s="7" t="s">
        <v>1170</v>
      </c>
      <c r="H364" s="7" t="s">
        <v>706</v>
      </c>
      <c r="I364" s="168" t="s">
        <v>772</v>
      </c>
      <c r="J364" s="5" t="s">
        <v>707</v>
      </c>
      <c r="K364" s="168" t="s">
        <v>705</v>
      </c>
    </row>
    <row r="365" spans="1:11">
      <c r="A365" s="171" t="s">
        <v>1025</v>
      </c>
      <c r="B365" s="5" t="s">
        <v>966</v>
      </c>
      <c r="C365" s="167" t="s">
        <v>966</v>
      </c>
      <c r="D365" s="5" t="s">
        <v>766</v>
      </c>
      <c r="E365" s="5" t="str">
        <f>IF(COUNTIF(Site_master[SAP ID],Site_master[[#This Row],[SAP ID]])&gt;1,"duplicate","unique")</f>
        <v>unique</v>
      </c>
      <c r="F365" s="7" t="s">
        <v>1210</v>
      </c>
      <c r="G365" s="7" t="s">
        <v>1211</v>
      </c>
      <c r="H365" s="7" t="s">
        <v>706</v>
      </c>
      <c r="I365" s="168" t="s">
        <v>772</v>
      </c>
      <c r="J365" s="5" t="s">
        <v>707</v>
      </c>
      <c r="K365" s="168" t="s">
        <v>705</v>
      </c>
    </row>
    <row r="366" spans="1:11">
      <c r="A366" s="171" t="s">
        <v>1025</v>
      </c>
      <c r="B366" s="5" t="s">
        <v>966</v>
      </c>
      <c r="C366" s="167" t="s">
        <v>966</v>
      </c>
      <c r="D366" s="5" t="s">
        <v>1362</v>
      </c>
      <c r="E366" s="5" t="str">
        <f>IF(COUNTIF(Site_master[SAP ID],Site_master[[#This Row],[SAP ID]])&gt;1,"duplicate","unique")</f>
        <v>unique</v>
      </c>
      <c r="F366" s="7" t="s">
        <v>1111</v>
      </c>
      <c r="G366" s="7" t="s">
        <v>1112</v>
      </c>
      <c r="H366" s="7" t="s">
        <v>706</v>
      </c>
      <c r="I366" s="168" t="s">
        <v>772</v>
      </c>
      <c r="J366" s="5" t="s">
        <v>707</v>
      </c>
      <c r="K366" s="168" t="s">
        <v>705</v>
      </c>
    </row>
    <row r="367" spans="1:11">
      <c r="A367" s="171" t="s">
        <v>1025</v>
      </c>
      <c r="B367" s="5" t="s">
        <v>966</v>
      </c>
      <c r="C367" s="167" t="s">
        <v>966</v>
      </c>
      <c r="D367" s="5" t="s">
        <v>1363</v>
      </c>
      <c r="E367" s="5" t="str">
        <f>IF(COUNTIF(Site_master[SAP ID],Site_master[[#This Row],[SAP ID]])&gt;1,"duplicate","unique")</f>
        <v>unique</v>
      </c>
      <c r="F367" s="7" t="s">
        <v>1171</v>
      </c>
      <c r="G367" s="7" t="s">
        <v>1172</v>
      </c>
      <c r="H367" s="7" t="s">
        <v>706</v>
      </c>
      <c r="I367" s="168" t="s">
        <v>772</v>
      </c>
      <c r="J367" s="5" t="s">
        <v>707</v>
      </c>
      <c r="K367" s="168" t="s">
        <v>705</v>
      </c>
    </row>
    <row r="368" spans="1:11">
      <c r="A368" s="171" t="s">
        <v>1025</v>
      </c>
      <c r="B368" s="5" t="s">
        <v>966</v>
      </c>
      <c r="C368" s="167" t="s">
        <v>966</v>
      </c>
      <c r="D368" s="5" t="s">
        <v>889</v>
      </c>
      <c r="E368" s="5" t="str">
        <f>IF(COUNTIF(Site_master[SAP ID],Site_master[[#This Row],[SAP ID]])&gt;1,"duplicate","unique")</f>
        <v>unique</v>
      </c>
      <c r="F368" s="7" t="s">
        <v>1066</v>
      </c>
      <c r="G368" s="7" t="s">
        <v>1067</v>
      </c>
      <c r="H368" s="7" t="s">
        <v>706</v>
      </c>
      <c r="I368" s="168" t="s">
        <v>772</v>
      </c>
      <c r="J368" s="5" t="s">
        <v>707</v>
      </c>
      <c r="K368" s="168" t="s">
        <v>705</v>
      </c>
    </row>
    <row r="369" spans="1:11">
      <c r="A369" s="171" t="s">
        <v>1025</v>
      </c>
      <c r="B369" s="5" t="s">
        <v>966</v>
      </c>
      <c r="C369" s="167" t="s">
        <v>966</v>
      </c>
      <c r="D369" s="5" t="s">
        <v>1364</v>
      </c>
      <c r="E369" s="5" t="str">
        <f>IF(COUNTIF(Site_master[SAP ID],Site_master[[#This Row],[SAP ID]])&gt;1,"duplicate","unique")</f>
        <v>unique</v>
      </c>
      <c r="F369" s="7" t="s">
        <v>1066</v>
      </c>
      <c r="G369" s="7" t="s">
        <v>1067</v>
      </c>
      <c r="H369" s="7" t="s">
        <v>706</v>
      </c>
      <c r="I369" s="168" t="s">
        <v>772</v>
      </c>
      <c r="J369" s="5" t="s">
        <v>707</v>
      </c>
      <c r="K369" s="168" t="s">
        <v>705</v>
      </c>
    </row>
    <row r="370" spans="1:11">
      <c r="A370" s="171" t="s">
        <v>1025</v>
      </c>
      <c r="B370" s="5" t="s">
        <v>966</v>
      </c>
      <c r="C370" s="167" t="s">
        <v>966</v>
      </c>
      <c r="D370" s="5" t="s">
        <v>798</v>
      </c>
      <c r="E370" s="5" t="str">
        <f>IF(COUNTIF(Site_master[SAP ID],Site_master[[#This Row],[SAP ID]])&gt;1,"duplicate","unique")</f>
        <v>unique</v>
      </c>
      <c r="F370" s="7" t="s">
        <v>1066</v>
      </c>
      <c r="G370" s="7" t="s">
        <v>1067</v>
      </c>
      <c r="H370" s="7" t="s">
        <v>706</v>
      </c>
      <c r="I370" s="168" t="s">
        <v>772</v>
      </c>
      <c r="J370" s="5" t="s">
        <v>707</v>
      </c>
      <c r="K370" s="168" t="s">
        <v>705</v>
      </c>
    </row>
    <row r="371" spans="1:11">
      <c r="A371" s="171" t="s">
        <v>1025</v>
      </c>
      <c r="B371" s="5" t="s">
        <v>966</v>
      </c>
      <c r="C371" s="167" t="s">
        <v>966</v>
      </c>
      <c r="D371" s="5" t="s">
        <v>1365</v>
      </c>
      <c r="E371" s="5" t="str">
        <f>IF(COUNTIF(Site_master[SAP ID],Site_master[[#This Row],[SAP ID]])&gt;1,"duplicate","unique")</f>
        <v>unique</v>
      </c>
      <c r="F371" s="7" t="s">
        <v>1111</v>
      </c>
      <c r="G371" s="7" t="s">
        <v>1112</v>
      </c>
      <c r="H371" s="7" t="s">
        <v>706</v>
      </c>
      <c r="I371" s="168" t="s">
        <v>772</v>
      </c>
      <c r="J371" s="5" t="s">
        <v>707</v>
      </c>
      <c r="K371" s="168" t="s">
        <v>705</v>
      </c>
    </row>
    <row r="372" spans="1:11">
      <c r="A372" s="171" t="s">
        <v>1025</v>
      </c>
      <c r="B372" s="5" t="s">
        <v>966</v>
      </c>
      <c r="C372" s="167" t="s">
        <v>966</v>
      </c>
      <c r="D372" s="5" t="s">
        <v>1366</v>
      </c>
      <c r="E372" s="5" t="str">
        <f>IF(COUNTIF(Site_master[SAP ID],Site_master[[#This Row],[SAP ID]])&gt;1,"duplicate","unique")</f>
        <v>unique</v>
      </c>
      <c r="F372" s="7" t="s">
        <v>1111</v>
      </c>
      <c r="G372" s="7" t="s">
        <v>1112</v>
      </c>
      <c r="H372" s="7" t="s">
        <v>706</v>
      </c>
      <c r="I372" s="168" t="s">
        <v>772</v>
      </c>
      <c r="J372" s="5" t="s">
        <v>707</v>
      </c>
      <c r="K372" s="168" t="s">
        <v>705</v>
      </c>
    </row>
    <row r="373" spans="1:11">
      <c r="A373" s="171" t="s">
        <v>1025</v>
      </c>
      <c r="B373" s="5" t="s">
        <v>966</v>
      </c>
      <c r="C373" s="167" t="s">
        <v>966</v>
      </c>
      <c r="D373" s="5" t="s">
        <v>768</v>
      </c>
      <c r="E373" s="5" t="str">
        <f>IF(COUNTIF(Site_master[SAP ID],Site_master[[#This Row],[SAP ID]])&gt;1,"duplicate","unique")</f>
        <v>unique</v>
      </c>
      <c r="F373" s="7" t="s">
        <v>1210</v>
      </c>
      <c r="G373" s="7" t="s">
        <v>1211</v>
      </c>
      <c r="H373" s="7" t="s">
        <v>706</v>
      </c>
      <c r="I373" s="168" t="s">
        <v>772</v>
      </c>
      <c r="J373" s="5" t="s">
        <v>707</v>
      </c>
      <c r="K373" s="168" t="s">
        <v>705</v>
      </c>
    </row>
    <row r="374" spans="1:11">
      <c r="A374" s="171" t="s">
        <v>1025</v>
      </c>
      <c r="B374" s="5" t="s">
        <v>966</v>
      </c>
      <c r="C374" s="167" t="s">
        <v>966</v>
      </c>
      <c r="D374" s="5" t="s">
        <v>713</v>
      </c>
      <c r="E374" s="5" t="str">
        <f>IF(COUNTIF(Site_master[SAP ID],Site_master[[#This Row],[SAP ID]])&gt;1,"duplicate","unique")</f>
        <v>unique</v>
      </c>
      <c r="F374" s="7" t="s">
        <v>1183</v>
      </c>
      <c r="G374" s="7" t="s">
        <v>1184</v>
      </c>
      <c r="H374" s="7" t="s">
        <v>706</v>
      </c>
      <c r="I374" s="168" t="s">
        <v>772</v>
      </c>
      <c r="J374" s="5" t="s">
        <v>707</v>
      </c>
      <c r="K374" s="168" t="s">
        <v>705</v>
      </c>
    </row>
    <row r="375" spans="1:11">
      <c r="A375" s="171" t="s">
        <v>1025</v>
      </c>
      <c r="B375" s="5" t="s">
        <v>966</v>
      </c>
      <c r="C375" s="167" t="s">
        <v>966</v>
      </c>
      <c r="D375" s="5" t="s">
        <v>1367</v>
      </c>
      <c r="E375" s="5" t="str">
        <f>IF(COUNTIF(Site_master[SAP ID],Site_master[[#This Row],[SAP ID]])&gt;1,"duplicate","unique")</f>
        <v>unique</v>
      </c>
      <c r="F375" s="7" t="s">
        <v>1171</v>
      </c>
      <c r="G375" s="7" t="s">
        <v>1172</v>
      </c>
      <c r="H375" s="7" t="s">
        <v>706</v>
      </c>
      <c r="I375" s="168" t="s">
        <v>772</v>
      </c>
      <c r="J375" s="5" t="s">
        <v>707</v>
      </c>
      <c r="K375" s="168" t="s">
        <v>705</v>
      </c>
    </row>
    <row r="376" spans="1:11">
      <c r="A376" s="171" t="s">
        <v>1025</v>
      </c>
      <c r="B376" s="5" t="s">
        <v>966</v>
      </c>
      <c r="C376" s="167" t="s">
        <v>966</v>
      </c>
      <c r="D376" s="5" t="s">
        <v>799</v>
      </c>
      <c r="E376" s="5" t="str">
        <f>IF(COUNTIF(Site_master[SAP ID],Site_master[[#This Row],[SAP ID]])&gt;1,"duplicate","unique")</f>
        <v>unique</v>
      </c>
      <c r="F376" s="7" t="s">
        <v>1066</v>
      </c>
      <c r="G376" s="7" t="s">
        <v>1067</v>
      </c>
      <c r="H376" s="7" t="s">
        <v>706</v>
      </c>
      <c r="I376" s="168" t="s">
        <v>772</v>
      </c>
      <c r="J376" s="5" t="s">
        <v>707</v>
      </c>
      <c r="K376" s="168" t="s">
        <v>705</v>
      </c>
    </row>
    <row r="377" spans="1:11">
      <c r="A377" s="171" t="s">
        <v>1025</v>
      </c>
      <c r="B377" s="5" t="s">
        <v>966</v>
      </c>
      <c r="C377" s="167" t="s">
        <v>966</v>
      </c>
      <c r="D377" s="5" t="s">
        <v>891</v>
      </c>
      <c r="E377" s="5" t="str">
        <f>IF(COUNTIF(Site_master[SAP ID],Site_master[[#This Row],[SAP ID]])&gt;1,"duplicate","unique")</f>
        <v>unique</v>
      </c>
      <c r="F377" s="7" t="s">
        <v>1171</v>
      </c>
      <c r="G377" s="7" t="s">
        <v>1172</v>
      </c>
      <c r="H377" s="7" t="s">
        <v>706</v>
      </c>
      <c r="I377" s="168" t="s">
        <v>772</v>
      </c>
      <c r="J377" s="5" t="s">
        <v>707</v>
      </c>
      <c r="K377" s="168" t="s">
        <v>705</v>
      </c>
    </row>
    <row r="378" spans="1:11">
      <c r="A378" s="171" t="s">
        <v>1025</v>
      </c>
      <c r="B378" s="5" t="s">
        <v>966</v>
      </c>
      <c r="C378" s="167" t="s">
        <v>966</v>
      </c>
      <c r="D378" s="5" t="s">
        <v>1368</v>
      </c>
      <c r="E378" s="5" t="str">
        <f>IF(COUNTIF(Site_master[SAP ID],Site_master[[#This Row],[SAP ID]])&gt;1,"duplicate","unique")</f>
        <v>unique</v>
      </c>
      <c r="F378" s="7" t="s">
        <v>1169</v>
      </c>
      <c r="G378" s="7" t="s">
        <v>1170</v>
      </c>
      <c r="H378" s="7" t="s">
        <v>706</v>
      </c>
      <c r="I378" s="168" t="s">
        <v>772</v>
      </c>
      <c r="J378" s="5" t="s">
        <v>707</v>
      </c>
      <c r="K378" s="168" t="s">
        <v>705</v>
      </c>
    </row>
    <row r="379" spans="1:11">
      <c r="A379" s="171" t="s">
        <v>1025</v>
      </c>
      <c r="B379" s="5" t="s">
        <v>966</v>
      </c>
      <c r="C379" s="167" t="s">
        <v>966</v>
      </c>
      <c r="D379" s="5" t="s">
        <v>1369</v>
      </c>
      <c r="E379" s="5" t="str">
        <f>IF(COUNTIF(Site_master[SAP ID],Site_master[[#This Row],[SAP ID]])&gt;1,"duplicate","unique")</f>
        <v>unique</v>
      </c>
      <c r="F379" s="7" t="s">
        <v>1210</v>
      </c>
      <c r="G379" s="7" t="s">
        <v>1211</v>
      </c>
      <c r="H379" s="7" t="s">
        <v>706</v>
      </c>
      <c r="I379" s="168" t="s">
        <v>772</v>
      </c>
      <c r="J379" s="5" t="s">
        <v>707</v>
      </c>
      <c r="K379" s="168" t="s">
        <v>705</v>
      </c>
    </row>
    <row r="380" spans="1:11">
      <c r="A380" s="171" t="s">
        <v>1025</v>
      </c>
      <c r="B380" s="5" t="s">
        <v>966</v>
      </c>
      <c r="C380" s="167" t="s">
        <v>966</v>
      </c>
      <c r="D380" s="5" t="s">
        <v>763</v>
      </c>
      <c r="E380" s="5" t="str">
        <f>IF(COUNTIF(Site_master[SAP ID],Site_master[[#This Row],[SAP ID]])&gt;1,"duplicate","unique")</f>
        <v>unique</v>
      </c>
      <c r="F380" s="7" t="s">
        <v>1169</v>
      </c>
      <c r="G380" s="7" t="s">
        <v>1170</v>
      </c>
      <c r="H380" s="7" t="s">
        <v>706</v>
      </c>
      <c r="I380" s="168" t="s">
        <v>772</v>
      </c>
      <c r="J380" s="5" t="s">
        <v>707</v>
      </c>
      <c r="K380" s="168" t="s">
        <v>705</v>
      </c>
    </row>
    <row r="381" spans="1:11">
      <c r="A381" s="171" t="s">
        <v>1025</v>
      </c>
      <c r="B381" s="5" t="s">
        <v>966</v>
      </c>
      <c r="C381" s="167" t="s">
        <v>966</v>
      </c>
      <c r="D381" s="5" t="s">
        <v>770</v>
      </c>
      <c r="E381" s="5" t="str">
        <f>IF(COUNTIF(Site_master[SAP ID],Site_master[[#This Row],[SAP ID]])&gt;1,"duplicate","unique")</f>
        <v>unique</v>
      </c>
      <c r="F381" s="7" t="s">
        <v>1210</v>
      </c>
      <c r="G381" s="7" t="s">
        <v>1211</v>
      </c>
      <c r="H381" s="7" t="s">
        <v>706</v>
      </c>
      <c r="I381" s="168" t="s">
        <v>772</v>
      </c>
      <c r="J381" s="5" t="s">
        <v>707</v>
      </c>
      <c r="K381" s="168" t="s">
        <v>705</v>
      </c>
    </row>
    <row r="382" spans="1:11">
      <c r="A382" s="171" t="s">
        <v>1025</v>
      </c>
      <c r="B382" s="5" t="s">
        <v>966</v>
      </c>
      <c r="C382" s="167" t="s">
        <v>966</v>
      </c>
      <c r="D382" s="5" t="s">
        <v>902</v>
      </c>
      <c r="E382" s="5" t="str">
        <f>IF(COUNTIF(Site_master[SAP ID],Site_master[[#This Row],[SAP ID]])&gt;1,"duplicate","unique")</f>
        <v>unique</v>
      </c>
      <c r="F382" s="7" t="s">
        <v>1169</v>
      </c>
      <c r="G382" s="7" t="s">
        <v>1170</v>
      </c>
      <c r="H382" s="7" t="s">
        <v>706</v>
      </c>
      <c r="I382" s="168" t="s">
        <v>772</v>
      </c>
      <c r="J382" s="5" t="s">
        <v>707</v>
      </c>
      <c r="K382" s="168" t="s">
        <v>705</v>
      </c>
    </row>
    <row r="383" spans="1:11">
      <c r="A383" s="171" t="s">
        <v>1025</v>
      </c>
      <c r="B383" s="5" t="s">
        <v>966</v>
      </c>
      <c r="C383" s="167" t="s">
        <v>966</v>
      </c>
      <c r="D383" s="5" t="s">
        <v>830</v>
      </c>
      <c r="E383" s="5" t="str">
        <f>IF(COUNTIF(Site_master[SAP ID],Site_master[[#This Row],[SAP ID]])&gt;1,"duplicate","unique")</f>
        <v>unique</v>
      </c>
      <c r="F383" s="7" t="s">
        <v>1210</v>
      </c>
      <c r="G383" s="7" t="s">
        <v>1211</v>
      </c>
      <c r="H383" s="7" t="s">
        <v>706</v>
      </c>
      <c r="I383" s="168" t="s">
        <v>772</v>
      </c>
      <c r="J383" s="5" t="s">
        <v>707</v>
      </c>
      <c r="K383" s="168" t="s">
        <v>705</v>
      </c>
    </row>
    <row r="384" spans="1:11">
      <c r="A384" s="171" t="s">
        <v>1025</v>
      </c>
      <c r="B384" s="5" t="s">
        <v>966</v>
      </c>
      <c r="C384" s="167" t="s">
        <v>966</v>
      </c>
      <c r="D384" s="5" t="s">
        <v>825</v>
      </c>
      <c r="E384" s="5" t="str">
        <f>IF(COUNTIF(Site_master[SAP ID],Site_master[[#This Row],[SAP ID]])&gt;1,"duplicate","unique")</f>
        <v>unique</v>
      </c>
      <c r="F384" s="7" t="s">
        <v>1210</v>
      </c>
      <c r="G384" s="7" t="s">
        <v>1211</v>
      </c>
      <c r="H384" s="7" t="s">
        <v>706</v>
      </c>
      <c r="I384" s="168" t="s">
        <v>772</v>
      </c>
      <c r="J384" s="5" t="s">
        <v>707</v>
      </c>
      <c r="K384" s="168" t="s">
        <v>705</v>
      </c>
    </row>
    <row r="385" spans="1:11">
      <c r="A385" s="171" t="s">
        <v>1025</v>
      </c>
      <c r="B385" s="5" t="s">
        <v>966</v>
      </c>
      <c r="C385" s="167" t="s">
        <v>966</v>
      </c>
      <c r="D385" s="5" t="s">
        <v>790</v>
      </c>
      <c r="E385" s="5" t="str">
        <f>IF(COUNTIF(Site_master[SAP ID],Site_master[[#This Row],[SAP ID]])&gt;1,"duplicate","unique")</f>
        <v>unique</v>
      </c>
      <c r="F385" s="7" t="s">
        <v>1066</v>
      </c>
      <c r="G385" s="7" t="s">
        <v>1067</v>
      </c>
      <c r="H385" s="7" t="s">
        <v>706</v>
      </c>
      <c r="I385" s="168" t="s">
        <v>772</v>
      </c>
      <c r="J385" s="5" t="s">
        <v>707</v>
      </c>
      <c r="K385" s="168" t="s">
        <v>705</v>
      </c>
    </row>
    <row r="386" spans="1:11">
      <c r="A386" s="171" t="s">
        <v>1025</v>
      </c>
      <c r="B386" s="5" t="s">
        <v>966</v>
      </c>
      <c r="C386" s="167" t="s">
        <v>966</v>
      </c>
      <c r="D386" s="5" t="s">
        <v>1370</v>
      </c>
      <c r="E386" s="5" t="str">
        <f>IF(COUNTIF(Site_master[SAP ID],Site_master[[#This Row],[SAP ID]])&gt;1,"duplicate","unique")</f>
        <v>unique</v>
      </c>
      <c r="F386" s="7" t="s">
        <v>1171</v>
      </c>
      <c r="G386" s="7" t="s">
        <v>1172</v>
      </c>
      <c r="H386" s="7" t="s">
        <v>706</v>
      </c>
      <c r="I386" s="168" t="s">
        <v>772</v>
      </c>
      <c r="J386" s="5" t="s">
        <v>707</v>
      </c>
      <c r="K386" s="168" t="s">
        <v>705</v>
      </c>
    </row>
    <row r="387" spans="1:11">
      <c r="A387" s="171" t="s">
        <v>1025</v>
      </c>
      <c r="B387" s="5" t="s">
        <v>966</v>
      </c>
      <c r="C387" s="167" t="s">
        <v>966</v>
      </c>
      <c r="D387" s="5" t="s">
        <v>818</v>
      </c>
      <c r="E387" s="5" t="str">
        <f>IF(COUNTIF(Site_master[SAP ID],Site_master[[#This Row],[SAP ID]])&gt;1,"duplicate","unique")</f>
        <v>unique</v>
      </c>
      <c r="F387" s="7" t="s">
        <v>1111</v>
      </c>
      <c r="G387" s="7" t="s">
        <v>1112</v>
      </c>
      <c r="H387" s="7" t="s">
        <v>706</v>
      </c>
      <c r="I387" s="168" t="s">
        <v>772</v>
      </c>
      <c r="J387" s="5" t="s">
        <v>707</v>
      </c>
      <c r="K387" s="168" t="s">
        <v>705</v>
      </c>
    </row>
    <row r="388" spans="1:11">
      <c r="A388" s="171" t="s">
        <v>1025</v>
      </c>
      <c r="B388" s="5" t="s">
        <v>966</v>
      </c>
      <c r="C388" s="167" t="s">
        <v>966</v>
      </c>
      <c r="D388" s="5" t="s">
        <v>709</v>
      </c>
      <c r="E388" s="5" t="str">
        <f>IF(COUNTIF(Site_master[SAP ID],Site_master[[#This Row],[SAP ID]])&gt;1,"duplicate","unique")</f>
        <v>unique</v>
      </c>
      <c r="F388" s="7" t="s">
        <v>1210</v>
      </c>
      <c r="G388" s="7" t="s">
        <v>1211</v>
      </c>
      <c r="H388" s="7" t="s">
        <v>706</v>
      </c>
      <c r="I388" s="168" t="s">
        <v>772</v>
      </c>
      <c r="J388" s="5" t="s">
        <v>707</v>
      </c>
      <c r="K388" s="168" t="s">
        <v>705</v>
      </c>
    </row>
    <row r="389" spans="1:11">
      <c r="A389" s="171" t="s">
        <v>1025</v>
      </c>
      <c r="B389" s="5" t="s">
        <v>966</v>
      </c>
      <c r="C389" s="167" t="s">
        <v>966</v>
      </c>
      <c r="D389" s="5" t="s">
        <v>1371</v>
      </c>
      <c r="E389" s="5" t="str">
        <f>IF(COUNTIF(Site_master[SAP ID],Site_master[[#This Row],[SAP ID]])&gt;1,"duplicate","unique")</f>
        <v>unique</v>
      </c>
      <c r="F389" s="7" t="s">
        <v>1210</v>
      </c>
      <c r="G389" s="7" t="s">
        <v>1211</v>
      </c>
      <c r="H389" s="7" t="s">
        <v>706</v>
      </c>
      <c r="I389" s="168" t="s">
        <v>772</v>
      </c>
      <c r="J389" s="5" t="s">
        <v>707</v>
      </c>
      <c r="K389" s="168" t="s">
        <v>705</v>
      </c>
    </row>
    <row r="390" spans="1:11">
      <c r="A390" s="171" t="s">
        <v>1025</v>
      </c>
      <c r="B390" s="5" t="s">
        <v>966</v>
      </c>
      <c r="C390" s="167" t="s">
        <v>966</v>
      </c>
      <c r="D390" s="5" t="s">
        <v>905</v>
      </c>
      <c r="E390" s="5" t="str">
        <f>IF(COUNTIF(Site_master[SAP ID],Site_master[[#This Row],[SAP ID]])&gt;1,"duplicate","unique")</f>
        <v>unique</v>
      </c>
      <c r="F390" s="7" t="s">
        <v>1066</v>
      </c>
      <c r="G390" s="7" t="s">
        <v>1067</v>
      </c>
      <c r="H390" s="7" t="s">
        <v>706</v>
      </c>
      <c r="I390" s="168" t="s">
        <v>772</v>
      </c>
      <c r="J390" s="5" t="s">
        <v>707</v>
      </c>
      <c r="K390" s="168" t="s">
        <v>705</v>
      </c>
    </row>
    <row r="391" spans="1:11">
      <c r="A391" s="171" t="s">
        <v>1025</v>
      </c>
      <c r="B391" s="5" t="s">
        <v>966</v>
      </c>
      <c r="C391" s="167" t="s">
        <v>966</v>
      </c>
      <c r="D391" s="5" t="s">
        <v>827</v>
      </c>
      <c r="E391" s="5" t="str">
        <f>IF(COUNTIF(Site_master[SAP ID],Site_master[[#This Row],[SAP ID]])&gt;1,"duplicate","unique")</f>
        <v>unique</v>
      </c>
      <c r="F391" s="7" t="s">
        <v>1210</v>
      </c>
      <c r="G391" s="7" t="s">
        <v>1211</v>
      </c>
      <c r="H391" s="7" t="s">
        <v>706</v>
      </c>
      <c r="I391" s="168" t="s">
        <v>772</v>
      </c>
      <c r="J391" s="5" t="s">
        <v>707</v>
      </c>
      <c r="K391" s="168" t="s">
        <v>705</v>
      </c>
    </row>
    <row r="392" spans="1:11">
      <c r="A392" s="171" t="s">
        <v>1025</v>
      </c>
      <c r="B392" s="5" t="s">
        <v>966</v>
      </c>
      <c r="C392" s="167" t="s">
        <v>966</v>
      </c>
      <c r="D392" s="5" t="s">
        <v>785</v>
      </c>
      <c r="E392" s="5" t="str">
        <f>IF(COUNTIF(Site_master[SAP ID],Site_master[[#This Row],[SAP ID]])&gt;1,"duplicate","unique")</f>
        <v>unique</v>
      </c>
      <c r="F392" s="7" t="s">
        <v>1174</v>
      </c>
      <c r="G392" s="7" t="s">
        <v>1175</v>
      </c>
      <c r="H392" s="7" t="s">
        <v>706</v>
      </c>
      <c r="I392" s="168" t="s">
        <v>772</v>
      </c>
      <c r="J392" s="5" t="s">
        <v>707</v>
      </c>
      <c r="K392" s="168" t="s">
        <v>705</v>
      </c>
    </row>
    <row r="393" spans="1:11">
      <c r="A393" s="171" t="s">
        <v>1025</v>
      </c>
      <c r="B393" s="5" t="s">
        <v>966</v>
      </c>
      <c r="C393" s="167" t="s">
        <v>966</v>
      </c>
      <c r="D393" s="5" t="s">
        <v>1372</v>
      </c>
      <c r="E393" s="5" t="str">
        <f>IF(COUNTIF(Site_master[SAP ID],Site_master[[#This Row],[SAP ID]])&gt;1,"duplicate","unique")</f>
        <v>unique</v>
      </c>
      <c r="F393" s="7" t="s">
        <v>1183</v>
      </c>
      <c r="G393" s="7" t="s">
        <v>1184</v>
      </c>
      <c r="H393" s="7" t="s">
        <v>706</v>
      </c>
      <c r="I393" s="168" t="s">
        <v>772</v>
      </c>
      <c r="J393" s="5" t="s">
        <v>707</v>
      </c>
      <c r="K393" s="168" t="s">
        <v>705</v>
      </c>
    </row>
    <row r="394" spans="1:11">
      <c r="A394" s="171" t="s">
        <v>1025</v>
      </c>
      <c r="B394" s="5" t="s">
        <v>966</v>
      </c>
      <c r="C394" s="167" t="s">
        <v>966</v>
      </c>
      <c r="D394" s="5" t="s">
        <v>1373</v>
      </c>
      <c r="E394" s="5" t="str">
        <f>IF(COUNTIF(Site_master[SAP ID],Site_master[[#This Row],[SAP ID]])&gt;1,"duplicate","unique")</f>
        <v>unique</v>
      </c>
      <c r="F394" s="7" t="s">
        <v>1111</v>
      </c>
      <c r="G394" s="7" t="s">
        <v>1112</v>
      </c>
      <c r="H394" s="7" t="s">
        <v>706</v>
      </c>
      <c r="I394" s="168" t="s">
        <v>772</v>
      </c>
      <c r="J394" s="5" t="s">
        <v>707</v>
      </c>
      <c r="K394" s="168" t="s">
        <v>705</v>
      </c>
    </row>
    <row r="395" spans="1:11">
      <c r="A395" s="171" t="s">
        <v>1025</v>
      </c>
      <c r="B395" s="5" t="s">
        <v>966</v>
      </c>
      <c r="C395" s="167" t="s">
        <v>966</v>
      </c>
      <c r="D395" s="5" t="s">
        <v>886</v>
      </c>
      <c r="E395" s="5" t="str">
        <f>IF(COUNTIF(Site_master[SAP ID],Site_master[[#This Row],[SAP ID]])&gt;1,"duplicate","unique")</f>
        <v>unique</v>
      </c>
      <c r="F395" s="7" t="s">
        <v>1171</v>
      </c>
      <c r="G395" s="7" t="s">
        <v>1172</v>
      </c>
      <c r="H395" s="7" t="s">
        <v>706</v>
      </c>
      <c r="I395" s="168" t="s">
        <v>772</v>
      </c>
      <c r="J395" s="5" t="s">
        <v>707</v>
      </c>
      <c r="K395" s="168" t="s">
        <v>705</v>
      </c>
    </row>
    <row r="396" spans="1:11">
      <c r="A396" s="171" t="s">
        <v>1025</v>
      </c>
      <c r="B396" s="5" t="s">
        <v>966</v>
      </c>
      <c r="C396" s="167" t="s">
        <v>966</v>
      </c>
      <c r="D396" s="5" t="s">
        <v>1374</v>
      </c>
      <c r="E396" s="5" t="str">
        <f>IF(COUNTIF(Site_master[SAP ID],Site_master[[#This Row],[SAP ID]])&gt;1,"duplicate","unique")</f>
        <v>unique</v>
      </c>
      <c r="F396" s="7" t="s">
        <v>1183</v>
      </c>
      <c r="G396" s="7" t="s">
        <v>1184</v>
      </c>
      <c r="H396" s="7" t="s">
        <v>706</v>
      </c>
      <c r="I396" s="168" t="s">
        <v>772</v>
      </c>
      <c r="J396" s="5" t="s">
        <v>707</v>
      </c>
      <c r="K396" s="168" t="s">
        <v>705</v>
      </c>
    </row>
    <row r="397" spans="1:11">
      <c r="A397" s="171" t="s">
        <v>1025</v>
      </c>
      <c r="B397" s="5" t="s">
        <v>966</v>
      </c>
      <c r="C397" s="167" t="s">
        <v>966</v>
      </c>
      <c r="D397" s="5" t="s">
        <v>1375</v>
      </c>
      <c r="E397" s="5" t="str">
        <f>IF(COUNTIF(Site_master[SAP ID],Site_master[[#This Row],[SAP ID]])&gt;1,"duplicate","unique")</f>
        <v>unique</v>
      </c>
      <c r="F397" s="7" t="s">
        <v>1111</v>
      </c>
      <c r="G397" s="7" t="s">
        <v>1112</v>
      </c>
      <c r="H397" s="7" t="s">
        <v>706</v>
      </c>
      <c r="I397" s="168" t="s">
        <v>772</v>
      </c>
      <c r="J397" s="5" t="s">
        <v>707</v>
      </c>
      <c r="K397" s="168" t="s">
        <v>705</v>
      </c>
    </row>
    <row r="398" spans="1:11">
      <c r="A398" s="171" t="s">
        <v>1025</v>
      </c>
      <c r="B398" s="5" t="s">
        <v>966</v>
      </c>
      <c r="C398" s="167" t="s">
        <v>966</v>
      </c>
      <c r="D398" s="5" t="s">
        <v>1376</v>
      </c>
      <c r="E398" s="5" t="str">
        <f>IF(COUNTIF(Site_master[SAP ID],Site_master[[#This Row],[SAP ID]])&gt;1,"duplicate","unique")</f>
        <v>unique</v>
      </c>
      <c r="F398" s="7" t="s">
        <v>1169</v>
      </c>
      <c r="G398" s="7" t="s">
        <v>1170</v>
      </c>
      <c r="H398" s="7" t="s">
        <v>706</v>
      </c>
      <c r="I398" s="168" t="s">
        <v>772</v>
      </c>
      <c r="J398" s="5" t="s">
        <v>707</v>
      </c>
      <c r="K398" s="168" t="s">
        <v>705</v>
      </c>
    </row>
    <row r="399" spans="1:11">
      <c r="A399" s="171" t="s">
        <v>1025</v>
      </c>
      <c r="B399" s="5" t="s">
        <v>966</v>
      </c>
      <c r="C399" s="167" t="s">
        <v>966</v>
      </c>
      <c r="D399" s="5" t="s">
        <v>898</v>
      </c>
      <c r="E399" s="5" t="str">
        <f>IF(COUNTIF(Site_master[SAP ID],Site_master[[#This Row],[SAP ID]])&gt;1,"duplicate","unique")</f>
        <v>unique</v>
      </c>
      <c r="F399" s="7" t="s">
        <v>1111</v>
      </c>
      <c r="G399" s="7" t="s">
        <v>1112</v>
      </c>
      <c r="H399" s="7" t="s">
        <v>706</v>
      </c>
      <c r="I399" s="168" t="s">
        <v>772</v>
      </c>
      <c r="J399" s="5" t="s">
        <v>707</v>
      </c>
      <c r="K399" s="168" t="s">
        <v>705</v>
      </c>
    </row>
    <row r="400" spans="1:11">
      <c r="A400" s="171" t="s">
        <v>1025</v>
      </c>
      <c r="B400" s="5" t="s">
        <v>966</v>
      </c>
      <c r="C400" s="167" t="s">
        <v>966</v>
      </c>
      <c r="D400" s="5" t="s">
        <v>1377</v>
      </c>
      <c r="E400" s="5" t="str">
        <f>IF(COUNTIF(Site_master[SAP ID],Site_master[[#This Row],[SAP ID]])&gt;1,"duplicate","unique")</f>
        <v>unique</v>
      </c>
      <c r="F400" s="7" t="s">
        <v>1111</v>
      </c>
      <c r="G400" s="7" t="s">
        <v>1112</v>
      </c>
      <c r="H400" s="7" t="s">
        <v>706</v>
      </c>
      <c r="I400" s="168" t="s">
        <v>772</v>
      </c>
      <c r="J400" s="5" t="s">
        <v>707</v>
      </c>
      <c r="K400" s="168" t="s">
        <v>705</v>
      </c>
    </row>
    <row r="401" spans="1:11">
      <c r="A401" s="171" t="s">
        <v>1025</v>
      </c>
      <c r="B401" s="5" t="s">
        <v>966</v>
      </c>
      <c r="C401" s="167" t="s">
        <v>966</v>
      </c>
      <c r="D401" s="5" t="s">
        <v>903</v>
      </c>
      <c r="E401" s="5" t="str">
        <f>IF(COUNTIF(Site_master[SAP ID],Site_master[[#This Row],[SAP ID]])&gt;1,"duplicate","unique")</f>
        <v>unique</v>
      </c>
      <c r="F401" s="7" t="s">
        <v>1169</v>
      </c>
      <c r="G401" s="7" t="s">
        <v>1170</v>
      </c>
      <c r="H401" s="7" t="s">
        <v>706</v>
      </c>
      <c r="I401" s="168" t="s">
        <v>772</v>
      </c>
      <c r="J401" s="5" t="s">
        <v>707</v>
      </c>
      <c r="K401" s="168" t="s">
        <v>705</v>
      </c>
    </row>
    <row r="402" spans="1:11">
      <c r="A402" s="171" t="s">
        <v>1025</v>
      </c>
      <c r="B402" s="5" t="s">
        <v>966</v>
      </c>
      <c r="C402" s="167" t="s">
        <v>966</v>
      </c>
      <c r="D402" s="5" t="s">
        <v>904</v>
      </c>
      <c r="E402" s="5" t="str">
        <f>IF(COUNTIF(Site_master[SAP ID],Site_master[[#This Row],[SAP ID]])&gt;1,"duplicate","unique")</f>
        <v>unique</v>
      </c>
      <c r="F402" s="7" t="s">
        <v>1169</v>
      </c>
      <c r="G402" s="7" t="s">
        <v>1170</v>
      </c>
      <c r="H402" s="7" t="s">
        <v>706</v>
      </c>
      <c r="I402" s="168" t="s">
        <v>772</v>
      </c>
      <c r="J402" s="5" t="s">
        <v>707</v>
      </c>
      <c r="K402" s="168" t="s">
        <v>705</v>
      </c>
    </row>
    <row r="403" spans="1:11">
      <c r="A403" s="171" t="s">
        <v>1025</v>
      </c>
      <c r="B403" s="5" t="s">
        <v>966</v>
      </c>
      <c r="C403" s="167" t="s">
        <v>966</v>
      </c>
      <c r="D403" s="5" t="s">
        <v>793</v>
      </c>
      <c r="E403" s="5" t="str">
        <f>IF(COUNTIF(Site_master[SAP ID],Site_master[[#This Row],[SAP ID]])&gt;1,"duplicate","unique")</f>
        <v>unique</v>
      </c>
      <c r="F403" s="7" t="s">
        <v>1171</v>
      </c>
      <c r="G403" s="7" t="s">
        <v>1172</v>
      </c>
      <c r="H403" s="7" t="s">
        <v>706</v>
      </c>
      <c r="I403" s="168" t="s">
        <v>772</v>
      </c>
      <c r="J403" s="5" t="s">
        <v>707</v>
      </c>
      <c r="K403" s="168" t="s">
        <v>705</v>
      </c>
    </row>
    <row r="404" spans="1:11">
      <c r="A404" s="171" t="s">
        <v>1025</v>
      </c>
      <c r="B404" s="5" t="s">
        <v>966</v>
      </c>
      <c r="C404" s="167" t="s">
        <v>966</v>
      </c>
      <c r="D404" s="5" t="s">
        <v>1378</v>
      </c>
      <c r="E404" s="5" t="str">
        <f>IF(COUNTIF(Site_master[SAP ID],Site_master[[#This Row],[SAP ID]])&gt;1,"duplicate","unique")</f>
        <v>unique</v>
      </c>
      <c r="F404" s="7" t="s">
        <v>1111</v>
      </c>
      <c r="G404" s="7" t="s">
        <v>1112</v>
      </c>
      <c r="H404" s="7" t="s">
        <v>706</v>
      </c>
      <c r="I404" s="168" t="s">
        <v>772</v>
      </c>
      <c r="J404" s="5" t="s">
        <v>707</v>
      </c>
      <c r="K404" s="168" t="s">
        <v>705</v>
      </c>
    </row>
    <row r="405" spans="1:11">
      <c r="A405" s="171" t="s">
        <v>1025</v>
      </c>
      <c r="B405" s="5" t="s">
        <v>966</v>
      </c>
      <c r="C405" s="167" t="s">
        <v>966</v>
      </c>
      <c r="D405" s="5" t="s">
        <v>789</v>
      </c>
      <c r="E405" s="5" t="str">
        <f>IF(COUNTIF(Site_master[SAP ID],Site_master[[#This Row],[SAP ID]])&gt;1,"duplicate","unique")</f>
        <v>unique</v>
      </c>
      <c r="F405" s="7" t="s">
        <v>1210</v>
      </c>
      <c r="G405" s="7" t="s">
        <v>1211</v>
      </c>
      <c r="H405" s="7" t="s">
        <v>706</v>
      </c>
      <c r="I405" s="168" t="s">
        <v>772</v>
      </c>
      <c r="J405" s="5" t="s">
        <v>707</v>
      </c>
      <c r="K405" s="168" t="s">
        <v>705</v>
      </c>
    </row>
    <row r="406" spans="1:11">
      <c r="A406" s="171" t="s">
        <v>1025</v>
      </c>
      <c r="B406" s="5" t="s">
        <v>966</v>
      </c>
      <c r="C406" s="167" t="s">
        <v>966</v>
      </c>
      <c r="D406" s="5" t="s">
        <v>791</v>
      </c>
      <c r="E406" s="5" t="str">
        <f>IF(COUNTIF(Site_master[SAP ID],Site_master[[#This Row],[SAP ID]])&gt;1,"duplicate","unique")</f>
        <v>unique</v>
      </c>
      <c r="F406" s="7" t="s">
        <v>1171</v>
      </c>
      <c r="G406" s="7" t="s">
        <v>1172</v>
      </c>
      <c r="H406" s="7" t="s">
        <v>706</v>
      </c>
      <c r="I406" s="168" t="s">
        <v>772</v>
      </c>
      <c r="J406" s="5" t="s">
        <v>707</v>
      </c>
      <c r="K406" s="168" t="s">
        <v>705</v>
      </c>
    </row>
    <row r="407" spans="1:11">
      <c r="A407" s="171" t="s">
        <v>1025</v>
      </c>
      <c r="B407" s="5" t="s">
        <v>966</v>
      </c>
      <c r="C407" s="167" t="s">
        <v>966</v>
      </c>
      <c r="D407" s="5" t="s">
        <v>771</v>
      </c>
      <c r="E407" s="5" t="str">
        <f>IF(COUNTIF(Site_master[SAP ID],Site_master[[#This Row],[SAP ID]])&gt;1,"duplicate","unique")</f>
        <v>unique</v>
      </c>
      <c r="F407" s="7" t="s">
        <v>1171</v>
      </c>
      <c r="G407" s="7" t="s">
        <v>1172</v>
      </c>
      <c r="H407" s="7" t="s">
        <v>706</v>
      </c>
      <c r="I407" s="168" t="s">
        <v>772</v>
      </c>
      <c r="J407" s="5" t="s">
        <v>707</v>
      </c>
      <c r="K407" s="168" t="s">
        <v>705</v>
      </c>
    </row>
    <row r="408" spans="1:11">
      <c r="A408" s="171" t="s">
        <v>1025</v>
      </c>
      <c r="B408" s="5" t="s">
        <v>966</v>
      </c>
      <c r="C408" s="167" t="s">
        <v>966</v>
      </c>
      <c r="D408" s="5" t="s">
        <v>1379</v>
      </c>
      <c r="E408" s="5" t="str">
        <f>IF(COUNTIF(Site_master[SAP ID],Site_master[[#This Row],[SAP ID]])&gt;1,"duplicate","unique")</f>
        <v>unique</v>
      </c>
      <c r="F408" s="7" t="s">
        <v>1111</v>
      </c>
      <c r="G408" s="7" t="s">
        <v>1112</v>
      </c>
      <c r="H408" s="7" t="s">
        <v>706</v>
      </c>
      <c r="I408" s="168" t="s">
        <v>772</v>
      </c>
      <c r="J408" s="5" t="s">
        <v>707</v>
      </c>
      <c r="K408" s="168" t="s">
        <v>705</v>
      </c>
    </row>
    <row r="409" spans="1:11">
      <c r="A409" s="171" t="s">
        <v>1025</v>
      </c>
      <c r="B409" s="5" t="s">
        <v>966</v>
      </c>
      <c r="C409" s="167" t="s">
        <v>966</v>
      </c>
      <c r="D409" s="5" t="s">
        <v>1380</v>
      </c>
      <c r="E409" s="5" t="str">
        <f>IF(COUNTIF(Site_master[SAP ID],Site_master[[#This Row],[SAP ID]])&gt;1,"duplicate","unique")</f>
        <v>unique</v>
      </c>
      <c r="F409" s="7" t="s">
        <v>1183</v>
      </c>
      <c r="G409" s="7" t="s">
        <v>1184</v>
      </c>
      <c r="H409" s="7" t="s">
        <v>706</v>
      </c>
      <c r="I409" s="168" t="s">
        <v>772</v>
      </c>
      <c r="J409" s="5" t="s">
        <v>707</v>
      </c>
      <c r="K409" s="168" t="s">
        <v>705</v>
      </c>
    </row>
    <row r="410" spans="1:11">
      <c r="A410" s="171" t="s">
        <v>1025</v>
      </c>
      <c r="B410" s="5" t="s">
        <v>966</v>
      </c>
      <c r="C410" s="167" t="s">
        <v>966</v>
      </c>
      <c r="D410" s="5" t="s">
        <v>712</v>
      </c>
      <c r="E410" s="5" t="str">
        <f>IF(COUNTIF(Site_master[SAP ID],Site_master[[#This Row],[SAP ID]])&gt;1,"duplicate","unique")</f>
        <v>unique</v>
      </c>
      <c r="F410" s="7" t="s">
        <v>1066</v>
      </c>
      <c r="G410" s="7" t="s">
        <v>1067</v>
      </c>
      <c r="H410" s="7" t="s">
        <v>706</v>
      </c>
      <c r="I410" s="168" t="s">
        <v>772</v>
      </c>
      <c r="J410" s="5" t="s">
        <v>707</v>
      </c>
      <c r="K410" s="168" t="s">
        <v>705</v>
      </c>
    </row>
    <row r="411" spans="1:11">
      <c r="A411" s="171" t="s">
        <v>1025</v>
      </c>
      <c r="B411" s="5" t="s">
        <v>966</v>
      </c>
      <c r="C411" s="167" t="s">
        <v>966</v>
      </c>
      <c r="D411" s="5" t="s">
        <v>1381</v>
      </c>
      <c r="E411" s="5" t="str">
        <f>IF(COUNTIF(Site_master[SAP ID],Site_master[[#This Row],[SAP ID]])&gt;1,"duplicate","unique")</f>
        <v>unique</v>
      </c>
      <c r="F411" s="7" t="s">
        <v>1111</v>
      </c>
      <c r="G411" s="7" t="s">
        <v>1112</v>
      </c>
      <c r="H411" s="7" t="s">
        <v>706</v>
      </c>
      <c r="I411" s="168" t="s">
        <v>772</v>
      </c>
      <c r="J411" s="5" t="s">
        <v>707</v>
      </c>
      <c r="K411" s="168" t="s">
        <v>705</v>
      </c>
    </row>
    <row r="412" spans="1:11">
      <c r="A412" s="171" t="s">
        <v>1025</v>
      </c>
      <c r="B412" s="5" t="s">
        <v>966</v>
      </c>
      <c r="C412" s="167" t="s">
        <v>966</v>
      </c>
      <c r="D412" s="5" t="s">
        <v>822</v>
      </c>
      <c r="E412" s="5" t="str">
        <f>IF(COUNTIF(Site_master[SAP ID],Site_master[[#This Row],[SAP ID]])&gt;1,"duplicate","unique")</f>
        <v>unique</v>
      </c>
      <c r="F412" s="7" t="s">
        <v>1171</v>
      </c>
      <c r="G412" s="7" t="s">
        <v>1172</v>
      </c>
      <c r="H412" s="7" t="s">
        <v>706</v>
      </c>
      <c r="I412" s="168" t="s">
        <v>772</v>
      </c>
      <c r="J412" s="5" t="s">
        <v>707</v>
      </c>
      <c r="K412" s="168" t="s">
        <v>705</v>
      </c>
    </row>
    <row r="413" spans="1:11">
      <c r="A413" s="171" t="s">
        <v>1025</v>
      </c>
      <c r="B413" s="5" t="s">
        <v>966</v>
      </c>
      <c r="C413" s="167" t="s">
        <v>966</v>
      </c>
      <c r="D413" s="5" t="s">
        <v>828</v>
      </c>
      <c r="E413" s="5" t="str">
        <f>IF(COUNTIF(Site_master[SAP ID],Site_master[[#This Row],[SAP ID]])&gt;1,"duplicate","unique")</f>
        <v>unique</v>
      </c>
      <c r="F413" s="7" t="s">
        <v>1183</v>
      </c>
      <c r="G413" s="7" t="s">
        <v>1184</v>
      </c>
      <c r="H413" s="7" t="s">
        <v>706</v>
      </c>
      <c r="I413" s="168" t="s">
        <v>772</v>
      </c>
      <c r="J413" s="5" t="s">
        <v>707</v>
      </c>
      <c r="K413" s="168" t="s">
        <v>705</v>
      </c>
    </row>
    <row r="414" spans="1:11">
      <c r="A414" s="171" t="s">
        <v>1025</v>
      </c>
      <c r="B414" s="5" t="s">
        <v>966</v>
      </c>
      <c r="C414" s="167" t="s">
        <v>966</v>
      </c>
      <c r="D414" s="5" t="s">
        <v>834</v>
      </c>
      <c r="E414" s="5" t="str">
        <f>IF(COUNTIF(Site_master[SAP ID],Site_master[[#This Row],[SAP ID]])&gt;1,"duplicate","unique")</f>
        <v>unique</v>
      </c>
      <c r="F414" s="7" t="s">
        <v>1111</v>
      </c>
      <c r="G414" s="7" t="s">
        <v>1112</v>
      </c>
      <c r="H414" s="7" t="s">
        <v>706</v>
      </c>
      <c r="I414" s="168" t="s">
        <v>772</v>
      </c>
      <c r="J414" s="5" t="s">
        <v>707</v>
      </c>
      <c r="K414" s="168" t="s">
        <v>705</v>
      </c>
    </row>
    <row r="415" spans="1:11">
      <c r="A415" s="171" t="s">
        <v>1025</v>
      </c>
      <c r="B415" s="5" t="s">
        <v>966</v>
      </c>
      <c r="C415" s="167" t="s">
        <v>966</v>
      </c>
      <c r="D415" s="5" t="s">
        <v>783</v>
      </c>
      <c r="E415" s="5" t="str">
        <f>IF(COUNTIF(Site_master[SAP ID],Site_master[[#This Row],[SAP ID]])&gt;1,"duplicate","unique")</f>
        <v>unique</v>
      </c>
      <c r="F415" s="7" t="s">
        <v>1210</v>
      </c>
      <c r="G415" s="7" t="s">
        <v>1211</v>
      </c>
      <c r="H415" s="7" t="s">
        <v>706</v>
      </c>
      <c r="I415" s="168" t="s">
        <v>772</v>
      </c>
      <c r="J415" s="5" t="s">
        <v>707</v>
      </c>
      <c r="K415" s="168" t="s">
        <v>705</v>
      </c>
    </row>
    <row r="416" spans="1:11">
      <c r="A416" s="171" t="s">
        <v>1025</v>
      </c>
      <c r="B416" s="5" t="s">
        <v>966</v>
      </c>
      <c r="C416" s="167" t="s">
        <v>966</v>
      </c>
      <c r="D416" s="5" t="s">
        <v>900</v>
      </c>
      <c r="E416" s="5" t="str">
        <f>IF(COUNTIF(Site_master[SAP ID],Site_master[[#This Row],[SAP ID]])&gt;1,"duplicate","unique")</f>
        <v>unique</v>
      </c>
      <c r="F416" s="7" t="s">
        <v>1169</v>
      </c>
      <c r="G416" s="7" t="s">
        <v>1170</v>
      </c>
      <c r="H416" s="7" t="s">
        <v>706</v>
      </c>
      <c r="I416" s="168" t="s">
        <v>772</v>
      </c>
      <c r="J416" s="5" t="s">
        <v>707</v>
      </c>
      <c r="K416" s="168" t="s">
        <v>705</v>
      </c>
    </row>
    <row r="417" spans="1:11">
      <c r="A417" s="171" t="s">
        <v>1025</v>
      </c>
      <c r="B417" s="5" t="s">
        <v>966</v>
      </c>
      <c r="C417" s="167" t="s">
        <v>966</v>
      </c>
      <c r="D417" s="5" t="s">
        <v>710</v>
      </c>
      <c r="E417" s="5" t="str">
        <f>IF(COUNTIF(Site_master[SAP ID],Site_master[[#This Row],[SAP ID]])&gt;1,"duplicate","unique")</f>
        <v>unique</v>
      </c>
      <c r="F417" s="7" t="s">
        <v>1183</v>
      </c>
      <c r="G417" s="7" t="s">
        <v>1184</v>
      </c>
      <c r="H417" s="7" t="s">
        <v>706</v>
      </c>
      <c r="I417" s="168" t="s">
        <v>772</v>
      </c>
      <c r="J417" s="5" t="s">
        <v>707</v>
      </c>
      <c r="K417" s="168" t="s">
        <v>705</v>
      </c>
    </row>
    <row r="418" spans="1:11">
      <c r="A418" s="171" t="s">
        <v>1025</v>
      </c>
      <c r="B418" s="5" t="s">
        <v>966</v>
      </c>
      <c r="C418" s="167" t="s">
        <v>966</v>
      </c>
      <c r="D418" s="5" t="s">
        <v>890</v>
      </c>
      <c r="E418" s="5" t="str">
        <f>IF(COUNTIF(Site_master[SAP ID],Site_master[[#This Row],[SAP ID]])&gt;1,"duplicate","unique")</f>
        <v>unique</v>
      </c>
      <c r="F418" s="7" t="s">
        <v>1066</v>
      </c>
      <c r="G418" s="7" t="s">
        <v>1067</v>
      </c>
      <c r="H418" s="7" t="s">
        <v>706</v>
      </c>
      <c r="I418" s="168" t="s">
        <v>772</v>
      </c>
      <c r="J418" s="5" t="s">
        <v>707</v>
      </c>
      <c r="K418" s="168" t="s">
        <v>705</v>
      </c>
    </row>
    <row r="419" spans="1:11">
      <c r="A419" s="171" t="s">
        <v>1025</v>
      </c>
      <c r="B419" s="5" t="s">
        <v>966</v>
      </c>
      <c r="C419" s="167" t="s">
        <v>966</v>
      </c>
      <c r="D419" s="5" t="s">
        <v>820</v>
      </c>
      <c r="E419" s="5" t="str">
        <f>IF(COUNTIF(Site_master[SAP ID],Site_master[[#This Row],[SAP ID]])&gt;1,"duplicate","unique")</f>
        <v>unique</v>
      </c>
      <c r="F419" s="7" t="s">
        <v>1066</v>
      </c>
      <c r="G419" s="7" t="s">
        <v>1067</v>
      </c>
      <c r="H419" s="7" t="s">
        <v>706</v>
      </c>
      <c r="I419" s="168" t="s">
        <v>772</v>
      </c>
      <c r="J419" s="5" t="s">
        <v>707</v>
      </c>
      <c r="K419" s="168" t="s">
        <v>705</v>
      </c>
    </row>
    <row r="420" spans="1:11">
      <c r="A420" s="171" t="s">
        <v>1025</v>
      </c>
      <c r="B420" s="5" t="s">
        <v>966</v>
      </c>
      <c r="C420" s="167" t="s">
        <v>966</v>
      </c>
      <c r="D420" s="5" t="s">
        <v>1382</v>
      </c>
      <c r="E420" s="5" t="str">
        <f>IF(COUNTIF(Site_master[SAP ID],Site_master[[#This Row],[SAP ID]])&gt;1,"duplicate","unique")</f>
        <v>unique</v>
      </c>
      <c r="F420" s="7" t="s">
        <v>1171</v>
      </c>
      <c r="G420" s="7" t="s">
        <v>1172</v>
      </c>
      <c r="H420" s="7" t="s">
        <v>706</v>
      </c>
      <c r="I420" s="168" t="s">
        <v>772</v>
      </c>
      <c r="J420" s="5" t="s">
        <v>707</v>
      </c>
      <c r="K420" s="168" t="s">
        <v>705</v>
      </c>
    </row>
    <row r="421" spans="1:11">
      <c r="A421" s="171" t="s">
        <v>1025</v>
      </c>
      <c r="B421" s="5" t="s">
        <v>966</v>
      </c>
      <c r="C421" s="167" t="s">
        <v>966</v>
      </c>
      <c r="D421" s="5" t="s">
        <v>826</v>
      </c>
      <c r="E421" s="5" t="str">
        <f>IF(COUNTIF(Site_master[SAP ID],Site_master[[#This Row],[SAP ID]])&gt;1,"duplicate","unique")</f>
        <v>unique</v>
      </c>
      <c r="F421" s="7" t="s">
        <v>1183</v>
      </c>
      <c r="G421" s="7" t="s">
        <v>1184</v>
      </c>
      <c r="H421" s="7" t="s">
        <v>706</v>
      </c>
      <c r="I421" s="168" t="s">
        <v>772</v>
      </c>
      <c r="J421" s="5" t="s">
        <v>707</v>
      </c>
      <c r="K421" s="168" t="s">
        <v>705</v>
      </c>
    </row>
    <row r="422" spans="1:11">
      <c r="A422" s="171" t="s">
        <v>1025</v>
      </c>
      <c r="B422" s="5" t="s">
        <v>966</v>
      </c>
      <c r="C422" s="167" t="s">
        <v>966</v>
      </c>
      <c r="D422" s="5" t="s">
        <v>1383</v>
      </c>
      <c r="E422" s="5" t="str">
        <f>IF(COUNTIF(Site_master[SAP ID],Site_master[[#This Row],[SAP ID]])&gt;1,"duplicate","unique")</f>
        <v>unique</v>
      </c>
      <c r="F422" s="7" t="s">
        <v>1111</v>
      </c>
      <c r="G422" s="7" t="s">
        <v>1112</v>
      </c>
      <c r="H422" s="7" t="s">
        <v>706</v>
      </c>
      <c r="I422" s="168" t="s">
        <v>772</v>
      </c>
      <c r="J422" s="5" t="s">
        <v>707</v>
      </c>
      <c r="K422" s="168" t="s">
        <v>705</v>
      </c>
    </row>
    <row r="423" spans="1:11">
      <c r="A423" s="171" t="s">
        <v>1025</v>
      </c>
      <c r="B423" s="5" t="s">
        <v>966</v>
      </c>
      <c r="C423" s="167" t="s">
        <v>966</v>
      </c>
      <c r="D423" s="5" t="s">
        <v>1384</v>
      </c>
      <c r="E423" s="5" t="str">
        <f>IF(COUNTIF(Site_master[SAP ID],Site_master[[#This Row],[SAP ID]])&gt;1,"duplicate","unique")</f>
        <v>unique</v>
      </c>
      <c r="F423" s="7" t="s">
        <v>1066</v>
      </c>
      <c r="G423" s="7" t="s">
        <v>1067</v>
      </c>
      <c r="H423" s="7" t="s">
        <v>706</v>
      </c>
      <c r="I423" s="168" t="s">
        <v>772</v>
      </c>
      <c r="J423" s="5" t="s">
        <v>707</v>
      </c>
      <c r="K423" s="168" t="s">
        <v>705</v>
      </c>
    </row>
    <row r="424" spans="1:11">
      <c r="A424" s="171" t="s">
        <v>1025</v>
      </c>
      <c r="B424" s="5" t="s">
        <v>966</v>
      </c>
      <c r="C424" s="167" t="s">
        <v>966</v>
      </c>
      <c r="D424" s="5" t="s">
        <v>824</v>
      </c>
      <c r="E424" s="5" t="str">
        <f>IF(COUNTIF(Site_master[SAP ID],Site_master[[#This Row],[SAP ID]])&gt;1,"duplicate","unique")</f>
        <v>unique</v>
      </c>
      <c r="F424" s="7" t="s">
        <v>1210</v>
      </c>
      <c r="G424" s="7" t="s">
        <v>1211</v>
      </c>
      <c r="H424" s="7" t="s">
        <v>706</v>
      </c>
      <c r="I424" s="168" t="s">
        <v>772</v>
      </c>
      <c r="J424" s="5" t="s">
        <v>707</v>
      </c>
      <c r="K424" s="168" t="s">
        <v>705</v>
      </c>
    </row>
    <row r="425" spans="1:11">
      <c r="A425" s="171" t="s">
        <v>1025</v>
      </c>
      <c r="B425" s="5" t="s">
        <v>966</v>
      </c>
      <c r="C425" s="167" t="s">
        <v>966</v>
      </c>
      <c r="D425" s="5" t="s">
        <v>906</v>
      </c>
      <c r="E425" s="5" t="str">
        <f>IF(COUNTIF(Site_master[SAP ID],Site_master[[#This Row],[SAP ID]])&gt;1,"duplicate","unique")</f>
        <v>unique</v>
      </c>
      <c r="F425" s="7" t="s">
        <v>1183</v>
      </c>
      <c r="G425" s="7" t="s">
        <v>1184</v>
      </c>
      <c r="H425" s="7" t="s">
        <v>706</v>
      </c>
      <c r="I425" s="168" t="s">
        <v>772</v>
      </c>
      <c r="J425" s="5" t="s">
        <v>707</v>
      </c>
      <c r="K425" s="168" t="s">
        <v>705</v>
      </c>
    </row>
    <row r="426" spans="1:11">
      <c r="A426" s="171" t="s">
        <v>1025</v>
      </c>
      <c r="B426" s="5" t="s">
        <v>966</v>
      </c>
      <c r="C426" s="167" t="s">
        <v>966</v>
      </c>
      <c r="D426" s="5" t="s">
        <v>1385</v>
      </c>
      <c r="E426" s="5" t="str">
        <f>IF(COUNTIF(Site_master[SAP ID],Site_master[[#This Row],[SAP ID]])&gt;1,"duplicate","unique")</f>
        <v>unique</v>
      </c>
      <c r="F426" s="7" t="s">
        <v>1221</v>
      </c>
      <c r="G426" s="7" t="s">
        <v>1222</v>
      </c>
      <c r="H426" s="7" t="s">
        <v>706</v>
      </c>
      <c r="I426" s="168" t="s">
        <v>772</v>
      </c>
      <c r="J426" s="5" t="s">
        <v>707</v>
      </c>
      <c r="K426" s="168" t="s">
        <v>705</v>
      </c>
    </row>
    <row r="427" spans="1:11">
      <c r="A427" s="171" t="s">
        <v>1025</v>
      </c>
      <c r="B427" s="5" t="s">
        <v>966</v>
      </c>
      <c r="C427" s="167" t="s">
        <v>965</v>
      </c>
      <c r="D427" s="5" t="s">
        <v>1386</v>
      </c>
      <c r="E427" s="5" t="str">
        <f>IF(COUNTIF(Site_master[SAP ID],Site_master[[#This Row],[SAP ID]])&gt;1,"duplicate","unique")</f>
        <v>unique</v>
      </c>
      <c r="F427" s="7" t="s">
        <v>1387</v>
      </c>
      <c r="G427" s="7" t="s">
        <v>1388</v>
      </c>
      <c r="H427" s="7" t="s">
        <v>2</v>
      </c>
      <c r="I427" t="s">
        <v>190</v>
      </c>
      <c r="J427" t="s">
        <v>189</v>
      </c>
      <c r="K427" t="s">
        <v>1389</v>
      </c>
    </row>
    <row r="428" spans="1:11">
      <c r="A428" s="171" t="s">
        <v>1025</v>
      </c>
      <c r="B428" s="5" t="s">
        <v>966</v>
      </c>
      <c r="C428" s="167" t="s">
        <v>965</v>
      </c>
      <c r="D428" s="5" t="s">
        <v>1390</v>
      </c>
      <c r="E428" s="5" t="str">
        <f>IF(COUNTIF(Site_master[SAP ID],Site_master[[#This Row],[SAP ID]])&gt;1,"duplicate","unique")</f>
        <v>unique</v>
      </c>
      <c r="F428" s="7" t="s">
        <v>1391</v>
      </c>
      <c r="G428" s="7" t="s">
        <v>1392</v>
      </c>
      <c r="H428" s="7" t="s">
        <v>2</v>
      </c>
      <c r="I428" s="6" t="s">
        <v>1393</v>
      </c>
      <c r="J428" s="168" t="s">
        <v>1394</v>
      </c>
      <c r="K428" t="s">
        <v>1395</v>
      </c>
    </row>
    <row r="429" spans="1:11">
      <c r="A429" s="171" t="s">
        <v>1025</v>
      </c>
      <c r="B429" s="5" t="s">
        <v>966</v>
      </c>
      <c r="C429" s="167" t="s">
        <v>965</v>
      </c>
      <c r="D429" s="5" t="s">
        <v>1396</v>
      </c>
      <c r="E429" s="5" t="str">
        <f>IF(COUNTIF(Site_master[SAP ID],Site_master[[#This Row],[SAP ID]])&gt;1,"duplicate","unique")</f>
        <v>unique</v>
      </c>
      <c r="F429" s="7" t="s">
        <v>1397</v>
      </c>
      <c r="G429" s="7" t="s">
        <v>1398</v>
      </c>
      <c r="H429" s="7" t="s">
        <v>2</v>
      </c>
      <c r="I429" s="6" t="s">
        <v>1393</v>
      </c>
      <c r="J429" s="168" t="s">
        <v>1394</v>
      </c>
      <c r="K429" t="s">
        <v>1395</v>
      </c>
    </row>
    <row r="430" spans="1:11">
      <c r="A430" s="171" t="s">
        <v>1025</v>
      </c>
      <c r="B430" s="5" t="s">
        <v>966</v>
      </c>
      <c r="C430" s="167" t="s">
        <v>965</v>
      </c>
      <c r="D430" s="5" t="s">
        <v>389</v>
      </c>
      <c r="E430" s="5" t="str">
        <f>IF(COUNTIF(Site_master[SAP ID],Site_master[[#This Row],[SAP ID]])&gt;1,"duplicate","unique")</f>
        <v>unique</v>
      </c>
      <c r="F430" s="7" t="s">
        <v>1391</v>
      </c>
      <c r="G430" s="7" t="s">
        <v>1392</v>
      </c>
      <c r="H430" s="7" t="s">
        <v>2</v>
      </c>
      <c r="I430" s="168" t="s">
        <v>1393</v>
      </c>
      <c r="J430" s="168" t="s">
        <v>1394</v>
      </c>
      <c r="K430" t="s">
        <v>1395</v>
      </c>
    </row>
    <row r="431" spans="1:11">
      <c r="A431" s="171" t="s">
        <v>1025</v>
      </c>
      <c r="B431" s="5" t="s">
        <v>966</v>
      </c>
      <c r="C431" s="167" t="s">
        <v>965</v>
      </c>
      <c r="D431" s="5" t="s">
        <v>390</v>
      </c>
      <c r="E431" s="5" t="str">
        <f>IF(COUNTIF(Site_master[SAP ID],Site_master[[#This Row],[SAP ID]])&gt;1,"duplicate","unique")</f>
        <v>unique</v>
      </c>
      <c r="F431" s="7" t="s">
        <v>1399</v>
      </c>
      <c r="G431" s="7" t="s">
        <v>1400</v>
      </c>
      <c r="H431" s="7" t="s">
        <v>2</v>
      </c>
      <c r="I431" s="168" t="s">
        <v>1393</v>
      </c>
      <c r="J431" s="168" t="s">
        <v>1394</v>
      </c>
      <c r="K431" t="s">
        <v>1395</v>
      </c>
    </row>
    <row r="432" spans="1:11">
      <c r="A432" s="171" t="s">
        <v>1025</v>
      </c>
      <c r="B432" s="5" t="s">
        <v>966</v>
      </c>
      <c r="C432" s="167" t="s">
        <v>965</v>
      </c>
      <c r="D432" s="5" t="s">
        <v>1401</v>
      </c>
      <c r="E432" s="5" t="str">
        <f>IF(COUNTIF(Site_master[SAP ID],Site_master[[#This Row],[SAP ID]])&gt;1,"duplicate","unique")</f>
        <v>unique</v>
      </c>
      <c r="F432" s="7" t="s">
        <v>1402</v>
      </c>
      <c r="G432" s="7" t="s">
        <v>1403</v>
      </c>
      <c r="H432" s="7" t="s">
        <v>2</v>
      </c>
      <c r="I432" s="168" t="s">
        <v>1393</v>
      </c>
      <c r="J432" s="168" t="s">
        <v>1394</v>
      </c>
      <c r="K432" t="s">
        <v>1395</v>
      </c>
    </row>
    <row r="433" spans="1:11">
      <c r="A433" s="171" t="s">
        <v>1025</v>
      </c>
      <c r="B433" s="5" t="s">
        <v>966</v>
      </c>
      <c r="C433" s="167" t="s">
        <v>965</v>
      </c>
      <c r="D433" s="5" t="s">
        <v>1404</v>
      </c>
      <c r="E433" s="5" t="str">
        <f>IF(COUNTIF(Site_master[SAP ID],Site_master[[#This Row],[SAP ID]])&gt;1,"duplicate","unique")</f>
        <v>unique</v>
      </c>
      <c r="F433" s="7" t="s">
        <v>1405</v>
      </c>
      <c r="G433" s="7" t="s">
        <v>1406</v>
      </c>
      <c r="H433" s="7" t="s">
        <v>2</v>
      </c>
      <c r="I433" s="168" t="s">
        <v>1407</v>
      </c>
      <c r="J433" s="168" t="s">
        <v>127</v>
      </c>
      <c r="K433" s="169" t="s">
        <v>1408</v>
      </c>
    </row>
    <row r="434" spans="1:11">
      <c r="A434" s="171" t="s">
        <v>1025</v>
      </c>
      <c r="B434" s="5" t="s">
        <v>966</v>
      </c>
      <c r="C434" s="167" t="s">
        <v>965</v>
      </c>
      <c r="D434" s="5" t="s">
        <v>1409</v>
      </c>
      <c r="E434" s="5" t="str">
        <f>IF(COUNTIF(Site_master[SAP ID],Site_master[[#This Row],[SAP ID]])&gt;1,"duplicate","unique")</f>
        <v>unique</v>
      </c>
      <c r="F434" s="7" t="s">
        <v>1399</v>
      </c>
      <c r="G434" s="7" t="s">
        <v>1400</v>
      </c>
      <c r="H434" s="7" t="s">
        <v>2</v>
      </c>
      <c r="I434" s="168" t="s">
        <v>1393</v>
      </c>
      <c r="J434" s="168" t="s">
        <v>1394</v>
      </c>
      <c r="K434" t="s">
        <v>1395</v>
      </c>
    </row>
    <row r="435" spans="1:11">
      <c r="A435" s="171" t="s">
        <v>1025</v>
      </c>
      <c r="B435" s="5" t="s">
        <v>966</v>
      </c>
      <c r="C435" s="167" t="s">
        <v>965</v>
      </c>
      <c r="D435" s="5" t="s">
        <v>1410</v>
      </c>
      <c r="E435" s="5" t="str">
        <f>IF(COUNTIF(Site_master[SAP ID],Site_master[[#This Row],[SAP ID]])&gt;1,"duplicate","unique")</f>
        <v>unique</v>
      </c>
      <c r="F435" s="7" t="s">
        <v>1411</v>
      </c>
      <c r="G435" s="7" t="s">
        <v>1412</v>
      </c>
      <c r="H435" s="7" t="s">
        <v>2</v>
      </c>
      <c r="I435" s="168" t="s">
        <v>1393</v>
      </c>
      <c r="J435" s="168" t="s">
        <v>1394</v>
      </c>
      <c r="K435" t="s">
        <v>1395</v>
      </c>
    </row>
    <row r="436" spans="1:11">
      <c r="A436" s="171" t="s">
        <v>1025</v>
      </c>
      <c r="B436" s="5" t="s">
        <v>966</v>
      </c>
      <c r="C436" s="167" t="s">
        <v>965</v>
      </c>
      <c r="D436" s="5" t="s">
        <v>1413</v>
      </c>
      <c r="E436" s="5" t="str">
        <f>IF(COUNTIF(Site_master[SAP ID],Site_master[[#This Row],[SAP ID]])&gt;1,"duplicate","unique")</f>
        <v>unique</v>
      </c>
      <c r="F436" s="7" t="s">
        <v>1391</v>
      </c>
      <c r="G436" s="7" t="s">
        <v>1392</v>
      </c>
      <c r="H436" s="7" t="s">
        <v>2</v>
      </c>
      <c r="I436" s="168" t="s">
        <v>1393</v>
      </c>
      <c r="J436" s="168" t="s">
        <v>1394</v>
      </c>
      <c r="K436" t="s">
        <v>1395</v>
      </c>
    </row>
    <row r="437" spans="1:11">
      <c r="A437" s="171" t="s">
        <v>1025</v>
      </c>
      <c r="B437" s="5" t="s">
        <v>966</v>
      </c>
      <c r="C437" s="167" t="s">
        <v>965</v>
      </c>
      <c r="D437" s="5" t="s">
        <v>1414</v>
      </c>
      <c r="E437" s="5" t="str">
        <f>IF(COUNTIF(Site_master[SAP ID],Site_master[[#This Row],[SAP ID]])&gt;1,"duplicate","unique")</f>
        <v>unique</v>
      </c>
      <c r="F437" s="7" t="s">
        <v>1411</v>
      </c>
      <c r="G437" s="7" t="s">
        <v>1412</v>
      </c>
      <c r="H437" s="7" t="s">
        <v>2</v>
      </c>
      <c r="I437" s="168" t="s">
        <v>1393</v>
      </c>
      <c r="J437" s="168" t="s">
        <v>1394</v>
      </c>
      <c r="K437" t="s">
        <v>1395</v>
      </c>
    </row>
    <row r="438" spans="1:11">
      <c r="A438" s="171" t="s">
        <v>1025</v>
      </c>
      <c r="B438" s="5" t="s">
        <v>966</v>
      </c>
      <c r="C438" s="167" t="s">
        <v>965</v>
      </c>
      <c r="D438" s="5" t="s">
        <v>1415</v>
      </c>
      <c r="E438" s="5" t="str">
        <f>IF(COUNTIF(Site_master[SAP ID],Site_master[[#This Row],[SAP ID]])&gt;1,"duplicate","unique")</f>
        <v>unique</v>
      </c>
      <c r="F438" s="7" t="s">
        <v>1416</v>
      </c>
      <c r="G438" s="7" t="s">
        <v>1417</v>
      </c>
      <c r="H438" s="7" t="s">
        <v>2</v>
      </c>
      <c r="I438" s="168" t="s">
        <v>1393</v>
      </c>
      <c r="J438" s="168" t="s">
        <v>1394</v>
      </c>
      <c r="K438" t="s">
        <v>1395</v>
      </c>
    </row>
    <row r="439" spans="1:11">
      <c r="A439" s="171" t="s">
        <v>1025</v>
      </c>
      <c r="B439" s="5" t="s">
        <v>966</v>
      </c>
      <c r="C439" s="167" t="s">
        <v>965</v>
      </c>
      <c r="D439" s="5" t="s">
        <v>1418</v>
      </c>
      <c r="E439" s="5" t="str">
        <f>IF(COUNTIF(Site_master[SAP ID],Site_master[[#This Row],[SAP ID]])&gt;1,"duplicate","unique")</f>
        <v>unique</v>
      </c>
      <c r="F439" s="7" t="s">
        <v>1416</v>
      </c>
      <c r="G439" s="7" t="s">
        <v>1417</v>
      </c>
      <c r="H439" s="7" t="s">
        <v>2</v>
      </c>
      <c r="I439" s="168" t="s">
        <v>1393</v>
      </c>
      <c r="J439" s="168" t="s">
        <v>1394</v>
      </c>
      <c r="K439" t="s">
        <v>1395</v>
      </c>
    </row>
    <row r="440" spans="1:11">
      <c r="A440" s="171" t="s">
        <v>1025</v>
      </c>
      <c r="B440" s="5" t="s">
        <v>966</v>
      </c>
      <c r="C440" s="167" t="s">
        <v>965</v>
      </c>
      <c r="D440" s="5" t="s">
        <v>453</v>
      </c>
      <c r="E440" s="5" t="str">
        <f>IF(COUNTIF(Site_master[SAP ID],Site_master[[#This Row],[SAP ID]])&gt;1,"duplicate","unique")</f>
        <v>unique</v>
      </c>
      <c r="F440" s="7" t="s">
        <v>1416</v>
      </c>
      <c r="G440" s="7" t="s">
        <v>1417</v>
      </c>
      <c r="H440" s="7" t="s">
        <v>2</v>
      </c>
      <c r="I440" s="168" t="s">
        <v>1393</v>
      </c>
      <c r="J440" s="168" t="s">
        <v>1394</v>
      </c>
      <c r="K440" t="s">
        <v>1395</v>
      </c>
    </row>
    <row r="441" spans="1:11">
      <c r="A441" s="171" t="s">
        <v>1025</v>
      </c>
      <c r="B441" s="5" t="s">
        <v>966</v>
      </c>
      <c r="C441" s="167" t="s">
        <v>965</v>
      </c>
      <c r="D441" s="5" t="s">
        <v>1419</v>
      </c>
      <c r="E441" s="5" t="str">
        <f>IF(COUNTIF(Site_master[SAP ID],Site_master[[#This Row],[SAP ID]])&gt;1,"duplicate","unique")</f>
        <v>unique</v>
      </c>
      <c r="F441" s="7" t="s">
        <v>1416</v>
      </c>
      <c r="G441" s="7" t="s">
        <v>1417</v>
      </c>
      <c r="H441" s="7" t="s">
        <v>2</v>
      </c>
      <c r="I441" s="168" t="s">
        <v>1393</v>
      </c>
      <c r="J441" s="168" t="s">
        <v>1394</v>
      </c>
      <c r="K441" t="s">
        <v>1395</v>
      </c>
    </row>
    <row r="442" spans="1:11">
      <c r="A442" s="171" t="s">
        <v>1025</v>
      </c>
      <c r="B442" s="5" t="s">
        <v>966</v>
      </c>
      <c r="C442" s="167" t="s">
        <v>965</v>
      </c>
      <c r="D442" s="5" t="s">
        <v>1420</v>
      </c>
      <c r="E442" s="5" t="str">
        <f>IF(COUNTIF(Site_master[SAP ID],Site_master[[#This Row],[SAP ID]])&gt;1,"duplicate","unique")</f>
        <v>unique</v>
      </c>
      <c r="F442" s="7" t="s">
        <v>1391</v>
      </c>
      <c r="G442" s="7" t="s">
        <v>1392</v>
      </c>
      <c r="H442" s="7" t="s">
        <v>2</v>
      </c>
      <c r="I442" s="168" t="s">
        <v>1393</v>
      </c>
      <c r="J442" s="168" t="s">
        <v>1394</v>
      </c>
      <c r="K442" t="s">
        <v>1395</v>
      </c>
    </row>
    <row r="443" spans="1:11">
      <c r="A443" s="171" t="s">
        <v>1025</v>
      </c>
      <c r="B443" s="5" t="s">
        <v>966</v>
      </c>
      <c r="C443" s="167" t="s">
        <v>965</v>
      </c>
      <c r="D443" s="5" t="s">
        <v>1421</v>
      </c>
      <c r="E443" s="5" t="str">
        <f>IF(COUNTIF(Site_master[SAP ID],Site_master[[#This Row],[SAP ID]])&gt;1,"duplicate","unique")</f>
        <v>unique</v>
      </c>
      <c r="F443" s="7" t="s">
        <v>1391</v>
      </c>
      <c r="G443" s="7" t="s">
        <v>1392</v>
      </c>
      <c r="H443" s="7" t="s">
        <v>2</v>
      </c>
      <c r="I443" s="168" t="s">
        <v>1393</v>
      </c>
      <c r="J443" s="168" t="s">
        <v>1394</v>
      </c>
      <c r="K443" t="s">
        <v>1395</v>
      </c>
    </row>
    <row r="444" spans="1:11">
      <c r="A444" s="171" t="s">
        <v>1025</v>
      </c>
      <c r="B444" s="5" t="s">
        <v>966</v>
      </c>
      <c r="C444" s="167" t="s">
        <v>965</v>
      </c>
      <c r="D444" s="5" t="s">
        <v>1422</v>
      </c>
      <c r="E444" s="5" t="str">
        <f>IF(COUNTIF(Site_master[SAP ID],Site_master[[#This Row],[SAP ID]])&gt;1,"duplicate","unique")</f>
        <v>unique</v>
      </c>
      <c r="F444" s="7" t="s">
        <v>1416</v>
      </c>
      <c r="G444" s="7" t="s">
        <v>1417</v>
      </c>
      <c r="H444" s="7" t="s">
        <v>2</v>
      </c>
      <c r="I444" s="168" t="s">
        <v>1393</v>
      </c>
      <c r="J444" s="168" t="s">
        <v>1394</v>
      </c>
      <c r="K444" t="s">
        <v>1395</v>
      </c>
    </row>
    <row r="445" spans="1:11">
      <c r="A445" s="171" t="s">
        <v>1025</v>
      </c>
      <c r="B445" s="5" t="s">
        <v>966</v>
      </c>
      <c r="C445" s="167" t="s">
        <v>965</v>
      </c>
      <c r="D445" s="5" t="s">
        <v>1423</v>
      </c>
      <c r="E445" s="5" t="str">
        <f>IF(COUNTIF(Site_master[SAP ID],Site_master[[#This Row],[SAP ID]])&gt;1,"duplicate","unique")</f>
        <v>unique</v>
      </c>
      <c r="F445" s="7" t="s">
        <v>1416</v>
      </c>
      <c r="G445" s="7" t="s">
        <v>1417</v>
      </c>
      <c r="H445" s="7" t="s">
        <v>2</v>
      </c>
      <c r="I445" s="168" t="s">
        <v>1393</v>
      </c>
      <c r="J445" s="168" t="s">
        <v>1394</v>
      </c>
      <c r="K445" t="s">
        <v>1395</v>
      </c>
    </row>
    <row r="446" spans="1:11">
      <c r="A446" s="171" t="s">
        <v>1025</v>
      </c>
      <c r="B446" s="5" t="s">
        <v>966</v>
      </c>
      <c r="C446" s="167" t="s">
        <v>965</v>
      </c>
      <c r="D446" s="5" t="s">
        <v>1424</v>
      </c>
      <c r="E446" s="5" t="str">
        <f>IF(COUNTIF(Site_master[SAP ID],Site_master[[#This Row],[SAP ID]])&gt;1,"duplicate","unique")</f>
        <v>unique</v>
      </c>
      <c r="F446" s="7" t="s">
        <v>1416</v>
      </c>
      <c r="G446" s="7" t="s">
        <v>1417</v>
      </c>
      <c r="H446" s="7" t="s">
        <v>2</v>
      </c>
      <c r="I446" s="168" t="s">
        <v>1393</v>
      </c>
      <c r="J446" s="168" t="s">
        <v>1394</v>
      </c>
      <c r="K446" t="s">
        <v>1395</v>
      </c>
    </row>
    <row r="447" spans="1:11">
      <c r="A447" s="171" t="s">
        <v>1025</v>
      </c>
      <c r="B447" s="5" t="s">
        <v>966</v>
      </c>
      <c r="C447" s="167" t="s">
        <v>965</v>
      </c>
      <c r="D447" s="5" t="s">
        <v>335</v>
      </c>
      <c r="E447" s="5" t="str">
        <f>IF(COUNTIF(Site_master[SAP ID],Site_master[[#This Row],[SAP ID]])&gt;1,"duplicate","unique")</f>
        <v>unique</v>
      </c>
      <c r="F447" s="7" t="s">
        <v>1391</v>
      </c>
      <c r="G447" s="7" t="s">
        <v>1392</v>
      </c>
      <c r="H447" s="7" t="s">
        <v>2</v>
      </c>
      <c r="I447" s="168" t="s">
        <v>1393</v>
      </c>
      <c r="J447" s="168" t="s">
        <v>1394</v>
      </c>
      <c r="K447" t="s">
        <v>1395</v>
      </c>
    </row>
    <row r="448" spans="1:11">
      <c r="A448" s="171" t="s">
        <v>1025</v>
      </c>
      <c r="B448" s="5" t="s">
        <v>966</v>
      </c>
      <c r="C448" s="167" t="s">
        <v>965</v>
      </c>
      <c r="D448" s="5" t="s">
        <v>1425</v>
      </c>
      <c r="E448" s="5" t="str">
        <f>IF(COUNTIF(Site_master[SAP ID],Site_master[[#This Row],[SAP ID]])&gt;1,"duplicate","unique")</f>
        <v>unique</v>
      </c>
      <c r="F448" s="7">
        <v>0</v>
      </c>
      <c r="G448" s="7" t="s">
        <v>1426</v>
      </c>
      <c r="H448" s="7" t="s">
        <v>2</v>
      </c>
      <c r="I448" t="s">
        <v>190</v>
      </c>
      <c r="J448" t="s">
        <v>189</v>
      </c>
      <c r="K448" t="s">
        <v>1389</v>
      </c>
    </row>
    <row r="449" spans="1:11">
      <c r="A449" s="171" t="s">
        <v>1025</v>
      </c>
      <c r="B449" s="5" t="s">
        <v>966</v>
      </c>
      <c r="C449" s="167" t="s">
        <v>965</v>
      </c>
      <c r="D449" s="5" t="s">
        <v>1427</v>
      </c>
      <c r="E449" s="5" t="str">
        <f>IF(COUNTIF(Site_master[SAP ID],Site_master[[#This Row],[SAP ID]])&gt;1,"duplicate","unique")</f>
        <v>unique</v>
      </c>
      <c r="F449" s="7">
        <v>0</v>
      </c>
      <c r="G449" s="7" t="s">
        <v>1426</v>
      </c>
      <c r="H449" s="7" t="s">
        <v>2</v>
      </c>
      <c r="I449" t="s">
        <v>190</v>
      </c>
      <c r="J449" t="s">
        <v>189</v>
      </c>
      <c r="K449" t="s">
        <v>1389</v>
      </c>
    </row>
    <row r="450" spans="1:11">
      <c r="A450" s="171" t="s">
        <v>1025</v>
      </c>
      <c r="B450" s="5" t="s">
        <v>966</v>
      </c>
      <c r="C450" s="167" t="s">
        <v>965</v>
      </c>
      <c r="D450" s="5" t="s">
        <v>1428</v>
      </c>
      <c r="E450" s="5" t="str">
        <f>IF(COUNTIF(Site_master[SAP ID],Site_master[[#This Row],[SAP ID]])&gt;1,"duplicate","unique")</f>
        <v>unique</v>
      </c>
      <c r="F450" s="7" t="s">
        <v>1402</v>
      </c>
      <c r="G450" s="7" t="s">
        <v>1403</v>
      </c>
      <c r="H450" s="7" t="s">
        <v>2</v>
      </c>
      <c r="I450" s="168" t="s">
        <v>1393</v>
      </c>
      <c r="J450" s="168" t="s">
        <v>1394</v>
      </c>
      <c r="K450" t="s">
        <v>1395</v>
      </c>
    </row>
    <row r="451" spans="1:11">
      <c r="A451" s="171" t="s">
        <v>1025</v>
      </c>
      <c r="B451" s="5" t="s">
        <v>966</v>
      </c>
      <c r="C451" s="167" t="s">
        <v>965</v>
      </c>
      <c r="D451" s="5" t="s">
        <v>1429</v>
      </c>
      <c r="E451" s="5" t="str">
        <f>IF(COUNTIF(Site_master[SAP ID],Site_master[[#This Row],[SAP ID]])&gt;1,"duplicate","unique")</f>
        <v>unique</v>
      </c>
      <c r="F451" s="7" t="s">
        <v>1402</v>
      </c>
      <c r="G451" s="7" t="s">
        <v>1403</v>
      </c>
      <c r="H451" s="7" t="s">
        <v>2</v>
      </c>
      <c r="I451" s="168" t="s">
        <v>1393</v>
      </c>
      <c r="J451" s="168" t="s">
        <v>1394</v>
      </c>
      <c r="K451" t="s">
        <v>1395</v>
      </c>
    </row>
    <row r="452" spans="1:11">
      <c r="A452" s="171" t="s">
        <v>1025</v>
      </c>
      <c r="B452" s="5" t="s">
        <v>966</v>
      </c>
      <c r="C452" s="167" t="s">
        <v>965</v>
      </c>
      <c r="D452" s="5" t="s">
        <v>1430</v>
      </c>
      <c r="E452" s="5" t="str">
        <f>IF(COUNTIF(Site_master[SAP ID],Site_master[[#This Row],[SAP ID]])&gt;1,"duplicate","unique")</f>
        <v>unique</v>
      </c>
      <c r="F452" s="7" t="s">
        <v>1402</v>
      </c>
      <c r="G452" s="7" t="s">
        <v>1403</v>
      </c>
      <c r="H452" s="7" t="s">
        <v>2</v>
      </c>
      <c r="I452" s="168" t="s">
        <v>1393</v>
      </c>
      <c r="J452" s="168" t="s">
        <v>1394</v>
      </c>
      <c r="K452" t="s">
        <v>1395</v>
      </c>
    </row>
    <row r="453" spans="1:11">
      <c r="A453" s="171" t="s">
        <v>1025</v>
      </c>
      <c r="B453" s="5" t="s">
        <v>966</v>
      </c>
      <c r="C453" s="167" t="s">
        <v>965</v>
      </c>
      <c r="D453" s="5" t="s">
        <v>1431</v>
      </c>
      <c r="E453" s="5" t="str">
        <f>IF(COUNTIF(Site_master[SAP ID],Site_master[[#This Row],[SAP ID]])&gt;1,"duplicate","unique")</f>
        <v>unique</v>
      </c>
      <c r="F453" s="7" t="s">
        <v>1402</v>
      </c>
      <c r="G453" s="7" t="s">
        <v>1403</v>
      </c>
      <c r="H453" s="7" t="s">
        <v>2</v>
      </c>
      <c r="I453" s="168" t="s">
        <v>1393</v>
      </c>
      <c r="J453" s="168" t="s">
        <v>1394</v>
      </c>
      <c r="K453" t="s">
        <v>1395</v>
      </c>
    </row>
    <row r="454" spans="1:11">
      <c r="A454" s="171" t="s">
        <v>1025</v>
      </c>
      <c r="B454" s="5" t="s">
        <v>966</v>
      </c>
      <c r="C454" s="167" t="s">
        <v>965</v>
      </c>
      <c r="D454" s="5" t="s">
        <v>391</v>
      </c>
      <c r="E454" s="5" t="str">
        <f>IF(COUNTIF(Site_master[SAP ID],Site_master[[#This Row],[SAP ID]])&gt;1,"duplicate","unique")</f>
        <v>unique</v>
      </c>
      <c r="F454" s="7" t="s">
        <v>1399</v>
      </c>
      <c r="G454" s="7" t="s">
        <v>1400</v>
      </c>
      <c r="H454" s="7" t="s">
        <v>2</v>
      </c>
      <c r="I454" s="168" t="s">
        <v>1393</v>
      </c>
      <c r="J454" s="168" t="s">
        <v>1394</v>
      </c>
      <c r="K454" t="s">
        <v>1395</v>
      </c>
    </row>
    <row r="455" spans="1:11">
      <c r="A455" s="171" t="s">
        <v>1025</v>
      </c>
      <c r="B455" s="5" t="s">
        <v>966</v>
      </c>
      <c r="C455" s="167" t="s">
        <v>965</v>
      </c>
      <c r="D455" s="5" t="s">
        <v>1432</v>
      </c>
      <c r="E455" s="5" t="str">
        <f>IF(COUNTIF(Site_master[SAP ID],Site_master[[#This Row],[SAP ID]])&gt;1,"duplicate","unique")</f>
        <v>unique</v>
      </c>
      <c r="F455" s="7" t="s">
        <v>1402</v>
      </c>
      <c r="G455" s="7" t="s">
        <v>1403</v>
      </c>
      <c r="H455" s="7" t="s">
        <v>2</v>
      </c>
      <c r="I455" s="168" t="s">
        <v>1393</v>
      </c>
      <c r="J455" s="168" t="s">
        <v>1394</v>
      </c>
      <c r="K455" t="s">
        <v>1395</v>
      </c>
    </row>
    <row r="456" spans="1:11">
      <c r="A456" s="171" t="s">
        <v>1025</v>
      </c>
      <c r="B456" s="5" t="s">
        <v>966</v>
      </c>
      <c r="C456" s="167" t="s">
        <v>965</v>
      </c>
      <c r="D456" s="5" t="s">
        <v>1433</v>
      </c>
      <c r="E456" s="5" t="str">
        <f>IF(COUNTIF(Site_master[SAP ID],Site_master[[#This Row],[SAP ID]])&gt;1,"duplicate","unique")</f>
        <v>unique</v>
      </c>
      <c r="F456" s="7" t="s">
        <v>1402</v>
      </c>
      <c r="G456" s="7" t="s">
        <v>1403</v>
      </c>
      <c r="H456" s="7" t="s">
        <v>2</v>
      </c>
      <c r="I456" s="168" t="s">
        <v>1393</v>
      </c>
      <c r="J456" s="168" t="s">
        <v>1394</v>
      </c>
      <c r="K456" t="s">
        <v>1395</v>
      </c>
    </row>
    <row r="457" spans="1:11">
      <c r="A457" s="171" t="s">
        <v>1025</v>
      </c>
      <c r="B457" s="5" t="s">
        <v>966</v>
      </c>
      <c r="C457" s="167" t="s">
        <v>965</v>
      </c>
      <c r="D457" s="5" t="s">
        <v>1434</v>
      </c>
      <c r="E457" s="5" t="str">
        <f>IF(COUNTIF(Site_master[SAP ID],Site_master[[#This Row],[SAP ID]])&gt;1,"duplicate","unique")</f>
        <v>unique</v>
      </c>
      <c r="F457" s="7" t="s">
        <v>1399</v>
      </c>
      <c r="G457" s="7" t="s">
        <v>1400</v>
      </c>
      <c r="H457" s="7" t="s">
        <v>2</v>
      </c>
      <c r="I457" s="168" t="s">
        <v>1393</v>
      </c>
      <c r="J457" s="168" t="s">
        <v>1394</v>
      </c>
      <c r="K457" t="s">
        <v>1395</v>
      </c>
    </row>
    <row r="458" spans="1:11">
      <c r="A458" s="171" t="s">
        <v>1025</v>
      </c>
      <c r="B458" s="5" t="s">
        <v>966</v>
      </c>
      <c r="C458" s="167" t="s">
        <v>965</v>
      </c>
      <c r="D458" s="5" t="s">
        <v>1435</v>
      </c>
      <c r="E458" s="5" t="str">
        <f>IF(COUNTIF(Site_master[SAP ID],Site_master[[#This Row],[SAP ID]])&gt;1,"duplicate","unique")</f>
        <v>unique</v>
      </c>
      <c r="F458" s="7" t="s">
        <v>1402</v>
      </c>
      <c r="G458" s="7" t="s">
        <v>1403</v>
      </c>
      <c r="H458" s="7" t="s">
        <v>2</v>
      </c>
      <c r="I458" s="168" t="s">
        <v>1393</v>
      </c>
      <c r="J458" s="168" t="s">
        <v>1394</v>
      </c>
      <c r="K458" t="s">
        <v>1395</v>
      </c>
    </row>
    <row r="459" spans="1:11">
      <c r="A459" s="171" t="s">
        <v>1025</v>
      </c>
      <c r="B459" s="5" t="s">
        <v>966</v>
      </c>
      <c r="C459" s="167" t="s">
        <v>965</v>
      </c>
      <c r="D459" s="5" t="s">
        <v>1436</v>
      </c>
      <c r="E459" s="5" t="str">
        <f>IF(COUNTIF(Site_master[SAP ID],Site_master[[#This Row],[SAP ID]])&gt;1,"duplicate","unique")</f>
        <v>unique</v>
      </c>
      <c r="F459" s="7" t="s">
        <v>1399</v>
      </c>
      <c r="G459" s="7" t="s">
        <v>1400</v>
      </c>
      <c r="H459" s="7" t="s">
        <v>2</v>
      </c>
      <c r="I459" s="168" t="s">
        <v>1393</v>
      </c>
      <c r="J459" s="168" t="s">
        <v>1394</v>
      </c>
      <c r="K459" t="s">
        <v>1395</v>
      </c>
    </row>
    <row r="460" spans="1:11">
      <c r="A460" s="171" t="s">
        <v>1025</v>
      </c>
      <c r="B460" s="5" t="s">
        <v>966</v>
      </c>
      <c r="C460" s="167" t="s">
        <v>965</v>
      </c>
      <c r="D460" s="5" t="s">
        <v>1437</v>
      </c>
      <c r="E460" s="5" t="str">
        <f>IF(COUNTIF(Site_master[SAP ID],Site_master[[#This Row],[SAP ID]])&gt;1,"duplicate","unique")</f>
        <v>unique</v>
      </c>
      <c r="F460" s="7" t="s">
        <v>1402</v>
      </c>
      <c r="G460" s="7" t="s">
        <v>1403</v>
      </c>
      <c r="H460" s="7" t="s">
        <v>2</v>
      </c>
      <c r="I460" s="168" t="s">
        <v>1393</v>
      </c>
      <c r="J460" s="168" t="s">
        <v>1394</v>
      </c>
      <c r="K460" t="s">
        <v>1395</v>
      </c>
    </row>
    <row r="461" spans="1:11">
      <c r="A461" s="171" t="s">
        <v>1025</v>
      </c>
      <c r="B461" s="5" t="s">
        <v>966</v>
      </c>
      <c r="C461" s="167" t="s">
        <v>965</v>
      </c>
      <c r="D461" s="5" t="s">
        <v>1438</v>
      </c>
      <c r="E461" s="5" t="str">
        <f>IF(COUNTIF(Site_master[SAP ID],Site_master[[#This Row],[SAP ID]])&gt;1,"duplicate","unique")</f>
        <v>unique</v>
      </c>
      <c r="F461" s="7" t="s">
        <v>1439</v>
      </c>
      <c r="G461" s="7" t="s">
        <v>1440</v>
      </c>
      <c r="H461" s="7" t="s">
        <v>1</v>
      </c>
      <c r="I461" s="5" t="s">
        <v>1441</v>
      </c>
      <c r="J461" s="167" t="s">
        <v>105</v>
      </c>
      <c r="K461" s="5" t="s">
        <v>1442</v>
      </c>
    </row>
    <row r="462" spans="1:11">
      <c r="A462" s="171" t="s">
        <v>1025</v>
      </c>
      <c r="B462" s="5" t="s">
        <v>966</v>
      </c>
      <c r="C462" s="167" t="s">
        <v>965</v>
      </c>
      <c r="D462" s="5" t="s">
        <v>1443</v>
      </c>
      <c r="E462" s="5" t="str">
        <f>IF(COUNTIF(Site_master[SAP ID],Site_master[[#This Row],[SAP ID]])&gt;1,"duplicate","unique")</f>
        <v>unique</v>
      </c>
      <c r="F462" s="7">
        <v>0</v>
      </c>
      <c r="G462" s="7" t="s">
        <v>1444</v>
      </c>
      <c r="H462" s="7" t="s">
        <v>2</v>
      </c>
      <c r="I462" s="168" t="s">
        <v>1393</v>
      </c>
      <c r="J462" s="168" t="s">
        <v>1394</v>
      </c>
      <c r="K462" t="s">
        <v>1395</v>
      </c>
    </row>
    <row r="463" spans="1:11">
      <c r="A463" s="171" t="s">
        <v>1025</v>
      </c>
      <c r="B463" s="5" t="s">
        <v>966</v>
      </c>
      <c r="C463" s="167" t="s">
        <v>965</v>
      </c>
      <c r="D463" s="5" t="s">
        <v>1445</v>
      </c>
      <c r="E463" s="5" t="str">
        <f>IF(COUNTIF(Site_master[SAP ID],Site_master[[#This Row],[SAP ID]])&gt;1,"duplicate","unique")</f>
        <v>unique</v>
      </c>
      <c r="F463" s="7">
        <v>0</v>
      </c>
      <c r="G463" s="7" t="s">
        <v>1446</v>
      </c>
      <c r="H463" s="7" t="s">
        <v>2</v>
      </c>
      <c r="I463" s="168" t="s">
        <v>1393</v>
      </c>
      <c r="J463" s="168" t="s">
        <v>1394</v>
      </c>
      <c r="K463" t="s">
        <v>1395</v>
      </c>
    </row>
    <row r="464" spans="1:11">
      <c r="A464" s="171" t="s">
        <v>1025</v>
      </c>
      <c r="B464" s="5" t="s">
        <v>966</v>
      </c>
      <c r="C464" s="167" t="s">
        <v>965</v>
      </c>
      <c r="D464" s="5" t="s">
        <v>1447</v>
      </c>
      <c r="E464" s="5" t="str">
        <f>IF(COUNTIF(Site_master[SAP ID],Site_master[[#This Row],[SAP ID]])&gt;1,"duplicate","unique")</f>
        <v>unique</v>
      </c>
      <c r="F464" s="7" t="s">
        <v>1448</v>
      </c>
      <c r="G464" s="7" t="s">
        <v>1449</v>
      </c>
      <c r="H464" s="7" t="s">
        <v>2</v>
      </c>
      <c r="I464" s="168" t="s">
        <v>1393</v>
      </c>
      <c r="J464" s="168" t="s">
        <v>1394</v>
      </c>
      <c r="K464" t="s">
        <v>1395</v>
      </c>
    </row>
    <row r="465" spans="1:11">
      <c r="A465" s="171" t="s">
        <v>1025</v>
      </c>
      <c r="B465" s="5" t="s">
        <v>966</v>
      </c>
      <c r="C465" s="167" t="s">
        <v>965</v>
      </c>
      <c r="D465" s="5" t="s">
        <v>1450</v>
      </c>
      <c r="E465" s="5" t="str">
        <f>IF(COUNTIF(Site_master[SAP ID],Site_master[[#This Row],[SAP ID]])&gt;1,"duplicate","unique")</f>
        <v>unique</v>
      </c>
      <c r="F465" s="7">
        <v>0</v>
      </c>
      <c r="G465" s="7" t="s">
        <v>1446</v>
      </c>
      <c r="H465" s="7" t="s">
        <v>2</v>
      </c>
      <c r="I465" s="168" t="s">
        <v>1393</v>
      </c>
      <c r="J465" s="168" t="s">
        <v>1394</v>
      </c>
      <c r="K465" t="s">
        <v>1395</v>
      </c>
    </row>
    <row r="466" spans="1:11">
      <c r="A466" s="171" t="s">
        <v>1025</v>
      </c>
      <c r="B466" s="5" t="s">
        <v>966</v>
      </c>
      <c r="C466" s="167" t="s">
        <v>965</v>
      </c>
      <c r="D466" s="5" t="s">
        <v>1451</v>
      </c>
      <c r="E466" s="5" t="str">
        <f>IF(COUNTIF(Site_master[SAP ID],Site_master[[#This Row],[SAP ID]])&gt;1,"duplicate","unique")</f>
        <v>unique</v>
      </c>
      <c r="F466" s="7">
        <v>0</v>
      </c>
      <c r="G466" s="7" t="s">
        <v>1444</v>
      </c>
      <c r="H466" s="7" t="s">
        <v>2</v>
      </c>
      <c r="I466" s="168" t="s">
        <v>1393</v>
      </c>
      <c r="J466" s="168" t="s">
        <v>1394</v>
      </c>
      <c r="K466" t="s">
        <v>1395</v>
      </c>
    </row>
    <row r="467" spans="1:11">
      <c r="A467" s="171" t="s">
        <v>1025</v>
      </c>
      <c r="B467" s="5" t="s">
        <v>966</v>
      </c>
      <c r="C467" s="167" t="s">
        <v>965</v>
      </c>
      <c r="D467" s="5" t="s">
        <v>1452</v>
      </c>
      <c r="E467" s="5" t="str">
        <f>IF(COUNTIF(Site_master[SAP ID],Site_master[[#This Row],[SAP ID]])&gt;1,"duplicate","unique")</f>
        <v>unique</v>
      </c>
      <c r="F467" s="7">
        <v>0</v>
      </c>
      <c r="G467" s="7" t="s">
        <v>1444</v>
      </c>
      <c r="H467" s="7" t="s">
        <v>2</v>
      </c>
      <c r="I467" s="168" t="s">
        <v>1393</v>
      </c>
      <c r="J467" s="168" t="s">
        <v>1394</v>
      </c>
      <c r="K467" t="s">
        <v>1395</v>
      </c>
    </row>
    <row r="468" spans="1:11">
      <c r="A468" s="171" t="s">
        <v>1025</v>
      </c>
      <c r="B468" s="5" t="s">
        <v>966</v>
      </c>
      <c r="C468" s="167" t="s">
        <v>965</v>
      </c>
      <c r="D468" s="5" t="s">
        <v>1453</v>
      </c>
      <c r="E468" s="5" t="str">
        <f>IF(COUNTIF(Site_master[SAP ID],Site_master[[#This Row],[SAP ID]])&gt;1,"duplicate","unique")</f>
        <v>unique</v>
      </c>
      <c r="F468" s="7">
        <v>0</v>
      </c>
      <c r="G468" s="7" t="s">
        <v>1444</v>
      </c>
      <c r="H468" s="7" t="s">
        <v>2</v>
      </c>
      <c r="I468" s="168" t="s">
        <v>1393</v>
      </c>
      <c r="J468" s="168" t="s">
        <v>1394</v>
      </c>
      <c r="K468" t="s">
        <v>1395</v>
      </c>
    </row>
    <row r="469" spans="1:11">
      <c r="A469" s="171" t="s">
        <v>1025</v>
      </c>
      <c r="B469" s="5" t="s">
        <v>966</v>
      </c>
      <c r="C469" s="167" t="s">
        <v>965</v>
      </c>
      <c r="D469" s="5" t="s">
        <v>1454</v>
      </c>
      <c r="E469" s="5" t="str">
        <f>IF(COUNTIF(Site_master[SAP ID],Site_master[[#This Row],[SAP ID]])&gt;1,"duplicate","unique")</f>
        <v>unique</v>
      </c>
      <c r="F469" s="7" t="s">
        <v>1455</v>
      </c>
      <c r="G469" s="7" t="s">
        <v>1456</v>
      </c>
      <c r="H469" s="7" t="s">
        <v>2</v>
      </c>
      <c r="I469" s="168" t="s">
        <v>1393</v>
      </c>
      <c r="J469" s="168" t="s">
        <v>1394</v>
      </c>
      <c r="K469" t="s">
        <v>1395</v>
      </c>
    </row>
    <row r="470" spans="1:11">
      <c r="A470" s="171" t="s">
        <v>1025</v>
      </c>
      <c r="B470" s="5" t="s">
        <v>966</v>
      </c>
      <c r="C470" s="167" t="s">
        <v>965</v>
      </c>
      <c r="D470" s="5" t="s">
        <v>1457</v>
      </c>
      <c r="E470" s="5" t="str">
        <f>IF(COUNTIF(Site_master[SAP ID],Site_master[[#This Row],[SAP ID]])&gt;1,"duplicate","unique")</f>
        <v>unique</v>
      </c>
      <c r="F470" s="7" t="s">
        <v>1458</v>
      </c>
      <c r="G470" s="7" t="s">
        <v>1459</v>
      </c>
      <c r="H470" s="7" t="s">
        <v>2</v>
      </c>
      <c r="I470" s="168" t="s">
        <v>1393</v>
      </c>
      <c r="J470" s="168" t="s">
        <v>1394</v>
      </c>
      <c r="K470" t="s">
        <v>1395</v>
      </c>
    </row>
    <row r="471" spans="1:11">
      <c r="A471" s="171" t="s">
        <v>1025</v>
      </c>
      <c r="B471" s="5" t="s">
        <v>966</v>
      </c>
      <c r="C471" s="167" t="s">
        <v>965</v>
      </c>
      <c r="D471" s="5" t="s">
        <v>1460</v>
      </c>
      <c r="E471" s="5" t="str">
        <f>IF(COUNTIF(Site_master[SAP ID],Site_master[[#This Row],[SAP ID]])&gt;1,"duplicate","unique")</f>
        <v>unique</v>
      </c>
      <c r="F471" s="7">
        <v>0</v>
      </c>
      <c r="G471" s="7" t="s">
        <v>1446</v>
      </c>
      <c r="H471" s="7" t="s">
        <v>2</v>
      </c>
      <c r="I471" s="168" t="s">
        <v>1393</v>
      </c>
      <c r="J471" s="168" t="s">
        <v>1394</v>
      </c>
      <c r="K471" t="s">
        <v>1395</v>
      </c>
    </row>
    <row r="472" spans="1:11">
      <c r="A472" s="171" t="s">
        <v>1025</v>
      </c>
      <c r="B472" s="5" t="s">
        <v>966</v>
      </c>
      <c r="C472" s="167" t="s">
        <v>965</v>
      </c>
      <c r="D472" s="5" t="s">
        <v>1461</v>
      </c>
      <c r="E472" s="5" t="str">
        <f>IF(COUNTIF(Site_master[SAP ID],Site_master[[#This Row],[SAP ID]])&gt;1,"duplicate","unique")</f>
        <v>unique</v>
      </c>
      <c r="F472" s="7">
        <v>0</v>
      </c>
      <c r="G472" s="7" t="s">
        <v>1446</v>
      </c>
      <c r="H472" s="7" t="s">
        <v>2</v>
      </c>
      <c r="I472" s="168" t="s">
        <v>1393</v>
      </c>
      <c r="J472" s="168" t="s">
        <v>1394</v>
      </c>
      <c r="K472" t="s">
        <v>1395</v>
      </c>
    </row>
    <row r="473" spans="1:11">
      <c r="A473" s="171" t="s">
        <v>1025</v>
      </c>
      <c r="B473" s="5" t="s">
        <v>966</v>
      </c>
      <c r="C473" s="167" t="s">
        <v>965</v>
      </c>
      <c r="D473" s="5" t="s">
        <v>1462</v>
      </c>
      <c r="E473" s="5" t="str">
        <f>IF(COUNTIF(Site_master[SAP ID],Site_master[[#This Row],[SAP ID]])&gt;1,"duplicate","unique")</f>
        <v>unique</v>
      </c>
      <c r="F473" s="7">
        <v>0</v>
      </c>
      <c r="G473" s="7" t="s">
        <v>1446</v>
      </c>
      <c r="H473" s="7" t="s">
        <v>2</v>
      </c>
      <c r="I473" s="168" t="s">
        <v>1393</v>
      </c>
      <c r="J473" s="168" t="s">
        <v>1394</v>
      </c>
      <c r="K473" t="s">
        <v>1395</v>
      </c>
    </row>
    <row r="474" spans="1:11">
      <c r="A474" s="171" t="s">
        <v>1025</v>
      </c>
      <c r="B474" s="5" t="s">
        <v>966</v>
      </c>
      <c r="C474" s="167" t="s">
        <v>965</v>
      </c>
      <c r="D474" s="5" t="s">
        <v>1463</v>
      </c>
      <c r="E474" s="5" t="str">
        <f>IF(COUNTIF(Site_master[SAP ID],Site_master[[#This Row],[SAP ID]])&gt;1,"duplicate","unique")</f>
        <v>unique</v>
      </c>
      <c r="F474" s="7">
        <v>0</v>
      </c>
      <c r="G474" s="7" t="s">
        <v>1446</v>
      </c>
      <c r="H474" s="7" t="s">
        <v>2</v>
      </c>
      <c r="I474" s="168" t="s">
        <v>1393</v>
      </c>
      <c r="J474" s="168" t="s">
        <v>1394</v>
      </c>
      <c r="K474" t="s">
        <v>1395</v>
      </c>
    </row>
    <row r="475" spans="1:11">
      <c r="A475" s="171" t="s">
        <v>1025</v>
      </c>
      <c r="B475" s="5" t="s">
        <v>966</v>
      </c>
      <c r="C475" s="167" t="s">
        <v>965</v>
      </c>
      <c r="D475" s="5" t="s">
        <v>1464</v>
      </c>
      <c r="E475" s="5" t="str">
        <f>IF(COUNTIF(Site_master[SAP ID],Site_master[[#This Row],[SAP ID]])&gt;1,"duplicate","unique")</f>
        <v>unique</v>
      </c>
      <c r="F475" s="7" t="s">
        <v>1455</v>
      </c>
      <c r="G475" s="7" t="s">
        <v>1456</v>
      </c>
      <c r="H475" s="7" t="s">
        <v>2</v>
      </c>
      <c r="I475" s="168" t="s">
        <v>1393</v>
      </c>
      <c r="J475" s="168" t="s">
        <v>1394</v>
      </c>
      <c r="K475" t="s">
        <v>1395</v>
      </c>
    </row>
    <row r="476" spans="1:11">
      <c r="A476" s="171" t="s">
        <v>1025</v>
      </c>
      <c r="B476" s="5" t="s">
        <v>966</v>
      </c>
      <c r="C476" s="167" t="s">
        <v>965</v>
      </c>
      <c r="D476" s="5" t="s">
        <v>459</v>
      </c>
      <c r="E476" s="5" t="str">
        <f>IF(COUNTIF(Site_master[SAP ID],Site_master[[#This Row],[SAP ID]])&gt;1,"duplicate","unique")</f>
        <v>unique</v>
      </c>
      <c r="F476" s="7">
        <v>0</v>
      </c>
      <c r="G476" s="7" t="s">
        <v>1446</v>
      </c>
      <c r="H476" s="7" t="s">
        <v>2</v>
      </c>
      <c r="I476" s="168" t="s">
        <v>1393</v>
      </c>
      <c r="J476" s="168" t="s">
        <v>1394</v>
      </c>
      <c r="K476" t="s">
        <v>1395</v>
      </c>
    </row>
    <row r="477" spans="1:11">
      <c r="A477" s="171" t="s">
        <v>1025</v>
      </c>
      <c r="B477" s="5" t="s">
        <v>966</v>
      </c>
      <c r="C477" s="167" t="s">
        <v>965</v>
      </c>
      <c r="D477" s="5" t="s">
        <v>458</v>
      </c>
      <c r="E477" s="5" t="str">
        <f>IF(COUNTIF(Site_master[SAP ID],Site_master[[#This Row],[SAP ID]])&gt;1,"duplicate","unique")</f>
        <v>unique</v>
      </c>
      <c r="F477" s="7">
        <v>0</v>
      </c>
      <c r="G477" s="7" t="s">
        <v>1446</v>
      </c>
      <c r="H477" s="7" t="s">
        <v>2</v>
      </c>
      <c r="I477" s="168" t="s">
        <v>1393</v>
      </c>
      <c r="J477" s="168" t="s">
        <v>1394</v>
      </c>
      <c r="K477" t="s">
        <v>1395</v>
      </c>
    </row>
    <row r="478" spans="1:11">
      <c r="A478" s="171" t="s">
        <v>1025</v>
      </c>
      <c r="B478" s="5" t="s">
        <v>966</v>
      </c>
      <c r="C478" s="167" t="s">
        <v>965</v>
      </c>
      <c r="D478" s="5" t="s">
        <v>687</v>
      </c>
      <c r="E478" s="5" t="str">
        <f>IF(COUNTIF(Site_master[SAP ID],Site_master[[#This Row],[SAP ID]])&gt;1,"duplicate","unique")</f>
        <v>unique</v>
      </c>
      <c r="F478" s="7" t="s">
        <v>1465</v>
      </c>
      <c r="G478" s="7" t="s">
        <v>1466</v>
      </c>
      <c r="H478" s="7" t="s">
        <v>2</v>
      </c>
      <c r="I478" s="168" t="s">
        <v>340</v>
      </c>
      <c r="J478" s="168" t="s">
        <v>129</v>
      </c>
      <c r="K478" s="168" t="s">
        <v>1467</v>
      </c>
    </row>
    <row r="479" spans="1:11">
      <c r="A479" s="171" t="s">
        <v>1025</v>
      </c>
      <c r="B479" s="5" t="s">
        <v>966</v>
      </c>
      <c r="C479" s="167" t="s">
        <v>965</v>
      </c>
      <c r="D479" s="5" t="s">
        <v>1468</v>
      </c>
      <c r="E479" s="5" t="str">
        <f>IF(COUNTIF(Site_master[SAP ID],Site_master[[#This Row],[SAP ID]])&gt;1,"duplicate","unique")</f>
        <v>unique</v>
      </c>
      <c r="F479" s="7" t="s">
        <v>1465</v>
      </c>
      <c r="G479" s="7" t="s">
        <v>1466</v>
      </c>
      <c r="H479" s="7" t="s">
        <v>2</v>
      </c>
      <c r="I479" s="168" t="s">
        <v>340</v>
      </c>
      <c r="J479" s="168" t="s">
        <v>129</v>
      </c>
      <c r="K479" s="168" t="s">
        <v>1467</v>
      </c>
    </row>
    <row r="480" spans="1:11">
      <c r="A480" s="171" t="s">
        <v>1025</v>
      </c>
      <c r="B480" s="5" t="s">
        <v>966</v>
      </c>
      <c r="C480" s="167" t="s">
        <v>965</v>
      </c>
      <c r="D480" s="5" t="s">
        <v>1469</v>
      </c>
      <c r="E480" s="5" t="str">
        <f>IF(COUNTIF(Site_master[SAP ID],Site_master[[#This Row],[SAP ID]])&gt;1,"duplicate","unique")</f>
        <v>unique</v>
      </c>
      <c r="F480" s="7" t="s">
        <v>1465</v>
      </c>
      <c r="G480" s="7" t="s">
        <v>1466</v>
      </c>
      <c r="H480" s="7" t="s">
        <v>2</v>
      </c>
      <c r="I480" s="168" t="s">
        <v>340</v>
      </c>
      <c r="J480" s="168" t="s">
        <v>129</v>
      </c>
      <c r="K480" s="168" t="s">
        <v>1467</v>
      </c>
    </row>
    <row r="481" spans="1:11">
      <c r="A481" s="171" t="s">
        <v>1025</v>
      </c>
      <c r="B481" s="5" t="s">
        <v>966</v>
      </c>
      <c r="C481" s="167" t="s">
        <v>965</v>
      </c>
      <c r="D481" s="5" t="s">
        <v>262</v>
      </c>
      <c r="E481" s="5" t="str">
        <f>IF(COUNTIF(Site_master[SAP ID],Site_master[[#This Row],[SAP ID]])&gt;1,"duplicate","unique")</f>
        <v>unique</v>
      </c>
      <c r="F481" s="7" t="s">
        <v>1470</v>
      </c>
      <c r="G481" s="7" t="s">
        <v>1471</v>
      </c>
      <c r="H481" s="7" t="s">
        <v>2</v>
      </c>
      <c r="I481" t="s">
        <v>190</v>
      </c>
      <c r="J481" t="s">
        <v>189</v>
      </c>
      <c r="K481" t="s">
        <v>1389</v>
      </c>
    </row>
    <row r="482" spans="1:11">
      <c r="A482" s="171" t="s">
        <v>1025</v>
      </c>
      <c r="B482" s="5" t="s">
        <v>966</v>
      </c>
      <c r="C482" s="167" t="s">
        <v>965</v>
      </c>
      <c r="D482" s="5" t="s">
        <v>1472</v>
      </c>
      <c r="E482" s="5" t="str">
        <f>IF(COUNTIF(Site_master[SAP ID],Site_master[[#This Row],[SAP ID]])&gt;1,"duplicate","unique")</f>
        <v>unique</v>
      </c>
      <c r="F482" s="7" t="s">
        <v>1473</v>
      </c>
      <c r="G482" s="7" t="s">
        <v>1474</v>
      </c>
      <c r="H482" s="7" t="s">
        <v>2</v>
      </c>
      <c r="I482" t="s">
        <v>190</v>
      </c>
      <c r="J482" t="s">
        <v>189</v>
      </c>
      <c r="K482" t="s">
        <v>1389</v>
      </c>
    </row>
    <row r="483" spans="1:11">
      <c r="A483" s="171" t="s">
        <v>1025</v>
      </c>
      <c r="B483" s="5" t="s">
        <v>966</v>
      </c>
      <c r="C483" s="167" t="s">
        <v>965</v>
      </c>
      <c r="D483" s="5" t="s">
        <v>611</v>
      </c>
      <c r="E483" s="5" t="str">
        <f>IF(COUNTIF(Site_master[SAP ID],Site_master[[#This Row],[SAP ID]])&gt;1,"duplicate","unique")</f>
        <v>unique</v>
      </c>
      <c r="F483" s="7" t="s">
        <v>1470</v>
      </c>
      <c r="G483" s="7" t="s">
        <v>1471</v>
      </c>
      <c r="H483" s="7" t="s">
        <v>2</v>
      </c>
      <c r="I483" t="s">
        <v>190</v>
      </c>
      <c r="J483" t="s">
        <v>189</v>
      </c>
      <c r="K483" t="s">
        <v>1389</v>
      </c>
    </row>
    <row r="484" spans="1:11">
      <c r="A484" s="171" t="s">
        <v>1025</v>
      </c>
      <c r="B484" s="5" t="s">
        <v>966</v>
      </c>
      <c r="C484" s="167" t="s">
        <v>965</v>
      </c>
      <c r="D484" s="5" t="s">
        <v>1475</v>
      </c>
      <c r="E484" s="5" t="str">
        <f>IF(COUNTIF(Site_master[SAP ID],Site_master[[#This Row],[SAP ID]])&gt;1,"duplicate","unique")</f>
        <v>unique</v>
      </c>
      <c r="F484" s="7" t="s">
        <v>1473</v>
      </c>
      <c r="G484" s="7" t="s">
        <v>1474</v>
      </c>
      <c r="H484" s="7" t="s">
        <v>2</v>
      </c>
      <c r="I484" t="s">
        <v>190</v>
      </c>
      <c r="J484" t="s">
        <v>189</v>
      </c>
      <c r="K484" t="s">
        <v>1389</v>
      </c>
    </row>
    <row r="485" spans="1:11">
      <c r="A485" s="171" t="s">
        <v>1025</v>
      </c>
      <c r="B485" s="5" t="s">
        <v>966</v>
      </c>
      <c r="C485" s="167" t="s">
        <v>965</v>
      </c>
      <c r="D485" s="5" t="s">
        <v>376</v>
      </c>
      <c r="E485" s="5" t="str">
        <f>IF(COUNTIF(Site_master[SAP ID],Site_master[[#This Row],[SAP ID]])&gt;1,"duplicate","unique")</f>
        <v>unique</v>
      </c>
      <c r="F485" s="7">
        <v>0</v>
      </c>
      <c r="G485" s="7" t="s">
        <v>1426</v>
      </c>
      <c r="H485" s="7" t="s">
        <v>2</v>
      </c>
      <c r="I485" t="s">
        <v>190</v>
      </c>
      <c r="J485" t="s">
        <v>189</v>
      </c>
      <c r="K485" t="s">
        <v>1389</v>
      </c>
    </row>
    <row r="486" spans="1:11">
      <c r="A486" s="171" t="s">
        <v>1025</v>
      </c>
      <c r="B486" s="5" t="s">
        <v>966</v>
      </c>
      <c r="C486" s="167" t="s">
        <v>965</v>
      </c>
      <c r="D486" s="5" t="s">
        <v>377</v>
      </c>
      <c r="E486" s="5" t="str">
        <f>IF(COUNTIF(Site_master[SAP ID],Site_master[[#This Row],[SAP ID]])&gt;1,"duplicate","unique")</f>
        <v>unique</v>
      </c>
      <c r="F486" s="7">
        <v>0</v>
      </c>
      <c r="G486" s="7" t="s">
        <v>1426</v>
      </c>
      <c r="H486" s="7" t="s">
        <v>2</v>
      </c>
      <c r="I486" t="s">
        <v>190</v>
      </c>
      <c r="J486" t="s">
        <v>189</v>
      </c>
      <c r="K486" t="s">
        <v>1389</v>
      </c>
    </row>
    <row r="487" spans="1:11">
      <c r="A487" s="171" t="s">
        <v>1025</v>
      </c>
      <c r="B487" s="5" t="s">
        <v>966</v>
      </c>
      <c r="C487" s="167" t="s">
        <v>965</v>
      </c>
      <c r="D487" s="5" t="s">
        <v>1476</v>
      </c>
      <c r="E487" s="5" t="str">
        <f>IF(COUNTIF(Site_master[SAP ID],Site_master[[#This Row],[SAP ID]])&gt;1,"duplicate","unique")</f>
        <v>unique</v>
      </c>
      <c r="F487" s="7" t="s">
        <v>1473</v>
      </c>
      <c r="G487" s="7" t="s">
        <v>1474</v>
      </c>
      <c r="H487" s="7" t="s">
        <v>2</v>
      </c>
      <c r="I487" t="s">
        <v>190</v>
      </c>
      <c r="J487" t="s">
        <v>189</v>
      </c>
      <c r="K487" t="s">
        <v>1389</v>
      </c>
    </row>
    <row r="488" spans="1:11">
      <c r="A488" s="171" t="s">
        <v>1025</v>
      </c>
      <c r="B488" s="5" t="s">
        <v>966</v>
      </c>
      <c r="C488" s="167" t="s">
        <v>965</v>
      </c>
      <c r="D488" s="5" t="s">
        <v>577</v>
      </c>
      <c r="E488" s="5" t="str">
        <f>IF(COUNTIF(Site_master[SAP ID],Site_master[[#This Row],[SAP ID]])&gt;1,"duplicate","unique")</f>
        <v>unique</v>
      </c>
      <c r="F488" s="7" t="s">
        <v>1470</v>
      </c>
      <c r="G488" s="7" t="s">
        <v>1471</v>
      </c>
      <c r="H488" s="7" t="s">
        <v>2</v>
      </c>
      <c r="I488" t="s">
        <v>190</v>
      </c>
      <c r="J488" t="s">
        <v>189</v>
      </c>
      <c r="K488" t="s">
        <v>1389</v>
      </c>
    </row>
    <row r="489" spans="1:11">
      <c r="A489" s="171" t="s">
        <v>1025</v>
      </c>
      <c r="B489" s="5" t="s">
        <v>966</v>
      </c>
      <c r="C489" s="167" t="s">
        <v>965</v>
      </c>
      <c r="D489" s="5" t="s">
        <v>378</v>
      </c>
      <c r="E489" s="5" t="str">
        <f>IF(COUNTIF(Site_master[SAP ID],Site_master[[#This Row],[SAP ID]])&gt;1,"duplicate","unique")</f>
        <v>unique</v>
      </c>
      <c r="F489" s="7">
        <v>0</v>
      </c>
      <c r="G489" s="7" t="s">
        <v>1426</v>
      </c>
      <c r="H489" s="7" t="s">
        <v>2</v>
      </c>
      <c r="I489" t="s">
        <v>190</v>
      </c>
      <c r="J489" t="s">
        <v>189</v>
      </c>
      <c r="K489" t="s">
        <v>1389</v>
      </c>
    </row>
    <row r="490" spans="1:11">
      <c r="A490" s="171" t="s">
        <v>1025</v>
      </c>
      <c r="B490" s="5" t="s">
        <v>966</v>
      </c>
      <c r="C490" s="167" t="s">
        <v>965</v>
      </c>
      <c r="D490" s="5" t="s">
        <v>1477</v>
      </c>
      <c r="E490" s="5" t="str">
        <f>IF(COUNTIF(Site_master[SAP ID],Site_master[[#This Row],[SAP ID]])&gt;1,"duplicate","unique")</f>
        <v>unique</v>
      </c>
      <c r="F490" s="7" t="s">
        <v>1473</v>
      </c>
      <c r="G490" s="7" t="s">
        <v>1474</v>
      </c>
      <c r="H490" s="7" t="s">
        <v>2</v>
      </c>
      <c r="I490" t="s">
        <v>190</v>
      </c>
      <c r="J490" t="s">
        <v>189</v>
      </c>
      <c r="K490" t="s">
        <v>1389</v>
      </c>
    </row>
    <row r="491" spans="1:11">
      <c r="A491" s="171" t="s">
        <v>1025</v>
      </c>
      <c r="B491" s="5" t="s">
        <v>966</v>
      </c>
      <c r="C491" s="167" t="s">
        <v>965</v>
      </c>
      <c r="D491" s="5" t="s">
        <v>338</v>
      </c>
      <c r="E491" s="5" t="str">
        <f>IF(COUNTIF(Site_master[SAP ID],Site_master[[#This Row],[SAP ID]])&gt;1,"duplicate","unique")</f>
        <v>unique</v>
      </c>
      <c r="F491" s="7" t="s">
        <v>1470</v>
      </c>
      <c r="G491" s="7" t="s">
        <v>1471</v>
      </c>
      <c r="H491" s="7" t="s">
        <v>2</v>
      </c>
      <c r="I491" t="s">
        <v>190</v>
      </c>
      <c r="J491" t="s">
        <v>189</v>
      </c>
      <c r="K491" t="s">
        <v>1389</v>
      </c>
    </row>
    <row r="492" spans="1:11">
      <c r="A492" s="171" t="s">
        <v>1025</v>
      </c>
      <c r="B492" s="5" t="s">
        <v>966</v>
      </c>
      <c r="C492" s="167" t="s">
        <v>965</v>
      </c>
      <c r="D492" s="5" t="s">
        <v>379</v>
      </c>
      <c r="E492" s="5" t="str">
        <f>IF(COUNTIF(Site_master[SAP ID],Site_master[[#This Row],[SAP ID]])&gt;1,"duplicate","unique")</f>
        <v>unique</v>
      </c>
      <c r="F492" s="7">
        <v>0</v>
      </c>
      <c r="G492" s="7" t="s">
        <v>1426</v>
      </c>
      <c r="H492" s="7" t="s">
        <v>2</v>
      </c>
      <c r="I492" t="s">
        <v>190</v>
      </c>
      <c r="J492" t="s">
        <v>189</v>
      </c>
      <c r="K492" t="s">
        <v>1389</v>
      </c>
    </row>
    <row r="493" spans="1:11">
      <c r="A493" s="171" t="s">
        <v>1025</v>
      </c>
      <c r="B493" s="5" t="s">
        <v>966</v>
      </c>
      <c r="C493" s="167" t="s">
        <v>965</v>
      </c>
      <c r="D493" s="5" t="s">
        <v>339</v>
      </c>
      <c r="E493" s="5" t="str">
        <f>IF(COUNTIF(Site_master[SAP ID],Site_master[[#This Row],[SAP ID]])&gt;1,"duplicate","unique")</f>
        <v>unique</v>
      </c>
      <c r="F493" s="7" t="s">
        <v>1470</v>
      </c>
      <c r="G493" s="7" t="s">
        <v>1471</v>
      </c>
      <c r="H493" s="7" t="s">
        <v>2</v>
      </c>
      <c r="I493" t="s">
        <v>190</v>
      </c>
      <c r="J493" t="s">
        <v>189</v>
      </c>
      <c r="K493" t="s">
        <v>1389</v>
      </c>
    </row>
    <row r="494" spans="1:11">
      <c r="A494" s="171" t="s">
        <v>1025</v>
      </c>
      <c r="B494" s="5" t="s">
        <v>966</v>
      </c>
      <c r="C494" s="167" t="s">
        <v>965</v>
      </c>
      <c r="D494" s="5" t="s">
        <v>1478</v>
      </c>
      <c r="E494" s="5" t="str">
        <f>IF(COUNTIF(Site_master[SAP ID],Site_master[[#This Row],[SAP ID]])&gt;1,"duplicate","unique")</f>
        <v>unique</v>
      </c>
      <c r="F494" s="7" t="s">
        <v>1399</v>
      </c>
      <c r="G494" s="7" t="s">
        <v>1400</v>
      </c>
      <c r="H494" s="7" t="s">
        <v>2</v>
      </c>
      <c r="I494" s="168" t="s">
        <v>1393</v>
      </c>
      <c r="J494" s="168" t="s">
        <v>1394</v>
      </c>
      <c r="K494" t="s">
        <v>1395</v>
      </c>
    </row>
    <row r="495" spans="1:11">
      <c r="A495" s="171" t="s">
        <v>1025</v>
      </c>
      <c r="B495" s="5" t="s">
        <v>966</v>
      </c>
      <c r="C495" s="167" t="s">
        <v>965</v>
      </c>
      <c r="D495" s="5" t="s">
        <v>1479</v>
      </c>
      <c r="E495" s="5" t="str">
        <f>IF(COUNTIF(Site_master[SAP ID],Site_master[[#This Row],[SAP ID]])&gt;1,"duplicate","unique")</f>
        <v>unique</v>
      </c>
      <c r="F495" s="7">
        <v>0</v>
      </c>
      <c r="G495" s="7" t="s">
        <v>1426</v>
      </c>
      <c r="H495" s="7" t="s">
        <v>2</v>
      </c>
      <c r="I495" t="s">
        <v>190</v>
      </c>
      <c r="J495" t="s">
        <v>189</v>
      </c>
      <c r="K495" t="s">
        <v>1389</v>
      </c>
    </row>
    <row r="496" spans="1:11">
      <c r="A496" s="171" t="s">
        <v>1025</v>
      </c>
      <c r="B496" s="5" t="s">
        <v>966</v>
      </c>
      <c r="C496" s="167" t="s">
        <v>965</v>
      </c>
      <c r="D496" s="5" t="s">
        <v>1480</v>
      </c>
      <c r="E496" s="5" t="str">
        <f>IF(COUNTIF(Site_master[SAP ID],Site_master[[#This Row],[SAP ID]])&gt;1,"duplicate","unique")</f>
        <v>unique</v>
      </c>
      <c r="F496" s="7" t="s">
        <v>1473</v>
      </c>
      <c r="G496" s="7" t="s">
        <v>1474</v>
      </c>
      <c r="H496" s="7" t="s">
        <v>2</v>
      </c>
      <c r="I496" t="s">
        <v>190</v>
      </c>
      <c r="J496" t="s">
        <v>189</v>
      </c>
      <c r="K496" t="s">
        <v>1389</v>
      </c>
    </row>
    <row r="497" spans="1:11">
      <c r="A497" s="171" t="s">
        <v>1025</v>
      </c>
      <c r="B497" s="5" t="s">
        <v>966</v>
      </c>
      <c r="C497" s="167" t="s">
        <v>965</v>
      </c>
      <c r="D497" s="5" t="s">
        <v>1481</v>
      </c>
      <c r="E497" s="5" t="str">
        <f>IF(COUNTIF(Site_master[SAP ID],Site_master[[#This Row],[SAP ID]])&gt;1,"duplicate","unique")</f>
        <v>unique</v>
      </c>
      <c r="F497" s="7" t="s">
        <v>1470</v>
      </c>
      <c r="G497" s="7" t="s">
        <v>1471</v>
      </c>
      <c r="H497" s="7" t="s">
        <v>2</v>
      </c>
      <c r="I497" t="s">
        <v>190</v>
      </c>
      <c r="J497" t="s">
        <v>189</v>
      </c>
      <c r="K497" t="s">
        <v>1389</v>
      </c>
    </row>
    <row r="498" spans="1:11">
      <c r="A498" s="171" t="s">
        <v>1025</v>
      </c>
      <c r="B498" s="5" t="s">
        <v>966</v>
      </c>
      <c r="C498" s="167" t="s">
        <v>965</v>
      </c>
      <c r="D498" s="5" t="s">
        <v>1482</v>
      </c>
      <c r="E498" s="5" t="str">
        <f>IF(COUNTIF(Site_master[SAP ID],Site_master[[#This Row],[SAP ID]])&gt;1,"duplicate","unique")</f>
        <v>unique</v>
      </c>
      <c r="F498" s="7" t="s">
        <v>1483</v>
      </c>
      <c r="G498" s="7" t="s">
        <v>1484</v>
      </c>
      <c r="H498" s="7" t="s">
        <v>2</v>
      </c>
      <c r="I498" t="s">
        <v>190</v>
      </c>
      <c r="J498" t="s">
        <v>189</v>
      </c>
      <c r="K498" t="s">
        <v>1389</v>
      </c>
    </row>
    <row r="499" spans="1:11">
      <c r="A499" s="171" t="s">
        <v>1025</v>
      </c>
      <c r="B499" s="5" t="s">
        <v>966</v>
      </c>
      <c r="C499" s="167" t="s">
        <v>965</v>
      </c>
      <c r="D499" s="5" t="s">
        <v>1485</v>
      </c>
      <c r="E499" s="5" t="str">
        <f>IF(COUNTIF(Site_master[SAP ID],Site_master[[#This Row],[SAP ID]])&gt;1,"duplicate","unique")</f>
        <v>unique</v>
      </c>
      <c r="F499" s="7" t="s">
        <v>1486</v>
      </c>
      <c r="G499" s="7" t="s">
        <v>1487</v>
      </c>
      <c r="H499" s="7" t="s">
        <v>2</v>
      </c>
      <c r="I499" t="s">
        <v>190</v>
      </c>
      <c r="J499" t="s">
        <v>189</v>
      </c>
      <c r="K499" t="s">
        <v>1389</v>
      </c>
    </row>
    <row r="500" spans="1:11">
      <c r="A500" s="171" t="s">
        <v>1025</v>
      </c>
      <c r="B500" s="5" t="s">
        <v>966</v>
      </c>
      <c r="C500" s="167" t="s">
        <v>965</v>
      </c>
      <c r="D500" s="5" t="s">
        <v>1488</v>
      </c>
      <c r="E500" s="5" t="str">
        <f>IF(COUNTIF(Site_master[SAP ID],Site_master[[#This Row],[SAP ID]])&gt;1,"duplicate","unique")</f>
        <v>unique</v>
      </c>
      <c r="F500" s="7" t="s">
        <v>1473</v>
      </c>
      <c r="G500" s="7" t="s">
        <v>1474</v>
      </c>
      <c r="H500" s="7" t="s">
        <v>2</v>
      </c>
      <c r="I500" t="s">
        <v>190</v>
      </c>
      <c r="J500" t="s">
        <v>189</v>
      </c>
      <c r="K500" t="s">
        <v>1389</v>
      </c>
    </row>
    <row r="501" spans="1:11">
      <c r="A501" s="171" t="s">
        <v>1025</v>
      </c>
      <c r="B501" s="5" t="s">
        <v>966</v>
      </c>
      <c r="C501" s="167" t="s">
        <v>965</v>
      </c>
      <c r="D501" s="5" t="s">
        <v>188</v>
      </c>
      <c r="E501" s="5" t="str">
        <f>IF(COUNTIF(Site_master[SAP ID],Site_master[[#This Row],[SAP ID]])&gt;1,"duplicate","unique")</f>
        <v>unique</v>
      </c>
      <c r="F501" s="7" t="s">
        <v>1473</v>
      </c>
      <c r="G501" s="7" t="s">
        <v>1474</v>
      </c>
      <c r="H501" s="7" t="s">
        <v>2</v>
      </c>
      <c r="I501" t="s">
        <v>190</v>
      </c>
      <c r="J501" t="s">
        <v>189</v>
      </c>
      <c r="K501" t="s">
        <v>1389</v>
      </c>
    </row>
    <row r="502" spans="1:11">
      <c r="A502" s="171" t="s">
        <v>1025</v>
      </c>
      <c r="B502" s="5" t="s">
        <v>966</v>
      </c>
      <c r="C502" s="167" t="s">
        <v>965</v>
      </c>
      <c r="D502" s="5" t="s">
        <v>191</v>
      </c>
      <c r="E502" s="5" t="str">
        <f>IF(COUNTIF(Site_master[SAP ID],Site_master[[#This Row],[SAP ID]])&gt;1,"duplicate","unique")</f>
        <v>unique</v>
      </c>
      <c r="F502" s="7" t="s">
        <v>1473</v>
      </c>
      <c r="G502" s="7" t="s">
        <v>1474</v>
      </c>
      <c r="H502" s="7" t="s">
        <v>2</v>
      </c>
      <c r="I502" t="s">
        <v>190</v>
      </c>
      <c r="J502" t="s">
        <v>189</v>
      </c>
      <c r="K502" t="s">
        <v>1389</v>
      </c>
    </row>
    <row r="503" spans="1:11">
      <c r="A503" s="171" t="s">
        <v>1025</v>
      </c>
      <c r="B503" s="5" t="s">
        <v>966</v>
      </c>
      <c r="C503" s="167" t="s">
        <v>965</v>
      </c>
      <c r="D503" s="5" t="s">
        <v>1489</v>
      </c>
      <c r="E503" s="5" t="str">
        <f>IF(COUNTIF(Site_master[SAP ID],Site_master[[#This Row],[SAP ID]])&gt;1,"duplicate","unique")</f>
        <v>unique</v>
      </c>
      <c r="F503" s="7" t="s">
        <v>1473</v>
      </c>
      <c r="G503" s="7" t="s">
        <v>1474</v>
      </c>
      <c r="H503" s="7" t="s">
        <v>2</v>
      </c>
      <c r="I503" t="s">
        <v>190</v>
      </c>
      <c r="J503" t="s">
        <v>189</v>
      </c>
      <c r="K503" t="s">
        <v>1389</v>
      </c>
    </row>
    <row r="504" spans="1:11">
      <c r="A504" s="171" t="s">
        <v>1025</v>
      </c>
      <c r="B504" s="5" t="s">
        <v>966</v>
      </c>
      <c r="C504" s="167" t="s">
        <v>965</v>
      </c>
      <c r="D504" s="5" t="s">
        <v>263</v>
      </c>
      <c r="E504" s="5" t="str">
        <f>IF(COUNTIF(Site_master[SAP ID],Site_master[[#This Row],[SAP ID]])&gt;1,"duplicate","unique")</f>
        <v>unique</v>
      </c>
      <c r="F504" s="7" t="s">
        <v>1470</v>
      </c>
      <c r="G504" s="7" t="s">
        <v>1471</v>
      </c>
      <c r="H504" s="7" t="s">
        <v>2</v>
      </c>
      <c r="I504" t="s">
        <v>190</v>
      </c>
      <c r="J504" t="s">
        <v>189</v>
      </c>
      <c r="K504" t="s">
        <v>1389</v>
      </c>
    </row>
    <row r="505" spans="1:11">
      <c r="A505" s="171" t="s">
        <v>1025</v>
      </c>
      <c r="B505" s="5" t="s">
        <v>966</v>
      </c>
      <c r="C505" s="167" t="s">
        <v>965</v>
      </c>
      <c r="D505" s="5" t="s">
        <v>1490</v>
      </c>
      <c r="E505" s="5" t="str">
        <f>IF(COUNTIF(Site_master[SAP ID],Site_master[[#This Row],[SAP ID]])&gt;1,"duplicate","unique")</f>
        <v>unique</v>
      </c>
      <c r="F505" s="7" t="s">
        <v>1473</v>
      </c>
      <c r="G505" s="7" t="s">
        <v>1474</v>
      </c>
      <c r="H505" s="7" t="s">
        <v>2</v>
      </c>
      <c r="I505" t="s">
        <v>190</v>
      </c>
      <c r="J505" t="s">
        <v>189</v>
      </c>
      <c r="K505" t="s">
        <v>1389</v>
      </c>
    </row>
    <row r="506" spans="1:11">
      <c r="A506" s="171" t="s">
        <v>1025</v>
      </c>
      <c r="B506" s="5" t="s">
        <v>966</v>
      </c>
      <c r="C506" s="167" t="s">
        <v>965</v>
      </c>
      <c r="D506" s="5" t="s">
        <v>264</v>
      </c>
      <c r="E506" s="5" t="str">
        <f>IF(COUNTIF(Site_master[SAP ID],Site_master[[#This Row],[SAP ID]])&gt;1,"duplicate","unique")</f>
        <v>unique</v>
      </c>
      <c r="F506" s="7" t="s">
        <v>1470</v>
      </c>
      <c r="G506" s="7" t="s">
        <v>1471</v>
      </c>
      <c r="H506" s="7" t="s">
        <v>2</v>
      </c>
      <c r="I506" t="s">
        <v>190</v>
      </c>
      <c r="J506" t="s">
        <v>189</v>
      </c>
      <c r="K506" t="s">
        <v>1389</v>
      </c>
    </row>
    <row r="507" spans="1:11">
      <c r="A507" s="171" t="s">
        <v>1025</v>
      </c>
      <c r="B507" s="5" t="s">
        <v>966</v>
      </c>
      <c r="C507" s="167" t="s">
        <v>965</v>
      </c>
      <c r="D507" s="5" t="s">
        <v>1491</v>
      </c>
      <c r="E507" s="5" t="str">
        <f>IF(COUNTIF(Site_master[SAP ID],Site_master[[#This Row],[SAP ID]])&gt;1,"duplicate","unique")</f>
        <v>unique</v>
      </c>
      <c r="F507" s="7" t="s">
        <v>1473</v>
      </c>
      <c r="G507" s="7" t="s">
        <v>1474</v>
      </c>
      <c r="H507" s="7" t="s">
        <v>2</v>
      </c>
      <c r="I507" t="s">
        <v>190</v>
      </c>
      <c r="J507" t="s">
        <v>189</v>
      </c>
      <c r="K507" t="s">
        <v>1389</v>
      </c>
    </row>
    <row r="508" spans="1:11">
      <c r="A508" s="171" t="s">
        <v>1025</v>
      </c>
      <c r="B508" s="5" t="s">
        <v>966</v>
      </c>
      <c r="C508" s="167" t="s">
        <v>965</v>
      </c>
      <c r="D508" s="5" t="s">
        <v>1492</v>
      </c>
      <c r="E508" s="5" t="str">
        <f>IF(COUNTIF(Site_master[SAP ID],Site_master[[#This Row],[SAP ID]])&gt;1,"duplicate","unique")</f>
        <v>unique</v>
      </c>
      <c r="F508" s="7" t="s">
        <v>1473</v>
      </c>
      <c r="G508" s="7" t="s">
        <v>1474</v>
      </c>
      <c r="H508" s="7" t="s">
        <v>2</v>
      </c>
      <c r="I508" t="s">
        <v>190</v>
      </c>
      <c r="J508" t="s">
        <v>189</v>
      </c>
      <c r="K508" t="s">
        <v>1389</v>
      </c>
    </row>
    <row r="509" spans="1:11">
      <c r="A509" s="171" t="s">
        <v>1025</v>
      </c>
      <c r="B509" s="5" t="s">
        <v>966</v>
      </c>
      <c r="C509" s="167" t="s">
        <v>965</v>
      </c>
      <c r="D509" s="5" t="s">
        <v>436</v>
      </c>
      <c r="E509" s="5" t="str">
        <f>IF(COUNTIF(Site_master[SAP ID],Site_master[[#This Row],[SAP ID]])&gt;1,"duplicate","unique")</f>
        <v>unique</v>
      </c>
      <c r="F509" s="7" t="s">
        <v>1473</v>
      </c>
      <c r="G509" s="7" t="s">
        <v>1474</v>
      </c>
      <c r="H509" s="7" t="s">
        <v>2</v>
      </c>
      <c r="I509" t="s">
        <v>190</v>
      </c>
      <c r="J509" t="s">
        <v>189</v>
      </c>
      <c r="K509" t="s">
        <v>1389</v>
      </c>
    </row>
    <row r="510" spans="1:11">
      <c r="A510" s="171" t="s">
        <v>1025</v>
      </c>
      <c r="B510" s="5" t="s">
        <v>966</v>
      </c>
      <c r="C510" s="167" t="s">
        <v>965</v>
      </c>
      <c r="D510" s="5" t="s">
        <v>1493</v>
      </c>
      <c r="E510" s="5" t="str">
        <f>IF(COUNTIF(Site_master[SAP ID],Site_master[[#This Row],[SAP ID]])&gt;1,"duplicate","unique")</f>
        <v>unique</v>
      </c>
      <c r="F510" s="7" t="s">
        <v>1494</v>
      </c>
      <c r="G510" s="7" t="s">
        <v>1495</v>
      </c>
      <c r="H510" s="7" t="s">
        <v>2</v>
      </c>
      <c r="I510" s="168" t="s">
        <v>340</v>
      </c>
      <c r="J510" s="168" t="s">
        <v>129</v>
      </c>
      <c r="K510" s="168" t="s">
        <v>1467</v>
      </c>
    </row>
    <row r="511" spans="1:11">
      <c r="A511" s="171" t="s">
        <v>1025</v>
      </c>
      <c r="B511" s="5" t="s">
        <v>966</v>
      </c>
      <c r="C511" s="167" t="s">
        <v>965</v>
      </c>
      <c r="D511" s="5" t="s">
        <v>1496</v>
      </c>
      <c r="E511" s="5" t="str">
        <f>IF(COUNTIF(Site_master[SAP ID],Site_master[[#This Row],[SAP ID]])&gt;1,"duplicate","unique")</f>
        <v>unique</v>
      </c>
      <c r="F511" s="7" t="s">
        <v>1497</v>
      </c>
      <c r="G511" s="7" t="s">
        <v>1498</v>
      </c>
      <c r="H511" s="7" t="s">
        <v>2</v>
      </c>
      <c r="I511" s="168" t="s">
        <v>1407</v>
      </c>
      <c r="J511" s="168" t="s">
        <v>127</v>
      </c>
      <c r="K511" s="169" t="s">
        <v>1408</v>
      </c>
    </row>
    <row r="512" spans="1:11">
      <c r="A512" s="171" t="s">
        <v>1025</v>
      </c>
      <c r="B512" s="5" t="s">
        <v>966</v>
      </c>
      <c r="C512" s="167" t="s">
        <v>965</v>
      </c>
      <c r="D512" s="5" t="s">
        <v>567</v>
      </c>
      <c r="E512" s="5" t="str">
        <f>IF(COUNTIF(Site_master[SAP ID],Site_master[[#This Row],[SAP ID]])&gt;1,"duplicate","unique")</f>
        <v>unique</v>
      </c>
      <c r="F512" s="7" t="s">
        <v>1499</v>
      </c>
      <c r="G512" s="7" t="s">
        <v>1500</v>
      </c>
      <c r="H512" s="7" t="s">
        <v>1</v>
      </c>
      <c r="I512" s="5" t="s">
        <v>111</v>
      </c>
      <c r="J512" s="5" t="s">
        <v>143</v>
      </c>
      <c r="K512" s="168" t="s">
        <v>1501</v>
      </c>
    </row>
    <row r="513" spans="1:11">
      <c r="A513" s="171" t="s">
        <v>1025</v>
      </c>
      <c r="B513" s="5" t="s">
        <v>966</v>
      </c>
      <c r="C513" s="167" t="s">
        <v>965</v>
      </c>
      <c r="D513" s="5" t="s">
        <v>579</v>
      </c>
      <c r="E513" s="5" t="str">
        <f>IF(COUNTIF(Site_master[SAP ID],Site_master[[#This Row],[SAP ID]])&gt;1,"duplicate","unique")</f>
        <v>unique</v>
      </c>
      <c r="F513" s="7" t="s">
        <v>1502</v>
      </c>
      <c r="G513" s="7" t="s">
        <v>1503</v>
      </c>
      <c r="H513" s="7" t="s">
        <v>1</v>
      </c>
      <c r="I513" s="168" t="s">
        <v>110</v>
      </c>
      <c r="J513" s="167" t="s">
        <v>109</v>
      </c>
      <c r="K513" s="168" t="s">
        <v>1504</v>
      </c>
    </row>
    <row r="514" spans="1:11">
      <c r="A514" s="171" t="s">
        <v>1025</v>
      </c>
      <c r="B514" s="5" t="s">
        <v>966</v>
      </c>
      <c r="C514" s="167" t="s">
        <v>965</v>
      </c>
      <c r="D514" s="5" t="s">
        <v>1505</v>
      </c>
      <c r="E514" s="5" t="str">
        <f>IF(COUNTIF(Site_master[SAP ID],Site_master[[#This Row],[SAP ID]])&gt;1,"duplicate","unique")</f>
        <v>unique</v>
      </c>
      <c r="F514" s="7" t="s">
        <v>1502</v>
      </c>
      <c r="G514" s="7" t="s">
        <v>1503</v>
      </c>
      <c r="H514" s="7" t="s">
        <v>1</v>
      </c>
      <c r="I514" s="168" t="s">
        <v>110</v>
      </c>
      <c r="J514" s="167" t="s">
        <v>109</v>
      </c>
      <c r="K514" s="168" t="s">
        <v>1504</v>
      </c>
    </row>
    <row r="515" spans="1:11">
      <c r="A515" s="171" t="s">
        <v>1025</v>
      </c>
      <c r="B515" s="5" t="s">
        <v>966</v>
      </c>
      <c r="C515" s="167" t="s">
        <v>965</v>
      </c>
      <c r="D515" s="5" t="s">
        <v>1506</v>
      </c>
      <c r="E515" s="5" t="str">
        <f>IF(COUNTIF(Site_master[SAP ID],Site_master[[#This Row],[SAP ID]])&gt;1,"duplicate","unique")</f>
        <v>unique</v>
      </c>
      <c r="F515" s="7" t="s">
        <v>1502</v>
      </c>
      <c r="G515" s="7" t="s">
        <v>1503</v>
      </c>
      <c r="H515" s="7" t="s">
        <v>1</v>
      </c>
      <c r="I515" s="168" t="s">
        <v>110</v>
      </c>
      <c r="J515" s="167" t="s">
        <v>109</v>
      </c>
      <c r="K515" s="168" t="s">
        <v>1504</v>
      </c>
    </row>
    <row r="516" spans="1:11">
      <c r="A516" s="171" t="s">
        <v>1025</v>
      </c>
      <c r="B516" s="5" t="s">
        <v>966</v>
      </c>
      <c r="C516" s="167" t="s">
        <v>965</v>
      </c>
      <c r="D516" s="5" t="s">
        <v>1507</v>
      </c>
      <c r="E516" s="5" t="str">
        <f>IF(COUNTIF(Site_master[SAP ID],Site_master[[#This Row],[SAP ID]])&gt;1,"duplicate","unique")</f>
        <v>unique</v>
      </c>
      <c r="F516" s="7" t="s">
        <v>1502</v>
      </c>
      <c r="G516" s="7" t="s">
        <v>1503</v>
      </c>
      <c r="H516" s="7" t="s">
        <v>1</v>
      </c>
      <c r="I516" s="168" t="s">
        <v>110</v>
      </c>
      <c r="J516" s="167" t="s">
        <v>109</v>
      </c>
      <c r="K516" s="168" t="s">
        <v>1504</v>
      </c>
    </row>
    <row r="517" spans="1:11">
      <c r="A517" s="171" t="s">
        <v>1025</v>
      </c>
      <c r="B517" s="5" t="s">
        <v>966</v>
      </c>
      <c r="C517" s="167" t="s">
        <v>965</v>
      </c>
      <c r="D517" s="5" t="s">
        <v>1508</v>
      </c>
      <c r="E517" s="5" t="str">
        <f>IF(COUNTIF(Site_master[SAP ID],Site_master[[#This Row],[SAP ID]])&gt;1,"duplicate","unique")</f>
        <v>unique</v>
      </c>
      <c r="F517" s="7" t="s">
        <v>1502</v>
      </c>
      <c r="G517" s="7" t="s">
        <v>1503</v>
      </c>
      <c r="H517" s="7" t="s">
        <v>1</v>
      </c>
      <c r="I517" s="168" t="s">
        <v>110</v>
      </c>
      <c r="J517" s="167" t="s">
        <v>109</v>
      </c>
      <c r="K517" s="168" t="s">
        <v>1504</v>
      </c>
    </row>
    <row r="518" spans="1:11">
      <c r="A518" s="171" t="s">
        <v>1025</v>
      </c>
      <c r="B518" s="5" t="s">
        <v>966</v>
      </c>
      <c r="C518" s="167" t="s">
        <v>965</v>
      </c>
      <c r="D518" s="5" t="s">
        <v>1509</v>
      </c>
      <c r="E518" s="5" t="str">
        <f>IF(COUNTIF(Site_master[SAP ID],Site_master[[#This Row],[SAP ID]])&gt;1,"duplicate","unique")</f>
        <v>unique</v>
      </c>
      <c r="F518" s="7" t="s">
        <v>1502</v>
      </c>
      <c r="G518" s="7" t="s">
        <v>1503</v>
      </c>
      <c r="H518" s="7" t="s">
        <v>1</v>
      </c>
      <c r="I518" s="168" t="s">
        <v>110</v>
      </c>
      <c r="J518" s="167" t="s">
        <v>109</v>
      </c>
      <c r="K518" s="168" t="s">
        <v>1504</v>
      </c>
    </row>
    <row r="519" spans="1:11">
      <c r="A519" s="171" t="s">
        <v>1025</v>
      </c>
      <c r="B519" s="5" t="s">
        <v>966</v>
      </c>
      <c r="C519" s="167" t="s">
        <v>965</v>
      </c>
      <c r="D519" s="5" t="s">
        <v>32</v>
      </c>
      <c r="E519" s="5" t="str">
        <f>IF(COUNTIF(Site_master[SAP ID],Site_master[[#This Row],[SAP ID]])&gt;1,"duplicate","unique")</f>
        <v>unique</v>
      </c>
      <c r="F519" s="7" t="s">
        <v>1510</v>
      </c>
      <c r="G519" s="7" t="s">
        <v>1511</v>
      </c>
      <c r="H519" s="7" t="s">
        <v>1</v>
      </c>
      <c r="I519" s="5" t="s">
        <v>1441</v>
      </c>
      <c r="J519" s="167" t="s">
        <v>105</v>
      </c>
      <c r="K519" s="5" t="s">
        <v>1442</v>
      </c>
    </row>
    <row r="520" spans="1:11">
      <c r="A520" s="171" t="s">
        <v>1025</v>
      </c>
      <c r="B520" s="5" t="s">
        <v>966</v>
      </c>
      <c r="C520" s="167" t="s">
        <v>965</v>
      </c>
      <c r="D520" s="5" t="s">
        <v>1512</v>
      </c>
      <c r="E520" s="5" t="str">
        <f>IF(COUNTIF(Site_master[SAP ID],Site_master[[#This Row],[SAP ID]])&gt;1,"duplicate","unique")</f>
        <v>unique</v>
      </c>
      <c r="F520" s="7" t="s">
        <v>1513</v>
      </c>
      <c r="G520" s="7" t="s">
        <v>1514</v>
      </c>
      <c r="H520" s="7" t="s">
        <v>1</v>
      </c>
      <c r="I520" s="5" t="s">
        <v>1441</v>
      </c>
      <c r="J520" s="167" t="s">
        <v>105</v>
      </c>
      <c r="K520" s="5" t="s">
        <v>1442</v>
      </c>
    </row>
    <row r="521" spans="1:11">
      <c r="A521" s="171" t="s">
        <v>1025</v>
      </c>
      <c r="B521" s="5" t="s">
        <v>966</v>
      </c>
      <c r="C521" s="167" t="s">
        <v>965</v>
      </c>
      <c r="D521" s="5" t="s">
        <v>1515</v>
      </c>
      <c r="E521" s="5" t="str">
        <f>IF(COUNTIF(Site_master[SAP ID],Site_master[[#This Row],[SAP ID]])&gt;1,"duplicate","unique")</f>
        <v>unique</v>
      </c>
      <c r="F521" s="7" t="s">
        <v>1513</v>
      </c>
      <c r="G521" s="7" t="s">
        <v>1514</v>
      </c>
      <c r="H521" s="7" t="s">
        <v>1</v>
      </c>
      <c r="I521" s="5" t="s">
        <v>1441</v>
      </c>
      <c r="J521" s="167" t="s">
        <v>105</v>
      </c>
      <c r="K521" s="5" t="s">
        <v>1442</v>
      </c>
    </row>
    <row r="522" spans="1:11">
      <c r="A522" s="171" t="s">
        <v>1025</v>
      </c>
      <c r="B522" s="5" t="s">
        <v>966</v>
      </c>
      <c r="C522" s="167" t="s">
        <v>965</v>
      </c>
      <c r="D522" s="5" t="s">
        <v>35</v>
      </c>
      <c r="E522" s="5" t="str">
        <f>IF(COUNTIF(Site_master[SAP ID],Site_master[[#This Row],[SAP ID]])&gt;1,"duplicate","unique")</f>
        <v>unique</v>
      </c>
      <c r="F522" s="7" t="s">
        <v>1516</v>
      </c>
      <c r="G522" s="7" t="s">
        <v>1517</v>
      </c>
      <c r="H522" s="7" t="s">
        <v>1</v>
      </c>
      <c r="I522" s="5" t="s">
        <v>1441</v>
      </c>
      <c r="J522" s="167" t="s">
        <v>105</v>
      </c>
      <c r="K522" s="5" t="s">
        <v>1442</v>
      </c>
    </row>
    <row r="523" spans="1:11">
      <c r="A523" s="171" t="s">
        <v>1025</v>
      </c>
      <c r="B523" s="5" t="s">
        <v>966</v>
      </c>
      <c r="C523" s="167" t="s">
        <v>965</v>
      </c>
      <c r="D523" s="5" t="s">
        <v>1518</v>
      </c>
      <c r="E523" s="5" t="str">
        <f>IF(COUNTIF(Site_master[SAP ID],Site_master[[#This Row],[SAP ID]])&gt;1,"duplicate","unique")</f>
        <v>unique</v>
      </c>
      <c r="F523" s="7" t="s">
        <v>1519</v>
      </c>
      <c r="G523" s="7" t="s">
        <v>1520</v>
      </c>
      <c r="H523" s="7" t="s">
        <v>1</v>
      </c>
      <c r="I523" s="5" t="s">
        <v>1441</v>
      </c>
      <c r="J523" s="167" t="s">
        <v>105</v>
      </c>
      <c r="K523" s="5" t="s">
        <v>1442</v>
      </c>
    </row>
    <row r="524" spans="1:11">
      <c r="A524" s="171" t="s">
        <v>1025</v>
      </c>
      <c r="B524" s="5" t="s">
        <v>966</v>
      </c>
      <c r="C524" s="167" t="s">
        <v>965</v>
      </c>
      <c r="D524" s="5" t="s">
        <v>546</v>
      </c>
      <c r="E524" s="5" t="str">
        <f>IF(COUNTIF(Site_master[SAP ID],Site_master[[#This Row],[SAP ID]])&gt;1,"duplicate","unique")</f>
        <v>unique</v>
      </c>
      <c r="F524" s="7" t="s">
        <v>1521</v>
      </c>
      <c r="G524" s="7" t="s">
        <v>1522</v>
      </c>
      <c r="H524" s="7" t="s">
        <v>1</v>
      </c>
      <c r="I524" s="5" t="s">
        <v>1441</v>
      </c>
      <c r="J524" s="167" t="s">
        <v>105</v>
      </c>
      <c r="K524" s="5" t="s">
        <v>1442</v>
      </c>
    </row>
    <row r="525" spans="1:11">
      <c r="A525" s="171" t="s">
        <v>1025</v>
      </c>
      <c r="B525" s="5" t="s">
        <v>966</v>
      </c>
      <c r="C525" s="167" t="s">
        <v>965</v>
      </c>
      <c r="D525" s="5" t="s">
        <v>37</v>
      </c>
      <c r="E525" s="5" t="str">
        <f>IF(COUNTIF(Site_master[SAP ID],Site_master[[#This Row],[SAP ID]])&gt;1,"duplicate","unique")</f>
        <v>unique</v>
      </c>
      <c r="F525" s="7" t="s">
        <v>1510</v>
      </c>
      <c r="G525" s="7" t="s">
        <v>1511</v>
      </c>
      <c r="H525" s="7" t="s">
        <v>1</v>
      </c>
      <c r="I525" s="5" t="s">
        <v>1441</v>
      </c>
      <c r="J525" s="167" t="s">
        <v>105</v>
      </c>
      <c r="K525" s="5" t="s">
        <v>1442</v>
      </c>
    </row>
    <row r="526" spans="1:11">
      <c r="A526" s="171" t="s">
        <v>1025</v>
      </c>
      <c r="B526" s="5" t="s">
        <v>966</v>
      </c>
      <c r="C526" s="167" t="s">
        <v>965</v>
      </c>
      <c r="D526" s="5" t="s">
        <v>39</v>
      </c>
      <c r="E526" s="5" t="str">
        <f>IF(COUNTIF(Site_master[SAP ID],Site_master[[#This Row],[SAP ID]])&gt;1,"duplicate","unique")</f>
        <v>unique</v>
      </c>
      <c r="F526" s="7" t="s">
        <v>1510</v>
      </c>
      <c r="G526" s="7" t="s">
        <v>1511</v>
      </c>
      <c r="H526" s="7" t="s">
        <v>1</v>
      </c>
      <c r="I526" s="5" t="s">
        <v>1441</v>
      </c>
      <c r="J526" s="167" t="s">
        <v>105</v>
      </c>
      <c r="K526" s="5" t="s">
        <v>1442</v>
      </c>
    </row>
    <row r="527" spans="1:11">
      <c r="A527" s="171" t="s">
        <v>1025</v>
      </c>
      <c r="B527" s="5" t="s">
        <v>966</v>
      </c>
      <c r="C527" s="167" t="s">
        <v>965</v>
      </c>
      <c r="D527" s="5" t="s">
        <v>40</v>
      </c>
      <c r="E527" s="5" t="str">
        <f>IF(COUNTIF(Site_master[SAP ID],Site_master[[#This Row],[SAP ID]])&gt;1,"duplicate","unique")</f>
        <v>unique</v>
      </c>
      <c r="F527" s="7" t="s">
        <v>1510</v>
      </c>
      <c r="G527" s="7" t="s">
        <v>1511</v>
      </c>
      <c r="H527" s="7" t="s">
        <v>1</v>
      </c>
      <c r="I527" s="5" t="s">
        <v>1441</v>
      </c>
      <c r="J527" s="167" t="s">
        <v>105</v>
      </c>
      <c r="K527" s="5" t="s">
        <v>1442</v>
      </c>
    </row>
    <row r="528" spans="1:11">
      <c r="A528" s="171" t="s">
        <v>1025</v>
      </c>
      <c r="B528" s="5" t="s">
        <v>966</v>
      </c>
      <c r="C528" s="167" t="s">
        <v>965</v>
      </c>
      <c r="D528" s="5" t="s">
        <v>1523</v>
      </c>
      <c r="E528" s="5" t="str">
        <f>IF(COUNTIF(Site_master[SAP ID],Site_master[[#This Row],[SAP ID]])&gt;1,"duplicate","unique")</f>
        <v>unique</v>
      </c>
      <c r="F528" s="7" t="s">
        <v>1519</v>
      </c>
      <c r="G528" s="7" t="s">
        <v>1520</v>
      </c>
      <c r="H528" s="7" t="s">
        <v>1</v>
      </c>
      <c r="I528" s="5" t="s">
        <v>1441</v>
      </c>
      <c r="J528" s="167" t="s">
        <v>105</v>
      </c>
      <c r="K528" s="5" t="s">
        <v>1442</v>
      </c>
    </row>
    <row r="529" spans="1:11">
      <c r="A529" s="171" t="s">
        <v>1025</v>
      </c>
      <c r="B529" s="5" t="s">
        <v>966</v>
      </c>
      <c r="C529" s="167" t="s">
        <v>965</v>
      </c>
      <c r="D529" s="5" t="s">
        <v>41</v>
      </c>
      <c r="E529" s="5" t="str">
        <f>IF(COUNTIF(Site_master[SAP ID],Site_master[[#This Row],[SAP ID]])&gt;1,"duplicate","unique")</f>
        <v>unique</v>
      </c>
      <c r="F529" s="7" t="s">
        <v>1510</v>
      </c>
      <c r="G529" s="7" t="s">
        <v>1511</v>
      </c>
      <c r="H529" s="7" t="s">
        <v>1</v>
      </c>
      <c r="I529" s="5" t="s">
        <v>1441</v>
      </c>
      <c r="J529" s="167" t="s">
        <v>105</v>
      </c>
      <c r="K529" s="5" t="s">
        <v>1442</v>
      </c>
    </row>
    <row r="530" spans="1:11">
      <c r="A530" s="171" t="s">
        <v>1025</v>
      </c>
      <c r="B530" s="5" t="s">
        <v>966</v>
      </c>
      <c r="C530" s="167" t="s">
        <v>965</v>
      </c>
      <c r="D530" s="5" t="s">
        <v>42</v>
      </c>
      <c r="E530" s="5" t="str">
        <f>IF(COUNTIF(Site_master[SAP ID],Site_master[[#This Row],[SAP ID]])&gt;1,"duplicate","unique")</f>
        <v>unique</v>
      </c>
      <c r="F530" s="7" t="s">
        <v>1510</v>
      </c>
      <c r="G530" s="7" t="s">
        <v>1511</v>
      </c>
      <c r="H530" s="7" t="s">
        <v>1</v>
      </c>
      <c r="I530" s="5" t="s">
        <v>1441</v>
      </c>
      <c r="J530" s="167" t="s">
        <v>105</v>
      </c>
      <c r="K530" s="5" t="s">
        <v>1442</v>
      </c>
    </row>
    <row r="531" spans="1:11">
      <c r="A531" s="171" t="s">
        <v>1025</v>
      </c>
      <c r="B531" s="5" t="s">
        <v>966</v>
      </c>
      <c r="C531" s="167" t="s">
        <v>965</v>
      </c>
      <c r="D531" s="5" t="s">
        <v>1524</v>
      </c>
      <c r="E531" s="5" t="str">
        <f>IF(COUNTIF(Site_master[SAP ID],Site_master[[#This Row],[SAP ID]])&gt;1,"duplicate","unique")</f>
        <v>unique</v>
      </c>
      <c r="F531" s="7" t="s">
        <v>1510</v>
      </c>
      <c r="G531" s="7" t="s">
        <v>1511</v>
      </c>
      <c r="H531" s="7" t="s">
        <v>1</v>
      </c>
      <c r="I531" s="5" t="s">
        <v>1441</v>
      </c>
      <c r="J531" s="167" t="s">
        <v>105</v>
      </c>
      <c r="K531" s="5" t="s">
        <v>1442</v>
      </c>
    </row>
    <row r="532" spans="1:11">
      <c r="A532" s="171" t="s">
        <v>1025</v>
      </c>
      <c r="B532" s="5" t="s">
        <v>966</v>
      </c>
      <c r="C532" s="167" t="s">
        <v>965</v>
      </c>
      <c r="D532" s="5" t="s">
        <v>1525</v>
      </c>
      <c r="E532" s="5" t="str">
        <f>IF(COUNTIF(Site_master[SAP ID],Site_master[[#This Row],[SAP ID]])&gt;1,"duplicate","unique")</f>
        <v>unique</v>
      </c>
      <c r="F532" s="7" t="s">
        <v>1519</v>
      </c>
      <c r="G532" s="7" t="s">
        <v>1520</v>
      </c>
      <c r="H532" s="7" t="s">
        <v>1</v>
      </c>
      <c r="I532" s="5" t="s">
        <v>1441</v>
      </c>
      <c r="J532" s="167" t="s">
        <v>105</v>
      </c>
      <c r="K532" s="5" t="s">
        <v>1442</v>
      </c>
    </row>
    <row r="533" spans="1:11">
      <c r="A533" s="171" t="s">
        <v>1025</v>
      </c>
      <c r="B533" s="5" t="s">
        <v>966</v>
      </c>
      <c r="C533" s="167" t="s">
        <v>965</v>
      </c>
      <c r="D533" s="5" t="s">
        <v>43</v>
      </c>
      <c r="E533" s="5" t="str">
        <f>IF(COUNTIF(Site_master[SAP ID],Site_master[[#This Row],[SAP ID]])&gt;1,"duplicate","unique")</f>
        <v>unique</v>
      </c>
      <c r="F533" s="7" t="s">
        <v>1510</v>
      </c>
      <c r="G533" s="7" t="s">
        <v>1511</v>
      </c>
      <c r="H533" s="7" t="s">
        <v>1</v>
      </c>
      <c r="I533" s="5" t="s">
        <v>1441</v>
      </c>
      <c r="J533" s="167" t="s">
        <v>105</v>
      </c>
      <c r="K533" s="5" t="s">
        <v>1442</v>
      </c>
    </row>
    <row r="534" spans="1:11">
      <c r="A534" s="171" t="s">
        <v>1025</v>
      </c>
      <c r="B534" s="5" t="s">
        <v>966</v>
      </c>
      <c r="C534" s="167" t="s">
        <v>965</v>
      </c>
      <c r="D534" s="5" t="s">
        <v>1526</v>
      </c>
      <c r="E534" s="5" t="str">
        <f>IF(COUNTIF(Site_master[SAP ID],Site_master[[#This Row],[SAP ID]])&gt;1,"duplicate","unique")</f>
        <v>unique</v>
      </c>
      <c r="F534" s="7">
        <v>0</v>
      </c>
      <c r="G534" s="7" t="s">
        <v>1444</v>
      </c>
      <c r="H534" s="7" t="s">
        <v>2</v>
      </c>
      <c r="I534" s="168" t="s">
        <v>1393</v>
      </c>
      <c r="J534" s="168" t="s">
        <v>1394</v>
      </c>
      <c r="K534" t="s">
        <v>1395</v>
      </c>
    </row>
    <row r="535" spans="1:11">
      <c r="A535" s="171" t="s">
        <v>1025</v>
      </c>
      <c r="B535" s="5" t="s">
        <v>966</v>
      </c>
      <c r="C535" s="167" t="s">
        <v>965</v>
      </c>
      <c r="D535" s="5" t="s">
        <v>353</v>
      </c>
      <c r="E535" s="5" t="str">
        <f>IF(COUNTIF(Site_master[SAP ID],Site_master[[#This Row],[SAP ID]])&gt;1,"duplicate","unique")</f>
        <v>unique</v>
      </c>
      <c r="F535" s="7" t="s">
        <v>1527</v>
      </c>
      <c r="G535" s="7" t="s">
        <v>1528</v>
      </c>
      <c r="H535" s="7" t="s">
        <v>2</v>
      </c>
      <c r="I535" s="168" t="s">
        <v>340</v>
      </c>
      <c r="J535" s="168" t="s">
        <v>129</v>
      </c>
      <c r="K535" s="168" t="s">
        <v>1467</v>
      </c>
    </row>
    <row r="536" spans="1:11">
      <c r="A536" s="171" t="s">
        <v>1025</v>
      </c>
      <c r="B536" s="5" t="s">
        <v>966</v>
      </c>
      <c r="C536" s="167" t="s">
        <v>965</v>
      </c>
      <c r="D536" s="5" t="s">
        <v>1529</v>
      </c>
      <c r="E536" s="5" t="str">
        <f>IF(COUNTIF(Site_master[SAP ID],Site_master[[#This Row],[SAP ID]])&gt;1,"duplicate","unique")</f>
        <v>unique</v>
      </c>
      <c r="F536" s="7" t="s">
        <v>1458</v>
      </c>
      <c r="G536" s="7" t="s">
        <v>1459</v>
      </c>
      <c r="H536" s="7" t="s">
        <v>2</v>
      </c>
      <c r="I536" s="168" t="s">
        <v>1393</v>
      </c>
      <c r="J536" s="168" t="s">
        <v>1394</v>
      </c>
      <c r="K536" t="s">
        <v>1395</v>
      </c>
    </row>
    <row r="537" spans="1:11">
      <c r="A537" s="171" t="s">
        <v>1025</v>
      </c>
      <c r="B537" s="5" t="s">
        <v>966</v>
      </c>
      <c r="C537" s="167" t="s">
        <v>965</v>
      </c>
      <c r="D537" s="5" t="s">
        <v>1530</v>
      </c>
      <c r="E537" s="5" t="str">
        <f>IF(COUNTIF(Site_master[SAP ID],Site_master[[#This Row],[SAP ID]])&gt;1,"duplicate","unique")</f>
        <v>unique</v>
      </c>
      <c r="F537" s="7" t="s">
        <v>1527</v>
      </c>
      <c r="G537" s="7" t="s">
        <v>1528</v>
      </c>
      <c r="H537" s="7" t="s">
        <v>2</v>
      </c>
      <c r="I537" s="168" t="s">
        <v>340</v>
      </c>
      <c r="J537" s="168" t="s">
        <v>129</v>
      </c>
      <c r="K537" s="168" t="s">
        <v>1467</v>
      </c>
    </row>
    <row r="538" spans="1:11">
      <c r="A538" s="171" t="s">
        <v>1025</v>
      </c>
      <c r="B538" s="5" t="s">
        <v>966</v>
      </c>
      <c r="C538" s="167" t="s">
        <v>965</v>
      </c>
      <c r="D538" s="5" t="s">
        <v>1531</v>
      </c>
      <c r="E538" s="5" t="str">
        <f>IF(COUNTIF(Site_master[SAP ID],Site_master[[#This Row],[SAP ID]])&gt;1,"duplicate","unique")</f>
        <v>unique</v>
      </c>
      <c r="F538" s="7">
        <v>0</v>
      </c>
      <c r="G538" s="7" t="s">
        <v>1446</v>
      </c>
      <c r="H538" s="7" t="s">
        <v>2</v>
      </c>
      <c r="I538" s="168" t="s">
        <v>1393</v>
      </c>
      <c r="J538" s="168" t="s">
        <v>1394</v>
      </c>
      <c r="K538" t="s">
        <v>1395</v>
      </c>
    </row>
    <row r="539" spans="1:11">
      <c r="A539" s="171" t="s">
        <v>1025</v>
      </c>
      <c r="B539" s="5" t="s">
        <v>966</v>
      </c>
      <c r="C539" s="167" t="s">
        <v>965</v>
      </c>
      <c r="D539" s="5" t="s">
        <v>1532</v>
      </c>
      <c r="E539" s="5" t="str">
        <f>IF(COUNTIF(Site_master[SAP ID],Site_master[[#This Row],[SAP ID]])&gt;1,"duplicate","unique")</f>
        <v>unique</v>
      </c>
      <c r="F539" s="7" t="s">
        <v>1533</v>
      </c>
      <c r="G539" s="7" t="s">
        <v>1534</v>
      </c>
      <c r="H539" s="7" t="s">
        <v>2</v>
      </c>
      <c r="I539" s="168" t="s">
        <v>340</v>
      </c>
      <c r="J539" s="168" t="s">
        <v>129</v>
      </c>
      <c r="K539" s="168" t="s">
        <v>1467</v>
      </c>
    </row>
    <row r="540" spans="1:11">
      <c r="A540" s="171" t="s">
        <v>1025</v>
      </c>
      <c r="B540" s="5" t="s">
        <v>966</v>
      </c>
      <c r="C540" s="167" t="s">
        <v>965</v>
      </c>
      <c r="D540" s="5" t="s">
        <v>1535</v>
      </c>
      <c r="E540" s="5" t="str">
        <f>IF(COUNTIF(Site_master[SAP ID],Site_master[[#This Row],[SAP ID]])&gt;1,"duplicate","unique")</f>
        <v>unique</v>
      </c>
      <c r="F540" s="7" t="s">
        <v>1533</v>
      </c>
      <c r="G540" s="7" t="s">
        <v>1534</v>
      </c>
      <c r="H540" s="7" t="s">
        <v>2</v>
      </c>
      <c r="I540" s="168" t="s">
        <v>340</v>
      </c>
      <c r="J540" s="168" t="s">
        <v>129</v>
      </c>
      <c r="K540" s="168" t="s">
        <v>1467</v>
      </c>
    </row>
    <row r="541" spans="1:11">
      <c r="A541" s="171" t="s">
        <v>1025</v>
      </c>
      <c r="B541" s="5" t="s">
        <v>966</v>
      </c>
      <c r="C541" s="167" t="s">
        <v>965</v>
      </c>
      <c r="D541" s="5" t="s">
        <v>1536</v>
      </c>
      <c r="E541" s="5" t="str">
        <f>IF(COUNTIF(Site_master[SAP ID],Site_master[[#This Row],[SAP ID]])&gt;1,"duplicate","unique")</f>
        <v>unique</v>
      </c>
      <c r="F541" s="7" t="s">
        <v>1533</v>
      </c>
      <c r="G541" s="7" t="s">
        <v>1534</v>
      </c>
      <c r="H541" s="7" t="s">
        <v>2</v>
      </c>
      <c r="I541" s="168" t="s">
        <v>340</v>
      </c>
      <c r="J541" s="168" t="s">
        <v>129</v>
      </c>
      <c r="K541" s="168" t="s">
        <v>1467</v>
      </c>
    </row>
    <row r="542" spans="1:11">
      <c r="A542" s="171" t="s">
        <v>1025</v>
      </c>
      <c r="B542" s="5" t="s">
        <v>966</v>
      </c>
      <c r="C542" s="167" t="s">
        <v>965</v>
      </c>
      <c r="D542" s="5" t="s">
        <v>1537</v>
      </c>
      <c r="E542" s="5" t="str">
        <f>IF(COUNTIF(Site_master[SAP ID],Site_master[[#This Row],[SAP ID]])&gt;1,"duplicate","unique")</f>
        <v>unique</v>
      </c>
      <c r="F542" s="7" t="s">
        <v>1533</v>
      </c>
      <c r="G542" s="7" t="s">
        <v>1534</v>
      </c>
      <c r="H542" s="7" t="s">
        <v>2</v>
      </c>
      <c r="I542" s="168" t="s">
        <v>340</v>
      </c>
      <c r="J542" s="168" t="s">
        <v>129</v>
      </c>
      <c r="K542" s="168" t="s">
        <v>1467</v>
      </c>
    </row>
    <row r="543" spans="1:11">
      <c r="A543" s="171" t="s">
        <v>1025</v>
      </c>
      <c r="B543" s="5" t="s">
        <v>966</v>
      </c>
      <c r="C543" s="167" t="s">
        <v>965</v>
      </c>
      <c r="D543" s="5" t="s">
        <v>1538</v>
      </c>
      <c r="E543" s="5" t="str">
        <f>IF(COUNTIF(Site_master[SAP ID],Site_master[[#This Row],[SAP ID]])&gt;1,"duplicate","unique")</f>
        <v>unique</v>
      </c>
      <c r="F543" s="7" t="s">
        <v>1533</v>
      </c>
      <c r="G543" s="7" t="s">
        <v>1534</v>
      </c>
      <c r="H543" s="7" t="s">
        <v>2</v>
      </c>
      <c r="I543" s="168" t="s">
        <v>340</v>
      </c>
      <c r="J543" s="168" t="s">
        <v>129</v>
      </c>
      <c r="K543" s="168" t="s">
        <v>1467</v>
      </c>
    </row>
    <row r="544" spans="1:11">
      <c r="A544" s="171" t="s">
        <v>1025</v>
      </c>
      <c r="B544" s="5" t="s">
        <v>966</v>
      </c>
      <c r="C544" s="167" t="s">
        <v>965</v>
      </c>
      <c r="D544" s="5" t="s">
        <v>1539</v>
      </c>
      <c r="E544" s="5" t="str">
        <f>IF(COUNTIF(Site_master[SAP ID],Site_master[[#This Row],[SAP ID]])&gt;1,"duplicate","unique")</f>
        <v>unique</v>
      </c>
      <c r="F544" s="7" t="s">
        <v>1465</v>
      </c>
      <c r="G544" s="7" t="s">
        <v>1466</v>
      </c>
      <c r="H544" s="7" t="s">
        <v>2</v>
      </c>
      <c r="I544" s="168" t="s">
        <v>340</v>
      </c>
      <c r="J544" s="168" t="s">
        <v>129</v>
      </c>
      <c r="K544" s="168" t="s">
        <v>1467</v>
      </c>
    </row>
    <row r="545" spans="1:11">
      <c r="A545" s="171" t="s">
        <v>1025</v>
      </c>
      <c r="B545" s="5" t="s">
        <v>966</v>
      </c>
      <c r="C545" s="167" t="s">
        <v>965</v>
      </c>
      <c r="D545" s="5" t="s">
        <v>1540</v>
      </c>
      <c r="E545" s="5" t="str">
        <f>IF(COUNTIF(Site_master[SAP ID],Site_master[[#This Row],[SAP ID]])&gt;1,"duplicate","unique")</f>
        <v>unique</v>
      </c>
      <c r="F545" s="7" t="s">
        <v>1497</v>
      </c>
      <c r="G545" s="7" t="s">
        <v>1498</v>
      </c>
      <c r="H545" s="7" t="s">
        <v>2</v>
      </c>
      <c r="I545" s="168" t="s">
        <v>1407</v>
      </c>
      <c r="J545" s="168" t="s">
        <v>127</v>
      </c>
      <c r="K545" s="169" t="s">
        <v>1408</v>
      </c>
    </row>
    <row r="546" spans="1:11">
      <c r="A546" s="171" t="s">
        <v>1025</v>
      </c>
      <c r="B546" s="5" t="s">
        <v>966</v>
      </c>
      <c r="C546" s="167" t="s">
        <v>965</v>
      </c>
      <c r="D546" s="5" t="s">
        <v>170</v>
      </c>
      <c r="E546" s="5" t="str">
        <f>IF(COUNTIF(Site_master[SAP ID],Site_master[[#This Row],[SAP ID]])&gt;1,"duplicate","unique")</f>
        <v>unique</v>
      </c>
      <c r="F546" s="7" t="s">
        <v>1541</v>
      </c>
      <c r="G546" s="7" t="s">
        <v>1542</v>
      </c>
      <c r="H546" s="7" t="s">
        <v>1</v>
      </c>
      <c r="I546" s="5" t="s">
        <v>108</v>
      </c>
      <c r="J546" s="168" t="s">
        <v>107</v>
      </c>
      <c r="K546" s="5" t="s">
        <v>1543</v>
      </c>
    </row>
    <row r="547" spans="1:11">
      <c r="A547" s="171" t="s">
        <v>1025</v>
      </c>
      <c r="B547" s="5" t="s">
        <v>966</v>
      </c>
      <c r="C547" s="167" t="s">
        <v>965</v>
      </c>
      <c r="D547" s="5" t="s">
        <v>326</v>
      </c>
      <c r="E547" s="5" t="str">
        <f>IF(COUNTIF(Site_master[SAP ID],Site_master[[#This Row],[SAP ID]])&gt;1,"duplicate","unique")</f>
        <v>unique</v>
      </c>
      <c r="F547" s="7" t="s">
        <v>1541</v>
      </c>
      <c r="G547" s="7" t="s">
        <v>1542</v>
      </c>
      <c r="H547" s="7" t="s">
        <v>1</v>
      </c>
      <c r="I547" s="5" t="s">
        <v>108</v>
      </c>
      <c r="J547" s="168" t="s">
        <v>107</v>
      </c>
      <c r="K547" s="5" t="s">
        <v>1543</v>
      </c>
    </row>
    <row r="548" spans="1:11">
      <c r="A548" s="171" t="s">
        <v>1025</v>
      </c>
      <c r="B548" s="5" t="s">
        <v>966</v>
      </c>
      <c r="C548" s="167" t="s">
        <v>965</v>
      </c>
      <c r="D548" s="5" t="s">
        <v>167</v>
      </c>
      <c r="E548" s="5" t="str">
        <f>IF(COUNTIF(Site_master[SAP ID],Site_master[[#This Row],[SAP ID]])&gt;1,"duplicate","unique")</f>
        <v>unique</v>
      </c>
      <c r="F548" s="7" t="s">
        <v>1541</v>
      </c>
      <c r="G548" s="7" t="s">
        <v>1542</v>
      </c>
      <c r="H548" s="7" t="s">
        <v>1</v>
      </c>
      <c r="I548" s="5" t="s">
        <v>108</v>
      </c>
      <c r="J548" s="168" t="s">
        <v>107</v>
      </c>
      <c r="K548" s="5" t="s">
        <v>1543</v>
      </c>
    </row>
    <row r="549" spans="1:11">
      <c r="A549" s="171" t="s">
        <v>1025</v>
      </c>
      <c r="B549" s="5" t="s">
        <v>966</v>
      </c>
      <c r="C549" s="167" t="s">
        <v>965</v>
      </c>
      <c r="D549" s="5" t="s">
        <v>45</v>
      </c>
      <c r="E549" s="5" t="str">
        <f>IF(COUNTIF(Site_master[SAP ID],Site_master[[#This Row],[SAP ID]])&gt;1,"duplicate","unique")</f>
        <v>unique</v>
      </c>
      <c r="F549" s="7">
        <v>0</v>
      </c>
      <c r="G549" s="7" t="s">
        <v>1544</v>
      </c>
      <c r="H549" s="7" t="s">
        <v>1</v>
      </c>
      <c r="I549" s="5" t="s">
        <v>108</v>
      </c>
      <c r="J549" s="168" t="s">
        <v>107</v>
      </c>
      <c r="K549" s="5" t="s">
        <v>1543</v>
      </c>
    </row>
    <row r="550" spans="1:11">
      <c r="A550" s="171" t="s">
        <v>1025</v>
      </c>
      <c r="B550" s="5" t="s">
        <v>966</v>
      </c>
      <c r="C550" s="167" t="s">
        <v>965</v>
      </c>
      <c r="D550" s="5" t="s">
        <v>174</v>
      </c>
      <c r="E550" s="5" t="str">
        <f>IF(COUNTIF(Site_master[SAP ID],Site_master[[#This Row],[SAP ID]])&gt;1,"duplicate","unique")</f>
        <v>unique</v>
      </c>
      <c r="F550" s="7" t="s">
        <v>1541</v>
      </c>
      <c r="G550" s="7" t="s">
        <v>1542</v>
      </c>
      <c r="H550" s="7" t="s">
        <v>1</v>
      </c>
      <c r="I550" s="5" t="s">
        <v>108</v>
      </c>
      <c r="J550" s="168" t="s">
        <v>107</v>
      </c>
      <c r="K550" s="5" t="s">
        <v>1543</v>
      </c>
    </row>
    <row r="551" spans="1:11">
      <c r="A551" s="171" t="s">
        <v>1025</v>
      </c>
      <c r="B551" s="5" t="s">
        <v>966</v>
      </c>
      <c r="C551" s="167" t="s">
        <v>965</v>
      </c>
      <c r="D551" s="5" t="s">
        <v>46</v>
      </c>
      <c r="E551" s="5" t="str">
        <f>IF(COUNTIF(Site_master[SAP ID],Site_master[[#This Row],[SAP ID]])&gt;1,"duplicate","unique")</f>
        <v>unique</v>
      </c>
      <c r="F551" s="7">
        <v>0</v>
      </c>
      <c r="G551" s="7" t="s">
        <v>1544</v>
      </c>
      <c r="H551" s="7" t="s">
        <v>1</v>
      </c>
      <c r="I551" s="5" t="s">
        <v>108</v>
      </c>
      <c r="J551" s="168" t="s">
        <v>107</v>
      </c>
      <c r="K551" s="5" t="s">
        <v>1543</v>
      </c>
    </row>
    <row r="552" spans="1:11">
      <c r="A552" s="171" t="s">
        <v>1025</v>
      </c>
      <c r="B552" s="5" t="s">
        <v>966</v>
      </c>
      <c r="C552" s="167" t="s">
        <v>965</v>
      </c>
      <c r="D552" s="5" t="s">
        <v>47</v>
      </c>
      <c r="E552" s="5" t="str">
        <f>IF(COUNTIF(Site_master[SAP ID],Site_master[[#This Row],[SAP ID]])&gt;1,"duplicate","unique")</f>
        <v>unique</v>
      </c>
      <c r="F552" s="7">
        <v>0</v>
      </c>
      <c r="G552" s="7" t="s">
        <v>1544</v>
      </c>
      <c r="H552" s="7" t="s">
        <v>1</v>
      </c>
      <c r="I552" s="5" t="s">
        <v>108</v>
      </c>
      <c r="J552" s="168" t="s">
        <v>107</v>
      </c>
      <c r="K552" s="5" t="s">
        <v>1543</v>
      </c>
    </row>
    <row r="553" spans="1:11">
      <c r="A553" s="171" t="s">
        <v>1025</v>
      </c>
      <c r="B553" s="5" t="s">
        <v>966</v>
      </c>
      <c r="C553" s="167" t="s">
        <v>965</v>
      </c>
      <c r="D553" s="5" t="s">
        <v>48</v>
      </c>
      <c r="E553" s="5" t="str">
        <f>IF(COUNTIF(Site_master[SAP ID],Site_master[[#This Row],[SAP ID]])&gt;1,"duplicate","unique")</f>
        <v>unique</v>
      </c>
      <c r="F553" s="7">
        <v>0</v>
      </c>
      <c r="G553" s="7" t="s">
        <v>1544</v>
      </c>
      <c r="H553" s="7" t="s">
        <v>1</v>
      </c>
      <c r="I553" s="5" t="s">
        <v>108</v>
      </c>
      <c r="J553" s="168" t="s">
        <v>107</v>
      </c>
      <c r="K553" s="5" t="s">
        <v>1543</v>
      </c>
    </row>
    <row r="554" spans="1:11">
      <c r="A554" s="171" t="s">
        <v>1025</v>
      </c>
      <c r="B554" s="5" t="s">
        <v>966</v>
      </c>
      <c r="C554" s="167" t="s">
        <v>965</v>
      </c>
      <c r="D554" s="5" t="s">
        <v>130</v>
      </c>
      <c r="E554" s="5" t="str">
        <f>IF(COUNTIF(Site_master[SAP ID],Site_master[[#This Row],[SAP ID]])&gt;1,"duplicate","unique")</f>
        <v>unique</v>
      </c>
      <c r="F554" s="7" t="s">
        <v>1541</v>
      </c>
      <c r="G554" s="7" t="s">
        <v>1542</v>
      </c>
      <c r="H554" s="7" t="s">
        <v>1</v>
      </c>
      <c r="I554" s="5" t="s">
        <v>108</v>
      </c>
      <c r="J554" s="168" t="s">
        <v>107</v>
      </c>
      <c r="K554" s="5" t="s">
        <v>1543</v>
      </c>
    </row>
    <row r="555" spans="1:11">
      <c r="A555" s="171" t="s">
        <v>1025</v>
      </c>
      <c r="B555" s="5" t="s">
        <v>966</v>
      </c>
      <c r="C555" s="167" t="s">
        <v>965</v>
      </c>
      <c r="D555" s="5" t="s">
        <v>184</v>
      </c>
      <c r="E555" s="5" t="str">
        <f>IF(COUNTIF(Site_master[SAP ID],Site_master[[#This Row],[SAP ID]])&gt;1,"duplicate","unique")</f>
        <v>unique</v>
      </c>
      <c r="F555" s="7" t="s">
        <v>1541</v>
      </c>
      <c r="G555" s="7" t="s">
        <v>1542</v>
      </c>
      <c r="H555" s="7" t="s">
        <v>1</v>
      </c>
      <c r="I555" s="5" t="s">
        <v>108</v>
      </c>
      <c r="J555" s="168" t="s">
        <v>107</v>
      </c>
      <c r="K555" s="5" t="s">
        <v>1543</v>
      </c>
    </row>
    <row r="556" spans="1:11">
      <c r="A556" s="171" t="s">
        <v>1025</v>
      </c>
      <c r="B556" s="5" t="s">
        <v>966</v>
      </c>
      <c r="C556" s="167" t="s">
        <v>965</v>
      </c>
      <c r="D556" s="5" t="s">
        <v>49</v>
      </c>
      <c r="E556" s="5" t="str">
        <f>IF(COUNTIF(Site_master[SAP ID],Site_master[[#This Row],[SAP ID]])&gt;1,"duplicate","unique")</f>
        <v>unique</v>
      </c>
      <c r="F556" s="7">
        <v>0</v>
      </c>
      <c r="G556" s="7" t="s">
        <v>1544</v>
      </c>
      <c r="H556" s="7" t="s">
        <v>1</v>
      </c>
      <c r="I556" s="5" t="s">
        <v>108</v>
      </c>
      <c r="J556" s="168" t="s">
        <v>107</v>
      </c>
      <c r="K556" s="5" t="s">
        <v>1543</v>
      </c>
    </row>
    <row r="557" spans="1:11">
      <c r="A557" s="171" t="s">
        <v>1025</v>
      </c>
      <c r="B557" s="5" t="s">
        <v>966</v>
      </c>
      <c r="C557" s="167" t="s">
        <v>965</v>
      </c>
      <c r="D557" s="5" t="s">
        <v>50</v>
      </c>
      <c r="E557" s="5" t="str">
        <f>IF(COUNTIF(Site_master[SAP ID],Site_master[[#This Row],[SAP ID]])&gt;1,"duplicate","unique")</f>
        <v>unique</v>
      </c>
      <c r="F557" s="7">
        <v>0</v>
      </c>
      <c r="G557" s="7" t="s">
        <v>1544</v>
      </c>
      <c r="H557" s="7" t="s">
        <v>1</v>
      </c>
      <c r="I557" s="5" t="s">
        <v>108</v>
      </c>
      <c r="J557" s="168" t="s">
        <v>107</v>
      </c>
      <c r="K557" s="5" t="s">
        <v>1543</v>
      </c>
    </row>
    <row r="558" spans="1:11">
      <c r="A558" s="171" t="s">
        <v>1025</v>
      </c>
      <c r="B558" s="5" t="s">
        <v>966</v>
      </c>
      <c r="C558" s="167" t="s">
        <v>965</v>
      </c>
      <c r="D558" s="5" t="s">
        <v>51</v>
      </c>
      <c r="E558" s="5" t="str">
        <f>IF(COUNTIF(Site_master[SAP ID],Site_master[[#This Row],[SAP ID]])&gt;1,"duplicate","unique")</f>
        <v>unique</v>
      </c>
      <c r="F558" s="7">
        <v>0</v>
      </c>
      <c r="G558" s="7" t="s">
        <v>1544</v>
      </c>
      <c r="H558" s="7" t="s">
        <v>1</v>
      </c>
      <c r="I558" s="5" t="s">
        <v>108</v>
      </c>
      <c r="J558" s="168" t="s">
        <v>107</v>
      </c>
      <c r="K558" s="5" t="s">
        <v>1543</v>
      </c>
    </row>
    <row r="559" spans="1:11">
      <c r="A559" s="171" t="s">
        <v>1025</v>
      </c>
      <c r="B559" s="5" t="s">
        <v>966</v>
      </c>
      <c r="C559" s="167" t="s">
        <v>965</v>
      </c>
      <c r="D559" s="5" t="s">
        <v>169</v>
      </c>
      <c r="E559" s="5" t="str">
        <f>IF(COUNTIF(Site_master[SAP ID],Site_master[[#This Row],[SAP ID]])&gt;1,"duplicate","unique")</f>
        <v>unique</v>
      </c>
      <c r="F559" s="7" t="s">
        <v>1541</v>
      </c>
      <c r="G559" s="7" t="s">
        <v>1542</v>
      </c>
      <c r="H559" s="7" t="s">
        <v>1</v>
      </c>
      <c r="I559" s="5" t="s">
        <v>108</v>
      </c>
      <c r="J559" s="168" t="s">
        <v>107</v>
      </c>
      <c r="K559" s="5" t="s">
        <v>1543</v>
      </c>
    </row>
    <row r="560" spans="1:11">
      <c r="A560" s="171" t="s">
        <v>1025</v>
      </c>
      <c r="B560" s="5" t="s">
        <v>966</v>
      </c>
      <c r="C560" s="167" t="s">
        <v>965</v>
      </c>
      <c r="D560" s="5" t="s">
        <v>680</v>
      </c>
      <c r="E560" s="5" t="str">
        <f>IF(COUNTIF(Site_master[SAP ID],Site_master[[#This Row],[SAP ID]])&gt;1,"duplicate","unique")</f>
        <v>unique</v>
      </c>
      <c r="F560" s="7" t="s">
        <v>1541</v>
      </c>
      <c r="G560" s="7" t="s">
        <v>1542</v>
      </c>
      <c r="H560" s="7" t="s">
        <v>1</v>
      </c>
      <c r="I560" s="5" t="s">
        <v>108</v>
      </c>
      <c r="J560" s="168" t="s">
        <v>107</v>
      </c>
      <c r="K560" s="5" t="s">
        <v>1543</v>
      </c>
    </row>
    <row r="561" spans="1:11">
      <c r="A561" s="171" t="s">
        <v>1025</v>
      </c>
      <c r="B561" s="5" t="s">
        <v>966</v>
      </c>
      <c r="C561" s="167" t="s">
        <v>965</v>
      </c>
      <c r="D561" s="5" t="s">
        <v>166</v>
      </c>
      <c r="E561" s="5" t="str">
        <f>IF(COUNTIF(Site_master[SAP ID],Site_master[[#This Row],[SAP ID]])&gt;1,"duplicate","unique")</f>
        <v>unique</v>
      </c>
      <c r="F561" s="7" t="s">
        <v>1541</v>
      </c>
      <c r="G561" s="7" t="s">
        <v>1542</v>
      </c>
      <c r="H561" s="7" t="s">
        <v>1</v>
      </c>
      <c r="I561" s="5" t="s">
        <v>108</v>
      </c>
      <c r="J561" s="168" t="s">
        <v>107</v>
      </c>
      <c r="K561" s="5" t="s">
        <v>1543</v>
      </c>
    </row>
    <row r="562" spans="1:11">
      <c r="A562" s="171" t="s">
        <v>1025</v>
      </c>
      <c r="B562" s="5" t="s">
        <v>966</v>
      </c>
      <c r="C562" s="167" t="s">
        <v>965</v>
      </c>
      <c r="D562" s="5" t="s">
        <v>52</v>
      </c>
      <c r="E562" s="5" t="str">
        <f>IF(COUNTIF(Site_master[SAP ID],Site_master[[#This Row],[SAP ID]])&gt;1,"duplicate","unique")</f>
        <v>unique</v>
      </c>
      <c r="F562" s="7">
        <v>0</v>
      </c>
      <c r="G562" s="7" t="s">
        <v>1544</v>
      </c>
      <c r="H562" s="7" t="s">
        <v>1</v>
      </c>
      <c r="I562" s="5" t="s">
        <v>108</v>
      </c>
      <c r="J562" s="168" t="s">
        <v>107</v>
      </c>
      <c r="K562" s="5" t="s">
        <v>1543</v>
      </c>
    </row>
    <row r="563" spans="1:11">
      <c r="A563" s="171" t="s">
        <v>1025</v>
      </c>
      <c r="B563" s="5" t="s">
        <v>966</v>
      </c>
      <c r="C563" s="167" t="s">
        <v>965</v>
      </c>
      <c r="D563" s="5" t="s">
        <v>171</v>
      </c>
      <c r="E563" s="5" t="str">
        <f>IF(COUNTIF(Site_master[SAP ID],Site_master[[#This Row],[SAP ID]])&gt;1,"duplicate","unique")</f>
        <v>unique</v>
      </c>
      <c r="F563" s="7" t="s">
        <v>1541</v>
      </c>
      <c r="G563" s="7" t="s">
        <v>1542</v>
      </c>
      <c r="H563" s="7" t="s">
        <v>1</v>
      </c>
      <c r="I563" s="5" t="s">
        <v>108</v>
      </c>
      <c r="J563" s="168" t="s">
        <v>107</v>
      </c>
      <c r="K563" s="5" t="s">
        <v>1543</v>
      </c>
    </row>
    <row r="564" spans="1:11">
      <c r="A564" s="171" t="s">
        <v>1025</v>
      </c>
      <c r="B564" s="5" t="s">
        <v>966</v>
      </c>
      <c r="C564" s="167" t="s">
        <v>965</v>
      </c>
      <c r="D564" s="5" t="s">
        <v>172</v>
      </c>
      <c r="E564" s="5" t="str">
        <f>IF(COUNTIF(Site_master[SAP ID],Site_master[[#This Row],[SAP ID]])&gt;1,"duplicate","unique")</f>
        <v>unique</v>
      </c>
      <c r="F564" s="7" t="s">
        <v>1541</v>
      </c>
      <c r="G564" s="7" t="s">
        <v>1542</v>
      </c>
      <c r="H564" s="7" t="s">
        <v>1</v>
      </c>
      <c r="I564" s="5" t="s">
        <v>108</v>
      </c>
      <c r="J564" s="168" t="s">
        <v>107</v>
      </c>
      <c r="K564" s="5" t="s">
        <v>1543</v>
      </c>
    </row>
    <row r="565" spans="1:11">
      <c r="A565" s="171" t="s">
        <v>1025</v>
      </c>
      <c r="B565" s="5" t="s">
        <v>966</v>
      </c>
      <c r="C565" s="167" t="s">
        <v>965</v>
      </c>
      <c r="D565" s="5" t="s">
        <v>53</v>
      </c>
      <c r="E565" s="5" t="str">
        <f>IF(COUNTIF(Site_master[SAP ID],Site_master[[#This Row],[SAP ID]])&gt;1,"duplicate","unique")</f>
        <v>unique</v>
      </c>
      <c r="F565" s="7">
        <v>0</v>
      </c>
      <c r="G565" s="7" t="s">
        <v>1544</v>
      </c>
      <c r="H565" s="7" t="s">
        <v>1</v>
      </c>
      <c r="I565" s="5" t="s">
        <v>108</v>
      </c>
      <c r="J565" s="168" t="s">
        <v>107</v>
      </c>
      <c r="K565" s="5" t="s">
        <v>1543</v>
      </c>
    </row>
    <row r="566" spans="1:11">
      <c r="A566" s="171" t="s">
        <v>1025</v>
      </c>
      <c r="B566" s="5" t="s">
        <v>966</v>
      </c>
      <c r="C566" s="167" t="s">
        <v>965</v>
      </c>
      <c r="D566" s="5" t="s">
        <v>175</v>
      </c>
      <c r="E566" s="5" t="str">
        <f>IF(COUNTIF(Site_master[SAP ID],Site_master[[#This Row],[SAP ID]])&gt;1,"duplicate","unique")</f>
        <v>unique</v>
      </c>
      <c r="F566" s="7" t="s">
        <v>1541</v>
      </c>
      <c r="G566" s="7" t="s">
        <v>1542</v>
      </c>
      <c r="H566" s="7" t="s">
        <v>1</v>
      </c>
      <c r="I566" s="5" t="s">
        <v>108</v>
      </c>
      <c r="J566" s="168" t="s">
        <v>107</v>
      </c>
      <c r="K566" s="5" t="s">
        <v>1543</v>
      </c>
    </row>
    <row r="567" spans="1:11">
      <c r="A567" s="171" t="s">
        <v>1025</v>
      </c>
      <c r="B567" s="5" t="s">
        <v>966</v>
      </c>
      <c r="C567" s="167" t="s">
        <v>965</v>
      </c>
      <c r="D567" s="5" t="s">
        <v>1545</v>
      </c>
      <c r="E567" s="5" t="str">
        <f>IF(COUNTIF(Site_master[SAP ID],Site_master[[#This Row],[SAP ID]])&gt;1,"duplicate","unique")</f>
        <v>unique</v>
      </c>
      <c r="F567" s="7" t="s">
        <v>1541</v>
      </c>
      <c r="G567" s="7" t="s">
        <v>1542</v>
      </c>
      <c r="H567" s="7" t="s">
        <v>1</v>
      </c>
      <c r="I567" s="5" t="s">
        <v>108</v>
      </c>
      <c r="J567" s="168" t="s">
        <v>107</v>
      </c>
      <c r="K567" s="5" t="s">
        <v>1543</v>
      </c>
    </row>
    <row r="568" spans="1:11">
      <c r="A568" s="171" t="s">
        <v>1025</v>
      </c>
      <c r="B568" s="5" t="s">
        <v>966</v>
      </c>
      <c r="C568" s="167" t="s">
        <v>965</v>
      </c>
      <c r="D568" s="5" t="s">
        <v>1546</v>
      </c>
      <c r="E568" s="5" t="str">
        <f>IF(COUNTIF(Site_master[SAP ID],Site_master[[#This Row],[SAP ID]])&gt;1,"duplicate","unique")</f>
        <v>unique</v>
      </c>
      <c r="F568" s="7" t="s">
        <v>1541</v>
      </c>
      <c r="G568" s="7" t="s">
        <v>1542</v>
      </c>
      <c r="H568" s="7" t="s">
        <v>1</v>
      </c>
      <c r="I568" s="5" t="s">
        <v>108</v>
      </c>
      <c r="J568" s="168" t="s">
        <v>107</v>
      </c>
      <c r="K568" s="5" t="s">
        <v>1543</v>
      </c>
    </row>
    <row r="569" spans="1:11">
      <c r="A569" s="171" t="s">
        <v>1025</v>
      </c>
      <c r="B569" s="5" t="s">
        <v>966</v>
      </c>
      <c r="C569" s="167" t="s">
        <v>965</v>
      </c>
      <c r="D569" s="5" t="s">
        <v>1547</v>
      </c>
      <c r="E569" s="5" t="str">
        <f>IF(COUNTIF(Site_master[SAP ID],Site_master[[#This Row],[SAP ID]])&gt;1,"duplicate","unique")</f>
        <v>unique</v>
      </c>
      <c r="F569" s="7" t="s">
        <v>1541</v>
      </c>
      <c r="G569" s="7" t="s">
        <v>1542</v>
      </c>
      <c r="H569" s="7" t="s">
        <v>1</v>
      </c>
      <c r="I569" s="5" t="s">
        <v>108</v>
      </c>
      <c r="J569" s="168" t="s">
        <v>107</v>
      </c>
      <c r="K569" s="5" t="s">
        <v>1543</v>
      </c>
    </row>
    <row r="570" spans="1:11">
      <c r="A570" s="171" t="s">
        <v>1025</v>
      </c>
      <c r="B570" s="5" t="s">
        <v>966</v>
      </c>
      <c r="C570" s="167" t="s">
        <v>965</v>
      </c>
      <c r="D570" s="5" t="s">
        <v>1548</v>
      </c>
      <c r="E570" s="5" t="str">
        <f>IF(COUNTIF(Site_master[SAP ID],Site_master[[#This Row],[SAP ID]])&gt;1,"duplicate","unique")</f>
        <v>unique</v>
      </c>
      <c r="F570" s="7">
        <v>0</v>
      </c>
      <c r="G570" s="7" t="s">
        <v>1544</v>
      </c>
      <c r="H570" s="7" t="s">
        <v>1</v>
      </c>
      <c r="I570" s="5" t="s">
        <v>108</v>
      </c>
      <c r="J570" s="168" t="s">
        <v>107</v>
      </c>
      <c r="K570" s="5" t="s">
        <v>1543</v>
      </c>
    </row>
    <row r="571" spans="1:11">
      <c r="A571" s="171" t="s">
        <v>1025</v>
      </c>
      <c r="B571" s="5" t="s">
        <v>966</v>
      </c>
      <c r="C571" s="167" t="s">
        <v>965</v>
      </c>
      <c r="D571" s="5" t="s">
        <v>1549</v>
      </c>
      <c r="E571" s="5" t="str">
        <f>IF(COUNTIF(Site_master[SAP ID],Site_master[[#This Row],[SAP ID]])&gt;1,"duplicate","unique")</f>
        <v>unique</v>
      </c>
      <c r="F571" s="7" t="s">
        <v>1550</v>
      </c>
      <c r="G571" s="7" t="s">
        <v>1551</v>
      </c>
      <c r="H571" s="7" t="s">
        <v>2</v>
      </c>
      <c r="I571" s="168" t="s">
        <v>1393</v>
      </c>
      <c r="J571" s="168" t="s">
        <v>1394</v>
      </c>
      <c r="K571" t="s">
        <v>1395</v>
      </c>
    </row>
    <row r="572" spans="1:11">
      <c r="A572" s="171" t="s">
        <v>1025</v>
      </c>
      <c r="B572" s="5" t="s">
        <v>966</v>
      </c>
      <c r="C572" s="167" t="s">
        <v>965</v>
      </c>
      <c r="D572" s="5" t="s">
        <v>531</v>
      </c>
      <c r="E572" s="5" t="str">
        <f>IF(COUNTIF(Site_master[SAP ID],Site_master[[#This Row],[SAP ID]])&gt;1,"duplicate","unique")</f>
        <v>unique</v>
      </c>
      <c r="F572" s="7" t="s">
        <v>1448</v>
      </c>
      <c r="G572" s="7" t="s">
        <v>1449</v>
      </c>
      <c r="H572" s="7" t="s">
        <v>2</v>
      </c>
      <c r="I572" s="168" t="s">
        <v>1393</v>
      </c>
      <c r="J572" s="168" t="s">
        <v>1394</v>
      </c>
      <c r="K572" t="s">
        <v>1395</v>
      </c>
    </row>
    <row r="573" spans="1:11">
      <c r="A573" s="171" t="s">
        <v>1025</v>
      </c>
      <c r="B573" s="5" t="s">
        <v>966</v>
      </c>
      <c r="C573" s="167" t="s">
        <v>965</v>
      </c>
      <c r="D573" s="5" t="s">
        <v>1552</v>
      </c>
      <c r="E573" s="5" t="str">
        <f>IF(COUNTIF(Site_master[SAP ID],Site_master[[#This Row],[SAP ID]])&gt;1,"duplicate","unique")</f>
        <v>unique</v>
      </c>
      <c r="F573" s="7" t="s">
        <v>1458</v>
      </c>
      <c r="G573" s="7" t="s">
        <v>1459</v>
      </c>
      <c r="H573" s="7" t="s">
        <v>2</v>
      </c>
      <c r="I573" s="168" t="s">
        <v>1393</v>
      </c>
      <c r="J573" s="168" t="s">
        <v>1394</v>
      </c>
      <c r="K573" t="s">
        <v>1395</v>
      </c>
    </row>
    <row r="574" spans="1:11">
      <c r="A574" s="171" t="s">
        <v>1025</v>
      </c>
      <c r="B574" s="5" t="s">
        <v>966</v>
      </c>
      <c r="C574" s="167" t="s">
        <v>965</v>
      </c>
      <c r="D574" s="5" t="s">
        <v>1553</v>
      </c>
      <c r="E574" s="5" t="str">
        <f>IF(COUNTIF(Site_master[SAP ID],Site_master[[#This Row],[SAP ID]])&gt;1,"duplicate","unique")</f>
        <v>unique</v>
      </c>
      <c r="F574" s="7" t="s">
        <v>1550</v>
      </c>
      <c r="G574" s="7" t="s">
        <v>1551</v>
      </c>
      <c r="H574" s="7" t="s">
        <v>2</v>
      </c>
      <c r="I574" s="168" t="s">
        <v>1393</v>
      </c>
      <c r="J574" s="168" t="s">
        <v>1394</v>
      </c>
      <c r="K574" t="s">
        <v>1395</v>
      </c>
    </row>
    <row r="575" spans="1:11">
      <c r="A575" s="171" t="s">
        <v>1025</v>
      </c>
      <c r="B575" s="5" t="s">
        <v>966</v>
      </c>
      <c r="C575" s="167" t="s">
        <v>965</v>
      </c>
      <c r="D575" s="5" t="s">
        <v>1554</v>
      </c>
      <c r="E575" s="5" t="str">
        <f>IF(COUNTIF(Site_master[SAP ID],Site_master[[#This Row],[SAP ID]])&gt;1,"duplicate","unique")</f>
        <v>unique</v>
      </c>
      <c r="F575" s="7" t="s">
        <v>1448</v>
      </c>
      <c r="G575" s="7" t="s">
        <v>1449</v>
      </c>
      <c r="H575" s="7" t="s">
        <v>2</v>
      </c>
      <c r="I575" s="168" t="s">
        <v>1393</v>
      </c>
      <c r="J575" s="168" t="s">
        <v>1394</v>
      </c>
      <c r="K575" t="s">
        <v>1395</v>
      </c>
    </row>
    <row r="576" spans="1:11">
      <c r="A576" s="171" t="s">
        <v>1025</v>
      </c>
      <c r="B576" s="5" t="s">
        <v>966</v>
      </c>
      <c r="C576" s="167" t="s">
        <v>965</v>
      </c>
      <c r="D576" s="5" t="s">
        <v>1555</v>
      </c>
      <c r="E576" s="5" t="str">
        <f>IF(COUNTIF(Site_master[SAP ID],Site_master[[#This Row],[SAP ID]])&gt;1,"duplicate","unique")</f>
        <v>unique</v>
      </c>
      <c r="F576" s="7" t="s">
        <v>1550</v>
      </c>
      <c r="G576" s="7" t="s">
        <v>1551</v>
      </c>
      <c r="H576" s="7" t="s">
        <v>2</v>
      </c>
      <c r="I576" s="168" t="s">
        <v>1393</v>
      </c>
      <c r="J576" s="168" t="s">
        <v>1394</v>
      </c>
      <c r="K576" t="s">
        <v>1395</v>
      </c>
    </row>
    <row r="577" spans="1:11">
      <c r="A577" s="171" t="s">
        <v>1025</v>
      </c>
      <c r="B577" s="5" t="s">
        <v>966</v>
      </c>
      <c r="C577" s="167" t="s">
        <v>965</v>
      </c>
      <c r="D577" s="5" t="s">
        <v>1556</v>
      </c>
      <c r="E577" s="5" t="str">
        <f>IF(COUNTIF(Site_master[SAP ID],Site_master[[#This Row],[SAP ID]])&gt;1,"duplicate","unique")</f>
        <v>unique</v>
      </c>
      <c r="F577" s="7" t="s">
        <v>1448</v>
      </c>
      <c r="G577" s="7" t="s">
        <v>1449</v>
      </c>
      <c r="H577" s="7" t="s">
        <v>2</v>
      </c>
      <c r="I577" s="168" t="s">
        <v>1393</v>
      </c>
      <c r="J577" s="168" t="s">
        <v>1394</v>
      </c>
      <c r="K577" t="s">
        <v>1395</v>
      </c>
    </row>
    <row r="578" spans="1:11">
      <c r="A578" s="171" t="s">
        <v>1025</v>
      </c>
      <c r="B578" s="5" t="s">
        <v>966</v>
      </c>
      <c r="C578" s="167" t="s">
        <v>965</v>
      </c>
      <c r="D578" s="5" t="s">
        <v>1557</v>
      </c>
      <c r="E578" s="5" t="str">
        <f>IF(COUNTIF(Site_master[SAP ID],Site_master[[#This Row],[SAP ID]])&gt;1,"duplicate","unique")</f>
        <v>unique</v>
      </c>
      <c r="F578" s="7" t="s">
        <v>1550</v>
      </c>
      <c r="G578" s="7" t="s">
        <v>1551</v>
      </c>
      <c r="H578" s="7" t="s">
        <v>2</v>
      </c>
      <c r="I578" s="168" t="s">
        <v>1393</v>
      </c>
      <c r="J578" s="168" t="s">
        <v>1394</v>
      </c>
      <c r="K578" t="s">
        <v>1395</v>
      </c>
    </row>
    <row r="579" spans="1:11">
      <c r="A579" s="171" t="s">
        <v>1025</v>
      </c>
      <c r="B579" s="5" t="s">
        <v>966</v>
      </c>
      <c r="C579" s="167" t="s">
        <v>965</v>
      </c>
      <c r="D579" s="5" t="s">
        <v>1558</v>
      </c>
      <c r="E579" s="5" t="str">
        <f>IF(COUNTIF(Site_master[SAP ID],Site_master[[#This Row],[SAP ID]])&gt;1,"duplicate","unique")</f>
        <v>unique</v>
      </c>
      <c r="F579" s="7" t="s">
        <v>1458</v>
      </c>
      <c r="G579" s="7" t="s">
        <v>1459</v>
      </c>
      <c r="H579" s="7" t="s">
        <v>2</v>
      </c>
      <c r="I579" s="168" t="s">
        <v>1393</v>
      </c>
      <c r="J579" s="168" t="s">
        <v>1394</v>
      </c>
      <c r="K579" t="s">
        <v>1395</v>
      </c>
    </row>
    <row r="580" spans="1:11">
      <c r="A580" s="171" t="s">
        <v>1025</v>
      </c>
      <c r="B580" s="5" t="s">
        <v>966</v>
      </c>
      <c r="C580" s="167" t="s">
        <v>965</v>
      </c>
      <c r="D580" s="5" t="s">
        <v>1559</v>
      </c>
      <c r="E580" s="5" t="str">
        <f>IF(COUNTIF(Site_master[SAP ID],Site_master[[#This Row],[SAP ID]])&gt;1,"duplicate","unique")</f>
        <v>unique</v>
      </c>
      <c r="F580" s="7" t="s">
        <v>1550</v>
      </c>
      <c r="G580" s="7" t="s">
        <v>1551</v>
      </c>
      <c r="H580" s="7" t="s">
        <v>2</v>
      </c>
      <c r="I580" s="168" t="s">
        <v>1393</v>
      </c>
      <c r="J580" s="168" t="s">
        <v>1394</v>
      </c>
      <c r="K580" t="s">
        <v>1395</v>
      </c>
    </row>
    <row r="581" spans="1:11">
      <c r="A581" s="171" t="s">
        <v>1025</v>
      </c>
      <c r="B581" s="5" t="s">
        <v>966</v>
      </c>
      <c r="C581" s="167" t="s">
        <v>965</v>
      </c>
      <c r="D581" s="5" t="s">
        <v>1560</v>
      </c>
      <c r="E581" s="5" t="str">
        <f>IF(COUNTIF(Site_master[SAP ID],Site_master[[#This Row],[SAP ID]])&gt;1,"duplicate","unique")</f>
        <v>unique</v>
      </c>
      <c r="F581" s="7" t="s">
        <v>1458</v>
      </c>
      <c r="G581" s="7" t="s">
        <v>1459</v>
      </c>
      <c r="H581" s="7" t="s">
        <v>2</v>
      </c>
      <c r="I581" s="168" t="s">
        <v>1393</v>
      </c>
      <c r="J581" s="168" t="s">
        <v>1394</v>
      </c>
      <c r="K581" t="s">
        <v>1395</v>
      </c>
    </row>
    <row r="582" spans="1:11">
      <c r="A582" s="171" t="s">
        <v>1025</v>
      </c>
      <c r="B582" s="5" t="s">
        <v>966</v>
      </c>
      <c r="C582" s="167" t="s">
        <v>965</v>
      </c>
      <c r="D582" s="5" t="s">
        <v>1561</v>
      </c>
      <c r="E582" s="5" t="str">
        <f>IF(COUNTIF(Site_master[SAP ID],Site_master[[#This Row],[SAP ID]])&gt;1,"duplicate","unique")</f>
        <v>unique</v>
      </c>
      <c r="F582" s="7" t="s">
        <v>1550</v>
      </c>
      <c r="G582" s="7" t="s">
        <v>1551</v>
      </c>
      <c r="H582" s="7" t="s">
        <v>2</v>
      </c>
      <c r="I582" s="168" t="s">
        <v>1393</v>
      </c>
      <c r="J582" s="168" t="s">
        <v>1394</v>
      </c>
      <c r="K582" t="s">
        <v>1395</v>
      </c>
    </row>
    <row r="583" spans="1:11">
      <c r="A583" s="171" t="s">
        <v>1025</v>
      </c>
      <c r="B583" s="5" t="s">
        <v>966</v>
      </c>
      <c r="C583" s="167" t="s">
        <v>965</v>
      </c>
      <c r="D583" s="5" t="s">
        <v>1562</v>
      </c>
      <c r="E583" s="5" t="str">
        <f>IF(COUNTIF(Site_master[SAP ID],Site_master[[#This Row],[SAP ID]])&gt;1,"duplicate","unique")</f>
        <v>unique</v>
      </c>
      <c r="F583" s="7" t="s">
        <v>1448</v>
      </c>
      <c r="G583" s="7" t="s">
        <v>1449</v>
      </c>
      <c r="H583" s="7" t="s">
        <v>2</v>
      </c>
      <c r="I583" s="168" t="s">
        <v>1393</v>
      </c>
      <c r="J583" s="168" t="s">
        <v>1394</v>
      </c>
      <c r="K583" t="s">
        <v>1395</v>
      </c>
    </row>
    <row r="584" spans="1:11">
      <c r="A584" s="171" t="s">
        <v>1025</v>
      </c>
      <c r="B584" s="5" t="s">
        <v>966</v>
      </c>
      <c r="C584" s="167" t="s">
        <v>965</v>
      </c>
      <c r="D584" s="5" t="s">
        <v>1563</v>
      </c>
      <c r="E584" s="5" t="str">
        <f>IF(COUNTIF(Site_master[SAP ID],Site_master[[#This Row],[SAP ID]])&gt;1,"duplicate","unique")</f>
        <v>unique</v>
      </c>
      <c r="F584" s="7" t="s">
        <v>1448</v>
      </c>
      <c r="G584" s="7" t="s">
        <v>1449</v>
      </c>
      <c r="H584" s="7" t="s">
        <v>2</v>
      </c>
      <c r="I584" s="168" t="s">
        <v>1393</v>
      </c>
      <c r="J584" s="168" t="s">
        <v>1394</v>
      </c>
      <c r="K584" t="s">
        <v>1395</v>
      </c>
    </row>
    <row r="585" spans="1:11">
      <c r="A585" s="171" t="s">
        <v>1025</v>
      </c>
      <c r="B585" s="5" t="s">
        <v>966</v>
      </c>
      <c r="C585" s="167" t="s">
        <v>965</v>
      </c>
      <c r="D585" s="5" t="s">
        <v>239</v>
      </c>
      <c r="E585" s="5" t="str">
        <f>IF(COUNTIF(Site_master[SAP ID],Site_master[[#This Row],[SAP ID]])&gt;1,"duplicate","unique")</f>
        <v>unique</v>
      </c>
      <c r="F585" s="7" t="s">
        <v>1564</v>
      </c>
      <c r="G585" s="7" t="s">
        <v>1565</v>
      </c>
      <c r="H585" s="7" t="s">
        <v>2</v>
      </c>
      <c r="I585" s="168" t="s">
        <v>1393</v>
      </c>
      <c r="J585" s="168" t="s">
        <v>1394</v>
      </c>
      <c r="K585" t="s">
        <v>1395</v>
      </c>
    </row>
    <row r="586" spans="1:11">
      <c r="A586" s="171" t="s">
        <v>1025</v>
      </c>
      <c r="B586" s="5" t="s">
        <v>966</v>
      </c>
      <c r="C586" s="167" t="s">
        <v>965</v>
      </c>
      <c r="D586" s="5" t="s">
        <v>1566</v>
      </c>
      <c r="E586" s="5" t="str">
        <f>IF(COUNTIF(Site_master[SAP ID],Site_master[[#This Row],[SAP ID]])&gt;1,"duplicate","unique")</f>
        <v>unique</v>
      </c>
      <c r="F586" s="7" t="s">
        <v>1448</v>
      </c>
      <c r="G586" s="7" t="s">
        <v>1449</v>
      </c>
      <c r="H586" s="7" t="s">
        <v>2</v>
      </c>
      <c r="I586" s="168" t="s">
        <v>1393</v>
      </c>
      <c r="J586" s="168" t="s">
        <v>1394</v>
      </c>
      <c r="K586" t="s">
        <v>1395</v>
      </c>
    </row>
    <row r="587" spans="1:11">
      <c r="A587" s="171" t="s">
        <v>1025</v>
      </c>
      <c r="B587" s="5" t="s">
        <v>966</v>
      </c>
      <c r="C587" s="167" t="s">
        <v>965</v>
      </c>
      <c r="D587" s="5" t="s">
        <v>460</v>
      </c>
      <c r="E587" s="5" t="str">
        <f>IF(COUNTIF(Site_master[SAP ID],Site_master[[#This Row],[SAP ID]])&gt;1,"duplicate","unique")</f>
        <v>unique</v>
      </c>
      <c r="F587" s="7" t="s">
        <v>1448</v>
      </c>
      <c r="G587" s="7" t="s">
        <v>1449</v>
      </c>
      <c r="H587" s="7" t="s">
        <v>2</v>
      </c>
      <c r="I587" s="168" t="s">
        <v>1393</v>
      </c>
      <c r="J587" s="168" t="s">
        <v>1394</v>
      </c>
      <c r="K587" t="s">
        <v>1395</v>
      </c>
    </row>
    <row r="588" spans="1:11">
      <c r="A588" s="171" t="s">
        <v>1025</v>
      </c>
      <c r="B588" s="5" t="s">
        <v>966</v>
      </c>
      <c r="C588" s="167" t="s">
        <v>965</v>
      </c>
      <c r="D588" s="5" t="s">
        <v>1567</v>
      </c>
      <c r="E588" s="5" t="str">
        <f>IF(COUNTIF(Site_master[SAP ID],Site_master[[#This Row],[SAP ID]])&gt;1,"duplicate","unique")</f>
        <v>unique</v>
      </c>
      <c r="F588" s="7" t="s">
        <v>1550</v>
      </c>
      <c r="G588" s="7" t="s">
        <v>1551</v>
      </c>
      <c r="H588" s="7" t="s">
        <v>2</v>
      </c>
      <c r="I588" s="168" t="s">
        <v>1393</v>
      </c>
      <c r="J588" s="168" t="s">
        <v>1394</v>
      </c>
      <c r="K588" t="s">
        <v>1395</v>
      </c>
    </row>
    <row r="589" spans="1:11">
      <c r="A589" s="171" t="s">
        <v>1025</v>
      </c>
      <c r="B589" s="5" t="s">
        <v>966</v>
      </c>
      <c r="C589" s="167" t="s">
        <v>965</v>
      </c>
      <c r="D589" s="5" t="s">
        <v>1568</v>
      </c>
      <c r="E589" s="5" t="str">
        <f>IF(COUNTIF(Site_master[SAP ID],Site_master[[#This Row],[SAP ID]])&gt;1,"duplicate","unique")</f>
        <v>unique</v>
      </c>
      <c r="F589" s="7" t="s">
        <v>1502</v>
      </c>
      <c r="G589" s="7" t="s">
        <v>1503</v>
      </c>
      <c r="H589" s="7" t="s">
        <v>1</v>
      </c>
      <c r="I589" s="168" t="s">
        <v>110</v>
      </c>
      <c r="J589" s="167" t="s">
        <v>109</v>
      </c>
      <c r="K589" s="168" t="s">
        <v>1504</v>
      </c>
    </row>
    <row r="590" spans="1:11">
      <c r="A590" s="171" t="s">
        <v>1025</v>
      </c>
      <c r="B590" s="5" t="s">
        <v>966</v>
      </c>
      <c r="C590" s="167" t="s">
        <v>965</v>
      </c>
      <c r="D590" s="5" t="s">
        <v>1569</v>
      </c>
      <c r="E590" s="5" t="str">
        <f>IF(COUNTIF(Site_master[SAP ID],Site_master[[#This Row],[SAP ID]])&gt;1,"duplicate","unique")</f>
        <v>unique</v>
      </c>
      <c r="F590" s="7" t="s">
        <v>1502</v>
      </c>
      <c r="G590" s="7" t="s">
        <v>1503</v>
      </c>
      <c r="H590" s="7" t="s">
        <v>1</v>
      </c>
      <c r="I590" s="168" t="s">
        <v>110</v>
      </c>
      <c r="J590" s="167" t="s">
        <v>109</v>
      </c>
      <c r="K590" s="168" t="s">
        <v>1504</v>
      </c>
    </row>
    <row r="591" spans="1:11">
      <c r="A591" s="171" t="s">
        <v>1025</v>
      </c>
      <c r="B591" s="5" t="s">
        <v>966</v>
      </c>
      <c r="C591" s="167" t="s">
        <v>965</v>
      </c>
      <c r="D591" s="5" t="s">
        <v>1570</v>
      </c>
      <c r="E591" s="5" t="str">
        <f>IF(COUNTIF(Site_master[SAP ID],Site_master[[#This Row],[SAP ID]])&gt;1,"duplicate","unique")</f>
        <v>unique</v>
      </c>
      <c r="F591" s="7" t="s">
        <v>1502</v>
      </c>
      <c r="G591" s="7" t="s">
        <v>1503</v>
      </c>
      <c r="H591" s="7" t="s">
        <v>1</v>
      </c>
      <c r="I591" s="168" t="s">
        <v>110</v>
      </c>
      <c r="J591" s="167" t="s">
        <v>109</v>
      </c>
      <c r="K591" s="168" t="s">
        <v>1504</v>
      </c>
    </row>
    <row r="592" spans="1:11">
      <c r="A592" s="171" t="s">
        <v>1025</v>
      </c>
      <c r="B592" s="5" t="s">
        <v>966</v>
      </c>
      <c r="C592" s="167" t="s">
        <v>965</v>
      </c>
      <c r="D592" s="5" t="s">
        <v>1571</v>
      </c>
      <c r="E592" s="5" t="str">
        <f>IF(COUNTIF(Site_master[SAP ID],Site_master[[#This Row],[SAP ID]])&gt;1,"duplicate","unique")</f>
        <v>unique</v>
      </c>
      <c r="F592" s="7" t="s">
        <v>1502</v>
      </c>
      <c r="G592" s="7" t="s">
        <v>1503</v>
      </c>
      <c r="H592" s="7" t="s">
        <v>1</v>
      </c>
      <c r="I592" s="168" t="s">
        <v>110</v>
      </c>
      <c r="J592" s="167" t="s">
        <v>109</v>
      </c>
      <c r="K592" s="168" t="s">
        <v>1504</v>
      </c>
    </row>
    <row r="593" spans="1:11">
      <c r="A593" s="171" t="s">
        <v>1025</v>
      </c>
      <c r="B593" s="5" t="s">
        <v>966</v>
      </c>
      <c r="C593" s="167" t="s">
        <v>965</v>
      </c>
      <c r="D593" s="5" t="s">
        <v>58</v>
      </c>
      <c r="E593" s="5" t="str">
        <f>IF(COUNTIF(Site_master[SAP ID],Site_master[[#This Row],[SAP ID]])&gt;1,"duplicate","unique")</f>
        <v>unique</v>
      </c>
      <c r="F593" s="7" t="s">
        <v>1572</v>
      </c>
      <c r="G593" s="7" t="s">
        <v>1573</v>
      </c>
      <c r="H593" s="7" t="s">
        <v>1</v>
      </c>
      <c r="I593" s="168" t="s">
        <v>110</v>
      </c>
      <c r="J593" s="167" t="s">
        <v>109</v>
      </c>
      <c r="K593" s="168" t="s">
        <v>1504</v>
      </c>
    </row>
    <row r="594" spans="1:11">
      <c r="A594" s="171" t="s">
        <v>1025</v>
      </c>
      <c r="B594" s="5" t="s">
        <v>966</v>
      </c>
      <c r="C594" s="167" t="s">
        <v>965</v>
      </c>
      <c r="D594" s="5" t="s">
        <v>1574</v>
      </c>
      <c r="E594" s="5" t="str">
        <f>IF(COUNTIF(Site_master[SAP ID],Site_master[[#This Row],[SAP ID]])&gt;1,"duplicate","unique")</f>
        <v>unique</v>
      </c>
      <c r="F594" s="7" t="s">
        <v>1575</v>
      </c>
      <c r="G594" s="7" t="s">
        <v>1576</v>
      </c>
      <c r="H594" s="7" t="s">
        <v>1</v>
      </c>
      <c r="I594" s="168" t="s">
        <v>110</v>
      </c>
      <c r="J594" s="167" t="s">
        <v>109</v>
      </c>
      <c r="K594" s="168" t="s">
        <v>1504</v>
      </c>
    </row>
    <row r="595" spans="1:11">
      <c r="A595" s="171" t="s">
        <v>1025</v>
      </c>
      <c r="B595" s="5" t="s">
        <v>966</v>
      </c>
      <c r="C595" s="167" t="s">
        <v>965</v>
      </c>
      <c r="D595" s="5" t="s">
        <v>227</v>
      </c>
      <c r="E595" s="5" t="str">
        <f>IF(COUNTIF(Site_master[SAP ID],Site_master[[#This Row],[SAP ID]])&gt;1,"duplicate","unique")</f>
        <v>unique</v>
      </c>
      <c r="F595" s="7" t="s">
        <v>1577</v>
      </c>
      <c r="G595" s="7" t="s">
        <v>1578</v>
      </c>
      <c r="H595" s="7" t="s">
        <v>1</v>
      </c>
      <c r="I595" s="168" t="s">
        <v>110</v>
      </c>
      <c r="J595" s="167" t="s">
        <v>109</v>
      </c>
      <c r="K595" s="168" t="s">
        <v>1504</v>
      </c>
    </row>
    <row r="596" spans="1:11">
      <c r="A596" s="171" t="s">
        <v>1025</v>
      </c>
      <c r="B596" s="5" t="s">
        <v>966</v>
      </c>
      <c r="C596" s="167" t="s">
        <v>965</v>
      </c>
      <c r="D596" s="5" t="s">
        <v>228</v>
      </c>
      <c r="E596" s="5" t="str">
        <f>IF(COUNTIF(Site_master[SAP ID],Site_master[[#This Row],[SAP ID]])&gt;1,"duplicate","unique")</f>
        <v>unique</v>
      </c>
      <c r="F596" s="7" t="s">
        <v>1577</v>
      </c>
      <c r="G596" s="7" t="s">
        <v>1578</v>
      </c>
      <c r="H596" s="7" t="s">
        <v>1</v>
      </c>
      <c r="I596" s="168" t="s">
        <v>110</v>
      </c>
      <c r="J596" s="167" t="s">
        <v>109</v>
      </c>
      <c r="K596" s="168" t="s">
        <v>1504</v>
      </c>
    </row>
    <row r="597" spans="1:11">
      <c r="A597" s="171" t="s">
        <v>1025</v>
      </c>
      <c r="B597" s="5" t="s">
        <v>966</v>
      </c>
      <c r="C597" s="167" t="s">
        <v>965</v>
      </c>
      <c r="D597" s="5" t="s">
        <v>224</v>
      </c>
      <c r="E597" s="5" t="str">
        <f>IF(COUNTIF(Site_master[SAP ID],Site_master[[#This Row],[SAP ID]])&gt;1,"duplicate","unique")</f>
        <v>unique</v>
      </c>
      <c r="F597" s="7" t="s">
        <v>1577</v>
      </c>
      <c r="G597" s="7" t="s">
        <v>1578</v>
      </c>
      <c r="H597" s="7" t="s">
        <v>1</v>
      </c>
      <c r="I597" s="168" t="s">
        <v>110</v>
      </c>
      <c r="J597" s="167" t="s">
        <v>109</v>
      </c>
      <c r="K597" s="168" t="s">
        <v>1504</v>
      </c>
    </row>
    <row r="598" spans="1:11">
      <c r="A598" s="171" t="s">
        <v>1025</v>
      </c>
      <c r="B598" s="5" t="s">
        <v>966</v>
      </c>
      <c r="C598" s="167" t="s">
        <v>965</v>
      </c>
      <c r="D598" s="5" t="s">
        <v>225</v>
      </c>
      <c r="E598" s="5" t="str">
        <f>IF(COUNTIF(Site_master[SAP ID],Site_master[[#This Row],[SAP ID]])&gt;1,"duplicate","unique")</f>
        <v>unique</v>
      </c>
      <c r="F598" s="7" t="s">
        <v>1577</v>
      </c>
      <c r="G598" s="7" t="s">
        <v>1578</v>
      </c>
      <c r="H598" s="7" t="s">
        <v>1</v>
      </c>
      <c r="I598" s="168" t="s">
        <v>110</v>
      </c>
      <c r="J598" s="167" t="s">
        <v>109</v>
      </c>
      <c r="K598" s="168" t="s">
        <v>1504</v>
      </c>
    </row>
    <row r="599" spans="1:11">
      <c r="A599" s="171" t="s">
        <v>1025</v>
      </c>
      <c r="B599" s="5" t="s">
        <v>966</v>
      </c>
      <c r="C599" s="167" t="s">
        <v>965</v>
      </c>
      <c r="D599" s="5" t="s">
        <v>349</v>
      </c>
      <c r="E599" s="5" t="str">
        <f>IF(COUNTIF(Site_master[SAP ID],Site_master[[#This Row],[SAP ID]])&gt;1,"duplicate","unique")</f>
        <v>unique</v>
      </c>
      <c r="F599" s="7" t="s">
        <v>1579</v>
      </c>
      <c r="G599" s="7" t="s">
        <v>1580</v>
      </c>
      <c r="H599" s="7" t="s">
        <v>1</v>
      </c>
      <c r="I599" s="5" t="s">
        <v>1441</v>
      </c>
      <c r="J599" s="167" t="s">
        <v>105</v>
      </c>
      <c r="K599" s="5" t="s">
        <v>1442</v>
      </c>
    </row>
    <row r="600" spans="1:11">
      <c r="A600" s="171" t="s">
        <v>1025</v>
      </c>
      <c r="B600" s="5" t="s">
        <v>966</v>
      </c>
      <c r="C600" s="167" t="s">
        <v>965</v>
      </c>
      <c r="D600" s="5" t="s">
        <v>1581</v>
      </c>
      <c r="E600" s="5" t="str">
        <f>IF(COUNTIF(Site_master[SAP ID],Site_master[[#This Row],[SAP ID]])&gt;1,"duplicate","unique")</f>
        <v>unique</v>
      </c>
      <c r="F600" s="7" t="s">
        <v>1582</v>
      </c>
      <c r="G600" s="7" t="s">
        <v>1583</v>
      </c>
      <c r="H600" s="7" t="s">
        <v>1</v>
      </c>
      <c r="I600" s="5" t="s">
        <v>1441</v>
      </c>
      <c r="J600" s="167" t="s">
        <v>105</v>
      </c>
      <c r="K600" s="5" t="s">
        <v>1442</v>
      </c>
    </row>
    <row r="601" spans="1:11">
      <c r="A601" s="171" t="s">
        <v>1025</v>
      </c>
      <c r="B601" s="5" t="s">
        <v>966</v>
      </c>
      <c r="C601" s="167" t="s">
        <v>965</v>
      </c>
      <c r="D601" s="5" t="s">
        <v>1584</v>
      </c>
      <c r="E601" s="5" t="str">
        <f>IF(COUNTIF(Site_master[SAP ID],Site_master[[#This Row],[SAP ID]])&gt;1,"duplicate","unique")</f>
        <v>unique</v>
      </c>
      <c r="F601" s="7" t="s">
        <v>1521</v>
      </c>
      <c r="G601" s="7" t="s">
        <v>1522</v>
      </c>
      <c r="H601" s="7" t="s">
        <v>1</v>
      </c>
      <c r="I601" s="5" t="s">
        <v>1441</v>
      </c>
      <c r="J601" s="167" t="s">
        <v>105</v>
      </c>
      <c r="K601" s="5" t="s">
        <v>1442</v>
      </c>
    </row>
    <row r="602" spans="1:11">
      <c r="A602" s="171" t="s">
        <v>1025</v>
      </c>
      <c r="B602" s="5" t="s">
        <v>966</v>
      </c>
      <c r="C602" s="167" t="s">
        <v>965</v>
      </c>
      <c r="D602" s="5" t="s">
        <v>1585</v>
      </c>
      <c r="E602" s="5" t="str">
        <f>IF(COUNTIF(Site_master[SAP ID],Site_master[[#This Row],[SAP ID]])&gt;1,"duplicate","unique")</f>
        <v>unique</v>
      </c>
      <c r="F602" s="7" t="s">
        <v>1521</v>
      </c>
      <c r="G602" s="7" t="s">
        <v>1522</v>
      </c>
      <c r="H602" s="7" t="s">
        <v>1</v>
      </c>
      <c r="I602" s="5" t="s">
        <v>1441</v>
      </c>
      <c r="J602" s="167" t="s">
        <v>105</v>
      </c>
      <c r="K602" s="5" t="s">
        <v>1442</v>
      </c>
    </row>
    <row r="603" spans="1:11">
      <c r="A603" s="171" t="s">
        <v>1025</v>
      </c>
      <c r="B603" s="5" t="s">
        <v>966</v>
      </c>
      <c r="C603" s="167" t="s">
        <v>965</v>
      </c>
      <c r="D603" s="5" t="s">
        <v>545</v>
      </c>
      <c r="E603" s="5" t="str">
        <f>IF(COUNTIF(Site_master[SAP ID],Site_master[[#This Row],[SAP ID]])&gt;1,"duplicate","unique")</f>
        <v>unique</v>
      </c>
      <c r="F603" s="7" t="s">
        <v>1521</v>
      </c>
      <c r="G603" s="7" t="s">
        <v>1522</v>
      </c>
      <c r="H603" s="7" t="s">
        <v>1</v>
      </c>
      <c r="I603" s="5" t="s">
        <v>1441</v>
      </c>
      <c r="J603" s="167" t="s">
        <v>105</v>
      </c>
      <c r="K603" s="5" t="s">
        <v>1442</v>
      </c>
    </row>
    <row r="604" spans="1:11">
      <c r="A604" s="171" t="s">
        <v>1025</v>
      </c>
      <c r="B604" s="5" t="s">
        <v>966</v>
      </c>
      <c r="C604" s="167" t="s">
        <v>965</v>
      </c>
      <c r="D604" s="5" t="s">
        <v>1586</v>
      </c>
      <c r="E604" s="5" t="str">
        <f>IF(COUNTIF(Site_master[SAP ID],Site_master[[#This Row],[SAP ID]])&gt;1,"duplicate","unique")</f>
        <v>unique</v>
      </c>
      <c r="F604" s="7" t="s">
        <v>1579</v>
      </c>
      <c r="G604" s="7" t="s">
        <v>1580</v>
      </c>
      <c r="H604" s="7" t="s">
        <v>1</v>
      </c>
      <c r="I604" s="5" t="s">
        <v>1441</v>
      </c>
      <c r="J604" s="167" t="s">
        <v>105</v>
      </c>
      <c r="K604" s="5" t="s">
        <v>1442</v>
      </c>
    </row>
    <row r="605" spans="1:11">
      <c r="A605" s="171" t="s">
        <v>1025</v>
      </c>
      <c r="B605" s="5" t="s">
        <v>966</v>
      </c>
      <c r="C605" s="167" t="s">
        <v>965</v>
      </c>
      <c r="D605" s="5" t="s">
        <v>1587</v>
      </c>
      <c r="E605" s="5" t="str">
        <f>IF(COUNTIF(Site_master[SAP ID],Site_master[[#This Row],[SAP ID]])&gt;1,"duplicate","unique")</f>
        <v>unique</v>
      </c>
      <c r="F605" s="7" t="s">
        <v>1579</v>
      </c>
      <c r="G605" s="7" t="s">
        <v>1580</v>
      </c>
      <c r="H605" s="7" t="s">
        <v>1</v>
      </c>
      <c r="I605" s="5" t="s">
        <v>1441</v>
      </c>
      <c r="J605" s="167" t="s">
        <v>105</v>
      </c>
      <c r="K605" s="5" t="s">
        <v>1442</v>
      </c>
    </row>
    <row r="606" spans="1:11">
      <c r="A606" s="171" t="s">
        <v>1025</v>
      </c>
      <c r="B606" s="5" t="s">
        <v>966</v>
      </c>
      <c r="C606" s="167" t="s">
        <v>965</v>
      </c>
      <c r="D606" s="5" t="s">
        <v>1588</v>
      </c>
      <c r="E606" s="5" t="str">
        <f>IF(COUNTIF(Site_master[SAP ID],Site_master[[#This Row],[SAP ID]])&gt;1,"duplicate","unique")</f>
        <v>unique</v>
      </c>
      <c r="F606" s="7" t="s">
        <v>1582</v>
      </c>
      <c r="G606" s="7" t="s">
        <v>1583</v>
      </c>
      <c r="H606" s="7" t="s">
        <v>1</v>
      </c>
      <c r="I606" s="5" t="s">
        <v>1441</v>
      </c>
      <c r="J606" s="167" t="s">
        <v>105</v>
      </c>
      <c r="K606" s="5" t="s">
        <v>1442</v>
      </c>
    </row>
    <row r="607" spans="1:11">
      <c r="A607" s="171" t="s">
        <v>1025</v>
      </c>
      <c r="B607" s="5" t="s">
        <v>966</v>
      </c>
      <c r="C607" s="167" t="s">
        <v>965</v>
      </c>
      <c r="D607" s="5" t="s">
        <v>1589</v>
      </c>
      <c r="E607" s="5" t="str">
        <f>IF(COUNTIF(Site_master[SAP ID],Site_master[[#This Row],[SAP ID]])&gt;1,"duplicate","unique")</f>
        <v>unique</v>
      </c>
      <c r="F607" s="7" t="s">
        <v>1579</v>
      </c>
      <c r="G607" s="7" t="s">
        <v>1580</v>
      </c>
      <c r="H607" s="7" t="s">
        <v>1</v>
      </c>
      <c r="I607" s="5" t="s">
        <v>1441</v>
      </c>
      <c r="J607" s="167" t="s">
        <v>105</v>
      </c>
      <c r="K607" s="5" t="s">
        <v>1442</v>
      </c>
    </row>
    <row r="608" spans="1:11">
      <c r="A608" s="171" t="s">
        <v>1025</v>
      </c>
      <c r="B608" s="5" t="s">
        <v>966</v>
      </c>
      <c r="C608" s="167" t="s">
        <v>965</v>
      </c>
      <c r="D608" s="5" t="s">
        <v>1590</v>
      </c>
      <c r="E608" s="5" t="str">
        <f>IF(COUNTIF(Site_master[SAP ID],Site_master[[#This Row],[SAP ID]])&gt;1,"duplicate","unique")</f>
        <v>unique</v>
      </c>
      <c r="F608" s="7" t="s">
        <v>1579</v>
      </c>
      <c r="G608" s="7" t="s">
        <v>1580</v>
      </c>
      <c r="H608" s="7" t="s">
        <v>1</v>
      </c>
      <c r="I608" s="5" t="s">
        <v>1441</v>
      </c>
      <c r="J608" s="167" t="s">
        <v>105</v>
      </c>
      <c r="K608" s="5" t="s">
        <v>1442</v>
      </c>
    </row>
    <row r="609" spans="1:11">
      <c r="A609" s="171" t="s">
        <v>1025</v>
      </c>
      <c r="B609" s="5" t="s">
        <v>966</v>
      </c>
      <c r="C609" s="167" t="s">
        <v>965</v>
      </c>
      <c r="D609" s="5" t="s">
        <v>347</v>
      </c>
      <c r="E609" s="5" t="str">
        <f>IF(COUNTIF(Site_master[SAP ID],Site_master[[#This Row],[SAP ID]])&gt;1,"duplicate","unique")</f>
        <v>unique</v>
      </c>
      <c r="F609" s="7" t="s">
        <v>1579</v>
      </c>
      <c r="G609" s="7" t="s">
        <v>1580</v>
      </c>
      <c r="H609" s="7" t="s">
        <v>1</v>
      </c>
      <c r="I609" s="5" t="s">
        <v>1441</v>
      </c>
      <c r="J609" s="167" t="s">
        <v>105</v>
      </c>
      <c r="K609" s="5" t="s">
        <v>1442</v>
      </c>
    </row>
    <row r="610" spans="1:11">
      <c r="A610" s="171" t="s">
        <v>1025</v>
      </c>
      <c r="B610" s="5" t="s">
        <v>966</v>
      </c>
      <c r="C610" s="167" t="s">
        <v>965</v>
      </c>
      <c r="D610" s="5" t="s">
        <v>348</v>
      </c>
      <c r="E610" s="5" t="str">
        <f>IF(COUNTIF(Site_master[SAP ID],Site_master[[#This Row],[SAP ID]])&gt;1,"duplicate","unique")</f>
        <v>unique</v>
      </c>
      <c r="F610" s="7" t="s">
        <v>1579</v>
      </c>
      <c r="G610" s="7" t="s">
        <v>1580</v>
      </c>
      <c r="H610" s="7" t="s">
        <v>1</v>
      </c>
      <c r="I610" s="5" t="s">
        <v>1441</v>
      </c>
      <c r="J610" s="167" t="s">
        <v>105</v>
      </c>
      <c r="K610" s="5" t="s">
        <v>1442</v>
      </c>
    </row>
    <row r="611" spans="1:11">
      <c r="A611" s="171" t="s">
        <v>1025</v>
      </c>
      <c r="B611" s="5" t="s">
        <v>966</v>
      </c>
      <c r="C611" s="167" t="s">
        <v>965</v>
      </c>
      <c r="D611" s="5" t="s">
        <v>61</v>
      </c>
      <c r="E611" s="5" t="str">
        <f>IF(COUNTIF(Site_master[SAP ID],Site_master[[#This Row],[SAP ID]])&gt;1,"duplicate","unique")</f>
        <v>unique</v>
      </c>
      <c r="F611" s="7" t="s">
        <v>1513</v>
      </c>
      <c r="G611" s="7" t="s">
        <v>1514</v>
      </c>
      <c r="H611" s="7" t="s">
        <v>1</v>
      </c>
      <c r="I611" s="5" t="s">
        <v>1441</v>
      </c>
      <c r="J611" s="167" t="s">
        <v>105</v>
      </c>
      <c r="K611" s="5" t="s">
        <v>1442</v>
      </c>
    </row>
    <row r="612" spans="1:11">
      <c r="A612" s="171" t="s">
        <v>1025</v>
      </c>
      <c r="B612" s="5" t="s">
        <v>966</v>
      </c>
      <c r="C612" s="167" t="s">
        <v>965</v>
      </c>
      <c r="D612" s="5" t="s">
        <v>1591</v>
      </c>
      <c r="E612" s="5" t="str">
        <f>IF(COUNTIF(Site_master[SAP ID],Site_master[[#This Row],[SAP ID]])&gt;1,"duplicate","unique")</f>
        <v>unique</v>
      </c>
      <c r="F612" s="7" t="s">
        <v>1521</v>
      </c>
      <c r="G612" s="7" t="s">
        <v>1522</v>
      </c>
      <c r="H612" s="7" t="s">
        <v>1</v>
      </c>
      <c r="I612" s="5" t="s">
        <v>1441</v>
      </c>
      <c r="J612" s="167" t="s">
        <v>105</v>
      </c>
      <c r="K612" s="5" t="s">
        <v>1442</v>
      </c>
    </row>
    <row r="613" spans="1:11">
      <c r="A613" s="171" t="s">
        <v>1025</v>
      </c>
      <c r="B613" s="5" t="s">
        <v>966</v>
      </c>
      <c r="C613" s="167" t="s">
        <v>965</v>
      </c>
      <c r="D613" s="5" t="s">
        <v>1592</v>
      </c>
      <c r="E613" s="5" t="str">
        <f>IF(COUNTIF(Site_master[SAP ID],Site_master[[#This Row],[SAP ID]])&gt;1,"duplicate","unique")</f>
        <v>unique</v>
      </c>
      <c r="F613" s="7" t="s">
        <v>1521</v>
      </c>
      <c r="G613" s="7" t="s">
        <v>1522</v>
      </c>
      <c r="H613" s="7" t="s">
        <v>1</v>
      </c>
      <c r="I613" s="5" t="s">
        <v>1441</v>
      </c>
      <c r="J613" s="167" t="s">
        <v>105</v>
      </c>
      <c r="K613" s="5" t="s">
        <v>1442</v>
      </c>
    </row>
    <row r="614" spans="1:11">
      <c r="A614" s="171" t="s">
        <v>1025</v>
      </c>
      <c r="B614" s="5" t="s">
        <v>966</v>
      </c>
      <c r="C614" s="167" t="s">
        <v>965</v>
      </c>
      <c r="D614" s="5" t="s">
        <v>1593</v>
      </c>
      <c r="E614" s="5" t="str">
        <f>IF(COUNTIF(Site_master[SAP ID],Site_master[[#This Row],[SAP ID]])&gt;1,"duplicate","unique")</f>
        <v>unique</v>
      </c>
      <c r="F614" s="7" t="s">
        <v>1594</v>
      </c>
      <c r="G614" s="7" t="s">
        <v>1595</v>
      </c>
      <c r="H614" s="7" t="s">
        <v>2</v>
      </c>
      <c r="I614" s="168" t="s">
        <v>1407</v>
      </c>
      <c r="J614" s="168" t="s">
        <v>127</v>
      </c>
      <c r="K614" s="169" t="s">
        <v>1408</v>
      </c>
    </row>
    <row r="615" spans="1:11">
      <c r="A615" s="171" t="s">
        <v>1025</v>
      </c>
      <c r="B615" s="5" t="s">
        <v>966</v>
      </c>
      <c r="C615" s="167" t="s">
        <v>965</v>
      </c>
      <c r="D615" s="5" t="s">
        <v>1596</v>
      </c>
      <c r="E615" s="5" t="str">
        <f>IF(COUNTIF(Site_master[SAP ID],Site_master[[#This Row],[SAP ID]])&gt;1,"duplicate","unique")</f>
        <v>unique</v>
      </c>
      <c r="F615" s="7" t="s">
        <v>1594</v>
      </c>
      <c r="G615" s="7" t="s">
        <v>1595</v>
      </c>
      <c r="H615" s="7" t="s">
        <v>2</v>
      </c>
      <c r="I615" s="168" t="s">
        <v>1407</v>
      </c>
      <c r="J615" s="168" t="s">
        <v>127</v>
      </c>
      <c r="K615" s="169" t="s">
        <v>1408</v>
      </c>
    </row>
    <row r="616" spans="1:11">
      <c r="A616" s="171" t="s">
        <v>1025</v>
      </c>
      <c r="B616" s="5" t="s">
        <v>966</v>
      </c>
      <c r="C616" s="167" t="s">
        <v>965</v>
      </c>
      <c r="D616" s="5" t="s">
        <v>1597</v>
      </c>
      <c r="E616" s="5" t="str">
        <f>IF(COUNTIF(Site_master[SAP ID],Site_master[[#This Row],[SAP ID]])&gt;1,"duplicate","unique")</f>
        <v>unique</v>
      </c>
      <c r="F616" s="7" t="s">
        <v>1594</v>
      </c>
      <c r="G616" s="7" t="s">
        <v>1595</v>
      </c>
      <c r="H616" s="7" t="s">
        <v>2</v>
      </c>
      <c r="I616" s="168" t="s">
        <v>1407</v>
      </c>
      <c r="J616" s="168" t="s">
        <v>127</v>
      </c>
      <c r="K616" s="169" t="s">
        <v>1408</v>
      </c>
    </row>
    <row r="617" spans="1:11">
      <c r="A617" s="171" t="s">
        <v>1025</v>
      </c>
      <c r="B617" s="5" t="s">
        <v>966</v>
      </c>
      <c r="C617" s="167" t="s">
        <v>965</v>
      </c>
      <c r="D617" s="5" t="s">
        <v>1598</v>
      </c>
      <c r="E617" s="5" t="str">
        <f>IF(COUNTIF(Site_master[SAP ID],Site_master[[#This Row],[SAP ID]])&gt;1,"duplicate","unique")</f>
        <v>unique</v>
      </c>
      <c r="F617" s="7" t="s">
        <v>1405</v>
      </c>
      <c r="G617" s="7" t="s">
        <v>1406</v>
      </c>
      <c r="H617" s="7" t="s">
        <v>2</v>
      </c>
      <c r="I617" s="168" t="s">
        <v>1407</v>
      </c>
      <c r="J617" s="168" t="s">
        <v>127</v>
      </c>
      <c r="K617" s="169" t="s">
        <v>1408</v>
      </c>
    </row>
    <row r="618" spans="1:11">
      <c r="A618" s="171" t="s">
        <v>1025</v>
      </c>
      <c r="B618" s="5" t="s">
        <v>966</v>
      </c>
      <c r="C618" s="167" t="s">
        <v>965</v>
      </c>
      <c r="D618" s="5" t="s">
        <v>1599</v>
      </c>
      <c r="E618" s="5" t="str">
        <f>IF(COUNTIF(Site_master[SAP ID],Site_master[[#This Row],[SAP ID]])&gt;1,"duplicate","unique")</f>
        <v>unique</v>
      </c>
      <c r="F618" s="7" t="s">
        <v>1405</v>
      </c>
      <c r="G618" s="7" t="s">
        <v>1406</v>
      </c>
      <c r="H618" s="7" t="s">
        <v>2</v>
      </c>
      <c r="I618" s="168" t="s">
        <v>1407</v>
      </c>
      <c r="J618" s="168" t="s">
        <v>127</v>
      </c>
      <c r="K618" s="169" t="s">
        <v>1408</v>
      </c>
    </row>
    <row r="619" spans="1:11">
      <c r="A619" s="171" t="s">
        <v>1025</v>
      </c>
      <c r="B619" s="5" t="s">
        <v>966</v>
      </c>
      <c r="C619" s="167" t="s">
        <v>965</v>
      </c>
      <c r="D619" s="5" t="s">
        <v>1600</v>
      </c>
      <c r="E619" s="5" t="str">
        <f>IF(COUNTIF(Site_master[SAP ID],Site_master[[#This Row],[SAP ID]])&gt;1,"duplicate","unique")</f>
        <v>unique</v>
      </c>
      <c r="F619" s="7" t="s">
        <v>1405</v>
      </c>
      <c r="G619" s="7" t="s">
        <v>1406</v>
      </c>
      <c r="H619" s="7" t="s">
        <v>2</v>
      </c>
      <c r="I619" s="168" t="s">
        <v>1407</v>
      </c>
      <c r="J619" s="168" t="s">
        <v>127</v>
      </c>
      <c r="K619" s="169" t="s">
        <v>1408</v>
      </c>
    </row>
    <row r="620" spans="1:11">
      <c r="A620" s="171" t="s">
        <v>1025</v>
      </c>
      <c r="B620" s="5" t="s">
        <v>966</v>
      </c>
      <c r="C620" s="167" t="s">
        <v>965</v>
      </c>
      <c r="D620" s="5" t="s">
        <v>1601</v>
      </c>
      <c r="E620" s="5" t="str">
        <f>IF(COUNTIF(Site_master[SAP ID],Site_master[[#This Row],[SAP ID]])&gt;1,"duplicate","unique")</f>
        <v>unique</v>
      </c>
      <c r="F620" s="7" t="s">
        <v>1602</v>
      </c>
      <c r="G620" s="7" t="s">
        <v>1603</v>
      </c>
      <c r="H620" s="7" t="s">
        <v>2</v>
      </c>
      <c r="I620" s="168" t="s">
        <v>1407</v>
      </c>
      <c r="J620" s="168" t="s">
        <v>127</v>
      </c>
      <c r="K620" s="169" t="s">
        <v>1408</v>
      </c>
    </row>
    <row r="621" spans="1:11">
      <c r="A621" s="171" t="s">
        <v>1025</v>
      </c>
      <c r="B621" s="5" t="s">
        <v>966</v>
      </c>
      <c r="C621" s="167" t="s">
        <v>965</v>
      </c>
      <c r="D621" s="5" t="s">
        <v>1604</v>
      </c>
      <c r="E621" s="5" t="str">
        <f>IF(COUNTIF(Site_master[SAP ID],Site_master[[#This Row],[SAP ID]])&gt;1,"duplicate","unique")</f>
        <v>unique</v>
      </c>
      <c r="F621" s="7" t="s">
        <v>1594</v>
      </c>
      <c r="G621" s="7" t="s">
        <v>1595</v>
      </c>
      <c r="H621" s="7" t="s">
        <v>2</v>
      </c>
      <c r="I621" s="168" t="s">
        <v>1407</v>
      </c>
      <c r="J621" s="168" t="s">
        <v>127</v>
      </c>
      <c r="K621" s="169" t="s">
        <v>1408</v>
      </c>
    </row>
    <row r="622" spans="1:11">
      <c r="A622" s="171" t="s">
        <v>1025</v>
      </c>
      <c r="B622" s="5" t="s">
        <v>966</v>
      </c>
      <c r="C622" s="167" t="s">
        <v>965</v>
      </c>
      <c r="D622" s="5" t="s">
        <v>1605</v>
      </c>
      <c r="E622" s="5" t="str">
        <f>IF(COUNTIF(Site_master[SAP ID],Site_master[[#This Row],[SAP ID]])&gt;1,"duplicate","unique")</f>
        <v>unique</v>
      </c>
      <c r="F622" s="7" t="s">
        <v>1594</v>
      </c>
      <c r="G622" s="7" t="s">
        <v>1595</v>
      </c>
      <c r="H622" s="7" t="s">
        <v>2</v>
      </c>
      <c r="I622" s="168" t="s">
        <v>1407</v>
      </c>
      <c r="J622" s="168" t="s">
        <v>127</v>
      </c>
      <c r="K622" s="169" t="s">
        <v>1408</v>
      </c>
    </row>
    <row r="623" spans="1:11">
      <c r="A623" s="171" t="s">
        <v>1025</v>
      </c>
      <c r="B623" s="5" t="s">
        <v>966</v>
      </c>
      <c r="C623" s="167" t="s">
        <v>965</v>
      </c>
      <c r="D623" s="5" t="s">
        <v>1606</v>
      </c>
      <c r="E623" s="5" t="str">
        <f>IF(COUNTIF(Site_master[SAP ID],Site_master[[#This Row],[SAP ID]])&gt;1,"duplicate","unique")</f>
        <v>unique</v>
      </c>
      <c r="F623" s="7" t="s">
        <v>1594</v>
      </c>
      <c r="G623" s="7" t="s">
        <v>1595</v>
      </c>
      <c r="H623" s="7" t="s">
        <v>2</v>
      </c>
      <c r="I623" s="168" t="s">
        <v>1407</v>
      </c>
      <c r="J623" s="168" t="s">
        <v>127</v>
      </c>
      <c r="K623" s="169" t="s">
        <v>1408</v>
      </c>
    </row>
    <row r="624" spans="1:11">
      <c r="A624" s="171" t="s">
        <v>1025</v>
      </c>
      <c r="B624" s="5" t="s">
        <v>966</v>
      </c>
      <c r="C624" s="167" t="s">
        <v>965</v>
      </c>
      <c r="D624" s="5" t="s">
        <v>615</v>
      </c>
      <c r="E624" s="5" t="str">
        <f>IF(COUNTIF(Site_master[SAP ID],Site_master[[#This Row],[SAP ID]])&gt;1,"duplicate","unique")</f>
        <v>unique</v>
      </c>
      <c r="F624" s="7" t="s">
        <v>1607</v>
      </c>
      <c r="G624" s="7" t="s">
        <v>1608</v>
      </c>
      <c r="H624" s="7" t="s">
        <v>2</v>
      </c>
      <c r="I624" s="168" t="s">
        <v>1407</v>
      </c>
      <c r="J624" s="168" t="s">
        <v>127</v>
      </c>
      <c r="K624" s="169" t="s">
        <v>1408</v>
      </c>
    </row>
    <row r="625" spans="1:11">
      <c r="A625" s="171" t="s">
        <v>1025</v>
      </c>
      <c r="B625" s="5" t="s">
        <v>966</v>
      </c>
      <c r="C625" s="167" t="s">
        <v>965</v>
      </c>
      <c r="D625" s="5" t="s">
        <v>1609</v>
      </c>
      <c r="E625" s="5" t="str">
        <f>IF(COUNTIF(Site_master[SAP ID],Site_master[[#This Row],[SAP ID]])&gt;1,"duplicate","unique")</f>
        <v>unique</v>
      </c>
      <c r="F625" s="7" t="s">
        <v>1607</v>
      </c>
      <c r="G625" s="7" t="s">
        <v>1608</v>
      </c>
      <c r="H625" s="7" t="s">
        <v>2</v>
      </c>
      <c r="I625" s="168" t="s">
        <v>1407</v>
      </c>
      <c r="J625" s="168" t="s">
        <v>127</v>
      </c>
      <c r="K625" s="169" t="s">
        <v>1408</v>
      </c>
    </row>
    <row r="626" spans="1:11">
      <c r="A626" s="171" t="s">
        <v>1025</v>
      </c>
      <c r="B626" s="5" t="s">
        <v>966</v>
      </c>
      <c r="C626" s="167" t="s">
        <v>965</v>
      </c>
      <c r="D626" s="5" t="s">
        <v>1610</v>
      </c>
      <c r="E626" s="5" t="str">
        <f>IF(COUNTIF(Site_master[SAP ID],Site_master[[#This Row],[SAP ID]])&gt;1,"duplicate","unique")</f>
        <v>unique</v>
      </c>
      <c r="F626" s="7" t="s">
        <v>1607</v>
      </c>
      <c r="G626" s="7" t="s">
        <v>1608</v>
      </c>
      <c r="H626" s="7" t="s">
        <v>2</v>
      </c>
      <c r="I626" s="168" t="s">
        <v>1407</v>
      </c>
      <c r="J626" s="168" t="s">
        <v>127</v>
      </c>
      <c r="K626" s="169" t="s">
        <v>1408</v>
      </c>
    </row>
    <row r="627" spans="1:11">
      <c r="A627" s="171" t="s">
        <v>1025</v>
      </c>
      <c r="B627" s="5" t="s">
        <v>966</v>
      </c>
      <c r="C627" s="167" t="s">
        <v>965</v>
      </c>
      <c r="D627" s="5" t="s">
        <v>616</v>
      </c>
      <c r="E627" s="5" t="str">
        <f>IF(COUNTIF(Site_master[SAP ID],Site_master[[#This Row],[SAP ID]])&gt;1,"duplicate","unique")</f>
        <v>unique</v>
      </c>
      <c r="F627" s="7" t="s">
        <v>1607</v>
      </c>
      <c r="G627" s="7" t="s">
        <v>1608</v>
      </c>
      <c r="H627" s="7" t="s">
        <v>2</v>
      </c>
      <c r="I627" s="168" t="s">
        <v>1407</v>
      </c>
      <c r="J627" s="168" t="s">
        <v>127</v>
      </c>
      <c r="K627" s="169" t="s">
        <v>1408</v>
      </c>
    </row>
    <row r="628" spans="1:11">
      <c r="A628" s="171" t="s">
        <v>1025</v>
      </c>
      <c r="B628" s="5" t="s">
        <v>966</v>
      </c>
      <c r="C628" s="167" t="s">
        <v>965</v>
      </c>
      <c r="D628" s="5" t="s">
        <v>1611</v>
      </c>
      <c r="E628" s="5" t="str">
        <f>IF(COUNTIF(Site_master[SAP ID],Site_master[[#This Row],[SAP ID]])&gt;1,"duplicate","unique")</f>
        <v>unique</v>
      </c>
      <c r="F628" s="7" t="s">
        <v>1607</v>
      </c>
      <c r="G628" s="7" t="s">
        <v>1608</v>
      </c>
      <c r="H628" s="7" t="s">
        <v>2</v>
      </c>
      <c r="I628" s="168" t="s">
        <v>1407</v>
      </c>
      <c r="J628" s="168" t="s">
        <v>127</v>
      </c>
      <c r="K628" s="169" t="s">
        <v>1408</v>
      </c>
    </row>
    <row r="629" spans="1:11">
      <c r="A629" s="171" t="s">
        <v>1025</v>
      </c>
      <c r="B629" s="5" t="s">
        <v>966</v>
      </c>
      <c r="C629" s="167" t="s">
        <v>965</v>
      </c>
      <c r="D629" s="5" t="s">
        <v>589</v>
      </c>
      <c r="E629" s="5" t="str">
        <f>IF(COUNTIF(Site_master[SAP ID],Site_master[[#This Row],[SAP ID]])&gt;1,"duplicate","unique")</f>
        <v>unique</v>
      </c>
      <c r="F629" s="7" t="s">
        <v>1612</v>
      </c>
      <c r="G629" s="7" t="s">
        <v>1613</v>
      </c>
      <c r="H629" s="7" t="s">
        <v>1</v>
      </c>
      <c r="I629" s="5" t="s">
        <v>1441</v>
      </c>
      <c r="J629" s="167" t="s">
        <v>105</v>
      </c>
      <c r="K629" s="5" t="s">
        <v>1442</v>
      </c>
    </row>
    <row r="630" spans="1:11">
      <c r="A630" s="171" t="s">
        <v>1025</v>
      </c>
      <c r="B630" s="5" t="s">
        <v>966</v>
      </c>
      <c r="C630" s="167" t="s">
        <v>965</v>
      </c>
      <c r="D630" s="5" t="s">
        <v>1614</v>
      </c>
      <c r="E630" s="5" t="str">
        <f>IF(COUNTIF(Site_master[SAP ID],Site_master[[#This Row],[SAP ID]])&gt;1,"duplicate","unique")</f>
        <v>unique</v>
      </c>
      <c r="F630" s="7" t="s">
        <v>1582</v>
      </c>
      <c r="G630" s="7" t="s">
        <v>1583</v>
      </c>
      <c r="H630" s="7" t="s">
        <v>1</v>
      </c>
      <c r="I630" s="5" t="s">
        <v>1441</v>
      </c>
      <c r="J630" s="167" t="s">
        <v>105</v>
      </c>
      <c r="K630" s="5" t="s">
        <v>1442</v>
      </c>
    </row>
    <row r="631" spans="1:11">
      <c r="A631" s="171" t="s">
        <v>1025</v>
      </c>
      <c r="B631" s="5" t="s">
        <v>966</v>
      </c>
      <c r="C631" s="167" t="s">
        <v>965</v>
      </c>
      <c r="D631" s="5" t="s">
        <v>1615</v>
      </c>
      <c r="E631" s="5" t="str">
        <f>IF(COUNTIF(Site_master[SAP ID],Site_master[[#This Row],[SAP ID]])&gt;1,"duplicate","unique")</f>
        <v>unique</v>
      </c>
      <c r="F631" s="7" t="s">
        <v>1582</v>
      </c>
      <c r="G631" s="7" t="s">
        <v>1583</v>
      </c>
      <c r="H631" s="7" t="s">
        <v>1</v>
      </c>
      <c r="I631" s="5" t="s">
        <v>1441</v>
      </c>
      <c r="J631" s="167" t="s">
        <v>105</v>
      </c>
      <c r="K631" s="5" t="s">
        <v>1442</v>
      </c>
    </row>
    <row r="632" spans="1:11">
      <c r="A632" s="171" t="s">
        <v>1025</v>
      </c>
      <c r="B632" s="5" t="s">
        <v>966</v>
      </c>
      <c r="C632" s="167" t="s">
        <v>965</v>
      </c>
      <c r="D632" s="5" t="s">
        <v>583</v>
      </c>
      <c r="E632" s="5" t="str">
        <f>IF(COUNTIF(Site_master[SAP ID],Site_master[[#This Row],[SAP ID]])&gt;1,"duplicate","unique")</f>
        <v>unique</v>
      </c>
      <c r="F632" s="7" t="s">
        <v>1612</v>
      </c>
      <c r="G632" s="7" t="s">
        <v>1613</v>
      </c>
      <c r="H632" s="7" t="s">
        <v>1</v>
      </c>
      <c r="I632" s="5" t="s">
        <v>1441</v>
      </c>
      <c r="J632" s="167" t="s">
        <v>105</v>
      </c>
      <c r="K632" s="5" t="s">
        <v>1442</v>
      </c>
    </row>
    <row r="633" spans="1:11">
      <c r="A633" s="171" t="s">
        <v>1025</v>
      </c>
      <c r="B633" s="5" t="s">
        <v>966</v>
      </c>
      <c r="C633" s="167" t="s">
        <v>965</v>
      </c>
      <c r="D633" s="5" t="s">
        <v>584</v>
      </c>
      <c r="E633" s="5" t="str">
        <f>IF(COUNTIF(Site_master[SAP ID],Site_master[[#This Row],[SAP ID]])&gt;1,"duplicate","unique")</f>
        <v>unique</v>
      </c>
      <c r="F633" s="7" t="s">
        <v>1612</v>
      </c>
      <c r="G633" s="7" t="s">
        <v>1613</v>
      </c>
      <c r="H633" s="7" t="s">
        <v>1</v>
      </c>
      <c r="I633" s="5" t="s">
        <v>1441</v>
      </c>
      <c r="J633" s="167" t="s">
        <v>105</v>
      </c>
      <c r="K633" s="5" t="s">
        <v>1442</v>
      </c>
    </row>
    <row r="634" spans="1:11">
      <c r="A634" s="171" t="s">
        <v>1025</v>
      </c>
      <c r="B634" s="5" t="s">
        <v>966</v>
      </c>
      <c r="C634" s="167" t="s">
        <v>965</v>
      </c>
      <c r="D634" s="5" t="s">
        <v>1616</v>
      </c>
      <c r="E634" s="5" t="str">
        <f>IF(COUNTIF(Site_master[SAP ID],Site_master[[#This Row],[SAP ID]])&gt;1,"duplicate","unique")</f>
        <v>unique</v>
      </c>
      <c r="F634" s="7" t="s">
        <v>1612</v>
      </c>
      <c r="G634" s="7" t="s">
        <v>1613</v>
      </c>
      <c r="H634" s="7" t="s">
        <v>1</v>
      </c>
      <c r="I634" s="5" t="s">
        <v>1441</v>
      </c>
      <c r="J634" s="167" t="s">
        <v>105</v>
      </c>
      <c r="K634" s="5" t="s">
        <v>1442</v>
      </c>
    </row>
    <row r="635" spans="1:11">
      <c r="A635" s="171" t="s">
        <v>1025</v>
      </c>
      <c r="B635" s="5" t="s">
        <v>966</v>
      </c>
      <c r="C635" s="167" t="s">
        <v>965</v>
      </c>
      <c r="D635" s="5" t="s">
        <v>1617</v>
      </c>
      <c r="E635" s="5" t="str">
        <f>IF(COUNTIF(Site_master[SAP ID],Site_master[[#This Row],[SAP ID]])&gt;1,"duplicate","unique")</f>
        <v>unique</v>
      </c>
      <c r="F635" s="7" t="s">
        <v>1582</v>
      </c>
      <c r="G635" s="7" t="s">
        <v>1583</v>
      </c>
      <c r="H635" s="7" t="s">
        <v>1</v>
      </c>
      <c r="I635" s="5" t="s">
        <v>1441</v>
      </c>
      <c r="J635" s="167" t="s">
        <v>105</v>
      </c>
      <c r="K635" s="5" t="s">
        <v>1442</v>
      </c>
    </row>
    <row r="636" spans="1:11">
      <c r="A636" s="171" t="s">
        <v>1025</v>
      </c>
      <c r="B636" s="5" t="s">
        <v>966</v>
      </c>
      <c r="C636" s="167" t="s">
        <v>965</v>
      </c>
      <c r="D636" s="5" t="s">
        <v>588</v>
      </c>
      <c r="E636" s="5" t="str">
        <f>IF(COUNTIF(Site_master[SAP ID],Site_master[[#This Row],[SAP ID]])&gt;1,"duplicate","unique")</f>
        <v>unique</v>
      </c>
      <c r="F636" s="7" t="s">
        <v>1612</v>
      </c>
      <c r="G636" s="7" t="s">
        <v>1613</v>
      </c>
      <c r="H636" s="7" t="s">
        <v>1</v>
      </c>
      <c r="I636" s="5" t="s">
        <v>1441</v>
      </c>
      <c r="J636" s="167" t="s">
        <v>105</v>
      </c>
      <c r="K636" s="5" t="s">
        <v>1442</v>
      </c>
    </row>
    <row r="637" spans="1:11">
      <c r="A637" s="171" t="s">
        <v>1025</v>
      </c>
      <c r="B637" s="5" t="s">
        <v>966</v>
      </c>
      <c r="C637" s="167" t="s">
        <v>965</v>
      </c>
      <c r="D637" s="5" t="s">
        <v>1618</v>
      </c>
      <c r="E637" s="5" t="str">
        <f>IF(COUNTIF(Site_master[SAP ID],Site_master[[#This Row],[SAP ID]])&gt;1,"duplicate","unique")</f>
        <v>unique</v>
      </c>
      <c r="F637" s="7" t="s">
        <v>1612</v>
      </c>
      <c r="G637" s="7" t="s">
        <v>1613</v>
      </c>
      <c r="H637" s="7" t="s">
        <v>1</v>
      </c>
      <c r="I637" s="5" t="s">
        <v>1441</v>
      </c>
      <c r="J637" s="167" t="s">
        <v>105</v>
      </c>
      <c r="K637" s="5" t="s">
        <v>1442</v>
      </c>
    </row>
    <row r="638" spans="1:11">
      <c r="A638" s="171" t="s">
        <v>1025</v>
      </c>
      <c r="B638" s="5" t="s">
        <v>966</v>
      </c>
      <c r="C638" s="167" t="s">
        <v>965</v>
      </c>
      <c r="D638" s="5" t="s">
        <v>585</v>
      </c>
      <c r="E638" s="5" t="str">
        <f>IF(COUNTIF(Site_master[SAP ID],Site_master[[#This Row],[SAP ID]])&gt;1,"duplicate","unique")</f>
        <v>unique</v>
      </c>
      <c r="F638" s="7" t="s">
        <v>1612</v>
      </c>
      <c r="G638" s="7" t="s">
        <v>1613</v>
      </c>
      <c r="H638" s="7" t="s">
        <v>1</v>
      </c>
      <c r="I638" s="5" t="s">
        <v>1441</v>
      </c>
      <c r="J638" s="167" t="s">
        <v>105</v>
      </c>
      <c r="K638" s="5" t="s">
        <v>1442</v>
      </c>
    </row>
    <row r="639" spans="1:11">
      <c r="A639" s="171" t="s">
        <v>1025</v>
      </c>
      <c r="B639" s="5" t="s">
        <v>966</v>
      </c>
      <c r="C639" s="167" t="s">
        <v>965</v>
      </c>
      <c r="D639" s="5" t="s">
        <v>1619</v>
      </c>
      <c r="E639" s="5" t="str">
        <f>IF(COUNTIF(Site_master[SAP ID],Site_master[[#This Row],[SAP ID]])&gt;1,"duplicate","unique")</f>
        <v>unique</v>
      </c>
      <c r="F639" s="7" t="s">
        <v>1620</v>
      </c>
      <c r="G639" s="7" t="s">
        <v>1621</v>
      </c>
      <c r="H639" s="7" t="s">
        <v>1</v>
      </c>
      <c r="I639" s="5" t="s">
        <v>1441</v>
      </c>
      <c r="J639" s="167" t="s">
        <v>105</v>
      </c>
      <c r="K639" s="5" t="s">
        <v>1442</v>
      </c>
    </row>
    <row r="640" spans="1:11">
      <c r="A640" s="171" t="s">
        <v>1025</v>
      </c>
      <c r="B640" s="5" t="s">
        <v>966</v>
      </c>
      <c r="C640" s="167" t="s">
        <v>965</v>
      </c>
      <c r="D640" s="5" t="s">
        <v>1622</v>
      </c>
      <c r="E640" s="5" t="str">
        <f>IF(COUNTIF(Site_master[SAP ID],Site_master[[#This Row],[SAP ID]])&gt;1,"duplicate","unique")</f>
        <v>unique</v>
      </c>
      <c r="F640" s="7" t="s">
        <v>1620</v>
      </c>
      <c r="G640" s="7" t="s">
        <v>1621</v>
      </c>
      <c r="H640" s="7" t="s">
        <v>1</v>
      </c>
      <c r="I640" s="5" t="s">
        <v>1441</v>
      </c>
      <c r="J640" s="167" t="s">
        <v>105</v>
      </c>
      <c r="K640" s="5" t="s">
        <v>1442</v>
      </c>
    </row>
    <row r="641" spans="1:11">
      <c r="A641" s="171" t="s">
        <v>1025</v>
      </c>
      <c r="B641" s="5" t="s">
        <v>966</v>
      </c>
      <c r="C641" s="167" t="s">
        <v>965</v>
      </c>
      <c r="D641" s="5" t="s">
        <v>223</v>
      </c>
      <c r="E641" s="5" t="str">
        <f>IF(COUNTIF(Site_master[SAP ID],Site_master[[#This Row],[SAP ID]])&gt;1,"duplicate","unique")</f>
        <v>unique</v>
      </c>
      <c r="F641" s="7" t="s">
        <v>1577</v>
      </c>
      <c r="G641" s="7" t="s">
        <v>1578</v>
      </c>
      <c r="H641" s="7" t="s">
        <v>1</v>
      </c>
      <c r="I641" s="168" t="s">
        <v>110</v>
      </c>
      <c r="J641" s="167" t="s">
        <v>109</v>
      </c>
      <c r="K641" s="168" t="s">
        <v>1504</v>
      </c>
    </row>
    <row r="642" spans="1:11">
      <c r="A642" s="171" t="s">
        <v>1025</v>
      </c>
      <c r="B642" s="5" t="s">
        <v>966</v>
      </c>
      <c r="C642" s="167" t="s">
        <v>965</v>
      </c>
      <c r="D642" s="5" t="s">
        <v>1623</v>
      </c>
      <c r="E642" s="5" t="str">
        <f>IF(COUNTIF(Site_master[SAP ID],Site_master[[#This Row],[SAP ID]])&gt;1,"duplicate","unique")</f>
        <v>unique</v>
      </c>
      <c r="F642" s="7" t="s">
        <v>1402</v>
      </c>
      <c r="G642" s="7" t="s">
        <v>1403</v>
      </c>
      <c r="H642" s="7" t="s">
        <v>2</v>
      </c>
      <c r="I642" s="168" t="s">
        <v>1393</v>
      </c>
      <c r="J642" s="168" t="s">
        <v>1394</v>
      </c>
      <c r="K642" t="s">
        <v>1395</v>
      </c>
    </row>
    <row r="643" spans="1:11">
      <c r="A643" s="171" t="s">
        <v>1025</v>
      </c>
      <c r="B643" s="5" t="s">
        <v>966</v>
      </c>
      <c r="C643" s="167" t="s">
        <v>965</v>
      </c>
      <c r="D643" s="5" t="s">
        <v>601</v>
      </c>
      <c r="E643" s="5" t="str">
        <f>IF(COUNTIF(Site_master[SAP ID],Site_master[[#This Row],[SAP ID]])&gt;1,"duplicate","unique")</f>
        <v>unique</v>
      </c>
      <c r="F643" s="7" t="s">
        <v>1624</v>
      </c>
      <c r="G643" s="7" t="s">
        <v>1625</v>
      </c>
      <c r="H643" s="7" t="s">
        <v>1</v>
      </c>
      <c r="I643" s="5" t="s">
        <v>111</v>
      </c>
      <c r="J643" s="5" t="s">
        <v>143</v>
      </c>
      <c r="K643" s="168" t="s">
        <v>1501</v>
      </c>
    </row>
    <row r="644" spans="1:11">
      <c r="A644" s="171" t="s">
        <v>1025</v>
      </c>
      <c r="B644" s="5" t="s">
        <v>966</v>
      </c>
      <c r="C644" s="167" t="s">
        <v>965</v>
      </c>
      <c r="D644" s="5" t="s">
        <v>607</v>
      </c>
      <c r="E644" s="5" t="str">
        <f>IF(COUNTIF(Site_master[SAP ID],Site_master[[#This Row],[SAP ID]])&gt;1,"duplicate","unique")</f>
        <v>unique</v>
      </c>
      <c r="F644" s="7" t="s">
        <v>1624</v>
      </c>
      <c r="G644" s="7" t="s">
        <v>1625</v>
      </c>
      <c r="H644" s="7" t="s">
        <v>1</v>
      </c>
      <c r="I644" s="5" t="s">
        <v>111</v>
      </c>
      <c r="J644" s="5" t="s">
        <v>143</v>
      </c>
      <c r="K644" s="168" t="s">
        <v>1501</v>
      </c>
    </row>
    <row r="645" spans="1:11">
      <c r="A645" s="171" t="s">
        <v>1025</v>
      </c>
      <c r="B645" s="5" t="s">
        <v>966</v>
      </c>
      <c r="C645" s="167" t="s">
        <v>965</v>
      </c>
      <c r="D645" s="5" t="s">
        <v>596</v>
      </c>
      <c r="E645" s="5" t="str">
        <f>IF(COUNTIF(Site_master[SAP ID],Site_master[[#This Row],[SAP ID]])&gt;1,"duplicate","unique")</f>
        <v>unique</v>
      </c>
      <c r="F645" s="7" t="s">
        <v>1624</v>
      </c>
      <c r="G645" s="7" t="s">
        <v>1625</v>
      </c>
      <c r="H645" s="7" t="s">
        <v>1</v>
      </c>
      <c r="I645" s="5" t="s">
        <v>111</v>
      </c>
      <c r="J645" s="5" t="s">
        <v>143</v>
      </c>
      <c r="K645" s="168" t="s">
        <v>1501</v>
      </c>
    </row>
    <row r="646" spans="1:11">
      <c r="A646" s="171" t="s">
        <v>1025</v>
      </c>
      <c r="B646" s="5" t="s">
        <v>966</v>
      </c>
      <c r="C646" s="167" t="s">
        <v>965</v>
      </c>
      <c r="D646" s="5" t="s">
        <v>1626</v>
      </c>
      <c r="E646" s="5" t="str">
        <f>IF(COUNTIF(Site_master[SAP ID],Site_master[[#This Row],[SAP ID]])&gt;1,"duplicate","unique")</f>
        <v>unique</v>
      </c>
      <c r="F646" s="7" t="s">
        <v>1405</v>
      </c>
      <c r="G646" s="7" t="s">
        <v>1406</v>
      </c>
      <c r="H646" s="7" t="s">
        <v>2</v>
      </c>
      <c r="I646" s="168" t="s">
        <v>1407</v>
      </c>
      <c r="J646" s="168" t="s">
        <v>127</v>
      </c>
      <c r="K646" s="169" t="s">
        <v>1408</v>
      </c>
    </row>
    <row r="647" spans="1:11">
      <c r="A647" s="171" t="s">
        <v>1025</v>
      </c>
      <c r="B647" s="5" t="s">
        <v>966</v>
      </c>
      <c r="C647" s="167" t="s">
        <v>965</v>
      </c>
      <c r="D647" s="5" t="s">
        <v>1627</v>
      </c>
      <c r="E647" s="5" t="str">
        <f>IF(COUNTIF(Site_master[SAP ID],Site_master[[#This Row],[SAP ID]])&gt;1,"duplicate","unique")</f>
        <v>unique</v>
      </c>
      <c r="F647" s="7" t="s">
        <v>1628</v>
      </c>
      <c r="G647" s="7" t="s">
        <v>1629</v>
      </c>
      <c r="H647" s="7" t="s">
        <v>2</v>
      </c>
      <c r="I647" s="168" t="s">
        <v>340</v>
      </c>
      <c r="J647" s="168" t="s">
        <v>129</v>
      </c>
      <c r="K647" s="168" t="s">
        <v>1467</v>
      </c>
    </row>
    <row r="648" spans="1:11">
      <c r="A648" s="171" t="s">
        <v>1025</v>
      </c>
      <c r="B648" s="5" t="s">
        <v>966</v>
      </c>
      <c r="C648" s="167" t="s">
        <v>965</v>
      </c>
      <c r="D648" s="5" t="s">
        <v>1630</v>
      </c>
      <c r="E648" s="5" t="str">
        <f>IF(COUNTIF(Site_master[SAP ID],Site_master[[#This Row],[SAP ID]])&gt;1,"duplicate","unique")</f>
        <v>unique</v>
      </c>
      <c r="F648" s="7" t="s">
        <v>1628</v>
      </c>
      <c r="G648" s="7" t="s">
        <v>1629</v>
      </c>
      <c r="H648" s="7" t="s">
        <v>2</v>
      </c>
      <c r="I648" s="168" t="s">
        <v>340</v>
      </c>
      <c r="J648" s="168" t="s">
        <v>129</v>
      </c>
      <c r="K648" s="168" t="s">
        <v>1467</v>
      </c>
    </row>
    <row r="649" spans="1:11">
      <c r="A649" s="171" t="s">
        <v>1025</v>
      </c>
      <c r="B649" s="5" t="s">
        <v>966</v>
      </c>
      <c r="C649" s="167" t="s">
        <v>965</v>
      </c>
      <c r="D649" s="5" t="s">
        <v>296</v>
      </c>
      <c r="E649" s="5" t="str">
        <f>IF(COUNTIF(Site_master[SAP ID],Site_master[[#This Row],[SAP ID]])&gt;1,"duplicate","unique")</f>
        <v>unique</v>
      </c>
      <c r="F649" s="7" t="s">
        <v>1631</v>
      </c>
      <c r="G649" s="7" t="s">
        <v>1632</v>
      </c>
      <c r="H649" s="7" t="s">
        <v>2</v>
      </c>
      <c r="I649" s="168" t="s">
        <v>340</v>
      </c>
      <c r="J649" s="168" t="s">
        <v>129</v>
      </c>
      <c r="K649" s="168" t="s">
        <v>1467</v>
      </c>
    </row>
    <row r="650" spans="1:11">
      <c r="A650" s="171" t="s">
        <v>1025</v>
      </c>
      <c r="B650" s="5" t="s">
        <v>966</v>
      </c>
      <c r="C650" s="167" t="s">
        <v>965</v>
      </c>
      <c r="D650" s="5" t="s">
        <v>419</v>
      </c>
      <c r="E650" s="5" t="str">
        <f>IF(COUNTIF(Site_master[SAP ID],Site_master[[#This Row],[SAP ID]])&gt;1,"duplicate","unique")</f>
        <v>unique</v>
      </c>
      <c r="F650" s="7" t="s">
        <v>1633</v>
      </c>
      <c r="G650" s="7" t="s">
        <v>1634</v>
      </c>
      <c r="H650" s="7" t="s">
        <v>2</v>
      </c>
      <c r="I650" s="168" t="s">
        <v>340</v>
      </c>
      <c r="J650" s="168" t="s">
        <v>129</v>
      </c>
      <c r="K650" s="168" t="s">
        <v>1467</v>
      </c>
    </row>
    <row r="651" spans="1:11">
      <c r="A651" s="171" t="s">
        <v>1025</v>
      </c>
      <c r="B651" s="5" t="s">
        <v>966</v>
      </c>
      <c r="C651" s="167" t="s">
        <v>965</v>
      </c>
      <c r="D651" s="5" t="s">
        <v>1635</v>
      </c>
      <c r="E651" s="5" t="str">
        <f>IF(COUNTIF(Site_master[SAP ID],Site_master[[#This Row],[SAP ID]])&gt;1,"duplicate","unique")</f>
        <v>unique</v>
      </c>
      <c r="F651" s="7" t="s">
        <v>1628</v>
      </c>
      <c r="G651" s="7" t="s">
        <v>1629</v>
      </c>
      <c r="H651" s="7" t="s">
        <v>2</v>
      </c>
      <c r="I651" s="168" t="s">
        <v>340</v>
      </c>
      <c r="J651" s="168" t="s">
        <v>129</v>
      </c>
      <c r="K651" s="168" t="s">
        <v>1467</v>
      </c>
    </row>
    <row r="652" spans="1:11">
      <c r="A652" s="171" t="s">
        <v>1025</v>
      </c>
      <c r="B652" s="5" t="s">
        <v>966</v>
      </c>
      <c r="C652" s="167" t="s">
        <v>965</v>
      </c>
      <c r="D652" s="5" t="s">
        <v>1636</v>
      </c>
      <c r="E652" s="5" t="str">
        <f>IF(COUNTIF(Site_master[SAP ID],Site_master[[#This Row],[SAP ID]])&gt;1,"duplicate","unique")</f>
        <v>unique</v>
      </c>
      <c r="F652" s="7" t="s">
        <v>1628</v>
      </c>
      <c r="G652" s="7" t="s">
        <v>1629</v>
      </c>
      <c r="H652" s="7" t="s">
        <v>2</v>
      </c>
      <c r="I652" s="168" t="s">
        <v>340</v>
      </c>
      <c r="J652" s="168" t="s">
        <v>129</v>
      </c>
      <c r="K652" s="168" t="s">
        <v>1467</v>
      </c>
    </row>
    <row r="653" spans="1:11">
      <c r="A653" s="171" t="s">
        <v>1025</v>
      </c>
      <c r="B653" s="5" t="s">
        <v>966</v>
      </c>
      <c r="C653" s="167" t="s">
        <v>965</v>
      </c>
      <c r="D653" s="5" t="s">
        <v>1637</v>
      </c>
      <c r="E653" s="5" t="str">
        <f>IF(COUNTIF(Site_master[SAP ID],Site_master[[#This Row],[SAP ID]])&gt;1,"duplicate","unique")</f>
        <v>unique</v>
      </c>
      <c r="F653" s="7" t="s">
        <v>1628</v>
      </c>
      <c r="G653" s="7" t="s">
        <v>1629</v>
      </c>
      <c r="H653" s="7" t="s">
        <v>2</v>
      </c>
      <c r="I653" s="168" t="s">
        <v>340</v>
      </c>
      <c r="J653" s="168" t="s">
        <v>129</v>
      </c>
      <c r="K653" s="168" t="s">
        <v>1467</v>
      </c>
    </row>
    <row r="654" spans="1:11">
      <c r="A654" s="171" t="s">
        <v>1025</v>
      </c>
      <c r="B654" s="5" t="s">
        <v>966</v>
      </c>
      <c r="C654" s="167" t="s">
        <v>965</v>
      </c>
      <c r="D654" s="5" t="s">
        <v>1638</v>
      </c>
      <c r="E654" s="5" t="str">
        <f>IF(COUNTIF(Site_master[SAP ID],Site_master[[#This Row],[SAP ID]])&gt;1,"duplicate","unique")</f>
        <v>unique</v>
      </c>
      <c r="F654" s="7" t="s">
        <v>1628</v>
      </c>
      <c r="G654" s="7" t="s">
        <v>1629</v>
      </c>
      <c r="H654" s="7" t="s">
        <v>2</v>
      </c>
      <c r="I654" s="168" t="s">
        <v>340</v>
      </c>
      <c r="J654" s="168" t="s">
        <v>129</v>
      </c>
      <c r="K654" s="168" t="s">
        <v>1467</v>
      </c>
    </row>
    <row r="655" spans="1:11">
      <c r="A655" s="171" t="s">
        <v>1025</v>
      </c>
      <c r="B655" s="5" t="s">
        <v>966</v>
      </c>
      <c r="C655" s="167" t="s">
        <v>965</v>
      </c>
      <c r="D655" s="5" t="s">
        <v>1639</v>
      </c>
      <c r="E655" s="5" t="str">
        <f>IF(COUNTIF(Site_master[SAP ID],Site_master[[#This Row],[SAP ID]])&gt;1,"duplicate","unique")</f>
        <v>unique</v>
      </c>
      <c r="F655" s="7" t="s">
        <v>1628</v>
      </c>
      <c r="G655" s="7" t="s">
        <v>1629</v>
      </c>
      <c r="H655" s="7" t="s">
        <v>2</v>
      </c>
      <c r="I655" s="168" t="s">
        <v>340</v>
      </c>
      <c r="J655" s="168" t="s">
        <v>129</v>
      </c>
      <c r="K655" s="168" t="s">
        <v>1467</v>
      </c>
    </row>
    <row r="656" spans="1:11">
      <c r="A656" s="171" t="s">
        <v>1025</v>
      </c>
      <c r="B656" s="5" t="s">
        <v>966</v>
      </c>
      <c r="C656" s="167" t="s">
        <v>965</v>
      </c>
      <c r="D656" s="5" t="s">
        <v>1640</v>
      </c>
      <c r="E656" s="5" t="str">
        <f>IF(COUNTIF(Site_master[SAP ID],Site_master[[#This Row],[SAP ID]])&gt;1,"duplicate","unique")</f>
        <v>unique</v>
      </c>
      <c r="F656" s="7" t="s">
        <v>1628</v>
      </c>
      <c r="G656" s="7" t="s">
        <v>1629</v>
      </c>
      <c r="H656" s="7" t="s">
        <v>2</v>
      </c>
      <c r="I656" s="168" t="s">
        <v>340</v>
      </c>
      <c r="J656" s="168" t="s">
        <v>129</v>
      </c>
      <c r="K656" s="168" t="s">
        <v>1467</v>
      </c>
    </row>
    <row r="657" spans="1:11">
      <c r="A657" s="171" t="s">
        <v>1025</v>
      </c>
      <c r="B657" s="5" t="s">
        <v>966</v>
      </c>
      <c r="C657" s="167" t="s">
        <v>965</v>
      </c>
      <c r="D657" s="5" t="s">
        <v>1641</v>
      </c>
      <c r="E657" s="5" t="str">
        <f>IF(COUNTIF(Site_master[SAP ID],Site_master[[#This Row],[SAP ID]])&gt;1,"duplicate","unique")</f>
        <v>unique</v>
      </c>
      <c r="F657" s="7" t="s">
        <v>1628</v>
      </c>
      <c r="G657" s="7" t="s">
        <v>1629</v>
      </c>
      <c r="H657" s="7" t="s">
        <v>2</v>
      </c>
      <c r="I657" s="168" t="s">
        <v>340</v>
      </c>
      <c r="J657" s="168" t="s">
        <v>129</v>
      </c>
      <c r="K657" s="168" t="s">
        <v>1467</v>
      </c>
    </row>
    <row r="658" spans="1:11">
      <c r="A658" s="171" t="s">
        <v>1025</v>
      </c>
      <c r="B658" s="5" t="s">
        <v>966</v>
      </c>
      <c r="C658" s="167" t="s">
        <v>965</v>
      </c>
      <c r="D658" s="5" t="s">
        <v>1642</v>
      </c>
      <c r="E658" s="5" t="str">
        <f>IF(COUNTIF(Site_master[SAP ID],Site_master[[#This Row],[SAP ID]])&gt;1,"duplicate","unique")</f>
        <v>unique</v>
      </c>
      <c r="F658" s="7" t="s">
        <v>1628</v>
      </c>
      <c r="G658" s="7" t="s">
        <v>1629</v>
      </c>
      <c r="H658" s="7" t="s">
        <v>2</v>
      </c>
      <c r="I658" s="168" t="s">
        <v>340</v>
      </c>
      <c r="J658" s="168" t="s">
        <v>129</v>
      </c>
      <c r="K658" s="168" t="s">
        <v>1467</v>
      </c>
    </row>
    <row r="659" spans="1:11">
      <c r="A659" s="171" t="s">
        <v>1025</v>
      </c>
      <c r="B659" s="5" t="s">
        <v>966</v>
      </c>
      <c r="C659" s="167" t="s">
        <v>965</v>
      </c>
      <c r="D659" s="5" t="s">
        <v>1643</v>
      </c>
      <c r="E659" s="5" t="str">
        <f>IF(COUNTIF(Site_master[SAP ID],Site_master[[#This Row],[SAP ID]])&gt;1,"duplicate","unique")</f>
        <v>unique</v>
      </c>
      <c r="F659" s="7" t="s">
        <v>1497</v>
      </c>
      <c r="G659" s="7" t="s">
        <v>1498</v>
      </c>
      <c r="H659" s="7" t="s">
        <v>2</v>
      </c>
      <c r="I659" s="168" t="s">
        <v>1407</v>
      </c>
      <c r="J659" s="168" t="s">
        <v>127</v>
      </c>
      <c r="K659" s="169" t="s">
        <v>1408</v>
      </c>
    </row>
    <row r="660" spans="1:11">
      <c r="A660" s="171" t="s">
        <v>1025</v>
      </c>
      <c r="B660" s="5" t="s">
        <v>966</v>
      </c>
      <c r="C660" s="167" t="s">
        <v>965</v>
      </c>
      <c r="D660" s="5" t="s">
        <v>1644</v>
      </c>
      <c r="E660" s="5" t="str">
        <f>IF(COUNTIF(Site_master[SAP ID],Site_master[[#This Row],[SAP ID]])&gt;1,"duplicate","unique")</f>
        <v>unique</v>
      </c>
      <c r="F660" s="7" t="s">
        <v>1645</v>
      </c>
      <c r="G660" s="7" t="s">
        <v>1646</v>
      </c>
      <c r="H660" s="7" t="s">
        <v>2</v>
      </c>
      <c r="I660" s="168" t="s">
        <v>1393</v>
      </c>
      <c r="J660" s="168" t="s">
        <v>1394</v>
      </c>
      <c r="K660" t="s">
        <v>1395</v>
      </c>
    </row>
    <row r="661" spans="1:11">
      <c r="A661" s="171" t="s">
        <v>1025</v>
      </c>
      <c r="B661" s="5" t="s">
        <v>966</v>
      </c>
      <c r="C661" s="167" t="s">
        <v>965</v>
      </c>
      <c r="D661" s="5" t="s">
        <v>1647</v>
      </c>
      <c r="E661" s="5" t="str">
        <f>IF(COUNTIF(Site_master[SAP ID],Site_master[[#This Row],[SAP ID]])&gt;1,"duplicate","unique")</f>
        <v>unique</v>
      </c>
      <c r="F661" s="7" t="s">
        <v>1645</v>
      </c>
      <c r="G661" s="7" t="s">
        <v>1646</v>
      </c>
      <c r="H661" s="7" t="s">
        <v>2</v>
      </c>
      <c r="I661" s="168" t="s">
        <v>1393</v>
      </c>
      <c r="J661" s="168" t="s">
        <v>1394</v>
      </c>
      <c r="K661" t="s">
        <v>1395</v>
      </c>
    </row>
    <row r="662" spans="1:11">
      <c r="A662" s="171" t="s">
        <v>1025</v>
      </c>
      <c r="B662" s="5" t="s">
        <v>966</v>
      </c>
      <c r="C662" s="167" t="s">
        <v>965</v>
      </c>
      <c r="D662" s="5" t="s">
        <v>1648</v>
      </c>
      <c r="E662" s="5" t="str">
        <f>IF(COUNTIF(Site_master[SAP ID],Site_master[[#This Row],[SAP ID]])&gt;1,"duplicate","unique")</f>
        <v>unique</v>
      </c>
      <c r="F662" s="7" t="s">
        <v>1564</v>
      </c>
      <c r="G662" s="7" t="s">
        <v>1565</v>
      </c>
      <c r="H662" s="7" t="s">
        <v>2</v>
      </c>
      <c r="I662" s="168" t="s">
        <v>1393</v>
      </c>
      <c r="J662" s="168" t="s">
        <v>1394</v>
      </c>
      <c r="K662" t="s">
        <v>1395</v>
      </c>
    </row>
    <row r="663" spans="1:11">
      <c r="A663" s="171" t="s">
        <v>1025</v>
      </c>
      <c r="B663" s="5" t="s">
        <v>966</v>
      </c>
      <c r="C663" s="167" t="s">
        <v>965</v>
      </c>
      <c r="D663" s="5" t="s">
        <v>1649</v>
      </c>
      <c r="E663" s="5" t="str">
        <f>IF(COUNTIF(Site_master[SAP ID],Site_master[[#This Row],[SAP ID]])&gt;1,"duplicate","unique")</f>
        <v>unique</v>
      </c>
      <c r="F663" s="7" t="s">
        <v>1650</v>
      </c>
      <c r="G663" s="7" t="s">
        <v>1651</v>
      </c>
      <c r="H663" s="7" t="s">
        <v>2</v>
      </c>
      <c r="I663" s="168" t="s">
        <v>1393</v>
      </c>
      <c r="J663" s="168" t="s">
        <v>1394</v>
      </c>
      <c r="K663" t="s">
        <v>1395</v>
      </c>
    </row>
    <row r="664" spans="1:11">
      <c r="A664" s="171" t="s">
        <v>1025</v>
      </c>
      <c r="B664" s="5" t="s">
        <v>966</v>
      </c>
      <c r="C664" s="167" t="s">
        <v>965</v>
      </c>
      <c r="D664" s="5" t="s">
        <v>232</v>
      </c>
      <c r="E664" s="5" t="str">
        <f>IF(COUNTIF(Site_master[SAP ID],Site_master[[#This Row],[SAP ID]])&gt;1,"duplicate","unique")</f>
        <v>unique</v>
      </c>
      <c r="F664" s="7" t="s">
        <v>1645</v>
      </c>
      <c r="G664" s="7" t="s">
        <v>1646</v>
      </c>
      <c r="H664" s="7" t="s">
        <v>2</v>
      </c>
      <c r="I664" s="168" t="s">
        <v>1393</v>
      </c>
      <c r="J664" s="168" t="s">
        <v>1394</v>
      </c>
      <c r="K664" t="s">
        <v>1395</v>
      </c>
    </row>
    <row r="665" spans="1:11">
      <c r="A665" s="171" t="s">
        <v>1025</v>
      </c>
      <c r="B665" s="5" t="s">
        <v>966</v>
      </c>
      <c r="C665" s="167" t="s">
        <v>965</v>
      </c>
      <c r="D665" s="5" t="s">
        <v>1652</v>
      </c>
      <c r="E665" s="5" t="str">
        <f>IF(COUNTIF(Site_master[SAP ID],Site_master[[#This Row],[SAP ID]])&gt;1,"duplicate","unique")</f>
        <v>unique</v>
      </c>
      <c r="F665" s="7" t="s">
        <v>1564</v>
      </c>
      <c r="G665" s="7" t="s">
        <v>1565</v>
      </c>
      <c r="H665" s="7" t="s">
        <v>2</v>
      </c>
      <c r="I665" s="168" t="s">
        <v>1393</v>
      </c>
      <c r="J665" s="168" t="s">
        <v>1394</v>
      </c>
      <c r="K665" t="s">
        <v>1395</v>
      </c>
    </row>
    <row r="666" spans="1:11">
      <c r="A666" s="171" t="s">
        <v>1025</v>
      </c>
      <c r="B666" s="5" t="s">
        <v>966</v>
      </c>
      <c r="C666" s="167" t="s">
        <v>965</v>
      </c>
      <c r="D666" s="5" t="s">
        <v>1653</v>
      </c>
      <c r="E666" s="5" t="str">
        <f>IF(COUNTIF(Site_master[SAP ID],Site_master[[#This Row],[SAP ID]])&gt;1,"duplicate","unique")</f>
        <v>unique</v>
      </c>
      <c r="F666" s="7" t="s">
        <v>1564</v>
      </c>
      <c r="G666" s="7" t="s">
        <v>1565</v>
      </c>
      <c r="H666" s="7" t="s">
        <v>2</v>
      </c>
      <c r="I666" s="168" t="s">
        <v>1393</v>
      </c>
      <c r="J666" s="168" t="s">
        <v>1394</v>
      </c>
      <c r="K666" t="s">
        <v>1395</v>
      </c>
    </row>
    <row r="667" spans="1:11">
      <c r="A667" s="171" t="s">
        <v>1025</v>
      </c>
      <c r="B667" s="5" t="s">
        <v>966</v>
      </c>
      <c r="C667" s="167" t="s">
        <v>965</v>
      </c>
      <c r="D667" s="5" t="s">
        <v>229</v>
      </c>
      <c r="E667" s="5" t="str">
        <f>IF(COUNTIF(Site_master[SAP ID],Site_master[[#This Row],[SAP ID]])&gt;1,"duplicate","unique")</f>
        <v>unique</v>
      </c>
      <c r="F667" s="7" t="s">
        <v>1650</v>
      </c>
      <c r="G667" s="7" t="s">
        <v>1651</v>
      </c>
      <c r="H667" s="7" t="s">
        <v>2</v>
      </c>
      <c r="I667" s="168" t="s">
        <v>1393</v>
      </c>
      <c r="J667" s="168" t="s">
        <v>1394</v>
      </c>
      <c r="K667" t="s">
        <v>1395</v>
      </c>
    </row>
    <row r="668" spans="1:11">
      <c r="A668" s="171" t="s">
        <v>1025</v>
      </c>
      <c r="B668" s="5" t="s">
        <v>966</v>
      </c>
      <c r="C668" s="167" t="s">
        <v>965</v>
      </c>
      <c r="D668" s="5" t="s">
        <v>1654</v>
      </c>
      <c r="E668" s="5" t="str">
        <f>IF(COUNTIF(Site_master[SAP ID],Site_master[[#This Row],[SAP ID]])&gt;1,"duplicate","unique")</f>
        <v>unique</v>
      </c>
      <c r="F668" s="7" t="s">
        <v>1650</v>
      </c>
      <c r="G668" s="7" t="s">
        <v>1651</v>
      </c>
      <c r="H668" s="7" t="s">
        <v>2</v>
      </c>
      <c r="I668" s="168" t="s">
        <v>1393</v>
      </c>
      <c r="J668" s="168" t="s">
        <v>1394</v>
      </c>
      <c r="K668" t="s">
        <v>1395</v>
      </c>
    </row>
    <row r="669" spans="1:11">
      <c r="A669" s="171" t="s">
        <v>1025</v>
      </c>
      <c r="B669" s="5" t="s">
        <v>966</v>
      </c>
      <c r="C669" s="167" t="s">
        <v>965</v>
      </c>
      <c r="D669" s="5" t="s">
        <v>1655</v>
      </c>
      <c r="E669" s="5" t="str">
        <f>IF(COUNTIF(Site_master[SAP ID],Site_master[[#This Row],[SAP ID]])&gt;1,"duplicate","unique")</f>
        <v>unique</v>
      </c>
      <c r="F669" s="7" t="s">
        <v>1650</v>
      </c>
      <c r="G669" s="7" t="s">
        <v>1651</v>
      </c>
      <c r="H669" s="7" t="s">
        <v>2</v>
      </c>
      <c r="I669" s="168" t="s">
        <v>1393</v>
      </c>
      <c r="J669" s="168" t="s">
        <v>1394</v>
      </c>
      <c r="K669" t="s">
        <v>1395</v>
      </c>
    </row>
    <row r="670" spans="1:11">
      <c r="A670" s="171" t="s">
        <v>1025</v>
      </c>
      <c r="B670" s="5" t="s">
        <v>966</v>
      </c>
      <c r="C670" s="167" t="s">
        <v>965</v>
      </c>
      <c r="D670" s="5" t="s">
        <v>240</v>
      </c>
      <c r="E670" s="5" t="str">
        <f>IF(COUNTIF(Site_master[SAP ID],Site_master[[#This Row],[SAP ID]])&gt;1,"duplicate","unique")</f>
        <v>unique</v>
      </c>
      <c r="F670" s="7" t="s">
        <v>1564</v>
      </c>
      <c r="G670" s="7" t="s">
        <v>1565</v>
      </c>
      <c r="H670" s="7" t="s">
        <v>2</v>
      </c>
      <c r="I670" s="168" t="s">
        <v>1393</v>
      </c>
      <c r="J670" s="168" t="s">
        <v>1394</v>
      </c>
      <c r="K670" t="s">
        <v>1395</v>
      </c>
    </row>
    <row r="671" spans="1:11">
      <c r="A671" s="171" t="s">
        <v>1025</v>
      </c>
      <c r="B671" s="5" t="s">
        <v>966</v>
      </c>
      <c r="C671" s="167" t="s">
        <v>965</v>
      </c>
      <c r="D671" s="5" t="s">
        <v>1656</v>
      </c>
      <c r="E671" s="5" t="str">
        <f>IF(COUNTIF(Site_master[SAP ID],Site_master[[#This Row],[SAP ID]])&gt;1,"duplicate","unique")</f>
        <v>unique</v>
      </c>
      <c r="F671" s="7" t="s">
        <v>1564</v>
      </c>
      <c r="G671" s="7" t="s">
        <v>1565</v>
      </c>
      <c r="H671" s="7" t="s">
        <v>2</v>
      </c>
      <c r="I671" s="168" t="s">
        <v>1393</v>
      </c>
      <c r="J671" s="168" t="s">
        <v>1394</v>
      </c>
      <c r="K671" t="s">
        <v>1395</v>
      </c>
    </row>
    <row r="672" spans="1:11">
      <c r="A672" s="171" t="s">
        <v>1025</v>
      </c>
      <c r="B672" s="5" t="s">
        <v>966</v>
      </c>
      <c r="C672" s="167" t="s">
        <v>965</v>
      </c>
      <c r="D672" s="5" t="s">
        <v>236</v>
      </c>
      <c r="E672" s="5" t="str">
        <f>IF(COUNTIF(Site_master[SAP ID],Site_master[[#This Row],[SAP ID]])&gt;1,"duplicate","unique")</f>
        <v>unique</v>
      </c>
      <c r="F672" s="7" t="s">
        <v>1650</v>
      </c>
      <c r="G672" s="7" t="s">
        <v>1651</v>
      </c>
      <c r="H672" s="7" t="s">
        <v>2</v>
      </c>
      <c r="I672" s="168" t="s">
        <v>1393</v>
      </c>
      <c r="J672" s="168" t="s">
        <v>1394</v>
      </c>
      <c r="K672" t="s">
        <v>1395</v>
      </c>
    </row>
    <row r="673" spans="1:11">
      <c r="A673" s="171" t="s">
        <v>1025</v>
      </c>
      <c r="B673" s="5" t="s">
        <v>966</v>
      </c>
      <c r="C673" s="167" t="s">
        <v>965</v>
      </c>
      <c r="D673" s="5" t="s">
        <v>1657</v>
      </c>
      <c r="E673" s="5" t="str">
        <f>IF(COUNTIF(Site_master[SAP ID],Site_master[[#This Row],[SAP ID]])&gt;1,"duplicate","unique")</f>
        <v>unique</v>
      </c>
      <c r="F673" s="7" t="s">
        <v>1645</v>
      </c>
      <c r="G673" s="7" t="s">
        <v>1646</v>
      </c>
      <c r="H673" s="7" t="s">
        <v>2</v>
      </c>
      <c r="I673" s="168" t="s">
        <v>1393</v>
      </c>
      <c r="J673" s="168" t="s">
        <v>1394</v>
      </c>
      <c r="K673" t="s">
        <v>1395</v>
      </c>
    </row>
    <row r="674" spans="1:11">
      <c r="A674" s="171" t="s">
        <v>1025</v>
      </c>
      <c r="B674" s="5" t="s">
        <v>966</v>
      </c>
      <c r="C674" s="167" t="s">
        <v>965</v>
      </c>
      <c r="D674" s="5" t="s">
        <v>1658</v>
      </c>
      <c r="E674" s="5" t="str">
        <f>IF(COUNTIF(Site_master[SAP ID],Site_master[[#This Row],[SAP ID]])&gt;1,"duplicate","unique")</f>
        <v>unique</v>
      </c>
      <c r="F674" s="7" t="s">
        <v>1650</v>
      </c>
      <c r="G674" s="7" t="s">
        <v>1651</v>
      </c>
      <c r="H674" s="7" t="s">
        <v>2</v>
      </c>
      <c r="I674" s="168" t="s">
        <v>1393</v>
      </c>
      <c r="J674" s="168" t="s">
        <v>1394</v>
      </c>
      <c r="K674" t="s">
        <v>1395</v>
      </c>
    </row>
    <row r="675" spans="1:11">
      <c r="A675" s="171" t="s">
        <v>1025</v>
      </c>
      <c r="B675" s="5" t="s">
        <v>966</v>
      </c>
      <c r="C675" s="167" t="s">
        <v>965</v>
      </c>
      <c r="D675" s="5" t="s">
        <v>522</v>
      </c>
      <c r="E675" s="5" t="str">
        <f>IF(COUNTIF(Site_master[SAP ID],Site_master[[#This Row],[SAP ID]])&gt;1,"duplicate","unique")</f>
        <v>unique</v>
      </c>
      <c r="F675" s="7" t="s">
        <v>1659</v>
      </c>
      <c r="G675" s="7" t="s">
        <v>1660</v>
      </c>
      <c r="H675" s="7" t="s">
        <v>1</v>
      </c>
      <c r="I675" s="5" t="s">
        <v>111</v>
      </c>
      <c r="J675" s="5" t="s">
        <v>143</v>
      </c>
      <c r="K675" s="168" t="s">
        <v>1501</v>
      </c>
    </row>
    <row r="676" spans="1:11">
      <c r="A676" s="171" t="s">
        <v>1025</v>
      </c>
      <c r="B676" s="5" t="s">
        <v>966</v>
      </c>
      <c r="C676" s="167" t="s">
        <v>965</v>
      </c>
      <c r="D676" s="5" t="s">
        <v>519</v>
      </c>
      <c r="E676" s="5" t="str">
        <f>IF(COUNTIF(Site_master[SAP ID],Site_master[[#This Row],[SAP ID]])&gt;1,"duplicate","unique")</f>
        <v>unique</v>
      </c>
      <c r="F676" s="7" t="s">
        <v>1659</v>
      </c>
      <c r="G676" s="7" t="s">
        <v>1660</v>
      </c>
      <c r="H676" s="7" t="s">
        <v>1</v>
      </c>
      <c r="I676" s="5" t="s">
        <v>111</v>
      </c>
      <c r="J676" s="5" t="s">
        <v>143</v>
      </c>
      <c r="K676" s="168" t="s">
        <v>1501</v>
      </c>
    </row>
    <row r="677" spans="1:11">
      <c r="A677" s="171" t="s">
        <v>1025</v>
      </c>
      <c r="B677" s="5" t="s">
        <v>966</v>
      </c>
      <c r="C677" s="167" t="s">
        <v>965</v>
      </c>
      <c r="D677" s="5" t="s">
        <v>1661</v>
      </c>
      <c r="E677" s="5" t="str">
        <f>IF(COUNTIF(Site_master[SAP ID],Site_master[[#This Row],[SAP ID]])&gt;1,"duplicate","unique")</f>
        <v>unique</v>
      </c>
      <c r="F677" s="7" t="s">
        <v>1659</v>
      </c>
      <c r="G677" s="7" t="s">
        <v>1660</v>
      </c>
      <c r="H677" s="7" t="s">
        <v>1</v>
      </c>
      <c r="I677" s="5" t="s">
        <v>111</v>
      </c>
      <c r="J677" s="5" t="s">
        <v>143</v>
      </c>
      <c r="K677" s="168" t="s">
        <v>1501</v>
      </c>
    </row>
    <row r="678" spans="1:11">
      <c r="A678" s="171" t="s">
        <v>1025</v>
      </c>
      <c r="B678" s="5" t="s">
        <v>966</v>
      </c>
      <c r="C678" s="167" t="s">
        <v>965</v>
      </c>
      <c r="D678" s="5" t="s">
        <v>600</v>
      </c>
      <c r="E678" s="5" t="str">
        <f>IF(COUNTIF(Site_master[SAP ID],Site_master[[#This Row],[SAP ID]])&gt;1,"duplicate","unique")</f>
        <v>unique</v>
      </c>
      <c r="F678" s="7" t="s">
        <v>1624</v>
      </c>
      <c r="G678" s="7" t="s">
        <v>1625</v>
      </c>
      <c r="H678" s="7" t="s">
        <v>1</v>
      </c>
      <c r="I678" s="5" t="s">
        <v>111</v>
      </c>
      <c r="J678" s="5" t="s">
        <v>143</v>
      </c>
      <c r="K678" s="168" t="s">
        <v>1501</v>
      </c>
    </row>
    <row r="679" spans="1:11">
      <c r="A679" s="171" t="s">
        <v>1025</v>
      </c>
      <c r="B679" s="5" t="s">
        <v>966</v>
      </c>
      <c r="C679" s="167" t="s">
        <v>965</v>
      </c>
      <c r="D679" s="5" t="s">
        <v>602</v>
      </c>
      <c r="E679" s="5" t="str">
        <f>IF(COUNTIF(Site_master[SAP ID],Site_master[[#This Row],[SAP ID]])&gt;1,"duplicate","unique")</f>
        <v>unique</v>
      </c>
      <c r="F679" s="7" t="s">
        <v>1624</v>
      </c>
      <c r="G679" s="7" t="s">
        <v>1625</v>
      </c>
      <c r="H679" s="7" t="s">
        <v>1</v>
      </c>
      <c r="I679" s="5" t="s">
        <v>111</v>
      </c>
      <c r="J679" s="5" t="s">
        <v>143</v>
      </c>
      <c r="K679" s="168" t="s">
        <v>1501</v>
      </c>
    </row>
    <row r="680" spans="1:11">
      <c r="A680" s="171" t="s">
        <v>1025</v>
      </c>
      <c r="B680" s="5" t="s">
        <v>966</v>
      </c>
      <c r="C680" s="167" t="s">
        <v>965</v>
      </c>
      <c r="D680" s="5" t="s">
        <v>516</v>
      </c>
      <c r="E680" s="5" t="str">
        <f>IF(COUNTIF(Site_master[SAP ID],Site_master[[#This Row],[SAP ID]])&gt;1,"duplicate","unique")</f>
        <v>unique</v>
      </c>
      <c r="F680" s="7" t="s">
        <v>1624</v>
      </c>
      <c r="G680" s="7" t="s">
        <v>1625</v>
      </c>
      <c r="H680" s="7" t="s">
        <v>1</v>
      </c>
      <c r="I680" s="5" t="s">
        <v>111</v>
      </c>
      <c r="J680" s="5" t="s">
        <v>143</v>
      </c>
      <c r="K680" s="168" t="s">
        <v>1501</v>
      </c>
    </row>
    <row r="681" spans="1:11">
      <c r="A681" s="171" t="s">
        <v>1025</v>
      </c>
      <c r="B681" s="5" t="s">
        <v>966</v>
      </c>
      <c r="C681" s="167" t="s">
        <v>965</v>
      </c>
      <c r="D681" s="5" t="s">
        <v>517</v>
      </c>
      <c r="E681" s="5" t="str">
        <f>IF(COUNTIF(Site_master[SAP ID],Site_master[[#This Row],[SAP ID]])&gt;1,"duplicate","unique")</f>
        <v>unique</v>
      </c>
      <c r="F681" s="7" t="s">
        <v>1624</v>
      </c>
      <c r="G681" s="7" t="s">
        <v>1625</v>
      </c>
      <c r="H681" s="7" t="s">
        <v>1</v>
      </c>
      <c r="I681" s="5" t="s">
        <v>111</v>
      </c>
      <c r="J681" s="5" t="s">
        <v>143</v>
      </c>
      <c r="K681" s="168" t="s">
        <v>1501</v>
      </c>
    </row>
    <row r="682" spans="1:11">
      <c r="A682" s="171" t="s">
        <v>1025</v>
      </c>
      <c r="B682" s="5" t="s">
        <v>966</v>
      </c>
      <c r="C682" s="167" t="s">
        <v>965</v>
      </c>
      <c r="D682" s="5" t="s">
        <v>515</v>
      </c>
      <c r="E682" s="5" t="str">
        <f>IF(COUNTIF(Site_master[SAP ID],Site_master[[#This Row],[SAP ID]])&gt;1,"duplicate","unique")</f>
        <v>unique</v>
      </c>
      <c r="F682" s="7" t="s">
        <v>1659</v>
      </c>
      <c r="G682" s="7" t="s">
        <v>1660</v>
      </c>
      <c r="H682" s="7" t="s">
        <v>1</v>
      </c>
      <c r="I682" s="5" t="s">
        <v>111</v>
      </c>
      <c r="J682" s="5" t="s">
        <v>143</v>
      </c>
      <c r="K682" s="168" t="s">
        <v>1501</v>
      </c>
    </row>
    <row r="683" spans="1:11">
      <c r="A683" s="171" t="s">
        <v>1025</v>
      </c>
      <c r="B683" s="5" t="s">
        <v>966</v>
      </c>
      <c r="C683" s="167" t="s">
        <v>965</v>
      </c>
      <c r="D683" s="5" t="s">
        <v>598</v>
      </c>
      <c r="E683" s="5" t="str">
        <f>IF(COUNTIF(Site_master[SAP ID],Site_master[[#This Row],[SAP ID]])&gt;1,"duplicate","unique")</f>
        <v>unique</v>
      </c>
      <c r="F683" s="7" t="s">
        <v>1624</v>
      </c>
      <c r="G683" s="7" t="s">
        <v>1625</v>
      </c>
      <c r="H683" s="7" t="s">
        <v>1</v>
      </c>
      <c r="I683" s="5" t="s">
        <v>111</v>
      </c>
      <c r="J683" s="5" t="s">
        <v>143</v>
      </c>
      <c r="K683" s="168" t="s">
        <v>1501</v>
      </c>
    </row>
    <row r="684" spans="1:11">
      <c r="A684" s="171" t="s">
        <v>1025</v>
      </c>
      <c r="B684" s="5" t="s">
        <v>966</v>
      </c>
      <c r="C684" s="167" t="s">
        <v>965</v>
      </c>
      <c r="D684" s="5" t="s">
        <v>606</v>
      </c>
      <c r="E684" s="5" t="str">
        <f>IF(COUNTIF(Site_master[SAP ID],Site_master[[#This Row],[SAP ID]])&gt;1,"duplicate","unique")</f>
        <v>unique</v>
      </c>
      <c r="F684" s="7" t="s">
        <v>1624</v>
      </c>
      <c r="G684" s="7" t="s">
        <v>1625</v>
      </c>
      <c r="H684" s="7" t="s">
        <v>1</v>
      </c>
      <c r="I684" s="5" t="s">
        <v>111</v>
      </c>
      <c r="J684" s="5" t="s">
        <v>143</v>
      </c>
      <c r="K684" s="168" t="s">
        <v>1501</v>
      </c>
    </row>
    <row r="685" spans="1:11">
      <c r="A685" s="171" t="s">
        <v>1025</v>
      </c>
      <c r="B685" s="5" t="s">
        <v>966</v>
      </c>
      <c r="C685" s="167" t="s">
        <v>965</v>
      </c>
      <c r="D685" s="5" t="s">
        <v>609</v>
      </c>
      <c r="E685" s="5" t="str">
        <f>IF(COUNTIF(Site_master[SAP ID],Site_master[[#This Row],[SAP ID]])&gt;1,"duplicate","unique")</f>
        <v>unique</v>
      </c>
      <c r="F685" s="7" t="s">
        <v>1624</v>
      </c>
      <c r="G685" s="7" t="s">
        <v>1625</v>
      </c>
      <c r="H685" s="7" t="s">
        <v>1</v>
      </c>
      <c r="I685" s="5" t="s">
        <v>111</v>
      </c>
      <c r="J685" s="5" t="s">
        <v>143</v>
      </c>
      <c r="K685" s="168" t="s">
        <v>1501</v>
      </c>
    </row>
    <row r="686" spans="1:11">
      <c r="A686" s="171" t="s">
        <v>1025</v>
      </c>
      <c r="B686" s="5" t="s">
        <v>966</v>
      </c>
      <c r="C686" s="167" t="s">
        <v>965</v>
      </c>
      <c r="D686" s="5" t="s">
        <v>603</v>
      </c>
      <c r="E686" s="5" t="str">
        <f>IF(COUNTIF(Site_master[SAP ID],Site_master[[#This Row],[SAP ID]])&gt;1,"duplicate","unique")</f>
        <v>unique</v>
      </c>
      <c r="F686" s="7" t="s">
        <v>1624</v>
      </c>
      <c r="G686" s="7" t="s">
        <v>1625</v>
      </c>
      <c r="H686" s="7" t="s">
        <v>1</v>
      </c>
      <c r="I686" s="5" t="s">
        <v>111</v>
      </c>
      <c r="J686" s="5" t="s">
        <v>143</v>
      </c>
      <c r="K686" s="168" t="s">
        <v>1501</v>
      </c>
    </row>
    <row r="687" spans="1:11">
      <c r="A687" s="171" t="s">
        <v>1025</v>
      </c>
      <c r="B687" s="5" t="s">
        <v>966</v>
      </c>
      <c r="C687" s="167" t="s">
        <v>965</v>
      </c>
      <c r="D687" s="5" t="s">
        <v>1662</v>
      </c>
      <c r="E687" s="5" t="str">
        <f>IF(COUNTIF(Site_master[SAP ID],Site_master[[#This Row],[SAP ID]])&gt;1,"duplicate","unique")</f>
        <v>unique</v>
      </c>
      <c r="F687" s="7" t="s">
        <v>1624</v>
      </c>
      <c r="G687" s="7" t="s">
        <v>1625</v>
      </c>
      <c r="H687" s="7" t="s">
        <v>1</v>
      </c>
      <c r="I687" s="5" t="s">
        <v>111</v>
      </c>
      <c r="J687" s="5" t="s">
        <v>143</v>
      </c>
      <c r="K687" s="168" t="s">
        <v>1501</v>
      </c>
    </row>
    <row r="688" spans="1:11">
      <c r="A688" s="171" t="s">
        <v>1025</v>
      </c>
      <c r="B688" s="5" t="s">
        <v>966</v>
      </c>
      <c r="C688" s="167" t="s">
        <v>965</v>
      </c>
      <c r="D688" s="5" t="s">
        <v>604</v>
      </c>
      <c r="E688" s="5" t="str">
        <f>IF(COUNTIF(Site_master[SAP ID],Site_master[[#This Row],[SAP ID]])&gt;1,"duplicate","unique")</f>
        <v>unique</v>
      </c>
      <c r="F688" s="7" t="s">
        <v>1624</v>
      </c>
      <c r="G688" s="7" t="s">
        <v>1625</v>
      </c>
      <c r="H688" s="7" t="s">
        <v>1</v>
      </c>
      <c r="I688" s="5" t="s">
        <v>111</v>
      </c>
      <c r="J688" s="5" t="s">
        <v>143</v>
      </c>
      <c r="K688" s="168" t="s">
        <v>1501</v>
      </c>
    </row>
    <row r="689" spans="1:11">
      <c r="A689" s="171" t="s">
        <v>1025</v>
      </c>
      <c r="B689" s="5" t="s">
        <v>966</v>
      </c>
      <c r="C689" s="167" t="s">
        <v>965</v>
      </c>
      <c r="D689" s="5" t="s">
        <v>597</v>
      </c>
      <c r="E689" s="5" t="str">
        <f>IF(COUNTIF(Site_master[SAP ID],Site_master[[#This Row],[SAP ID]])&gt;1,"duplicate","unique")</f>
        <v>unique</v>
      </c>
      <c r="F689" s="7" t="s">
        <v>1624</v>
      </c>
      <c r="G689" s="7" t="s">
        <v>1625</v>
      </c>
      <c r="H689" s="7" t="s">
        <v>1</v>
      </c>
      <c r="I689" s="5" t="s">
        <v>111</v>
      </c>
      <c r="J689" s="5" t="s">
        <v>143</v>
      </c>
      <c r="K689" s="168" t="s">
        <v>1501</v>
      </c>
    </row>
    <row r="690" spans="1:11">
      <c r="A690" s="171" t="s">
        <v>1025</v>
      </c>
      <c r="B690" s="5" t="s">
        <v>966</v>
      </c>
      <c r="C690" s="167" t="s">
        <v>965</v>
      </c>
      <c r="D690" s="5" t="s">
        <v>608</v>
      </c>
      <c r="E690" s="5" t="str">
        <f>IF(COUNTIF(Site_master[SAP ID],Site_master[[#This Row],[SAP ID]])&gt;1,"duplicate","unique")</f>
        <v>unique</v>
      </c>
      <c r="F690" s="7" t="s">
        <v>1624</v>
      </c>
      <c r="G690" s="7" t="s">
        <v>1625</v>
      </c>
      <c r="H690" s="7" t="s">
        <v>1</v>
      </c>
      <c r="I690" s="5" t="s">
        <v>111</v>
      </c>
      <c r="J690" s="5" t="s">
        <v>143</v>
      </c>
      <c r="K690" s="168" t="s">
        <v>1501</v>
      </c>
    </row>
    <row r="691" spans="1:11">
      <c r="A691" s="171" t="s">
        <v>1025</v>
      </c>
      <c r="B691" s="5" t="s">
        <v>966</v>
      </c>
      <c r="C691" s="167" t="s">
        <v>965</v>
      </c>
      <c r="D691" s="5" t="s">
        <v>451</v>
      </c>
      <c r="E691" s="5" t="str">
        <f>IF(COUNTIF(Site_master[SAP ID],Site_master[[#This Row],[SAP ID]])&gt;1,"duplicate","unique")</f>
        <v>unique</v>
      </c>
      <c r="F691" s="7" t="s">
        <v>1659</v>
      </c>
      <c r="G691" s="7" t="s">
        <v>1660</v>
      </c>
      <c r="H691" s="7" t="s">
        <v>1</v>
      </c>
      <c r="I691" s="5" t="s">
        <v>111</v>
      </c>
      <c r="J691" s="5" t="s">
        <v>143</v>
      </c>
      <c r="K691" s="168" t="s">
        <v>1501</v>
      </c>
    </row>
    <row r="692" spans="1:11">
      <c r="A692" s="171" t="s">
        <v>1025</v>
      </c>
      <c r="B692" s="5" t="s">
        <v>966</v>
      </c>
      <c r="C692" s="167" t="s">
        <v>965</v>
      </c>
      <c r="D692" s="5" t="s">
        <v>1663</v>
      </c>
      <c r="E692" s="5" t="str">
        <f>IF(COUNTIF(Site_master[SAP ID],Site_master[[#This Row],[SAP ID]])&gt;1,"duplicate","unique")</f>
        <v>unique</v>
      </c>
      <c r="F692" s="7" t="s">
        <v>1624</v>
      </c>
      <c r="G692" s="7" t="s">
        <v>1625</v>
      </c>
      <c r="H692" s="7" t="s">
        <v>1</v>
      </c>
      <c r="I692" s="5" t="s">
        <v>111</v>
      </c>
      <c r="J692" s="5" t="s">
        <v>143</v>
      </c>
      <c r="K692" s="168" t="s">
        <v>1501</v>
      </c>
    </row>
    <row r="693" spans="1:11">
      <c r="A693" s="171" t="s">
        <v>1025</v>
      </c>
      <c r="B693" s="5" t="s">
        <v>966</v>
      </c>
      <c r="C693" s="167" t="s">
        <v>965</v>
      </c>
      <c r="D693" s="5" t="s">
        <v>599</v>
      </c>
      <c r="E693" s="5" t="str">
        <f>IF(COUNTIF(Site_master[SAP ID],Site_master[[#This Row],[SAP ID]])&gt;1,"duplicate","unique")</f>
        <v>unique</v>
      </c>
      <c r="F693" s="7" t="s">
        <v>1624</v>
      </c>
      <c r="G693" s="7" t="s">
        <v>1625</v>
      </c>
      <c r="H693" s="7" t="s">
        <v>1</v>
      </c>
      <c r="I693" s="5" t="s">
        <v>111</v>
      </c>
      <c r="J693" s="5" t="s">
        <v>143</v>
      </c>
      <c r="K693" s="168" t="s">
        <v>1501</v>
      </c>
    </row>
    <row r="694" spans="1:11">
      <c r="A694" s="171" t="s">
        <v>1025</v>
      </c>
      <c r="B694" s="5" t="s">
        <v>966</v>
      </c>
      <c r="C694" s="167" t="s">
        <v>965</v>
      </c>
      <c r="D694" s="5" t="s">
        <v>605</v>
      </c>
      <c r="E694" s="5" t="str">
        <f>IF(COUNTIF(Site_master[SAP ID],Site_master[[#This Row],[SAP ID]])&gt;1,"duplicate","unique")</f>
        <v>unique</v>
      </c>
      <c r="F694" s="7" t="s">
        <v>1624</v>
      </c>
      <c r="G694" s="7" t="s">
        <v>1625</v>
      </c>
      <c r="H694" s="7" t="s">
        <v>1</v>
      </c>
      <c r="I694" s="5" t="s">
        <v>111</v>
      </c>
      <c r="J694" s="5" t="s">
        <v>143</v>
      </c>
      <c r="K694" s="168" t="s">
        <v>1501</v>
      </c>
    </row>
    <row r="695" spans="1:11">
      <c r="A695" s="171" t="s">
        <v>1025</v>
      </c>
      <c r="B695" s="5" t="s">
        <v>966</v>
      </c>
      <c r="C695" s="167" t="s">
        <v>965</v>
      </c>
      <c r="D695" s="5" t="s">
        <v>207</v>
      </c>
      <c r="E695" s="5" t="str">
        <f>IF(COUNTIF(Site_master[SAP ID],Site_master[[#This Row],[SAP ID]])&gt;1,"duplicate","unique")</f>
        <v>unique</v>
      </c>
      <c r="F695" s="7" t="s">
        <v>1664</v>
      </c>
      <c r="G695" s="7" t="s">
        <v>1665</v>
      </c>
      <c r="H695" s="7" t="s">
        <v>1</v>
      </c>
      <c r="I695" s="5" t="s">
        <v>111</v>
      </c>
      <c r="J695" s="5" t="s">
        <v>143</v>
      </c>
      <c r="K695" s="168" t="s">
        <v>1501</v>
      </c>
    </row>
    <row r="696" spans="1:11">
      <c r="A696" s="171" t="s">
        <v>1025</v>
      </c>
      <c r="B696" s="5" t="s">
        <v>966</v>
      </c>
      <c r="C696" s="167" t="s">
        <v>965</v>
      </c>
      <c r="D696" s="5" t="s">
        <v>168</v>
      </c>
      <c r="E696" s="5" t="str">
        <f>IF(COUNTIF(Site_master[SAP ID],Site_master[[#This Row],[SAP ID]])&gt;1,"duplicate","unique")</f>
        <v>unique</v>
      </c>
      <c r="F696" s="7" t="s">
        <v>1541</v>
      </c>
      <c r="G696" s="7" t="s">
        <v>1542</v>
      </c>
      <c r="H696" s="7" t="s">
        <v>1</v>
      </c>
      <c r="I696" s="5" t="s">
        <v>108</v>
      </c>
      <c r="J696" s="168" t="s">
        <v>107</v>
      </c>
      <c r="K696" s="5" t="s">
        <v>1543</v>
      </c>
    </row>
    <row r="697" spans="1:11">
      <c r="A697" s="171" t="s">
        <v>1025</v>
      </c>
      <c r="B697" s="5" t="s">
        <v>966</v>
      </c>
      <c r="C697" s="167" t="s">
        <v>965</v>
      </c>
      <c r="D697" s="5" t="s">
        <v>518</v>
      </c>
      <c r="E697" s="5" t="str">
        <f>IF(COUNTIF(Site_master[SAP ID],Site_master[[#This Row],[SAP ID]])&gt;1,"duplicate","unique")</f>
        <v>unique</v>
      </c>
      <c r="F697" s="7" t="s">
        <v>1659</v>
      </c>
      <c r="G697" s="7" t="s">
        <v>1660</v>
      </c>
      <c r="H697" s="7" t="s">
        <v>1</v>
      </c>
      <c r="I697" s="5" t="s">
        <v>111</v>
      </c>
      <c r="J697" s="5" t="s">
        <v>143</v>
      </c>
      <c r="K697" s="168" t="s">
        <v>1501</v>
      </c>
    </row>
    <row r="698" spans="1:11">
      <c r="A698" s="171" t="s">
        <v>1025</v>
      </c>
      <c r="B698" s="5" t="s">
        <v>966</v>
      </c>
      <c r="C698" s="167" t="s">
        <v>965</v>
      </c>
      <c r="D698" s="5" t="s">
        <v>450</v>
      </c>
      <c r="E698" s="5" t="str">
        <f>IF(COUNTIF(Site_master[SAP ID],Site_master[[#This Row],[SAP ID]])&gt;1,"duplicate","unique")</f>
        <v>unique</v>
      </c>
      <c r="F698" s="7" t="s">
        <v>1659</v>
      </c>
      <c r="G698" s="7" t="s">
        <v>1660</v>
      </c>
      <c r="H698" s="7" t="s">
        <v>1</v>
      </c>
      <c r="I698" s="5" t="s">
        <v>111</v>
      </c>
      <c r="J698" s="5" t="s">
        <v>143</v>
      </c>
      <c r="K698" s="168" t="s">
        <v>1501</v>
      </c>
    </row>
    <row r="699" spans="1:11">
      <c r="A699" s="171" t="s">
        <v>1025</v>
      </c>
      <c r="B699" s="5" t="s">
        <v>966</v>
      </c>
      <c r="C699" s="167" t="s">
        <v>965</v>
      </c>
      <c r="D699" s="5" t="s">
        <v>513</v>
      </c>
      <c r="E699" s="5" t="str">
        <f>IF(COUNTIF(Site_master[SAP ID],Site_master[[#This Row],[SAP ID]])&gt;1,"duplicate","unique")</f>
        <v>unique</v>
      </c>
      <c r="F699" s="7" t="s">
        <v>1659</v>
      </c>
      <c r="G699" s="7" t="s">
        <v>1660</v>
      </c>
      <c r="H699" s="7" t="s">
        <v>1</v>
      </c>
      <c r="I699" s="5" t="s">
        <v>111</v>
      </c>
      <c r="J699" s="5" t="s">
        <v>143</v>
      </c>
      <c r="K699" s="168" t="s">
        <v>1501</v>
      </c>
    </row>
    <row r="700" spans="1:11">
      <c r="A700" s="171" t="s">
        <v>1025</v>
      </c>
      <c r="B700" s="5" t="s">
        <v>966</v>
      </c>
      <c r="C700" s="167" t="s">
        <v>965</v>
      </c>
      <c r="D700" s="5" t="s">
        <v>512</v>
      </c>
      <c r="E700" s="5" t="str">
        <f>IF(COUNTIF(Site_master[SAP ID],Site_master[[#This Row],[SAP ID]])&gt;1,"duplicate","unique")</f>
        <v>unique</v>
      </c>
      <c r="F700" s="7" t="s">
        <v>1659</v>
      </c>
      <c r="G700" s="7" t="s">
        <v>1660</v>
      </c>
      <c r="H700" s="7" t="s">
        <v>1</v>
      </c>
      <c r="I700" s="5" t="s">
        <v>111</v>
      </c>
      <c r="J700" s="5" t="s">
        <v>143</v>
      </c>
      <c r="K700" s="168" t="s">
        <v>1501</v>
      </c>
    </row>
    <row r="701" spans="1:11">
      <c r="A701" s="171" t="s">
        <v>1025</v>
      </c>
      <c r="B701" s="5" t="s">
        <v>966</v>
      </c>
      <c r="C701" s="167" t="s">
        <v>965</v>
      </c>
      <c r="D701" s="5" t="s">
        <v>536</v>
      </c>
      <c r="E701" s="5" t="str">
        <f>IF(COUNTIF(Site_master[SAP ID],Site_master[[#This Row],[SAP ID]])&gt;1,"duplicate","unique")</f>
        <v>unique</v>
      </c>
      <c r="F701" s="7" t="s">
        <v>1666</v>
      </c>
      <c r="G701" s="7" t="s">
        <v>1667</v>
      </c>
      <c r="H701" s="7" t="s">
        <v>1</v>
      </c>
      <c r="I701" s="5" t="s">
        <v>111</v>
      </c>
      <c r="J701" s="5" t="s">
        <v>143</v>
      </c>
      <c r="K701" s="168" t="s">
        <v>1501</v>
      </c>
    </row>
    <row r="702" spans="1:11">
      <c r="A702" s="171" t="s">
        <v>1025</v>
      </c>
      <c r="B702" s="5" t="s">
        <v>966</v>
      </c>
      <c r="C702" s="167" t="s">
        <v>965</v>
      </c>
      <c r="D702" s="5" t="s">
        <v>355</v>
      </c>
      <c r="E702" s="5" t="str">
        <f>IF(COUNTIF(Site_master[SAP ID],Site_master[[#This Row],[SAP ID]])&gt;1,"duplicate","unique")</f>
        <v>unique</v>
      </c>
      <c r="F702" s="7" t="s">
        <v>1666</v>
      </c>
      <c r="G702" s="7" t="s">
        <v>1667</v>
      </c>
      <c r="H702" s="7" t="s">
        <v>1</v>
      </c>
      <c r="I702" s="5" t="s">
        <v>111</v>
      </c>
      <c r="J702" s="5" t="s">
        <v>143</v>
      </c>
      <c r="K702" s="168" t="s">
        <v>1501</v>
      </c>
    </row>
    <row r="703" spans="1:11">
      <c r="A703" s="171" t="s">
        <v>1025</v>
      </c>
      <c r="B703" s="5" t="s">
        <v>966</v>
      </c>
      <c r="C703" s="167" t="s">
        <v>965</v>
      </c>
      <c r="D703" s="5" t="s">
        <v>356</v>
      </c>
      <c r="E703" s="5" t="str">
        <f>IF(COUNTIF(Site_master[SAP ID],Site_master[[#This Row],[SAP ID]])&gt;1,"duplicate","unique")</f>
        <v>unique</v>
      </c>
      <c r="F703" s="7" t="s">
        <v>1666</v>
      </c>
      <c r="G703" s="7" t="s">
        <v>1667</v>
      </c>
      <c r="H703" s="7" t="s">
        <v>1</v>
      </c>
      <c r="I703" s="5" t="s">
        <v>111</v>
      </c>
      <c r="J703" s="5" t="s">
        <v>143</v>
      </c>
      <c r="K703" s="168" t="s">
        <v>1501</v>
      </c>
    </row>
    <row r="704" spans="1:11">
      <c r="A704" s="171" t="s">
        <v>1025</v>
      </c>
      <c r="B704" s="5" t="s">
        <v>966</v>
      </c>
      <c r="C704" s="167" t="s">
        <v>965</v>
      </c>
      <c r="D704" s="5" t="s">
        <v>357</v>
      </c>
      <c r="E704" s="5" t="str">
        <f>IF(COUNTIF(Site_master[SAP ID],Site_master[[#This Row],[SAP ID]])&gt;1,"duplicate","unique")</f>
        <v>unique</v>
      </c>
      <c r="F704" s="7" t="s">
        <v>1666</v>
      </c>
      <c r="G704" s="7" t="s">
        <v>1667</v>
      </c>
      <c r="H704" s="7" t="s">
        <v>1</v>
      </c>
      <c r="I704" s="5" t="s">
        <v>111</v>
      </c>
      <c r="J704" s="5" t="s">
        <v>143</v>
      </c>
      <c r="K704" s="168" t="s">
        <v>1501</v>
      </c>
    </row>
    <row r="705" spans="1:11">
      <c r="A705" s="171" t="s">
        <v>1025</v>
      </c>
      <c r="B705" s="5" t="s">
        <v>966</v>
      </c>
      <c r="C705" s="167" t="s">
        <v>965</v>
      </c>
      <c r="D705" s="5" t="s">
        <v>534</v>
      </c>
      <c r="E705" s="5" t="str">
        <f>IF(COUNTIF(Site_master[SAP ID],Site_master[[#This Row],[SAP ID]])&gt;1,"duplicate","unique")</f>
        <v>unique</v>
      </c>
      <c r="F705" s="7" t="s">
        <v>1666</v>
      </c>
      <c r="G705" s="7" t="s">
        <v>1667</v>
      </c>
      <c r="H705" s="7" t="s">
        <v>1</v>
      </c>
      <c r="I705" s="5" t="s">
        <v>111</v>
      </c>
      <c r="J705" s="5" t="s">
        <v>143</v>
      </c>
      <c r="K705" s="168" t="s">
        <v>1501</v>
      </c>
    </row>
    <row r="706" spans="1:11">
      <c r="A706" s="171" t="s">
        <v>1025</v>
      </c>
      <c r="B706" s="5" t="s">
        <v>966</v>
      </c>
      <c r="C706" s="167" t="s">
        <v>965</v>
      </c>
      <c r="D706" s="5" t="s">
        <v>358</v>
      </c>
      <c r="E706" s="5" t="str">
        <f>IF(COUNTIF(Site_master[SAP ID],Site_master[[#This Row],[SAP ID]])&gt;1,"duplicate","unique")</f>
        <v>unique</v>
      </c>
      <c r="F706" s="7" t="s">
        <v>1666</v>
      </c>
      <c r="G706" s="7" t="s">
        <v>1667</v>
      </c>
      <c r="H706" s="7" t="s">
        <v>1</v>
      </c>
      <c r="I706" s="5" t="s">
        <v>111</v>
      </c>
      <c r="J706" s="5" t="s">
        <v>143</v>
      </c>
      <c r="K706" s="168" t="s">
        <v>1501</v>
      </c>
    </row>
    <row r="707" spans="1:11">
      <c r="A707" s="171" t="s">
        <v>1025</v>
      </c>
      <c r="B707" s="5" t="s">
        <v>966</v>
      </c>
      <c r="C707" s="167" t="s">
        <v>965</v>
      </c>
      <c r="D707" s="5" t="s">
        <v>359</v>
      </c>
      <c r="E707" s="5" t="str">
        <f>IF(COUNTIF(Site_master[SAP ID],Site_master[[#This Row],[SAP ID]])&gt;1,"duplicate","unique")</f>
        <v>unique</v>
      </c>
      <c r="F707" s="7" t="s">
        <v>1666</v>
      </c>
      <c r="G707" s="7" t="s">
        <v>1667</v>
      </c>
      <c r="H707" s="7" t="s">
        <v>1</v>
      </c>
      <c r="I707" s="5" t="s">
        <v>111</v>
      </c>
      <c r="J707" s="5" t="s">
        <v>143</v>
      </c>
      <c r="K707" s="168" t="s">
        <v>1501</v>
      </c>
    </row>
    <row r="708" spans="1:11">
      <c r="A708" s="171" t="s">
        <v>1025</v>
      </c>
      <c r="B708" s="5" t="s">
        <v>966</v>
      </c>
      <c r="C708" s="167" t="s">
        <v>965</v>
      </c>
      <c r="D708" s="5" t="s">
        <v>360</v>
      </c>
      <c r="E708" s="5" t="str">
        <f>IF(COUNTIF(Site_master[SAP ID],Site_master[[#This Row],[SAP ID]])&gt;1,"duplicate","unique")</f>
        <v>unique</v>
      </c>
      <c r="F708" s="7" t="s">
        <v>1666</v>
      </c>
      <c r="G708" s="7" t="s">
        <v>1667</v>
      </c>
      <c r="H708" s="7" t="s">
        <v>1</v>
      </c>
      <c r="I708" s="5" t="s">
        <v>111</v>
      </c>
      <c r="J708" s="5" t="s">
        <v>143</v>
      </c>
      <c r="K708" s="168" t="s">
        <v>1501</v>
      </c>
    </row>
    <row r="709" spans="1:11">
      <c r="A709" s="171" t="s">
        <v>1025</v>
      </c>
      <c r="B709" s="5" t="s">
        <v>966</v>
      </c>
      <c r="C709" s="167" t="s">
        <v>965</v>
      </c>
      <c r="D709" s="5" t="s">
        <v>361</v>
      </c>
      <c r="E709" s="5" t="str">
        <f>IF(COUNTIF(Site_master[SAP ID],Site_master[[#This Row],[SAP ID]])&gt;1,"duplicate","unique")</f>
        <v>unique</v>
      </c>
      <c r="F709" s="7" t="s">
        <v>1666</v>
      </c>
      <c r="G709" s="7" t="s">
        <v>1667</v>
      </c>
      <c r="H709" s="7" t="s">
        <v>1</v>
      </c>
      <c r="I709" s="5" t="s">
        <v>111</v>
      </c>
      <c r="J709" s="5" t="s">
        <v>143</v>
      </c>
      <c r="K709" s="168" t="s">
        <v>1501</v>
      </c>
    </row>
    <row r="710" spans="1:11">
      <c r="A710" s="171" t="s">
        <v>1025</v>
      </c>
      <c r="B710" s="5" t="s">
        <v>966</v>
      </c>
      <c r="C710" s="167" t="s">
        <v>965</v>
      </c>
      <c r="D710" s="5" t="s">
        <v>532</v>
      </c>
      <c r="E710" s="5" t="str">
        <f>IF(COUNTIF(Site_master[SAP ID],Site_master[[#This Row],[SAP ID]])&gt;1,"duplicate","unique")</f>
        <v>unique</v>
      </c>
      <c r="F710" s="7" t="s">
        <v>1666</v>
      </c>
      <c r="G710" s="7" t="s">
        <v>1667</v>
      </c>
      <c r="H710" s="7" t="s">
        <v>1</v>
      </c>
      <c r="I710" s="5" t="s">
        <v>111</v>
      </c>
      <c r="J710" s="5" t="s">
        <v>143</v>
      </c>
      <c r="K710" s="168" t="s">
        <v>1501</v>
      </c>
    </row>
    <row r="711" spans="1:11">
      <c r="A711" s="171" t="s">
        <v>1025</v>
      </c>
      <c r="B711" s="5" t="s">
        <v>966</v>
      </c>
      <c r="C711" s="167" t="s">
        <v>965</v>
      </c>
      <c r="D711" s="5" t="s">
        <v>362</v>
      </c>
      <c r="E711" s="5" t="str">
        <f>IF(COUNTIF(Site_master[SAP ID],Site_master[[#This Row],[SAP ID]])&gt;1,"duplicate","unique")</f>
        <v>unique</v>
      </c>
      <c r="F711" s="7" t="s">
        <v>1666</v>
      </c>
      <c r="G711" s="7" t="s">
        <v>1667</v>
      </c>
      <c r="H711" s="7" t="s">
        <v>1</v>
      </c>
      <c r="I711" s="5" t="s">
        <v>111</v>
      </c>
      <c r="J711" s="5" t="s">
        <v>143</v>
      </c>
      <c r="K711" s="168" t="s">
        <v>1501</v>
      </c>
    </row>
    <row r="712" spans="1:11">
      <c r="A712" s="171" t="s">
        <v>1025</v>
      </c>
      <c r="B712" s="5" t="s">
        <v>966</v>
      </c>
      <c r="C712" s="167" t="s">
        <v>965</v>
      </c>
      <c r="D712" s="5" t="s">
        <v>533</v>
      </c>
      <c r="E712" s="5" t="str">
        <f>IF(COUNTIF(Site_master[SAP ID],Site_master[[#This Row],[SAP ID]])&gt;1,"duplicate","unique")</f>
        <v>unique</v>
      </c>
      <c r="F712" s="7" t="s">
        <v>1666</v>
      </c>
      <c r="G712" s="7" t="s">
        <v>1667</v>
      </c>
      <c r="H712" s="7" t="s">
        <v>1</v>
      </c>
      <c r="I712" s="5" t="s">
        <v>111</v>
      </c>
      <c r="J712" s="5" t="s">
        <v>143</v>
      </c>
      <c r="K712" s="168" t="s">
        <v>1501</v>
      </c>
    </row>
    <row r="713" spans="1:11">
      <c r="A713" s="171" t="s">
        <v>1025</v>
      </c>
      <c r="B713" s="5" t="s">
        <v>966</v>
      </c>
      <c r="C713" s="167" t="s">
        <v>965</v>
      </c>
      <c r="D713" s="5" t="s">
        <v>363</v>
      </c>
      <c r="E713" s="5" t="str">
        <f>IF(COUNTIF(Site_master[SAP ID],Site_master[[#This Row],[SAP ID]])&gt;1,"duplicate","unique")</f>
        <v>unique</v>
      </c>
      <c r="F713" s="7" t="s">
        <v>1666</v>
      </c>
      <c r="G713" s="7" t="s">
        <v>1667</v>
      </c>
      <c r="H713" s="7" t="s">
        <v>1</v>
      </c>
      <c r="I713" s="5" t="s">
        <v>111</v>
      </c>
      <c r="J713" s="5" t="s">
        <v>143</v>
      </c>
      <c r="K713" s="168" t="s">
        <v>1501</v>
      </c>
    </row>
    <row r="714" spans="1:11">
      <c r="A714" s="171" t="s">
        <v>1025</v>
      </c>
      <c r="B714" s="5" t="s">
        <v>966</v>
      </c>
      <c r="C714" s="167" t="s">
        <v>965</v>
      </c>
      <c r="D714" s="5" t="s">
        <v>535</v>
      </c>
      <c r="E714" s="5" t="str">
        <f>IF(COUNTIF(Site_master[SAP ID],Site_master[[#This Row],[SAP ID]])&gt;1,"duplicate","unique")</f>
        <v>unique</v>
      </c>
      <c r="F714" s="7" t="s">
        <v>1666</v>
      </c>
      <c r="G714" s="7" t="s">
        <v>1667</v>
      </c>
      <c r="H714" s="7" t="s">
        <v>1</v>
      </c>
      <c r="I714" s="5" t="s">
        <v>111</v>
      </c>
      <c r="J714" s="5" t="s">
        <v>143</v>
      </c>
      <c r="K714" s="168" t="s">
        <v>1501</v>
      </c>
    </row>
    <row r="715" spans="1:11">
      <c r="A715" s="171" t="s">
        <v>1025</v>
      </c>
      <c r="B715" s="5" t="s">
        <v>966</v>
      </c>
      <c r="C715" s="167" t="s">
        <v>965</v>
      </c>
      <c r="D715" s="5" t="s">
        <v>537</v>
      </c>
      <c r="E715" s="5" t="str">
        <f>IF(COUNTIF(Site_master[SAP ID],Site_master[[#This Row],[SAP ID]])&gt;1,"duplicate","unique")</f>
        <v>unique</v>
      </c>
      <c r="F715" s="7" t="s">
        <v>1666</v>
      </c>
      <c r="G715" s="7" t="s">
        <v>1667</v>
      </c>
      <c r="H715" s="7" t="s">
        <v>1</v>
      </c>
      <c r="I715" s="5" t="s">
        <v>111</v>
      </c>
      <c r="J715" s="5" t="s">
        <v>143</v>
      </c>
      <c r="K715" s="168" t="s">
        <v>1501</v>
      </c>
    </row>
    <row r="716" spans="1:11">
      <c r="A716" s="171" t="s">
        <v>1025</v>
      </c>
      <c r="B716" s="5" t="s">
        <v>966</v>
      </c>
      <c r="C716" s="167" t="s">
        <v>965</v>
      </c>
      <c r="D716" s="5" t="s">
        <v>364</v>
      </c>
      <c r="E716" s="5" t="str">
        <f>IF(COUNTIF(Site_master[SAP ID],Site_master[[#This Row],[SAP ID]])&gt;1,"duplicate","unique")</f>
        <v>unique</v>
      </c>
      <c r="F716" s="7" t="s">
        <v>1666</v>
      </c>
      <c r="G716" s="7" t="s">
        <v>1667</v>
      </c>
      <c r="H716" s="7" t="s">
        <v>1</v>
      </c>
      <c r="I716" s="5" t="s">
        <v>111</v>
      </c>
      <c r="J716" s="5" t="s">
        <v>143</v>
      </c>
      <c r="K716" s="168" t="s">
        <v>1501</v>
      </c>
    </row>
    <row r="717" spans="1:11">
      <c r="A717" s="171" t="s">
        <v>1025</v>
      </c>
      <c r="B717" s="5" t="s">
        <v>966</v>
      </c>
      <c r="C717" s="167" t="s">
        <v>965</v>
      </c>
      <c r="D717" s="5" t="s">
        <v>1668</v>
      </c>
      <c r="E717" s="5" t="str">
        <f>IF(COUNTIF(Site_master[SAP ID],Site_master[[#This Row],[SAP ID]])&gt;1,"duplicate","unique")</f>
        <v>unique</v>
      </c>
      <c r="F717" s="7" t="s">
        <v>1516</v>
      </c>
      <c r="G717" s="7" t="s">
        <v>1517</v>
      </c>
      <c r="H717" s="7" t="s">
        <v>1</v>
      </c>
      <c r="I717" s="5" t="s">
        <v>1441</v>
      </c>
      <c r="J717" s="167" t="s">
        <v>105</v>
      </c>
      <c r="K717" s="5" t="s">
        <v>1442</v>
      </c>
    </row>
    <row r="718" spans="1:11">
      <c r="A718" s="171" t="s">
        <v>1025</v>
      </c>
      <c r="B718" s="5" t="s">
        <v>966</v>
      </c>
      <c r="C718" s="167" t="s">
        <v>965</v>
      </c>
      <c r="D718" s="5" t="s">
        <v>62</v>
      </c>
      <c r="E718" s="5" t="str">
        <f>IF(COUNTIF(Site_master[SAP ID],Site_master[[#This Row],[SAP ID]])&gt;1,"duplicate","unique")</f>
        <v>unique</v>
      </c>
      <c r="F718" s="7" t="s">
        <v>1516</v>
      </c>
      <c r="G718" s="7" t="s">
        <v>1517</v>
      </c>
      <c r="H718" s="7" t="s">
        <v>1</v>
      </c>
      <c r="I718" s="5" t="s">
        <v>1441</v>
      </c>
      <c r="J718" s="167" t="s">
        <v>105</v>
      </c>
      <c r="K718" s="5" t="s">
        <v>1442</v>
      </c>
    </row>
    <row r="719" spans="1:11">
      <c r="A719" s="171" t="s">
        <v>1025</v>
      </c>
      <c r="B719" s="5" t="s">
        <v>966</v>
      </c>
      <c r="C719" s="167" t="s">
        <v>965</v>
      </c>
      <c r="D719" s="5" t="s">
        <v>64</v>
      </c>
      <c r="E719" s="5" t="str">
        <f>IF(COUNTIF(Site_master[SAP ID],Site_master[[#This Row],[SAP ID]])&gt;1,"duplicate","unique")</f>
        <v>unique</v>
      </c>
      <c r="F719" s="7" t="s">
        <v>1519</v>
      </c>
      <c r="G719" s="7" t="s">
        <v>1520</v>
      </c>
      <c r="H719" s="7" t="s">
        <v>1</v>
      </c>
      <c r="I719" s="5" t="s">
        <v>1441</v>
      </c>
      <c r="J719" s="167" t="s">
        <v>105</v>
      </c>
      <c r="K719" s="5" t="s">
        <v>1442</v>
      </c>
    </row>
    <row r="720" spans="1:11">
      <c r="A720" s="171" t="s">
        <v>1025</v>
      </c>
      <c r="B720" s="5" t="s">
        <v>966</v>
      </c>
      <c r="C720" s="167" t="s">
        <v>965</v>
      </c>
      <c r="D720" s="5" t="s">
        <v>1669</v>
      </c>
      <c r="E720" s="5" t="str">
        <f>IF(COUNTIF(Site_master[SAP ID],Site_master[[#This Row],[SAP ID]])&gt;1,"duplicate","unique")</f>
        <v>unique</v>
      </c>
      <c r="F720" s="7" t="s">
        <v>1516</v>
      </c>
      <c r="G720" s="7" t="s">
        <v>1517</v>
      </c>
      <c r="H720" s="7" t="s">
        <v>1</v>
      </c>
      <c r="I720" s="5" t="s">
        <v>1441</v>
      </c>
      <c r="J720" s="167" t="s">
        <v>105</v>
      </c>
      <c r="K720" s="5" t="s">
        <v>1442</v>
      </c>
    </row>
    <row r="721" spans="1:11">
      <c r="A721" s="171" t="s">
        <v>1025</v>
      </c>
      <c r="B721" s="5" t="s">
        <v>966</v>
      </c>
      <c r="C721" s="167" t="s">
        <v>965</v>
      </c>
      <c r="D721" s="5" t="s">
        <v>1670</v>
      </c>
      <c r="E721" s="5" t="str">
        <f>IF(COUNTIF(Site_master[SAP ID],Site_master[[#This Row],[SAP ID]])&gt;1,"duplicate","unique")</f>
        <v>unique</v>
      </c>
      <c r="F721" s="7" t="s">
        <v>1516</v>
      </c>
      <c r="G721" s="7" t="s">
        <v>1517</v>
      </c>
      <c r="H721" s="7" t="s">
        <v>1</v>
      </c>
      <c r="I721" s="5" t="s">
        <v>1441</v>
      </c>
      <c r="J721" s="167" t="s">
        <v>105</v>
      </c>
      <c r="K721" s="5" t="s">
        <v>1442</v>
      </c>
    </row>
    <row r="722" spans="1:11">
      <c r="A722" s="171" t="s">
        <v>1025</v>
      </c>
      <c r="B722" s="5" t="s">
        <v>966</v>
      </c>
      <c r="C722" s="167" t="s">
        <v>965</v>
      </c>
      <c r="D722" s="5" t="s">
        <v>65</v>
      </c>
      <c r="E722" s="5" t="str">
        <f>IF(COUNTIF(Site_master[SAP ID],Site_master[[#This Row],[SAP ID]])&gt;1,"duplicate","unique")</f>
        <v>unique</v>
      </c>
      <c r="F722" s="7" t="s">
        <v>1519</v>
      </c>
      <c r="G722" s="7" t="s">
        <v>1520</v>
      </c>
      <c r="H722" s="7" t="s">
        <v>1</v>
      </c>
      <c r="I722" s="5" t="s">
        <v>1441</v>
      </c>
      <c r="J722" s="167" t="s">
        <v>105</v>
      </c>
      <c r="K722" s="5" t="s">
        <v>1442</v>
      </c>
    </row>
    <row r="723" spans="1:11">
      <c r="A723" s="171" t="s">
        <v>1025</v>
      </c>
      <c r="B723" s="5" t="s">
        <v>966</v>
      </c>
      <c r="C723" s="167" t="s">
        <v>965</v>
      </c>
      <c r="D723" s="5" t="s">
        <v>66</v>
      </c>
      <c r="E723" s="5" t="str">
        <f>IF(COUNTIF(Site_master[SAP ID],Site_master[[#This Row],[SAP ID]])&gt;1,"duplicate","unique")</f>
        <v>unique</v>
      </c>
      <c r="F723" s="7" t="s">
        <v>1516</v>
      </c>
      <c r="G723" s="7" t="s">
        <v>1517</v>
      </c>
      <c r="H723" s="7" t="s">
        <v>1</v>
      </c>
      <c r="I723" s="5" t="s">
        <v>1441</v>
      </c>
      <c r="J723" s="167" t="s">
        <v>105</v>
      </c>
      <c r="K723" s="5" t="s">
        <v>1442</v>
      </c>
    </row>
    <row r="724" spans="1:11">
      <c r="A724" s="171" t="s">
        <v>1025</v>
      </c>
      <c r="B724" s="5" t="s">
        <v>966</v>
      </c>
      <c r="C724" s="167" t="s">
        <v>965</v>
      </c>
      <c r="D724" s="5" t="s">
        <v>67</v>
      </c>
      <c r="E724" s="5" t="str">
        <f>IF(COUNTIF(Site_master[SAP ID],Site_master[[#This Row],[SAP ID]])&gt;1,"duplicate","unique")</f>
        <v>unique</v>
      </c>
      <c r="F724" s="7" t="s">
        <v>1516</v>
      </c>
      <c r="G724" s="7" t="s">
        <v>1517</v>
      </c>
      <c r="H724" s="7" t="s">
        <v>1</v>
      </c>
      <c r="I724" s="5" t="s">
        <v>1441</v>
      </c>
      <c r="J724" s="167" t="s">
        <v>105</v>
      </c>
      <c r="K724" s="5" t="s">
        <v>1442</v>
      </c>
    </row>
    <row r="725" spans="1:11">
      <c r="A725" s="171" t="s">
        <v>1025</v>
      </c>
      <c r="B725" s="5" t="s">
        <v>966</v>
      </c>
      <c r="C725" s="167" t="s">
        <v>965</v>
      </c>
      <c r="D725" s="5" t="s">
        <v>1671</v>
      </c>
      <c r="E725" s="5" t="str">
        <f>IF(COUNTIF(Site_master[SAP ID],Site_master[[#This Row],[SAP ID]])&gt;1,"duplicate","unique")</f>
        <v>unique</v>
      </c>
      <c r="F725" s="7" t="s">
        <v>1516</v>
      </c>
      <c r="G725" s="7" t="s">
        <v>1517</v>
      </c>
      <c r="H725" s="7" t="s">
        <v>1</v>
      </c>
      <c r="I725" s="5" t="s">
        <v>1441</v>
      </c>
      <c r="J725" s="167" t="s">
        <v>105</v>
      </c>
      <c r="K725" s="5" t="s">
        <v>1442</v>
      </c>
    </row>
    <row r="726" spans="1:11">
      <c r="A726" s="171" t="s">
        <v>1025</v>
      </c>
      <c r="B726" s="5" t="s">
        <v>966</v>
      </c>
      <c r="C726" s="167" t="s">
        <v>965</v>
      </c>
      <c r="D726" s="5" t="s">
        <v>1672</v>
      </c>
      <c r="E726" s="5" t="str">
        <f>IF(COUNTIF(Site_master[SAP ID],Site_master[[#This Row],[SAP ID]])&gt;1,"duplicate","unique")</f>
        <v>unique</v>
      </c>
      <c r="F726" s="7" t="s">
        <v>1516</v>
      </c>
      <c r="G726" s="7" t="s">
        <v>1517</v>
      </c>
      <c r="H726" s="7" t="s">
        <v>1</v>
      </c>
      <c r="I726" s="5" t="s">
        <v>1441</v>
      </c>
      <c r="J726" s="167" t="s">
        <v>105</v>
      </c>
      <c r="K726" s="5" t="s">
        <v>1442</v>
      </c>
    </row>
    <row r="727" spans="1:11">
      <c r="A727" s="171" t="s">
        <v>1025</v>
      </c>
      <c r="B727" s="5" t="s">
        <v>966</v>
      </c>
      <c r="C727" s="167" t="s">
        <v>965</v>
      </c>
      <c r="D727" s="5" t="s">
        <v>1673</v>
      </c>
      <c r="E727" s="5" t="str">
        <f>IF(COUNTIF(Site_master[SAP ID],Site_master[[#This Row],[SAP ID]])&gt;1,"duplicate","unique")</f>
        <v>unique</v>
      </c>
      <c r="F727" s="7" t="s">
        <v>1516</v>
      </c>
      <c r="G727" s="7" t="s">
        <v>1517</v>
      </c>
      <c r="H727" s="7" t="s">
        <v>1</v>
      </c>
      <c r="I727" s="5" t="s">
        <v>1441</v>
      </c>
      <c r="J727" s="167" t="s">
        <v>105</v>
      </c>
      <c r="K727" s="5" t="s">
        <v>1442</v>
      </c>
    </row>
    <row r="728" spans="1:11">
      <c r="A728" s="171" t="s">
        <v>1025</v>
      </c>
      <c r="B728" s="5" t="s">
        <v>966</v>
      </c>
      <c r="C728" s="167" t="s">
        <v>965</v>
      </c>
      <c r="D728" s="5" t="s">
        <v>654</v>
      </c>
      <c r="E728" s="5" t="str">
        <f>IF(COUNTIF(Site_master[SAP ID],Site_master[[#This Row],[SAP ID]])&gt;1,"duplicate","unique")</f>
        <v>unique</v>
      </c>
      <c r="F728" s="7" t="s">
        <v>1399</v>
      </c>
      <c r="G728" s="7" t="s">
        <v>1400</v>
      </c>
      <c r="H728" s="7" t="s">
        <v>2</v>
      </c>
      <c r="I728" s="168" t="s">
        <v>1393</v>
      </c>
      <c r="J728" s="168" t="s">
        <v>1394</v>
      </c>
      <c r="K728" t="s">
        <v>1395</v>
      </c>
    </row>
    <row r="729" spans="1:11">
      <c r="A729" s="171" t="s">
        <v>1025</v>
      </c>
      <c r="B729" s="5" t="s">
        <v>966</v>
      </c>
      <c r="C729" s="167" t="s">
        <v>965</v>
      </c>
      <c r="D729" s="5" t="s">
        <v>437</v>
      </c>
      <c r="E729" s="5" t="str">
        <f>IF(COUNTIF(Site_master[SAP ID],Site_master[[#This Row],[SAP ID]])&gt;1,"duplicate","unique")</f>
        <v>unique</v>
      </c>
      <c r="F729" s="7" t="s">
        <v>1674</v>
      </c>
      <c r="G729" s="7" t="s">
        <v>1675</v>
      </c>
      <c r="H729" s="7" t="s">
        <v>2</v>
      </c>
      <c r="I729" t="s">
        <v>190</v>
      </c>
      <c r="J729" t="s">
        <v>189</v>
      </c>
      <c r="K729" t="s">
        <v>1389</v>
      </c>
    </row>
    <row r="730" spans="1:11">
      <c r="A730" s="171" t="s">
        <v>1025</v>
      </c>
      <c r="B730" s="5" t="s">
        <v>966</v>
      </c>
      <c r="C730" s="167" t="s">
        <v>965</v>
      </c>
      <c r="D730" s="5" t="s">
        <v>194</v>
      </c>
      <c r="E730" s="5" t="str">
        <f>IF(COUNTIF(Site_master[SAP ID],Site_master[[#This Row],[SAP ID]])&gt;1,"duplicate","unique")</f>
        <v>unique</v>
      </c>
      <c r="F730" s="7" t="s">
        <v>1674</v>
      </c>
      <c r="G730" s="7" t="s">
        <v>1675</v>
      </c>
      <c r="H730" s="7" t="s">
        <v>2</v>
      </c>
      <c r="I730" t="s">
        <v>190</v>
      </c>
      <c r="J730" t="s">
        <v>189</v>
      </c>
      <c r="K730" t="s">
        <v>1389</v>
      </c>
    </row>
    <row r="731" spans="1:11">
      <c r="A731" s="171" t="s">
        <v>1025</v>
      </c>
      <c r="B731" s="5" t="s">
        <v>966</v>
      </c>
      <c r="C731" s="167" t="s">
        <v>965</v>
      </c>
      <c r="D731" s="5" t="s">
        <v>438</v>
      </c>
      <c r="E731" s="5" t="str">
        <f>IF(COUNTIF(Site_master[SAP ID],Site_master[[#This Row],[SAP ID]])&gt;1,"duplicate","unique")</f>
        <v>unique</v>
      </c>
      <c r="F731" s="7" t="s">
        <v>1674</v>
      </c>
      <c r="G731" s="7" t="s">
        <v>1675</v>
      </c>
      <c r="H731" s="7" t="s">
        <v>2</v>
      </c>
      <c r="I731" t="s">
        <v>190</v>
      </c>
      <c r="J731" t="s">
        <v>189</v>
      </c>
      <c r="K731" t="s">
        <v>1389</v>
      </c>
    </row>
    <row r="732" spans="1:11">
      <c r="A732" s="171" t="s">
        <v>1025</v>
      </c>
      <c r="B732" s="5" t="s">
        <v>966</v>
      </c>
      <c r="C732" s="167" t="s">
        <v>965</v>
      </c>
      <c r="D732" s="5" t="s">
        <v>439</v>
      </c>
      <c r="E732" s="5" t="str">
        <f>IF(COUNTIF(Site_master[SAP ID],Site_master[[#This Row],[SAP ID]])&gt;1,"duplicate","unique")</f>
        <v>unique</v>
      </c>
      <c r="F732" s="7" t="s">
        <v>1674</v>
      </c>
      <c r="G732" s="7" t="s">
        <v>1675</v>
      </c>
      <c r="H732" s="7" t="s">
        <v>2</v>
      </c>
      <c r="I732" t="s">
        <v>190</v>
      </c>
      <c r="J732" t="s">
        <v>189</v>
      </c>
      <c r="K732" t="s">
        <v>1389</v>
      </c>
    </row>
    <row r="733" spans="1:11">
      <c r="A733" s="171" t="s">
        <v>1025</v>
      </c>
      <c r="B733" s="5" t="s">
        <v>966</v>
      </c>
      <c r="C733" s="167" t="s">
        <v>965</v>
      </c>
      <c r="D733" s="5" t="s">
        <v>440</v>
      </c>
      <c r="E733" s="5" t="str">
        <f>IF(COUNTIF(Site_master[SAP ID],Site_master[[#This Row],[SAP ID]])&gt;1,"duplicate","unique")</f>
        <v>unique</v>
      </c>
      <c r="F733" s="7" t="s">
        <v>1674</v>
      </c>
      <c r="G733" s="7" t="s">
        <v>1675</v>
      </c>
      <c r="H733" s="7" t="s">
        <v>2</v>
      </c>
      <c r="I733" t="s">
        <v>190</v>
      </c>
      <c r="J733" t="s">
        <v>189</v>
      </c>
      <c r="K733" t="s">
        <v>1389</v>
      </c>
    </row>
    <row r="734" spans="1:11">
      <c r="A734" s="171" t="s">
        <v>1025</v>
      </c>
      <c r="B734" s="5" t="s">
        <v>966</v>
      </c>
      <c r="C734" s="167" t="s">
        <v>965</v>
      </c>
      <c r="D734" s="5" t="s">
        <v>1676</v>
      </c>
      <c r="E734" s="5" t="str">
        <f>IF(COUNTIF(Site_master[SAP ID],Site_master[[#This Row],[SAP ID]])&gt;1,"duplicate","unique")</f>
        <v>unique</v>
      </c>
      <c r="F734" s="7" t="s">
        <v>1486</v>
      </c>
      <c r="G734" s="7" t="s">
        <v>1487</v>
      </c>
      <c r="H734" s="7" t="s">
        <v>2</v>
      </c>
      <c r="I734" t="s">
        <v>190</v>
      </c>
      <c r="J734" t="s">
        <v>189</v>
      </c>
      <c r="K734" t="s">
        <v>1389</v>
      </c>
    </row>
    <row r="735" spans="1:11">
      <c r="A735" s="171" t="s">
        <v>1025</v>
      </c>
      <c r="B735" s="5" t="s">
        <v>966</v>
      </c>
      <c r="C735" s="167" t="s">
        <v>965</v>
      </c>
      <c r="D735" s="5" t="s">
        <v>1677</v>
      </c>
      <c r="E735" s="5" t="str">
        <f>IF(COUNTIF(Site_master[SAP ID],Site_master[[#This Row],[SAP ID]])&gt;1,"duplicate","unique")</f>
        <v>unique</v>
      </c>
      <c r="F735" s="7" t="s">
        <v>1486</v>
      </c>
      <c r="G735" s="7" t="s">
        <v>1487</v>
      </c>
      <c r="H735" s="7" t="s">
        <v>2</v>
      </c>
      <c r="I735" t="s">
        <v>190</v>
      </c>
      <c r="J735" t="s">
        <v>189</v>
      </c>
      <c r="K735" t="s">
        <v>1389</v>
      </c>
    </row>
    <row r="736" spans="1:11">
      <c r="A736" s="171" t="s">
        <v>1025</v>
      </c>
      <c r="B736" s="5" t="s">
        <v>966</v>
      </c>
      <c r="C736" s="167" t="s">
        <v>965</v>
      </c>
      <c r="D736" s="5" t="s">
        <v>195</v>
      </c>
      <c r="E736" s="5" t="str">
        <f>IF(COUNTIF(Site_master[SAP ID],Site_master[[#This Row],[SAP ID]])&gt;1,"duplicate","unique")</f>
        <v>unique</v>
      </c>
      <c r="F736" s="7" t="s">
        <v>1674</v>
      </c>
      <c r="G736" s="7" t="s">
        <v>1675</v>
      </c>
      <c r="H736" s="7" t="s">
        <v>2</v>
      </c>
      <c r="I736" t="s">
        <v>190</v>
      </c>
      <c r="J736" t="s">
        <v>189</v>
      </c>
      <c r="K736" t="s">
        <v>1389</v>
      </c>
    </row>
    <row r="737" spans="1:11">
      <c r="A737" s="171" t="s">
        <v>1025</v>
      </c>
      <c r="B737" s="5" t="s">
        <v>966</v>
      </c>
      <c r="C737" s="167" t="s">
        <v>965</v>
      </c>
      <c r="D737" s="5" t="s">
        <v>1678</v>
      </c>
      <c r="E737" s="5" t="str">
        <f>IF(COUNTIF(Site_master[SAP ID],Site_master[[#This Row],[SAP ID]])&gt;1,"duplicate","unique")</f>
        <v>unique</v>
      </c>
      <c r="F737" s="7" t="s">
        <v>1486</v>
      </c>
      <c r="G737" s="7" t="s">
        <v>1487</v>
      </c>
      <c r="H737" s="7" t="s">
        <v>2</v>
      </c>
      <c r="I737" t="s">
        <v>190</v>
      </c>
      <c r="J737" t="s">
        <v>189</v>
      </c>
      <c r="K737" t="s">
        <v>1389</v>
      </c>
    </row>
    <row r="738" spans="1:11">
      <c r="A738" s="171" t="s">
        <v>1025</v>
      </c>
      <c r="B738" s="5" t="s">
        <v>966</v>
      </c>
      <c r="C738" s="167" t="s">
        <v>965</v>
      </c>
      <c r="D738" s="5" t="s">
        <v>1679</v>
      </c>
      <c r="E738" s="5" t="str">
        <f>IF(COUNTIF(Site_master[SAP ID],Site_master[[#This Row],[SAP ID]])&gt;1,"duplicate","unique")</f>
        <v>unique</v>
      </c>
      <c r="F738" s="7" t="s">
        <v>1486</v>
      </c>
      <c r="G738" s="7" t="s">
        <v>1487</v>
      </c>
      <c r="H738" s="7" t="s">
        <v>2</v>
      </c>
      <c r="I738" t="s">
        <v>190</v>
      </c>
      <c r="J738" t="s">
        <v>189</v>
      </c>
      <c r="K738" t="s">
        <v>1389</v>
      </c>
    </row>
    <row r="739" spans="1:11">
      <c r="A739" s="171" t="s">
        <v>1025</v>
      </c>
      <c r="B739" s="5" t="s">
        <v>966</v>
      </c>
      <c r="C739" s="167" t="s">
        <v>965</v>
      </c>
      <c r="D739" s="5" t="s">
        <v>1680</v>
      </c>
      <c r="E739" s="5" t="str">
        <f>IF(COUNTIF(Site_master[SAP ID],Site_master[[#This Row],[SAP ID]])&gt;1,"duplicate","unique")</f>
        <v>unique</v>
      </c>
      <c r="F739" s="7" t="s">
        <v>1486</v>
      </c>
      <c r="G739" s="7" t="s">
        <v>1487</v>
      </c>
      <c r="H739" s="7" t="s">
        <v>2</v>
      </c>
      <c r="I739" t="s">
        <v>190</v>
      </c>
      <c r="J739" t="s">
        <v>189</v>
      </c>
      <c r="K739" t="s">
        <v>1389</v>
      </c>
    </row>
    <row r="740" spans="1:11">
      <c r="A740" s="171" t="s">
        <v>1025</v>
      </c>
      <c r="B740" s="5" t="s">
        <v>966</v>
      </c>
      <c r="C740" s="167" t="s">
        <v>965</v>
      </c>
      <c r="D740" s="5" t="s">
        <v>441</v>
      </c>
      <c r="E740" s="5" t="str">
        <f>IF(COUNTIF(Site_master[SAP ID],Site_master[[#This Row],[SAP ID]])&gt;1,"duplicate","unique")</f>
        <v>unique</v>
      </c>
      <c r="F740" s="7" t="s">
        <v>1486</v>
      </c>
      <c r="G740" s="7" t="s">
        <v>1487</v>
      </c>
      <c r="H740" s="7" t="s">
        <v>2</v>
      </c>
      <c r="I740" t="s">
        <v>190</v>
      </c>
      <c r="J740" t="s">
        <v>189</v>
      </c>
      <c r="K740" t="s">
        <v>1389</v>
      </c>
    </row>
    <row r="741" spans="1:11">
      <c r="A741" s="171" t="s">
        <v>1025</v>
      </c>
      <c r="B741" s="5" t="s">
        <v>966</v>
      </c>
      <c r="C741" s="167" t="s">
        <v>965</v>
      </c>
      <c r="D741" s="5" t="s">
        <v>165</v>
      </c>
      <c r="E741" s="5" t="str">
        <f>IF(COUNTIF(Site_master[SAP ID],Site_master[[#This Row],[SAP ID]])&gt;1,"duplicate","unique")</f>
        <v>unique</v>
      </c>
      <c r="F741" s="7" t="s">
        <v>1681</v>
      </c>
      <c r="G741" s="7" t="s">
        <v>1682</v>
      </c>
      <c r="H741" s="7" t="s">
        <v>2</v>
      </c>
      <c r="I741" s="168" t="s">
        <v>1407</v>
      </c>
      <c r="J741" s="168" t="s">
        <v>127</v>
      </c>
      <c r="K741" t="s">
        <v>31</v>
      </c>
    </row>
    <row r="742" spans="1:11">
      <c r="A742" s="171" t="s">
        <v>1025</v>
      </c>
      <c r="B742" s="5" t="s">
        <v>966</v>
      </c>
      <c r="C742" s="167" t="s">
        <v>965</v>
      </c>
      <c r="D742" s="5" t="s">
        <v>73</v>
      </c>
      <c r="E742" s="5" t="str">
        <f>IF(COUNTIF(Site_master[SAP ID],Site_master[[#This Row],[SAP ID]])&gt;1,"duplicate","unique")</f>
        <v>unique</v>
      </c>
      <c r="F742" s="7" t="s">
        <v>1681</v>
      </c>
      <c r="G742" s="7" t="s">
        <v>1682</v>
      </c>
      <c r="H742" s="7" t="s">
        <v>2</v>
      </c>
      <c r="I742" s="168" t="s">
        <v>1407</v>
      </c>
      <c r="J742" s="168" t="s">
        <v>127</v>
      </c>
      <c r="K742" t="s">
        <v>31</v>
      </c>
    </row>
    <row r="743" spans="1:11">
      <c r="A743" s="171" t="s">
        <v>1025</v>
      </c>
      <c r="B743" s="5" t="s">
        <v>966</v>
      </c>
      <c r="C743" s="167" t="s">
        <v>965</v>
      </c>
      <c r="D743" s="5" t="s">
        <v>68</v>
      </c>
      <c r="E743" s="5" t="str">
        <f>IF(COUNTIF(Site_master[SAP ID],Site_master[[#This Row],[SAP ID]])&gt;1,"duplicate","unique")</f>
        <v>unique</v>
      </c>
      <c r="F743" s="7" t="s">
        <v>1683</v>
      </c>
      <c r="G743" s="7" t="s">
        <v>1684</v>
      </c>
      <c r="H743" s="7" t="s">
        <v>2</v>
      </c>
      <c r="I743" s="168" t="s">
        <v>1407</v>
      </c>
      <c r="J743" s="168" t="s">
        <v>127</v>
      </c>
      <c r="K743" t="s">
        <v>31</v>
      </c>
    </row>
    <row r="744" spans="1:11">
      <c r="A744" s="171" t="s">
        <v>1025</v>
      </c>
      <c r="B744" s="5" t="s">
        <v>966</v>
      </c>
      <c r="C744" s="167" t="s">
        <v>965</v>
      </c>
      <c r="D744" s="5" t="s">
        <v>1685</v>
      </c>
      <c r="E744" s="5" t="str">
        <f>IF(COUNTIF(Site_master[SAP ID],Site_master[[#This Row],[SAP ID]])&gt;1,"duplicate","unique")</f>
        <v>unique</v>
      </c>
      <c r="F744" s="7" t="s">
        <v>1683</v>
      </c>
      <c r="G744" s="7" t="s">
        <v>1684</v>
      </c>
      <c r="H744" s="7" t="s">
        <v>2</v>
      </c>
      <c r="I744" s="168" t="s">
        <v>1407</v>
      </c>
      <c r="J744" s="168" t="s">
        <v>127</v>
      </c>
      <c r="K744" t="s">
        <v>31</v>
      </c>
    </row>
    <row r="745" spans="1:11">
      <c r="A745" s="171" t="s">
        <v>1025</v>
      </c>
      <c r="B745" s="5" t="s">
        <v>966</v>
      </c>
      <c r="C745" s="167" t="s">
        <v>965</v>
      </c>
      <c r="D745" s="5" t="s">
        <v>255</v>
      </c>
      <c r="E745" s="5" t="str">
        <f>IF(COUNTIF(Site_master[SAP ID],Site_master[[#This Row],[SAP ID]])&gt;1,"duplicate","unique")</f>
        <v>unique</v>
      </c>
      <c r="F745" s="7" t="s">
        <v>1683</v>
      </c>
      <c r="G745" s="7" t="s">
        <v>1684</v>
      </c>
      <c r="H745" s="7" t="s">
        <v>2</v>
      </c>
      <c r="I745" s="168" t="s">
        <v>1407</v>
      </c>
      <c r="J745" s="168" t="s">
        <v>127</v>
      </c>
      <c r="K745" t="s">
        <v>31</v>
      </c>
    </row>
    <row r="746" spans="1:11">
      <c r="A746" s="171" t="s">
        <v>1025</v>
      </c>
      <c r="B746" s="5" t="s">
        <v>966</v>
      </c>
      <c r="C746" s="167" t="s">
        <v>965</v>
      </c>
      <c r="D746" s="5" t="s">
        <v>164</v>
      </c>
      <c r="E746" s="5" t="str">
        <f>IF(COUNTIF(Site_master[SAP ID],Site_master[[#This Row],[SAP ID]])&gt;1,"duplicate","unique")</f>
        <v>unique</v>
      </c>
      <c r="F746" s="7" t="s">
        <v>1681</v>
      </c>
      <c r="G746" s="7" t="s">
        <v>1682</v>
      </c>
      <c r="H746" s="7" t="s">
        <v>2</v>
      </c>
      <c r="I746" s="168" t="s">
        <v>1407</v>
      </c>
      <c r="J746" s="168" t="s">
        <v>127</v>
      </c>
      <c r="K746" t="s">
        <v>31</v>
      </c>
    </row>
    <row r="747" spans="1:11">
      <c r="A747" s="171" t="s">
        <v>1025</v>
      </c>
      <c r="B747" s="5" t="s">
        <v>966</v>
      </c>
      <c r="C747" s="167" t="s">
        <v>965</v>
      </c>
      <c r="D747" s="5" t="s">
        <v>1686</v>
      </c>
      <c r="E747" s="5" t="str">
        <f>IF(COUNTIF(Site_master[SAP ID],Site_master[[#This Row],[SAP ID]])&gt;1,"duplicate","unique")</f>
        <v>unique</v>
      </c>
      <c r="F747" s="7" t="s">
        <v>1687</v>
      </c>
      <c r="G747" s="7" t="s">
        <v>1688</v>
      </c>
      <c r="H747" s="7" t="s">
        <v>2</v>
      </c>
      <c r="I747" s="168" t="s">
        <v>1407</v>
      </c>
      <c r="J747" s="168" t="s">
        <v>127</v>
      </c>
      <c r="K747" t="s">
        <v>31</v>
      </c>
    </row>
    <row r="748" spans="1:11">
      <c r="A748" s="171" t="s">
        <v>1025</v>
      </c>
      <c r="B748" s="5" t="s">
        <v>966</v>
      </c>
      <c r="C748" s="167" t="s">
        <v>965</v>
      </c>
      <c r="D748" s="5" t="s">
        <v>463</v>
      </c>
      <c r="E748" s="5" t="str">
        <f>IF(COUNTIF(Site_master[SAP ID],Site_master[[#This Row],[SAP ID]])&gt;1,"duplicate","unique")</f>
        <v>unique</v>
      </c>
      <c r="F748" s="7" t="s">
        <v>1683</v>
      </c>
      <c r="G748" s="7" t="s">
        <v>1684</v>
      </c>
      <c r="H748" s="7" t="s">
        <v>2</v>
      </c>
      <c r="I748" s="168" t="s">
        <v>1407</v>
      </c>
      <c r="J748" s="168" t="s">
        <v>127</v>
      </c>
      <c r="K748" t="s">
        <v>31</v>
      </c>
    </row>
    <row r="749" spans="1:11">
      <c r="A749" s="171" t="s">
        <v>1025</v>
      </c>
      <c r="B749" s="5" t="s">
        <v>966</v>
      </c>
      <c r="C749" s="167" t="s">
        <v>965</v>
      </c>
      <c r="D749" s="5" t="s">
        <v>256</v>
      </c>
      <c r="E749" s="5" t="str">
        <f>IF(COUNTIF(Site_master[SAP ID],Site_master[[#This Row],[SAP ID]])&gt;1,"duplicate","unique")</f>
        <v>unique</v>
      </c>
      <c r="F749" s="7" t="s">
        <v>1683</v>
      </c>
      <c r="G749" s="7" t="s">
        <v>1684</v>
      </c>
      <c r="H749" s="7" t="s">
        <v>2</v>
      </c>
      <c r="I749" s="168" t="s">
        <v>1407</v>
      </c>
      <c r="J749" s="168" t="s">
        <v>127</v>
      </c>
      <c r="K749" t="s">
        <v>31</v>
      </c>
    </row>
    <row r="750" spans="1:11">
      <c r="A750" s="171" t="s">
        <v>1025</v>
      </c>
      <c r="B750" s="5" t="s">
        <v>966</v>
      </c>
      <c r="C750" s="167" t="s">
        <v>965</v>
      </c>
      <c r="D750" s="5" t="s">
        <v>257</v>
      </c>
      <c r="E750" s="5" t="str">
        <f>IF(COUNTIF(Site_master[SAP ID],Site_master[[#This Row],[SAP ID]])&gt;1,"duplicate","unique")</f>
        <v>unique</v>
      </c>
      <c r="F750" s="7" t="s">
        <v>1683</v>
      </c>
      <c r="G750" s="7" t="s">
        <v>1684</v>
      </c>
      <c r="H750" s="7" t="s">
        <v>2</v>
      </c>
      <c r="I750" s="168" t="s">
        <v>1407</v>
      </c>
      <c r="J750" s="168" t="s">
        <v>127</v>
      </c>
      <c r="K750" t="s">
        <v>31</v>
      </c>
    </row>
    <row r="751" spans="1:11">
      <c r="A751" s="171" t="s">
        <v>1025</v>
      </c>
      <c r="B751" s="5" t="s">
        <v>966</v>
      </c>
      <c r="C751" s="167" t="s">
        <v>965</v>
      </c>
      <c r="D751" s="5" t="s">
        <v>258</v>
      </c>
      <c r="E751" s="5" t="str">
        <f>IF(COUNTIF(Site_master[SAP ID],Site_master[[#This Row],[SAP ID]])&gt;1,"duplicate","unique")</f>
        <v>unique</v>
      </c>
      <c r="F751" s="7" t="s">
        <v>1683</v>
      </c>
      <c r="G751" s="7" t="s">
        <v>1684</v>
      </c>
      <c r="H751" s="7" t="s">
        <v>2</v>
      </c>
      <c r="I751" s="168" t="s">
        <v>1407</v>
      </c>
      <c r="J751" s="168" t="s">
        <v>127</v>
      </c>
      <c r="K751" t="s">
        <v>31</v>
      </c>
    </row>
    <row r="752" spans="1:11">
      <c r="A752" s="171" t="s">
        <v>1025</v>
      </c>
      <c r="B752" s="5" t="s">
        <v>966</v>
      </c>
      <c r="C752" s="167" t="s">
        <v>965</v>
      </c>
      <c r="D752" s="5" t="s">
        <v>667</v>
      </c>
      <c r="E752" s="5" t="str">
        <f>IF(COUNTIF(Site_master[SAP ID],Site_master[[#This Row],[SAP ID]])&gt;1,"duplicate","unique")</f>
        <v>unique</v>
      </c>
      <c r="F752" s="7" t="s">
        <v>1689</v>
      </c>
      <c r="G752" s="7" t="s">
        <v>1690</v>
      </c>
      <c r="H752" s="7" t="s">
        <v>2</v>
      </c>
      <c r="I752" s="168" t="s">
        <v>1407</v>
      </c>
      <c r="J752" s="168" t="s">
        <v>127</v>
      </c>
      <c r="K752" t="s">
        <v>31</v>
      </c>
    </row>
    <row r="753" spans="1:11">
      <c r="A753" s="171" t="s">
        <v>1025</v>
      </c>
      <c r="B753" s="5" t="s">
        <v>966</v>
      </c>
      <c r="C753" s="167" t="s">
        <v>965</v>
      </c>
      <c r="D753" s="5" t="s">
        <v>1691</v>
      </c>
      <c r="E753" s="5" t="str">
        <f>IF(COUNTIF(Site_master[SAP ID],Site_master[[#This Row],[SAP ID]])&gt;1,"duplicate","unique")</f>
        <v>unique</v>
      </c>
      <c r="F753" s="7" t="s">
        <v>1689</v>
      </c>
      <c r="G753" s="7" t="s">
        <v>1690</v>
      </c>
      <c r="H753" s="7" t="s">
        <v>2</v>
      </c>
      <c r="I753" s="168" t="s">
        <v>1407</v>
      </c>
      <c r="J753" s="168" t="s">
        <v>127</v>
      </c>
      <c r="K753" t="s">
        <v>31</v>
      </c>
    </row>
    <row r="754" spans="1:11">
      <c r="A754" s="171" t="s">
        <v>1025</v>
      </c>
      <c r="B754" s="5" t="s">
        <v>966</v>
      </c>
      <c r="C754" s="167" t="s">
        <v>965</v>
      </c>
      <c r="D754" s="5" t="s">
        <v>71</v>
      </c>
      <c r="E754" s="5" t="str">
        <f>IF(COUNTIF(Site_master[SAP ID],Site_master[[#This Row],[SAP ID]])&gt;1,"duplicate","unique")</f>
        <v>unique</v>
      </c>
      <c r="F754" s="7" t="s">
        <v>1689</v>
      </c>
      <c r="G754" s="7" t="s">
        <v>1690</v>
      </c>
      <c r="H754" s="7" t="s">
        <v>2</v>
      </c>
      <c r="I754" s="168" t="s">
        <v>1407</v>
      </c>
      <c r="J754" s="168" t="s">
        <v>127</v>
      </c>
      <c r="K754" t="s">
        <v>31</v>
      </c>
    </row>
    <row r="755" spans="1:11">
      <c r="A755" s="171" t="s">
        <v>1025</v>
      </c>
      <c r="B755" s="5" t="s">
        <v>966</v>
      </c>
      <c r="C755" s="167" t="s">
        <v>965</v>
      </c>
      <c r="D755" s="5" t="s">
        <v>259</v>
      </c>
      <c r="E755" s="5" t="str">
        <f>IF(COUNTIF(Site_master[SAP ID],Site_master[[#This Row],[SAP ID]])&gt;1,"duplicate","unique")</f>
        <v>unique</v>
      </c>
      <c r="F755" s="7" t="s">
        <v>1683</v>
      </c>
      <c r="G755" s="7" t="s">
        <v>1684</v>
      </c>
      <c r="H755" s="7" t="s">
        <v>2</v>
      </c>
      <c r="I755" s="168" t="s">
        <v>1407</v>
      </c>
      <c r="J755" s="168" t="s">
        <v>127</v>
      </c>
      <c r="K755" t="s">
        <v>31</v>
      </c>
    </row>
    <row r="756" spans="1:11">
      <c r="A756" s="171" t="s">
        <v>1025</v>
      </c>
      <c r="B756" s="5" t="s">
        <v>966</v>
      </c>
      <c r="C756" s="167" t="s">
        <v>965</v>
      </c>
      <c r="D756" s="5" t="s">
        <v>260</v>
      </c>
      <c r="E756" s="5" t="str">
        <f>IF(COUNTIF(Site_master[SAP ID],Site_master[[#This Row],[SAP ID]])&gt;1,"duplicate","unique")</f>
        <v>unique</v>
      </c>
      <c r="F756" s="7" t="s">
        <v>1683</v>
      </c>
      <c r="G756" s="7" t="s">
        <v>1684</v>
      </c>
      <c r="H756" s="7" t="s">
        <v>2</v>
      </c>
      <c r="I756" s="168" t="s">
        <v>1407</v>
      </c>
      <c r="J756" s="168" t="s">
        <v>127</v>
      </c>
      <c r="K756" t="s">
        <v>31</v>
      </c>
    </row>
    <row r="757" spans="1:11">
      <c r="A757" s="171" t="s">
        <v>1025</v>
      </c>
      <c r="B757" s="5" t="s">
        <v>966</v>
      </c>
      <c r="C757" s="167" t="s">
        <v>965</v>
      </c>
      <c r="D757" s="5" t="s">
        <v>306</v>
      </c>
      <c r="E757" s="5" t="str">
        <f>IF(COUNTIF(Site_master[SAP ID],Site_master[[#This Row],[SAP ID]])&gt;1,"duplicate","unique")</f>
        <v>unique</v>
      </c>
      <c r="F757" s="7" t="s">
        <v>1683</v>
      </c>
      <c r="G757" s="7" t="s">
        <v>1684</v>
      </c>
      <c r="H757" s="7" t="s">
        <v>2</v>
      </c>
      <c r="I757" s="168" t="s">
        <v>1407</v>
      </c>
      <c r="J757" s="168" t="s">
        <v>127</v>
      </c>
      <c r="K757" t="s">
        <v>31</v>
      </c>
    </row>
    <row r="758" spans="1:11">
      <c r="A758" s="171" t="s">
        <v>1025</v>
      </c>
      <c r="B758" s="5" t="s">
        <v>966</v>
      </c>
      <c r="C758" s="167" t="s">
        <v>965</v>
      </c>
      <c r="D758" s="5" t="s">
        <v>216</v>
      </c>
      <c r="E758" s="5" t="str">
        <f>IF(COUNTIF(Site_master[SAP ID],Site_master[[#This Row],[SAP ID]])&gt;1,"duplicate","unique")</f>
        <v>unique</v>
      </c>
      <c r="F758" s="7" t="s">
        <v>1689</v>
      </c>
      <c r="G758" s="7" t="s">
        <v>1690</v>
      </c>
      <c r="H758" s="7" t="s">
        <v>2</v>
      </c>
      <c r="I758" s="168" t="s">
        <v>1407</v>
      </c>
      <c r="J758" s="168" t="s">
        <v>127</v>
      </c>
      <c r="K758" t="s">
        <v>31</v>
      </c>
    </row>
    <row r="759" spans="1:11">
      <c r="A759" s="171" t="s">
        <v>1025</v>
      </c>
      <c r="B759" s="5" t="s">
        <v>966</v>
      </c>
      <c r="C759" s="167" t="s">
        <v>965</v>
      </c>
      <c r="D759" s="5" t="s">
        <v>1692</v>
      </c>
      <c r="E759" s="5" t="str">
        <f>IF(COUNTIF(Site_master[SAP ID],Site_master[[#This Row],[SAP ID]])&gt;1,"duplicate","unique")</f>
        <v>unique</v>
      </c>
      <c r="F759" s="7" t="s">
        <v>1689</v>
      </c>
      <c r="G759" s="7" t="s">
        <v>1690</v>
      </c>
      <c r="H759" s="7" t="s">
        <v>2</v>
      </c>
      <c r="I759" s="168" t="s">
        <v>1407</v>
      </c>
      <c r="J759" s="168" t="s">
        <v>127</v>
      </c>
      <c r="K759" t="s">
        <v>31</v>
      </c>
    </row>
    <row r="760" spans="1:11">
      <c r="A760" s="171" t="s">
        <v>1025</v>
      </c>
      <c r="B760" s="5" t="s">
        <v>966</v>
      </c>
      <c r="C760" s="167" t="s">
        <v>965</v>
      </c>
      <c r="D760" s="5" t="s">
        <v>614</v>
      </c>
      <c r="E760" s="5" t="str">
        <f>IF(COUNTIF(Site_master[SAP ID],Site_master[[#This Row],[SAP ID]])&gt;1,"duplicate","unique")</f>
        <v>unique</v>
      </c>
      <c r="F760" s="7" t="s">
        <v>1689</v>
      </c>
      <c r="G760" s="7" t="s">
        <v>1690</v>
      </c>
      <c r="H760" s="7" t="s">
        <v>2</v>
      </c>
      <c r="I760" s="168" t="s">
        <v>1407</v>
      </c>
      <c r="J760" s="168" t="s">
        <v>127</v>
      </c>
      <c r="K760" t="s">
        <v>31</v>
      </c>
    </row>
    <row r="761" spans="1:11">
      <c r="A761" s="171" t="s">
        <v>1025</v>
      </c>
      <c r="B761" s="5" t="s">
        <v>966</v>
      </c>
      <c r="C761" s="167" t="s">
        <v>965</v>
      </c>
      <c r="D761" s="5" t="s">
        <v>1693</v>
      </c>
      <c r="E761" s="5" t="str">
        <f>IF(COUNTIF(Site_master[SAP ID],Site_master[[#This Row],[SAP ID]])&gt;1,"duplicate","unique")</f>
        <v>unique</v>
      </c>
      <c r="F761" s="7" t="s">
        <v>1694</v>
      </c>
      <c r="G761" s="7" t="s">
        <v>1695</v>
      </c>
      <c r="H761" s="7" t="s">
        <v>2</v>
      </c>
      <c r="I761" s="168" t="s">
        <v>1407</v>
      </c>
      <c r="J761" s="168" t="s">
        <v>127</v>
      </c>
      <c r="K761" t="s">
        <v>31</v>
      </c>
    </row>
    <row r="762" spans="1:11">
      <c r="A762" s="171" t="s">
        <v>1025</v>
      </c>
      <c r="B762" s="5" t="s">
        <v>966</v>
      </c>
      <c r="C762" s="167" t="s">
        <v>965</v>
      </c>
      <c r="D762" s="5" t="s">
        <v>1696</v>
      </c>
      <c r="E762" s="5" t="str">
        <f>IF(COUNTIF(Site_master[SAP ID],Site_master[[#This Row],[SAP ID]])&gt;1,"duplicate","unique")</f>
        <v>unique</v>
      </c>
      <c r="F762" s="7" t="s">
        <v>1687</v>
      </c>
      <c r="G762" s="7" t="s">
        <v>1688</v>
      </c>
      <c r="H762" s="7" t="s">
        <v>2</v>
      </c>
      <c r="I762" s="168" t="s">
        <v>1407</v>
      </c>
      <c r="J762" s="168" t="s">
        <v>127</v>
      </c>
      <c r="K762" t="s">
        <v>31</v>
      </c>
    </row>
    <row r="763" spans="1:11">
      <c r="A763" s="171" t="s">
        <v>1025</v>
      </c>
      <c r="B763" s="5" t="s">
        <v>966</v>
      </c>
      <c r="C763" s="167" t="s">
        <v>965</v>
      </c>
      <c r="D763" s="5" t="s">
        <v>1697</v>
      </c>
      <c r="E763" s="5" t="str">
        <f>IF(COUNTIF(Site_master[SAP ID],Site_master[[#This Row],[SAP ID]])&gt;1,"duplicate","unique")</f>
        <v>unique</v>
      </c>
      <c r="F763" s="7" t="s">
        <v>1698</v>
      </c>
      <c r="G763" s="7" t="s">
        <v>1699</v>
      </c>
      <c r="H763" s="7" t="s">
        <v>2</v>
      </c>
      <c r="I763" s="168" t="s">
        <v>1407</v>
      </c>
      <c r="J763" s="168" t="s">
        <v>127</v>
      </c>
      <c r="K763" t="s">
        <v>31</v>
      </c>
    </row>
    <row r="764" spans="1:11">
      <c r="A764" s="171" t="s">
        <v>1025</v>
      </c>
      <c r="B764" s="5" t="s">
        <v>966</v>
      </c>
      <c r="C764" s="167" t="s">
        <v>965</v>
      </c>
      <c r="D764" s="5" t="s">
        <v>297</v>
      </c>
      <c r="E764" s="5" t="str">
        <f>IF(COUNTIF(Site_master[SAP ID],Site_master[[#This Row],[SAP ID]])&gt;1,"duplicate","unique")</f>
        <v>unique</v>
      </c>
      <c r="F764" s="7" t="s">
        <v>1700</v>
      </c>
      <c r="G764" s="7" t="s">
        <v>1701</v>
      </c>
      <c r="H764" s="7" t="s">
        <v>2</v>
      </c>
      <c r="I764" s="168" t="s">
        <v>340</v>
      </c>
      <c r="J764" s="168" t="s">
        <v>129</v>
      </c>
      <c r="K764" s="168" t="s">
        <v>1467</v>
      </c>
    </row>
    <row r="765" spans="1:11">
      <c r="A765" s="171" t="s">
        <v>1025</v>
      </c>
      <c r="B765" s="5" t="s">
        <v>966</v>
      </c>
      <c r="C765" s="167" t="s">
        <v>965</v>
      </c>
      <c r="D765" s="5" t="s">
        <v>414</v>
      </c>
      <c r="E765" s="5" t="str">
        <f>IF(COUNTIF(Site_master[SAP ID],Site_master[[#This Row],[SAP ID]])&gt;1,"duplicate","unique")</f>
        <v>unique</v>
      </c>
      <c r="F765" s="7" t="s">
        <v>1633</v>
      </c>
      <c r="G765" s="7" t="s">
        <v>1634</v>
      </c>
      <c r="H765" s="7" t="s">
        <v>2</v>
      </c>
      <c r="I765" s="168" t="s">
        <v>340</v>
      </c>
      <c r="J765" s="168" t="s">
        <v>129</v>
      </c>
      <c r="K765" s="168" t="s">
        <v>1467</v>
      </c>
    </row>
    <row r="766" spans="1:11">
      <c r="A766" s="171" t="s">
        <v>1025</v>
      </c>
      <c r="B766" s="5" t="s">
        <v>966</v>
      </c>
      <c r="C766" s="167" t="s">
        <v>965</v>
      </c>
      <c r="D766" s="5" t="s">
        <v>252</v>
      </c>
      <c r="E766" s="5" t="str">
        <f>IF(COUNTIF(Site_master[SAP ID],Site_master[[#This Row],[SAP ID]])&gt;1,"duplicate","unique")</f>
        <v>unique</v>
      </c>
      <c r="F766" s="7" t="s">
        <v>1702</v>
      </c>
      <c r="G766" s="7" t="s">
        <v>1703</v>
      </c>
      <c r="H766" s="7" t="s">
        <v>2</v>
      </c>
      <c r="I766" s="168" t="s">
        <v>1407</v>
      </c>
      <c r="J766" s="168" t="s">
        <v>127</v>
      </c>
      <c r="K766" t="s">
        <v>31</v>
      </c>
    </row>
    <row r="767" spans="1:11">
      <c r="A767" s="171" t="s">
        <v>1025</v>
      </c>
      <c r="B767" s="5" t="s">
        <v>966</v>
      </c>
      <c r="C767" s="167" t="s">
        <v>965</v>
      </c>
      <c r="D767" s="5" t="s">
        <v>1704</v>
      </c>
      <c r="E767" s="5" t="str">
        <f>IF(COUNTIF(Site_master[SAP ID],Site_master[[#This Row],[SAP ID]])&gt;1,"duplicate","unique")</f>
        <v>unique</v>
      </c>
      <c r="F767" s="7" t="s">
        <v>1689</v>
      </c>
      <c r="G767" s="7" t="s">
        <v>1690</v>
      </c>
      <c r="H767" s="7" t="s">
        <v>2</v>
      </c>
      <c r="I767" s="168" t="s">
        <v>1407</v>
      </c>
      <c r="J767" s="168" t="s">
        <v>127</v>
      </c>
      <c r="K767" t="s">
        <v>31</v>
      </c>
    </row>
    <row r="768" spans="1:11">
      <c r="A768" s="171" t="s">
        <v>1025</v>
      </c>
      <c r="B768" s="5" t="s">
        <v>966</v>
      </c>
      <c r="C768" s="167" t="s">
        <v>965</v>
      </c>
      <c r="D768" s="5" t="s">
        <v>1705</v>
      </c>
      <c r="E768" s="5" t="str">
        <f>IF(COUNTIF(Site_master[SAP ID],Site_master[[#This Row],[SAP ID]])&gt;1,"duplicate","unique")</f>
        <v>unique</v>
      </c>
      <c r="F768" s="7" t="s">
        <v>1689</v>
      </c>
      <c r="G768" s="7" t="s">
        <v>1690</v>
      </c>
      <c r="H768" s="7" t="s">
        <v>2</v>
      </c>
      <c r="I768" s="168" t="s">
        <v>1407</v>
      </c>
      <c r="J768" s="168" t="s">
        <v>127</v>
      </c>
      <c r="K768" t="s">
        <v>31</v>
      </c>
    </row>
    <row r="769" spans="1:11">
      <c r="A769" s="171" t="s">
        <v>1025</v>
      </c>
      <c r="B769" s="5" t="s">
        <v>966</v>
      </c>
      <c r="C769" s="167" t="s">
        <v>965</v>
      </c>
      <c r="D769" s="5" t="s">
        <v>1706</v>
      </c>
      <c r="E769" s="5" t="str">
        <f>IF(COUNTIF(Site_master[SAP ID],Site_master[[#This Row],[SAP ID]])&gt;1,"duplicate","unique")</f>
        <v>unique</v>
      </c>
      <c r="F769" s="7" t="s">
        <v>1689</v>
      </c>
      <c r="G769" s="7" t="s">
        <v>1690</v>
      </c>
      <c r="H769" s="7" t="s">
        <v>2</v>
      </c>
      <c r="I769" s="168" t="s">
        <v>1407</v>
      </c>
      <c r="J769" s="168" t="s">
        <v>127</v>
      </c>
      <c r="K769" t="s">
        <v>31</v>
      </c>
    </row>
    <row r="770" spans="1:11">
      <c r="A770" s="171" t="s">
        <v>1025</v>
      </c>
      <c r="B770" s="5" t="s">
        <v>966</v>
      </c>
      <c r="C770" s="167" t="s">
        <v>965</v>
      </c>
      <c r="D770" s="5" t="s">
        <v>541</v>
      </c>
      <c r="E770" s="5" t="str">
        <f>IF(COUNTIF(Site_master[SAP ID],Site_master[[#This Row],[SAP ID]])&gt;1,"duplicate","unique")</f>
        <v>unique</v>
      </c>
      <c r="F770" s="7" t="s">
        <v>1633</v>
      </c>
      <c r="G770" s="7" t="s">
        <v>1634</v>
      </c>
      <c r="H770" s="7" t="s">
        <v>2</v>
      </c>
      <c r="I770" s="168" t="s">
        <v>340</v>
      </c>
      <c r="J770" s="168" t="s">
        <v>129</v>
      </c>
      <c r="K770" s="168" t="s">
        <v>1467</v>
      </c>
    </row>
    <row r="771" spans="1:11">
      <c r="A771" s="171" t="s">
        <v>1025</v>
      </c>
      <c r="B771" s="5" t="s">
        <v>966</v>
      </c>
      <c r="C771" s="167" t="s">
        <v>965</v>
      </c>
      <c r="D771" s="5" t="s">
        <v>1707</v>
      </c>
      <c r="E771" s="5" t="str">
        <f>IF(COUNTIF(Site_master[SAP ID],Site_master[[#This Row],[SAP ID]])&gt;1,"duplicate","unique")</f>
        <v>unique</v>
      </c>
      <c r="F771" s="7" t="s">
        <v>1708</v>
      </c>
      <c r="G771" s="7" t="s">
        <v>1709</v>
      </c>
      <c r="H771" s="7" t="s">
        <v>2</v>
      </c>
      <c r="I771" s="168" t="s">
        <v>340</v>
      </c>
      <c r="J771" s="168" t="s">
        <v>129</v>
      </c>
      <c r="K771" s="168" t="s">
        <v>1467</v>
      </c>
    </row>
    <row r="772" spans="1:11">
      <c r="A772" s="171" t="s">
        <v>1025</v>
      </c>
      <c r="B772" s="5" t="s">
        <v>966</v>
      </c>
      <c r="C772" s="167" t="s">
        <v>965</v>
      </c>
      <c r="D772" s="5" t="s">
        <v>466</v>
      </c>
      <c r="E772" s="5" t="str">
        <f>IF(COUNTIF(Site_master[SAP ID],Site_master[[#This Row],[SAP ID]])&gt;1,"duplicate","unique")</f>
        <v>unique</v>
      </c>
      <c r="F772" s="7" t="s">
        <v>1710</v>
      </c>
      <c r="G772" s="7" t="s">
        <v>1711</v>
      </c>
      <c r="H772" s="7" t="s">
        <v>1</v>
      </c>
      <c r="I772" s="5" t="s">
        <v>108</v>
      </c>
      <c r="J772" s="168" t="s">
        <v>107</v>
      </c>
      <c r="K772" s="5" t="s">
        <v>1543</v>
      </c>
    </row>
    <row r="773" spans="1:11">
      <c r="A773" s="171" t="s">
        <v>1025</v>
      </c>
      <c r="B773" s="5" t="s">
        <v>966</v>
      </c>
      <c r="C773" s="167" t="s">
        <v>965</v>
      </c>
      <c r="D773" s="5" t="s">
        <v>1712</v>
      </c>
      <c r="E773" s="5" t="str">
        <f>IF(COUNTIF(Site_master[SAP ID],Site_master[[#This Row],[SAP ID]])&gt;1,"duplicate","unique")</f>
        <v>unique</v>
      </c>
      <c r="F773" s="7" t="s">
        <v>1687</v>
      </c>
      <c r="G773" s="7" t="s">
        <v>1688</v>
      </c>
      <c r="H773" s="7" t="s">
        <v>2</v>
      </c>
      <c r="I773" s="168" t="s">
        <v>1407</v>
      </c>
      <c r="J773" s="168" t="s">
        <v>127</v>
      </c>
      <c r="K773" t="s">
        <v>31</v>
      </c>
    </row>
    <row r="774" spans="1:11">
      <c r="A774" s="171" t="s">
        <v>1025</v>
      </c>
      <c r="B774" s="5" t="s">
        <v>966</v>
      </c>
      <c r="C774" s="167" t="s">
        <v>965</v>
      </c>
      <c r="D774" s="5" t="s">
        <v>1713</v>
      </c>
      <c r="E774" s="5" t="str">
        <f>IF(COUNTIF(Site_master[SAP ID],Site_master[[#This Row],[SAP ID]])&gt;1,"duplicate","unique")</f>
        <v>unique</v>
      </c>
      <c r="F774" s="7" t="s">
        <v>1702</v>
      </c>
      <c r="G774" s="7" t="s">
        <v>1703</v>
      </c>
      <c r="H774" s="7" t="s">
        <v>2</v>
      </c>
      <c r="I774" s="168" t="s">
        <v>1407</v>
      </c>
      <c r="J774" s="168" t="s">
        <v>127</v>
      </c>
      <c r="K774" t="s">
        <v>31</v>
      </c>
    </row>
    <row r="775" spans="1:11">
      <c r="A775" s="171" t="s">
        <v>1025</v>
      </c>
      <c r="B775" s="5" t="s">
        <v>966</v>
      </c>
      <c r="C775" s="167" t="s">
        <v>965</v>
      </c>
      <c r="D775" s="5" t="s">
        <v>613</v>
      </c>
      <c r="E775" s="5" t="str">
        <f>IF(COUNTIF(Site_master[SAP ID],Site_master[[#This Row],[SAP ID]])&gt;1,"duplicate","unique")</f>
        <v>unique</v>
      </c>
      <c r="F775" s="7" t="s">
        <v>1702</v>
      </c>
      <c r="G775" s="7" t="s">
        <v>1703</v>
      </c>
      <c r="H775" s="7" t="s">
        <v>2</v>
      </c>
      <c r="I775" s="168" t="s">
        <v>1407</v>
      </c>
      <c r="J775" s="168" t="s">
        <v>127</v>
      </c>
      <c r="K775" t="s">
        <v>31</v>
      </c>
    </row>
    <row r="776" spans="1:11">
      <c r="A776" s="171" t="s">
        <v>1025</v>
      </c>
      <c r="B776" s="5" t="s">
        <v>966</v>
      </c>
      <c r="C776" s="167" t="s">
        <v>965</v>
      </c>
      <c r="D776" s="5" t="s">
        <v>1714</v>
      </c>
      <c r="E776" s="5" t="str">
        <f>IF(COUNTIF(Site_master[SAP ID],Site_master[[#This Row],[SAP ID]])&gt;1,"duplicate","unique")</f>
        <v>unique</v>
      </c>
      <c r="F776" s="7" t="s">
        <v>1687</v>
      </c>
      <c r="G776" s="7" t="s">
        <v>1688</v>
      </c>
      <c r="H776" s="7" t="s">
        <v>2</v>
      </c>
      <c r="I776" s="168" t="s">
        <v>1407</v>
      </c>
      <c r="J776" s="168" t="s">
        <v>127</v>
      </c>
      <c r="K776" t="s">
        <v>31</v>
      </c>
    </row>
    <row r="777" spans="1:11">
      <c r="A777" s="171" t="s">
        <v>1025</v>
      </c>
      <c r="B777" s="5" t="s">
        <v>966</v>
      </c>
      <c r="C777" s="167" t="s">
        <v>965</v>
      </c>
      <c r="D777" s="5" t="s">
        <v>70</v>
      </c>
      <c r="E777" s="5" t="str">
        <f>IF(COUNTIF(Site_master[SAP ID],Site_master[[#This Row],[SAP ID]])&gt;1,"duplicate","unique")</f>
        <v>unique</v>
      </c>
      <c r="F777" s="7" t="s">
        <v>1694</v>
      </c>
      <c r="G777" s="7" t="s">
        <v>1695</v>
      </c>
      <c r="H777" s="7" t="s">
        <v>2</v>
      </c>
      <c r="I777" s="168" t="s">
        <v>1407</v>
      </c>
      <c r="J777" s="168" t="s">
        <v>127</v>
      </c>
      <c r="K777" t="s">
        <v>31</v>
      </c>
    </row>
    <row r="778" spans="1:11">
      <c r="A778" s="171" t="s">
        <v>1025</v>
      </c>
      <c r="B778" s="5" t="s">
        <v>966</v>
      </c>
      <c r="C778" s="167" t="s">
        <v>965</v>
      </c>
      <c r="D778" s="5" t="s">
        <v>219</v>
      </c>
      <c r="E778" s="5" t="str">
        <f>IF(COUNTIF(Site_master[SAP ID],Site_master[[#This Row],[SAP ID]])&gt;1,"duplicate","unique")</f>
        <v>unique</v>
      </c>
      <c r="F778" s="7" t="s">
        <v>1694</v>
      </c>
      <c r="G778" s="7" t="s">
        <v>1695</v>
      </c>
      <c r="H778" s="7" t="s">
        <v>2</v>
      </c>
      <c r="I778" s="168" t="s">
        <v>1407</v>
      </c>
      <c r="J778" s="168" t="s">
        <v>127</v>
      </c>
      <c r="K778" t="s">
        <v>31</v>
      </c>
    </row>
    <row r="779" spans="1:11">
      <c r="A779" s="171" t="s">
        <v>1025</v>
      </c>
      <c r="B779" s="5" t="s">
        <v>966</v>
      </c>
      <c r="C779" s="167" t="s">
        <v>965</v>
      </c>
      <c r="D779" s="5" t="s">
        <v>220</v>
      </c>
      <c r="E779" s="5" t="str">
        <f>IF(COUNTIF(Site_master[SAP ID],Site_master[[#This Row],[SAP ID]])&gt;1,"duplicate","unique")</f>
        <v>unique</v>
      </c>
      <c r="F779" s="7" t="s">
        <v>1694</v>
      </c>
      <c r="G779" s="7" t="s">
        <v>1695</v>
      </c>
      <c r="H779" s="7" t="s">
        <v>2</v>
      </c>
      <c r="I779" s="168" t="s">
        <v>1407</v>
      </c>
      <c r="J779" s="168" t="s">
        <v>127</v>
      </c>
      <c r="K779" t="s">
        <v>31</v>
      </c>
    </row>
    <row r="780" spans="1:11">
      <c r="A780" s="171" t="s">
        <v>1025</v>
      </c>
      <c r="B780" s="5" t="s">
        <v>966</v>
      </c>
      <c r="C780" s="167" t="s">
        <v>965</v>
      </c>
      <c r="D780" s="5" t="s">
        <v>1715</v>
      </c>
      <c r="E780" s="5" t="str">
        <f>IF(COUNTIF(Site_master[SAP ID],Site_master[[#This Row],[SAP ID]])&gt;1,"duplicate","unique")</f>
        <v>unique</v>
      </c>
      <c r="F780" s="7" t="s">
        <v>1694</v>
      </c>
      <c r="G780" s="7" t="s">
        <v>1695</v>
      </c>
      <c r="H780" s="7" t="s">
        <v>2</v>
      </c>
      <c r="I780" s="168" t="s">
        <v>1407</v>
      </c>
      <c r="J780" s="168" t="s">
        <v>127</v>
      </c>
      <c r="K780" t="s">
        <v>31</v>
      </c>
    </row>
    <row r="781" spans="1:11">
      <c r="A781" s="171" t="s">
        <v>1025</v>
      </c>
      <c r="B781" s="5" t="s">
        <v>966</v>
      </c>
      <c r="C781" s="167" t="s">
        <v>965</v>
      </c>
      <c r="D781" s="5" t="s">
        <v>1716</v>
      </c>
      <c r="E781" s="5" t="str">
        <f>IF(COUNTIF(Site_master[SAP ID],Site_master[[#This Row],[SAP ID]])&gt;1,"duplicate","unique")</f>
        <v>unique</v>
      </c>
      <c r="F781" s="7" t="s">
        <v>1702</v>
      </c>
      <c r="G781" s="7" t="s">
        <v>1703</v>
      </c>
      <c r="H781" s="7" t="s">
        <v>2</v>
      </c>
      <c r="I781" s="168" t="s">
        <v>1407</v>
      </c>
      <c r="J781" s="168" t="s">
        <v>127</v>
      </c>
      <c r="K781" t="s">
        <v>31</v>
      </c>
    </row>
    <row r="782" spans="1:11">
      <c r="A782" s="171" t="s">
        <v>1025</v>
      </c>
      <c r="B782" s="5" t="s">
        <v>966</v>
      </c>
      <c r="C782" s="167" t="s">
        <v>965</v>
      </c>
      <c r="D782" s="5" t="s">
        <v>217</v>
      </c>
      <c r="E782" s="5" t="str">
        <f>IF(COUNTIF(Site_master[SAP ID],Site_master[[#This Row],[SAP ID]])&gt;1,"duplicate","unique")</f>
        <v>unique</v>
      </c>
      <c r="F782" s="7" t="s">
        <v>1702</v>
      </c>
      <c r="G782" s="7" t="s">
        <v>1703</v>
      </c>
      <c r="H782" s="7" t="s">
        <v>2</v>
      </c>
      <c r="I782" s="168" t="s">
        <v>1407</v>
      </c>
      <c r="J782" s="168" t="s">
        <v>127</v>
      </c>
      <c r="K782" t="s">
        <v>31</v>
      </c>
    </row>
    <row r="783" spans="1:11">
      <c r="A783" s="171" t="s">
        <v>1025</v>
      </c>
      <c r="B783" s="5" t="s">
        <v>966</v>
      </c>
      <c r="C783" s="167" t="s">
        <v>965</v>
      </c>
      <c r="D783" s="5" t="s">
        <v>1717</v>
      </c>
      <c r="E783" s="5" t="str">
        <f>IF(COUNTIF(Site_master[SAP ID],Site_master[[#This Row],[SAP ID]])&gt;1,"duplicate","unique")</f>
        <v>unique</v>
      </c>
      <c r="F783" s="7" t="s">
        <v>1702</v>
      </c>
      <c r="G783" s="7" t="s">
        <v>1703</v>
      </c>
      <c r="H783" s="7" t="s">
        <v>2</v>
      </c>
      <c r="I783" s="168" t="s">
        <v>1407</v>
      </c>
      <c r="J783" s="168" t="s">
        <v>127</v>
      </c>
      <c r="K783" t="s">
        <v>31</v>
      </c>
    </row>
    <row r="784" spans="1:11">
      <c r="A784" s="171" t="s">
        <v>1025</v>
      </c>
      <c r="B784" s="5" t="s">
        <v>966</v>
      </c>
      <c r="C784" s="167" t="s">
        <v>965</v>
      </c>
      <c r="D784" s="5" t="s">
        <v>1718</v>
      </c>
      <c r="E784" s="5" t="str">
        <f>IF(COUNTIF(Site_master[SAP ID],Site_master[[#This Row],[SAP ID]])&gt;1,"duplicate","unique")</f>
        <v>unique</v>
      </c>
      <c r="F784" s="7" t="s">
        <v>1702</v>
      </c>
      <c r="G784" s="7" t="s">
        <v>1703</v>
      </c>
      <c r="H784" s="7" t="s">
        <v>2</v>
      </c>
      <c r="I784" s="168" t="s">
        <v>1407</v>
      </c>
      <c r="J784" s="168" t="s">
        <v>127</v>
      </c>
      <c r="K784" t="s">
        <v>31</v>
      </c>
    </row>
    <row r="785" spans="1:11">
      <c r="A785" s="171" t="s">
        <v>1025</v>
      </c>
      <c r="B785" s="5" t="s">
        <v>966</v>
      </c>
      <c r="C785" s="167" t="s">
        <v>965</v>
      </c>
      <c r="D785" s="5" t="s">
        <v>261</v>
      </c>
      <c r="E785" s="5" t="str">
        <f>IF(COUNTIF(Site_master[SAP ID],Site_master[[#This Row],[SAP ID]])&gt;1,"duplicate","unique")</f>
        <v>unique</v>
      </c>
      <c r="F785" s="7" t="s">
        <v>1687</v>
      </c>
      <c r="G785" s="7" t="s">
        <v>1688</v>
      </c>
      <c r="H785" s="7" t="s">
        <v>2</v>
      </c>
      <c r="I785" s="168" t="s">
        <v>1407</v>
      </c>
      <c r="J785" s="168" t="s">
        <v>127</v>
      </c>
      <c r="K785" t="s">
        <v>31</v>
      </c>
    </row>
    <row r="786" spans="1:11">
      <c r="A786" s="171" t="s">
        <v>1025</v>
      </c>
      <c r="B786" s="5" t="s">
        <v>966</v>
      </c>
      <c r="C786" s="167" t="s">
        <v>965</v>
      </c>
      <c r="D786" s="5" t="s">
        <v>148</v>
      </c>
      <c r="E786" s="5" t="str">
        <f>IF(COUNTIF(Site_master[SAP ID],Site_master[[#This Row],[SAP ID]])&gt;1,"duplicate","unique")</f>
        <v>unique</v>
      </c>
      <c r="F786" s="7" t="s">
        <v>1719</v>
      </c>
      <c r="G786" s="7" t="s">
        <v>1720</v>
      </c>
      <c r="H786" s="7" t="s">
        <v>1</v>
      </c>
      <c r="I786" s="5" t="s">
        <v>111</v>
      </c>
      <c r="J786" s="5" t="s">
        <v>143</v>
      </c>
      <c r="K786" s="168" t="s">
        <v>1501</v>
      </c>
    </row>
    <row r="787" spans="1:11">
      <c r="A787" s="171" t="s">
        <v>1025</v>
      </c>
      <c r="B787" s="5" t="s">
        <v>966</v>
      </c>
      <c r="C787" s="167" t="s">
        <v>965</v>
      </c>
      <c r="D787" s="5" t="s">
        <v>1721</v>
      </c>
      <c r="E787" s="5" t="str">
        <f>IF(COUNTIF(Site_master[SAP ID],Site_master[[#This Row],[SAP ID]])&gt;1,"duplicate","unique")</f>
        <v>unique</v>
      </c>
      <c r="F787" s="7" t="s">
        <v>1687</v>
      </c>
      <c r="G787" s="7" t="s">
        <v>1688</v>
      </c>
      <c r="H787" s="7" t="s">
        <v>2</v>
      </c>
      <c r="I787" s="168" t="s">
        <v>1407</v>
      </c>
      <c r="J787" s="168" t="s">
        <v>127</v>
      </c>
      <c r="K787" t="s">
        <v>31</v>
      </c>
    </row>
    <row r="788" spans="1:11">
      <c r="A788" s="171" t="s">
        <v>1025</v>
      </c>
      <c r="B788" s="5" t="s">
        <v>966</v>
      </c>
      <c r="C788" s="167" t="s">
        <v>965</v>
      </c>
      <c r="D788" s="5" t="s">
        <v>1722</v>
      </c>
      <c r="E788" s="5" t="str">
        <f>IF(COUNTIF(Site_master[SAP ID],Site_master[[#This Row],[SAP ID]])&gt;1,"duplicate","unique")</f>
        <v>unique</v>
      </c>
      <c r="F788" s="7" t="s">
        <v>1702</v>
      </c>
      <c r="G788" s="7" t="s">
        <v>1703</v>
      </c>
      <c r="H788" s="7" t="s">
        <v>2</v>
      </c>
      <c r="I788" s="168" t="s">
        <v>1407</v>
      </c>
      <c r="J788" s="168" t="s">
        <v>127</v>
      </c>
      <c r="K788" t="s">
        <v>31</v>
      </c>
    </row>
    <row r="789" spans="1:11">
      <c r="A789" s="171" t="s">
        <v>1025</v>
      </c>
      <c r="B789" s="5" t="s">
        <v>966</v>
      </c>
      <c r="C789" s="167" t="s">
        <v>965</v>
      </c>
      <c r="D789" s="5" t="s">
        <v>1723</v>
      </c>
      <c r="E789" s="5" t="str">
        <f>IF(COUNTIF(Site_master[SAP ID],Site_master[[#This Row],[SAP ID]])&gt;1,"duplicate","unique")</f>
        <v>unique</v>
      </c>
      <c r="F789" s="7" t="s">
        <v>1694</v>
      </c>
      <c r="G789" s="7" t="s">
        <v>1695</v>
      </c>
      <c r="H789" s="7" t="s">
        <v>2</v>
      </c>
      <c r="I789" s="168" t="s">
        <v>1407</v>
      </c>
      <c r="J789" s="168" t="s">
        <v>127</v>
      </c>
      <c r="K789" t="s">
        <v>31</v>
      </c>
    </row>
    <row r="790" spans="1:11">
      <c r="A790" s="171" t="s">
        <v>1025</v>
      </c>
      <c r="B790" s="5" t="s">
        <v>966</v>
      </c>
      <c r="C790" s="167" t="s">
        <v>965</v>
      </c>
      <c r="D790" s="5" t="s">
        <v>1724</v>
      </c>
      <c r="E790" s="5" t="str">
        <f>IF(COUNTIF(Site_master[SAP ID],Site_master[[#This Row],[SAP ID]])&gt;1,"duplicate","unique")</f>
        <v>unique</v>
      </c>
      <c r="F790" s="7" t="s">
        <v>1702</v>
      </c>
      <c r="G790" s="7" t="s">
        <v>1703</v>
      </c>
      <c r="H790" s="7" t="s">
        <v>2</v>
      </c>
      <c r="I790" s="168" t="s">
        <v>1407</v>
      </c>
      <c r="J790" s="168" t="s">
        <v>127</v>
      </c>
      <c r="K790" t="s">
        <v>31</v>
      </c>
    </row>
    <row r="791" spans="1:11">
      <c r="A791" s="171" t="s">
        <v>1025</v>
      </c>
      <c r="B791" s="5" t="s">
        <v>966</v>
      </c>
      <c r="C791" s="167" t="s">
        <v>965</v>
      </c>
      <c r="D791" s="5" t="s">
        <v>1725</v>
      </c>
      <c r="E791" s="5" t="str">
        <f>IF(COUNTIF(Site_master[SAP ID],Site_master[[#This Row],[SAP ID]])&gt;1,"duplicate","unique")</f>
        <v>unique</v>
      </c>
      <c r="F791" s="7" t="s">
        <v>1687</v>
      </c>
      <c r="G791" s="7" t="s">
        <v>1688</v>
      </c>
      <c r="H791" s="7" t="s">
        <v>2</v>
      </c>
      <c r="I791" s="168" t="s">
        <v>1407</v>
      </c>
      <c r="J791" s="168" t="s">
        <v>127</v>
      </c>
      <c r="K791" t="s">
        <v>31</v>
      </c>
    </row>
    <row r="792" spans="1:11">
      <c r="A792" s="171" t="s">
        <v>1025</v>
      </c>
      <c r="B792" s="5" t="s">
        <v>966</v>
      </c>
      <c r="C792" s="167" t="s">
        <v>965</v>
      </c>
      <c r="D792" s="5" t="s">
        <v>1726</v>
      </c>
      <c r="E792" s="5" t="str">
        <f>IF(COUNTIF(Site_master[SAP ID],Site_master[[#This Row],[SAP ID]])&gt;1,"duplicate","unique")</f>
        <v>unique</v>
      </c>
      <c r="F792" s="7" t="s">
        <v>1694</v>
      </c>
      <c r="G792" s="7" t="s">
        <v>1695</v>
      </c>
      <c r="H792" s="7" t="s">
        <v>2</v>
      </c>
      <c r="I792" s="168" t="s">
        <v>1407</v>
      </c>
      <c r="J792" s="168" t="s">
        <v>127</v>
      </c>
      <c r="K792" t="s">
        <v>31</v>
      </c>
    </row>
    <row r="793" spans="1:11">
      <c r="A793" s="171" t="s">
        <v>1025</v>
      </c>
      <c r="B793" s="5" t="s">
        <v>966</v>
      </c>
      <c r="C793" s="167" t="s">
        <v>965</v>
      </c>
      <c r="D793" s="5" t="s">
        <v>366</v>
      </c>
      <c r="E793" s="5" t="str">
        <f>IF(COUNTIF(Site_master[SAP ID],Site_master[[#This Row],[SAP ID]])&gt;1,"duplicate","unique")</f>
        <v>unique</v>
      </c>
      <c r="F793" s="7" t="s">
        <v>1687</v>
      </c>
      <c r="G793" s="7" t="s">
        <v>1688</v>
      </c>
      <c r="H793" s="7" t="s">
        <v>2</v>
      </c>
      <c r="I793" s="168" t="s">
        <v>1407</v>
      </c>
      <c r="J793" s="168" t="s">
        <v>127</v>
      </c>
      <c r="K793" t="s">
        <v>31</v>
      </c>
    </row>
    <row r="794" spans="1:11">
      <c r="A794" s="171" t="s">
        <v>1025</v>
      </c>
      <c r="B794" s="5" t="s">
        <v>966</v>
      </c>
      <c r="C794" s="167" t="s">
        <v>965</v>
      </c>
      <c r="D794" s="5" t="s">
        <v>1727</v>
      </c>
      <c r="E794" s="5" t="str">
        <f>IF(COUNTIF(Site_master[SAP ID],Site_master[[#This Row],[SAP ID]])&gt;1,"duplicate","unique")</f>
        <v>unique</v>
      </c>
      <c r="F794" s="7" t="s">
        <v>1687</v>
      </c>
      <c r="G794" s="7" t="s">
        <v>1688</v>
      </c>
      <c r="H794" s="7" t="s">
        <v>2</v>
      </c>
      <c r="I794" s="168" t="s">
        <v>1407</v>
      </c>
      <c r="J794" s="168" t="s">
        <v>127</v>
      </c>
      <c r="K794" t="s">
        <v>31</v>
      </c>
    </row>
    <row r="795" spans="1:11">
      <c r="A795" s="171" t="s">
        <v>1025</v>
      </c>
      <c r="B795" s="5" t="s">
        <v>966</v>
      </c>
      <c r="C795" s="167" t="s">
        <v>965</v>
      </c>
      <c r="D795" s="5" t="s">
        <v>221</v>
      </c>
      <c r="E795" s="5" t="str">
        <f>IF(COUNTIF(Site_master[SAP ID],Site_master[[#This Row],[SAP ID]])&gt;1,"duplicate","unique")</f>
        <v>unique</v>
      </c>
      <c r="F795" s="7" t="s">
        <v>1694</v>
      </c>
      <c r="G795" s="7" t="s">
        <v>1695</v>
      </c>
      <c r="H795" s="7" t="s">
        <v>2</v>
      </c>
      <c r="I795" s="168" t="s">
        <v>1407</v>
      </c>
      <c r="J795" s="168" t="s">
        <v>127</v>
      </c>
      <c r="K795" t="s">
        <v>31</v>
      </c>
    </row>
    <row r="796" spans="1:11">
      <c r="A796" s="171" t="s">
        <v>1025</v>
      </c>
      <c r="B796" s="5" t="s">
        <v>966</v>
      </c>
      <c r="C796" s="167" t="s">
        <v>965</v>
      </c>
      <c r="D796" s="5" t="s">
        <v>215</v>
      </c>
      <c r="E796" s="5" t="str">
        <f>IF(COUNTIF(Site_master[SAP ID],Site_master[[#This Row],[SAP ID]])&gt;1,"duplicate","unique")</f>
        <v>unique</v>
      </c>
      <c r="F796" s="7" t="s">
        <v>1728</v>
      </c>
      <c r="G796" s="7" t="s">
        <v>1729</v>
      </c>
      <c r="H796" s="7" t="s">
        <v>2</v>
      </c>
      <c r="I796" s="168" t="s">
        <v>1407</v>
      </c>
      <c r="J796" s="168" t="s">
        <v>127</v>
      </c>
      <c r="K796" t="s">
        <v>31</v>
      </c>
    </row>
    <row r="797" spans="1:11">
      <c r="A797" s="171" t="s">
        <v>1025</v>
      </c>
      <c r="B797" s="5" t="s">
        <v>966</v>
      </c>
      <c r="C797" s="167" t="s">
        <v>965</v>
      </c>
      <c r="D797" s="5" t="s">
        <v>155</v>
      </c>
      <c r="E797" s="5" t="str">
        <f>IF(COUNTIF(Site_master[SAP ID],Site_master[[#This Row],[SAP ID]])&gt;1,"duplicate","unique")</f>
        <v>unique</v>
      </c>
      <c r="F797" s="7" t="s">
        <v>1728</v>
      </c>
      <c r="G797" s="7" t="s">
        <v>1729</v>
      </c>
      <c r="H797" s="7" t="s">
        <v>2</v>
      </c>
      <c r="I797" s="168" t="s">
        <v>1407</v>
      </c>
      <c r="J797" s="168" t="s">
        <v>127</v>
      </c>
      <c r="K797" t="s">
        <v>31</v>
      </c>
    </row>
    <row r="798" spans="1:11">
      <c r="A798" s="171" t="s">
        <v>1025</v>
      </c>
      <c r="B798" s="5" t="s">
        <v>966</v>
      </c>
      <c r="C798" s="167" t="s">
        <v>965</v>
      </c>
      <c r="D798" s="5" t="s">
        <v>1730</v>
      </c>
      <c r="E798" s="5" t="str">
        <f>IF(COUNTIF(Site_master[SAP ID],Site_master[[#This Row],[SAP ID]])&gt;1,"duplicate","unique")</f>
        <v>unique</v>
      </c>
      <c r="F798" s="7" t="s">
        <v>1728</v>
      </c>
      <c r="G798" s="7" t="s">
        <v>1729</v>
      </c>
      <c r="H798" s="7" t="s">
        <v>2</v>
      </c>
      <c r="I798" s="168" t="s">
        <v>1407</v>
      </c>
      <c r="J798" s="168" t="s">
        <v>127</v>
      </c>
      <c r="K798" t="s">
        <v>31</v>
      </c>
    </row>
    <row r="799" spans="1:11">
      <c r="A799" s="171" t="s">
        <v>1025</v>
      </c>
      <c r="B799" s="5" t="s">
        <v>966</v>
      </c>
      <c r="C799" s="167" t="s">
        <v>965</v>
      </c>
      <c r="D799" s="5" t="s">
        <v>156</v>
      </c>
      <c r="E799" s="5" t="str">
        <f>IF(COUNTIF(Site_master[SAP ID],Site_master[[#This Row],[SAP ID]])&gt;1,"duplicate","unique")</f>
        <v>unique</v>
      </c>
      <c r="F799" s="7" t="s">
        <v>1728</v>
      </c>
      <c r="G799" s="7" t="s">
        <v>1729</v>
      </c>
      <c r="H799" s="7" t="s">
        <v>2</v>
      </c>
      <c r="I799" s="168" t="s">
        <v>1407</v>
      </c>
      <c r="J799" s="168" t="s">
        <v>127</v>
      </c>
      <c r="K799" t="s">
        <v>31</v>
      </c>
    </row>
    <row r="800" spans="1:11">
      <c r="A800" s="171" t="s">
        <v>1025</v>
      </c>
      <c r="B800" s="5" t="s">
        <v>966</v>
      </c>
      <c r="C800" s="167" t="s">
        <v>965</v>
      </c>
      <c r="D800" s="5" t="s">
        <v>1731</v>
      </c>
      <c r="E800" s="5" t="str">
        <f>IF(COUNTIF(Site_master[SAP ID],Site_master[[#This Row],[SAP ID]])&gt;1,"duplicate","unique")</f>
        <v>unique</v>
      </c>
      <c r="F800" s="7" t="s">
        <v>1698</v>
      </c>
      <c r="G800" s="7" t="s">
        <v>1699</v>
      </c>
      <c r="H800" s="7" t="s">
        <v>2</v>
      </c>
      <c r="I800" s="168" t="s">
        <v>1407</v>
      </c>
      <c r="J800" s="168" t="s">
        <v>127</v>
      </c>
      <c r="K800" t="s">
        <v>31</v>
      </c>
    </row>
    <row r="801" spans="1:11">
      <c r="A801" s="171" t="s">
        <v>1025</v>
      </c>
      <c r="B801" s="5" t="s">
        <v>966</v>
      </c>
      <c r="C801" s="167" t="s">
        <v>965</v>
      </c>
      <c r="D801" s="5" t="s">
        <v>253</v>
      </c>
      <c r="E801" s="5" t="str">
        <f>IF(COUNTIF(Site_master[SAP ID],Site_master[[#This Row],[SAP ID]])&gt;1,"duplicate","unique")</f>
        <v>unique</v>
      </c>
      <c r="F801" s="7" t="s">
        <v>1728</v>
      </c>
      <c r="G801" s="7" t="s">
        <v>1729</v>
      </c>
      <c r="H801" s="7" t="s">
        <v>2</v>
      </c>
      <c r="I801" s="168" t="s">
        <v>1407</v>
      </c>
      <c r="J801" s="168" t="s">
        <v>127</v>
      </c>
      <c r="K801" t="s">
        <v>31</v>
      </c>
    </row>
    <row r="802" spans="1:11">
      <c r="A802" s="171" t="s">
        <v>1025</v>
      </c>
      <c r="B802" s="5" t="s">
        <v>966</v>
      </c>
      <c r="C802" s="167" t="s">
        <v>965</v>
      </c>
      <c r="D802" s="5" t="s">
        <v>158</v>
      </c>
      <c r="E802" s="5" t="str">
        <f>IF(COUNTIF(Site_master[SAP ID],Site_master[[#This Row],[SAP ID]])&gt;1,"duplicate","unique")</f>
        <v>unique</v>
      </c>
      <c r="F802" s="7" t="s">
        <v>1728</v>
      </c>
      <c r="G802" s="7" t="s">
        <v>1729</v>
      </c>
      <c r="H802" s="7" t="s">
        <v>2</v>
      </c>
      <c r="I802" s="168" t="s">
        <v>1407</v>
      </c>
      <c r="J802" s="168" t="s">
        <v>127</v>
      </c>
      <c r="K802" t="s">
        <v>31</v>
      </c>
    </row>
    <row r="803" spans="1:11">
      <c r="A803" s="171" t="s">
        <v>1025</v>
      </c>
      <c r="B803" s="5" t="s">
        <v>966</v>
      </c>
      <c r="C803" s="167" t="s">
        <v>965</v>
      </c>
      <c r="D803" s="5" t="s">
        <v>157</v>
      </c>
      <c r="E803" s="5" t="str">
        <f>IF(COUNTIF(Site_master[SAP ID],Site_master[[#This Row],[SAP ID]])&gt;1,"duplicate","unique")</f>
        <v>unique</v>
      </c>
      <c r="F803" s="7" t="s">
        <v>1728</v>
      </c>
      <c r="G803" s="7" t="s">
        <v>1729</v>
      </c>
      <c r="H803" s="7" t="s">
        <v>2</v>
      </c>
      <c r="I803" s="168" t="s">
        <v>1407</v>
      </c>
      <c r="J803" s="168" t="s">
        <v>127</v>
      </c>
      <c r="K803" t="s">
        <v>31</v>
      </c>
    </row>
    <row r="804" spans="1:11">
      <c r="A804" s="171" t="s">
        <v>1025</v>
      </c>
      <c r="B804" s="5" t="s">
        <v>966</v>
      </c>
      <c r="C804" s="167" t="s">
        <v>965</v>
      </c>
      <c r="D804" s="5" t="s">
        <v>159</v>
      </c>
      <c r="E804" s="5" t="str">
        <f>IF(COUNTIF(Site_master[SAP ID],Site_master[[#This Row],[SAP ID]])&gt;1,"duplicate","unique")</f>
        <v>unique</v>
      </c>
      <c r="F804" s="7" t="s">
        <v>1728</v>
      </c>
      <c r="G804" s="7" t="s">
        <v>1729</v>
      </c>
      <c r="H804" s="7" t="s">
        <v>2</v>
      </c>
      <c r="I804" s="168" t="s">
        <v>1407</v>
      </c>
      <c r="J804" s="168" t="s">
        <v>127</v>
      </c>
      <c r="K804" t="s">
        <v>31</v>
      </c>
    </row>
    <row r="805" spans="1:11">
      <c r="A805" s="171" t="s">
        <v>1025</v>
      </c>
      <c r="B805" s="5" t="s">
        <v>966</v>
      </c>
      <c r="C805" s="167" t="s">
        <v>965</v>
      </c>
      <c r="D805" s="5" t="s">
        <v>618</v>
      </c>
      <c r="E805" s="5" t="str">
        <f>IF(COUNTIF(Site_master[SAP ID],Site_master[[#This Row],[SAP ID]])&gt;1,"duplicate","unique")</f>
        <v>unique</v>
      </c>
      <c r="F805" s="7" t="s">
        <v>1702</v>
      </c>
      <c r="G805" s="7" t="s">
        <v>1703</v>
      </c>
      <c r="H805" s="7" t="s">
        <v>2</v>
      </c>
      <c r="I805" s="168" t="s">
        <v>1407</v>
      </c>
      <c r="J805" s="168" t="s">
        <v>127</v>
      </c>
      <c r="K805" t="s">
        <v>31</v>
      </c>
    </row>
    <row r="806" spans="1:11">
      <c r="A806" s="171" t="s">
        <v>1025</v>
      </c>
      <c r="B806" s="5" t="s">
        <v>966</v>
      </c>
      <c r="C806" s="167" t="s">
        <v>965</v>
      </c>
      <c r="D806" s="5" t="s">
        <v>74</v>
      </c>
      <c r="E806" s="5" t="str">
        <f>IF(COUNTIF(Site_master[SAP ID],Site_master[[#This Row],[SAP ID]])&gt;1,"duplicate","unique")</f>
        <v>unique</v>
      </c>
      <c r="F806" s="7" t="s">
        <v>1728</v>
      </c>
      <c r="G806" s="7" t="s">
        <v>1729</v>
      </c>
      <c r="H806" s="7" t="s">
        <v>2</v>
      </c>
      <c r="I806" s="168" t="s">
        <v>1407</v>
      </c>
      <c r="J806" s="168" t="s">
        <v>127</v>
      </c>
      <c r="K806" t="s">
        <v>31</v>
      </c>
    </row>
    <row r="807" spans="1:11">
      <c r="A807" s="171" t="s">
        <v>1025</v>
      </c>
      <c r="B807" s="5" t="s">
        <v>966</v>
      </c>
      <c r="C807" s="167" t="s">
        <v>965</v>
      </c>
      <c r="D807" s="5" t="s">
        <v>367</v>
      </c>
      <c r="E807" s="5" t="str">
        <f>IF(COUNTIF(Site_master[SAP ID],Site_master[[#This Row],[SAP ID]])&gt;1,"duplicate","unique")</f>
        <v>unique</v>
      </c>
      <c r="F807" s="7" t="s">
        <v>1698</v>
      </c>
      <c r="G807" s="7" t="s">
        <v>1699</v>
      </c>
      <c r="H807" s="7" t="s">
        <v>2</v>
      </c>
      <c r="I807" s="168" t="s">
        <v>1407</v>
      </c>
      <c r="J807" s="168" t="s">
        <v>127</v>
      </c>
      <c r="K807" t="s">
        <v>31</v>
      </c>
    </row>
    <row r="808" spans="1:11">
      <c r="A808" s="171" t="s">
        <v>1025</v>
      </c>
      <c r="B808" s="5" t="s">
        <v>966</v>
      </c>
      <c r="C808" s="167" t="s">
        <v>965</v>
      </c>
      <c r="D808" s="5" t="s">
        <v>542</v>
      </c>
      <c r="E808" s="5" t="str">
        <f>IF(COUNTIF(Site_master[SAP ID],Site_master[[#This Row],[SAP ID]])&gt;1,"duplicate","unique")</f>
        <v>unique</v>
      </c>
      <c r="F808" s="7" t="s">
        <v>1728</v>
      </c>
      <c r="G808" s="7" t="s">
        <v>1729</v>
      </c>
      <c r="H808" s="7" t="s">
        <v>2</v>
      </c>
      <c r="I808" s="168" t="s">
        <v>1407</v>
      </c>
      <c r="J808" s="168" t="s">
        <v>127</v>
      </c>
      <c r="K808" t="s">
        <v>31</v>
      </c>
    </row>
    <row r="809" spans="1:11">
      <c r="A809" s="171" t="s">
        <v>1025</v>
      </c>
      <c r="B809" s="5" t="s">
        <v>966</v>
      </c>
      <c r="C809" s="167" t="s">
        <v>965</v>
      </c>
      <c r="D809" s="5" t="s">
        <v>368</v>
      </c>
      <c r="E809" s="5" t="str">
        <f>IF(COUNTIF(Site_master[SAP ID],Site_master[[#This Row],[SAP ID]])&gt;1,"duplicate","unique")</f>
        <v>unique</v>
      </c>
      <c r="F809" s="7" t="s">
        <v>1698</v>
      </c>
      <c r="G809" s="7" t="s">
        <v>1699</v>
      </c>
      <c r="H809" s="7" t="s">
        <v>2</v>
      </c>
      <c r="I809" s="168" t="s">
        <v>1407</v>
      </c>
      <c r="J809" s="168" t="s">
        <v>127</v>
      </c>
      <c r="K809" t="s">
        <v>31</v>
      </c>
    </row>
    <row r="810" spans="1:11">
      <c r="A810" s="171" t="s">
        <v>1025</v>
      </c>
      <c r="B810" s="5" t="s">
        <v>966</v>
      </c>
      <c r="C810" s="167" t="s">
        <v>965</v>
      </c>
      <c r="D810" s="5" t="s">
        <v>1732</v>
      </c>
      <c r="E810" s="5" t="str">
        <f>IF(COUNTIF(Site_master[SAP ID],Site_master[[#This Row],[SAP ID]])&gt;1,"duplicate","unique")</f>
        <v>unique</v>
      </c>
      <c r="F810" s="7" t="s">
        <v>1698</v>
      </c>
      <c r="G810" s="7" t="s">
        <v>1699</v>
      </c>
      <c r="H810" s="7" t="s">
        <v>2</v>
      </c>
      <c r="I810" s="168" t="s">
        <v>1407</v>
      </c>
      <c r="J810" s="168" t="s">
        <v>127</v>
      </c>
      <c r="K810" t="s">
        <v>31</v>
      </c>
    </row>
    <row r="811" spans="1:11">
      <c r="A811" s="171" t="s">
        <v>1025</v>
      </c>
      <c r="B811" s="5" t="s">
        <v>966</v>
      </c>
      <c r="C811" s="167" t="s">
        <v>965</v>
      </c>
      <c r="D811" s="5" t="s">
        <v>1733</v>
      </c>
      <c r="E811" s="5" t="str">
        <f>IF(COUNTIF(Site_master[SAP ID],Site_master[[#This Row],[SAP ID]])&gt;1,"duplicate","unique")</f>
        <v>unique</v>
      </c>
      <c r="F811" s="7" t="s">
        <v>1698</v>
      </c>
      <c r="G811" s="7" t="s">
        <v>1699</v>
      </c>
      <c r="H811" s="7" t="s">
        <v>2</v>
      </c>
      <c r="I811" s="168" t="s">
        <v>1407</v>
      </c>
      <c r="J811" s="168" t="s">
        <v>127</v>
      </c>
      <c r="K811" t="s">
        <v>31</v>
      </c>
    </row>
    <row r="812" spans="1:11">
      <c r="A812" s="171" t="s">
        <v>1025</v>
      </c>
      <c r="B812" s="5" t="s">
        <v>966</v>
      </c>
      <c r="C812" s="167" t="s">
        <v>965</v>
      </c>
      <c r="D812" s="5" t="s">
        <v>540</v>
      </c>
      <c r="E812" s="5" t="str">
        <f>IF(COUNTIF(Site_master[SAP ID],Site_master[[#This Row],[SAP ID]])&gt;1,"duplicate","unique")</f>
        <v>unique</v>
      </c>
      <c r="F812" s="7" t="s">
        <v>1698</v>
      </c>
      <c r="G812" s="7" t="s">
        <v>1699</v>
      </c>
      <c r="H812" s="7" t="s">
        <v>2</v>
      </c>
      <c r="I812" s="168" t="s">
        <v>1407</v>
      </c>
      <c r="J812" s="168" t="s">
        <v>127</v>
      </c>
      <c r="K812" t="s">
        <v>31</v>
      </c>
    </row>
    <row r="813" spans="1:11">
      <c r="A813" s="171" t="s">
        <v>1025</v>
      </c>
      <c r="B813" s="5" t="s">
        <v>966</v>
      </c>
      <c r="C813" s="167" t="s">
        <v>965</v>
      </c>
      <c r="D813" s="5" t="s">
        <v>369</v>
      </c>
      <c r="E813" s="5" t="str">
        <f>IF(COUNTIF(Site_master[SAP ID],Site_master[[#This Row],[SAP ID]])&gt;1,"duplicate","unique")</f>
        <v>unique</v>
      </c>
      <c r="F813" s="7" t="s">
        <v>1698</v>
      </c>
      <c r="G813" s="7" t="s">
        <v>1699</v>
      </c>
      <c r="H813" s="7" t="s">
        <v>2</v>
      </c>
      <c r="I813" s="168" t="s">
        <v>1407</v>
      </c>
      <c r="J813" s="168" t="s">
        <v>127</v>
      </c>
      <c r="K813" t="s">
        <v>31</v>
      </c>
    </row>
    <row r="814" spans="1:11">
      <c r="A814" s="171" t="s">
        <v>1025</v>
      </c>
      <c r="B814" s="5" t="s">
        <v>966</v>
      </c>
      <c r="C814" s="167" t="s">
        <v>965</v>
      </c>
      <c r="D814" s="5" t="s">
        <v>1734</v>
      </c>
      <c r="E814" s="5" t="str">
        <f>IF(COUNTIF(Site_master[SAP ID],Site_master[[#This Row],[SAP ID]])&gt;1,"duplicate","unique")</f>
        <v>unique</v>
      </c>
      <c r="F814" s="7" t="s">
        <v>1689</v>
      </c>
      <c r="G814" s="7" t="s">
        <v>1690</v>
      </c>
      <c r="H814" s="7" t="s">
        <v>2</v>
      </c>
      <c r="I814" s="168" t="s">
        <v>1407</v>
      </c>
      <c r="J814" s="168" t="s">
        <v>127</v>
      </c>
      <c r="K814" t="s">
        <v>31</v>
      </c>
    </row>
    <row r="815" spans="1:11">
      <c r="A815" s="171" t="s">
        <v>1025</v>
      </c>
      <c r="B815" s="5" t="s">
        <v>966</v>
      </c>
      <c r="C815" s="167" t="s">
        <v>965</v>
      </c>
      <c r="D815" s="5" t="s">
        <v>1735</v>
      </c>
      <c r="E815" s="5" t="str">
        <f>IF(COUNTIF(Site_master[SAP ID],Site_master[[#This Row],[SAP ID]])&gt;1,"duplicate","unique")</f>
        <v>unique</v>
      </c>
      <c r="F815" s="7" t="s">
        <v>1689</v>
      </c>
      <c r="G815" s="7" t="s">
        <v>1690</v>
      </c>
      <c r="H815" s="7" t="s">
        <v>2</v>
      </c>
      <c r="I815" s="168" t="s">
        <v>1407</v>
      </c>
      <c r="J815" s="168" t="s">
        <v>127</v>
      </c>
      <c r="K815" t="s">
        <v>31</v>
      </c>
    </row>
    <row r="816" spans="1:11">
      <c r="A816" s="171" t="s">
        <v>1025</v>
      </c>
      <c r="B816" s="5" t="s">
        <v>966</v>
      </c>
      <c r="C816" s="167" t="s">
        <v>965</v>
      </c>
      <c r="D816" s="5" t="s">
        <v>370</v>
      </c>
      <c r="E816" s="5" t="str">
        <f>IF(COUNTIF(Site_master[SAP ID],Site_master[[#This Row],[SAP ID]])&gt;1,"duplicate","unique")</f>
        <v>unique</v>
      </c>
      <c r="F816" s="7" t="s">
        <v>1687</v>
      </c>
      <c r="G816" s="7" t="s">
        <v>1688</v>
      </c>
      <c r="H816" s="7" t="s">
        <v>2</v>
      </c>
      <c r="I816" s="168" t="s">
        <v>1407</v>
      </c>
      <c r="J816" s="168" t="s">
        <v>127</v>
      </c>
      <c r="K816" t="s">
        <v>31</v>
      </c>
    </row>
    <row r="817" spans="1:11">
      <c r="A817" s="171" t="s">
        <v>1025</v>
      </c>
      <c r="B817" s="5" t="s">
        <v>966</v>
      </c>
      <c r="C817" s="167" t="s">
        <v>965</v>
      </c>
      <c r="D817" s="5" t="s">
        <v>1736</v>
      </c>
      <c r="E817" s="5" t="str">
        <f>IF(COUNTIF(Site_master[SAP ID],Site_master[[#This Row],[SAP ID]])&gt;1,"duplicate","unique")</f>
        <v>unique</v>
      </c>
      <c r="F817" s="7" t="s">
        <v>1687</v>
      </c>
      <c r="G817" s="7" t="s">
        <v>1688</v>
      </c>
      <c r="H817" s="7" t="s">
        <v>2</v>
      </c>
      <c r="I817" s="168" t="s">
        <v>1407</v>
      </c>
      <c r="J817" s="168" t="s">
        <v>127</v>
      </c>
      <c r="K817" t="s">
        <v>31</v>
      </c>
    </row>
    <row r="818" spans="1:11">
      <c r="A818" s="171" t="s">
        <v>1025</v>
      </c>
      <c r="B818" s="5" t="s">
        <v>966</v>
      </c>
      <c r="C818" s="167" t="s">
        <v>965</v>
      </c>
      <c r="D818" s="5" t="s">
        <v>1737</v>
      </c>
      <c r="E818" s="5" t="str">
        <f>IF(COUNTIF(Site_master[SAP ID],Site_master[[#This Row],[SAP ID]])&gt;1,"duplicate","unique")</f>
        <v>unique</v>
      </c>
      <c r="F818" s="7" t="s">
        <v>1728</v>
      </c>
      <c r="G818" s="7" t="s">
        <v>1729</v>
      </c>
      <c r="H818" s="7" t="s">
        <v>2</v>
      </c>
      <c r="I818" s="168" t="s">
        <v>1407</v>
      </c>
      <c r="J818" s="168" t="s">
        <v>127</v>
      </c>
      <c r="K818" t="s">
        <v>31</v>
      </c>
    </row>
    <row r="819" spans="1:11">
      <c r="A819" s="171" t="s">
        <v>1025</v>
      </c>
      <c r="B819" s="5" t="s">
        <v>966</v>
      </c>
      <c r="C819" s="167" t="s">
        <v>965</v>
      </c>
      <c r="D819" s="5" t="s">
        <v>185</v>
      </c>
      <c r="E819" s="5" t="str">
        <f>IF(COUNTIF(Site_master[SAP ID],Site_master[[#This Row],[SAP ID]])&gt;1,"duplicate","unique")</f>
        <v>unique</v>
      </c>
      <c r="F819" s="7" t="s">
        <v>1728</v>
      </c>
      <c r="G819" s="7" t="s">
        <v>1729</v>
      </c>
      <c r="H819" s="7" t="s">
        <v>2</v>
      </c>
      <c r="I819" s="168" t="s">
        <v>1407</v>
      </c>
      <c r="J819" s="168" t="s">
        <v>127</v>
      </c>
      <c r="K819" t="s">
        <v>31</v>
      </c>
    </row>
    <row r="820" spans="1:11">
      <c r="A820" s="171" t="s">
        <v>1025</v>
      </c>
      <c r="B820" s="5" t="s">
        <v>966</v>
      </c>
      <c r="C820" s="167" t="s">
        <v>965</v>
      </c>
      <c r="D820" s="5" t="s">
        <v>69</v>
      </c>
      <c r="E820" s="5" t="str">
        <f>IF(COUNTIF(Site_master[SAP ID],Site_master[[#This Row],[SAP ID]])&gt;1,"duplicate","unique")</f>
        <v>unique</v>
      </c>
      <c r="F820" s="7" t="s">
        <v>1687</v>
      </c>
      <c r="G820" s="7" t="s">
        <v>1688</v>
      </c>
      <c r="H820" s="7" t="s">
        <v>2</v>
      </c>
      <c r="I820" s="168" t="s">
        <v>1407</v>
      </c>
      <c r="J820" s="168" t="s">
        <v>127</v>
      </c>
      <c r="K820" t="s">
        <v>31</v>
      </c>
    </row>
    <row r="821" spans="1:11">
      <c r="A821" s="171" t="s">
        <v>1025</v>
      </c>
      <c r="B821" s="5" t="s">
        <v>966</v>
      </c>
      <c r="C821" s="167" t="s">
        <v>965</v>
      </c>
      <c r="D821" s="5" t="s">
        <v>1738</v>
      </c>
      <c r="E821" s="5" t="str">
        <f>IF(COUNTIF(Site_master[SAP ID],Site_master[[#This Row],[SAP ID]])&gt;1,"duplicate","unique")</f>
        <v>unique</v>
      </c>
      <c r="F821" s="7" t="s">
        <v>1687</v>
      </c>
      <c r="G821" s="7" t="s">
        <v>1688</v>
      </c>
      <c r="H821" s="7" t="s">
        <v>2</v>
      </c>
      <c r="I821" s="168" t="s">
        <v>1407</v>
      </c>
      <c r="J821" s="168" t="s">
        <v>127</v>
      </c>
      <c r="K821" t="s">
        <v>31</v>
      </c>
    </row>
    <row r="822" spans="1:11">
      <c r="A822" s="171" t="s">
        <v>1025</v>
      </c>
      <c r="B822" s="5" t="s">
        <v>966</v>
      </c>
      <c r="C822" s="167" t="s">
        <v>965</v>
      </c>
      <c r="D822" s="5" t="s">
        <v>1739</v>
      </c>
      <c r="E822" s="5" t="str">
        <f>IF(COUNTIF(Site_master[SAP ID],Site_master[[#This Row],[SAP ID]])&gt;1,"duplicate","unique")</f>
        <v>unique</v>
      </c>
      <c r="F822" s="7" t="s">
        <v>1687</v>
      </c>
      <c r="G822" s="7" t="s">
        <v>1688</v>
      </c>
      <c r="H822" s="7" t="s">
        <v>2</v>
      </c>
      <c r="I822" s="168" t="s">
        <v>1407</v>
      </c>
      <c r="J822" s="168" t="s">
        <v>127</v>
      </c>
      <c r="K822" t="s">
        <v>31</v>
      </c>
    </row>
    <row r="823" spans="1:11">
      <c r="A823" s="171" t="s">
        <v>1025</v>
      </c>
      <c r="B823" s="5" t="s">
        <v>966</v>
      </c>
      <c r="C823" s="167" t="s">
        <v>965</v>
      </c>
      <c r="D823" s="5" t="s">
        <v>371</v>
      </c>
      <c r="E823" s="5" t="str">
        <f>IF(COUNTIF(Site_master[SAP ID],Site_master[[#This Row],[SAP ID]])&gt;1,"duplicate","unique")</f>
        <v>unique</v>
      </c>
      <c r="F823" s="7" t="s">
        <v>1687</v>
      </c>
      <c r="G823" s="7" t="s">
        <v>1688</v>
      </c>
      <c r="H823" s="7" t="s">
        <v>2</v>
      </c>
      <c r="I823" s="168" t="s">
        <v>1407</v>
      </c>
      <c r="J823" s="168" t="s">
        <v>127</v>
      </c>
      <c r="K823" t="s">
        <v>31</v>
      </c>
    </row>
    <row r="824" spans="1:11">
      <c r="A824" s="171" t="s">
        <v>1025</v>
      </c>
      <c r="B824" s="5" t="s">
        <v>966</v>
      </c>
      <c r="C824" s="167" t="s">
        <v>965</v>
      </c>
      <c r="D824" s="5" t="s">
        <v>1740</v>
      </c>
      <c r="E824" s="5" t="str">
        <f>IF(COUNTIF(Site_master[SAP ID],Site_master[[#This Row],[SAP ID]])&gt;1,"duplicate","unique")</f>
        <v>unique</v>
      </c>
      <c r="F824" s="7" t="s">
        <v>1687</v>
      </c>
      <c r="G824" s="7" t="s">
        <v>1688</v>
      </c>
      <c r="H824" s="7" t="s">
        <v>2</v>
      </c>
      <c r="I824" s="168" t="s">
        <v>1407</v>
      </c>
      <c r="J824" s="168" t="s">
        <v>127</v>
      </c>
      <c r="K824" t="s">
        <v>31</v>
      </c>
    </row>
    <row r="825" spans="1:11">
      <c r="A825" s="171" t="s">
        <v>1025</v>
      </c>
      <c r="B825" s="5" t="s">
        <v>966</v>
      </c>
      <c r="C825" s="167" t="s">
        <v>965</v>
      </c>
      <c r="D825" s="5" t="s">
        <v>72</v>
      </c>
      <c r="E825" s="5" t="str">
        <f>IF(COUNTIF(Site_master[SAP ID],Site_master[[#This Row],[SAP ID]])&gt;1,"duplicate","unique")</f>
        <v>unique</v>
      </c>
      <c r="F825" s="7" t="s">
        <v>1687</v>
      </c>
      <c r="G825" s="7" t="s">
        <v>1688</v>
      </c>
      <c r="H825" s="7" t="s">
        <v>2</v>
      </c>
      <c r="I825" s="168" t="s">
        <v>1407</v>
      </c>
      <c r="J825" s="168" t="s">
        <v>127</v>
      </c>
      <c r="K825" t="s">
        <v>31</v>
      </c>
    </row>
    <row r="826" spans="1:11">
      <c r="A826" s="171" t="s">
        <v>1025</v>
      </c>
      <c r="B826" s="5" t="s">
        <v>966</v>
      </c>
      <c r="C826" s="167" t="s">
        <v>965</v>
      </c>
      <c r="D826" s="5" t="s">
        <v>365</v>
      </c>
      <c r="E826" s="5" t="str">
        <f>IF(COUNTIF(Site_master[SAP ID],Site_master[[#This Row],[SAP ID]])&gt;1,"duplicate","unique")</f>
        <v>unique</v>
      </c>
      <c r="F826" s="7" t="s">
        <v>1666</v>
      </c>
      <c r="G826" s="7" t="s">
        <v>1667</v>
      </c>
      <c r="H826" s="7" t="s">
        <v>1</v>
      </c>
      <c r="I826" s="5" t="s">
        <v>111</v>
      </c>
      <c r="J826" s="5" t="s">
        <v>143</v>
      </c>
      <c r="K826" s="168" t="s">
        <v>1501</v>
      </c>
    </row>
    <row r="827" spans="1:11">
      <c r="A827" s="171" t="s">
        <v>1025</v>
      </c>
      <c r="B827" s="5" t="s">
        <v>966</v>
      </c>
      <c r="C827" s="167" t="s">
        <v>965</v>
      </c>
      <c r="D827" s="5" t="s">
        <v>477</v>
      </c>
      <c r="E827" s="5" t="str">
        <f>IF(COUNTIF(Site_master[SAP ID],Site_master[[#This Row],[SAP ID]])&gt;1,"duplicate","unique")</f>
        <v>unique</v>
      </c>
      <c r="F827" s="7" t="s">
        <v>1741</v>
      </c>
      <c r="G827" s="7" t="s">
        <v>1742</v>
      </c>
      <c r="H827" s="7" t="s">
        <v>1</v>
      </c>
      <c r="I827" s="168" t="s">
        <v>111</v>
      </c>
      <c r="J827" s="168" t="s">
        <v>143</v>
      </c>
      <c r="K827" s="168" t="s">
        <v>1501</v>
      </c>
    </row>
    <row r="828" spans="1:11">
      <c r="A828" s="171" t="s">
        <v>1025</v>
      </c>
      <c r="B828" s="5" t="s">
        <v>966</v>
      </c>
      <c r="C828" s="167" t="s">
        <v>965</v>
      </c>
      <c r="D828" s="5" t="s">
        <v>657</v>
      </c>
      <c r="E828" s="5" t="str">
        <f>IF(COUNTIF(Site_master[SAP ID],Site_master[[#This Row],[SAP ID]])&gt;1,"duplicate","unique")</f>
        <v>unique</v>
      </c>
      <c r="F828" s="7" t="s">
        <v>1743</v>
      </c>
      <c r="G828" s="7" t="s">
        <v>1744</v>
      </c>
      <c r="H828" s="7" t="s">
        <v>1</v>
      </c>
      <c r="I828" s="5" t="s">
        <v>111</v>
      </c>
      <c r="J828" s="5" t="s">
        <v>143</v>
      </c>
      <c r="K828" s="168" t="s">
        <v>1501</v>
      </c>
    </row>
    <row r="829" spans="1:11">
      <c r="A829" s="171" t="s">
        <v>1025</v>
      </c>
      <c r="B829" s="5" t="s">
        <v>966</v>
      </c>
      <c r="C829" s="167" t="s">
        <v>965</v>
      </c>
      <c r="D829" s="5" t="s">
        <v>131</v>
      </c>
      <c r="E829" s="5" t="str">
        <f>IF(COUNTIF(Site_master[SAP ID],Site_master[[#This Row],[SAP ID]])&gt;1,"duplicate","unique")</f>
        <v>unique</v>
      </c>
      <c r="F829" s="7" t="s">
        <v>1743</v>
      </c>
      <c r="G829" s="7" t="s">
        <v>1744</v>
      </c>
      <c r="H829" s="7" t="s">
        <v>1</v>
      </c>
      <c r="I829" s="5" t="s">
        <v>111</v>
      </c>
      <c r="J829" s="5" t="s">
        <v>143</v>
      </c>
      <c r="K829" s="168" t="s">
        <v>1501</v>
      </c>
    </row>
    <row r="830" spans="1:11">
      <c r="A830" s="171" t="s">
        <v>1025</v>
      </c>
      <c r="B830" s="5" t="s">
        <v>966</v>
      </c>
      <c r="C830" s="167" t="s">
        <v>965</v>
      </c>
      <c r="D830" s="5" t="s">
        <v>200</v>
      </c>
      <c r="E830" s="5" t="str">
        <f>IF(COUNTIF(Site_master[SAP ID],Site_master[[#This Row],[SAP ID]])&gt;1,"duplicate","unique")</f>
        <v>unique</v>
      </c>
      <c r="F830" s="7" t="s">
        <v>1743</v>
      </c>
      <c r="G830" s="7" t="s">
        <v>1744</v>
      </c>
      <c r="H830" s="7" t="s">
        <v>1</v>
      </c>
      <c r="I830" s="5" t="s">
        <v>111</v>
      </c>
      <c r="J830" s="5" t="s">
        <v>143</v>
      </c>
      <c r="K830" s="168" t="s">
        <v>1501</v>
      </c>
    </row>
    <row r="831" spans="1:11">
      <c r="A831" s="171" t="s">
        <v>1025</v>
      </c>
      <c r="B831" s="5" t="s">
        <v>966</v>
      </c>
      <c r="C831" s="167" t="s">
        <v>965</v>
      </c>
      <c r="D831" s="5" t="s">
        <v>201</v>
      </c>
      <c r="E831" s="5" t="str">
        <f>IF(COUNTIF(Site_master[SAP ID],Site_master[[#This Row],[SAP ID]])&gt;1,"duplicate","unique")</f>
        <v>unique</v>
      </c>
      <c r="F831" s="7" t="s">
        <v>1743</v>
      </c>
      <c r="G831" s="7" t="s">
        <v>1744</v>
      </c>
      <c r="H831" s="7" t="s">
        <v>1</v>
      </c>
      <c r="I831" s="5" t="s">
        <v>111</v>
      </c>
      <c r="J831" s="5" t="s">
        <v>143</v>
      </c>
      <c r="K831" s="168" t="s">
        <v>1501</v>
      </c>
    </row>
    <row r="832" spans="1:11">
      <c r="A832" s="171" t="s">
        <v>1025</v>
      </c>
      <c r="B832" s="5" t="s">
        <v>966</v>
      </c>
      <c r="C832" s="167" t="s">
        <v>965</v>
      </c>
      <c r="D832" s="5" t="s">
        <v>1745</v>
      </c>
      <c r="E832" s="5" t="str">
        <f>IF(COUNTIF(Site_master[SAP ID],Site_master[[#This Row],[SAP ID]])&gt;1,"duplicate","unique")</f>
        <v>unique</v>
      </c>
      <c r="F832" s="7" t="s">
        <v>1702</v>
      </c>
      <c r="G832" s="7" t="s">
        <v>1703</v>
      </c>
      <c r="H832" s="7" t="s">
        <v>2</v>
      </c>
      <c r="I832" s="168" t="s">
        <v>1407</v>
      </c>
      <c r="J832" s="168" t="s">
        <v>127</v>
      </c>
      <c r="K832" t="s">
        <v>31</v>
      </c>
    </row>
    <row r="833" spans="1:11">
      <c r="A833" s="171" t="s">
        <v>1025</v>
      </c>
      <c r="B833" s="5" t="s">
        <v>966</v>
      </c>
      <c r="C833" s="167" t="s">
        <v>965</v>
      </c>
      <c r="D833" s="5" t="s">
        <v>539</v>
      </c>
      <c r="E833" s="5" t="str">
        <f>IF(COUNTIF(Site_master[SAP ID],Site_master[[#This Row],[SAP ID]])&gt;1,"duplicate","unique")</f>
        <v>unique</v>
      </c>
      <c r="F833" s="7" t="s">
        <v>1702</v>
      </c>
      <c r="G833" s="7" t="s">
        <v>1703</v>
      </c>
      <c r="H833" s="7" t="s">
        <v>2</v>
      </c>
      <c r="I833" s="168" t="s">
        <v>1407</v>
      </c>
      <c r="J833" s="168" t="s">
        <v>127</v>
      </c>
      <c r="K833" t="s">
        <v>31</v>
      </c>
    </row>
    <row r="834" spans="1:11">
      <c r="A834" s="171" t="s">
        <v>1025</v>
      </c>
      <c r="B834" s="5" t="s">
        <v>966</v>
      </c>
      <c r="C834" s="167" t="s">
        <v>965</v>
      </c>
      <c r="D834" s="5" t="s">
        <v>1746</v>
      </c>
      <c r="E834" s="5" t="str">
        <f>IF(COUNTIF(Site_master[SAP ID],Site_master[[#This Row],[SAP ID]])&gt;1,"duplicate","unique")</f>
        <v>unique</v>
      </c>
      <c r="F834" s="7" t="s">
        <v>1602</v>
      </c>
      <c r="G834" s="7" t="s">
        <v>1603</v>
      </c>
      <c r="H834" s="7" t="s">
        <v>2</v>
      </c>
      <c r="I834" s="168" t="s">
        <v>1407</v>
      </c>
      <c r="J834" s="168" t="s">
        <v>127</v>
      </c>
      <c r="K834" s="169" t="s">
        <v>1408</v>
      </c>
    </row>
    <row r="835" spans="1:11">
      <c r="A835" s="171" t="s">
        <v>1025</v>
      </c>
      <c r="B835" s="5" t="s">
        <v>966</v>
      </c>
      <c r="C835" s="167" t="s">
        <v>965</v>
      </c>
      <c r="D835" s="5" t="s">
        <v>1747</v>
      </c>
      <c r="E835" s="5" t="str">
        <f>IF(COUNTIF(Site_master[SAP ID],Site_master[[#This Row],[SAP ID]])&gt;1,"duplicate","unique")</f>
        <v>unique</v>
      </c>
      <c r="F835" s="7" t="s">
        <v>1405</v>
      </c>
      <c r="G835" s="7" t="s">
        <v>1406</v>
      </c>
      <c r="H835" s="7" t="s">
        <v>2</v>
      </c>
      <c r="I835" s="168" t="s">
        <v>1407</v>
      </c>
      <c r="J835" s="168" t="s">
        <v>127</v>
      </c>
      <c r="K835" s="169" t="s">
        <v>1408</v>
      </c>
    </row>
    <row r="836" spans="1:11">
      <c r="A836" s="171" t="s">
        <v>1025</v>
      </c>
      <c r="B836" s="5" t="s">
        <v>966</v>
      </c>
      <c r="C836" s="167" t="s">
        <v>965</v>
      </c>
      <c r="D836" s="5" t="s">
        <v>1748</v>
      </c>
      <c r="E836" s="5" t="str">
        <f>IF(COUNTIF(Site_master[SAP ID],Site_master[[#This Row],[SAP ID]])&gt;1,"duplicate","unique")</f>
        <v>unique</v>
      </c>
      <c r="F836" s="7" t="s">
        <v>1602</v>
      </c>
      <c r="G836" s="7" t="s">
        <v>1603</v>
      </c>
      <c r="H836" s="7" t="s">
        <v>2</v>
      </c>
      <c r="I836" s="168" t="s">
        <v>1407</v>
      </c>
      <c r="J836" s="168" t="s">
        <v>127</v>
      </c>
      <c r="K836" s="169" t="s">
        <v>1408</v>
      </c>
    </row>
    <row r="837" spans="1:11">
      <c r="A837" s="171" t="s">
        <v>1025</v>
      </c>
      <c r="B837" s="5" t="s">
        <v>966</v>
      </c>
      <c r="C837" s="167" t="s">
        <v>965</v>
      </c>
      <c r="D837" s="5" t="s">
        <v>1749</v>
      </c>
      <c r="E837" s="5" t="str">
        <f>IF(COUNTIF(Site_master[SAP ID],Site_master[[#This Row],[SAP ID]])&gt;1,"duplicate","unique")</f>
        <v>unique</v>
      </c>
      <c r="F837" s="7" t="s">
        <v>1602</v>
      </c>
      <c r="G837" s="7" t="s">
        <v>1603</v>
      </c>
      <c r="H837" s="7" t="s">
        <v>2</v>
      </c>
      <c r="I837" s="168" t="s">
        <v>1407</v>
      </c>
      <c r="J837" s="168" t="s">
        <v>127</v>
      </c>
      <c r="K837" s="169" t="s">
        <v>1408</v>
      </c>
    </row>
    <row r="838" spans="1:11">
      <c r="A838" s="171" t="s">
        <v>1025</v>
      </c>
      <c r="B838" s="5" t="s">
        <v>966</v>
      </c>
      <c r="C838" s="167" t="s">
        <v>965</v>
      </c>
      <c r="D838" s="5" t="s">
        <v>1750</v>
      </c>
      <c r="E838" s="5" t="str">
        <f>IF(COUNTIF(Site_master[SAP ID],Site_master[[#This Row],[SAP ID]])&gt;1,"duplicate","unique")</f>
        <v>unique</v>
      </c>
      <c r="F838" s="7" t="s">
        <v>1602</v>
      </c>
      <c r="G838" s="7" t="s">
        <v>1603</v>
      </c>
      <c r="H838" s="7" t="s">
        <v>2</v>
      </c>
      <c r="I838" s="168" t="s">
        <v>1407</v>
      </c>
      <c r="J838" s="168" t="s">
        <v>127</v>
      </c>
      <c r="K838" s="169" t="s">
        <v>1408</v>
      </c>
    </row>
    <row r="839" spans="1:11">
      <c r="A839" s="171" t="s">
        <v>1025</v>
      </c>
      <c r="B839" s="5" t="s">
        <v>966</v>
      </c>
      <c r="C839" s="167" t="s">
        <v>965</v>
      </c>
      <c r="D839" s="5" t="s">
        <v>1751</v>
      </c>
      <c r="E839" s="5" t="str">
        <f>IF(COUNTIF(Site_master[SAP ID],Site_master[[#This Row],[SAP ID]])&gt;1,"duplicate","unique")</f>
        <v>unique</v>
      </c>
      <c r="F839" s="7" t="s">
        <v>1405</v>
      </c>
      <c r="G839" s="7" t="s">
        <v>1406</v>
      </c>
      <c r="H839" s="7" t="s">
        <v>2</v>
      </c>
      <c r="I839" s="168" t="s">
        <v>1407</v>
      </c>
      <c r="J839" s="168" t="s">
        <v>127</v>
      </c>
      <c r="K839" s="169" t="s">
        <v>1408</v>
      </c>
    </row>
    <row r="840" spans="1:11">
      <c r="A840" s="171" t="s">
        <v>1025</v>
      </c>
      <c r="B840" s="5" t="s">
        <v>966</v>
      </c>
      <c r="C840" s="167" t="s">
        <v>965</v>
      </c>
      <c r="D840" s="5" t="s">
        <v>1752</v>
      </c>
      <c r="E840" s="5" t="str">
        <f>IF(COUNTIF(Site_master[SAP ID],Site_master[[#This Row],[SAP ID]])&gt;1,"duplicate","unique")</f>
        <v>unique</v>
      </c>
      <c r="F840" s="7" t="s">
        <v>1405</v>
      </c>
      <c r="G840" s="7" t="s">
        <v>1406</v>
      </c>
      <c r="H840" s="7" t="s">
        <v>2</v>
      </c>
      <c r="I840" s="168" t="s">
        <v>1407</v>
      </c>
      <c r="J840" s="168" t="s">
        <v>127</v>
      </c>
      <c r="K840" s="169" t="s">
        <v>1408</v>
      </c>
    </row>
    <row r="841" spans="1:11">
      <c r="A841" s="171" t="s">
        <v>1025</v>
      </c>
      <c r="B841" s="5" t="s">
        <v>966</v>
      </c>
      <c r="C841" s="167" t="s">
        <v>965</v>
      </c>
      <c r="D841" s="5" t="s">
        <v>1753</v>
      </c>
      <c r="E841" s="5" t="str">
        <f>IF(COUNTIF(Site_master[SAP ID],Site_master[[#This Row],[SAP ID]])&gt;1,"duplicate","unique")</f>
        <v>unique</v>
      </c>
      <c r="F841" s="7" t="s">
        <v>1602</v>
      </c>
      <c r="G841" s="7" t="s">
        <v>1603</v>
      </c>
      <c r="H841" s="7" t="s">
        <v>2</v>
      </c>
      <c r="I841" s="168" t="s">
        <v>1407</v>
      </c>
      <c r="J841" s="168" t="s">
        <v>127</v>
      </c>
      <c r="K841" s="169" t="s">
        <v>1408</v>
      </c>
    </row>
    <row r="842" spans="1:11">
      <c r="A842" s="171" t="s">
        <v>1025</v>
      </c>
      <c r="B842" s="5" t="s">
        <v>966</v>
      </c>
      <c r="C842" s="167" t="s">
        <v>965</v>
      </c>
      <c r="D842" s="5" t="s">
        <v>1754</v>
      </c>
      <c r="E842" s="5" t="str">
        <f>IF(COUNTIF(Site_master[SAP ID],Site_master[[#This Row],[SAP ID]])&gt;1,"duplicate","unique")</f>
        <v>unique</v>
      </c>
      <c r="F842" s="7" t="s">
        <v>1602</v>
      </c>
      <c r="G842" s="7" t="s">
        <v>1603</v>
      </c>
      <c r="H842" s="7" t="s">
        <v>2</v>
      </c>
      <c r="I842" s="168" t="s">
        <v>1407</v>
      </c>
      <c r="J842" s="168" t="s">
        <v>127</v>
      </c>
      <c r="K842" s="169" t="s">
        <v>1408</v>
      </c>
    </row>
    <row r="843" spans="1:11">
      <c r="A843" s="171" t="s">
        <v>1025</v>
      </c>
      <c r="B843" s="5" t="s">
        <v>966</v>
      </c>
      <c r="C843" s="167" t="s">
        <v>965</v>
      </c>
      <c r="D843" s="5" t="s">
        <v>233</v>
      </c>
      <c r="E843" s="5" t="str">
        <f>IF(COUNTIF(Site_master[SAP ID],Site_master[[#This Row],[SAP ID]])&gt;1,"duplicate","unique")</f>
        <v>unique</v>
      </c>
      <c r="F843" s="7" t="s">
        <v>1645</v>
      </c>
      <c r="G843" s="7" t="s">
        <v>1646</v>
      </c>
      <c r="H843" s="7" t="s">
        <v>2</v>
      </c>
      <c r="I843" s="168" t="s">
        <v>1393</v>
      </c>
      <c r="J843" s="168" t="s">
        <v>1394</v>
      </c>
      <c r="K843" t="s">
        <v>1395</v>
      </c>
    </row>
    <row r="844" spans="1:11">
      <c r="A844" s="171" t="s">
        <v>1025</v>
      </c>
      <c r="B844" s="5" t="s">
        <v>966</v>
      </c>
      <c r="C844" s="167" t="s">
        <v>965</v>
      </c>
      <c r="D844" s="5" t="s">
        <v>454</v>
      </c>
      <c r="E844" s="5" t="str">
        <f>IF(COUNTIF(Site_master[SAP ID],Site_master[[#This Row],[SAP ID]])&gt;1,"duplicate","unique")</f>
        <v>unique</v>
      </c>
      <c r="F844" s="7" t="s">
        <v>1645</v>
      </c>
      <c r="G844" s="7" t="s">
        <v>1646</v>
      </c>
      <c r="H844" s="7" t="s">
        <v>2</v>
      </c>
      <c r="I844" s="168" t="s">
        <v>1393</v>
      </c>
      <c r="J844" s="168" t="s">
        <v>1394</v>
      </c>
      <c r="K844" t="s">
        <v>1395</v>
      </c>
    </row>
    <row r="845" spans="1:11">
      <c r="A845" s="171" t="s">
        <v>1025</v>
      </c>
      <c r="B845" s="5" t="s">
        <v>966</v>
      </c>
      <c r="C845" s="167" t="s">
        <v>965</v>
      </c>
      <c r="D845" s="5" t="s">
        <v>235</v>
      </c>
      <c r="E845" s="5" t="str">
        <f>IF(COUNTIF(Site_master[SAP ID],Site_master[[#This Row],[SAP ID]])&gt;1,"duplicate","unique")</f>
        <v>unique</v>
      </c>
      <c r="F845" s="7" t="s">
        <v>1645</v>
      </c>
      <c r="G845" s="7" t="s">
        <v>1646</v>
      </c>
      <c r="H845" s="7" t="s">
        <v>2</v>
      </c>
      <c r="I845" s="168" t="s">
        <v>1393</v>
      </c>
      <c r="J845" s="168" t="s">
        <v>1394</v>
      </c>
      <c r="K845" t="s">
        <v>1395</v>
      </c>
    </row>
    <row r="846" spans="1:11">
      <c r="A846" s="171" t="s">
        <v>1025</v>
      </c>
      <c r="B846" s="5" t="s">
        <v>966</v>
      </c>
      <c r="C846" s="167" t="s">
        <v>965</v>
      </c>
      <c r="D846" s="5" t="s">
        <v>595</v>
      </c>
      <c r="E846" s="5" t="str">
        <f>IF(COUNTIF(Site_master[SAP ID],Site_master[[#This Row],[SAP ID]])&gt;1,"duplicate","unique")</f>
        <v>unique</v>
      </c>
      <c r="F846" s="7" t="s">
        <v>1458</v>
      </c>
      <c r="G846" s="7" t="s">
        <v>1459</v>
      </c>
      <c r="H846" s="7" t="s">
        <v>2</v>
      </c>
      <c r="I846" s="168" t="s">
        <v>1393</v>
      </c>
      <c r="J846" s="168" t="s">
        <v>1394</v>
      </c>
      <c r="K846" t="s">
        <v>1395</v>
      </c>
    </row>
    <row r="847" spans="1:11">
      <c r="A847" s="171" t="s">
        <v>1025</v>
      </c>
      <c r="B847" s="5" t="s">
        <v>966</v>
      </c>
      <c r="C847" s="167" t="s">
        <v>965</v>
      </c>
      <c r="D847" s="5" t="s">
        <v>1755</v>
      </c>
      <c r="E847" s="5" t="str">
        <f>IF(COUNTIF(Site_master[SAP ID],Site_master[[#This Row],[SAP ID]])&gt;1,"duplicate","unique")</f>
        <v>unique</v>
      </c>
      <c r="F847" s="7" t="s">
        <v>1564</v>
      </c>
      <c r="G847" s="7" t="s">
        <v>1565</v>
      </c>
      <c r="H847" s="7" t="s">
        <v>2</v>
      </c>
      <c r="I847" s="168" t="s">
        <v>1393</v>
      </c>
      <c r="J847" s="168" t="s">
        <v>1394</v>
      </c>
      <c r="K847" t="s">
        <v>1395</v>
      </c>
    </row>
    <row r="848" spans="1:11">
      <c r="A848" s="171" t="s">
        <v>1025</v>
      </c>
      <c r="B848" s="5" t="s">
        <v>966</v>
      </c>
      <c r="C848" s="167" t="s">
        <v>965</v>
      </c>
      <c r="D848" s="5" t="s">
        <v>1756</v>
      </c>
      <c r="E848" s="5" t="str">
        <f>IF(COUNTIF(Site_master[SAP ID],Site_master[[#This Row],[SAP ID]])&gt;1,"duplicate","unique")</f>
        <v>unique</v>
      </c>
      <c r="F848" s="7" t="s">
        <v>1513</v>
      </c>
      <c r="G848" s="7" t="s">
        <v>1514</v>
      </c>
      <c r="H848" s="7" t="s">
        <v>1</v>
      </c>
      <c r="I848" s="5" t="s">
        <v>1441</v>
      </c>
      <c r="J848" s="167" t="s">
        <v>105</v>
      </c>
      <c r="K848" s="5" t="s">
        <v>1442</v>
      </c>
    </row>
    <row r="849" spans="1:11">
      <c r="A849" s="171" t="s">
        <v>1025</v>
      </c>
      <c r="B849" s="5" t="s">
        <v>966</v>
      </c>
      <c r="C849" s="167" t="s">
        <v>965</v>
      </c>
      <c r="D849" s="5" t="s">
        <v>647</v>
      </c>
      <c r="E849" s="5" t="str">
        <f>IF(COUNTIF(Site_master[SAP ID],Site_master[[#This Row],[SAP ID]])&gt;1,"duplicate","unique")</f>
        <v>unique</v>
      </c>
      <c r="F849" s="7" t="s">
        <v>1757</v>
      </c>
      <c r="G849" s="7" t="s">
        <v>1758</v>
      </c>
      <c r="H849" s="7" t="s">
        <v>1</v>
      </c>
      <c r="I849" s="5" t="s">
        <v>108</v>
      </c>
      <c r="J849" s="168" t="s">
        <v>107</v>
      </c>
      <c r="K849" s="5" t="s">
        <v>1543</v>
      </c>
    </row>
    <row r="850" spans="1:11">
      <c r="A850" s="171" t="s">
        <v>1025</v>
      </c>
      <c r="B850" s="5" t="s">
        <v>966</v>
      </c>
      <c r="C850" s="167" t="s">
        <v>965</v>
      </c>
      <c r="D850" s="5" t="s">
        <v>653</v>
      </c>
      <c r="E850" s="5" t="str">
        <f>IF(COUNTIF(Site_master[SAP ID],Site_master[[#This Row],[SAP ID]])&gt;1,"duplicate","unique")</f>
        <v>unique</v>
      </c>
      <c r="F850" s="7" t="s">
        <v>1757</v>
      </c>
      <c r="G850" s="7" t="s">
        <v>1758</v>
      </c>
      <c r="H850" s="7" t="s">
        <v>1</v>
      </c>
      <c r="I850" s="5" t="s">
        <v>108</v>
      </c>
      <c r="J850" s="168" t="s">
        <v>107</v>
      </c>
      <c r="K850" s="5" t="s">
        <v>1543</v>
      </c>
    </row>
    <row r="851" spans="1:11">
      <c r="A851" s="171" t="s">
        <v>1025</v>
      </c>
      <c r="B851" s="5" t="s">
        <v>966</v>
      </c>
      <c r="C851" s="167" t="s">
        <v>965</v>
      </c>
      <c r="D851" s="5" t="s">
        <v>421</v>
      </c>
      <c r="E851" s="5" t="str">
        <f>IF(COUNTIF(Site_master[SAP ID],Site_master[[#This Row],[SAP ID]])&gt;1,"duplicate","unique")</f>
        <v>unique</v>
      </c>
      <c r="F851" s="7" t="s">
        <v>1757</v>
      </c>
      <c r="G851" s="7" t="s">
        <v>1758</v>
      </c>
      <c r="H851" s="7" t="s">
        <v>1</v>
      </c>
      <c r="I851" s="5" t="s">
        <v>108</v>
      </c>
      <c r="J851" s="168" t="s">
        <v>107</v>
      </c>
      <c r="K851" s="5" t="s">
        <v>1543</v>
      </c>
    </row>
    <row r="852" spans="1:11">
      <c r="A852" s="171" t="s">
        <v>1025</v>
      </c>
      <c r="B852" s="5" t="s">
        <v>966</v>
      </c>
      <c r="C852" s="167" t="s">
        <v>965</v>
      </c>
      <c r="D852" s="5" t="s">
        <v>334</v>
      </c>
      <c r="E852" s="5" t="str">
        <f>IF(COUNTIF(Site_master[SAP ID],Site_master[[#This Row],[SAP ID]])&gt;1,"duplicate","unique")</f>
        <v>unique</v>
      </c>
      <c r="F852" s="7" t="s">
        <v>1757</v>
      </c>
      <c r="G852" s="7" t="s">
        <v>1758</v>
      </c>
      <c r="H852" s="7" t="s">
        <v>1</v>
      </c>
      <c r="I852" s="5" t="s">
        <v>108</v>
      </c>
      <c r="J852" s="168" t="s">
        <v>107</v>
      </c>
      <c r="K852" s="5" t="s">
        <v>1543</v>
      </c>
    </row>
    <row r="853" spans="1:11">
      <c r="A853" s="171" t="s">
        <v>1025</v>
      </c>
      <c r="B853" s="5" t="s">
        <v>966</v>
      </c>
      <c r="C853" s="167" t="s">
        <v>965</v>
      </c>
      <c r="D853" s="5" t="s">
        <v>422</v>
      </c>
      <c r="E853" s="5" t="str">
        <f>IF(COUNTIF(Site_master[SAP ID],Site_master[[#This Row],[SAP ID]])&gt;1,"duplicate","unique")</f>
        <v>unique</v>
      </c>
      <c r="F853" s="7" t="s">
        <v>1757</v>
      </c>
      <c r="G853" s="7" t="s">
        <v>1758</v>
      </c>
      <c r="H853" s="7" t="s">
        <v>1</v>
      </c>
      <c r="I853" s="5" t="s">
        <v>108</v>
      </c>
      <c r="J853" s="168" t="s">
        <v>107</v>
      </c>
      <c r="K853" s="5" t="s">
        <v>1543</v>
      </c>
    </row>
    <row r="854" spans="1:11">
      <c r="A854" s="171" t="s">
        <v>1025</v>
      </c>
      <c r="B854" s="5" t="s">
        <v>966</v>
      </c>
      <c r="C854" s="167" t="s">
        <v>965</v>
      </c>
      <c r="D854" s="5" t="s">
        <v>423</v>
      </c>
      <c r="E854" s="5" t="str">
        <f>IF(COUNTIF(Site_master[SAP ID],Site_master[[#This Row],[SAP ID]])&gt;1,"duplicate","unique")</f>
        <v>unique</v>
      </c>
      <c r="F854" s="7" t="s">
        <v>1757</v>
      </c>
      <c r="G854" s="7" t="s">
        <v>1758</v>
      </c>
      <c r="H854" s="7" t="s">
        <v>1</v>
      </c>
      <c r="I854" s="5" t="s">
        <v>108</v>
      </c>
      <c r="J854" s="168" t="s">
        <v>107</v>
      </c>
      <c r="K854" s="5" t="s">
        <v>1543</v>
      </c>
    </row>
    <row r="855" spans="1:11">
      <c r="A855" s="171" t="s">
        <v>1025</v>
      </c>
      <c r="B855" s="5" t="s">
        <v>966</v>
      </c>
      <c r="C855" s="167" t="s">
        <v>965</v>
      </c>
      <c r="D855" s="5" t="s">
        <v>424</v>
      </c>
      <c r="E855" s="5" t="str">
        <f>IF(COUNTIF(Site_master[SAP ID],Site_master[[#This Row],[SAP ID]])&gt;1,"duplicate","unique")</f>
        <v>unique</v>
      </c>
      <c r="F855" s="7" t="s">
        <v>1757</v>
      </c>
      <c r="G855" s="7" t="s">
        <v>1758</v>
      </c>
      <c r="H855" s="7" t="s">
        <v>1</v>
      </c>
      <c r="I855" s="5" t="s">
        <v>108</v>
      </c>
      <c r="J855" s="168" t="s">
        <v>107</v>
      </c>
      <c r="K855" s="5" t="s">
        <v>1543</v>
      </c>
    </row>
    <row r="856" spans="1:11">
      <c r="A856" s="171" t="s">
        <v>1025</v>
      </c>
      <c r="B856" s="5" t="s">
        <v>966</v>
      </c>
      <c r="C856" s="167" t="s">
        <v>965</v>
      </c>
      <c r="D856" s="5" t="s">
        <v>425</v>
      </c>
      <c r="E856" s="5" t="str">
        <f>IF(COUNTIF(Site_master[SAP ID],Site_master[[#This Row],[SAP ID]])&gt;1,"duplicate","unique")</f>
        <v>unique</v>
      </c>
      <c r="F856" s="7" t="s">
        <v>1757</v>
      </c>
      <c r="G856" s="7" t="s">
        <v>1758</v>
      </c>
      <c r="H856" s="7" t="s">
        <v>1</v>
      </c>
      <c r="I856" s="5" t="s">
        <v>108</v>
      </c>
      <c r="J856" s="168" t="s">
        <v>107</v>
      </c>
      <c r="K856" s="5" t="s">
        <v>1543</v>
      </c>
    </row>
    <row r="857" spans="1:11">
      <c r="A857" s="171" t="s">
        <v>1025</v>
      </c>
      <c r="B857" s="5" t="s">
        <v>966</v>
      </c>
      <c r="C857" s="167" t="s">
        <v>965</v>
      </c>
      <c r="D857" s="5" t="s">
        <v>426</v>
      </c>
      <c r="E857" s="5" t="str">
        <f>IF(COUNTIF(Site_master[SAP ID],Site_master[[#This Row],[SAP ID]])&gt;1,"duplicate","unique")</f>
        <v>unique</v>
      </c>
      <c r="F857" s="7" t="s">
        <v>1757</v>
      </c>
      <c r="G857" s="7" t="s">
        <v>1758</v>
      </c>
      <c r="H857" s="7" t="s">
        <v>1</v>
      </c>
      <c r="I857" s="5" t="s">
        <v>108</v>
      </c>
      <c r="J857" s="168" t="s">
        <v>107</v>
      </c>
      <c r="K857" s="5" t="s">
        <v>1543</v>
      </c>
    </row>
    <row r="858" spans="1:11">
      <c r="A858" s="171" t="s">
        <v>1025</v>
      </c>
      <c r="B858" s="5" t="s">
        <v>966</v>
      </c>
      <c r="C858" s="167" t="s">
        <v>965</v>
      </c>
      <c r="D858" s="5" t="s">
        <v>427</v>
      </c>
      <c r="E858" s="5" t="str">
        <f>IF(COUNTIF(Site_master[SAP ID],Site_master[[#This Row],[SAP ID]])&gt;1,"duplicate","unique")</f>
        <v>unique</v>
      </c>
      <c r="F858" s="7" t="s">
        <v>1757</v>
      </c>
      <c r="G858" s="7" t="s">
        <v>1758</v>
      </c>
      <c r="H858" s="7" t="s">
        <v>1</v>
      </c>
      <c r="I858" s="5" t="s">
        <v>108</v>
      </c>
      <c r="J858" s="168" t="s">
        <v>107</v>
      </c>
      <c r="K858" s="5" t="s">
        <v>1543</v>
      </c>
    </row>
    <row r="859" spans="1:11">
      <c r="A859" s="171" t="s">
        <v>1025</v>
      </c>
      <c r="B859" s="5" t="s">
        <v>966</v>
      </c>
      <c r="C859" s="167" t="s">
        <v>965</v>
      </c>
      <c r="D859" s="5" t="s">
        <v>428</v>
      </c>
      <c r="E859" s="5" t="str">
        <f>IF(COUNTIF(Site_master[SAP ID],Site_master[[#This Row],[SAP ID]])&gt;1,"duplicate","unique")</f>
        <v>unique</v>
      </c>
      <c r="F859" s="7" t="s">
        <v>1757</v>
      </c>
      <c r="G859" s="7" t="s">
        <v>1758</v>
      </c>
      <c r="H859" s="7" t="s">
        <v>1</v>
      </c>
      <c r="I859" s="5" t="s">
        <v>108</v>
      </c>
      <c r="J859" s="168" t="s">
        <v>107</v>
      </c>
      <c r="K859" s="5" t="s">
        <v>1543</v>
      </c>
    </row>
    <row r="860" spans="1:11">
      <c r="A860" s="171" t="s">
        <v>1025</v>
      </c>
      <c r="B860" s="5" t="s">
        <v>966</v>
      </c>
      <c r="C860" s="167" t="s">
        <v>965</v>
      </c>
      <c r="D860" s="5" t="s">
        <v>429</v>
      </c>
      <c r="E860" s="5" t="str">
        <f>IF(COUNTIF(Site_master[SAP ID],Site_master[[#This Row],[SAP ID]])&gt;1,"duplicate","unique")</f>
        <v>unique</v>
      </c>
      <c r="F860" s="7" t="s">
        <v>1757</v>
      </c>
      <c r="G860" s="7" t="s">
        <v>1758</v>
      </c>
      <c r="H860" s="7" t="s">
        <v>1</v>
      </c>
      <c r="I860" s="5" t="s">
        <v>108</v>
      </c>
      <c r="J860" s="168" t="s">
        <v>107</v>
      </c>
      <c r="K860" s="5" t="s">
        <v>1543</v>
      </c>
    </row>
    <row r="861" spans="1:11">
      <c r="A861" s="171" t="s">
        <v>1025</v>
      </c>
      <c r="B861" s="5" t="s">
        <v>966</v>
      </c>
      <c r="C861" s="167" t="s">
        <v>965</v>
      </c>
      <c r="D861" s="5" t="s">
        <v>430</v>
      </c>
      <c r="E861" s="5" t="str">
        <f>IF(COUNTIF(Site_master[SAP ID],Site_master[[#This Row],[SAP ID]])&gt;1,"duplicate","unique")</f>
        <v>unique</v>
      </c>
      <c r="F861" s="7" t="s">
        <v>1757</v>
      </c>
      <c r="G861" s="7" t="s">
        <v>1758</v>
      </c>
      <c r="H861" s="7" t="s">
        <v>1</v>
      </c>
      <c r="I861" s="5" t="s">
        <v>108</v>
      </c>
      <c r="J861" s="168" t="s">
        <v>107</v>
      </c>
      <c r="K861" s="5" t="s">
        <v>1543</v>
      </c>
    </row>
    <row r="862" spans="1:11">
      <c r="A862" s="171" t="s">
        <v>1025</v>
      </c>
      <c r="B862" s="5" t="s">
        <v>966</v>
      </c>
      <c r="C862" s="167" t="s">
        <v>965</v>
      </c>
      <c r="D862" s="5" t="s">
        <v>638</v>
      </c>
      <c r="E862" s="5" t="str">
        <f>IF(COUNTIF(Site_master[SAP ID],Site_master[[#This Row],[SAP ID]])&gt;1,"duplicate","unique")</f>
        <v>unique</v>
      </c>
      <c r="F862" s="7" t="s">
        <v>1759</v>
      </c>
      <c r="G862" s="7" t="s">
        <v>1760</v>
      </c>
      <c r="H862" s="7" t="s">
        <v>1</v>
      </c>
      <c r="I862" s="5" t="s">
        <v>108</v>
      </c>
      <c r="J862" s="168" t="s">
        <v>107</v>
      </c>
      <c r="K862" s="5" t="s">
        <v>1543</v>
      </c>
    </row>
    <row r="863" spans="1:11">
      <c r="A863" s="171" t="s">
        <v>1025</v>
      </c>
      <c r="B863" s="5" t="s">
        <v>966</v>
      </c>
      <c r="C863" s="167" t="s">
        <v>965</v>
      </c>
      <c r="D863" s="5" t="s">
        <v>333</v>
      </c>
      <c r="E863" s="5" t="str">
        <f>IF(COUNTIF(Site_master[SAP ID],Site_master[[#This Row],[SAP ID]])&gt;1,"duplicate","unique")</f>
        <v>unique</v>
      </c>
      <c r="F863" s="7" t="s">
        <v>1757</v>
      </c>
      <c r="G863" s="7" t="s">
        <v>1758</v>
      </c>
      <c r="H863" s="7" t="s">
        <v>1</v>
      </c>
      <c r="I863" s="5" t="s">
        <v>108</v>
      </c>
      <c r="J863" s="168" t="s">
        <v>107</v>
      </c>
      <c r="K863" s="5" t="s">
        <v>1543</v>
      </c>
    </row>
    <row r="864" spans="1:11">
      <c r="A864" s="171" t="s">
        <v>1025</v>
      </c>
      <c r="B864" s="5" t="s">
        <v>966</v>
      </c>
      <c r="C864" s="167" t="s">
        <v>965</v>
      </c>
      <c r="D864" s="5" t="s">
        <v>1761</v>
      </c>
      <c r="E864" s="5" t="str">
        <f>IF(COUNTIF(Site_master[SAP ID],Site_master[[#This Row],[SAP ID]])&gt;1,"duplicate","unique")</f>
        <v>unique</v>
      </c>
      <c r="F864" s="7" t="s">
        <v>1757</v>
      </c>
      <c r="G864" s="7" t="s">
        <v>1758</v>
      </c>
      <c r="H864" s="7" t="s">
        <v>1</v>
      </c>
      <c r="I864" s="5" t="s">
        <v>108</v>
      </c>
      <c r="J864" s="168" t="s">
        <v>107</v>
      </c>
      <c r="K864" s="5" t="s">
        <v>1543</v>
      </c>
    </row>
    <row r="865" spans="1:11">
      <c r="A865" s="171" t="s">
        <v>1025</v>
      </c>
      <c r="B865" s="5" t="s">
        <v>966</v>
      </c>
      <c r="C865" s="167" t="s">
        <v>965</v>
      </c>
      <c r="D865" s="5" t="s">
        <v>1762</v>
      </c>
      <c r="E865" s="5" t="str">
        <f>IF(COUNTIF(Site_master[SAP ID],Site_master[[#This Row],[SAP ID]])&gt;1,"duplicate","unique")</f>
        <v>unique</v>
      </c>
      <c r="F865" s="7" t="s">
        <v>1757</v>
      </c>
      <c r="G865" s="7" t="s">
        <v>1758</v>
      </c>
      <c r="H865" s="7" t="s">
        <v>1</v>
      </c>
      <c r="I865" s="5" t="s">
        <v>108</v>
      </c>
      <c r="J865" s="168" t="s">
        <v>107</v>
      </c>
      <c r="K865" s="5" t="s">
        <v>1543</v>
      </c>
    </row>
    <row r="866" spans="1:11">
      <c r="A866" s="171" t="s">
        <v>1025</v>
      </c>
      <c r="B866" s="5" t="s">
        <v>966</v>
      </c>
      <c r="C866" s="167" t="s">
        <v>965</v>
      </c>
      <c r="D866" s="5" t="s">
        <v>1763</v>
      </c>
      <c r="E866" s="5" t="str">
        <f>IF(COUNTIF(Site_master[SAP ID],Site_master[[#This Row],[SAP ID]])&gt;1,"duplicate","unique")</f>
        <v>unique</v>
      </c>
      <c r="F866" s="7" t="s">
        <v>1759</v>
      </c>
      <c r="G866" s="7" t="s">
        <v>1760</v>
      </c>
      <c r="H866" s="7" t="s">
        <v>1</v>
      </c>
      <c r="I866" s="5" t="s">
        <v>108</v>
      </c>
      <c r="J866" s="168" t="s">
        <v>107</v>
      </c>
      <c r="K866" s="5" t="s">
        <v>1543</v>
      </c>
    </row>
    <row r="867" spans="1:11">
      <c r="A867" s="171" t="s">
        <v>1025</v>
      </c>
      <c r="B867" s="5" t="s">
        <v>966</v>
      </c>
      <c r="C867" s="167" t="s">
        <v>965</v>
      </c>
      <c r="D867" s="5" t="s">
        <v>1764</v>
      </c>
      <c r="E867" s="5" t="str">
        <f>IF(COUNTIF(Site_master[SAP ID],Site_master[[#This Row],[SAP ID]])&gt;1,"duplicate","unique")</f>
        <v>unique</v>
      </c>
      <c r="F867" s="7">
        <v>0</v>
      </c>
      <c r="G867" s="7" t="s">
        <v>1426</v>
      </c>
      <c r="H867" s="7" t="s">
        <v>2</v>
      </c>
      <c r="I867" t="s">
        <v>190</v>
      </c>
      <c r="J867" t="s">
        <v>189</v>
      </c>
      <c r="K867" t="s">
        <v>1389</v>
      </c>
    </row>
    <row r="868" spans="1:11">
      <c r="A868" s="171" t="s">
        <v>1025</v>
      </c>
      <c r="B868" s="5" t="s">
        <v>966</v>
      </c>
      <c r="C868" s="167" t="s">
        <v>965</v>
      </c>
      <c r="D868" s="5" t="s">
        <v>265</v>
      </c>
      <c r="E868" s="5" t="str">
        <f>IF(COUNTIF(Site_master[SAP ID],Site_master[[#This Row],[SAP ID]])&gt;1,"duplicate","unique")</f>
        <v>unique</v>
      </c>
      <c r="F868" s="7" t="s">
        <v>1470</v>
      </c>
      <c r="G868" s="7" t="s">
        <v>1471</v>
      </c>
      <c r="H868" s="7" t="s">
        <v>2</v>
      </c>
      <c r="I868" t="s">
        <v>190</v>
      </c>
      <c r="J868" t="s">
        <v>189</v>
      </c>
      <c r="K868" t="s">
        <v>1389</v>
      </c>
    </row>
    <row r="869" spans="1:11">
      <c r="A869" s="171" t="s">
        <v>1025</v>
      </c>
      <c r="B869" s="5" t="s">
        <v>966</v>
      </c>
      <c r="C869" s="167" t="s">
        <v>965</v>
      </c>
      <c r="D869" s="5" t="s">
        <v>266</v>
      </c>
      <c r="E869" s="5" t="str">
        <f>IF(COUNTIF(Site_master[SAP ID],Site_master[[#This Row],[SAP ID]])&gt;1,"duplicate","unique")</f>
        <v>unique</v>
      </c>
      <c r="F869" s="7" t="s">
        <v>1470</v>
      </c>
      <c r="G869" s="7" t="s">
        <v>1471</v>
      </c>
      <c r="H869" s="7" t="s">
        <v>2</v>
      </c>
      <c r="I869" t="s">
        <v>190</v>
      </c>
      <c r="J869" t="s">
        <v>189</v>
      </c>
      <c r="K869" t="s">
        <v>1389</v>
      </c>
    </row>
    <row r="870" spans="1:11">
      <c r="A870" s="171" t="s">
        <v>1025</v>
      </c>
      <c r="B870" s="5" t="s">
        <v>966</v>
      </c>
      <c r="C870" s="167" t="s">
        <v>965</v>
      </c>
      <c r="D870" s="5" t="s">
        <v>267</v>
      </c>
      <c r="E870" s="5" t="str">
        <f>IF(COUNTIF(Site_master[SAP ID],Site_master[[#This Row],[SAP ID]])&gt;1,"duplicate","unique")</f>
        <v>unique</v>
      </c>
      <c r="F870" s="7" t="s">
        <v>1470</v>
      </c>
      <c r="G870" s="7" t="s">
        <v>1471</v>
      </c>
      <c r="H870" s="7" t="s">
        <v>2</v>
      </c>
      <c r="I870" t="s">
        <v>190</v>
      </c>
      <c r="J870" t="s">
        <v>189</v>
      </c>
      <c r="K870" t="s">
        <v>1389</v>
      </c>
    </row>
    <row r="871" spans="1:11">
      <c r="A871" s="171" t="s">
        <v>1025</v>
      </c>
      <c r="B871" s="5" t="s">
        <v>966</v>
      </c>
      <c r="C871" s="167" t="s">
        <v>965</v>
      </c>
      <c r="D871" s="5" t="s">
        <v>472</v>
      </c>
      <c r="E871" s="5" t="str">
        <f>IF(COUNTIF(Site_master[SAP ID],Site_master[[#This Row],[SAP ID]])&gt;1,"duplicate","unique")</f>
        <v>unique</v>
      </c>
      <c r="F871" s="7" t="s">
        <v>1765</v>
      </c>
      <c r="G871" s="7" t="s">
        <v>1766</v>
      </c>
      <c r="H871" s="7" t="s">
        <v>1</v>
      </c>
      <c r="I871" s="5" t="s">
        <v>108</v>
      </c>
      <c r="J871" s="168" t="s">
        <v>107</v>
      </c>
      <c r="K871" s="5" t="s">
        <v>1543</v>
      </c>
    </row>
    <row r="872" spans="1:11">
      <c r="A872" s="171" t="s">
        <v>1025</v>
      </c>
      <c r="B872" s="5" t="s">
        <v>966</v>
      </c>
      <c r="C872" s="167" t="s">
        <v>965</v>
      </c>
      <c r="D872" s="5" t="s">
        <v>1767</v>
      </c>
      <c r="E872" s="5" t="str">
        <f>IF(COUNTIF(Site_master[SAP ID],Site_master[[#This Row],[SAP ID]])&gt;1,"duplicate","unique")</f>
        <v>unique</v>
      </c>
      <c r="F872" s="7" t="s">
        <v>1765</v>
      </c>
      <c r="G872" s="7" t="s">
        <v>1766</v>
      </c>
      <c r="H872" s="7" t="s">
        <v>1</v>
      </c>
      <c r="I872" s="5" t="s">
        <v>108</v>
      </c>
      <c r="J872" s="168" t="s">
        <v>107</v>
      </c>
      <c r="K872" s="5" t="s">
        <v>1543</v>
      </c>
    </row>
    <row r="873" spans="1:11">
      <c r="A873" s="171" t="s">
        <v>1025</v>
      </c>
      <c r="B873" s="5" t="s">
        <v>966</v>
      </c>
      <c r="C873" s="167" t="s">
        <v>965</v>
      </c>
      <c r="D873" s="5" t="s">
        <v>476</v>
      </c>
      <c r="E873" s="5" t="str">
        <f>IF(COUNTIF(Site_master[SAP ID],Site_master[[#This Row],[SAP ID]])&gt;1,"duplicate","unique")</f>
        <v>unique</v>
      </c>
      <c r="F873" s="7" t="s">
        <v>1765</v>
      </c>
      <c r="G873" s="7" t="s">
        <v>1766</v>
      </c>
      <c r="H873" s="7" t="s">
        <v>1</v>
      </c>
      <c r="I873" s="5" t="s">
        <v>108</v>
      </c>
      <c r="J873" s="168" t="s">
        <v>107</v>
      </c>
      <c r="K873" s="5" t="s">
        <v>1543</v>
      </c>
    </row>
    <row r="874" spans="1:11">
      <c r="A874" s="171" t="s">
        <v>1025</v>
      </c>
      <c r="B874" s="5" t="s">
        <v>966</v>
      </c>
      <c r="C874" s="167" t="s">
        <v>965</v>
      </c>
      <c r="D874" s="5" t="s">
        <v>315</v>
      </c>
      <c r="E874" s="5" t="str">
        <f>IF(COUNTIF(Site_master[SAP ID],Site_master[[#This Row],[SAP ID]])&gt;1,"duplicate","unique")</f>
        <v>unique</v>
      </c>
      <c r="F874" s="7" t="s">
        <v>1768</v>
      </c>
      <c r="G874" s="7" t="s">
        <v>1769</v>
      </c>
      <c r="H874" s="7" t="s">
        <v>1</v>
      </c>
      <c r="I874" s="5" t="s">
        <v>111</v>
      </c>
      <c r="J874" s="5" t="s">
        <v>143</v>
      </c>
      <c r="K874" s="168" t="s">
        <v>1501</v>
      </c>
    </row>
    <row r="875" spans="1:11">
      <c r="A875" s="171" t="s">
        <v>1025</v>
      </c>
      <c r="B875" s="5" t="s">
        <v>966</v>
      </c>
      <c r="C875" s="167" t="s">
        <v>965</v>
      </c>
      <c r="D875" s="5" t="s">
        <v>318</v>
      </c>
      <c r="E875" s="5" t="str">
        <f>IF(COUNTIF(Site_master[SAP ID],Site_master[[#This Row],[SAP ID]])&gt;1,"duplicate","unique")</f>
        <v>unique</v>
      </c>
      <c r="F875" s="7" t="s">
        <v>1768</v>
      </c>
      <c r="G875" s="7" t="s">
        <v>1769</v>
      </c>
      <c r="H875" s="7" t="s">
        <v>1</v>
      </c>
      <c r="I875" s="5" t="s">
        <v>111</v>
      </c>
      <c r="J875" s="5" t="s">
        <v>143</v>
      </c>
      <c r="K875" s="168" t="s">
        <v>1501</v>
      </c>
    </row>
    <row r="876" spans="1:11">
      <c r="A876" s="171" t="s">
        <v>1025</v>
      </c>
      <c r="B876" s="5" t="s">
        <v>966</v>
      </c>
      <c r="C876" s="167" t="s">
        <v>965</v>
      </c>
      <c r="D876" s="5" t="s">
        <v>197</v>
      </c>
      <c r="E876" s="5" t="str">
        <f>IF(COUNTIF(Site_master[SAP ID],Site_master[[#This Row],[SAP ID]])&gt;1,"duplicate","unique")</f>
        <v>unique</v>
      </c>
      <c r="F876" s="7" t="s">
        <v>1664</v>
      </c>
      <c r="G876" s="7" t="s">
        <v>1665</v>
      </c>
      <c r="H876" s="7" t="s">
        <v>1</v>
      </c>
      <c r="I876" s="5" t="s">
        <v>111</v>
      </c>
      <c r="J876" s="5" t="s">
        <v>143</v>
      </c>
      <c r="K876" s="168" t="s">
        <v>1501</v>
      </c>
    </row>
    <row r="877" spans="1:11">
      <c r="A877" s="171" t="s">
        <v>1025</v>
      </c>
      <c r="B877" s="5" t="s">
        <v>966</v>
      </c>
      <c r="C877" s="167" t="s">
        <v>965</v>
      </c>
      <c r="D877" s="5" t="s">
        <v>198</v>
      </c>
      <c r="E877" s="5" t="str">
        <f>IF(COUNTIF(Site_master[SAP ID],Site_master[[#This Row],[SAP ID]])&gt;1,"duplicate","unique")</f>
        <v>unique</v>
      </c>
      <c r="F877" s="7" t="s">
        <v>1664</v>
      </c>
      <c r="G877" s="7" t="s">
        <v>1665</v>
      </c>
      <c r="H877" s="7" t="s">
        <v>1</v>
      </c>
      <c r="I877" s="5" t="s">
        <v>111</v>
      </c>
      <c r="J877" s="5" t="s">
        <v>143</v>
      </c>
      <c r="K877" s="168" t="s">
        <v>1501</v>
      </c>
    </row>
    <row r="878" spans="1:11">
      <c r="A878" s="171" t="s">
        <v>1025</v>
      </c>
      <c r="B878" s="5" t="s">
        <v>966</v>
      </c>
      <c r="C878" s="167" t="s">
        <v>965</v>
      </c>
      <c r="D878" s="5" t="s">
        <v>523</v>
      </c>
      <c r="E878" s="5" t="str">
        <f>IF(COUNTIF(Site_master[SAP ID],Site_master[[#This Row],[SAP ID]])&gt;1,"duplicate","unique")</f>
        <v>unique</v>
      </c>
      <c r="F878" s="7" t="s">
        <v>1659</v>
      </c>
      <c r="G878" s="7" t="s">
        <v>1660</v>
      </c>
      <c r="H878" s="7" t="s">
        <v>1</v>
      </c>
      <c r="I878" s="5" t="s">
        <v>111</v>
      </c>
      <c r="J878" s="5" t="s">
        <v>143</v>
      </c>
      <c r="K878" s="168" t="s">
        <v>1501</v>
      </c>
    </row>
    <row r="879" spans="1:11">
      <c r="A879" s="171" t="s">
        <v>1025</v>
      </c>
      <c r="B879" s="5" t="s">
        <v>966</v>
      </c>
      <c r="C879" s="167" t="s">
        <v>965</v>
      </c>
      <c r="D879" s="5" t="s">
        <v>226</v>
      </c>
      <c r="E879" s="5" t="str">
        <f>IF(COUNTIF(Site_master[SAP ID],Site_master[[#This Row],[SAP ID]])&gt;1,"duplicate","unique")</f>
        <v>unique</v>
      </c>
      <c r="F879" s="7" t="s">
        <v>1577</v>
      </c>
      <c r="G879" s="7" t="s">
        <v>1578</v>
      </c>
      <c r="H879" s="7" t="s">
        <v>1</v>
      </c>
      <c r="I879" s="168" t="s">
        <v>110</v>
      </c>
      <c r="J879" s="167" t="s">
        <v>109</v>
      </c>
      <c r="K879" s="168" t="s">
        <v>1504</v>
      </c>
    </row>
    <row r="880" spans="1:11">
      <c r="A880" s="171" t="s">
        <v>1025</v>
      </c>
      <c r="B880" s="5" t="s">
        <v>966</v>
      </c>
      <c r="C880" s="167" t="s">
        <v>965</v>
      </c>
      <c r="D880" s="5" t="s">
        <v>285</v>
      </c>
      <c r="E880" s="5" t="str">
        <f>IF(COUNTIF(Site_master[SAP ID],Site_master[[#This Row],[SAP ID]])&gt;1,"duplicate","unique")</f>
        <v>unique</v>
      </c>
      <c r="F880" s="7" t="s">
        <v>1743</v>
      </c>
      <c r="G880" s="7" t="s">
        <v>1744</v>
      </c>
      <c r="H880" s="7" t="s">
        <v>1</v>
      </c>
      <c r="I880" s="5" t="s">
        <v>111</v>
      </c>
      <c r="J880" s="5" t="s">
        <v>143</v>
      </c>
      <c r="K880" s="168" t="s">
        <v>1501</v>
      </c>
    </row>
    <row r="881" spans="1:11">
      <c r="A881" s="171" t="s">
        <v>1025</v>
      </c>
      <c r="B881" s="5" t="s">
        <v>966</v>
      </c>
      <c r="C881" s="167" t="s">
        <v>965</v>
      </c>
      <c r="D881" s="5" t="s">
        <v>199</v>
      </c>
      <c r="E881" s="5" t="str">
        <f>IF(COUNTIF(Site_master[SAP ID],Site_master[[#This Row],[SAP ID]])&gt;1,"duplicate","unique")</f>
        <v>unique</v>
      </c>
      <c r="F881" s="7" t="s">
        <v>1743</v>
      </c>
      <c r="G881" s="7" t="s">
        <v>1744</v>
      </c>
      <c r="H881" s="7" t="s">
        <v>1</v>
      </c>
      <c r="I881" s="5" t="s">
        <v>111</v>
      </c>
      <c r="J881" s="5" t="s">
        <v>143</v>
      </c>
      <c r="K881" s="168" t="s">
        <v>1501</v>
      </c>
    </row>
    <row r="882" spans="1:11">
      <c r="A882" s="171" t="s">
        <v>1025</v>
      </c>
      <c r="B882" s="5" t="s">
        <v>966</v>
      </c>
      <c r="C882" s="167" t="s">
        <v>965</v>
      </c>
      <c r="D882" s="5" t="s">
        <v>222</v>
      </c>
      <c r="E882" s="5" t="str">
        <f>IF(COUNTIF(Site_master[SAP ID],Site_master[[#This Row],[SAP ID]])&gt;1,"duplicate","unique")</f>
        <v>unique</v>
      </c>
      <c r="F882" s="7" t="s">
        <v>1577</v>
      </c>
      <c r="G882" s="7" t="s">
        <v>1578</v>
      </c>
      <c r="H882" s="7" t="s">
        <v>1</v>
      </c>
      <c r="I882" s="168" t="s">
        <v>110</v>
      </c>
      <c r="J882" s="167" t="s">
        <v>109</v>
      </c>
      <c r="K882" s="168" t="s">
        <v>1504</v>
      </c>
    </row>
    <row r="883" spans="1:11">
      <c r="A883" s="171" t="s">
        <v>1025</v>
      </c>
      <c r="B883" s="5" t="s">
        <v>966</v>
      </c>
      <c r="C883" s="167" t="s">
        <v>965</v>
      </c>
      <c r="D883" s="5" t="s">
        <v>664</v>
      </c>
      <c r="E883" s="5" t="str">
        <f>IF(COUNTIF(Site_master[SAP ID],Site_master[[#This Row],[SAP ID]])&gt;1,"duplicate","unique")</f>
        <v>unique</v>
      </c>
      <c r="F883" s="7" t="s">
        <v>1499</v>
      </c>
      <c r="G883" s="7" t="s">
        <v>1500</v>
      </c>
      <c r="H883" s="7" t="s">
        <v>1</v>
      </c>
      <c r="I883" s="5" t="s">
        <v>111</v>
      </c>
      <c r="J883" s="5" t="s">
        <v>143</v>
      </c>
      <c r="K883" s="168" t="s">
        <v>1501</v>
      </c>
    </row>
    <row r="884" spans="1:11">
      <c r="A884" s="171" t="s">
        <v>1025</v>
      </c>
      <c r="B884" s="5" t="s">
        <v>966</v>
      </c>
      <c r="C884" s="167" t="s">
        <v>965</v>
      </c>
      <c r="D884" s="5" t="s">
        <v>1770</v>
      </c>
      <c r="E884" s="5" t="str">
        <f>IF(COUNTIF(Site_master[SAP ID],Site_master[[#This Row],[SAP ID]])&gt;1,"duplicate","unique")</f>
        <v>unique</v>
      </c>
      <c r="F884" s="7" t="s">
        <v>1499</v>
      </c>
      <c r="G884" s="7" t="s">
        <v>1500</v>
      </c>
      <c r="H884" s="7" t="s">
        <v>1</v>
      </c>
      <c r="I884" s="5" t="s">
        <v>111</v>
      </c>
      <c r="J884" s="5" t="s">
        <v>143</v>
      </c>
      <c r="K884" s="168" t="s">
        <v>1501</v>
      </c>
    </row>
    <row r="885" spans="1:11">
      <c r="A885" s="171" t="s">
        <v>1025</v>
      </c>
      <c r="B885" s="5" t="s">
        <v>966</v>
      </c>
      <c r="C885" s="167" t="s">
        <v>965</v>
      </c>
      <c r="D885" s="5" t="s">
        <v>580</v>
      </c>
      <c r="E885" s="5" t="str">
        <f>IF(COUNTIF(Site_master[SAP ID],Site_master[[#This Row],[SAP ID]])&gt;1,"duplicate","unique")</f>
        <v>unique</v>
      </c>
      <c r="F885" s="7" t="s">
        <v>1771</v>
      </c>
      <c r="G885" s="7" t="s">
        <v>1772</v>
      </c>
      <c r="H885" s="7" t="s">
        <v>1</v>
      </c>
      <c r="I885" s="168" t="s">
        <v>110</v>
      </c>
      <c r="J885" s="167" t="s">
        <v>109</v>
      </c>
      <c r="K885" s="168" t="s">
        <v>1504</v>
      </c>
    </row>
    <row r="886" spans="1:11">
      <c r="A886" s="171" t="s">
        <v>1025</v>
      </c>
      <c r="B886" s="5" t="s">
        <v>966</v>
      </c>
      <c r="C886" s="167" t="s">
        <v>965</v>
      </c>
      <c r="D886" s="5" t="s">
        <v>290</v>
      </c>
      <c r="E886" s="5" t="str">
        <f>IF(COUNTIF(Site_master[SAP ID],Site_master[[#This Row],[SAP ID]])&gt;1,"duplicate","unique")</f>
        <v>unique</v>
      </c>
      <c r="F886" s="7" t="s">
        <v>1768</v>
      </c>
      <c r="G886" s="7" t="s">
        <v>1769</v>
      </c>
      <c r="H886" s="7" t="s">
        <v>1</v>
      </c>
      <c r="I886" s="5" t="s">
        <v>111</v>
      </c>
      <c r="J886" s="5" t="s">
        <v>143</v>
      </c>
      <c r="K886" s="168" t="s">
        <v>1501</v>
      </c>
    </row>
    <row r="887" spans="1:11">
      <c r="A887" s="171" t="s">
        <v>1025</v>
      </c>
      <c r="B887" s="5" t="s">
        <v>966</v>
      </c>
      <c r="C887" s="167" t="s">
        <v>965</v>
      </c>
      <c r="D887" s="5" t="s">
        <v>413</v>
      </c>
      <c r="E887" s="5" t="str">
        <f>IF(COUNTIF(Site_master[SAP ID],Site_master[[#This Row],[SAP ID]])&gt;1,"duplicate","unique")</f>
        <v>unique</v>
      </c>
      <c r="F887" s="7" t="s">
        <v>1768</v>
      </c>
      <c r="G887" s="7" t="s">
        <v>1769</v>
      </c>
      <c r="H887" s="7" t="s">
        <v>1</v>
      </c>
      <c r="I887" s="5" t="s">
        <v>111</v>
      </c>
      <c r="J887" s="5" t="s">
        <v>143</v>
      </c>
      <c r="K887" s="168" t="s">
        <v>1501</v>
      </c>
    </row>
    <row r="888" spans="1:11">
      <c r="A888" s="171" t="s">
        <v>1025</v>
      </c>
      <c r="B888" s="5" t="s">
        <v>966</v>
      </c>
      <c r="C888" s="167" t="s">
        <v>965</v>
      </c>
      <c r="D888" s="5" t="s">
        <v>284</v>
      </c>
      <c r="E888" s="5" t="str">
        <f>IF(COUNTIF(Site_master[SAP ID],Site_master[[#This Row],[SAP ID]])&gt;1,"duplicate","unique")</f>
        <v>unique</v>
      </c>
      <c r="F888" s="7" t="s">
        <v>1743</v>
      </c>
      <c r="G888" s="7" t="s">
        <v>1744</v>
      </c>
      <c r="H888" s="7" t="s">
        <v>1</v>
      </c>
      <c r="I888" s="5" t="s">
        <v>111</v>
      </c>
      <c r="J888" s="5" t="s">
        <v>143</v>
      </c>
      <c r="K888" s="168" t="s">
        <v>1501</v>
      </c>
    </row>
    <row r="889" spans="1:11">
      <c r="A889" s="171" t="s">
        <v>1025</v>
      </c>
      <c r="B889" s="5" t="s">
        <v>966</v>
      </c>
      <c r="C889" s="167" t="s">
        <v>965</v>
      </c>
      <c r="D889" s="5" t="s">
        <v>663</v>
      </c>
      <c r="E889" s="5" t="str">
        <f>IF(COUNTIF(Site_master[SAP ID],Site_master[[#This Row],[SAP ID]])&gt;1,"duplicate","unique")</f>
        <v>unique</v>
      </c>
      <c r="F889" s="7" t="s">
        <v>1499</v>
      </c>
      <c r="G889" s="7" t="s">
        <v>1500</v>
      </c>
      <c r="H889" s="7" t="s">
        <v>1</v>
      </c>
      <c r="I889" s="5" t="s">
        <v>111</v>
      </c>
      <c r="J889" s="5" t="s">
        <v>143</v>
      </c>
      <c r="K889" s="168" t="s">
        <v>1501</v>
      </c>
    </row>
    <row r="890" spans="1:11">
      <c r="A890" s="171" t="s">
        <v>1025</v>
      </c>
      <c r="B890" s="5" t="s">
        <v>966</v>
      </c>
      <c r="C890" s="167" t="s">
        <v>965</v>
      </c>
      <c r="D890" s="5" t="s">
        <v>1773</v>
      </c>
      <c r="E890" s="5" t="str">
        <f>IF(COUNTIF(Site_master[SAP ID],Site_master[[#This Row],[SAP ID]])&gt;1,"duplicate","unique")</f>
        <v>unique</v>
      </c>
      <c r="F890" s="7" t="s">
        <v>1499</v>
      </c>
      <c r="G890" s="7" t="s">
        <v>1500</v>
      </c>
      <c r="H890" s="7" t="s">
        <v>1</v>
      </c>
      <c r="I890" s="5" t="s">
        <v>111</v>
      </c>
      <c r="J890" s="5" t="s">
        <v>143</v>
      </c>
      <c r="K890" s="168" t="s">
        <v>1501</v>
      </c>
    </row>
    <row r="891" spans="1:11">
      <c r="A891" s="171" t="s">
        <v>1025</v>
      </c>
      <c r="B891" s="5" t="s">
        <v>966</v>
      </c>
      <c r="C891" s="167" t="s">
        <v>965</v>
      </c>
      <c r="D891" s="5" t="s">
        <v>196</v>
      </c>
      <c r="E891" s="5" t="str">
        <f>IF(COUNTIF(Site_master[SAP ID],Site_master[[#This Row],[SAP ID]])&gt;1,"duplicate","unique")</f>
        <v>unique</v>
      </c>
      <c r="F891" s="7" t="s">
        <v>1664</v>
      </c>
      <c r="G891" s="7" t="s">
        <v>1665</v>
      </c>
      <c r="H891" s="7" t="s">
        <v>1</v>
      </c>
      <c r="I891" s="5" t="s">
        <v>111</v>
      </c>
      <c r="J891" s="5" t="s">
        <v>143</v>
      </c>
      <c r="K891" s="168" t="s">
        <v>1501</v>
      </c>
    </row>
    <row r="892" spans="1:11">
      <c r="A892" s="171" t="s">
        <v>1025</v>
      </c>
      <c r="B892" s="5" t="s">
        <v>966</v>
      </c>
      <c r="C892" s="167" t="s">
        <v>965</v>
      </c>
      <c r="D892" s="5" t="s">
        <v>291</v>
      </c>
      <c r="E892" s="5" t="str">
        <f>IF(COUNTIF(Site_master[SAP ID],Site_master[[#This Row],[SAP ID]])&gt;1,"duplicate","unique")</f>
        <v>unique</v>
      </c>
      <c r="F892" s="7" t="s">
        <v>1768</v>
      </c>
      <c r="G892" s="7" t="s">
        <v>1769</v>
      </c>
      <c r="H892" s="7" t="s">
        <v>1</v>
      </c>
      <c r="I892" s="5" t="s">
        <v>111</v>
      </c>
      <c r="J892" s="5" t="s">
        <v>143</v>
      </c>
      <c r="K892" s="168" t="s">
        <v>1501</v>
      </c>
    </row>
    <row r="893" spans="1:11">
      <c r="A893" s="171" t="s">
        <v>1025</v>
      </c>
      <c r="B893" s="5" t="s">
        <v>966</v>
      </c>
      <c r="C893" s="167" t="s">
        <v>965</v>
      </c>
      <c r="D893" s="5" t="s">
        <v>677</v>
      </c>
      <c r="E893" s="5" t="str">
        <f>IF(COUNTIF(Site_master[SAP ID],Site_master[[#This Row],[SAP ID]])&gt;1,"duplicate","unique")</f>
        <v>unique</v>
      </c>
      <c r="F893" s="7" t="s">
        <v>1659</v>
      </c>
      <c r="G893" s="7" t="s">
        <v>1660</v>
      </c>
      <c r="H893" s="7" t="s">
        <v>1</v>
      </c>
      <c r="I893" s="5" t="s">
        <v>111</v>
      </c>
      <c r="J893" s="5" t="s">
        <v>143</v>
      </c>
      <c r="K893" s="168" t="s">
        <v>1501</v>
      </c>
    </row>
    <row r="894" spans="1:11">
      <c r="A894" s="171" t="s">
        <v>1025</v>
      </c>
      <c r="B894" s="5" t="s">
        <v>966</v>
      </c>
      <c r="C894" s="167" t="s">
        <v>965</v>
      </c>
      <c r="D894" s="5" t="s">
        <v>442</v>
      </c>
      <c r="E894" s="5" t="str">
        <f>IF(COUNTIF(Site_master[SAP ID],Site_master[[#This Row],[SAP ID]])&gt;1,"duplicate","unique")</f>
        <v>unique</v>
      </c>
      <c r="F894" s="7" t="s">
        <v>1499</v>
      </c>
      <c r="G894" s="7" t="s">
        <v>1500</v>
      </c>
      <c r="H894" s="7" t="s">
        <v>1</v>
      </c>
      <c r="I894" s="5" t="s">
        <v>111</v>
      </c>
      <c r="J894" s="5" t="s">
        <v>143</v>
      </c>
      <c r="K894" s="168" t="s">
        <v>1501</v>
      </c>
    </row>
    <row r="895" spans="1:11">
      <c r="A895" s="171" t="s">
        <v>1025</v>
      </c>
      <c r="B895" s="5" t="s">
        <v>966</v>
      </c>
      <c r="C895" s="167" t="s">
        <v>965</v>
      </c>
      <c r="D895" s="5" t="s">
        <v>202</v>
      </c>
      <c r="E895" s="5" t="str">
        <f>IF(COUNTIF(Site_master[SAP ID],Site_master[[#This Row],[SAP ID]])&gt;1,"duplicate","unique")</f>
        <v>unique</v>
      </c>
      <c r="F895" s="7" t="s">
        <v>1743</v>
      </c>
      <c r="G895" s="7" t="s">
        <v>1744</v>
      </c>
      <c r="H895" s="7" t="s">
        <v>1</v>
      </c>
      <c r="I895" s="5" t="s">
        <v>111</v>
      </c>
      <c r="J895" s="5" t="s">
        <v>143</v>
      </c>
      <c r="K895" s="168" t="s">
        <v>1501</v>
      </c>
    </row>
    <row r="896" spans="1:11">
      <c r="A896" s="171" t="s">
        <v>1025</v>
      </c>
      <c r="B896" s="5" t="s">
        <v>966</v>
      </c>
      <c r="C896" s="167" t="s">
        <v>965</v>
      </c>
      <c r="D896" s="5" t="s">
        <v>661</v>
      </c>
      <c r="E896" s="5" t="str">
        <f>IF(COUNTIF(Site_master[SAP ID],Site_master[[#This Row],[SAP ID]])&gt;1,"duplicate","unique")</f>
        <v>unique</v>
      </c>
      <c r="F896" s="7" t="s">
        <v>1499</v>
      </c>
      <c r="G896" s="7" t="s">
        <v>1500</v>
      </c>
      <c r="H896" s="7" t="s">
        <v>1</v>
      </c>
      <c r="I896" s="5" t="s">
        <v>111</v>
      </c>
      <c r="J896" s="5" t="s">
        <v>143</v>
      </c>
      <c r="K896" s="168" t="s">
        <v>1501</v>
      </c>
    </row>
    <row r="897" spans="1:11">
      <c r="A897" s="171" t="s">
        <v>1025</v>
      </c>
      <c r="B897" s="5" t="s">
        <v>966</v>
      </c>
      <c r="C897" s="167" t="s">
        <v>965</v>
      </c>
      <c r="D897" s="5" t="s">
        <v>662</v>
      </c>
      <c r="E897" s="5" t="str">
        <f>IF(COUNTIF(Site_master[SAP ID],Site_master[[#This Row],[SAP ID]])&gt;1,"duplicate","unique")</f>
        <v>unique</v>
      </c>
      <c r="F897" s="7" t="s">
        <v>1499</v>
      </c>
      <c r="G897" s="7" t="s">
        <v>1500</v>
      </c>
      <c r="H897" s="7" t="s">
        <v>1</v>
      </c>
      <c r="I897" s="5" t="s">
        <v>111</v>
      </c>
      <c r="J897" s="5" t="s">
        <v>143</v>
      </c>
      <c r="K897" s="168" t="s">
        <v>1501</v>
      </c>
    </row>
    <row r="898" spans="1:11">
      <c r="A898" s="171" t="s">
        <v>1025</v>
      </c>
      <c r="B898" s="5" t="s">
        <v>966</v>
      </c>
      <c r="C898" s="167" t="s">
        <v>965</v>
      </c>
      <c r="D898" s="5" t="s">
        <v>286</v>
      </c>
      <c r="E898" s="5" t="str">
        <f>IF(COUNTIF(Site_master[SAP ID],Site_master[[#This Row],[SAP ID]])&gt;1,"duplicate","unique")</f>
        <v>unique</v>
      </c>
      <c r="F898" s="7" t="s">
        <v>1743</v>
      </c>
      <c r="G898" s="7" t="s">
        <v>1744</v>
      </c>
      <c r="H898" s="7" t="s">
        <v>1</v>
      </c>
      <c r="I898" s="5" t="s">
        <v>111</v>
      </c>
      <c r="J898" s="5" t="s">
        <v>143</v>
      </c>
      <c r="K898" s="168" t="s">
        <v>1501</v>
      </c>
    </row>
    <row r="899" spans="1:11">
      <c r="A899" s="171" t="s">
        <v>1025</v>
      </c>
      <c r="B899" s="5" t="s">
        <v>966</v>
      </c>
      <c r="C899" s="167" t="s">
        <v>965</v>
      </c>
      <c r="D899" s="5" t="s">
        <v>1774</v>
      </c>
      <c r="E899" s="5" t="str">
        <f>IF(COUNTIF(Site_master[SAP ID],Site_master[[#This Row],[SAP ID]])&gt;1,"duplicate","unique")</f>
        <v>unique</v>
      </c>
      <c r="F899" s="7" t="s">
        <v>1499</v>
      </c>
      <c r="G899" s="7" t="s">
        <v>1500</v>
      </c>
      <c r="H899" s="7" t="s">
        <v>1</v>
      </c>
      <c r="I899" s="5" t="s">
        <v>111</v>
      </c>
      <c r="J899" s="5" t="s">
        <v>143</v>
      </c>
      <c r="K899" s="168" t="s">
        <v>1501</v>
      </c>
    </row>
    <row r="900" spans="1:11">
      <c r="A900" s="171" t="s">
        <v>1025</v>
      </c>
      <c r="B900" s="5" t="s">
        <v>966</v>
      </c>
      <c r="C900" s="167" t="s">
        <v>965</v>
      </c>
      <c r="D900" s="5" t="s">
        <v>1775</v>
      </c>
      <c r="E900" s="5" t="str">
        <f>IF(COUNTIF(Site_master[SAP ID],Site_master[[#This Row],[SAP ID]])&gt;1,"duplicate","unique")</f>
        <v>unique</v>
      </c>
      <c r="F900" s="7" t="s">
        <v>1499</v>
      </c>
      <c r="G900" s="7" t="s">
        <v>1500</v>
      </c>
      <c r="H900" s="7" t="s">
        <v>1</v>
      </c>
      <c r="I900" s="5" t="s">
        <v>111</v>
      </c>
      <c r="J900" s="5" t="s">
        <v>143</v>
      </c>
      <c r="K900" s="168" t="s">
        <v>1501</v>
      </c>
    </row>
    <row r="901" spans="1:11">
      <c r="A901" s="171" t="s">
        <v>1025</v>
      </c>
      <c r="B901" s="5" t="s">
        <v>966</v>
      </c>
      <c r="C901" s="167" t="s">
        <v>965</v>
      </c>
      <c r="D901" s="5" t="s">
        <v>289</v>
      </c>
      <c r="E901" s="5" t="str">
        <f>IF(COUNTIF(Site_master[SAP ID],Site_master[[#This Row],[SAP ID]])&gt;1,"duplicate","unique")</f>
        <v>unique</v>
      </c>
      <c r="F901" s="7" t="s">
        <v>1768</v>
      </c>
      <c r="G901" s="7" t="s">
        <v>1769</v>
      </c>
      <c r="H901" s="7" t="s">
        <v>1</v>
      </c>
      <c r="I901" s="5" t="s">
        <v>111</v>
      </c>
      <c r="J901" s="5" t="s">
        <v>143</v>
      </c>
      <c r="K901" s="168" t="s">
        <v>1501</v>
      </c>
    </row>
    <row r="902" spans="1:11">
      <c r="A902" s="171" t="s">
        <v>1025</v>
      </c>
      <c r="B902" s="5" t="s">
        <v>966</v>
      </c>
      <c r="C902" s="167" t="s">
        <v>965</v>
      </c>
      <c r="D902" s="5" t="s">
        <v>323</v>
      </c>
      <c r="E902" s="5" t="str">
        <f>IF(COUNTIF(Site_master[SAP ID],Site_master[[#This Row],[SAP ID]])&gt;1,"duplicate","unique")</f>
        <v>unique</v>
      </c>
      <c r="F902" s="7" t="s">
        <v>1768</v>
      </c>
      <c r="G902" s="7" t="s">
        <v>1769</v>
      </c>
      <c r="H902" s="7" t="s">
        <v>1</v>
      </c>
      <c r="I902" s="5" t="s">
        <v>111</v>
      </c>
      <c r="J902" s="5" t="s">
        <v>143</v>
      </c>
      <c r="K902" s="168" t="s">
        <v>1501</v>
      </c>
    </row>
    <row r="903" spans="1:11">
      <c r="A903" s="171" t="s">
        <v>1025</v>
      </c>
      <c r="B903" s="5" t="s">
        <v>966</v>
      </c>
      <c r="C903" s="167" t="s">
        <v>965</v>
      </c>
      <c r="D903" s="5" t="s">
        <v>521</v>
      </c>
      <c r="E903" s="5" t="str">
        <f>IF(COUNTIF(Site_master[SAP ID],Site_master[[#This Row],[SAP ID]])&gt;1,"duplicate","unique")</f>
        <v>unique</v>
      </c>
      <c r="F903" s="7" t="s">
        <v>1659</v>
      </c>
      <c r="G903" s="7" t="s">
        <v>1660</v>
      </c>
      <c r="H903" s="7" t="s">
        <v>1</v>
      </c>
      <c r="I903" s="5" t="s">
        <v>111</v>
      </c>
      <c r="J903" s="5" t="s">
        <v>143</v>
      </c>
      <c r="K903" s="168" t="s">
        <v>1501</v>
      </c>
    </row>
    <row r="904" spans="1:11">
      <c r="A904" s="171" t="s">
        <v>1025</v>
      </c>
      <c r="B904" s="5" t="s">
        <v>966</v>
      </c>
      <c r="C904" s="167" t="s">
        <v>965</v>
      </c>
      <c r="D904" s="5" t="s">
        <v>520</v>
      </c>
      <c r="E904" s="5" t="str">
        <f>IF(COUNTIF(Site_master[SAP ID],Site_master[[#This Row],[SAP ID]])&gt;1,"duplicate","unique")</f>
        <v>unique</v>
      </c>
      <c r="F904" s="7" t="s">
        <v>1659</v>
      </c>
      <c r="G904" s="7" t="s">
        <v>1660</v>
      </c>
      <c r="H904" s="7" t="s">
        <v>1</v>
      </c>
      <c r="I904" s="5" t="s">
        <v>111</v>
      </c>
      <c r="J904" s="5" t="s">
        <v>143</v>
      </c>
      <c r="K904" s="168" t="s">
        <v>1501</v>
      </c>
    </row>
    <row r="905" spans="1:11">
      <c r="A905" s="171" t="s">
        <v>1025</v>
      </c>
      <c r="B905" s="5" t="s">
        <v>966</v>
      </c>
      <c r="C905" s="167" t="s">
        <v>965</v>
      </c>
      <c r="D905" s="5" t="s">
        <v>288</v>
      </c>
      <c r="E905" s="5" t="str">
        <f>IF(COUNTIF(Site_master[SAP ID],Site_master[[#This Row],[SAP ID]])&gt;1,"duplicate","unique")</f>
        <v>unique</v>
      </c>
      <c r="F905" s="7" t="s">
        <v>1768</v>
      </c>
      <c r="G905" s="7" t="s">
        <v>1769</v>
      </c>
      <c r="H905" s="7" t="s">
        <v>1</v>
      </c>
      <c r="I905" s="5" t="s">
        <v>111</v>
      </c>
      <c r="J905" s="5" t="s">
        <v>143</v>
      </c>
      <c r="K905" s="168" t="s">
        <v>1501</v>
      </c>
    </row>
    <row r="906" spans="1:11">
      <c r="A906" s="171" t="s">
        <v>1025</v>
      </c>
      <c r="B906" s="5" t="s">
        <v>966</v>
      </c>
      <c r="C906" s="167" t="s">
        <v>965</v>
      </c>
      <c r="D906" s="5" t="s">
        <v>1776</v>
      </c>
      <c r="E906" s="5" t="str">
        <f>IF(COUNTIF(Site_master[SAP ID],Site_master[[#This Row],[SAP ID]])&gt;1,"duplicate","unique")</f>
        <v>unique</v>
      </c>
      <c r="F906" s="7" t="s">
        <v>1771</v>
      </c>
      <c r="G906" s="7" t="s">
        <v>1772</v>
      </c>
      <c r="H906" s="7" t="s">
        <v>1</v>
      </c>
      <c r="I906" s="168" t="s">
        <v>110</v>
      </c>
      <c r="J906" s="167" t="s">
        <v>109</v>
      </c>
      <c r="K906" s="168" t="s">
        <v>1504</v>
      </c>
    </row>
    <row r="907" spans="1:11">
      <c r="A907" s="171" t="s">
        <v>1025</v>
      </c>
      <c r="B907" s="5" t="s">
        <v>966</v>
      </c>
      <c r="C907" s="167" t="s">
        <v>965</v>
      </c>
      <c r="D907" s="5" t="s">
        <v>443</v>
      </c>
      <c r="E907" s="5" t="str">
        <f>IF(COUNTIF(Site_master[SAP ID],Site_master[[#This Row],[SAP ID]])&gt;1,"duplicate","unique")</f>
        <v>unique</v>
      </c>
      <c r="F907" s="7" t="s">
        <v>1499</v>
      </c>
      <c r="G907" s="7" t="s">
        <v>1500</v>
      </c>
      <c r="H907" s="7" t="s">
        <v>1</v>
      </c>
      <c r="I907" s="5" t="s">
        <v>111</v>
      </c>
      <c r="J907" s="5" t="s">
        <v>143</v>
      </c>
      <c r="K907" s="168" t="s">
        <v>1501</v>
      </c>
    </row>
    <row r="908" spans="1:11">
      <c r="A908" s="171" t="s">
        <v>1025</v>
      </c>
      <c r="B908" s="5" t="s">
        <v>966</v>
      </c>
      <c r="C908" s="167" t="s">
        <v>965</v>
      </c>
      <c r="D908" s="5" t="s">
        <v>208</v>
      </c>
      <c r="E908" s="5" t="str">
        <f>IF(COUNTIF(Site_master[SAP ID],Site_master[[#This Row],[SAP ID]])&gt;1,"duplicate","unique")</f>
        <v>unique</v>
      </c>
      <c r="F908" s="7" t="s">
        <v>1743</v>
      </c>
      <c r="G908" s="7" t="s">
        <v>1744</v>
      </c>
      <c r="H908" s="7" t="s">
        <v>1</v>
      </c>
      <c r="I908" s="5" t="s">
        <v>111</v>
      </c>
      <c r="J908" s="5" t="s">
        <v>143</v>
      </c>
      <c r="K908" s="168" t="s">
        <v>1501</v>
      </c>
    </row>
    <row r="909" spans="1:11">
      <c r="A909" s="171" t="s">
        <v>1025</v>
      </c>
      <c r="B909" s="5" t="s">
        <v>966</v>
      </c>
      <c r="C909" s="167" t="s">
        <v>965</v>
      </c>
      <c r="D909" s="5" t="s">
        <v>581</v>
      </c>
      <c r="E909" s="5" t="str">
        <f>IF(COUNTIF(Site_master[SAP ID],Site_master[[#This Row],[SAP ID]])&gt;1,"duplicate","unique")</f>
        <v>unique</v>
      </c>
      <c r="F909" s="7" t="s">
        <v>1771</v>
      </c>
      <c r="G909" s="7" t="s">
        <v>1772</v>
      </c>
      <c r="H909" s="7" t="s">
        <v>1</v>
      </c>
      <c r="I909" s="168" t="s">
        <v>110</v>
      </c>
      <c r="J909" s="167" t="s">
        <v>109</v>
      </c>
      <c r="K909" s="168" t="s">
        <v>1504</v>
      </c>
    </row>
    <row r="910" spans="1:11">
      <c r="A910" s="171" t="s">
        <v>1025</v>
      </c>
      <c r="B910" s="5" t="s">
        <v>966</v>
      </c>
      <c r="C910" s="167" t="s">
        <v>965</v>
      </c>
      <c r="D910" s="5" t="s">
        <v>1777</v>
      </c>
      <c r="E910" s="5" t="str">
        <f>IF(COUNTIF(Site_master[SAP ID],Site_master[[#This Row],[SAP ID]])&gt;1,"duplicate","unique")</f>
        <v>unique</v>
      </c>
      <c r="F910" s="7" t="s">
        <v>1499</v>
      </c>
      <c r="G910" s="7" t="s">
        <v>1500</v>
      </c>
      <c r="H910" s="7" t="s">
        <v>1</v>
      </c>
      <c r="I910" s="5" t="s">
        <v>111</v>
      </c>
      <c r="J910" s="5" t="s">
        <v>143</v>
      </c>
      <c r="K910" s="168" t="s">
        <v>1501</v>
      </c>
    </row>
    <row r="911" spans="1:11">
      <c r="A911" s="171" t="s">
        <v>1025</v>
      </c>
      <c r="B911" s="5" t="s">
        <v>966</v>
      </c>
      <c r="C911" s="167" t="s">
        <v>965</v>
      </c>
      <c r="D911" s="5" t="s">
        <v>1778</v>
      </c>
      <c r="E911" s="5" t="str">
        <f>IF(COUNTIF(Site_master[SAP ID],Site_master[[#This Row],[SAP ID]])&gt;1,"duplicate","unique")</f>
        <v>unique</v>
      </c>
      <c r="F911" s="7" t="s">
        <v>1743</v>
      </c>
      <c r="G911" s="7" t="s">
        <v>1744</v>
      </c>
      <c r="H911" s="7" t="s">
        <v>1</v>
      </c>
      <c r="I911" s="5" t="s">
        <v>111</v>
      </c>
      <c r="J911" s="5" t="s">
        <v>143</v>
      </c>
      <c r="K911" s="168" t="s">
        <v>1501</v>
      </c>
    </row>
    <row r="912" spans="1:11">
      <c r="A912" s="171" t="s">
        <v>1025</v>
      </c>
      <c r="B912" s="5" t="s">
        <v>966</v>
      </c>
      <c r="C912" s="167" t="s">
        <v>965</v>
      </c>
      <c r="D912" s="5" t="s">
        <v>444</v>
      </c>
      <c r="E912" s="5" t="str">
        <f>IF(COUNTIF(Site_master[SAP ID],Site_master[[#This Row],[SAP ID]])&gt;1,"duplicate","unique")</f>
        <v>unique</v>
      </c>
      <c r="F912" s="7" t="s">
        <v>1499</v>
      </c>
      <c r="G912" s="7" t="s">
        <v>1500</v>
      </c>
      <c r="H912" s="7" t="s">
        <v>1</v>
      </c>
      <c r="I912" s="5" t="s">
        <v>111</v>
      </c>
      <c r="J912" s="5" t="s">
        <v>143</v>
      </c>
      <c r="K912" s="168" t="s">
        <v>1501</v>
      </c>
    </row>
    <row r="913" spans="1:11">
      <c r="A913" s="171" t="s">
        <v>1025</v>
      </c>
      <c r="B913" s="5" t="s">
        <v>966</v>
      </c>
      <c r="C913" s="167" t="s">
        <v>965</v>
      </c>
      <c r="D913" s="5" t="s">
        <v>665</v>
      </c>
      <c r="E913" s="5" t="str">
        <f>IF(COUNTIF(Site_master[SAP ID],Site_master[[#This Row],[SAP ID]])&gt;1,"duplicate","unique")</f>
        <v>unique</v>
      </c>
      <c r="F913" s="7" t="s">
        <v>1779</v>
      </c>
      <c r="G913" s="7" t="s">
        <v>1780</v>
      </c>
      <c r="H913" s="7" t="s">
        <v>1</v>
      </c>
      <c r="I913" s="5" t="s">
        <v>111</v>
      </c>
      <c r="J913" s="5" t="s">
        <v>143</v>
      </c>
      <c r="K913" s="168" t="s">
        <v>1501</v>
      </c>
    </row>
    <row r="914" spans="1:11">
      <c r="A914" s="171" t="s">
        <v>1025</v>
      </c>
      <c r="B914" s="5" t="s">
        <v>966</v>
      </c>
      <c r="C914" s="167" t="s">
        <v>965</v>
      </c>
      <c r="D914" s="5" t="s">
        <v>445</v>
      </c>
      <c r="E914" s="5" t="str">
        <f>IF(COUNTIF(Site_master[SAP ID],Site_master[[#This Row],[SAP ID]])&gt;1,"duplicate","unique")</f>
        <v>unique</v>
      </c>
      <c r="F914" s="7" t="s">
        <v>1779</v>
      </c>
      <c r="G914" s="7" t="s">
        <v>1780</v>
      </c>
      <c r="H914" s="7" t="s">
        <v>1</v>
      </c>
      <c r="I914" s="5" t="s">
        <v>111</v>
      </c>
      <c r="J914" s="5" t="s">
        <v>143</v>
      </c>
      <c r="K914" s="168" t="s">
        <v>1501</v>
      </c>
    </row>
    <row r="915" spans="1:11">
      <c r="A915" s="171" t="s">
        <v>1025</v>
      </c>
      <c r="B915" s="5" t="s">
        <v>966</v>
      </c>
      <c r="C915" s="167" t="s">
        <v>965</v>
      </c>
      <c r="D915" s="5" t="s">
        <v>1781</v>
      </c>
      <c r="E915" s="5" t="str">
        <f>IF(COUNTIF(Site_master[SAP ID],Site_master[[#This Row],[SAP ID]])&gt;1,"duplicate","unique")</f>
        <v>unique</v>
      </c>
      <c r="F915" s="7" t="s">
        <v>1743</v>
      </c>
      <c r="G915" s="7" t="s">
        <v>1744</v>
      </c>
      <c r="H915" s="7" t="s">
        <v>1</v>
      </c>
      <c r="I915" s="5" t="s">
        <v>111</v>
      </c>
      <c r="J915" s="5" t="s">
        <v>143</v>
      </c>
      <c r="K915" s="168" t="s">
        <v>1501</v>
      </c>
    </row>
    <row r="916" spans="1:11">
      <c r="A916" s="171" t="s">
        <v>1025</v>
      </c>
      <c r="B916" s="5" t="s">
        <v>966</v>
      </c>
      <c r="C916" s="167" t="s">
        <v>965</v>
      </c>
      <c r="D916" s="5" t="s">
        <v>292</v>
      </c>
      <c r="E916" s="5" t="str">
        <f>IF(COUNTIF(Site_master[SAP ID],Site_master[[#This Row],[SAP ID]])&gt;1,"duplicate","unique")</f>
        <v>unique</v>
      </c>
      <c r="F916" s="7" t="s">
        <v>1743</v>
      </c>
      <c r="G916" s="7" t="s">
        <v>1744</v>
      </c>
      <c r="H916" s="7" t="s">
        <v>1</v>
      </c>
      <c r="I916" s="5" t="s">
        <v>111</v>
      </c>
      <c r="J916" s="5" t="s">
        <v>143</v>
      </c>
      <c r="K916" s="168" t="s">
        <v>1501</v>
      </c>
    </row>
    <row r="917" spans="1:11">
      <c r="A917" s="171" t="s">
        <v>1025</v>
      </c>
      <c r="B917" s="5" t="s">
        <v>966</v>
      </c>
      <c r="C917" s="167" t="s">
        <v>965</v>
      </c>
      <c r="D917" s="5" t="s">
        <v>1782</v>
      </c>
      <c r="E917" s="5" t="str">
        <f>IF(COUNTIF(Site_master[SAP ID],Site_master[[#This Row],[SAP ID]])&gt;1,"duplicate","unique")</f>
        <v>unique</v>
      </c>
      <c r="F917" s="7" t="s">
        <v>1779</v>
      </c>
      <c r="G917" s="7" t="s">
        <v>1780</v>
      </c>
      <c r="H917" s="7" t="s">
        <v>1</v>
      </c>
      <c r="I917" s="5" t="s">
        <v>111</v>
      </c>
      <c r="J917" s="5" t="s">
        <v>143</v>
      </c>
      <c r="K917" s="168" t="s">
        <v>1501</v>
      </c>
    </row>
    <row r="918" spans="1:11">
      <c r="A918" s="171" t="s">
        <v>1025</v>
      </c>
      <c r="B918" s="5" t="s">
        <v>966</v>
      </c>
      <c r="C918" s="167" t="s">
        <v>965</v>
      </c>
      <c r="D918" s="5" t="s">
        <v>666</v>
      </c>
      <c r="E918" s="5" t="str">
        <f>IF(COUNTIF(Site_master[SAP ID],Site_master[[#This Row],[SAP ID]])&gt;1,"duplicate","unique")</f>
        <v>unique</v>
      </c>
      <c r="F918" s="7" t="s">
        <v>1779</v>
      </c>
      <c r="G918" s="7" t="s">
        <v>1780</v>
      </c>
      <c r="H918" s="7" t="s">
        <v>1</v>
      </c>
      <c r="I918" s="5" t="s">
        <v>111</v>
      </c>
      <c r="J918" s="5" t="s">
        <v>143</v>
      </c>
      <c r="K918" s="168" t="s">
        <v>1501</v>
      </c>
    </row>
    <row r="919" spans="1:11">
      <c r="A919" s="171" t="s">
        <v>1025</v>
      </c>
      <c r="B919" s="5" t="s">
        <v>966</v>
      </c>
      <c r="C919" s="167" t="s">
        <v>965</v>
      </c>
      <c r="D919" s="5" t="s">
        <v>675</v>
      </c>
      <c r="E919" s="5" t="str">
        <f>IF(COUNTIF(Site_master[SAP ID],Site_master[[#This Row],[SAP ID]])&gt;1,"duplicate","unique")</f>
        <v>unique</v>
      </c>
      <c r="F919" s="7" t="s">
        <v>1666</v>
      </c>
      <c r="G919" s="7" t="s">
        <v>1667</v>
      </c>
      <c r="H919" s="7" t="s">
        <v>1</v>
      </c>
      <c r="I919" s="5" t="s">
        <v>111</v>
      </c>
      <c r="J919" s="5" t="s">
        <v>143</v>
      </c>
      <c r="K919" s="168" t="s">
        <v>1501</v>
      </c>
    </row>
    <row r="920" spans="1:11">
      <c r="A920" s="171" t="s">
        <v>1025</v>
      </c>
      <c r="B920" s="5" t="s">
        <v>966</v>
      </c>
      <c r="C920" s="167" t="s">
        <v>965</v>
      </c>
      <c r="D920" s="5" t="s">
        <v>658</v>
      </c>
      <c r="E920" s="5" t="str">
        <f>IF(COUNTIF(Site_master[SAP ID],Site_master[[#This Row],[SAP ID]])&gt;1,"duplicate","unique")</f>
        <v>unique</v>
      </c>
      <c r="F920" s="7" t="s">
        <v>1779</v>
      </c>
      <c r="G920" s="7" t="s">
        <v>1780</v>
      </c>
      <c r="H920" s="7" t="s">
        <v>1</v>
      </c>
      <c r="I920" s="5" t="s">
        <v>111</v>
      </c>
      <c r="J920" s="5" t="s">
        <v>143</v>
      </c>
      <c r="K920" s="168" t="s">
        <v>1501</v>
      </c>
    </row>
    <row r="921" spans="1:11">
      <c r="A921" s="171" t="s">
        <v>1025</v>
      </c>
      <c r="B921" s="5" t="s">
        <v>966</v>
      </c>
      <c r="C921" s="167" t="s">
        <v>965</v>
      </c>
      <c r="D921" s="5" t="s">
        <v>446</v>
      </c>
      <c r="E921" s="5" t="str">
        <f>IF(COUNTIF(Site_master[SAP ID],Site_master[[#This Row],[SAP ID]])&gt;1,"duplicate","unique")</f>
        <v>unique</v>
      </c>
      <c r="F921" s="7" t="s">
        <v>1779</v>
      </c>
      <c r="G921" s="7" t="s">
        <v>1780</v>
      </c>
      <c r="H921" s="7" t="s">
        <v>1</v>
      </c>
      <c r="I921" s="5" t="s">
        <v>111</v>
      </c>
      <c r="J921" s="5" t="s">
        <v>143</v>
      </c>
      <c r="K921" s="168" t="s">
        <v>1501</v>
      </c>
    </row>
    <row r="922" spans="1:11">
      <c r="A922" s="171" t="s">
        <v>1025</v>
      </c>
      <c r="B922" s="5" t="s">
        <v>966</v>
      </c>
      <c r="C922" s="167" t="s">
        <v>965</v>
      </c>
      <c r="D922" s="5" t="s">
        <v>447</v>
      </c>
      <c r="E922" s="5" t="str">
        <f>IF(COUNTIF(Site_master[SAP ID],Site_master[[#This Row],[SAP ID]])&gt;1,"duplicate","unique")</f>
        <v>unique</v>
      </c>
      <c r="F922" s="7" t="s">
        <v>1779</v>
      </c>
      <c r="G922" s="7" t="s">
        <v>1780</v>
      </c>
      <c r="H922" s="7" t="s">
        <v>1</v>
      </c>
      <c r="I922" s="5" t="s">
        <v>111</v>
      </c>
      <c r="J922" s="5" t="s">
        <v>143</v>
      </c>
      <c r="K922" s="168" t="s">
        <v>1501</v>
      </c>
    </row>
    <row r="923" spans="1:11">
      <c r="A923" s="171" t="s">
        <v>1025</v>
      </c>
      <c r="B923" s="5" t="s">
        <v>966</v>
      </c>
      <c r="C923" s="167" t="s">
        <v>965</v>
      </c>
      <c r="D923" s="5" t="s">
        <v>206</v>
      </c>
      <c r="E923" s="5" t="str">
        <f>IF(COUNTIF(Site_master[SAP ID],Site_master[[#This Row],[SAP ID]])&gt;1,"duplicate","unique")</f>
        <v>unique</v>
      </c>
      <c r="F923" s="7" t="s">
        <v>1743</v>
      </c>
      <c r="G923" s="7" t="s">
        <v>1744</v>
      </c>
      <c r="H923" s="7" t="s">
        <v>1</v>
      </c>
      <c r="I923" s="5" t="s">
        <v>111</v>
      </c>
      <c r="J923" s="5" t="s">
        <v>143</v>
      </c>
      <c r="K923" s="168" t="s">
        <v>1501</v>
      </c>
    </row>
    <row r="924" spans="1:11">
      <c r="A924" s="171" t="s">
        <v>1025</v>
      </c>
      <c r="B924" s="5" t="s">
        <v>966</v>
      </c>
      <c r="C924" s="167" t="s">
        <v>965</v>
      </c>
      <c r="D924" s="5" t="s">
        <v>565</v>
      </c>
      <c r="E924" s="5" t="str">
        <f>IF(COUNTIF(Site_master[SAP ID],Site_master[[#This Row],[SAP ID]])&gt;1,"duplicate","unique")</f>
        <v>unique</v>
      </c>
      <c r="F924" s="7" t="s">
        <v>1779</v>
      </c>
      <c r="G924" s="7" t="s">
        <v>1780</v>
      </c>
      <c r="H924" s="7" t="s">
        <v>1</v>
      </c>
      <c r="I924" s="5" t="s">
        <v>111</v>
      </c>
      <c r="J924" s="5" t="s">
        <v>143</v>
      </c>
      <c r="K924" s="168" t="s">
        <v>1501</v>
      </c>
    </row>
    <row r="925" spans="1:11">
      <c r="A925" s="171" t="s">
        <v>1025</v>
      </c>
      <c r="B925" s="5" t="s">
        <v>966</v>
      </c>
      <c r="C925" s="167" t="s">
        <v>965</v>
      </c>
      <c r="D925" s="5" t="s">
        <v>1783</v>
      </c>
      <c r="E925" s="5" t="str">
        <f>IF(COUNTIF(Site_master[SAP ID],Site_master[[#This Row],[SAP ID]])&gt;1,"duplicate","unique")</f>
        <v>unique</v>
      </c>
      <c r="F925" s="7" t="s">
        <v>1779</v>
      </c>
      <c r="G925" s="7" t="s">
        <v>1780</v>
      </c>
      <c r="H925" s="7" t="s">
        <v>1</v>
      </c>
      <c r="I925" s="5" t="s">
        <v>111</v>
      </c>
      <c r="J925" s="5" t="s">
        <v>143</v>
      </c>
      <c r="K925" s="168" t="s">
        <v>1501</v>
      </c>
    </row>
    <row r="926" spans="1:11">
      <c r="A926" s="171" t="s">
        <v>1025</v>
      </c>
      <c r="B926" s="5" t="s">
        <v>966</v>
      </c>
      <c r="C926" s="167" t="s">
        <v>965</v>
      </c>
      <c r="D926" s="5" t="s">
        <v>75</v>
      </c>
      <c r="E926" s="5" t="str">
        <f>IF(COUNTIF(Site_master[SAP ID],Site_master[[#This Row],[SAP ID]])&gt;1,"duplicate","unique")</f>
        <v>unique</v>
      </c>
      <c r="F926" s="7">
        <v>0</v>
      </c>
      <c r="G926" s="7" t="s">
        <v>1544</v>
      </c>
      <c r="H926" s="7" t="s">
        <v>1</v>
      </c>
      <c r="I926" s="5" t="s">
        <v>108</v>
      </c>
      <c r="J926" s="168" t="s">
        <v>107</v>
      </c>
      <c r="K926" s="5" t="s">
        <v>1543</v>
      </c>
    </row>
    <row r="927" spans="1:11">
      <c r="A927" s="171" t="s">
        <v>1025</v>
      </c>
      <c r="B927" s="5" t="s">
        <v>966</v>
      </c>
      <c r="C927" s="167" t="s">
        <v>965</v>
      </c>
      <c r="D927" s="5" t="s">
        <v>1784</v>
      </c>
      <c r="E927" s="5" t="str">
        <f>IF(COUNTIF(Site_master[SAP ID],Site_master[[#This Row],[SAP ID]])&gt;1,"duplicate","unique")</f>
        <v>unique</v>
      </c>
      <c r="F927" s="7" t="s">
        <v>1719</v>
      </c>
      <c r="G927" s="7" t="s">
        <v>1720</v>
      </c>
      <c r="H927" s="7" t="s">
        <v>1</v>
      </c>
      <c r="I927" s="5" t="s">
        <v>111</v>
      </c>
      <c r="J927" s="5" t="s">
        <v>143</v>
      </c>
      <c r="K927" s="168" t="s">
        <v>1501</v>
      </c>
    </row>
    <row r="928" spans="1:11">
      <c r="A928" s="171" t="s">
        <v>1025</v>
      </c>
      <c r="B928" s="5" t="s">
        <v>966</v>
      </c>
      <c r="C928" s="167" t="s">
        <v>965</v>
      </c>
      <c r="D928" s="5" t="s">
        <v>1785</v>
      </c>
      <c r="E928" s="5" t="str">
        <f>IF(COUNTIF(Site_master[SAP ID],Site_master[[#This Row],[SAP ID]])&gt;1,"duplicate","unique")</f>
        <v>unique</v>
      </c>
      <c r="F928" s="7" t="s">
        <v>1741</v>
      </c>
      <c r="G928" s="7" t="s">
        <v>1742</v>
      </c>
      <c r="H928" s="7" t="s">
        <v>1</v>
      </c>
      <c r="I928" s="168" t="s">
        <v>111</v>
      </c>
      <c r="J928" s="168" t="s">
        <v>143</v>
      </c>
      <c r="K928" s="168" t="s">
        <v>1501</v>
      </c>
    </row>
    <row r="929" spans="1:11">
      <c r="A929" s="171" t="s">
        <v>1025</v>
      </c>
      <c r="B929" s="5" t="s">
        <v>966</v>
      </c>
      <c r="C929" s="167" t="s">
        <v>965</v>
      </c>
      <c r="D929" s="5" t="s">
        <v>1786</v>
      </c>
      <c r="E929" s="5" t="str">
        <f>IF(COUNTIF(Site_master[SAP ID],Site_master[[#This Row],[SAP ID]])&gt;1,"duplicate","unique")</f>
        <v>unique</v>
      </c>
      <c r="F929" s="7" t="s">
        <v>1741</v>
      </c>
      <c r="G929" s="7" t="s">
        <v>1742</v>
      </c>
      <c r="H929" s="7" t="s">
        <v>1</v>
      </c>
      <c r="I929" s="168" t="s">
        <v>111</v>
      </c>
      <c r="J929" s="168" t="s">
        <v>143</v>
      </c>
      <c r="K929" s="168" t="s">
        <v>1501</v>
      </c>
    </row>
    <row r="930" spans="1:11">
      <c r="A930" s="171" t="s">
        <v>1025</v>
      </c>
      <c r="B930" s="5" t="s">
        <v>966</v>
      </c>
      <c r="C930" s="167" t="s">
        <v>965</v>
      </c>
      <c r="D930" s="5" t="s">
        <v>76</v>
      </c>
      <c r="E930" s="5" t="str">
        <f>IF(COUNTIF(Site_master[SAP ID],Site_master[[#This Row],[SAP ID]])&gt;1,"duplicate","unique")</f>
        <v>unique</v>
      </c>
      <c r="F930" s="7" t="s">
        <v>1787</v>
      </c>
      <c r="G930" s="7" t="s">
        <v>1788</v>
      </c>
      <c r="H930" s="7" t="s">
        <v>1</v>
      </c>
      <c r="I930" s="5" t="s">
        <v>111</v>
      </c>
      <c r="J930" s="5" t="s">
        <v>143</v>
      </c>
      <c r="K930" s="168" t="s">
        <v>1501</v>
      </c>
    </row>
    <row r="931" spans="1:11">
      <c r="A931" s="171" t="s">
        <v>1025</v>
      </c>
      <c r="B931" s="5" t="s">
        <v>966</v>
      </c>
      <c r="C931" s="167" t="s">
        <v>965</v>
      </c>
      <c r="D931" s="5" t="s">
        <v>77</v>
      </c>
      <c r="E931" s="5" t="str">
        <f>IF(COUNTIF(Site_master[SAP ID],Site_master[[#This Row],[SAP ID]])&gt;1,"duplicate","unique")</f>
        <v>unique</v>
      </c>
      <c r="F931" s="7" t="s">
        <v>1787</v>
      </c>
      <c r="G931" s="7" t="s">
        <v>1788</v>
      </c>
      <c r="H931" s="7" t="s">
        <v>1</v>
      </c>
      <c r="I931" s="5" t="s">
        <v>111</v>
      </c>
      <c r="J931" s="5" t="s">
        <v>143</v>
      </c>
      <c r="K931" s="168" t="s">
        <v>1501</v>
      </c>
    </row>
    <row r="932" spans="1:11">
      <c r="A932" s="171" t="s">
        <v>1025</v>
      </c>
      <c r="B932" s="5" t="s">
        <v>966</v>
      </c>
      <c r="C932" s="167" t="s">
        <v>965</v>
      </c>
      <c r="D932" s="5" t="s">
        <v>478</v>
      </c>
      <c r="E932" s="5" t="str">
        <f>IF(COUNTIF(Site_master[SAP ID],Site_master[[#This Row],[SAP ID]])&gt;1,"duplicate","unique")</f>
        <v>unique</v>
      </c>
      <c r="F932" s="7" t="s">
        <v>1741</v>
      </c>
      <c r="G932" s="7" t="s">
        <v>1742</v>
      </c>
      <c r="H932" s="7" t="s">
        <v>1</v>
      </c>
      <c r="I932" s="168" t="s">
        <v>111</v>
      </c>
      <c r="J932" s="168" t="s">
        <v>143</v>
      </c>
      <c r="K932" s="168" t="s">
        <v>1501</v>
      </c>
    </row>
    <row r="933" spans="1:11">
      <c r="A933" s="171" t="s">
        <v>1025</v>
      </c>
      <c r="B933" s="5" t="s">
        <v>966</v>
      </c>
      <c r="C933" s="167" t="s">
        <v>965</v>
      </c>
      <c r="D933" s="5" t="s">
        <v>1789</v>
      </c>
      <c r="E933" s="5" t="str">
        <f>IF(COUNTIF(Site_master[SAP ID],Site_master[[#This Row],[SAP ID]])&gt;1,"duplicate","unique")</f>
        <v>unique</v>
      </c>
      <c r="F933" s="7" t="s">
        <v>1741</v>
      </c>
      <c r="G933" s="7" t="s">
        <v>1742</v>
      </c>
      <c r="H933" s="7" t="s">
        <v>1</v>
      </c>
      <c r="I933" s="168" t="s">
        <v>111</v>
      </c>
      <c r="J933" s="168" t="s">
        <v>143</v>
      </c>
      <c r="K933" s="168" t="s">
        <v>1501</v>
      </c>
    </row>
    <row r="934" spans="1:11">
      <c r="A934" s="171" t="s">
        <v>1025</v>
      </c>
      <c r="B934" s="5" t="s">
        <v>966</v>
      </c>
      <c r="C934" s="167" t="s">
        <v>965</v>
      </c>
      <c r="D934" s="5" t="s">
        <v>560</v>
      </c>
      <c r="E934" s="5" t="str">
        <f>IF(COUNTIF(Site_master[SAP ID],Site_master[[#This Row],[SAP ID]])&gt;1,"duplicate","unique")</f>
        <v>unique</v>
      </c>
      <c r="F934" s="7" t="s">
        <v>1790</v>
      </c>
      <c r="G934" s="7" t="s">
        <v>1791</v>
      </c>
      <c r="H934" s="7" t="s">
        <v>1</v>
      </c>
      <c r="I934" s="5" t="s">
        <v>111</v>
      </c>
      <c r="J934" s="5" t="s">
        <v>143</v>
      </c>
      <c r="K934" s="168" t="s">
        <v>1501</v>
      </c>
    </row>
    <row r="935" spans="1:11">
      <c r="A935" s="171" t="s">
        <v>1025</v>
      </c>
      <c r="B935" s="5" t="s">
        <v>966</v>
      </c>
      <c r="C935" s="167" t="s">
        <v>965</v>
      </c>
      <c r="D935" s="5" t="s">
        <v>561</v>
      </c>
      <c r="E935" s="5" t="str">
        <f>IF(COUNTIF(Site_master[SAP ID],Site_master[[#This Row],[SAP ID]])&gt;1,"duplicate","unique")</f>
        <v>unique</v>
      </c>
      <c r="F935" s="7" t="s">
        <v>1790</v>
      </c>
      <c r="G935" s="7" t="s">
        <v>1791</v>
      </c>
      <c r="H935" s="7" t="s">
        <v>1</v>
      </c>
      <c r="I935" s="5" t="s">
        <v>111</v>
      </c>
      <c r="J935" s="5" t="s">
        <v>143</v>
      </c>
      <c r="K935" s="168" t="s">
        <v>1501</v>
      </c>
    </row>
    <row r="936" spans="1:11">
      <c r="A936" s="171" t="s">
        <v>1025</v>
      </c>
      <c r="B936" s="5" t="s">
        <v>966</v>
      </c>
      <c r="C936" s="167" t="s">
        <v>965</v>
      </c>
      <c r="D936" s="5" t="s">
        <v>78</v>
      </c>
      <c r="E936" s="5" t="str">
        <f>IF(COUNTIF(Site_master[SAP ID],Site_master[[#This Row],[SAP ID]])&gt;1,"duplicate","unique")</f>
        <v>unique</v>
      </c>
      <c r="F936" s="7" t="s">
        <v>1787</v>
      </c>
      <c r="G936" s="7" t="s">
        <v>1788</v>
      </c>
      <c r="H936" s="7" t="s">
        <v>1</v>
      </c>
      <c r="I936" s="5" t="s">
        <v>111</v>
      </c>
      <c r="J936" s="5" t="s">
        <v>143</v>
      </c>
      <c r="K936" s="168" t="s">
        <v>1501</v>
      </c>
    </row>
    <row r="937" spans="1:11">
      <c r="A937" s="171" t="s">
        <v>1025</v>
      </c>
      <c r="B937" s="5" t="s">
        <v>966</v>
      </c>
      <c r="C937" s="167" t="s">
        <v>965</v>
      </c>
      <c r="D937" s="5" t="s">
        <v>551</v>
      </c>
      <c r="E937" s="5" t="str">
        <f>IF(COUNTIF(Site_master[SAP ID],Site_master[[#This Row],[SAP ID]])&gt;1,"duplicate","unique")</f>
        <v>unique</v>
      </c>
      <c r="F937" s="7" t="s">
        <v>1792</v>
      </c>
      <c r="G937" s="7" t="s">
        <v>1793</v>
      </c>
      <c r="H937" s="7" t="s">
        <v>1</v>
      </c>
      <c r="I937" s="168" t="s">
        <v>110</v>
      </c>
      <c r="J937" s="167" t="s">
        <v>109</v>
      </c>
      <c r="K937" s="168" t="s">
        <v>1504</v>
      </c>
    </row>
    <row r="938" spans="1:11">
      <c r="A938" s="171" t="s">
        <v>1025</v>
      </c>
      <c r="B938" s="5" t="s">
        <v>966</v>
      </c>
      <c r="C938" s="167" t="s">
        <v>965</v>
      </c>
      <c r="D938" s="5" t="s">
        <v>154</v>
      </c>
      <c r="E938" s="5" t="str">
        <f>IF(COUNTIF(Site_master[SAP ID],Site_master[[#This Row],[SAP ID]])&gt;1,"duplicate","unique")</f>
        <v>unique</v>
      </c>
      <c r="F938" s="7" t="s">
        <v>1719</v>
      </c>
      <c r="G938" s="7" t="s">
        <v>1720</v>
      </c>
      <c r="H938" s="7" t="s">
        <v>1</v>
      </c>
      <c r="I938" s="5" t="s">
        <v>111</v>
      </c>
      <c r="J938" s="5" t="s">
        <v>143</v>
      </c>
      <c r="K938" s="168" t="s">
        <v>1501</v>
      </c>
    </row>
    <row r="939" spans="1:11">
      <c r="A939" s="171" t="s">
        <v>1025</v>
      </c>
      <c r="B939" s="5" t="s">
        <v>966</v>
      </c>
      <c r="C939" s="167" t="s">
        <v>965</v>
      </c>
      <c r="D939" s="5" t="s">
        <v>86</v>
      </c>
      <c r="E939" s="5" t="str">
        <f>IF(COUNTIF(Site_master[SAP ID],Site_master[[#This Row],[SAP ID]])&gt;1,"duplicate","unique")</f>
        <v>unique</v>
      </c>
      <c r="F939" s="7" t="s">
        <v>1787</v>
      </c>
      <c r="G939" s="7" t="s">
        <v>1788</v>
      </c>
      <c r="H939" s="7" t="s">
        <v>1</v>
      </c>
      <c r="I939" s="5" t="s">
        <v>111</v>
      </c>
      <c r="J939" s="5" t="s">
        <v>143</v>
      </c>
      <c r="K939" s="168" t="s">
        <v>1501</v>
      </c>
    </row>
    <row r="940" spans="1:11">
      <c r="A940" s="171" t="s">
        <v>1025</v>
      </c>
      <c r="B940" s="5" t="s">
        <v>966</v>
      </c>
      <c r="C940" s="167" t="s">
        <v>965</v>
      </c>
      <c r="D940" s="5" t="s">
        <v>558</v>
      </c>
      <c r="E940" s="5" t="str">
        <f>IF(COUNTIF(Site_master[SAP ID],Site_master[[#This Row],[SAP ID]])&gt;1,"duplicate","unique")</f>
        <v>unique</v>
      </c>
      <c r="F940" s="7" t="s">
        <v>1790</v>
      </c>
      <c r="G940" s="7" t="s">
        <v>1791</v>
      </c>
      <c r="H940" s="7" t="s">
        <v>1</v>
      </c>
      <c r="I940" s="5" t="s">
        <v>111</v>
      </c>
      <c r="J940" s="5" t="s">
        <v>143</v>
      </c>
      <c r="K940" s="168" t="s">
        <v>1501</v>
      </c>
    </row>
    <row r="941" spans="1:11">
      <c r="A941" s="171" t="s">
        <v>1025</v>
      </c>
      <c r="B941" s="5" t="s">
        <v>966</v>
      </c>
      <c r="C941" s="167" t="s">
        <v>965</v>
      </c>
      <c r="D941" s="5" t="s">
        <v>479</v>
      </c>
      <c r="E941" s="5" t="str">
        <f>IF(COUNTIF(Site_master[SAP ID],Site_master[[#This Row],[SAP ID]])&gt;1,"duplicate","unique")</f>
        <v>unique</v>
      </c>
      <c r="F941" s="7" t="s">
        <v>1741</v>
      </c>
      <c r="G941" s="7" t="s">
        <v>1742</v>
      </c>
      <c r="H941" s="7" t="s">
        <v>1</v>
      </c>
      <c r="I941" s="168" t="s">
        <v>111</v>
      </c>
      <c r="J941" s="168" t="s">
        <v>143</v>
      </c>
      <c r="K941" s="168" t="s">
        <v>1501</v>
      </c>
    </row>
    <row r="942" spans="1:11">
      <c r="A942" s="171" t="s">
        <v>1025</v>
      </c>
      <c r="B942" s="5" t="s">
        <v>966</v>
      </c>
      <c r="C942" s="167" t="s">
        <v>965</v>
      </c>
      <c r="D942" s="5" t="s">
        <v>570</v>
      </c>
      <c r="E942" s="5" t="str">
        <f>IF(COUNTIF(Site_master[SAP ID],Site_master[[#This Row],[SAP ID]])&gt;1,"duplicate","unique")</f>
        <v>unique</v>
      </c>
      <c r="F942" s="7" t="s">
        <v>1741</v>
      </c>
      <c r="G942" s="7" t="s">
        <v>1742</v>
      </c>
      <c r="H942" s="7" t="s">
        <v>1</v>
      </c>
      <c r="I942" s="168" t="s">
        <v>111</v>
      </c>
      <c r="J942" s="168" t="s">
        <v>143</v>
      </c>
      <c r="K942" s="168" t="s">
        <v>1501</v>
      </c>
    </row>
    <row r="943" spans="1:11">
      <c r="A943" s="171" t="s">
        <v>1025</v>
      </c>
      <c r="B943" s="5" t="s">
        <v>966</v>
      </c>
      <c r="C943" s="167" t="s">
        <v>965</v>
      </c>
      <c r="D943" s="5" t="s">
        <v>146</v>
      </c>
      <c r="E943" s="5" t="str">
        <f>IF(COUNTIF(Site_master[SAP ID],Site_master[[#This Row],[SAP ID]])&gt;1,"duplicate","unique")</f>
        <v>unique</v>
      </c>
      <c r="F943" s="7" t="s">
        <v>1719</v>
      </c>
      <c r="G943" s="7" t="s">
        <v>1720</v>
      </c>
      <c r="H943" s="7" t="s">
        <v>1</v>
      </c>
      <c r="I943" s="5" t="s">
        <v>111</v>
      </c>
      <c r="J943" s="5" t="s">
        <v>143</v>
      </c>
      <c r="K943" s="168" t="s">
        <v>1501</v>
      </c>
    </row>
    <row r="944" spans="1:11">
      <c r="A944" s="171" t="s">
        <v>1025</v>
      </c>
      <c r="B944" s="5" t="s">
        <v>966</v>
      </c>
      <c r="C944" s="167" t="s">
        <v>965</v>
      </c>
      <c r="D944" s="5" t="s">
        <v>1794</v>
      </c>
      <c r="E944" s="5" t="str">
        <f>IF(COUNTIF(Site_master[SAP ID],Site_master[[#This Row],[SAP ID]])&gt;1,"duplicate","unique")</f>
        <v>unique</v>
      </c>
      <c r="F944" s="7" t="s">
        <v>1741</v>
      </c>
      <c r="G944" s="7" t="s">
        <v>1742</v>
      </c>
      <c r="H944" s="7" t="s">
        <v>1</v>
      </c>
      <c r="I944" s="168" t="s">
        <v>111</v>
      </c>
      <c r="J944" s="168" t="s">
        <v>143</v>
      </c>
      <c r="K944" s="168" t="s">
        <v>1501</v>
      </c>
    </row>
    <row r="945" spans="1:11">
      <c r="A945" s="171" t="s">
        <v>1025</v>
      </c>
      <c r="B945" s="5" t="s">
        <v>966</v>
      </c>
      <c r="C945" s="167" t="s">
        <v>965</v>
      </c>
      <c r="D945" s="5" t="s">
        <v>480</v>
      </c>
      <c r="E945" s="5" t="str">
        <f>IF(COUNTIF(Site_master[SAP ID],Site_master[[#This Row],[SAP ID]])&gt;1,"duplicate","unique")</f>
        <v>unique</v>
      </c>
      <c r="F945" s="7" t="s">
        <v>1741</v>
      </c>
      <c r="G945" s="7" t="s">
        <v>1742</v>
      </c>
      <c r="H945" s="7" t="s">
        <v>1</v>
      </c>
      <c r="I945" s="168" t="s">
        <v>111</v>
      </c>
      <c r="J945" s="168" t="s">
        <v>143</v>
      </c>
      <c r="K945" s="168" t="s">
        <v>1501</v>
      </c>
    </row>
    <row r="946" spans="1:11">
      <c r="A946" s="171" t="s">
        <v>1025</v>
      </c>
      <c r="B946" s="5" t="s">
        <v>966</v>
      </c>
      <c r="C946" s="167" t="s">
        <v>965</v>
      </c>
      <c r="D946" s="5" t="s">
        <v>150</v>
      </c>
      <c r="E946" s="5" t="str">
        <f>IF(COUNTIF(Site_master[SAP ID],Site_master[[#This Row],[SAP ID]])&gt;1,"duplicate","unique")</f>
        <v>unique</v>
      </c>
      <c r="F946" s="7" t="s">
        <v>1719</v>
      </c>
      <c r="G946" s="7" t="s">
        <v>1720</v>
      </c>
      <c r="H946" s="7" t="s">
        <v>1</v>
      </c>
      <c r="I946" s="5" t="s">
        <v>111</v>
      </c>
      <c r="J946" s="5" t="s">
        <v>143</v>
      </c>
      <c r="K946" s="168" t="s">
        <v>1501</v>
      </c>
    </row>
    <row r="947" spans="1:11">
      <c r="A947" s="171" t="s">
        <v>1025</v>
      </c>
      <c r="B947" s="5" t="s">
        <v>966</v>
      </c>
      <c r="C947" s="167" t="s">
        <v>965</v>
      </c>
      <c r="D947" s="5" t="s">
        <v>79</v>
      </c>
      <c r="E947" s="5" t="str">
        <f>IF(COUNTIF(Site_master[SAP ID],Site_master[[#This Row],[SAP ID]])&gt;1,"duplicate","unique")</f>
        <v>unique</v>
      </c>
      <c r="F947" s="7" t="s">
        <v>1787</v>
      </c>
      <c r="G947" s="7" t="s">
        <v>1788</v>
      </c>
      <c r="H947" s="7" t="s">
        <v>1</v>
      </c>
      <c r="I947" s="5" t="s">
        <v>111</v>
      </c>
      <c r="J947" s="5" t="s">
        <v>143</v>
      </c>
      <c r="K947" s="168" t="s">
        <v>1501</v>
      </c>
    </row>
    <row r="948" spans="1:11">
      <c r="A948" s="171" t="s">
        <v>1025</v>
      </c>
      <c r="B948" s="5" t="s">
        <v>966</v>
      </c>
      <c r="C948" s="167" t="s">
        <v>965</v>
      </c>
      <c r="D948" s="5" t="s">
        <v>80</v>
      </c>
      <c r="E948" s="5" t="str">
        <f>IF(COUNTIF(Site_master[SAP ID],Site_master[[#This Row],[SAP ID]])&gt;1,"duplicate","unique")</f>
        <v>unique</v>
      </c>
      <c r="F948" s="7" t="s">
        <v>1787</v>
      </c>
      <c r="G948" s="7" t="s">
        <v>1788</v>
      </c>
      <c r="H948" s="7" t="s">
        <v>1</v>
      </c>
      <c r="I948" s="5" t="s">
        <v>111</v>
      </c>
      <c r="J948" s="5" t="s">
        <v>143</v>
      </c>
      <c r="K948" s="168" t="s">
        <v>1501</v>
      </c>
    </row>
    <row r="949" spans="1:11">
      <c r="A949" s="171" t="s">
        <v>1025</v>
      </c>
      <c r="B949" s="5" t="s">
        <v>966</v>
      </c>
      <c r="C949" s="167" t="s">
        <v>965</v>
      </c>
      <c r="D949" s="5" t="s">
        <v>81</v>
      </c>
      <c r="E949" s="5" t="str">
        <f>IF(COUNTIF(Site_master[SAP ID],Site_master[[#This Row],[SAP ID]])&gt;1,"duplicate","unique")</f>
        <v>unique</v>
      </c>
      <c r="F949" s="7" t="s">
        <v>1787</v>
      </c>
      <c r="G949" s="7" t="s">
        <v>1788</v>
      </c>
      <c r="H949" s="7" t="s">
        <v>1</v>
      </c>
      <c r="I949" s="5" t="s">
        <v>111</v>
      </c>
      <c r="J949" s="5" t="s">
        <v>143</v>
      </c>
      <c r="K949" s="168" t="s">
        <v>1501</v>
      </c>
    </row>
    <row r="950" spans="1:11">
      <c r="A950" s="171" t="s">
        <v>1025</v>
      </c>
      <c r="B950" s="5" t="s">
        <v>966</v>
      </c>
      <c r="C950" s="167" t="s">
        <v>965</v>
      </c>
      <c r="D950" s="5" t="s">
        <v>1795</v>
      </c>
      <c r="E950" s="5" t="str">
        <f>IF(COUNTIF(Site_master[SAP ID],Site_master[[#This Row],[SAP ID]])&gt;1,"duplicate","unique")</f>
        <v>unique</v>
      </c>
      <c r="F950" s="7" t="s">
        <v>1741</v>
      </c>
      <c r="G950" s="7" t="s">
        <v>1742</v>
      </c>
      <c r="H950" s="7" t="s">
        <v>1</v>
      </c>
      <c r="I950" s="168" t="s">
        <v>111</v>
      </c>
      <c r="J950" s="168" t="s">
        <v>143</v>
      </c>
      <c r="K950" s="168" t="s">
        <v>1501</v>
      </c>
    </row>
    <row r="951" spans="1:11">
      <c r="A951" s="171" t="s">
        <v>1025</v>
      </c>
      <c r="B951" s="5" t="s">
        <v>966</v>
      </c>
      <c r="C951" s="167" t="s">
        <v>965</v>
      </c>
      <c r="D951" s="5" t="s">
        <v>82</v>
      </c>
      <c r="E951" s="5" t="str">
        <f>IF(COUNTIF(Site_master[SAP ID],Site_master[[#This Row],[SAP ID]])&gt;1,"duplicate","unique")</f>
        <v>unique</v>
      </c>
      <c r="F951" s="7" t="s">
        <v>1787</v>
      </c>
      <c r="G951" s="7" t="s">
        <v>1788</v>
      </c>
      <c r="H951" s="7" t="s">
        <v>1</v>
      </c>
      <c r="I951" s="5" t="s">
        <v>111</v>
      </c>
      <c r="J951" s="5" t="s">
        <v>143</v>
      </c>
      <c r="K951" s="168" t="s">
        <v>1501</v>
      </c>
    </row>
    <row r="952" spans="1:11">
      <c r="A952" s="171" t="s">
        <v>1025</v>
      </c>
      <c r="B952" s="5" t="s">
        <v>966</v>
      </c>
      <c r="C952" s="167" t="s">
        <v>965</v>
      </c>
      <c r="D952" s="5" t="s">
        <v>1796</v>
      </c>
      <c r="E952" s="5" t="str">
        <f>IF(COUNTIF(Site_master[SAP ID],Site_master[[#This Row],[SAP ID]])&gt;1,"duplicate","unique")</f>
        <v>unique</v>
      </c>
      <c r="F952" s="7" t="s">
        <v>1790</v>
      </c>
      <c r="G952" s="7" t="s">
        <v>1791</v>
      </c>
      <c r="H952" s="7" t="s">
        <v>1</v>
      </c>
      <c r="I952" s="5" t="s">
        <v>111</v>
      </c>
      <c r="J952" s="5" t="s">
        <v>143</v>
      </c>
      <c r="K952" s="168" t="s">
        <v>1501</v>
      </c>
    </row>
    <row r="953" spans="1:11">
      <c r="A953" s="171" t="s">
        <v>1025</v>
      </c>
      <c r="B953" s="5" t="s">
        <v>966</v>
      </c>
      <c r="C953" s="167" t="s">
        <v>965</v>
      </c>
      <c r="D953" s="5" t="s">
        <v>557</v>
      </c>
      <c r="E953" s="5" t="str">
        <f>IF(COUNTIF(Site_master[SAP ID],Site_master[[#This Row],[SAP ID]])&gt;1,"duplicate","unique")</f>
        <v>unique</v>
      </c>
      <c r="F953" s="7" t="s">
        <v>1790</v>
      </c>
      <c r="G953" s="7" t="s">
        <v>1791</v>
      </c>
      <c r="H953" s="7" t="s">
        <v>1</v>
      </c>
      <c r="I953" s="5" t="s">
        <v>111</v>
      </c>
      <c r="J953" s="5" t="s">
        <v>143</v>
      </c>
      <c r="K953" s="168" t="s">
        <v>1501</v>
      </c>
    </row>
    <row r="954" spans="1:11">
      <c r="A954" s="171" t="s">
        <v>1025</v>
      </c>
      <c r="B954" s="5" t="s">
        <v>966</v>
      </c>
      <c r="C954" s="167" t="s">
        <v>965</v>
      </c>
      <c r="D954" s="5" t="s">
        <v>559</v>
      </c>
      <c r="E954" s="5" t="str">
        <f>IF(COUNTIF(Site_master[SAP ID],Site_master[[#This Row],[SAP ID]])&gt;1,"duplicate","unique")</f>
        <v>unique</v>
      </c>
      <c r="F954" s="7" t="s">
        <v>1790</v>
      </c>
      <c r="G954" s="7" t="s">
        <v>1791</v>
      </c>
      <c r="H954" s="7" t="s">
        <v>1</v>
      </c>
      <c r="I954" s="5" t="s">
        <v>111</v>
      </c>
      <c r="J954" s="5" t="s">
        <v>143</v>
      </c>
      <c r="K954" s="168" t="s">
        <v>1501</v>
      </c>
    </row>
    <row r="955" spans="1:11">
      <c r="A955" s="171" t="s">
        <v>1025</v>
      </c>
      <c r="B955" s="5" t="s">
        <v>966</v>
      </c>
      <c r="C955" s="167" t="s">
        <v>965</v>
      </c>
      <c r="D955" s="5" t="s">
        <v>1797</v>
      </c>
      <c r="E955" s="5" t="str">
        <f>IF(COUNTIF(Site_master[SAP ID],Site_master[[#This Row],[SAP ID]])&gt;1,"duplicate","unique")</f>
        <v>unique</v>
      </c>
      <c r="F955" s="7" t="s">
        <v>1790</v>
      </c>
      <c r="G955" s="7" t="s">
        <v>1791</v>
      </c>
      <c r="H955" s="7" t="s">
        <v>1</v>
      </c>
      <c r="I955" s="5" t="s">
        <v>111</v>
      </c>
      <c r="J955" s="5" t="s">
        <v>143</v>
      </c>
      <c r="K955" s="168" t="s">
        <v>1501</v>
      </c>
    </row>
    <row r="956" spans="1:11">
      <c r="A956" s="171" t="s">
        <v>1025</v>
      </c>
      <c r="B956" s="5" t="s">
        <v>966</v>
      </c>
      <c r="C956" s="167" t="s">
        <v>965</v>
      </c>
      <c r="D956" s="5" t="s">
        <v>142</v>
      </c>
      <c r="E956" s="5" t="str">
        <f>IF(COUNTIF(Site_master[SAP ID],Site_master[[#This Row],[SAP ID]])&gt;1,"duplicate","unique")</f>
        <v>unique</v>
      </c>
      <c r="F956" s="7" t="s">
        <v>1719</v>
      </c>
      <c r="G956" s="7" t="s">
        <v>1720</v>
      </c>
      <c r="H956" s="7" t="s">
        <v>1</v>
      </c>
      <c r="I956" s="5" t="s">
        <v>111</v>
      </c>
      <c r="J956" s="5" t="s">
        <v>143</v>
      </c>
      <c r="K956" s="168" t="s">
        <v>1501</v>
      </c>
    </row>
    <row r="957" spans="1:11">
      <c r="A957" s="171" t="s">
        <v>1025</v>
      </c>
      <c r="B957" s="5" t="s">
        <v>966</v>
      </c>
      <c r="C957" s="167" t="s">
        <v>965</v>
      </c>
      <c r="D957" s="5" t="s">
        <v>152</v>
      </c>
      <c r="E957" s="5" t="str">
        <f>IF(COUNTIF(Site_master[SAP ID],Site_master[[#This Row],[SAP ID]])&gt;1,"duplicate","unique")</f>
        <v>unique</v>
      </c>
      <c r="F957" s="7" t="s">
        <v>1719</v>
      </c>
      <c r="G957" s="7" t="s">
        <v>1720</v>
      </c>
      <c r="H957" s="7" t="s">
        <v>1</v>
      </c>
      <c r="I957" s="5" t="s">
        <v>111</v>
      </c>
      <c r="J957" s="5" t="s">
        <v>143</v>
      </c>
      <c r="K957" s="168" t="s">
        <v>1501</v>
      </c>
    </row>
    <row r="958" spans="1:11">
      <c r="A958" s="171" t="s">
        <v>1025</v>
      </c>
      <c r="B958" s="5" t="s">
        <v>966</v>
      </c>
      <c r="C958" s="167" t="s">
        <v>965</v>
      </c>
      <c r="D958" s="5" t="s">
        <v>645</v>
      </c>
      <c r="E958" s="5" t="str">
        <f>IF(COUNTIF(Site_master[SAP ID],Site_master[[#This Row],[SAP ID]])&gt;1,"duplicate","unique")</f>
        <v>unique</v>
      </c>
      <c r="F958" s="7" t="s">
        <v>1719</v>
      </c>
      <c r="G958" s="7" t="s">
        <v>1720</v>
      </c>
      <c r="H958" s="7" t="s">
        <v>1</v>
      </c>
      <c r="I958" s="5" t="s">
        <v>111</v>
      </c>
      <c r="J958" s="5" t="s">
        <v>143</v>
      </c>
      <c r="K958" s="168" t="s">
        <v>1501</v>
      </c>
    </row>
    <row r="959" spans="1:11">
      <c r="A959" s="171" t="s">
        <v>1025</v>
      </c>
      <c r="B959" s="5" t="s">
        <v>966</v>
      </c>
      <c r="C959" s="167" t="s">
        <v>965</v>
      </c>
      <c r="D959" s="5" t="s">
        <v>83</v>
      </c>
      <c r="E959" s="5" t="str">
        <f>IF(COUNTIF(Site_master[SAP ID],Site_master[[#This Row],[SAP ID]])&gt;1,"duplicate","unique")</f>
        <v>unique</v>
      </c>
      <c r="F959" s="7" t="s">
        <v>1787</v>
      </c>
      <c r="G959" s="7" t="s">
        <v>1788</v>
      </c>
      <c r="H959" s="7" t="s">
        <v>1</v>
      </c>
      <c r="I959" s="5" t="s">
        <v>111</v>
      </c>
      <c r="J959" s="5" t="s">
        <v>143</v>
      </c>
      <c r="K959" s="168" t="s">
        <v>1501</v>
      </c>
    </row>
    <row r="960" spans="1:11">
      <c r="A960" s="171" t="s">
        <v>1025</v>
      </c>
      <c r="B960" s="5" t="s">
        <v>966</v>
      </c>
      <c r="C960" s="167" t="s">
        <v>965</v>
      </c>
      <c r="D960" s="5" t="s">
        <v>144</v>
      </c>
      <c r="E960" s="5" t="str">
        <f>IF(COUNTIF(Site_master[SAP ID],Site_master[[#This Row],[SAP ID]])&gt;1,"duplicate","unique")</f>
        <v>unique</v>
      </c>
      <c r="F960" s="7" t="s">
        <v>1719</v>
      </c>
      <c r="G960" s="7" t="s">
        <v>1720</v>
      </c>
      <c r="H960" s="7" t="s">
        <v>1</v>
      </c>
      <c r="I960" s="5" t="s">
        <v>111</v>
      </c>
      <c r="J960" s="5" t="s">
        <v>143</v>
      </c>
      <c r="K960" s="168" t="s">
        <v>1501</v>
      </c>
    </row>
    <row r="961" spans="1:11">
      <c r="A961" s="171" t="s">
        <v>1025</v>
      </c>
      <c r="B961" s="5" t="s">
        <v>966</v>
      </c>
      <c r="C961" s="167" t="s">
        <v>965</v>
      </c>
      <c r="D961" s="5" t="s">
        <v>1798</v>
      </c>
      <c r="E961" s="5" t="str">
        <f>IF(COUNTIF(Site_master[SAP ID],Site_master[[#This Row],[SAP ID]])&gt;1,"duplicate","unique")</f>
        <v>unique</v>
      </c>
      <c r="F961" s="7" t="s">
        <v>1790</v>
      </c>
      <c r="G961" s="7" t="s">
        <v>1791</v>
      </c>
      <c r="H961" s="7" t="s">
        <v>1</v>
      </c>
      <c r="I961" s="5" t="s">
        <v>111</v>
      </c>
      <c r="J961" s="5" t="s">
        <v>143</v>
      </c>
      <c r="K961" s="168" t="s">
        <v>1501</v>
      </c>
    </row>
    <row r="962" spans="1:11">
      <c r="A962" s="171" t="s">
        <v>1025</v>
      </c>
      <c r="B962" s="5" t="s">
        <v>966</v>
      </c>
      <c r="C962" s="167" t="s">
        <v>965</v>
      </c>
      <c r="D962" s="5" t="s">
        <v>84</v>
      </c>
      <c r="E962" s="5" t="str">
        <f>IF(COUNTIF(Site_master[SAP ID],Site_master[[#This Row],[SAP ID]])&gt;1,"duplicate","unique")</f>
        <v>unique</v>
      </c>
      <c r="F962" s="7" t="s">
        <v>1719</v>
      </c>
      <c r="G962" s="7" t="s">
        <v>1720</v>
      </c>
      <c r="H962" s="7" t="s">
        <v>1</v>
      </c>
      <c r="I962" s="5" t="s">
        <v>111</v>
      </c>
      <c r="J962" s="5" t="s">
        <v>143</v>
      </c>
      <c r="K962" s="168" t="s">
        <v>1501</v>
      </c>
    </row>
    <row r="963" spans="1:11">
      <c r="A963" s="171" t="s">
        <v>1025</v>
      </c>
      <c r="B963" s="5" t="s">
        <v>966</v>
      </c>
      <c r="C963" s="167" t="s">
        <v>965</v>
      </c>
      <c r="D963" s="5" t="s">
        <v>1799</v>
      </c>
      <c r="E963" s="5" t="str">
        <f>IF(COUNTIF(Site_master[SAP ID],Site_master[[#This Row],[SAP ID]])&gt;1,"duplicate","unique")</f>
        <v>unique</v>
      </c>
      <c r="F963" s="7" t="s">
        <v>1790</v>
      </c>
      <c r="G963" s="7" t="s">
        <v>1791</v>
      </c>
      <c r="H963" s="7" t="s">
        <v>1</v>
      </c>
      <c r="I963" s="5" t="s">
        <v>111</v>
      </c>
      <c r="J963" s="5" t="s">
        <v>143</v>
      </c>
      <c r="K963" s="168" t="s">
        <v>1501</v>
      </c>
    </row>
    <row r="964" spans="1:11">
      <c r="A964" s="171" t="s">
        <v>1025</v>
      </c>
      <c r="B964" s="5" t="s">
        <v>966</v>
      </c>
      <c r="C964" s="167" t="s">
        <v>965</v>
      </c>
      <c r="D964" s="5" t="s">
        <v>151</v>
      </c>
      <c r="E964" s="5" t="str">
        <f>IF(COUNTIF(Site_master[SAP ID],Site_master[[#This Row],[SAP ID]])&gt;1,"duplicate","unique")</f>
        <v>unique</v>
      </c>
      <c r="F964" s="7" t="s">
        <v>1719</v>
      </c>
      <c r="G964" s="7" t="s">
        <v>1720</v>
      </c>
      <c r="H964" s="7" t="s">
        <v>1</v>
      </c>
      <c r="I964" s="5" t="s">
        <v>111</v>
      </c>
      <c r="J964" s="5" t="s">
        <v>143</v>
      </c>
      <c r="K964" s="168" t="s">
        <v>1501</v>
      </c>
    </row>
    <row r="965" spans="1:11">
      <c r="A965" s="171" t="s">
        <v>1025</v>
      </c>
      <c r="B965" s="5" t="s">
        <v>966</v>
      </c>
      <c r="C965" s="167" t="s">
        <v>965</v>
      </c>
      <c r="D965" s="5" t="s">
        <v>646</v>
      </c>
      <c r="E965" s="5" t="str">
        <f>IF(COUNTIF(Site_master[SAP ID],Site_master[[#This Row],[SAP ID]])&gt;1,"duplicate","unique")</f>
        <v>unique</v>
      </c>
      <c r="F965" s="7" t="s">
        <v>1719</v>
      </c>
      <c r="G965" s="7" t="s">
        <v>1720</v>
      </c>
      <c r="H965" s="7" t="s">
        <v>1</v>
      </c>
      <c r="I965" s="5" t="s">
        <v>111</v>
      </c>
      <c r="J965" s="5" t="s">
        <v>143</v>
      </c>
      <c r="K965" s="168" t="s">
        <v>1501</v>
      </c>
    </row>
    <row r="966" spans="1:11">
      <c r="A966" s="171" t="s">
        <v>1025</v>
      </c>
      <c r="B966" s="5" t="s">
        <v>966</v>
      </c>
      <c r="C966" s="167" t="s">
        <v>965</v>
      </c>
      <c r="D966" s="5" t="s">
        <v>1800</v>
      </c>
      <c r="E966" s="5" t="str">
        <f>IF(COUNTIF(Site_master[SAP ID],Site_master[[#This Row],[SAP ID]])&gt;1,"duplicate","unique")</f>
        <v>unique</v>
      </c>
      <c r="F966" s="7" t="s">
        <v>1787</v>
      </c>
      <c r="G966" s="7" t="s">
        <v>1788</v>
      </c>
      <c r="H966" s="7" t="s">
        <v>1</v>
      </c>
      <c r="I966" s="5" t="s">
        <v>111</v>
      </c>
      <c r="J966" s="5" t="s">
        <v>143</v>
      </c>
      <c r="K966" s="168" t="s">
        <v>1501</v>
      </c>
    </row>
    <row r="967" spans="1:11">
      <c r="A967" s="171" t="s">
        <v>1025</v>
      </c>
      <c r="B967" s="5" t="s">
        <v>966</v>
      </c>
      <c r="C967" s="167" t="s">
        <v>965</v>
      </c>
      <c r="D967" s="5" t="s">
        <v>85</v>
      </c>
      <c r="E967" s="5" t="str">
        <f>IF(COUNTIF(Site_master[SAP ID],Site_master[[#This Row],[SAP ID]])&gt;1,"duplicate","unique")</f>
        <v>unique</v>
      </c>
      <c r="F967" s="7" t="s">
        <v>1787</v>
      </c>
      <c r="G967" s="7" t="s">
        <v>1788</v>
      </c>
      <c r="H967" s="7" t="s">
        <v>1</v>
      </c>
      <c r="I967" s="5" t="s">
        <v>111</v>
      </c>
      <c r="J967" s="5" t="s">
        <v>143</v>
      </c>
      <c r="K967" s="168" t="s">
        <v>1501</v>
      </c>
    </row>
    <row r="968" spans="1:11">
      <c r="A968" s="171" t="s">
        <v>1025</v>
      </c>
      <c r="B968" s="5" t="s">
        <v>966</v>
      </c>
      <c r="C968" s="167" t="s">
        <v>965</v>
      </c>
      <c r="D968" s="5" t="s">
        <v>153</v>
      </c>
      <c r="E968" s="5" t="str">
        <f>IF(COUNTIF(Site_master[SAP ID],Site_master[[#This Row],[SAP ID]])&gt;1,"duplicate","unique")</f>
        <v>unique</v>
      </c>
      <c r="F968" s="7" t="s">
        <v>1719</v>
      </c>
      <c r="G968" s="7" t="s">
        <v>1720</v>
      </c>
      <c r="H968" s="7" t="s">
        <v>1</v>
      </c>
      <c r="I968" s="5" t="s">
        <v>111</v>
      </c>
      <c r="J968" s="5" t="s">
        <v>143</v>
      </c>
      <c r="K968" s="168" t="s">
        <v>1501</v>
      </c>
    </row>
    <row r="969" spans="1:11">
      <c r="A969" s="171" t="s">
        <v>1025</v>
      </c>
      <c r="B969" s="5" t="s">
        <v>966</v>
      </c>
      <c r="C969" s="167" t="s">
        <v>965</v>
      </c>
      <c r="D969" s="5" t="s">
        <v>149</v>
      </c>
      <c r="E969" s="5" t="str">
        <f>IF(COUNTIF(Site_master[SAP ID],Site_master[[#This Row],[SAP ID]])&gt;1,"duplicate","unique")</f>
        <v>unique</v>
      </c>
      <c r="F969" s="7" t="s">
        <v>1719</v>
      </c>
      <c r="G969" s="7" t="s">
        <v>1720</v>
      </c>
      <c r="H969" s="7" t="s">
        <v>1</v>
      </c>
      <c r="I969" s="5" t="s">
        <v>111</v>
      </c>
      <c r="J969" s="5" t="s">
        <v>143</v>
      </c>
      <c r="K969" s="168" t="s">
        <v>1501</v>
      </c>
    </row>
    <row r="970" spans="1:11">
      <c r="A970" s="171" t="s">
        <v>1025</v>
      </c>
      <c r="B970" s="5" t="s">
        <v>966</v>
      </c>
      <c r="C970" s="167" t="s">
        <v>965</v>
      </c>
      <c r="D970" s="5" t="s">
        <v>145</v>
      </c>
      <c r="E970" s="5" t="str">
        <f>IF(COUNTIF(Site_master[SAP ID],Site_master[[#This Row],[SAP ID]])&gt;1,"duplicate","unique")</f>
        <v>unique</v>
      </c>
      <c r="F970" s="7" t="s">
        <v>1719</v>
      </c>
      <c r="G970" s="7" t="s">
        <v>1720</v>
      </c>
      <c r="H970" s="7" t="s">
        <v>1</v>
      </c>
      <c r="I970" s="5" t="s">
        <v>111</v>
      </c>
      <c r="J970" s="5" t="s">
        <v>143</v>
      </c>
      <c r="K970" s="168" t="s">
        <v>1501</v>
      </c>
    </row>
    <row r="971" spans="1:11">
      <c r="A971" s="171" t="s">
        <v>1025</v>
      </c>
      <c r="B971" s="5" t="s">
        <v>966</v>
      </c>
      <c r="C971" s="167" t="s">
        <v>965</v>
      </c>
      <c r="D971" s="5" t="s">
        <v>1801</v>
      </c>
      <c r="E971" s="5" t="str">
        <f>IF(COUNTIF(Site_master[SAP ID],Site_master[[#This Row],[SAP ID]])&gt;1,"duplicate","unique")</f>
        <v>unique</v>
      </c>
      <c r="F971" s="7" t="s">
        <v>1741</v>
      </c>
      <c r="G971" s="7" t="s">
        <v>1742</v>
      </c>
      <c r="H971" s="7" t="s">
        <v>1</v>
      </c>
      <c r="I971" s="168" t="s">
        <v>111</v>
      </c>
      <c r="J971" s="168" t="s">
        <v>143</v>
      </c>
      <c r="K971" s="168" t="s">
        <v>1501</v>
      </c>
    </row>
    <row r="972" spans="1:11">
      <c r="A972" s="171" t="s">
        <v>1025</v>
      </c>
      <c r="B972" s="5" t="s">
        <v>966</v>
      </c>
      <c r="C972" s="167" t="s">
        <v>965</v>
      </c>
      <c r="D972" s="5" t="s">
        <v>1802</v>
      </c>
      <c r="E972" s="5" t="str">
        <f>IF(COUNTIF(Site_master[SAP ID],Site_master[[#This Row],[SAP ID]])&gt;1,"duplicate","unique")</f>
        <v>unique</v>
      </c>
      <c r="F972" s="7" t="s">
        <v>1803</v>
      </c>
      <c r="G972" s="7" t="s">
        <v>1804</v>
      </c>
      <c r="H972" s="7" t="s">
        <v>1</v>
      </c>
      <c r="I972" s="168" t="s">
        <v>111</v>
      </c>
      <c r="J972" s="168" t="s">
        <v>143</v>
      </c>
      <c r="K972" s="168" t="s">
        <v>1501</v>
      </c>
    </row>
    <row r="973" spans="1:11">
      <c r="A973" s="171" t="s">
        <v>1025</v>
      </c>
      <c r="B973" s="5" t="s">
        <v>966</v>
      </c>
      <c r="C973" s="167" t="s">
        <v>965</v>
      </c>
      <c r="D973" s="5" t="s">
        <v>1805</v>
      </c>
      <c r="E973" s="5" t="str">
        <f>IF(COUNTIF(Site_master[SAP ID],Site_master[[#This Row],[SAP ID]])&gt;1,"duplicate","unique")</f>
        <v>unique</v>
      </c>
      <c r="F973" s="7" t="s">
        <v>1803</v>
      </c>
      <c r="G973" s="7" t="s">
        <v>1804</v>
      </c>
      <c r="H973" s="7" t="s">
        <v>1</v>
      </c>
      <c r="I973" s="168" t="s">
        <v>111</v>
      </c>
      <c r="J973" s="168" t="s">
        <v>143</v>
      </c>
      <c r="K973" s="168" t="s">
        <v>1501</v>
      </c>
    </row>
    <row r="974" spans="1:11">
      <c r="A974" s="171" t="s">
        <v>1025</v>
      </c>
      <c r="B974" s="5" t="s">
        <v>966</v>
      </c>
      <c r="C974" s="167" t="s">
        <v>965</v>
      </c>
      <c r="D974" s="5" t="s">
        <v>1806</v>
      </c>
      <c r="E974" s="5" t="str">
        <f>IF(COUNTIF(Site_master[SAP ID],Site_master[[#This Row],[SAP ID]])&gt;1,"duplicate","unique")</f>
        <v>unique</v>
      </c>
      <c r="F974" s="7" t="s">
        <v>1807</v>
      </c>
      <c r="G974" s="7" t="s">
        <v>1808</v>
      </c>
      <c r="H974" s="7" t="s">
        <v>1</v>
      </c>
      <c r="I974" s="168" t="s">
        <v>111</v>
      </c>
      <c r="J974" s="168" t="s">
        <v>143</v>
      </c>
      <c r="K974" s="168" t="s">
        <v>1501</v>
      </c>
    </row>
    <row r="975" spans="1:11">
      <c r="A975" s="171" t="s">
        <v>1025</v>
      </c>
      <c r="B975" s="5" t="s">
        <v>966</v>
      </c>
      <c r="C975" s="167" t="s">
        <v>965</v>
      </c>
      <c r="D975" s="5" t="s">
        <v>1809</v>
      </c>
      <c r="E975" s="5" t="str">
        <f>IF(COUNTIF(Site_master[SAP ID],Site_master[[#This Row],[SAP ID]])&gt;1,"duplicate","unique")</f>
        <v>unique</v>
      </c>
      <c r="F975" s="7" t="s">
        <v>1807</v>
      </c>
      <c r="G975" s="7" t="s">
        <v>1808</v>
      </c>
      <c r="H975" s="7" t="s">
        <v>1</v>
      </c>
      <c r="I975" s="168" t="s">
        <v>111</v>
      </c>
      <c r="J975" s="168" t="s">
        <v>143</v>
      </c>
      <c r="K975" s="168" t="s">
        <v>1501</v>
      </c>
    </row>
    <row r="976" spans="1:11">
      <c r="A976" s="171" t="s">
        <v>1025</v>
      </c>
      <c r="B976" s="5" t="s">
        <v>966</v>
      </c>
      <c r="C976" s="167" t="s">
        <v>965</v>
      </c>
      <c r="D976" s="5" t="s">
        <v>1810</v>
      </c>
      <c r="E976" s="5" t="str">
        <f>IF(COUNTIF(Site_master[SAP ID],Site_master[[#This Row],[SAP ID]])&gt;1,"duplicate","unique")</f>
        <v>unique</v>
      </c>
      <c r="F976" s="7" t="s">
        <v>1807</v>
      </c>
      <c r="G976" s="7" t="s">
        <v>1808</v>
      </c>
      <c r="H976" s="7" t="s">
        <v>1</v>
      </c>
      <c r="I976" s="168" t="s">
        <v>111</v>
      </c>
      <c r="J976" s="168" t="s">
        <v>143</v>
      </c>
      <c r="K976" s="168" t="s">
        <v>1501</v>
      </c>
    </row>
    <row r="977" spans="1:11">
      <c r="A977" s="171" t="s">
        <v>1025</v>
      </c>
      <c r="B977" s="5" t="s">
        <v>966</v>
      </c>
      <c r="C977" s="167" t="s">
        <v>965</v>
      </c>
      <c r="D977" s="5" t="s">
        <v>481</v>
      </c>
      <c r="E977" s="5" t="str">
        <f>IF(COUNTIF(Site_master[SAP ID],Site_master[[#This Row],[SAP ID]])&gt;1,"duplicate","unique")</f>
        <v>unique</v>
      </c>
      <c r="F977" s="7" t="s">
        <v>1807</v>
      </c>
      <c r="G977" s="7" t="s">
        <v>1808</v>
      </c>
      <c r="H977" s="7" t="s">
        <v>1</v>
      </c>
      <c r="I977" s="168" t="s">
        <v>111</v>
      </c>
      <c r="J977" s="168" t="s">
        <v>143</v>
      </c>
      <c r="K977" s="168" t="s">
        <v>1501</v>
      </c>
    </row>
    <row r="978" spans="1:11">
      <c r="A978" s="171" t="s">
        <v>1025</v>
      </c>
      <c r="B978" s="5" t="s">
        <v>966</v>
      </c>
      <c r="C978" s="167" t="s">
        <v>965</v>
      </c>
      <c r="D978" s="5" t="s">
        <v>1811</v>
      </c>
      <c r="E978" s="5" t="str">
        <f>IF(COUNTIF(Site_master[SAP ID],Site_master[[#This Row],[SAP ID]])&gt;1,"duplicate","unique")</f>
        <v>unique</v>
      </c>
      <c r="F978" s="7" t="s">
        <v>1807</v>
      </c>
      <c r="G978" s="7" t="s">
        <v>1808</v>
      </c>
      <c r="H978" s="7" t="s">
        <v>1</v>
      </c>
      <c r="I978" s="168" t="s">
        <v>111</v>
      </c>
      <c r="J978" s="168" t="s">
        <v>143</v>
      </c>
      <c r="K978" s="168" t="s">
        <v>1501</v>
      </c>
    </row>
    <row r="979" spans="1:11">
      <c r="A979" s="171" t="s">
        <v>1025</v>
      </c>
      <c r="B979" s="5" t="s">
        <v>966</v>
      </c>
      <c r="C979" s="167" t="s">
        <v>965</v>
      </c>
      <c r="D979" s="5" t="s">
        <v>482</v>
      </c>
      <c r="E979" s="5" t="str">
        <f>IF(COUNTIF(Site_master[SAP ID],Site_master[[#This Row],[SAP ID]])&gt;1,"duplicate","unique")</f>
        <v>unique</v>
      </c>
      <c r="F979" s="7" t="s">
        <v>1807</v>
      </c>
      <c r="G979" s="7" t="s">
        <v>1808</v>
      </c>
      <c r="H979" s="7" t="s">
        <v>1</v>
      </c>
      <c r="I979" s="168" t="s">
        <v>111</v>
      </c>
      <c r="J979" s="168" t="s">
        <v>143</v>
      </c>
      <c r="K979" s="168" t="s">
        <v>1501</v>
      </c>
    </row>
    <row r="980" spans="1:11">
      <c r="A980" s="171" t="s">
        <v>1025</v>
      </c>
      <c r="B980" s="5" t="s">
        <v>966</v>
      </c>
      <c r="C980" s="167" t="s">
        <v>965</v>
      </c>
      <c r="D980" s="5" t="s">
        <v>1812</v>
      </c>
      <c r="E980" s="5" t="str">
        <f>IF(COUNTIF(Site_master[SAP ID],Site_master[[#This Row],[SAP ID]])&gt;1,"duplicate","unique")</f>
        <v>unique</v>
      </c>
      <c r="F980" s="7" t="s">
        <v>1803</v>
      </c>
      <c r="G980" s="7" t="s">
        <v>1804</v>
      </c>
      <c r="H980" s="7" t="s">
        <v>1</v>
      </c>
      <c r="I980" s="168" t="s">
        <v>111</v>
      </c>
      <c r="J980" s="168" t="s">
        <v>143</v>
      </c>
      <c r="K980" s="168" t="s">
        <v>1501</v>
      </c>
    </row>
    <row r="981" spans="1:11">
      <c r="A981" s="171" t="s">
        <v>1025</v>
      </c>
      <c r="B981" s="5" t="s">
        <v>966</v>
      </c>
      <c r="C981" s="167" t="s">
        <v>965</v>
      </c>
      <c r="D981" s="5" t="s">
        <v>1813</v>
      </c>
      <c r="E981" s="5" t="str">
        <f>IF(COUNTIF(Site_master[SAP ID],Site_master[[#This Row],[SAP ID]])&gt;1,"duplicate","unique")</f>
        <v>unique</v>
      </c>
      <c r="F981" s="7" t="s">
        <v>1803</v>
      </c>
      <c r="G981" s="7" t="s">
        <v>1804</v>
      </c>
      <c r="H981" s="7" t="s">
        <v>1</v>
      </c>
      <c r="I981" s="168" t="s">
        <v>111</v>
      </c>
      <c r="J981" s="168" t="s">
        <v>143</v>
      </c>
      <c r="K981" s="168" t="s">
        <v>1501</v>
      </c>
    </row>
    <row r="982" spans="1:11">
      <c r="A982" s="171" t="s">
        <v>1025</v>
      </c>
      <c r="B982" s="5" t="s">
        <v>966</v>
      </c>
      <c r="C982" s="167" t="s">
        <v>965</v>
      </c>
      <c r="D982" s="5" t="s">
        <v>501</v>
      </c>
      <c r="E982" s="5" t="str">
        <f>IF(COUNTIF(Site_master[SAP ID],Site_master[[#This Row],[SAP ID]])&gt;1,"duplicate","unique")</f>
        <v>unique</v>
      </c>
      <c r="F982" s="7" t="s">
        <v>1807</v>
      </c>
      <c r="G982" s="7" t="s">
        <v>1808</v>
      </c>
      <c r="H982" s="7" t="s">
        <v>1</v>
      </c>
      <c r="I982" s="168" t="s">
        <v>111</v>
      </c>
      <c r="J982" s="168" t="s">
        <v>143</v>
      </c>
      <c r="K982" s="168" t="s">
        <v>1501</v>
      </c>
    </row>
    <row r="983" spans="1:11">
      <c r="A983" s="171" t="s">
        <v>1025</v>
      </c>
      <c r="B983" s="5" t="s">
        <v>966</v>
      </c>
      <c r="C983" s="167" t="s">
        <v>965</v>
      </c>
      <c r="D983" s="5" t="s">
        <v>502</v>
      </c>
      <c r="E983" s="5" t="str">
        <f>IF(COUNTIF(Site_master[SAP ID],Site_master[[#This Row],[SAP ID]])&gt;1,"duplicate","unique")</f>
        <v>unique</v>
      </c>
      <c r="F983" s="7" t="s">
        <v>1803</v>
      </c>
      <c r="G983" s="7" t="s">
        <v>1804</v>
      </c>
      <c r="H983" s="7" t="s">
        <v>1</v>
      </c>
      <c r="I983" s="168" t="s">
        <v>111</v>
      </c>
      <c r="J983" s="168" t="s">
        <v>143</v>
      </c>
      <c r="K983" s="168" t="s">
        <v>1501</v>
      </c>
    </row>
    <row r="984" spans="1:11">
      <c r="A984" s="171" t="s">
        <v>1025</v>
      </c>
      <c r="B984" s="5" t="s">
        <v>966</v>
      </c>
      <c r="C984" s="167" t="s">
        <v>965</v>
      </c>
      <c r="D984" s="5" t="s">
        <v>483</v>
      </c>
      <c r="E984" s="5" t="str">
        <f>IF(COUNTIF(Site_master[SAP ID],Site_master[[#This Row],[SAP ID]])&gt;1,"duplicate","unique")</f>
        <v>unique</v>
      </c>
      <c r="F984" s="7" t="s">
        <v>1807</v>
      </c>
      <c r="G984" s="7" t="s">
        <v>1808</v>
      </c>
      <c r="H984" s="7" t="s">
        <v>1</v>
      </c>
      <c r="I984" s="168" t="s">
        <v>111</v>
      </c>
      <c r="J984" s="168" t="s">
        <v>143</v>
      </c>
      <c r="K984" s="168" t="s">
        <v>1501</v>
      </c>
    </row>
    <row r="985" spans="1:11">
      <c r="A985" s="171" t="s">
        <v>1025</v>
      </c>
      <c r="B985" s="5" t="s">
        <v>966</v>
      </c>
      <c r="C985" s="167" t="s">
        <v>965</v>
      </c>
      <c r="D985" s="5" t="s">
        <v>1814</v>
      </c>
      <c r="E985" s="5" t="str">
        <f>IF(COUNTIF(Site_master[SAP ID],Site_master[[#This Row],[SAP ID]])&gt;1,"duplicate","unique")</f>
        <v>unique</v>
      </c>
      <c r="F985" s="7" t="s">
        <v>1803</v>
      </c>
      <c r="G985" s="7" t="s">
        <v>1804</v>
      </c>
      <c r="H985" s="7" t="s">
        <v>1</v>
      </c>
      <c r="I985" s="168" t="s">
        <v>111</v>
      </c>
      <c r="J985" s="168" t="s">
        <v>143</v>
      </c>
      <c r="K985" s="168" t="s">
        <v>1501</v>
      </c>
    </row>
    <row r="986" spans="1:11">
      <c r="A986" s="171" t="s">
        <v>1025</v>
      </c>
      <c r="B986" s="5" t="s">
        <v>966</v>
      </c>
      <c r="C986" s="167" t="s">
        <v>965</v>
      </c>
      <c r="D986" s="5" t="s">
        <v>505</v>
      </c>
      <c r="E986" s="5" t="str">
        <f>IF(COUNTIF(Site_master[SAP ID],Site_master[[#This Row],[SAP ID]])&gt;1,"duplicate","unique")</f>
        <v>unique</v>
      </c>
      <c r="F986" s="7" t="s">
        <v>1803</v>
      </c>
      <c r="G986" s="7" t="s">
        <v>1804</v>
      </c>
      <c r="H986" s="7" t="s">
        <v>1</v>
      </c>
      <c r="I986" s="168" t="s">
        <v>111</v>
      </c>
      <c r="J986" s="168" t="s">
        <v>143</v>
      </c>
      <c r="K986" s="168" t="s">
        <v>1501</v>
      </c>
    </row>
    <row r="987" spans="1:11">
      <c r="A987" s="171" t="s">
        <v>1025</v>
      </c>
      <c r="B987" s="5" t="s">
        <v>966</v>
      </c>
      <c r="C987" s="167" t="s">
        <v>965</v>
      </c>
      <c r="D987" s="5" t="s">
        <v>499</v>
      </c>
      <c r="E987" s="5" t="str">
        <f>IF(COUNTIF(Site_master[SAP ID],Site_master[[#This Row],[SAP ID]])&gt;1,"duplicate","unique")</f>
        <v>unique</v>
      </c>
      <c r="F987" s="7" t="s">
        <v>1741</v>
      </c>
      <c r="G987" s="7" t="s">
        <v>1742</v>
      </c>
      <c r="H987" s="7" t="s">
        <v>1</v>
      </c>
      <c r="I987" s="168" t="s">
        <v>111</v>
      </c>
      <c r="J987" s="168" t="s">
        <v>143</v>
      </c>
      <c r="K987" s="168" t="s">
        <v>1501</v>
      </c>
    </row>
    <row r="988" spans="1:11">
      <c r="A988" s="171" t="s">
        <v>1025</v>
      </c>
      <c r="B988" s="5" t="s">
        <v>966</v>
      </c>
      <c r="C988" s="167" t="s">
        <v>965</v>
      </c>
      <c r="D988" s="5" t="s">
        <v>504</v>
      </c>
      <c r="E988" s="5" t="str">
        <f>IF(COUNTIF(Site_master[SAP ID],Site_master[[#This Row],[SAP ID]])&gt;1,"duplicate","unique")</f>
        <v>unique</v>
      </c>
      <c r="F988" s="7" t="s">
        <v>1803</v>
      </c>
      <c r="G988" s="7" t="s">
        <v>1804</v>
      </c>
      <c r="H988" s="7" t="s">
        <v>1</v>
      </c>
      <c r="I988" s="168" t="s">
        <v>111</v>
      </c>
      <c r="J988" s="168" t="s">
        <v>143</v>
      </c>
      <c r="K988" s="168" t="s">
        <v>1501</v>
      </c>
    </row>
    <row r="989" spans="1:11">
      <c r="A989" s="171" t="s">
        <v>1025</v>
      </c>
      <c r="B989" s="5" t="s">
        <v>966</v>
      </c>
      <c r="C989" s="167" t="s">
        <v>965</v>
      </c>
      <c r="D989" s="5" t="s">
        <v>1815</v>
      </c>
      <c r="E989" s="5" t="str">
        <f>IF(COUNTIF(Site_master[SAP ID],Site_master[[#This Row],[SAP ID]])&gt;1,"duplicate","unique")</f>
        <v>unique</v>
      </c>
      <c r="F989" s="7" t="s">
        <v>1803</v>
      </c>
      <c r="G989" s="7" t="s">
        <v>1804</v>
      </c>
      <c r="H989" s="7" t="s">
        <v>1</v>
      </c>
      <c r="I989" s="168" t="s">
        <v>111</v>
      </c>
      <c r="J989" s="168" t="s">
        <v>143</v>
      </c>
      <c r="K989" s="168" t="s">
        <v>1501</v>
      </c>
    </row>
    <row r="990" spans="1:11">
      <c r="A990" s="171" t="s">
        <v>1025</v>
      </c>
      <c r="B990" s="5" t="s">
        <v>966</v>
      </c>
      <c r="C990" s="167" t="s">
        <v>965</v>
      </c>
      <c r="D990" s="5" t="s">
        <v>529</v>
      </c>
      <c r="E990" s="5" t="str">
        <f>IF(COUNTIF(Site_master[SAP ID],Site_master[[#This Row],[SAP ID]])&gt;1,"duplicate","unique")</f>
        <v>unique</v>
      </c>
      <c r="F990" s="7" t="s">
        <v>1807</v>
      </c>
      <c r="G990" s="7" t="s">
        <v>1808</v>
      </c>
      <c r="H990" s="7" t="s">
        <v>1</v>
      </c>
      <c r="I990" s="168" t="s">
        <v>111</v>
      </c>
      <c r="J990" s="168" t="s">
        <v>143</v>
      </c>
      <c r="K990" s="168" t="s">
        <v>1501</v>
      </c>
    </row>
    <row r="991" spans="1:11">
      <c r="A991" s="171" t="s">
        <v>1025</v>
      </c>
      <c r="B991" s="5" t="s">
        <v>966</v>
      </c>
      <c r="C991" s="167" t="s">
        <v>965</v>
      </c>
      <c r="D991" s="5" t="s">
        <v>1816</v>
      </c>
      <c r="E991" s="5" t="str">
        <f>IF(COUNTIF(Site_master[SAP ID],Site_master[[#This Row],[SAP ID]])&gt;1,"duplicate","unique")</f>
        <v>unique</v>
      </c>
      <c r="F991" s="7" t="s">
        <v>1807</v>
      </c>
      <c r="G991" s="7" t="s">
        <v>1808</v>
      </c>
      <c r="H991" s="7" t="s">
        <v>1</v>
      </c>
      <c r="I991" s="168" t="s">
        <v>111</v>
      </c>
      <c r="J991" s="168" t="s">
        <v>143</v>
      </c>
      <c r="K991" s="168" t="s">
        <v>1501</v>
      </c>
    </row>
    <row r="992" spans="1:11">
      <c r="A992" s="171" t="s">
        <v>1025</v>
      </c>
      <c r="B992" s="5" t="s">
        <v>966</v>
      </c>
      <c r="C992" s="167" t="s">
        <v>965</v>
      </c>
      <c r="D992" s="5" t="s">
        <v>1817</v>
      </c>
      <c r="E992" s="5" t="str">
        <f>IF(COUNTIF(Site_master[SAP ID],Site_master[[#This Row],[SAP ID]])&gt;1,"duplicate","unique")</f>
        <v>unique</v>
      </c>
      <c r="F992" s="7" t="s">
        <v>1807</v>
      </c>
      <c r="G992" s="7" t="s">
        <v>1808</v>
      </c>
      <c r="H992" s="7" t="s">
        <v>1</v>
      </c>
      <c r="I992" s="168" t="s">
        <v>111</v>
      </c>
      <c r="J992" s="168" t="s">
        <v>143</v>
      </c>
      <c r="K992" s="168" t="s">
        <v>1501</v>
      </c>
    </row>
    <row r="993" spans="1:11">
      <c r="A993" s="171" t="s">
        <v>1025</v>
      </c>
      <c r="B993" s="5" t="s">
        <v>966</v>
      </c>
      <c r="C993" s="167" t="s">
        <v>965</v>
      </c>
      <c r="D993" s="5" t="s">
        <v>503</v>
      </c>
      <c r="E993" s="5" t="str">
        <f>IF(COUNTIF(Site_master[SAP ID],Site_master[[#This Row],[SAP ID]])&gt;1,"duplicate","unique")</f>
        <v>unique</v>
      </c>
      <c r="F993" s="7" t="s">
        <v>1803</v>
      </c>
      <c r="G993" s="7" t="s">
        <v>1804</v>
      </c>
      <c r="H993" s="7" t="s">
        <v>1</v>
      </c>
      <c r="I993" s="168" t="s">
        <v>111</v>
      </c>
      <c r="J993" s="168" t="s">
        <v>143</v>
      </c>
      <c r="K993" s="168" t="s">
        <v>1501</v>
      </c>
    </row>
    <row r="994" spans="1:11">
      <c r="A994" s="171" t="s">
        <v>1025</v>
      </c>
      <c r="B994" s="5" t="s">
        <v>966</v>
      </c>
      <c r="C994" s="167" t="s">
        <v>965</v>
      </c>
      <c r="D994" s="5" t="s">
        <v>484</v>
      </c>
      <c r="E994" s="5" t="str">
        <f>IF(COUNTIF(Site_master[SAP ID],Site_master[[#This Row],[SAP ID]])&gt;1,"duplicate","unique")</f>
        <v>unique</v>
      </c>
      <c r="F994" s="7" t="s">
        <v>1807</v>
      </c>
      <c r="G994" s="7" t="s">
        <v>1808</v>
      </c>
      <c r="H994" s="7" t="s">
        <v>1</v>
      </c>
      <c r="I994" s="168" t="s">
        <v>111</v>
      </c>
      <c r="J994" s="168" t="s">
        <v>143</v>
      </c>
      <c r="K994" s="168" t="s">
        <v>1501</v>
      </c>
    </row>
    <row r="995" spans="1:11">
      <c r="A995" s="171" t="s">
        <v>1025</v>
      </c>
      <c r="B995" s="5" t="s">
        <v>966</v>
      </c>
      <c r="C995" s="167" t="s">
        <v>965</v>
      </c>
      <c r="D995" s="5" t="s">
        <v>1818</v>
      </c>
      <c r="E995" s="5" t="str">
        <f>IF(COUNTIF(Site_master[SAP ID],Site_master[[#This Row],[SAP ID]])&gt;1,"duplicate","unique")</f>
        <v>unique</v>
      </c>
      <c r="F995" s="7" t="s">
        <v>1807</v>
      </c>
      <c r="G995" s="7" t="s">
        <v>1808</v>
      </c>
      <c r="H995" s="7" t="s">
        <v>1</v>
      </c>
      <c r="I995" s="168" t="s">
        <v>111</v>
      </c>
      <c r="J995" s="168" t="s">
        <v>143</v>
      </c>
      <c r="K995" s="168" t="s">
        <v>1501</v>
      </c>
    </row>
    <row r="996" spans="1:11">
      <c r="A996" s="171" t="s">
        <v>1025</v>
      </c>
      <c r="B996" s="5" t="s">
        <v>966</v>
      </c>
      <c r="C996" s="167" t="s">
        <v>965</v>
      </c>
      <c r="D996" s="5" t="s">
        <v>506</v>
      </c>
      <c r="E996" s="5" t="str">
        <f>IF(COUNTIF(Site_master[SAP ID],Site_master[[#This Row],[SAP ID]])&gt;1,"duplicate","unique")</f>
        <v>unique</v>
      </c>
      <c r="F996" s="7" t="s">
        <v>1803</v>
      </c>
      <c r="G996" s="7" t="s">
        <v>1804</v>
      </c>
      <c r="H996" s="7" t="s">
        <v>1</v>
      </c>
      <c r="I996" s="168" t="s">
        <v>111</v>
      </c>
      <c r="J996" s="168" t="s">
        <v>143</v>
      </c>
      <c r="K996" s="168" t="s">
        <v>1501</v>
      </c>
    </row>
    <row r="997" spans="1:11">
      <c r="A997" s="171" t="s">
        <v>1025</v>
      </c>
      <c r="B997" s="5" t="s">
        <v>966</v>
      </c>
      <c r="C997" s="167" t="s">
        <v>965</v>
      </c>
      <c r="D997" s="5" t="s">
        <v>1819</v>
      </c>
      <c r="E997" s="5" t="str">
        <f>IF(COUNTIF(Site_master[SAP ID],Site_master[[#This Row],[SAP ID]])&gt;1,"duplicate","unique")</f>
        <v>unique</v>
      </c>
      <c r="F997" s="7" t="s">
        <v>1803</v>
      </c>
      <c r="G997" s="7" t="s">
        <v>1804</v>
      </c>
      <c r="H997" s="7" t="s">
        <v>1</v>
      </c>
      <c r="I997" s="168" t="s">
        <v>111</v>
      </c>
      <c r="J997" s="168" t="s">
        <v>143</v>
      </c>
      <c r="K997" s="168" t="s">
        <v>1501</v>
      </c>
    </row>
    <row r="998" spans="1:11">
      <c r="A998" s="171" t="s">
        <v>1025</v>
      </c>
      <c r="B998" s="5" t="s">
        <v>966</v>
      </c>
      <c r="C998" s="167" t="s">
        <v>965</v>
      </c>
      <c r="D998" s="5" t="s">
        <v>1820</v>
      </c>
      <c r="E998" s="5" t="str">
        <f>IF(COUNTIF(Site_master[SAP ID],Site_master[[#This Row],[SAP ID]])&gt;1,"duplicate","unique")</f>
        <v>unique</v>
      </c>
      <c r="F998" s="7" t="s">
        <v>1575</v>
      </c>
      <c r="G998" s="7" t="s">
        <v>1576</v>
      </c>
      <c r="H998" s="7" t="s">
        <v>1</v>
      </c>
      <c r="I998" s="168" t="s">
        <v>110</v>
      </c>
      <c r="J998" s="167" t="s">
        <v>109</v>
      </c>
      <c r="K998" s="168" t="s">
        <v>1504</v>
      </c>
    </row>
    <row r="999" spans="1:11">
      <c r="A999" s="171" t="s">
        <v>1025</v>
      </c>
      <c r="B999" s="5" t="s">
        <v>966</v>
      </c>
      <c r="C999" s="167" t="s">
        <v>965</v>
      </c>
      <c r="D999" s="5" t="s">
        <v>641</v>
      </c>
      <c r="E999" s="5" t="str">
        <f>IF(COUNTIF(Site_master[SAP ID],Site_master[[#This Row],[SAP ID]])&gt;1,"duplicate","unique")</f>
        <v>unique</v>
      </c>
      <c r="F999" s="7" t="s">
        <v>1771</v>
      </c>
      <c r="G999" s="7" t="s">
        <v>1772</v>
      </c>
      <c r="H999" s="7" t="s">
        <v>1</v>
      </c>
      <c r="I999" s="168" t="s">
        <v>110</v>
      </c>
      <c r="J999" s="167" t="s">
        <v>109</v>
      </c>
      <c r="K999" s="168" t="s">
        <v>1504</v>
      </c>
    </row>
    <row r="1000" spans="1:11">
      <c r="A1000" s="171" t="s">
        <v>1025</v>
      </c>
      <c r="B1000" s="5" t="s">
        <v>966</v>
      </c>
      <c r="C1000" s="167" t="s">
        <v>965</v>
      </c>
      <c r="D1000" s="5" t="s">
        <v>336</v>
      </c>
      <c r="E1000" s="5" t="str">
        <f>IF(COUNTIF(Site_master[SAP ID],Site_master[[#This Row],[SAP ID]])&gt;1,"duplicate","unique")</f>
        <v>unique</v>
      </c>
      <c r="F1000" s="7" t="s">
        <v>1771</v>
      </c>
      <c r="G1000" s="7" t="s">
        <v>1772</v>
      </c>
      <c r="H1000" s="7" t="s">
        <v>1</v>
      </c>
      <c r="I1000" s="168" t="s">
        <v>110</v>
      </c>
      <c r="J1000" s="167" t="s">
        <v>109</v>
      </c>
      <c r="K1000" s="168" t="s">
        <v>1504</v>
      </c>
    </row>
    <row r="1001" spans="1:11">
      <c r="A1001" s="171" t="s">
        <v>1025</v>
      </c>
      <c r="B1001" s="5" t="s">
        <v>966</v>
      </c>
      <c r="C1001" s="167" t="s">
        <v>965</v>
      </c>
      <c r="D1001" s="5" t="s">
        <v>1821</v>
      </c>
      <c r="E1001" s="5" t="str">
        <f>IF(COUNTIF(Site_master[SAP ID],Site_master[[#This Row],[SAP ID]])&gt;1,"duplicate","unique")</f>
        <v>unique</v>
      </c>
      <c r="F1001" s="7" t="s">
        <v>1822</v>
      </c>
      <c r="G1001" s="7" t="s">
        <v>1823</v>
      </c>
      <c r="H1001" s="7" t="s">
        <v>1</v>
      </c>
      <c r="I1001" s="168" t="s">
        <v>110</v>
      </c>
      <c r="J1001" s="167" t="s">
        <v>109</v>
      </c>
      <c r="K1001" s="168" t="s">
        <v>1504</v>
      </c>
    </row>
    <row r="1002" spans="1:11">
      <c r="A1002" s="171" t="s">
        <v>1025</v>
      </c>
      <c r="B1002" s="5" t="s">
        <v>966</v>
      </c>
      <c r="C1002" s="167" t="s">
        <v>965</v>
      </c>
      <c r="D1002" s="5" t="s">
        <v>132</v>
      </c>
      <c r="E1002" s="5" t="str">
        <f>IF(COUNTIF(Site_master[SAP ID],Site_master[[#This Row],[SAP ID]])&gt;1,"duplicate","unique")</f>
        <v>unique</v>
      </c>
      <c r="F1002" s="7" t="s">
        <v>1787</v>
      </c>
      <c r="G1002" s="7" t="s">
        <v>1788</v>
      </c>
      <c r="H1002" s="7" t="s">
        <v>1</v>
      </c>
      <c r="I1002" s="5" t="s">
        <v>111</v>
      </c>
      <c r="J1002" s="5" t="s">
        <v>143</v>
      </c>
      <c r="K1002" s="168" t="s">
        <v>1501</v>
      </c>
    </row>
    <row r="1003" spans="1:11">
      <c r="A1003" s="171" t="s">
        <v>1025</v>
      </c>
      <c r="B1003" s="5" t="s">
        <v>966</v>
      </c>
      <c r="C1003" s="167" t="s">
        <v>965</v>
      </c>
      <c r="D1003" s="5" t="s">
        <v>528</v>
      </c>
      <c r="E1003" s="5" t="str">
        <f>IF(COUNTIF(Site_master[SAP ID],Site_master[[#This Row],[SAP ID]])&gt;1,"duplicate","unique")</f>
        <v>unique</v>
      </c>
      <c r="F1003" s="7" t="s">
        <v>1790</v>
      </c>
      <c r="G1003" s="7" t="s">
        <v>1791</v>
      </c>
      <c r="H1003" s="7" t="s">
        <v>1</v>
      </c>
      <c r="I1003" s="5" t="s">
        <v>111</v>
      </c>
      <c r="J1003" s="5" t="s">
        <v>143</v>
      </c>
      <c r="K1003" s="168" t="s">
        <v>1501</v>
      </c>
    </row>
    <row r="1004" spans="1:11">
      <c r="A1004" s="171" t="s">
        <v>1025</v>
      </c>
      <c r="B1004" s="5" t="s">
        <v>966</v>
      </c>
      <c r="C1004" s="167" t="s">
        <v>965</v>
      </c>
      <c r="D1004" s="5" t="s">
        <v>87</v>
      </c>
      <c r="E1004" s="5" t="str">
        <f>IF(COUNTIF(Site_master[SAP ID],Site_master[[#This Row],[SAP ID]])&gt;1,"duplicate","unique")</f>
        <v>unique</v>
      </c>
      <c r="F1004" s="7" t="s">
        <v>1787</v>
      </c>
      <c r="G1004" s="7" t="s">
        <v>1788</v>
      </c>
      <c r="H1004" s="7" t="s">
        <v>1</v>
      </c>
      <c r="I1004" s="5" t="s">
        <v>111</v>
      </c>
      <c r="J1004" s="5" t="s">
        <v>143</v>
      </c>
      <c r="K1004" s="168" t="s">
        <v>1501</v>
      </c>
    </row>
    <row r="1005" spans="1:11">
      <c r="A1005" s="171" t="s">
        <v>1025</v>
      </c>
      <c r="B1005" s="5" t="s">
        <v>966</v>
      </c>
      <c r="C1005" s="167" t="s">
        <v>965</v>
      </c>
      <c r="D1005" s="5" t="s">
        <v>88</v>
      </c>
      <c r="E1005" s="5" t="str">
        <f>IF(COUNTIF(Site_master[SAP ID],Site_master[[#This Row],[SAP ID]])&gt;1,"duplicate","unique")</f>
        <v>unique</v>
      </c>
      <c r="F1005" s="7" t="s">
        <v>1787</v>
      </c>
      <c r="G1005" s="7" t="s">
        <v>1788</v>
      </c>
      <c r="H1005" s="7" t="s">
        <v>1</v>
      </c>
      <c r="I1005" s="5" t="s">
        <v>111</v>
      </c>
      <c r="J1005" s="5" t="s">
        <v>143</v>
      </c>
      <c r="K1005" s="168" t="s">
        <v>1501</v>
      </c>
    </row>
    <row r="1006" spans="1:11">
      <c r="A1006" s="171" t="s">
        <v>1025</v>
      </c>
      <c r="B1006" s="5" t="s">
        <v>966</v>
      </c>
      <c r="C1006" s="167" t="s">
        <v>965</v>
      </c>
      <c r="D1006" s="5" t="s">
        <v>1824</v>
      </c>
      <c r="E1006" s="5" t="str">
        <f>IF(COUNTIF(Site_master[SAP ID],Site_master[[#This Row],[SAP ID]])&gt;1,"duplicate","unique")</f>
        <v>unique</v>
      </c>
      <c r="F1006" s="7" t="s">
        <v>1822</v>
      </c>
      <c r="G1006" s="7" t="s">
        <v>1823</v>
      </c>
      <c r="H1006" s="7" t="s">
        <v>1</v>
      </c>
      <c r="I1006" s="168" t="s">
        <v>110</v>
      </c>
      <c r="J1006" s="167" t="s">
        <v>109</v>
      </c>
      <c r="K1006" s="168" t="s">
        <v>1504</v>
      </c>
    </row>
    <row r="1007" spans="1:11">
      <c r="A1007" s="171" t="s">
        <v>1025</v>
      </c>
      <c r="B1007" s="5" t="s">
        <v>966</v>
      </c>
      <c r="C1007" s="167" t="s">
        <v>965</v>
      </c>
      <c r="D1007" s="5" t="s">
        <v>691</v>
      </c>
      <c r="E1007" s="5" t="str">
        <f>IF(COUNTIF(Site_master[SAP ID],Site_master[[#This Row],[SAP ID]])&gt;1,"duplicate","unique")</f>
        <v>unique</v>
      </c>
      <c r="F1007" s="7" t="s">
        <v>1822</v>
      </c>
      <c r="G1007" s="7" t="s">
        <v>1823</v>
      </c>
      <c r="H1007" s="7" t="s">
        <v>1</v>
      </c>
      <c r="I1007" s="168" t="s">
        <v>110</v>
      </c>
      <c r="J1007" s="167" t="s">
        <v>109</v>
      </c>
      <c r="K1007" s="168" t="s">
        <v>1504</v>
      </c>
    </row>
    <row r="1008" spans="1:11">
      <c r="A1008" s="171" t="s">
        <v>1025</v>
      </c>
      <c r="B1008" s="5" t="s">
        <v>966</v>
      </c>
      <c r="C1008" s="167" t="s">
        <v>965</v>
      </c>
      <c r="D1008" s="5" t="s">
        <v>1825</v>
      </c>
      <c r="E1008" s="5" t="str">
        <f>IF(COUNTIF(Site_master[SAP ID],Site_master[[#This Row],[SAP ID]])&gt;1,"duplicate","unique")</f>
        <v>unique</v>
      </c>
      <c r="F1008" s="7" t="s">
        <v>1633</v>
      </c>
      <c r="G1008" s="7" t="s">
        <v>1634</v>
      </c>
      <c r="H1008" s="7" t="s">
        <v>2</v>
      </c>
      <c r="I1008" s="168" t="s">
        <v>340</v>
      </c>
      <c r="J1008" s="168" t="s">
        <v>129</v>
      </c>
      <c r="K1008" s="168" t="s">
        <v>1467</v>
      </c>
    </row>
    <row r="1009" spans="1:11">
      <c r="A1009" s="171" t="s">
        <v>1025</v>
      </c>
      <c r="B1009" s="5" t="s">
        <v>966</v>
      </c>
      <c r="C1009" s="167" t="s">
        <v>965</v>
      </c>
      <c r="D1009" s="5" t="s">
        <v>341</v>
      </c>
      <c r="E1009" s="5" t="str">
        <f>IF(COUNTIF(Site_master[SAP ID],Site_master[[#This Row],[SAP ID]])&gt;1,"duplicate","unique")</f>
        <v>unique</v>
      </c>
      <c r="F1009" s="7" t="s">
        <v>1700</v>
      </c>
      <c r="G1009" s="7" t="s">
        <v>1701</v>
      </c>
      <c r="H1009" s="7" t="s">
        <v>2</v>
      </c>
      <c r="I1009" s="168" t="s">
        <v>340</v>
      </c>
      <c r="J1009" s="168" t="s">
        <v>129</v>
      </c>
      <c r="K1009" s="168" t="s">
        <v>1467</v>
      </c>
    </row>
    <row r="1010" spans="1:11">
      <c r="A1010" s="171" t="s">
        <v>1025</v>
      </c>
      <c r="B1010" s="5" t="s">
        <v>966</v>
      </c>
      <c r="C1010" s="167" t="s">
        <v>965</v>
      </c>
      <c r="D1010" s="5" t="s">
        <v>302</v>
      </c>
      <c r="E1010" s="5" t="str">
        <f>IF(COUNTIF(Site_master[SAP ID],Site_master[[#This Row],[SAP ID]])&gt;1,"duplicate","unique")</f>
        <v>unique</v>
      </c>
      <c r="F1010" s="7" t="s">
        <v>1631</v>
      </c>
      <c r="G1010" s="7" t="s">
        <v>1632</v>
      </c>
      <c r="H1010" s="7" t="s">
        <v>2</v>
      </c>
      <c r="I1010" s="168" t="s">
        <v>340</v>
      </c>
      <c r="J1010" s="168" t="s">
        <v>129</v>
      </c>
      <c r="K1010" s="168" t="s">
        <v>1467</v>
      </c>
    </row>
    <row r="1011" spans="1:11">
      <c r="A1011" s="171" t="s">
        <v>1025</v>
      </c>
      <c r="B1011" s="5" t="s">
        <v>966</v>
      </c>
      <c r="C1011" s="167" t="s">
        <v>965</v>
      </c>
      <c r="D1011" s="5" t="s">
        <v>273</v>
      </c>
      <c r="E1011" s="5" t="str">
        <f>IF(COUNTIF(Site_master[SAP ID],Site_master[[#This Row],[SAP ID]])&gt;1,"duplicate","unique")</f>
        <v>unique</v>
      </c>
      <c r="F1011" s="7" t="s">
        <v>1700</v>
      </c>
      <c r="G1011" s="7" t="s">
        <v>1701</v>
      </c>
      <c r="H1011" s="7" t="s">
        <v>2</v>
      </c>
      <c r="I1011" s="168" t="s">
        <v>340</v>
      </c>
      <c r="J1011" s="168" t="s">
        <v>129</v>
      </c>
      <c r="K1011" s="168" t="s">
        <v>1467</v>
      </c>
    </row>
    <row r="1012" spans="1:11">
      <c r="A1012" s="171" t="s">
        <v>1025</v>
      </c>
      <c r="B1012" s="5" t="s">
        <v>966</v>
      </c>
      <c r="C1012" s="167" t="s">
        <v>965</v>
      </c>
      <c r="D1012" s="5" t="s">
        <v>89</v>
      </c>
      <c r="E1012" s="5" t="str">
        <f>IF(COUNTIF(Site_master[SAP ID],Site_master[[#This Row],[SAP ID]])&gt;1,"duplicate","unique")</f>
        <v>unique</v>
      </c>
      <c r="F1012" s="7" t="s">
        <v>1826</v>
      </c>
      <c r="G1012" s="7" t="s">
        <v>1827</v>
      </c>
      <c r="H1012" s="7" t="s">
        <v>2</v>
      </c>
      <c r="I1012" s="168" t="s">
        <v>340</v>
      </c>
      <c r="J1012" s="168" t="s">
        <v>129</v>
      </c>
      <c r="K1012" s="168" t="s">
        <v>1467</v>
      </c>
    </row>
    <row r="1013" spans="1:11">
      <c r="A1013" s="171" t="s">
        <v>1025</v>
      </c>
      <c r="B1013" s="5" t="s">
        <v>966</v>
      </c>
      <c r="C1013" s="167" t="s">
        <v>965</v>
      </c>
      <c r="D1013" s="5" t="s">
        <v>1828</v>
      </c>
      <c r="E1013" s="5" t="str">
        <f>IF(COUNTIF(Site_master[SAP ID],Site_master[[#This Row],[SAP ID]])&gt;1,"duplicate","unique")</f>
        <v>unique</v>
      </c>
      <c r="F1013" s="7" t="s">
        <v>1633</v>
      </c>
      <c r="G1013" s="7" t="s">
        <v>1634</v>
      </c>
      <c r="H1013" s="7" t="s">
        <v>2</v>
      </c>
      <c r="I1013" s="168" t="s">
        <v>340</v>
      </c>
      <c r="J1013" s="168" t="s">
        <v>129</v>
      </c>
      <c r="K1013" s="168" t="s">
        <v>1467</v>
      </c>
    </row>
    <row r="1014" spans="1:11">
      <c r="A1014" s="171" t="s">
        <v>1025</v>
      </c>
      <c r="B1014" s="5" t="s">
        <v>966</v>
      </c>
      <c r="C1014" s="167" t="s">
        <v>965</v>
      </c>
      <c r="D1014" s="5" t="s">
        <v>420</v>
      </c>
      <c r="E1014" s="5" t="str">
        <f>IF(COUNTIF(Site_master[SAP ID],Site_master[[#This Row],[SAP ID]])&gt;1,"duplicate","unique")</f>
        <v>unique</v>
      </c>
      <c r="F1014" s="7" t="s">
        <v>1633</v>
      </c>
      <c r="G1014" s="7" t="s">
        <v>1634</v>
      </c>
      <c r="H1014" s="7" t="s">
        <v>2</v>
      </c>
      <c r="I1014" s="168" t="s">
        <v>340</v>
      </c>
      <c r="J1014" s="168" t="s">
        <v>129</v>
      </c>
      <c r="K1014" s="168" t="s">
        <v>1467</v>
      </c>
    </row>
    <row r="1015" spans="1:11">
      <c r="A1015" s="171" t="s">
        <v>1025</v>
      </c>
      <c r="B1015" s="5" t="s">
        <v>966</v>
      </c>
      <c r="C1015" s="167" t="s">
        <v>965</v>
      </c>
      <c r="D1015" s="5" t="s">
        <v>274</v>
      </c>
      <c r="E1015" s="5" t="str">
        <f>IF(COUNTIF(Site_master[SAP ID],Site_master[[#This Row],[SAP ID]])&gt;1,"duplicate","unique")</f>
        <v>unique</v>
      </c>
      <c r="F1015" s="7" t="s">
        <v>1700</v>
      </c>
      <c r="G1015" s="7" t="s">
        <v>1701</v>
      </c>
      <c r="H1015" s="7" t="s">
        <v>2</v>
      </c>
      <c r="I1015" s="168" t="s">
        <v>340</v>
      </c>
      <c r="J1015" s="168" t="s">
        <v>129</v>
      </c>
      <c r="K1015" s="168" t="s">
        <v>1467</v>
      </c>
    </row>
    <row r="1016" spans="1:11">
      <c r="A1016" s="171" t="s">
        <v>1025</v>
      </c>
      <c r="B1016" s="5" t="s">
        <v>966</v>
      </c>
      <c r="C1016" s="167" t="s">
        <v>965</v>
      </c>
      <c r="D1016" s="5" t="s">
        <v>1829</v>
      </c>
      <c r="E1016" s="5" t="str">
        <f>IF(COUNTIF(Site_master[SAP ID],Site_master[[#This Row],[SAP ID]])&gt;1,"duplicate","unique")</f>
        <v>unique</v>
      </c>
      <c r="F1016" s="7" t="s">
        <v>1700</v>
      </c>
      <c r="G1016" s="7" t="s">
        <v>1701</v>
      </c>
      <c r="H1016" s="7" t="s">
        <v>2</v>
      </c>
      <c r="I1016" s="168" t="s">
        <v>340</v>
      </c>
      <c r="J1016" s="168" t="s">
        <v>129</v>
      </c>
      <c r="K1016" s="168" t="s">
        <v>1467</v>
      </c>
    </row>
    <row r="1017" spans="1:11">
      <c r="A1017" s="171" t="s">
        <v>1025</v>
      </c>
      <c r="B1017" s="5" t="s">
        <v>966</v>
      </c>
      <c r="C1017" s="167" t="s">
        <v>965</v>
      </c>
      <c r="D1017" s="5" t="s">
        <v>416</v>
      </c>
      <c r="E1017" s="5" t="str">
        <f>IF(COUNTIF(Site_master[SAP ID],Site_master[[#This Row],[SAP ID]])&gt;1,"duplicate","unique")</f>
        <v>unique</v>
      </c>
      <c r="F1017" s="7" t="s">
        <v>1633</v>
      </c>
      <c r="G1017" s="7" t="s">
        <v>1634</v>
      </c>
      <c r="H1017" s="7" t="s">
        <v>2</v>
      </c>
      <c r="I1017" s="168" t="s">
        <v>340</v>
      </c>
      <c r="J1017" s="168" t="s">
        <v>129</v>
      </c>
      <c r="K1017" s="168" t="s">
        <v>1467</v>
      </c>
    </row>
    <row r="1018" spans="1:11">
      <c r="A1018" s="171" t="s">
        <v>1025</v>
      </c>
      <c r="B1018" s="5" t="s">
        <v>966</v>
      </c>
      <c r="C1018" s="167" t="s">
        <v>965</v>
      </c>
      <c r="D1018" s="5" t="s">
        <v>418</v>
      </c>
      <c r="E1018" s="5" t="str">
        <f>IF(COUNTIF(Site_master[SAP ID],Site_master[[#This Row],[SAP ID]])&gt;1,"duplicate","unique")</f>
        <v>unique</v>
      </c>
      <c r="F1018" s="7" t="s">
        <v>1633</v>
      </c>
      <c r="G1018" s="7" t="s">
        <v>1634</v>
      </c>
      <c r="H1018" s="7" t="s">
        <v>2</v>
      </c>
      <c r="I1018" s="168" t="s">
        <v>340</v>
      </c>
      <c r="J1018" s="168" t="s">
        <v>129</v>
      </c>
      <c r="K1018" s="168" t="s">
        <v>1467</v>
      </c>
    </row>
    <row r="1019" spans="1:11">
      <c r="A1019" s="171" t="s">
        <v>1025</v>
      </c>
      <c r="B1019" s="5" t="s">
        <v>966</v>
      </c>
      <c r="C1019" s="167" t="s">
        <v>965</v>
      </c>
      <c r="D1019" s="5" t="s">
        <v>415</v>
      </c>
      <c r="E1019" s="5" t="str">
        <f>IF(COUNTIF(Site_master[SAP ID],Site_master[[#This Row],[SAP ID]])&gt;1,"duplicate","unique")</f>
        <v>unique</v>
      </c>
      <c r="F1019" s="7" t="s">
        <v>1633</v>
      </c>
      <c r="G1019" s="7" t="s">
        <v>1634</v>
      </c>
      <c r="H1019" s="7" t="s">
        <v>2</v>
      </c>
      <c r="I1019" s="168" t="s">
        <v>340</v>
      </c>
      <c r="J1019" s="168" t="s">
        <v>129</v>
      </c>
      <c r="K1019" s="168" t="s">
        <v>1467</v>
      </c>
    </row>
    <row r="1020" spans="1:11">
      <c r="A1020" s="171" t="s">
        <v>1025</v>
      </c>
      <c r="B1020" s="5" t="s">
        <v>966</v>
      </c>
      <c r="C1020" s="167" t="s">
        <v>965</v>
      </c>
      <c r="D1020" s="5" t="s">
        <v>1830</v>
      </c>
      <c r="E1020" s="5" t="str">
        <f>IF(COUNTIF(Site_master[SAP ID],Site_master[[#This Row],[SAP ID]])&gt;1,"duplicate","unique")</f>
        <v>unique</v>
      </c>
      <c r="F1020" s="7" t="s">
        <v>1700</v>
      </c>
      <c r="G1020" s="7" t="s">
        <v>1701</v>
      </c>
      <c r="H1020" s="7" t="s">
        <v>2</v>
      </c>
      <c r="I1020" s="168" t="s">
        <v>340</v>
      </c>
      <c r="J1020" s="168" t="s">
        <v>129</v>
      </c>
      <c r="K1020" s="168" t="s">
        <v>1467</v>
      </c>
    </row>
    <row r="1021" spans="1:11">
      <c r="A1021" s="171" t="s">
        <v>1025</v>
      </c>
      <c r="B1021" s="5" t="s">
        <v>966</v>
      </c>
      <c r="C1021" s="167" t="s">
        <v>965</v>
      </c>
      <c r="D1021" s="5" t="s">
        <v>1831</v>
      </c>
      <c r="E1021" s="5" t="str">
        <f>IF(COUNTIF(Site_master[SAP ID],Site_master[[#This Row],[SAP ID]])&gt;1,"duplicate","unique")</f>
        <v>unique</v>
      </c>
      <c r="F1021" s="7" t="s">
        <v>1700</v>
      </c>
      <c r="G1021" s="7" t="s">
        <v>1701</v>
      </c>
      <c r="H1021" s="7" t="s">
        <v>2</v>
      </c>
      <c r="I1021" s="168" t="s">
        <v>340</v>
      </c>
      <c r="J1021" s="168" t="s">
        <v>129</v>
      </c>
      <c r="K1021" s="168" t="s">
        <v>1467</v>
      </c>
    </row>
    <row r="1022" spans="1:11">
      <c r="A1022" s="171" t="s">
        <v>1025</v>
      </c>
      <c r="B1022" s="5" t="s">
        <v>966</v>
      </c>
      <c r="C1022" s="167" t="s">
        <v>965</v>
      </c>
      <c r="D1022" s="5" t="s">
        <v>173</v>
      </c>
      <c r="E1022" s="5" t="str">
        <f>IF(COUNTIF(Site_master[SAP ID],Site_master[[#This Row],[SAP ID]])&gt;1,"duplicate","unique")</f>
        <v>unique</v>
      </c>
      <c r="F1022" s="7" t="s">
        <v>1541</v>
      </c>
      <c r="G1022" s="7" t="s">
        <v>1542</v>
      </c>
      <c r="H1022" s="7" t="s">
        <v>1</v>
      </c>
      <c r="I1022" s="5" t="s">
        <v>108</v>
      </c>
      <c r="J1022" s="168" t="s">
        <v>107</v>
      </c>
      <c r="K1022" s="5" t="s">
        <v>1543</v>
      </c>
    </row>
    <row r="1023" spans="1:11">
      <c r="A1023" s="171" t="s">
        <v>1025</v>
      </c>
      <c r="B1023" s="5" t="s">
        <v>966</v>
      </c>
      <c r="C1023" s="167" t="s">
        <v>965</v>
      </c>
      <c r="D1023" s="5" t="s">
        <v>1832</v>
      </c>
      <c r="E1023" s="5" t="str">
        <f>IF(COUNTIF(Site_master[SAP ID],Site_master[[#This Row],[SAP ID]])&gt;1,"duplicate","unique")</f>
        <v>unique</v>
      </c>
      <c r="F1023" s="7" t="s">
        <v>1633</v>
      </c>
      <c r="G1023" s="7" t="s">
        <v>1634</v>
      </c>
      <c r="H1023" s="7" t="s">
        <v>2</v>
      </c>
      <c r="I1023" s="168" t="s">
        <v>340</v>
      </c>
      <c r="J1023" s="168" t="s">
        <v>129</v>
      </c>
      <c r="K1023" s="168" t="s">
        <v>1467</v>
      </c>
    </row>
    <row r="1024" spans="1:11">
      <c r="A1024" s="171" t="s">
        <v>1025</v>
      </c>
      <c r="B1024" s="5" t="s">
        <v>966</v>
      </c>
      <c r="C1024" s="167" t="s">
        <v>965</v>
      </c>
      <c r="D1024" s="5" t="s">
        <v>187</v>
      </c>
      <c r="E1024" s="5" t="str">
        <f>IF(COUNTIF(Site_master[SAP ID],Site_master[[#This Row],[SAP ID]])&gt;1,"duplicate","unique")</f>
        <v>unique</v>
      </c>
      <c r="F1024" s="7" t="s">
        <v>1633</v>
      </c>
      <c r="G1024" s="7" t="s">
        <v>1634</v>
      </c>
      <c r="H1024" s="7" t="s">
        <v>2</v>
      </c>
      <c r="I1024" s="168" t="s">
        <v>340</v>
      </c>
      <c r="J1024" s="168" t="s">
        <v>129</v>
      </c>
      <c r="K1024" s="168" t="s">
        <v>1467</v>
      </c>
    </row>
    <row r="1025" spans="1:11">
      <c r="A1025" s="171" t="s">
        <v>1025</v>
      </c>
      <c r="B1025" s="5" t="s">
        <v>966</v>
      </c>
      <c r="C1025" s="167" t="s">
        <v>965</v>
      </c>
      <c r="D1025" s="5" t="s">
        <v>1833</v>
      </c>
      <c r="E1025" s="5" t="str">
        <f>IF(COUNTIF(Site_master[SAP ID],Site_master[[#This Row],[SAP ID]])&gt;1,"duplicate","unique")</f>
        <v>unique</v>
      </c>
      <c r="F1025" s="7" t="s">
        <v>1834</v>
      </c>
      <c r="G1025" s="7" t="s">
        <v>1835</v>
      </c>
      <c r="H1025" s="7" t="s">
        <v>2</v>
      </c>
      <c r="I1025" s="168" t="s">
        <v>1407</v>
      </c>
      <c r="J1025" s="168" t="s">
        <v>127</v>
      </c>
      <c r="K1025" s="169" t="s">
        <v>1408</v>
      </c>
    </row>
    <row r="1026" spans="1:11">
      <c r="A1026" s="171" t="s">
        <v>1025</v>
      </c>
      <c r="B1026" s="5" t="s">
        <v>966</v>
      </c>
      <c r="C1026" s="167" t="s">
        <v>965</v>
      </c>
      <c r="D1026" s="5" t="s">
        <v>392</v>
      </c>
      <c r="E1026" s="5" t="str">
        <f>IF(COUNTIF(Site_master[SAP ID],Site_master[[#This Row],[SAP ID]])&gt;1,"duplicate","unique")</f>
        <v>unique</v>
      </c>
      <c r="F1026" s="7" t="s">
        <v>1397</v>
      </c>
      <c r="G1026" s="7" t="s">
        <v>1398</v>
      </c>
      <c r="H1026" s="7" t="s">
        <v>2</v>
      </c>
      <c r="I1026" s="168" t="s">
        <v>1393</v>
      </c>
      <c r="J1026" s="168" t="s">
        <v>1394</v>
      </c>
      <c r="K1026" t="s">
        <v>1395</v>
      </c>
    </row>
    <row r="1027" spans="1:11">
      <c r="A1027" s="171" t="s">
        <v>1025</v>
      </c>
      <c r="B1027" s="5" t="s">
        <v>966</v>
      </c>
      <c r="C1027" s="167" t="s">
        <v>965</v>
      </c>
      <c r="D1027" s="5" t="s">
        <v>1836</v>
      </c>
      <c r="E1027" s="5" t="str">
        <f>IF(COUNTIF(Site_master[SAP ID],Site_master[[#This Row],[SAP ID]])&gt;1,"duplicate","unique")</f>
        <v>unique</v>
      </c>
      <c r="F1027" s="7" t="s">
        <v>1834</v>
      </c>
      <c r="G1027" s="7" t="s">
        <v>1835</v>
      </c>
      <c r="H1027" s="7" t="s">
        <v>2</v>
      </c>
      <c r="I1027" s="168" t="s">
        <v>1407</v>
      </c>
      <c r="J1027" s="168" t="s">
        <v>127</v>
      </c>
      <c r="K1027" s="169" t="s">
        <v>1408</v>
      </c>
    </row>
    <row r="1028" spans="1:11">
      <c r="A1028" s="171" t="s">
        <v>1025</v>
      </c>
      <c r="B1028" s="5" t="s">
        <v>966</v>
      </c>
      <c r="C1028" s="167" t="s">
        <v>965</v>
      </c>
      <c r="D1028" s="5" t="s">
        <v>1837</v>
      </c>
      <c r="E1028" s="5" t="str">
        <f>IF(COUNTIF(Site_master[SAP ID],Site_master[[#This Row],[SAP ID]])&gt;1,"duplicate","unique")</f>
        <v>unique</v>
      </c>
      <c r="F1028" s="7" t="s">
        <v>1834</v>
      </c>
      <c r="G1028" s="7" t="s">
        <v>1835</v>
      </c>
      <c r="H1028" s="7" t="s">
        <v>2</v>
      </c>
      <c r="I1028" s="168" t="s">
        <v>1407</v>
      </c>
      <c r="J1028" s="168" t="s">
        <v>127</v>
      </c>
      <c r="K1028" s="169" t="s">
        <v>1408</v>
      </c>
    </row>
    <row r="1029" spans="1:11">
      <c r="A1029" s="171" t="s">
        <v>1025</v>
      </c>
      <c r="B1029" s="5" t="s">
        <v>966</v>
      </c>
      <c r="C1029" s="167" t="s">
        <v>965</v>
      </c>
      <c r="D1029" s="5" t="s">
        <v>1838</v>
      </c>
      <c r="E1029" s="5" t="str">
        <f>IF(COUNTIF(Site_master[SAP ID],Site_master[[#This Row],[SAP ID]])&gt;1,"duplicate","unique")</f>
        <v>unique</v>
      </c>
      <c r="F1029" s="7" t="s">
        <v>1834</v>
      </c>
      <c r="G1029" s="7" t="s">
        <v>1835</v>
      </c>
      <c r="H1029" s="7" t="s">
        <v>2</v>
      </c>
      <c r="I1029" s="168" t="s">
        <v>1407</v>
      </c>
      <c r="J1029" s="168" t="s">
        <v>127</v>
      </c>
      <c r="K1029" s="169" t="s">
        <v>1408</v>
      </c>
    </row>
    <row r="1030" spans="1:11">
      <c r="A1030" s="171" t="s">
        <v>1025</v>
      </c>
      <c r="B1030" s="5" t="s">
        <v>966</v>
      </c>
      <c r="C1030" s="167" t="s">
        <v>965</v>
      </c>
      <c r="D1030" s="5" t="s">
        <v>1839</v>
      </c>
      <c r="E1030" s="5" t="str">
        <f>IF(COUNTIF(Site_master[SAP ID],Site_master[[#This Row],[SAP ID]])&gt;1,"duplicate","unique")</f>
        <v>unique</v>
      </c>
      <c r="F1030" s="7" t="s">
        <v>1497</v>
      </c>
      <c r="G1030" s="7" t="s">
        <v>1498</v>
      </c>
      <c r="H1030" s="7" t="s">
        <v>2</v>
      </c>
      <c r="I1030" s="168" t="s">
        <v>1407</v>
      </c>
      <c r="J1030" s="168" t="s">
        <v>127</v>
      </c>
      <c r="K1030" s="169" t="s">
        <v>1408</v>
      </c>
    </row>
    <row r="1031" spans="1:11">
      <c r="A1031" s="171" t="s">
        <v>1025</v>
      </c>
      <c r="B1031" s="5" t="s">
        <v>966</v>
      </c>
      <c r="C1031" s="167" t="s">
        <v>965</v>
      </c>
      <c r="D1031" s="5" t="s">
        <v>1840</v>
      </c>
      <c r="E1031" s="5" t="str">
        <f>IF(COUNTIF(Site_master[SAP ID],Site_master[[#This Row],[SAP ID]])&gt;1,"duplicate","unique")</f>
        <v>unique</v>
      </c>
      <c r="F1031" s="7" t="s">
        <v>1397</v>
      </c>
      <c r="G1031" s="7" t="s">
        <v>1398</v>
      </c>
      <c r="H1031" s="7" t="s">
        <v>2</v>
      </c>
      <c r="I1031" s="168" t="s">
        <v>1393</v>
      </c>
      <c r="J1031" s="168" t="s">
        <v>1394</v>
      </c>
      <c r="K1031" t="s">
        <v>1395</v>
      </c>
    </row>
    <row r="1032" spans="1:11">
      <c r="A1032" s="171" t="s">
        <v>1025</v>
      </c>
      <c r="B1032" s="5" t="s">
        <v>966</v>
      </c>
      <c r="C1032" s="167" t="s">
        <v>965</v>
      </c>
      <c r="D1032" s="5" t="s">
        <v>1841</v>
      </c>
      <c r="E1032" s="5" t="str">
        <f>IF(COUNTIF(Site_master[SAP ID],Site_master[[#This Row],[SAP ID]])&gt;1,"duplicate","unique")</f>
        <v>unique</v>
      </c>
      <c r="F1032" s="7" t="s">
        <v>1834</v>
      </c>
      <c r="G1032" s="7" t="s">
        <v>1835</v>
      </c>
      <c r="H1032" s="7" t="s">
        <v>2</v>
      </c>
      <c r="I1032" s="168" t="s">
        <v>1407</v>
      </c>
      <c r="J1032" s="168" t="s">
        <v>127</v>
      </c>
      <c r="K1032" s="169" t="s">
        <v>1408</v>
      </c>
    </row>
    <row r="1033" spans="1:11">
      <c r="A1033" s="171" t="s">
        <v>1025</v>
      </c>
      <c r="B1033" s="5" t="s">
        <v>966</v>
      </c>
      <c r="C1033" s="167" t="s">
        <v>965</v>
      </c>
      <c r="D1033" s="5" t="s">
        <v>1842</v>
      </c>
      <c r="E1033" s="5" t="str">
        <f>IF(COUNTIF(Site_master[SAP ID],Site_master[[#This Row],[SAP ID]])&gt;1,"duplicate","unique")</f>
        <v>unique</v>
      </c>
      <c r="F1033" s="7" t="s">
        <v>1483</v>
      </c>
      <c r="G1033" s="7" t="s">
        <v>1484</v>
      </c>
      <c r="H1033" s="7" t="s">
        <v>2</v>
      </c>
      <c r="I1033" t="s">
        <v>190</v>
      </c>
      <c r="J1033" t="s">
        <v>189</v>
      </c>
      <c r="K1033" t="s">
        <v>1389</v>
      </c>
    </row>
    <row r="1034" spans="1:11">
      <c r="A1034" s="171" t="s">
        <v>1025</v>
      </c>
      <c r="B1034" s="5" t="s">
        <v>966</v>
      </c>
      <c r="C1034" s="167" t="s">
        <v>965</v>
      </c>
      <c r="D1034" s="5" t="s">
        <v>431</v>
      </c>
      <c r="E1034" s="5" t="str">
        <f>IF(COUNTIF(Site_master[SAP ID],Site_master[[#This Row],[SAP ID]])&gt;1,"duplicate","unique")</f>
        <v>unique</v>
      </c>
      <c r="F1034" s="7" t="s">
        <v>1483</v>
      </c>
      <c r="G1034" s="7" t="s">
        <v>1484</v>
      </c>
      <c r="H1034" s="7" t="s">
        <v>2</v>
      </c>
      <c r="I1034" t="s">
        <v>190</v>
      </c>
      <c r="J1034" t="s">
        <v>189</v>
      </c>
      <c r="K1034" t="s">
        <v>1389</v>
      </c>
    </row>
    <row r="1035" spans="1:11">
      <c r="A1035" s="171" t="s">
        <v>1025</v>
      </c>
      <c r="B1035" s="5" t="s">
        <v>966</v>
      </c>
      <c r="C1035" s="167" t="s">
        <v>965</v>
      </c>
      <c r="D1035" s="5" t="s">
        <v>1843</v>
      </c>
      <c r="E1035" s="5" t="str">
        <f>IF(COUNTIF(Site_master[SAP ID],Site_master[[#This Row],[SAP ID]])&gt;1,"duplicate","unique")</f>
        <v>unique</v>
      </c>
      <c r="F1035" s="7" t="s">
        <v>1483</v>
      </c>
      <c r="G1035" s="7" t="s">
        <v>1484</v>
      </c>
      <c r="H1035" s="7" t="s">
        <v>2</v>
      </c>
      <c r="I1035" t="s">
        <v>190</v>
      </c>
      <c r="J1035" t="s">
        <v>189</v>
      </c>
      <c r="K1035" t="s">
        <v>1389</v>
      </c>
    </row>
    <row r="1036" spans="1:11">
      <c r="A1036" s="171" t="s">
        <v>1025</v>
      </c>
      <c r="B1036" s="5" t="s">
        <v>966</v>
      </c>
      <c r="C1036" s="167" t="s">
        <v>965</v>
      </c>
      <c r="D1036" s="5" t="s">
        <v>1844</v>
      </c>
      <c r="E1036" s="5" t="str">
        <f>IF(COUNTIF(Site_master[SAP ID],Site_master[[#This Row],[SAP ID]])&gt;1,"duplicate","unique")</f>
        <v>unique</v>
      </c>
      <c r="F1036" s="7" t="s">
        <v>1483</v>
      </c>
      <c r="G1036" s="7" t="s">
        <v>1484</v>
      </c>
      <c r="H1036" s="7" t="s">
        <v>2</v>
      </c>
      <c r="I1036" t="s">
        <v>190</v>
      </c>
      <c r="J1036" t="s">
        <v>189</v>
      </c>
      <c r="K1036" t="s">
        <v>1389</v>
      </c>
    </row>
    <row r="1037" spans="1:11">
      <c r="A1037" s="171" t="s">
        <v>1025</v>
      </c>
      <c r="B1037" s="5" t="s">
        <v>966</v>
      </c>
      <c r="C1037" s="167" t="s">
        <v>965</v>
      </c>
      <c r="D1037" s="5" t="s">
        <v>432</v>
      </c>
      <c r="E1037" s="5" t="str">
        <f>IF(COUNTIF(Site_master[SAP ID],Site_master[[#This Row],[SAP ID]])&gt;1,"duplicate","unique")</f>
        <v>unique</v>
      </c>
      <c r="F1037" s="7" t="s">
        <v>1483</v>
      </c>
      <c r="G1037" s="7" t="s">
        <v>1484</v>
      </c>
      <c r="H1037" s="7" t="s">
        <v>2</v>
      </c>
      <c r="I1037" t="s">
        <v>190</v>
      </c>
      <c r="J1037" t="s">
        <v>189</v>
      </c>
      <c r="K1037" t="s">
        <v>1389</v>
      </c>
    </row>
    <row r="1038" spans="1:11">
      <c r="A1038" s="171" t="s">
        <v>1025</v>
      </c>
      <c r="B1038" s="5" t="s">
        <v>966</v>
      </c>
      <c r="C1038" s="167" t="s">
        <v>965</v>
      </c>
      <c r="D1038" s="5" t="s">
        <v>1845</v>
      </c>
      <c r="E1038" s="5" t="str">
        <f>IF(COUNTIF(Site_master[SAP ID],Site_master[[#This Row],[SAP ID]])&gt;1,"duplicate","unique")</f>
        <v>unique</v>
      </c>
      <c r="F1038" s="7" t="s">
        <v>1483</v>
      </c>
      <c r="G1038" s="7" t="s">
        <v>1484</v>
      </c>
      <c r="H1038" s="7" t="s">
        <v>2</v>
      </c>
      <c r="I1038" t="s">
        <v>190</v>
      </c>
      <c r="J1038" t="s">
        <v>189</v>
      </c>
      <c r="K1038" t="s">
        <v>1389</v>
      </c>
    </row>
    <row r="1039" spans="1:11">
      <c r="A1039" s="171" t="s">
        <v>1025</v>
      </c>
      <c r="B1039" s="5" t="s">
        <v>966</v>
      </c>
      <c r="C1039" s="167" t="s">
        <v>965</v>
      </c>
      <c r="D1039" s="5" t="s">
        <v>433</v>
      </c>
      <c r="E1039" s="5" t="str">
        <f>IF(COUNTIF(Site_master[SAP ID],Site_master[[#This Row],[SAP ID]])&gt;1,"duplicate","unique")</f>
        <v>unique</v>
      </c>
      <c r="F1039" s="7" t="s">
        <v>1483</v>
      </c>
      <c r="G1039" s="7" t="s">
        <v>1484</v>
      </c>
      <c r="H1039" s="7" t="s">
        <v>2</v>
      </c>
      <c r="I1039" t="s">
        <v>190</v>
      </c>
      <c r="J1039" t="s">
        <v>189</v>
      </c>
      <c r="K1039" t="s">
        <v>1389</v>
      </c>
    </row>
    <row r="1040" spans="1:11">
      <c r="A1040" s="171" t="s">
        <v>1025</v>
      </c>
      <c r="B1040" s="5" t="s">
        <v>966</v>
      </c>
      <c r="C1040" s="167" t="s">
        <v>965</v>
      </c>
      <c r="D1040" s="5" t="s">
        <v>434</v>
      </c>
      <c r="E1040" s="5" t="str">
        <f>IF(COUNTIF(Site_master[SAP ID],Site_master[[#This Row],[SAP ID]])&gt;1,"duplicate","unique")</f>
        <v>unique</v>
      </c>
      <c r="F1040" s="7" t="s">
        <v>1483</v>
      </c>
      <c r="G1040" s="7" t="s">
        <v>1484</v>
      </c>
      <c r="H1040" s="7" t="s">
        <v>2</v>
      </c>
      <c r="I1040" t="s">
        <v>190</v>
      </c>
      <c r="J1040" t="s">
        <v>189</v>
      </c>
      <c r="K1040" t="s">
        <v>1389</v>
      </c>
    </row>
    <row r="1041" spans="1:11">
      <c r="A1041" s="171" t="s">
        <v>1025</v>
      </c>
      <c r="B1041" s="5" t="s">
        <v>966</v>
      </c>
      <c r="C1041" s="167" t="s">
        <v>965</v>
      </c>
      <c r="D1041" s="5" t="s">
        <v>1846</v>
      </c>
      <c r="E1041" s="5" t="str">
        <f>IF(COUNTIF(Site_master[SAP ID],Site_master[[#This Row],[SAP ID]])&gt;1,"duplicate","unique")</f>
        <v>unique</v>
      </c>
      <c r="F1041" s="7" t="s">
        <v>1847</v>
      </c>
      <c r="G1041" s="7" t="s">
        <v>1848</v>
      </c>
      <c r="H1041" s="7" t="s">
        <v>2</v>
      </c>
      <c r="I1041" s="168" t="s">
        <v>340</v>
      </c>
      <c r="J1041" s="168" t="s">
        <v>129</v>
      </c>
      <c r="K1041" s="168" t="s">
        <v>1467</v>
      </c>
    </row>
    <row r="1042" spans="1:11">
      <c r="A1042" s="171" t="s">
        <v>1025</v>
      </c>
      <c r="B1042" s="5" t="s">
        <v>966</v>
      </c>
      <c r="C1042" s="167" t="s">
        <v>965</v>
      </c>
      <c r="D1042" s="5" t="s">
        <v>1849</v>
      </c>
      <c r="E1042" s="5" t="str">
        <f>IF(COUNTIF(Site_master[SAP ID],Site_master[[#This Row],[SAP ID]])&gt;1,"duplicate","unique")</f>
        <v>unique</v>
      </c>
      <c r="F1042" s="7" t="s">
        <v>1847</v>
      </c>
      <c r="G1042" s="7" t="s">
        <v>1848</v>
      </c>
      <c r="H1042" s="7" t="s">
        <v>2</v>
      </c>
      <c r="I1042" s="168" t="s">
        <v>340</v>
      </c>
      <c r="J1042" s="168" t="s">
        <v>129</v>
      </c>
      <c r="K1042" s="168" t="s">
        <v>1467</v>
      </c>
    </row>
    <row r="1043" spans="1:11">
      <c r="A1043" s="171" t="s">
        <v>1025</v>
      </c>
      <c r="B1043" s="5" t="s">
        <v>966</v>
      </c>
      <c r="C1043" s="167" t="s">
        <v>965</v>
      </c>
      <c r="D1043" s="5" t="s">
        <v>468</v>
      </c>
      <c r="E1043" s="5" t="str">
        <f>IF(COUNTIF(Site_master[SAP ID],Site_master[[#This Row],[SAP ID]])&gt;1,"duplicate","unique")</f>
        <v>unique</v>
      </c>
      <c r="F1043" s="7" t="s">
        <v>1765</v>
      </c>
      <c r="G1043" s="7" t="s">
        <v>1766</v>
      </c>
      <c r="H1043" s="7" t="s">
        <v>1</v>
      </c>
      <c r="I1043" s="5" t="s">
        <v>108</v>
      </c>
      <c r="J1043" s="168" t="s">
        <v>107</v>
      </c>
      <c r="K1043" s="5" t="s">
        <v>1543</v>
      </c>
    </row>
    <row r="1044" spans="1:11">
      <c r="A1044" s="171" t="s">
        <v>1025</v>
      </c>
      <c r="B1044" s="5" t="s">
        <v>966</v>
      </c>
      <c r="C1044" s="167" t="s">
        <v>965</v>
      </c>
      <c r="D1044" s="5" t="s">
        <v>1850</v>
      </c>
      <c r="E1044" s="5" t="str">
        <f>IF(COUNTIF(Site_master[SAP ID],Site_master[[#This Row],[SAP ID]])&gt;1,"duplicate","unique")</f>
        <v>unique</v>
      </c>
      <c r="F1044" s="7" t="s">
        <v>1765</v>
      </c>
      <c r="G1044" s="7" t="s">
        <v>1766</v>
      </c>
      <c r="H1044" s="7" t="s">
        <v>1</v>
      </c>
      <c r="I1044" s="5" t="s">
        <v>108</v>
      </c>
      <c r="J1044" s="168" t="s">
        <v>107</v>
      </c>
      <c r="K1044" s="5" t="s">
        <v>1543</v>
      </c>
    </row>
    <row r="1045" spans="1:11">
      <c r="A1045" s="171" t="s">
        <v>1025</v>
      </c>
      <c r="B1045" s="5" t="s">
        <v>966</v>
      </c>
      <c r="C1045" s="167" t="s">
        <v>965</v>
      </c>
      <c r="D1045" s="5" t="s">
        <v>492</v>
      </c>
      <c r="E1045" s="5" t="str">
        <f>IF(COUNTIF(Site_master[SAP ID],Site_master[[#This Row],[SAP ID]])&gt;1,"duplicate","unique")</f>
        <v>unique</v>
      </c>
      <c r="F1045" s="7" t="s">
        <v>1759</v>
      </c>
      <c r="G1045" s="7" t="s">
        <v>1760</v>
      </c>
      <c r="H1045" s="7" t="s">
        <v>1</v>
      </c>
      <c r="I1045" s="5" t="s">
        <v>108</v>
      </c>
      <c r="J1045" s="168" t="s">
        <v>107</v>
      </c>
      <c r="K1045" s="5" t="s">
        <v>1543</v>
      </c>
    </row>
    <row r="1046" spans="1:11">
      <c r="A1046" s="171" t="s">
        <v>1025</v>
      </c>
      <c r="B1046" s="5" t="s">
        <v>966</v>
      </c>
      <c r="C1046" s="167" t="s">
        <v>965</v>
      </c>
      <c r="D1046" s="5" t="s">
        <v>1851</v>
      </c>
      <c r="E1046" s="5" t="str">
        <f>IF(COUNTIF(Site_master[SAP ID],Site_master[[#This Row],[SAP ID]])&gt;1,"duplicate","unique")</f>
        <v>unique</v>
      </c>
      <c r="F1046" s="7" t="s">
        <v>1765</v>
      </c>
      <c r="G1046" s="7" t="s">
        <v>1766</v>
      </c>
      <c r="H1046" s="7" t="s">
        <v>1</v>
      </c>
      <c r="I1046" s="5" t="s">
        <v>108</v>
      </c>
      <c r="J1046" s="168" t="s">
        <v>107</v>
      </c>
      <c r="K1046" s="5" t="s">
        <v>1543</v>
      </c>
    </row>
    <row r="1047" spans="1:11">
      <c r="A1047" s="171" t="s">
        <v>1025</v>
      </c>
      <c r="B1047" s="5" t="s">
        <v>966</v>
      </c>
      <c r="C1047" s="167" t="s">
        <v>965</v>
      </c>
      <c r="D1047" s="5" t="s">
        <v>469</v>
      </c>
      <c r="E1047" s="5" t="str">
        <f>IF(COUNTIF(Site_master[SAP ID],Site_master[[#This Row],[SAP ID]])&gt;1,"duplicate","unique")</f>
        <v>unique</v>
      </c>
      <c r="F1047" s="7" t="s">
        <v>1765</v>
      </c>
      <c r="G1047" s="7" t="s">
        <v>1766</v>
      </c>
      <c r="H1047" s="7" t="s">
        <v>1</v>
      </c>
      <c r="I1047" s="5" t="s">
        <v>108</v>
      </c>
      <c r="J1047" s="168" t="s">
        <v>107</v>
      </c>
      <c r="K1047" s="5" t="s">
        <v>1543</v>
      </c>
    </row>
    <row r="1048" spans="1:11">
      <c r="A1048" s="171" t="s">
        <v>1025</v>
      </c>
      <c r="B1048" s="5" t="s">
        <v>966</v>
      </c>
      <c r="C1048" s="167" t="s">
        <v>965</v>
      </c>
      <c r="D1048" s="5" t="s">
        <v>649</v>
      </c>
      <c r="E1048" s="5" t="str">
        <f>IF(COUNTIF(Site_master[SAP ID],Site_master[[#This Row],[SAP ID]])&gt;1,"duplicate","unique")</f>
        <v>unique</v>
      </c>
      <c r="F1048" s="7" t="s">
        <v>1765</v>
      </c>
      <c r="G1048" s="7" t="s">
        <v>1766</v>
      </c>
      <c r="H1048" s="7" t="s">
        <v>1</v>
      </c>
      <c r="I1048" s="5" t="s">
        <v>108</v>
      </c>
      <c r="J1048" s="168" t="s">
        <v>107</v>
      </c>
      <c r="K1048" s="5" t="s">
        <v>1543</v>
      </c>
    </row>
    <row r="1049" spans="1:11">
      <c r="A1049" s="171" t="s">
        <v>1025</v>
      </c>
      <c r="B1049" s="5" t="s">
        <v>966</v>
      </c>
      <c r="C1049" s="167" t="s">
        <v>965</v>
      </c>
      <c r="D1049" s="5" t="s">
        <v>634</v>
      </c>
      <c r="E1049" s="5" t="str">
        <f>IF(COUNTIF(Site_master[SAP ID],Site_master[[#This Row],[SAP ID]])&gt;1,"duplicate","unique")</f>
        <v>unique</v>
      </c>
      <c r="F1049" s="7" t="s">
        <v>1759</v>
      </c>
      <c r="G1049" s="7" t="s">
        <v>1760</v>
      </c>
      <c r="H1049" s="7" t="s">
        <v>1</v>
      </c>
      <c r="I1049" s="5" t="s">
        <v>108</v>
      </c>
      <c r="J1049" s="168" t="s">
        <v>107</v>
      </c>
      <c r="K1049" s="5" t="s">
        <v>1543</v>
      </c>
    </row>
    <row r="1050" spans="1:11">
      <c r="A1050" s="171" t="s">
        <v>1025</v>
      </c>
      <c r="B1050" s="5" t="s">
        <v>966</v>
      </c>
      <c r="C1050" s="167" t="s">
        <v>965</v>
      </c>
      <c r="D1050" s="5" t="s">
        <v>678</v>
      </c>
      <c r="E1050" s="5" t="str">
        <f>IF(COUNTIF(Site_master[SAP ID],Site_master[[#This Row],[SAP ID]])&gt;1,"duplicate","unique")</f>
        <v>unique</v>
      </c>
      <c r="F1050" s="7">
        <v>0</v>
      </c>
      <c r="G1050" s="7" t="s">
        <v>1544</v>
      </c>
      <c r="H1050" s="7" t="s">
        <v>1</v>
      </c>
      <c r="I1050" s="5" t="s">
        <v>108</v>
      </c>
      <c r="J1050" s="168" t="s">
        <v>107</v>
      </c>
      <c r="K1050" s="5" t="s">
        <v>1543</v>
      </c>
    </row>
    <row r="1051" spans="1:11">
      <c r="A1051" s="171" t="s">
        <v>1025</v>
      </c>
      <c r="B1051" s="5" t="s">
        <v>966</v>
      </c>
      <c r="C1051" s="167" t="s">
        <v>965</v>
      </c>
      <c r="D1051" s="5" t="s">
        <v>1852</v>
      </c>
      <c r="E1051" s="5" t="str">
        <f>IF(COUNTIF(Site_master[SAP ID],Site_master[[#This Row],[SAP ID]])&gt;1,"duplicate","unique")</f>
        <v>unique</v>
      </c>
      <c r="F1051" s="7" t="s">
        <v>1765</v>
      </c>
      <c r="G1051" s="7" t="s">
        <v>1766</v>
      </c>
      <c r="H1051" s="7" t="s">
        <v>1</v>
      </c>
      <c r="I1051" s="5" t="s">
        <v>108</v>
      </c>
      <c r="J1051" s="168" t="s">
        <v>107</v>
      </c>
      <c r="K1051" s="5" t="s">
        <v>1543</v>
      </c>
    </row>
    <row r="1052" spans="1:11">
      <c r="A1052" s="171" t="s">
        <v>1025</v>
      </c>
      <c r="B1052" s="5" t="s">
        <v>966</v>
      </c>
      <c r="C1052" s="167" t="s">
        <v>965</v>
      </c>
      <c r="D1052" s="5" t="s">
        <v>210</v>
      </c>
      <c r="E1052" s="5" t="str">
        <f>IF(COUNTIF(Site_master[SAP ID],Site_master[[#This Row],[SAP ID]])&gt;1,"duplicate","unique")</f>
        <v>unique</v>
      </c>
      <c r="F1052" s="7" t="s">
        <v>1853</v>
      </c>
      <c r="G1052" s="7" t="s">
        <v>1854</v>
      </c>
      <c r="H1052" s="7" t="s">
        <v>1</v>
      </c>
      <c r="I1052" s="5" t="s">
        <v>108</v>
      </c>
      <c r="J1052" s="168" t="s">
        <v>107</v>
      </c>
      <c r="K1052" s="5" t="s">
        <v>1543</v>
      </c>
    </row>
    <row r="1053" spans="1:11">
      <c r="A1053" s="171" t="s">
        <v>1025</v>
      </c>
      <c r="B1053" s="5" t="s">
        <v>966</v>
      </c>
      <c r="C1053" s="167" t="s">
        <v>965</v>
      </c>
      <c r="D1053" s="5" t="s">
        <v>380</v>
      </c>
      <c r="E1053" s="5" t="str">
        <f>IF(COUNTIF(Site_master[SAP ID],Site_master[[#This Row],[SAP ID]])&gt;1,"duplicate","unique")</f>
        <v>unique</v>
      </c>
      <c r="F1053" s="7" t="s">
        <v>1759</v>
      </c>
      <c r="G1053" s="7" t="s">
        <v>1760</v>
      </c>
      <c r="H1053" s="7" t="s">
        <v>1</v>
      </c>
      <c r="I1053" s="5" t="s">
        <v>108</v>
      </c>
      <c r="J1053" s="168" t="s">
        <v>107</v>
      </c>
      <c r="K1053" s="5" t="s">
        <v>1543</v>
      </c>
    </row>
    <row r="1054" spans="1:11">
      <c r="A1054" s="171" t="s">
        <v>1025</v>
      </c>
      <c r="B1054" s="5" t="s">
        <v>966</v>
      </c>
      <c r="C1054" s="167" t="s">
        <v>965</v>
      </c>
      <c r="D1054" s="5" t="s">
        <v>381</v>
      </c>
      <c r="E1054" s="5" t="str">
        <f>IF(COUNTIF(Site_master[SAP ID],Site_master[[#This Row],[SAP ID]])&gt;1,"duplicate","unique")</f>
        <v>unique</v>
      </c>
      <c r="F1054" s="7" t="s">
        <v>1759</v>
      </c>
      <c r="G1054" s="7" t="s">
        <v>1760</v>
      </c>
      <c r="H1054" s="7" t="s">
        <v>1</v>
      </c>
      <c r="I1054" s="5" t="s">
        <v>108</v>
      </c>
      <c r="J1054" s="168" t="s">
        <v>107</v>
      </c>
      <c r="K1054" s="5" t="s">
        <v>1543</v>
      </c>
    </row>
    <row r="1055" spans="1:11">
      <c r="A1055" s="171" t="s">
        <v>1025</v>
      </c>
      <c r="B1055" s="5" t="s">
        <v>966</v>
      </c>
      <c r="C1055" s="167" t="s">
        <v>965</v>
      </c>
      <c r="D1055" s="5" t="s">
        <v>213</v>
      </c>
      <c r="E1055" s="5" t="str">
        <f>IF(COUNTIF(Site_master[SAP ID],Site_master[[#This Row],[SAP ID]])&gt;1,"duplicate","unique")</f>
        <v>unique</v>
      </c>
      <c r="F1055" s="7" t="s">
        <v>1710</v>
      </c>
      <c r="G1055" s="7" t="s">
        <v>1711</v>
      </c>
      <c r="H1055" s="7" t="s">
        <v>1</v>
      </c>
      <c r="I1055" s="5" t="s">
        <v>108</v>
      </c>
      <c r="J1055" s="168" t="s">
        <v>107</v>
      </c>
      <c r="K1055" s="5" t="s">
        <v>1543</v>
      </c>
    </row>
    <row r="1056" spans="1:11">
      <c r="A1056" s="171" t="s">
        <v>1025</v>
      </c>
      <c r="B1056" s="5" t="s">
        <v>966</v>
      </c>
      <c r="C1056" s="167" t="s">
        <v>965</v>
      </c>
      <c r="D1056" s="5" t="s">
        <v>382</v>
      </c>
      <c r="E1056" s="5" t="str">
        <f>IF(COUNTIF(Site_master[SAP ID],Site_master[[#This Row],[SAP ID]])&gt;1,"duplicate","unique")</f>
        <v>unique</v>
      </c>
      <c r="F1056" s="7" t="s">
        <v>1759</v>
      </c>
      <c r="G1056" s="7" t="s">
        <v>1760</v>
      </c>
      <c r="H1056" s="7" t="s">
        <v>1</v>
      </c>
      <c r="I1056" s="5" t="s">
        <v>108</v>
      </c>
      <c r="J1056" s="168" t="s">
        <v>107</v>
      </c>
      <c r="K1056" s="5" t="s">
        <v>1543</v>
      </c>
    </row>
    <row r="1057" spans="1:11">
      <c r="A1057" s="171" t="s">
        <v>1025</v>
      </c>
      <c r="B1057" s="5" t="s">
        <v>966</v>
      </c>
      <c r="C1057" s="167" t="s">
        <v>965</v>
      </c>
      <c r="D1057" s="5" t="s">
        <v>498</v>
      </c>
      <c r="E1057" s="5" t="str">
        <f>IF(COUNTIF(Site_master[SAP ID],Site_master[[#This Row],[SAP ID]])&gt;1,"duplicate","unique")</f>
        <v>unique</v>
      </c>
      <c r="F1057" s="7" t="s">
        <v>1765</v>
      </c>
      <c r="G1057" s="7" t="s">
        <v>1766</v>
      </c>
      <c r="H1057" s="7" t="s">
        <v>1</v>
      </c>
      <c r="I1057" s="5" t="s">
        <v>108</v>
      </c>
      <c r="J1057" s="168" t="s">
        <v>107</v>
      </c>
      <c r="K1057" s="5" t="s">
        <v>1543</v>
      </c>
    </row>
    <row r="1058" spans="1:11">
      <c r="A1058" s="171" t="s">
        <v>1025</v>
      </c>
      <c r="B1058" s="5" t="s">
        <v>966</v>
      </c>
      <c r="C1058" s="167" t="s">
        <v>965</v>
      </c>
      <c r="D1058" s="5" t="s">
        <v>247</v>
      </c>
      <c r="E1058" s="5" t="str">
        <f>IF(COUNTIF(Site_master[SAP ID],Site_master[[#This Row],[SAP ID]])&gt;1,"duplicate","unique")</f>
        <v>unique</v>
      </c>
      <c r="F1058" s="7" t="s">
        <v>1710</v>
      </c>
      <c r="G1058" s="7" t="s">
        <v>1711</v>
      </c>
      <c r="H1058" s="7" t="s">
        <v>1</v>
      </c>
      <c r="I1058" s="5" t="s">
        <v>108</v>
      </c>
      <c r="J1058" s="168" t="s">
        <v>107</v>
      </c>
      <c r="K1058" s="5" t="s">
        <v>1543</v>
      </c>
    </row>
    <row r="1059" spans="1:11">
      <c r="A1059" s="171" t="s">
        <v>1025</v>
      </c>
      <c r="B1059" s="5" t="s">
        <v>966</v>
      </c>
      <c r="C1059" s="167" t="s">
        <v>965</v>
      </c>
      <c r="D1059" s="5" t="s">
        <v>248</v>
      </c>
      <c r="E1059" s="5" t="str">
        <f>IF(COUNTIF(Site_master[SAP ID],Site_master[[#This Row],[SAP ID]])&gt;1,"duplicate","unique")</f>
        <v>unique</v>
      </c>
      <c r="F1059" s="7" t="s">
        <v>1710</v>
      </c>
      <c r="G1059" s="7" t="s">
        <v>1711</v>
      </c>
      <c r="H1059" s="7" t="s">
        <v>1855</v>
      </c>
      <c r="I1059" s="5" t="s">
        <v>108</v>
      </c>
      <c r="J1059" s="168" t="s">
        <v>107</v>
      </c>
      <c r="K1059" s="5" t="s">
        <v>1543</v>
      </c>
    </row>
    <row r="1060" spans="1:11">
      <c r="A1060" s="171" t="s">
        <v>1025</v>
      </c>
      <c r="B1060" s="5" t="s">
        <v>966</v>
      </c>
      <c r="C1060" s="167" t="s">
        <v>965</v>
      </c>
      <c r="D1060" s="5" t="s">
        <v>383</v>
      </c>
      <c r="E1060" s="5" t="str">
        <f>IF(COUNTIF(Site_master[SAP ID],Site_master[[#This Row],[SAP ID]])&gt;1,"duplicate","unique")</f>
        <v>unique</v>
      </c>
      <c r="F1060" s="7" t="s">
        <v>1765</v>
      </c>
      <c r="G1060" s="7" t="s">
        <v>1766</v>
      </c>
      <c r="H1060" s="7" t="s">
        <v>1</v>
      </c>
      <c r="I1060" s="5" t="s">
        <v>108</v>
      </c>
      <c r="J1060" s="168" t="s">
        <v>107</v>
      </c>
      <c r="K1060" s="5" t="s">
        <v>1543</v>
      </c>
    </row>
    <row r="1061" spans="1:11">
      <c r="A1061" s="171" t="s">
        <v>1025</v>
      </c>
      <c r="B1061" s="5" t="s">
        <v>966</v>
      </c>
      <c r="C1061" s="167" t="s">
        <v>965</v>
      </c>
      <c r="D1061" s="5" t="s">
        <v>685</v>
      </c>
      <c r="E1061" s="5" t="str">
        <f>IF(COUNTIF(Site_master[SAP ID],Site_master[[#This Row],[SAP ID]])&gt;1,"duplicate","unique")</f>
        <v>unique</v>
      </c>
      <c r="F1061" s="7" t="s">
        <v>1765</v>
      </c>
      <c r="G1061" s="7" t="s">
        <v>1766</v>
      </c>
      <c r="H1061" s="7" t="s">
        <v>1</v>
      </c>
      <c r="I1061" s="5" t="s">
        <v>108</v>
      </c>
      <c r="J1061" s="168" t="s">
        <v>107</v>
      </c>
      <c r="K1061" s="5" t="s">
        <v>1543</v>
      </c>
    </row>
    <row r="1062" spans="1:11">
      <c r="A1062" s="171" t="s">
        <v>1025</v>
      </c>
      <c r="B1062" s="5" t="s">
        <v>966</v>
      </c>
      <c r="C1062" s="167" t="s">
        <v>965</v>
      </c>
      <c r="D1062" s="5" t="s">
        <v>650</v>
      </c>
      <c r="E1062" s="5" t="str">
        <f>IF(COUNTIF(Site_master[SAP ID],Site_master[[#This Row],[SAP ID]])&gt;1,"duplicate","unique")</f>
        <v>unique</v>
      </c>
      <c r="F1062" s="7" t="s">
        <v>1710</v>
      </c>
      <c r="G1062" s="7" t="s">
        <v>1711</v>
      </c>
      <c r="H1062" s="7" t="s">
        <v>1</v>
      </c>
      <c r="I1062" s="5" t="s">
        <v>108</v>
      </c>
      <c r="J1062" s="168" t="s">
        <v>107</v>
      </c>
      <c r="K1062" s="5" t="s">
        <v>1543</v>
      </c>
    </row>
    <row r="1063" spans="1:11">
      <c r="A1063" s="171" t="s">
        <v>1025</v>
      </c>
      <c r="B1063" s="5" t="s">
        <v>966</v>
      </c>
      <c r="C1063" s="167" t="s">
        <v>965</v>
      </c>
      <c r="D1063" s="5" t="s">
        <v>670</v>
      </c>
      <c r="E1063" s="5" t="str">
        <f>IF(COUNTIF(Site_master[SAP ID],Site_master[[#This Row],[SAP ID]])&gt;1,"duplicate","unique")</f>
        <v>unique</v>
      </c>
      <c r="F1063" s="7" t="s">
        <v>1759</v>
      </c>
      <c r="G1063" s="7" t="s">
        <v>1760</v>
      </c>
      <c r="H1063" s="7" t="s">
        <v>1</v>
      </c>
      <c r="I1063" s="5" t="s">
        <v>108</v>
      </c>
      <c r="J1063" s="168" t="s">
        <v>107</v>
      </c>
      <c r="K1063" s="5" t="s">
        <v>1543</v>
      </c>
    </row>
    <row r="1064" spans="1:11">
      <c r="A1064" s="171" t="s">
        <v>1025</v>
      </c>
      <c r="B1064" s="5" t="s">
        <v>966</v>
      </c>
      <c r="C1064" s="167" t="s">
        <v>965</v>
      </c>
      <c r="D1064" s="5" t="s">
        <v>671</v>
      </c>
      <c r="E1064" s="5" t="str">
        <f>IF(COUNTIF(Site_master[SAP ID],Site_master[[#This Row],[SAP ID]])&gt;1,"duplicate","unique")</f>
        <v>unique</v>
      </c>
      <c r="F1064" s="7" t="s">
        <v>1759</v>
      </c>
      <c r="G1064" s="7" t="s">
        <v>1760</v>
      </c>
      <c r="H1064" s="7" t="s">
        <v>1</v>
      </c>
      <c r="I1064" s="5" t="s">
        <v>108</v>
      </c>
      <c r="J1064" s="168" t="s">
        <v>107</v>
      </c>
      <c r="K1064" s="5" t="s">
        <v>1543</v>
      </c>
    </row>
    <row r="1065" spans="1:11">
      <c r="A1065" s="171" t="s">
        <v>1025</v>
      </c>
      <c r="B1065" s="5" t="s">
        <v>966</v>
      </c>
      <c r="C1065" s="167" t="s">
        <v>965</v>
      </c>
      <c r="D1065" s="5" t="s">
        <v>325</v>
      </c>
      <c r="E1065" s="5" t="str">
        <f>IF(COUNTIF(Site_master[SAP ID],Site_master[[#This Row],[SAP ID]])&gt;1,"duplicate","unique")</f>
        <v>unique</v>
      </c>
      <c r="F1065" s="7" t="s">
        <v>1853</v>
      </c>
      <c r="G1065" s="7" t="s">
        <v>1854</v>
      </c>
      <c r="H1065" s="7" t="s">
        <v>1</v>
      </c>
      <c r="I1065" s="5" t="s">
        <v>108</v>
      </c>
      <c r="J1065" s="168" t="s">
        <v>107</v>
      </c>
      <c r="K1065" s="5" t="s">
        <v>1543</v>
      </c>
    </row>
    <row r="1066" spans="1:11">
      <c r="A1066" s="171" t="s">
        <v>1025</v>
      </c>
      <c r="B1066" s="5" t="s">
        <v>966</v>
      </c>
      <c r="C1066" s="167" t="s">
        <v>965</v>
      </c>
      <c r="D1066" s="5" t="s">
        <v>90</v>
      </c>
      <c r="E1066" s="5" t="str">
        <f>IF(COUNTIF(Site_master[SAP ID],Site_master[[#This Row],[SAP ID]])&gt;1,"duplicate","unique")</f>
        <v>unique</v>
      </c>
      <c r="F1066" s="7">
        <v>0</v>
      </c>
      <c r="G1066" s="7" t="s">
        <v>1544</v>
      </c>
      <c r="H1066" s="7" t="s">
        <v>1</v>
      </c>
      <c r="I1066" s="5" t="s">
        <v>108</v>
      </c>
      <c r="J1066" s="168" t="s">
        <v>107</v>
      </c>
      <c r="K1066" s="5" t="s">
        <v>1543</v>
      </c>
    </row>
    <row r="1067" spans="1:11">
      <c r="A1067" s="171" t="s">
        <v>1025</v>
      </c>
      <c r="B1067" s="5" t="s">
        <v>966</v>
      </c>
      <c r="C1067" s="167" t="s">
        <v>965</v>
      </c>
      <c r="D1067" s="5" t="s">
        <v>91</v>
      </c>
      <c r="E1067" s="5" t="str">
        <f>IF(COUNTIF(Site_master[SAP ID],Site_master[[#This Row],[SAP ID]])&gt;1,"duplicate","unique")</f>
        <v>unique</v>
      </c>
      <c r="F1067" s="7">
        <v>0</v>
      </c>
      <c r="G1067" s="7" t="s">
        <v>1544</v>
      </c>
      <c r="H1067" s="7" t="s">
        <v>1</v>
      </c>
      <c r="I1067" s="5" t="s">
        <v>108</v>
      </c>
      <c r="J1067" s="168" t="s">
        <v>107</v>
      </c>
      <c r="K1067" s="5" t="s">
        <v>1543</v>
      </c>
    </row>
    <row r="1068" spans="1:11">
      <c r="A1068" s="171" t="s">
        <v>1025</v>
      </c>
      <c r="B1068" s="5" t="s">
        <v>966</v>
      </c>
      <c r="C1068" s="167" t="s">
        <v>965</v>
      </c>
      <c r="D1068" s="5" t="s">
        <v>332</v>
      </c>
      <c r="E1068" s="5" t="str">
        <f>IF(COUNTIF(Site_master[SAP ID],Site_master[[#This Row],[SAP ID]])&gt;1,"duplicate","unique")</f>
        <v>unique</v>
      </c>
      <c r="F1068" s="7" t="s">
        <v>1757</v>
      </c>
      <c r="G1068" s="7" t="s">
        <v>1758</v>
      </c>
      <c r="H1068" s="7" t="s">
        <v>1</v>
      </c>
      <c r="I1068" s="5" t="s">
        <v>108</v>
      </c>
      <c r="J1068" s="168" t="s">
        <v>107</v>
      </c>
      <c r="K1068" s="5" t="s">
        <v>1543</v>
      </c>
    </row>
    <row r="1069" spans="1:11">
      <c r="A1069" s="171" t="s">
        <v>1025</v>
      </c>
      <c r="B1069" s="5" t="s">
        <v>966</v>
      </c>
      <c r="C1069" s="167" t="s">
        <v>965</v>
      </c>
      <c r="D1069" s="5" t="s">
        <v>465</v>
      </c>
      <c r="E1069" s="5" t="str">
        <f>IF(COUNTIF(Site_master[SAP ID],Site_master[[#This Row],[SAP ID]])&gt;1,"duplicate","unique")</f>
        <v>unique</v>
      </c>
      <c r="F1069" s="7" t="s">
        <v>1710</v>
      </c>
      <c r="G1069" s="7" t="s">
        <v>1711</v>
      </c>
      <c r="H1069" s="7" t="s">
        <v>1</v>
      </c>
      <c r="I1069" s="5" t="s">
        <v>108</v>
      </c>
      <c r="J1069" s="168" t="s">
        <v>107</v>
      </c>
      <c r="K1069" s="5" t="s">
        <v>1543</v>
      </c>
    </row>
    <row r="1070" spans="1:11">
      <c r="A1070" s="171" t="s">
        <v>1025</v>
      </c>
      <c r="B1070" s="5" t="s">
        <v>966</v>
      </c>
      <c r="C1070" s="167" t="s">
        <v>965</v>
      </c>
      <c r="D1070" s="5" t="s">
        <v>384</v>
      </c>
      <c r="E1070" s="5" t="str">
        <f>IF(COUNTIF(Site_master[SAP ID],Site_master[[#This Row],[SAP ID]])&gt;1,"duplicate","unique")</f>
        <v>unique</v>
      </c>
      <c r="F1070" s="7" t="s">
        <v>1853</v>
      </c>
      <c r="G1070" s="7" t="s">
        <v>1854</v>
      </c>
      <c r="H1070" s="7" t="s">
        <v>1</v>
      </c>
      <c r="I1070" s="5" t="s">
        <v>108</v>
      </c>
      <c r="J1070" s="168" t="s">
        <v>107</v>
      </c>
      <c r="K1070" s="5" t="s">
        <v>1543</v>
      </c>
    </row>
    <row r="1071" spans="1:11">
      <c r="A1071" s="171" t="s">
        <v>1025</v>
      </c>
      <c r="B1071" s="5" t="s">
        <v>966</v>
      </c>
      <c r="C1071" s="167" t="s">
        <v>965</v>
      </c>
      <c r="D1071" s="5" t="s">
        <v>683</v>
      </c>
      <c r="E1071" s="5" t="str">
        <f>IF(COUNTIF(Site_master[SAP ID],Site_master[[#This Row],[SAP ID]])&gt;1,"duplicate","unique")</f>
        <v>unique</v>
      </c>
      <c r="F1071" s="7" t="s">
        <v>1765</v>
      </c>
      <c r="G1071" s="7" t="s">
        <v>1766</v>
      </c>
      <c r="H1071" s="7" t="s">
        <v>1</v>
      </c>
      <c r="I1071" s="5" t="s">
        <v>108</v>
      </c>
      <c r="J1071" s="168" t="s">
        <v>107</v>
      </c>
      <c r="K1071" s="5" t="s">
        <v>1543</v>
      </c>
    </row>
    <row r="1072" spans="1:11">
      <c r="A1072" s="171" t="s">
        <v>1025</v>
      </c>
      <c r="B1072" s="5" t="s">
        <v>966</v>
      </c>
      <c r="C1072" s="167" t="s">
        <v>965</v>
      </c>
      <c r="D1072" s="5" t="s">
        <v>249</v>
      </c>
      <c r="E1072" s="5" t="str">
        <f>IF(COUNTIF(Site_master[SAP ID],Site_master[[#This Row],[SAP ID]])&gt;1,"duplicate","unique")</f>
        <v>unique</v>
      </c>
      <c r="F1072" s="7" t="s">
        <v>1710</v>
      </c>
      <c r="G1072" s="7" t="s">
        <v>1711</v>
      </c>
      <c r="H1072" s="7" t="s">
        <v>1</v>
      </c>
      <c r="I1072" s="5" t="s">
        <v>108</v>
      </c>
      <c r="J1072" s="168" t="s">
        <v>107</v>
      </c>
      <c r="K1072" s="5" t="s">
        <v>1543</v>
      </c>
    </row>
    <row r="1073" spans="1:11">
      <c r="A1073" s="171" t="s">
        <v>1025</v>
      </c>
      <c r="B1073" s="5" t="s">
        <v>966</v>
      </c>
      <c r="C1073" s="167" t="s">
        <v>965</v>
      </c>
      <c r="D1073" s="5" t="s">
        <v>385</v>
      </c>
      <c r="E1073" s="5" t="str">
        <f>IF(COUNTIF(Site_master[SAP ID],Site_master[[#This Row],[SAP ID]])&gt;1,"duplicate","unique")</f>
        <v>unique</v>
      </c>
      <c r="F1073" s="7" t="s">
        <v>1759</v>
      </c>
      <c r="G1073" s="7" t="s">
        <v>1760</v>
      </c>
      <c r="H1073" s="7" t="s">
        <v>1</v>
      </c>
      <c r="I1073" s="5" t="s">
        <v>108</v>
      </c>
      <c r="J1073" s="168" t="s">
        <v>107</v>
      </c>
      <c r="K1073" s="5" t="s">
        <v>1543</v>
      </c>
    </row>
    <row r="1074" spans="1:11">
      <c r="A1074" s="171" t="s">
        <v>1025</v>
      </c>
      <c r="B1074" s="5" t="s">
        <v>966</v>
      </c>
      <c r="C1074" s="167" t="s">
        <v>965</v>
      </c>
      <c r="D1074" s="5" t="s">
        <v>682</v>
      </c>
      <c r="E1074" s="5" t="str">
        <f>IF(COUNTIF(Site_master[SAP ID],Site_master[[#This Row],[SAP ID]])&gt;1,"duplicate","unique")</f>
        <v>unique</v>
      </c>
      <c r="F1074" s="7" t="s">
        <v>1765</v>
      </c>
      <c r="G1074" s="7" t="s">
        <v>1766</v>
      </c>
      <c r="H1074" s="7" t="s">
        <v>1</v>
      </c>
      <c r="I1074" s="5" t="s">
        <v>108</v>
      </c>
      <c r="J1074" s="168" t="s">
        <v>107</v>
      </c>
      <c r="K1074" s="5" t="s">
        <v>1543</v>
      </c>
    </row>
    <row r="1075" spans="1:11">
      <c r="A1075" s="171" t="s">
        <v>1025</v>
      </c>
      <c r="B1075" s="5" t="s">
        <v>966</v>
      </c>
      <c r="C1075" s="167" t="s">
        <v>965</v>
      </c>
      <c r="D1075" s="5" t="s">
        <v>329</v>
      </c>
      <c r="E1075" s="5" t="str">
        <f>IF(COUNTIF(Site_master[SAP ID],Site_master[[#This Row],[SAP ID]])&gt;1,"duplicate","unique")</f>
        <v>unique</v>
      </c>
      <c r="F1075" s="7" t="s">
        <v>1853</v>
      </c>
      <c r="G1075" s="7" t="s">
        <v>1854</v>
      </c>
      <c r="H1075" s="7" t="s">
        <v>1</v>
      </c>
      <c r="I1075" s="5" t="s">
        <v>108</v>
      </c>
      <c r="J1075" s="168" t="s">
        <v>107</v>
      </c>
      <c r="K1075" s="5" t="s">
        <v>1543</v>
      </c>
    </row>
    <row r="1076" spans="1:11">
      <c r="A1076" s="171" t="s">
        <v>1025</v>
      </c>
      <c r="B1076" s="5" t="s">
        <v>966</v>
      </c>
      <c r="C1076" s="167" t="s">
        <v>965</v>
      </c>
      <c r="D1076" s="5" t="s">
        <v>651</v>
      </c>
      <c r="E1076" s="5" t="str">
        <f>IF(COUNTIF(Site_master[SAP ID],Site_master[[#This Row],[SAP ID]])&gt;1,"duplicate","unique")</f>
        <v>unique</v>
      </c>
      <c r="F1076" s="7" t="s">
        <v>1853</v>
      </c>
      <c r="G1076" s="7" t="s">
        <v>1854</v>
      </c>
      <c r="H1076" s="7" t="s">
        <v>1</v>
      </c>
      <c r="I1076" s="5" t="s">
        <v>108</v>
      </c>
      <c r="J1076" s="168" t="s">
        <v>107</v>
      </c>
      <c r="K1076" s="5" t="s">
        <v>1543</v>
      </c>
    </row>
    <row r="1077" spans="1:11">
      <c r="A1077" s="171" t="s">
        <v>1025</v>
      </c>
      <c r="B1077" s="5" t="s">
        <v>966</v>
      </c>
      <c r="C1077" s="167" t="s">
        <v>965</v>
      </c>
      <c r="D1077" s="5" t="s">
        <v>331</v>
      </c>
      <c r="E1077" s="5" t="str">
        <f>IF(COUNTIF(Site_master[SAP ID],Site_master[[#This Row],[SAP ID]])&gt;1,"duplicate","unique")</f>
        <v>unique</v>
      </c>
      <c r="F1077" s="7" t="s">
        <v>1853</v>
      </c>
      <c r="G1077" s="7" t="s">
        <v>1854</v>
      </c>
      <c r="H1077" s="7" t="s">
        <v>1</v>
      </c>
      <c r="I1077" s="5" t="s">
        <v>108</v>
      </c>
      <c r="J1077" s="168" t="s">
        <v>107</v>
      </c>
      <c r="K1077" s="5" t="s">
        <v>1543</v>
      </c>
    </row>
    <row r="1078" spans="1:11">
      <c r="A1078" s="171" t="s">
        <v>1025</v>
      </c>
      <c r="B1078" s="5" t="s">
        <v>966</v>
      </c>
      <c r="C1078" s="167" t="s">
        <v>965</v>
      </c>
      <c r="D1078" s="5" t="s">
        <v>250</v>
      </c>
      <c r="E1078" s="5" t="str">
        <f>IF(COUNTIF(Site_master[SAP ID],Site_master[[#This Row],[SAP ID]])&gt;1,"duplicate","unique")</f>
        <v>unique</v>
      </c>
      <c r="F1078" s="7" t="s">
        <v>1710</v>
      </c>
      <c r="G1078" s="7" t="s">
        <v>1711</v>
      </c>
      <c r="H1078" s="7" t="s">
        <v>1</v>
      </c>
      <c r="I1078" s="5" t="s">
        <v>108</v>
      </c>
      <c r="J1078" s="168" t="s">
        <v>107</v>
      </c>
      <c r="K1078" s="5" t="s">
        <v>1543</v>
      </c>
    </row>
    <row r="1079" spans="1:11">
      <c r="A1079" s="171" t="s">
        <v>1025</v>
      </c>
      <c r="B1079" s="5" t="s">
        <v>966</v>
      </c>
      <c r="C1079" s="167" t="s">
        <v>965</v>
      </c>
      <c r="D1079" s="5" t="s">
        <v>471</v>
      </c>
      <c r="E1079" s="5" t="str">
        <f>IF(COUNTIF(Site_master[SAP ID],Site_master[[#This Row],[SAP ID]])&gt;1,"duplicate","unique")</f>
        <v>unique</v>
      </c>
      <c r="F1079" s="7" t="s">
        <v>1765</v>
      </c>
      <c r="G1079" s="7" t="s">
        <v>1766</v>
      </c>
      <c r="H1079" s="7" t="s">
        <v>1</v>
      </c>
      <c r="I1079" s="5" t="s">
        <v>108</v>
      </c>
      <c r="J1079" s="168" t="s">
        <v>107</v>
      </c>
      <c r="K1079" s="5" t="s">
        <v>1543</v>
      </c>
    </row>
    <row r="1080" spans="1:11">
      <c r="A1080" s="171" t="s">
        <v>1025</v>
      </c>
      <c r="B1080" s="5" t="s">
        <v>966</v>
      </c>
      <c r="C1080" s="167" t="s">
        <v>965</v>
      </c>
      <c r="D1080" s="5" t="s">
        <v>209</v>
      </c>
      <c r="E1080" s="5" t="str">
        <f>IF(COUNTIF(Site_master[SAP ID],Site_master[[#This Row],[SAP ID]])&gt;1,"duplicate","unique")</f>
        <v>unique</v>
      </c>
      <c r="F1080" s="7" t="s">
        <v>1853</v>
      </c>
      <c r="G1080" s="7" t="s">
        <v>1854</v>
      </c>
      <c r="H1080" s="7" t="s">
        <v>1</v>
      </c>
      <c r="I1080" s="5" t="s">
        <v>108</v>
      </c>
      <c r="J1080" s="168" t="s">
        <v>107</v>
      </c>
      <c r="K1080" s="5" t="s">
        <v>1543</v>
      </c>
    </row>
    <row r="1081" spans="1:11">
      <c r="A1081" s="171" t="s">
        <v>1025</v>
      </c>
      <c r="B1081" s="5" t="s">
        <v>966</v>
      </c>
      <c r="C1081" s="167" t="s">
        <v>965</v>
      </c>
      <c r="D1081" s="5" t="s">
        <v>475</v>
      </c>
      <c r="E1081" s="5" t="str">
        <f>IF(COUNTIF(Site_master[SAP ID],Site_master[[#This Row],[SAP ID]])&gt;1,"duplicate","unique")</f>
        <v>unique</v>
      </c>
      <c r="F1081" s="7" t="s">
        <v>1765</v>
      </c>
      <c r="G1081" s="7" t="s">
        <v>1766</v>
      </c>
      <c r="H1081" s="7" t="s">
        <v>1</v>
      </c>
      <c r="I1081" s="5" t="s">
        <v>108</v>
      </c>
      <c r="J1081" s="168" t="s">
        <v>107</v>
      </c>
      <c r="K1081" s="5" t="s">
        <v>1543</v>
      </c>
    </row>
    <row r="1082" spans="1:11">
      <c r="A1082" s="171" t="s">
        <v>1025</v>
      </c>
      <c r="B1082" s="5" t="s">
        <v>966</v>
      </c>
      <c r="C1082" s="167" t="s">
        <v>965</v>
      </c>
      <c r="D1082" s="5" t="s">
        <v>386</v>
      </c>
      <c r="E1082" s="5" t="str">
        <f>IF(COUNTIF(Site_master[SAP ID],Site_master[[#This Row],[SAP ID]])&gt;1,"duplicate","unique")</f>
        <v>unique</v>
      </c>
      <c r="F1082" s="7" t="s">
        <v>1759</v>
      </c>
      <c r="G1082" s="7" t="s">
        <v>1760</v>
      </c>
      <c r="H1082" s="7" t="s">
        <v>1</v>
      </c>
      <c r="I1082" s="5" t="s">
        <v>108</v>
      </c>
      <c r="J1082" s="168" t="s">
        <v>107</v>
      </c>
      <c r="K1082" s="5" t="s">
        <v>1543</v>
      </c>
    </row>
    <row r="1083" spans="1:11">
      <c r="A1083" s="171" t="s">
        <v>1025</v>
      </c>
      <c r="B1083" s="5" t="s">
        <v>966</v>
      </c>
      <c r="C1083" s="167" t="s">
        <v>965</v>
      </c>
      <c r="D1083" s="5" t="s">
        <v>1856</v>
      </c>
      <c r="E1083" s="5" t="str">
        <f>IF(COUNTIF(Site_master[SAP ID],Site_master[[#This Row],[SAP ID]])&gt;1,"duplicate","unique")</f>
        <v>unique</v>
      </c>
      <c r="F1083" s="7" t="s">
        <v>1765</v>
      </c>
      <c r="G1083" s="7" t="s">
        <v>1766</v>
      </c>
      <c r="H1083" s="7" t="s">
        <v>1</v>
      </c>
      <c r="I1083" s="5" t="s">
        <v>108</v>
      </c>
      <c r="J1083" s="168" t="s">
        <v>107</v>
      </c>
      <c r="K1083" s="5" t="s">
        <v>1543</v>
      </c>
    </row>
    <row r="1084" spans="1:11">
      <c r="A1084" s="171" t="s">
        <v>1025</v>
      </c>
      <c r="B1084" s="5" t="s">
        <v>966</v>
      </c>
      <c r="C1084" s="167" t="s">
        <v>965</v>
      </c>
      <c r="D1084" s="5" t="s">
        <v>632</v>
      </c>
      <c r="E1084" s="5" t="str">
        <f>IF(COUNTIF(Site_master[SAP ID],Site_master[[#This Row],[SAP ID]])&gt;1,"duplicate","unique")</f>
        <v>unique</v>
      </c>
      <c r="F1084" s="7" t="s">
        <v>1853</v>
      </c>
      <c r="G1084" s="7" t="s">
        <v>1854</v>
      </c>
      <c r="H1084" s="7" t="s">
        <v>1</v>
      </c>
      <c r="I1084" s="5" t="s">
        <v>108</v>
      </c>
      <c r="J1084" s="168" t="s">
        <v>107</v>
      </c>
      <c r="K1084" s="5" t="s">
        <v>1543</v>
      </c>
    </row>
    <row r="1085" spans="1:11">
      <c r="A1085" s="171" t="s">
        <v>1025</v>
      </c>
      <c r="B1085" s="5" t="s">
        <v>966</v>
      </c>
      <c r="C1085" s="167" t="s">
        <v>965</v>
      </c>
      <c r="D1085" s="5" t="s">
        <v>633</v>
      </c>
      <c r="E1085" s="5" t="str">
        <f>IF(COUNTIF(Site_master[SAP ID],Site_master[[#This Row],[SAP ID]])&gt;1,"duplicate","unique")</f>
        <v>unique</v>
      </c>
      <c r="F1085" s="7" t="s">
        <v>1759</v>
      </c>
      <c r="G1085" s="7" t="s">
        <v>1760</v>
      </c>
      <c r="H1085" s="7" t="s">
        <v>1</v>
      </c>
      <c r="I1085" s="5" t="s">
        <v>108</v>
      </c>
      <c r="J1085" s="168" t="s">
        <v>107</v>
      </c>
      <c r="K1085" s="5" t="s">
        <v>1543</v>
      </c>
    </row>
    <row r="1086" spans="1:11">
      <c r="A1086" s="171" t="s">
        <v>1025</v>
      </c>
      <c r="B1086" s="5" t="s">
        <v>966</v>
      </c>
      <c r="C1086" s="167" t="s">
        <v>965</v>
      </c>
      <c r="D1086" s="5" t="s">
        <v>635</v>
      </c>
      <c r="E1086" s="5" t="str">
        <f>IF(COUNTIF(Site_master[SAP ID],Site_master[[#This Row],[SAP ID]])&gt;1,"duplicate","unique")</f>
        <v>unique</v>
      </c>
      <c r="F1086" s="7" t="s">
        <v>1759</v>
      </c>
      <c r="G1086" s="7" t="s">
        <v>1760</v>
      </c>
      <c r="H1086" s="7" t="s">
        <v>1</v>
      </c>
      <c r="I1086" s="5" t="s">
        <v>108</v>
      </c>
      <c r="J1086" s="168" t="s">
        <v>107</v>
      </c>
      <c r="K1086" s="5" t="s">
        <v>1543</v>
      </c>
    </row>
    <row r="1087" spans="1:11">
      <c r="A1087" s="171" t="s">
        <v>1025</v>
      </c>
      <c r="B1087" s="5" t="s">
        <v>966</v>
      </c>
      <c r="C1087" s="167" t="s">
        <v>965</v>
      </c>
      <c r="D1087" s="5" t="s">
        <v>681</v>
      </c>
      <c r="E1087" s="5" t="str">
        <f>IF(COUNTIF(Site_master[SAP ID],Site_master[[#This Row],[SAP ID]])&gt;1,"duplicate","unique")</f>
        <v>unique</v>
      </c>
      <c r="F1087" s="7" t="s">
        <v>1765</v>
      </c>
      <c r="G1087" s="7" t="s">
        <v>1766</v>
      </c>
      <c r="H1087" s="7" t="s">
        <v>1</v>
      </c>
      <c r="I1087" s="5" t="s">
        <v>108</v>
      </c>
      <c r="J1087" s="168" t="s">
        <v>107</v>
      </c>
      <c r="K1087" s="5" t="s">
        <v>1543</v>
      </c>
    </row>
    <row r="1088" spans="1:11">
      <c r="A1088" s="171" t="s">
        <v>1025</v>
      </c>
      <c r="B1088" s="5" t="s">
        <v>966</v>
      </c>
      <c r="C1088" s="167" t="s">
        <v>965</v>
      </c>
      <c r="D1088" s="5" t="s">
        <v>636</v>
      </c>
      <c r="E1088" s="5" t="str">
        <f>IF(COUNTIF(Site_master[SAP ID],Site_master[[#This Row],[SAP ID]])&gt;1,"duplicate","unique")</f>
        <v>unique</v>
      </c>
      <c r="F1088" s="7" t="s">
        <v>1759</v>
      </c>
      <c r="G1088" s="7" t="s">
        <v>1760</v>
      </c>
      <c r="H1088" s="7" t="s">
        <v>1</v>
      </c>
      <c r="I1088" s="5" t="s">
        <v>108</v>
      </c>
      <c r="J1088" s="168" t="s">
        <v>107</v>
      </c>
      <c r="K1088" s="5" t="s">
        <v>1543</v>
      </c>
    </row>
    <row r="1089" spans="1:11">
      <c r="A1089" s="171" t="s">
        <v>1025</v>
      </c>
      <c r="B1089" s="5" t="s">
        <v>966</v>
      </c>
      <c r="C1089" s="167" t="s">
        <v>965</v>
      </c>
      <c r="D1089" s="5" t="s">
        <v>467</v>
      </c>
      <c r="E1089" s="5" t="str">
        <f>IF(COUNTIF(Site_master[SAP ID],Site_master[[#This Row],[SAP ID]])&gt;1,"duplicate","unique")</f>
        <v>unique</v>
      </c>
      <c r="F1089" s="7" t="s">
        <v>1710</v>
      </c>
      <c r="G1089" s="7" t="s">
        <v>1711</v>
      </c>
      <c r="H1089" s="7" t="s">
        <v>1</v>
      </c>
      <c r="I1089" s="5" t="s">
        <v>108</v>
      </c>
      <c r="J1089" s="168" t="s">
        <v>107</v>
      </c>
      <c r="K1089" s="5" t="s">
        <v>1543</v>
      </c>
    </row>
    <row r="1090" spans="1:11">
      <c r="A1090" s="171" t="s">
        <v>1025</v>
      </c>
      <c r="B1090" s="5" t="s">
        <v>966</v>
      </c>
      <c r="C1090" s="167" t="s">
        <v>965</v>
      </c>
      <c r="D1090" s="5" t="s">
        <v>652</v>
      </c>
      <c r="E1090" s="5" t="str">
        <f>IF(COUNTIF(Site_master[SAP ID],Site_master[[#This Row],[SAP ID]])&gt;1,"duplicate","unique")</f>
        <v>unique</v>
      </c>
      <c r="F1090" s="7" t="s">
        <v>1853</v>
      </c>
      <c r="G1090" s="7" t="s">
        <v>1854</v>
      </c>
      <c r="H1090" s="7" t="s">
        <v>1</v>
      </c>
      <c r="I1090" s="5" t="s">
        <v>108</v>
      </c>
      <c r="J1090" s="168" t="s">
        <v>107</v>
      </c>
      <c r="K1090" s="5" t="s">
        <v>1543</v>
      </c>
    </row>
    <row r="1091" spans="1:11">
      <c r="A1091" s="171" t="s">
        <v>1025</v>
      </c>
      <c r="B1091" s="5" t="s">
        <v>966</v>
      </c>
      <c r="C1091" s="167" t="s">
        <v>965</v>
      </c>
      <c r="D1091" s="5" t="s">
        <v>679</v>
      </c>
      <c r="E1091" s="5" t="str">
        <f>IF(COUNTIF(Site_master[SAP ID],Site_master[[#This Row],[SAP ID]])&gt;1,"duplicate","unique")</f>
        <v>unique</v>
      </c>
      <c r="F1091" s="7" t="s">
        <v>1853</v>
      </c>
      <c r="G1091" s="7" t="s">
        <v>1854</v>
      </c>
      <c r="H1091" s="7" t="s">
        <v>1</v>
      </c>
      <c r="I1091" s="5" t="s">
        <v>108</v>
      </c>
      <c r="J1091" s="168" t="s">
        <v>107</v>
      </c>
      <c r="K1091" s="5" t="s">
        <v>1543</v>
      </c>
    </row>
    <row r="1092" spans="1:11">
      <c r="A1092" s="171" t="s">
        <v>1025</v>
      </c>
      <c r="B1092" s="5" t="s">
        <v>966</v>
      </c>
      <c r="C1092" s="167" t="s">
        <v>965</v>
      </c>
      <c r="D1092" s="5" t="s">
        <v>387</v>
      </c>
      <c r="E1092" s="5" t="str">
        <f>IF(COUNTIF(Site_master[SAP ID],Site_master[[#This Row],[SAP ID]])&gt;1,"duplicate","unique")</f>
        <v>unique</v>
      </c>
      <c r="F1092" s="7" t="s">
        <v>1765</v>
      </c>
      <c r="G1092" s="7" t="s">
        <v>1766</v>
      </c>
      <c r="H1092" s="7" t="s">
        <v>1</v>
      </c>
      <c r="I1092" s="5" t="s">
        <v>108</v>
      </c>
      <c r="J1092" s="168" t="s">
        <v>107</v>
      </c>
      <c r="K1092" s="5" t="s">
        <v>1543</v>
      </c>
    </row>
    <row r="1093" spans="1:11">
      <c r="A1093" s="171" t="s">
        <v>1025</v>
      </c>
      <c r="B1093" s="5" t="s">
        <v>966</v>
      </c>
      <c r="C1093" s="167" t="s">
        <v>965</v>
      </c>
      <c r="D1093" s="5" t="s">
        <v>214</v>
      </c>
      <c r="E1093" s="5" t="str">
        <f>IF(COUNTIF(Site_master[SAP ID],Site_master[[#This Row],[SAP ID]])&gt;1,"duplicate","unique")</f>
        <v>unique</v>
      </c>
      <c r="F1093" s="7" t="s">
        <v>1853</v>
      </c>
      <c r="G1093" s="7" t="s">
        <v>1854</v>
      </c>
      <c r="H1093" s="7" t="s">
        <v>1</v>
      </c>
      <c r="I1093" s="5" t="s">
        <v>108</v>
      </c>
      <c r="J1093" s="168" t="s">
        <v>107</v>
      </c>
      <c r="K1093" s="5" t="s">
        <v>1543</v>
      </c>
    </row>
    <row r="1094" spans="1:11">
      <c r="A1094" s="171" t="s">
        <v>1025</v>
      </c>
      <c r="B1094" s="5" t="s">
        <v>966</v>
      </c>
      <c r="C1094" s="167" t="s">
        <v>965</v>
      </c>
      <c r="D1094" s="5" t="s">
        <v>1857</v>
      </c>
      <c r="E1094" s="5" t="str">
        <f>IF(COUNTIF(Site_master[SAP ID],Site_master[[#This Row],[SAP ID]])&gt;1,"duplicate","unique")</f>
        <v>unique</v>
      </c>
      <c r="F1094" s="7" t="s">
        <v>1710</v>
      </c>
      <c r="G1094" s="7" t="s">
        <v>1711</v>
      </c>
      <c r="H1094" s="7" t="s">
        <v>1</v>
      </c>
      <c r="I1094" s="5" t="s">
        <v>108</v>
      </c>
      <c r="J1094" s="168" t="s">
        <v>107</v>
      </c>
      <c r="K1094" s="5" t="s">
        <v>1543</v>
      </c>
    </row>
    <row r="1095" spans="1:11">
      <c r="A1095" s="171" t="s">
        <v>1025</v>
      </c>
      <c r="B1095" s="5" t="s">
        <v>966</v>
      </c>
      <c r="C1095" s="167" t="s">
        <v>965</v>
      </c>
      <c r="D1095" s="5" t="s">
        <v>212</v>
      </c>
      <c r="E1095" s="5" t="str">
        <f>IF(COUNTIF(Site_master[SAP ID],Site_master[[#This Row],[SAP ID]])&gt;1,"duplicate","unique")</f>
        <v>unique</v>
      </c>
      <c r="F1095" s="7" t="s">
        <v>1853</v>
      </c>
      <c r="G1095" s="7" t="s">
        <v>1854</v>
      </c>
      <c r="H1095" s="7" t="s">
        <v>1</v>
      </c>
      <c r="I1095" s="5" t="s">
        <v>108</v>
      </c>
      <c r="J1095" s="168" t="s">
        <v>107</v>
      </c>
      <c r="K1095" s="5" t="s">
        <v>1543</v>
      </c>
    </row>
    <row r="1096" spans="1:11">
      <c r="A1096" s="171" t="s">
        <v>1025</v>
      </c>
      <c r="B1096" s="5" t="s">
        <v>966</v>
      </c>
      <c r="C1096" s="167" t="s">
        <v>965</v>
      </c>
      <c r="D1096" s="5" t="s">
        <v>330</v>
      </c>
      <c r="E1096" s="5" t="str">
        <f>IF(COUNTIF(Site_master[SAP ID],Site_master[[#This Row],[SAP ID]])&gt;1,"duplicate","unique")</f>
        <v>unique</v>
      </c>
      <c r="F1096" s="7" t="s">
        <v>1853</v>
      </c>
      <c r="G1096" s="7" t="s">
        <v>1854</v>
      </c>
      <c r="H1096" s="7" t="s">
        <v>1</v>
      </c>
      <c r="I1096" s="5" t="s">
        <v>108</v>
      </c>
      <c r="J1096" s="168" t="s">
        <v>107</v>
      </c>
      <c r="K1096" s="5" t="s">
        <v>1543</v>
      </c>
    </row>
    <row r="1097" spans="1:11">
      <c r="A1097" s="171" t="s">
        <v>1025</v>
      </c>
      <c r="B1097" s="5" t="s">
        <v>966</v>
      </c>
      <c r="C1097" s="167" t="s">
        <v>965</v>
      </c>
      <c r="D1097" s="5" t="s">
        <v>327</v>
      </c>
      <c r="E1097" s="5" t="str">
        <f>IF(COUNTIF(Site_master[SAP ID],Site_master[[#This Row],[SAP ID]])&gt;1,"duplicate","unique")</f>
        <v>unique</v>
      </c>
      <c r="F1097" s="7" t="s">
        <v>1853</v>
      </c>
      <c r="G1097" s="7" t="s">
        <v>1854</v>
      </c>
      <c r="H1097" s="7" t="s">
        <v>1</v>
      </c>
      <c r="I1097" s="5" t="s">
        <v>108</v>
      </c>
      <c r="J1097" s="168" t="s">
        <v>107</v>
      </c>
      <c r="K1097" s="5" t="s">
        <v>1543</v>
      </c>
    </row>
    <row r="1098" spans="1:11">
      <c r="A1098" s="171" t="s">
        <v>1025</v>
      </c>
      <c r="B1098" s="5" t="s">
        <v>966</v>
      </c>
      <c r="C1098" s="167" t="s">
        <v>965</v>
      </c>
      <c r="D1098" s="5" t="s">
        <v>211</v>
      </c>
      <c r="E1098" s="5" t="str">
        <f>IF(COUNTIF(Site_master[SAP ID],Site_master[[#This Row],[SAP ID]])&gt;1,"duplicate","unique")</f>
        <v>unique</v>
      </c>
      <c r="F1098" s="7" t="s">
        <v>1853</v>
      </c>
      <c r="G1098" s="7" t="s">
        <v>1854</v>
      </c>
      <c r="H1098" s="7" t="s">
        <v>1</v>
      </c>
      <c r="I1098" s="5" t="s">
        <v>108</v>
      </c>
      <c r="J1098" s="168" t="s">
        <v>107</v>
      </c>
      <c r="K1098" s="5" t="s">
        <v>1543</v>
      </c>
    </row>
    <row r="1099" spans="1:11">
      <c r="A1099" s="171" t="s">
        <v>1025</v>
      </c>
      <c r="B1099" s="5" t="s">
        <v>966</v>
      </c>
      <c r="C1099" s="167" t="s">
        <v>965</v>
      </c>
      <c r="D1099" s="5" t="s">
        <v>251</v>
      </c>
      <c r="E1099" s="5" t="str">
        <f>IF(COUNTIF(Site_master[SAP ID],Site_master[[#This Row],[SAP ID]])&gt;1,"duplicate","unique")</f>
        <v>unique</v>
      </c>
      <c r="F1099" s="7" t="s">
        <v>1710</v>
      </c>
      <c r="G1099" s="7" t="s">
        <v>1711</v>
      </c>
      <c r="H1099" s="7" t="s">
        <v>1</v>
      </c>
      <c r="I1099" s="5" t="s">
        <v>108</v>
      </c>
      <c r="J1099" s="168" t="s">
        <v>107</v>
      </c>
      <c r="K1099" s="5" t="s">
        <v>1543</v>
      </c>
    </row>
    <row r="1100" spans="1:11">
      <c r="A1100" s="171" t="s">
        <v>1025</v>
      </c>
      <c r="B1100" s="5" t="s">
        <v>966</v>
      </c>
      <c r="C1100" s="167" t="s">
        <v>965</v>
      </c>
      <c r="D1100" s="5" t="s">
        <v>1858</v>
      </c>
      <c r="E1100" s="5" t="str">
        <f>IF(COUNTIF(Site_master[SAP ID],Site_master[[#This Row],[SAP ID]])&gt;1,"duplicate","unique")</f>
        <v>unique</v>
      </c>
      <c r="F1100" s="7" t="s">
        <v>1765</v>
      </c>
      <c r="G1100" s="7" t="s">
        <v>1766</v>
      </c>
      <c r="H1100" s="7" t="s">
        <v>1</v>
      </c>
      <c r="I1100" s="5" t="s">
        <v>108</v>
      </c>
      <c r="J1100" s="168" t="s">
        <v>107</v>
      </c>
      <c r="K1100" s="5" t="s">
        <v>1543</v>
      </c>
    </row>
    <row r="1101" spans="1:11">
      <c r="A1101" s="171" t="s">
        <v>1025</v>
      </c>
      <c r="B1101" s="5" t="s">
        <v>966</v>
      </c>
      <c r="C1101" s="167" t="s">
        <v>965</v>
      </c>
      <c r="D1101" s="5" t="s">
        <v>328</v>
      </c>
      <c r="E1101" s="5" t="str">
        <f>IF(COUNTIF(Site_master[SAP ID],Site_master[[#This Row],[SAP ID]])&gt;1,"duplicate","unique")</f>
        <v>unique</v>
      </c>
      <c r="F1101" s="7" t="s">
        <v>1853</v>
      </c>
      <c r="G1101" s="7" t="s">
        <v>1854</v>
      </c>
      <c r="H1101" s="7" t="s">
        <v>1</v>
      </c>
      <c r="I1101" s="5" t="s">
        <v>108</v>
      </c>
      <c r="J1101" s="168" t="s">
        <v>107</v>
      </c>
      <c r="K1101" s="5" t="s">
        <v>1543</v>
      </c>
    </row>
    <row r="1102" spans="1:11">
      <c r="A1102" s="171" t="s">
        <v>1025</v>
      </c>
      <c r="B1102" s="5" t="s">
        <v>966</v>
      </c>
      <c r="C1102" s="167" t="s">
        <v>965</v>
      </c>
      <c r="D1102" s="5" t="s">
        <v>684</v>
      </c>
      <c r="E1102" s="5" t="str">
        <f>IF(COUNTIF(Site_master[SAP ID],Site_master[[#This Row],[SAP ID]])&gt;1,"duplicate","unique")</f>
        <v>unique</v>
      </c>
      <c r="F1102" s="7" t="s">
        <v>1765</v>
      </c>
      <c r="G1102" s="7" t="s">
        <v>1766</v>
      </c>
      <c r="H1102" s="7" t="s">
        <v>1</v>
      </c>
      <c r="I1102" s="5" t="s">
        <v>108</v>
      </c>
      <c r="J1102" s="168" t="s">
        <v>107</v>
      </c>
      <c r="K1102" s="5" t="s">
        <v>1543</v>
      </c>
    </row>
    <row r="1103" spans="1:11">
      <c r="A1103" s="171" t="s">
        <v>1025</v>
      </c>
      <c r="B1103" s="5" t="s">
        <v>966</v>
      </c>
      <c r="C1103" s="167" t="s">
        <v>965</v>
      </c>
      <c r="D1103" s="5" t="s">
        <v>470</v>
      </c>
      <c r="E1103" s="5" t="str">
        <f>IF(COUNTIF(Site_master[SAP ID],Site_master[[#This Row],[SAP ID]])&gt;1,"duplicate","unique")</f>
        <v>unique</v>
      </c>
      <c r="F1103" s="7" t="s">
        <v>1765</v>
      </c>
      <c r="G1103" s="7" t="s">
        <v>1766</v>
      </c>
      <c r="H1103" s="7" t="s">
        <v>1</v>
      </c>
      <c r="I1103" s="5" t="s">
        <v>108</v>
      </c>
      <c r="J1103" s="168" t="s">
        <v>107</v>
      </c>
      <c r="K1103" s="5" t="s">
        <v>1543</v>
      </c>
    </row>
    <row r="1104" spans="1:11">
      <c r="A1104" s="171" t="s">
        <v>1025</v>
      </c>
      <c r="B1104" s="5" t="s">
        <v>966</v>
      </c>
      <c r="C1104" s="167" t="s">
        <v>965</v>
      </c>
      <c r="D1104" s="5" t="s">
        <v>474</v>
      </c>
      <c r="E1104" s="5" t="str">
        <f>IF(COUNTIF(Site_master[SAP ID],Site_master[[#This Row],[SAP ID]])&gt;1,"duplicate","unique")</f>
        <v>unique</v>
      </c>
      <c r="F1104" s="7" t="s">
        <v>1765</v>
      </c>
      <c r="G1104" s="7" t="s">
        <v>1766</v>
      </c>
      <c r="H1104" s="7" t="s">
        <v>1</v>
      </c>
      <c r="I1104" s="5" t="s">
        <v>108</v>
      </c>
      <c r="J1104" s="168" t="s">
        <v>107</v>
      </c>
      <c r="K1104" s="5" t="s">
        <v>1543</v>
      </c>
    </row>
    <row r="1105" spans="1:11">
      <c r="A1105" s="171" t="s">
        <v>1025</v>
      </c>
      <c r="B1105" s="5" t="s">
        <v>966</v>
      </c>
      <c r="C1105" s="167" t="s">
        <v>965</v>
      </c>
      <c r="D1105" s="5" t="s">
        <v>1859</v>
      </c>
      <c r="E1105" s="5" t="str">
        <f>IF(COUNTIF(Site_master[SAP ID],Site_master[[#This Row],[SAP ID]])&gt;1,"duplicate","unique")</f>
        <v>unique</v>
      </c>
      <c r="F1105" s="7" t="s">
        <v>1765</v>
      </c>
      <c r="G1105" s="7" t="s">
        <v>1766</v>
      </c>
      <c r="H1105" s="7" t="s">
        <v>1</v>
      </c>
      <c r="I1105" s="5" t="s">
        <v>108</v>
      </c>
      <c r="J1105" s="168" t="s">
        <v>107</v>
      </c>
      <c r="K1105" s="5" t="s">
        <v>1543</v>
      </c>
    </row>
    <row r="1106" spans="1:11">
      <c r="A1106" s="171" t="s">
        <v>1025</v>
      </c>
      <c r="B1106" s="5" t="s">
        <v>966</v>
      </c>
      <c r="C1106" s="167" t="s">
        <v>965</v>
      </c>
      <c r="D1106" s="5" t="s">
        <v>1860</v>
      </c>
      <c r="E1106" s="5" t="str">
        <f>IF(COUNTIF(Site_master[SAP ID],Site_master[[#This Row],[SAP ID]])&gt;1,"duplicate","unique")</f>
        <v>unique</v>
      </c>
      <c r="F1106" s="7" t="s">
        <v>1759</v>
      </c>
      <c r="G1106" s="7" t="s">
        <v>1760</v>
      </c>
      <c r="H1106" s="7" t="s">
        <v>1</v>
      </c>
      <c r="I1106" s="5" t="s">
        <v>108</v>
      </c>
      <c r="J1106" s="168" t="s">
        <v>107</v>
      </c>
      <c r="K1106" s="5" t="s">
        <v>1543</v>
      </c>
    </row>
    <row r="1107" spans="1:11">
      <c r="A1107" s="171" t="s">
        <v>1025</v>
      </c>
      <c r="B1107" s="5" t="s">
        <v>966</v>
      </c>
      <c r="C1107" s="167" t="s">
        <v>965</v>
      </c>
      <c r="D1107" s="5" t="s">
        <v>59</v>
      </c>
      <c r="E1107" s="5" t="str">
        <f>IF(COUNTIF(Site_master[SAP ID],Site_master[[#This Row],[SAP ID]])&gt;1,"duplicate","unique")</f>
        <v>unique</v>
      </c>
      <c r="F1107" s="7" t="s">
        <v>1822</v>
      </c>
      <c r="G1107" s="7" t="s">
        <v>1823</v>
      </c>
      <c r="H1107" s="7" t="s">
        <v>1</v>
      </c>
      <c r="I1107" s="168" t="s">
        <v>110</v>
      </c>
      <c r="J1107" s="167" t="s">
        <v>109</v>
      </c>
      <c r="K1107" s="168" t="s">
        <v>1504</v>
      </c>
    </row>
    <row r="1108" spans="1:11">
      <c r="A1108" s="171" t="s">
        <v>1025</v>
      </c>
      <c r="B1108" s="5" t="s">
        <v>966</v>
      </c>
      <c r="C1108" s="167" t="s">
        <v>965</v>
      </c>
      <c r="D1108" s="5" t="s">
        <v>590</v>
      </c>
      <c r="E1108" s="5" t="str">
        <f>IF(COUNTIF(Site_master[SAP ID],Site_master[[#This Row],[SAP ID]])&gt;1,"duplicate","unique")</f>
        <v>unique</v>
      </c>
      <c r="F1108" s="7" t="s">
        <v>1861</v>
      </c>
      <c r="G1108" s="7" t="s">
        <v>1862</v>
      </c>
      <c r="H1108" s="7" t="s">
        <v>1</v>
      </c>
      <c r="I1108" s="168" t="s">
        <v>110</v>
      </c>
      <c r="J1108" s="167" t="s">
        <v>109</v>
      </c>
      <c r="K1108" s="168" t="s">
        <v>1504</v>
      </c>
    </row>
    <row r="1109" spans="1:11">
      <c r="A1109" s="171" t="s">
        <v>1025</v>
      </c>
      <c r="B1109" s="5" t="s">
        <v>966</v>
      </c>
      <c r="C1109" s="167" t="s">
        <v>965</v>
      </c>
      <c r="D1109" s="5" t="s">
        <v>591</v>
      </c>
      <c r="E1109" s="5" t="str">
        <f>IF(COUNTIF(Site_master[SAP ID],Site_master[[#This Row],[SAP ID]])&gt;1,"duplicate","unique")</f>
        <v>unique</v>
      </c>
      <c r="F1109" s="7" t="s">
        <v>1861</v>
      </c>
      <c r="G1109" s="7" t="s">
        <v>1862</v>
      </c>
      <c r="H1109" s="7" t="s">
        <v>1</v>
      </c>
      <c r="I1109" s="168" t="s">
        <v>110</v>
      </c>
      <c r="J1109" s="167" t="s">
        <v>109</v>
      </c>
      <c r="K1109" s="168" t="s">
        <v>1504</v>
      </c>
    </row>
    <row r="1110" spans="1:11">
      <c r="A1110" s="171" t="s">
        <v>1025</v>
      </c>
      <c r="B1110" s="5" t="s">
        <v>966</v>
      </c>
      <c r="C1110" s="167" t="s">
        <v>965</v>
      </c>
      <c r="D1110" s="5" t="s">
        <v>592</v>
      </c>
      <c r="E1110" s="5" t="str">
        <f>IF(COUNTIF(Site_master[SAP ID],Site_master[[#This Row],[SAP ID]])&gt;1,"duplicate","unique")</f>
        <v>unique</v>
      </c>
      <c r="F1110" s="7" t="s">
        <v>1861</v>
      </c>
      <c r="G1110" s="7" t="s">
        <v>1862</v>
      </c>
      <c r="H1110" s="7" t="s">
        <v>1</v>
      </c>
      <c r="I1110" s="168" t="s">
        <v>110</v>
      </c>
      <c r="J1110" s="167" t="s">
        <v>109</v>
      </c>
      <c r="K1110" s="168" t="s">
        <v>1504</v>
      </c>
    </row>
    <row r="1111" spans="1:11">
      <c r="A1111" s="171" t="s">
        <v>1025</v>
      </c>
      <c r="B1111" s="5" t="s">
        <v>966</v>
      </c>
      <c r="C1111" s="167" t="s">
        <v>965</v>
      </c>
      <c r="D1111" s="5" t="s">
        <v>282</v>
      </c>
      <c r="E1111" s="5" t="str">
        <f>IF(COUNTIF(Site_master[SAP ID],Site_master[[#This Row],[SAP ID]])&gt;1,"duplicate","unique")</f>
        <v>unique</v>
      </c>
      <c r="F1111" s="7" t="s">
        <v>1863</v>
      </c>
      <c r="G1111" s="7" t="s">
        <v>1864</v>
      </c>
      <c r="H1111" s="7" t="s">
        <v>1</v>
      </c>
      <c r="I1111" s="168" t="s">
        <v>110</v>
      </c>
      <c r="J1111" s="167" t="s">
        <v>109</v>
      </c>
      <c r="K1111" s="168" t="s">
        <v>1504</v>
      </c>
    </row>
    <row r="1112" spans="1:11">
      <c r="A1112" s="171" t="s">
        <v>1025</v>
      </c>
      <c r="B1112" s="5" t="s">
        <v>966</v>
      </c>
      <c r="C1112" s="167" t="s">
        <v>965</v>
      </c>
      <c r="D1112" s="5" t="s">
        <v>1865</v>
      </c>
      <c r="E1112" s="5" t="str">
        <f>IF(COUNTIF(Site_master[SAP ID],Site_master[[#This Row],[SAP ID]])&gt;1,"duplicate","unique")</f>
        <v>unique</v>
      </c>
      <c r="F1112" s="7" t="s">
        <v>1863</v>
      </c>
      <c r="G1112" s="7" t="s">
        <v>1864</v>
      </c>
      <c r="H1112" s="7" t="s">
        <v>1</v>
      </c>
      <c r="I1112" s="168" t="s">
        <v>110</v>
      </c>
      <c r="J1112" s="167" t="s">
        <v>109</v>
      </c>
      <c r="K1112" s="168" t="s">
        <v>1504</v>
      </c>
    </row>
    <row r="1113" spans="1:11">
      <c r="A1113" s="171" t="s">
        <v>1025</v>
      </c>
      <c r="B1113" s="5" t="s">
        <v>966</v>
      </c>
      <c r="C1113" s="167" t="s">
        <v>965</v>
      </c>
      <c r="D1113" s="5" t="s">
        <v>1866</v>
      </c>
      <c r="E1113" s="5" t="str">
        <f>IF(COUNTIF(Site_master[SAP ID],Site_master[[#This Row],[SAP ID]])&gt;1,"duplicate","unique")</f>
        <v>unique</v>
      </c>
      <c r="F1113" s="7" t="s">
        <v>1861</v>
      </c>
      <c r="G1113" s="7" t="s">
        <v>1862</v>
      </c>
      <c r="H1113" s="7" t="s">
        <v>1</v>
      </c>
      <c r="I1113" s="168" t="s">
        <v>110</v>
      </c>
      <c r="J1113" s="167" t="s">
        <v>109</v>
      </c>
      <c r="K1113" s="168" t="s">
        <v>1504</v>
      </c>
    </row>
    <row r="1114" spans="1:11">
      <c r="A1114" s="171" t="s">
        <v>1025</v>
      </c>
      <c r="B1114" s="5" t="s">
        <v>966</v>
      </c>
      <c r="C1114" s="167" t="s">
        <v>965</v>
      </c>
      <c r="D1114" s="5" t="s">
        <v>136</v>
      </c>
      <c r="E1114" s="5" t="str">
        <f>IF(COUNTIF(Site_master[SAP ID],Site_master[[#This Row],[SAP ID]])&gt;1,"duplicate","unique")</f>
        <v>unique</v>
      </c>
      <c r="F1114" s="7" t="s">
        <v>1867</v>
      </c>
      <c r="G1114" s="7" t="s">
        <v>1868</v>
      </c>
      <c r="H1114" s="7" t="s">
        <v>1</v>
      </c>
      <c r="I1114" s="168" t="s">
        <v>110</v>
      </c>
      <c r="J1114" s="167" t="s">
        <v>109</v>
      </c>
      <c r="K1114" s="168" t="s">
        <v>1504</v>
      </c>
    </row>
    <row r="1115" spans="1:11">
      <c r="A1115" s="171" t="s">
        <v>1025</v>
      </c>
      <c r="B1115" s="5" t="s">
        <v>966</v>
      </c>
      <c r="C1115" s="167" t="s">
        <v>965</v>
      </c>
      <c r="D1115" s="5" t="s">
        <v>135</v>
      </c>
      <c r="E1115" s="5" t="str">
        <f>IF(COUNTIF(Site_master[SAP ID],Site_master[[#This Row],[SAP ID]])&gt;1,"duplicate","unique")</f>
        <v>unique</v>
      </c>
      <c r="F1115" s="7" t="s">
        <v>1867</v>
      </c>
      <c r="G1115" s="7" t="s">
        <v>1868</v>
      </c>
      <c r="H1115" s="7" t="s">
        <v>1</v>
      </c>
      <c r="I1115" s="168" t="s">
        <v>110</v>
      </c>
      <c r="J1115" s="167" t="s">
        <v>109</v>
      </c>
      <c r="K1115" s="168" t="s">
        <v>1504</v>
      </c>
    </row>
    <row r="1116" spans="1:11">
      <c r="A1116" s="171" t="s">
        <v>1025</v>
      </c>
      <c r="B1116" s="5" t="s">
        <v>966</v>
      </c>
      <c r="C1116" s="167" t="s">
        <v>965</v>
      </c>
      <c r="D1116" s="5" t="s">
        <v>1869</v>
      </c>
      <c r="E1116" s="5" t="str">
        <f>IF(COUNTIF(Site_master[SAP ID],Site_master[[#This Row],[SAP ID]])&gt;1,"duplicate","unique")</f>
        <v>unique</v>
      </c>
      <c r="F1116" s="7" t="s">
        <v>1861</v>
      </c>
      <c r="G1116" s="7" t="s">
        <v>1862</v>
      </c>
      <c r="H1116" s="7" t="s">
        <v>1</v>
      </c>
      <c r="I1116" s="168" t="s">
        <v>110</v>
      </c>
      <c r="J1116" s="167" t="s">
        <v>109</v>
      </c>
      <c r="K1116" s="168" t="s">
        <v>1504</v>
      </c>
    </row>
    <row r="1117" spans="1:11">
      <c r="A1117" s="171" t="s">
        <v>1025</v>
      </c>
      <c r="B1117" s="5" t="s">
        <v>966</v>
      </c>
      <c r="C1117" s="167" t="s">
        <v>965</v>
      </c>
      <c r="D1117" s="5" t="s">
        <v>1870</v>
      </c>
      <c r="E1117" s="5" t="str">
        <f>IF(COUNTIF(Site_master[SAP ID],Site_master[[#This Row],[SAP ID]])&gt;1,"duplicate","unique")</f>
        <v>unique</v>
      </c>
      <c r="F1117" s="7" t="s">
        <v>1861</v>
      </c>
      <c r="G1117" s="7" t="s">
        <v>1862</v>
      </c>
      <c r="H1117" s="7" t="s">
        <v>1</v>
      </c>
      <c r="I1117" s="168" t="s">
        <v>110</v>
      </c>
      <c r="J1117" s="167" t="s">
        <v>109</v>
      </c>
      <c r="K1117" s="168" t="s">
        <v>1504</v>
      </c>
    </row>
    <row r="1118" spans="1:11">
      <c r="A1118" s="171" t="s">
        <v>1025</v>
      </c>
      <c r="B1118" s="5" t="s">
        <v>966</v>
      </c>
      <c r="C1118" s="167" t="s">
        <v>965</v>
      </c>
      <c r="D1118" s="5" t="s">
        <v>138</v>
      </c>
      <c r="E1118" s="5" t="str">
        <f>IF(COUNTIF(Site_master[SAP ID],Site_master[[#This Row],[SAP ID]])&gt;1,"duplicate","unique")</f>
        <v>unique</v>
      </c>
      <c r="F1118" s="7" t="s">
        <v>1867</v>
      </c>
      <c r="G1118" s="7" t="s">
        <v>1868</v>
      </c>
      <c r="H1118" s="7" t="s">
        <v>1</v>
      </c>
      <c r="I1118" s="168" t="s">
        <v>110</v>
      </c>
      <c r="J1118" s="167" t="s">
        <v>109</v>
      </c>
      <c r="K1118" s="168" t="s">
        <v>1504</v>
      </c>
    </row>
    <row r="1119" spans="1:11">
      <c r="A1119" s="171" t="s">
        <v>1025</v>
      </c>
      <c r="B1119" s="5" t="s">
        <v>966</v>
      </c>
      <c r="C1119" s="167" t="s">
        <v>965</v>
      </c>
      <c r="D1119" s="5" t="s">
        <v>1871</v>
      </c>
      <c r="E1119" s="5" t="str">
        <f>IF(COUNTIF(Site_master[SAP ID],Site_master[[#This Row],[SAP ID]])&gt;1,"duplicate","unique")</f>
        <v>unique</v>
      </c>
      <c r="F1119" s="7" t="s">
        <v>1861</v>
      </c>
      <c r="G1119" s="7" t="s">
        <v>1862</v>
      </c>
      <c r="H1119" s="7" t="s">
        <v>1</v>
      </c>
      <c r="I1119" s="168" t="s">
        <v>110</v>
      </c>
      <c r="J1119" s="167" t="s">
        <v>109</v>
      </c>
      <c r="K1119" s="168" t="s">
        <v>1504</v>
      </c>
    </row>
    <row r="1120" spans="1:11">
      <c r="A1120" s="171" t="s">
        <v>1025</v>
      </c>
      <c r="B1120" s="5" t="s">
        <v>966</v>
      </c>
      <c r="C1120" s="167" t="s">
        <v>965</v>
      </c>
      <c r="D1120" s="5" t="s">
        <v>137</v>
      </c>
      <c r="E1120" s="5" t="str">
        <f>IF(COUNTIF(Site_master[SAP ID],Site_master[[#This Row],[SAP ID]])&gt;1,"duplicate","unique")</f>
        <v>unique</v>
      </c>
      <c r="F1120" s="7" t="s">
        <v>1867</v>
      </c>
      <c r="G1120" s="7" t="s">
        <v>1868</v>
      </c>
      <c r="H1120" s="7" t="s">
        <v>1</v>
      </c>
      <c r="I1120" s="168" t="s">
        <v>110</v>
      </c>
      <c r="J1120" s="167" t="s">
        <v>109</v>
      </c>
      <c r="K1120" s="168" t="s">
        <v>1504</v>
      </c>
    </row>
    <row r="1121" spans="1:11">
      <c r="A1121" s="171" t="s">
        <v>1025</v>
      </c>
      <c r="B1121" s="5" t="s">
        <v>966</v>
      </c>
      <c r="C1121" s="167" t="s">
        <v>965</v>
      </c>
      <c r="D1121" s="5" t="s">
        <v>696</v>
      </c>
      <c r="E1121" s="5" t="str">
        <f>IF(COUNTIF(Site_master[SAP ID],Site_master[[#This Row],[SAP ID]])&gt;1,"duplicate","unique")</f>
        <v>unique</v>
      </c>
      <c r="F1121" s="7" t="s">
        <v>1863</v>
      </c>
      <c r="G1121" s="7" t="s">
        <v>1864</v>
      </c>
      <c r="H1121" s="7" t="s">
        <v>1</v>
      </c>
      <c r="I1121" s="168" t="s">
        <v>110</v>
      </c>
      <c r="J1121" s="167" t="s">
        <v>109</v>
      </c>
      <c r="K1121" s="168" t="s">
        <v>1504</v>
      </c>
    </row>
    <row r="1122" spans="1:11">
      <c r="A1122" s="171" t="s">
        <v>1025</v>
      </c>
      <c r="B1122" s="5" t="s">
        <v>966</v>
      </c>
      <c r="C1122" s="167" t="s">
        <v>965</v>
      </c>
      <c r="D1122" s="5" t="s">
        <v>1872</v>
      </c>
      <c r="E1122" s="5" t="str">
        <f>IF(COUNTIF(Site_master[SAP ID],Site_master[[#This Row],[SAP ID]])&gt;1,"duplicate","unique")</f>
        <v>unique</v>
      </c>
      <c r="F1122" s="7" t="s">
        <v>1873</v>
      </c>
      <c r="G1122" s="7" t="s">
        <v>1874</v>
      </c>
      <c r="H1122" s="7" t="s">
        <v>1</v>
      </c>
      <c r="I1122" s="5" t="s">
        <v>1441</v>
      </c>
      <c r="J1122" s="167" t="s">
        <v>105</v>
      </c>
      <c r="K1122" s="5" t="s">
        <v>1442</v>
      </c>
    </row>
    <row r="1123" spans="1:11">
      <c r="A1123" s="171" t="s">
        <v>1025</v>
      </c>
      <c r="B1123" s="5" t="s">
        <v>966</v>
      </c>
      <c r="C1123" s="167" t="s">
        <v>965</v>
      </c>
      <c r="D1123" s="5" t="s">
        <v>1875</v>
      </c>
      <c r="E1123" s="5" t="str">
        <f>IF(COUNTIF(Site_master[SAP ID],Site_master[[#This Row],[SAP ID]])&gt;1,"duplicate","unique")</f>
        <v>unique</v>
      </c>
      <c r="F1123" s="7" t="s">
        <v>1861</v>
      </c>
      <c r="G1123" s="7" t="s">
        <v>1862</v>
      </c>
      <c r="H1123" s="7" t="s">
        <v>1</v>
      </c>
      <c r="I1123" s="168" t="s">
        <v>110</v>
      </c>
      <c r="J1123" s="167" t="s">
        <v>109</v>
      </c>
      <c r="K1123" s="168" t="s">
        <v>1504</v>
      </c>
    </row>
    <row r="1124" spans="1:11">
      <c r="A1124" s="171" t="s">
        <v>1025</v>
      </c>
      <c r="B1124" s="5" t="s">
        <v>966</v>
      </c>
      <c r="C1124" s="167" t="s">
        <v>965</v>
      </c>
      <c r="D1124" s="5" t="s">
        <v>593</v>
      </c>
      <c r="E1124" s="5" t="str">
        <f>IF(COUNTIF(Site_master[SAP ID],Site_master[[#This Row],[SAP ID]])&gt;1,"duplicate","unique")</f>
        <v>unique</v>
      </c>
      <c r="F1124" s="7" t="s">
        <v>1861</v>
      </c>
      <c r="G1124" s="7" t="s">
        <v>1862</v>
      </c>
      <c r="H1124" s="7" t="s">
        <v>1</v>
      </c>
      <c r="I1124" s="168" t="s">
        <v>110</v>
      </c>
      <c r="J1124" s="167" t="s">
        <v>109</v>
      </c>
      <c r="K1124" s="168" t="s">
        <v>1504</v>
      </c>
    </row>
    <row r="1125" spans="1:11">
      <c r="A1125" s="171" t="s">
        <v>1025</v>
      </c>
      <c r="B1125" s="5" t="s">
        <v>966</v>
      </c>
      <c r="C1125" s="167" t="s">
        <v>965</v>
      </c>
      <c r="D1125" s="5" t="s">
        <v>283</v>
      </c>
      <c r="E1125" s="5" t="str">
        <f>IF(COUNTIF(Site_master[SAP ID],Site_master[[#This Row],[SAP ID]])&gt;1,"duplicate","unique")</f>
        <v>unique</v>
      </c>
      <c r="F1125" s="7" t="s">
        <v>1863</v>
      </c>
      <c r="G1125" s="7" t="s">
        <v>1864</v>
      </c>
      <c r="H1125" s="7" t="s">
        <v>1</v>
      </c>
      <c r="I1125" s="168" t="s">
        <v>110</v>
      </c>
      <c r="J1125" s="167" t="s">
        <v>109</v>
      </c>
      <c r="K1125" s="168" t="s">
        <v>1504</v>
      </c>
    </row>
    <row r="1126" spans="1:11">
      <c r="A1126" s="171" t="s">
        <v>1025</v>
      </c>
      <c r="B1126" s="5" t="s">
        <v>966</v>
      </c>
      <c r="C1126" s="167" t="s">
        <v>965</v>
      </c>
      <c r="D1126" s="5" t="s">
        <v>659</v>
      </c>
      <c r="E1126" s="5" t="str">
        <f>IF(COUNTIF(Site_master[SAP ID],Site_master[[#This Row],[SAP ID]])&gt;1,"duplicate","unique")</f>
        <v>unique</v>
      </c>
      <c r="F1126" s="7" t="s">
        <v>1743</v>
      </c>
      <c r="G1126" s="7" t="s">
        <v>1744</v>
      </c>
      <c r="H1126" s="7" t="s">
        <v>1</v>
      </c>
      <c r="I1126" s="5" t="s">
        <v>111</v>
      </c>
      <c r="J1126" s="5" t="s">
        <v>143</v>
      </c>
      <c r="K1126" s="168" t="s">
        <v>1501</v>
      </c>
    </row>
    <row r="1127" spans="1:11">
      <c r="A1127" s="171" t="s">
        <v>1025</v>
      </c>
      <c r="B1127" s="5" t="s">
        <v>966</v>
      </c>
      <c r="C1127" s="167" t="s">
        <v>965</v>
      </c>
      <c r="D1127" s="5" t="s">
        <v>163</v>
      </c>
      <c r="E1127" s="5" t="str">
        <f>IF(COUNTIF(Site_master[SAP ID],Site_master[[#This Row],[SAP ID]])&gt;1,"duplicate","unique")</f>
        <v>unique</v>
      </c>
      <c r="F1127" s="7" t="s">
        <v>1681</v>
      </c>
      <c r="G1127" s="7" t="s">
        <v>1682</v>
      </c>
      <c r="H1127" s="7" t="s">
        <v>2</v>
      </c>
      <c r="I1127" s="168" t="s">
        <v>1407</v>
      </c>
      <c r="J1127" s="168" t="s">
        <v>127</v>
      </c>
      <c r="K1127" t="s">
        <v>31</v>
      </c>
    </row>
    <row r="1128" spans="1:11">
      <c r="A1128" s="171" t="s">
        <v>1025</v>
      </c>
      <c r="B1128" s="5" t="s">
        <v>966</v>
      </c>
      <c r="C1128" s="167" t="s">
        <v>965</v>
      </c>
      <c r="D1128" s="5" t="s">
        <v>160</v>
      </c>
      <c r="E1128" s="5" t="str">
        <f>IF(COUNTIF(Site_master[SAP ID],Site_master[[#This Row],[SAP ID]])&gt;1,"duplicate","unique")</f>
        <v>unique</v>
      </c>
      <c r="F1128" s="7" t="s">
        <v>1681</v>
      </c>
      <c r="G1128" s="7" t="s">
        <v>1682</v>
      </c>
      <c r="H1128" s="7" t="s">
        <v>2</v>
      </c>
      <c r="I1128" s="168" t="s">
        <v>1407</v>
      </c>
      <c r="J1128" s="168" t="s">
        <v>127</v>
      </c>
      <c r="K1128" t="s">
        <v>31</v>
      </c>
    </row>
    <row r="1129" spans="1:11">
      <c r="A1129" s="171" t="s">
        <v>1025</v>
      </c>
      <c r="B1129" s="5" t="s">
        <v>966</v>
      </c>
      <c r="C1129" s="167" t="s">
        <v>965</v>
      </c>
      <c r="D1129" s="5" t="s">
        <v>92</v>
      </c>
      <c r="E1129" s="5" t="str">
        <f>IF(COUNTIF(Site_master[SAP ID],Site_master[[#This Row],[SAP ID]])&gt;1,"duplicate","unique")</f>
        <v>unique</v>
      </c>
      <c r="F1129" s="7" t="s">
        <v>1681</v>
      </c>
      <c r="G1129" s="7" t="s">
        <v>1682</v>
      </c>
      <c r="H1129" s="7" t="s">
        <v>2</v>
      </c>
      <c r="I1129" s="168" t="s">
        <v>1407</v>
      </c>
      <c r="J1129" s="168" t="s">
        <v>127</v>
      </c>
      <c r="K1129" t="s">
        <v>31</v>
      </c>
    </row>
    <row r="1130" spans="1:11">
      <c r="A1130" s="171" t="s">
        <v>1025</v>
      </c>
      <c r="B1130" s="5" t="s">
        <v>966</v>
      </c>
      <c r="C1130" s="167" t="s">
        <v>965</v>
      </c>
      <c r="D1130" s="5" t="s">
        <v>161</v>
      </c>
      <c r="E1130" s="5" t="str">
        <f>IF(COUNTIF(Site_master[SAP ID],Site_master[[#This Row],[SAP ID]])&gt;1,"duplicate","unique")</f>
        <v>unique</v>
      </c>
      <c r="F1130" s="7" t="s">
        <v>1681</v>
      </c>
      <c r="G1130" s="7" t="s">
        <v>1682</v>
      </c>
      <c r="H1130" s="7" t="s">
        <v>2</v>
      </c>
      <c r="I1130" s="168" t="s">
        <v>1407</v>
      </c>
      <c r="J1130" s="168" t="s">
        <v>127</v>
      </c>
      <c r="K1130" t="s">
        <v>31</v>
      </c>
    </row>
    <row r="1131" spans="1:11">
      <c r="A1131" s="171" t="s">
        <v>1025</v>
      </c>
      <c r="B1131" s="5" t="s">
        <v>966</v>
      </c>
      <c r="C1131" s="167" t="s">
        <v>965</v>
      </c>
      <c r="D1131" s="5" t="s">
        <v>162</v>
      </c>
      <c r="E1131" s="5" t="str">
        <f>IF(COUNTIF(Site_master[SAP ID],Site_master[[#This Row],[SAP ID]])&gt;1,"duplicate","unique")</f>
        <v>unique</v>
      </c>
      <c r="F1131" s="7" t="s">
        <v>1681</v>
      </c>
      <c r="G1131" s="7" t="s">
        <v>1682</v>
      </c>
      <c r="H1131" s="7" t="s">
        <v>2</v>
      </c>
      <c r="I1131" s="168" t="s">
        <v>1407</v>
      </c>
      <c r="J1131" s="168" t="s">
        <v>127</v>
      </c>
      <c r="K1131" t="s">
        <v>31</v>
      </c>
    </row>
    <row r="1132" spans="1:11">
      <c r="A1132" s="171" t="s">
        <v>1025</v>
      </c>
      <c r="B1132" s="5" t="s">
        <v>966</v>
      </c>
      <c r="C1132" s="167" t="s">
        <v>965</v>
      </c>
      <c r="D1132" s="5" t="s">
        <v>1876</v>
      </c>
      <c r="E1132" s="5" t="str">
        <f>IF(COUNTIF(Site_master[SAP ID],Site_master[[#This Row],[SAP ID]])&gt;1,"duplicate","unique")</f>
        <v>unique</v>
      </c>
      <c r="F1132" s="7">
        <v>0</v>
      </c>
      <c r="G1132" s="7" t="s">
        <v>1877</v>
      </c>
      <c r="H1132" s="7" t="s">
        <v>2</v>
      </c>
      <c r="I1132" s="168" t="s">
        <v>340</v>
      </c>
      <c r="J1132" s="168" t="s">
        <v>129</v>
      </c>
      <c r="K1132" s="168" t="s">
        <v>1467</v>
      </c>
    </row>
    <row r="1133" spans="1:11">
      <c r="A1133" s="171" t="s">
        <v>1025</v>
      </c>
      <c r="B1133" s="5" t="s">
        <v>966</v>
      </c>
      <c r="C1133" s="167" t="s">
        <v>965</v>
      </c>
      <c r="D1133" s="5" t="s">
        <v>354</v>
      </c>
      <c r="E1133" s="5" t="str">
        <f>IF(COUNTIF(Site_master[SAP ID],Site_master[[#This Row],[SAP ID]])&gt;1,"duplicate","unique")</f>
        <v>unique</v>
      </c>
      <c r="F1133" s="7">
        <v>0</v>
      </c>
      <c r="G1133" s="7" t="s">
        <v>1877</v>
      </c>
      <c r="H1133" s="7" t="s">
        <v>2</v>
      </c>
      <c r="I1133" s="168" t="s">
        <v>340</v>
      </c>
      <c r="J1133" s="168" t="s">
        <v>129</v>
      </c>
      <c r="K1133" s="168" t="s">
        <v>1467</v>
      </c>
    </row>
    <row r="1134" spans="1:11">
      <c r="A1134" s="171" t="s">
        <v>1025</v>
      </c>
      <c r="B1134" s="5" t="s">
        <v>966</v>
      </c>
      <c r="C1134" s="167" t="s">
        <v>965</v>
      </c>
      <c r="D1134" s="5" t="s">
        <v>1878</v>
      </c>
      <c r="E1134" s="5" t="str">
        <f>IF(COUNTIF(Site_master[SAP ID],Site_master[[#This Row],[SAP ID]])&gt;1,"duplicate","unique")</f>
        <v>unique</v>
      </c>
      <c r="F1134" s="7">
        <v>0</v>
      </c>
      <c r="G1134" s="7" t="s">
        <v>1877</v>
      </c>
      <c r="H1134" s="7" t="s">
        <v>2</v>
      </c>
      <c r="I1134" s="168" t="s">
        <v>340</v>
      </c>
      <c r="J1134" s="168" t="s">
        <v>129</v>
      </c>
      <c r="K1134" s="168" t="s">
        <v>1467</v>
      </c>
    </row>
    <row r="1135" spans="1:11">
      <c r="A1135" s="171" t="s">
        <v>1025</v>
      </c>
      <c r="B1135" s="5" t="s">
        <v>966</v>
      </c>
      <c r="C1135" s="167" t="s">
        <v>965</v>
      </c>
      <c r="D1135" s="5" t="s">
        <v>500</v>
      </c>
      <c r="E1135" s="5" t="str">
        <f>IF(COUNTIF(Site_master[SAP ID],Site_master[[#This Row],[SAP ID]])&gt;1,"duplicate","unique")</f>
        <v>unique</v>
      </c>
      <c r="F1135" s="7" t="s">
        <v>1807</v>
      </c>
      <c r="G1135" s="7" t="s">
        <v>1808</v>
      </c>
      <c r="H1135" s="7" t="s">
        <v>1</v>
      </c>
      <c r="I1135" s="168" t="s">
        <v>111</v>
      </c>
      <c r="J1135" s="168" t="s">
        <v>143</v>
      </c>
      <c r="K1135" s="168" t="s">
        <v>1501</v>
      </c>
    </row>
    <row r="1136" spans="1:11">
      <c r="A1136" s="171" t="s">
        <v>1025</v>
      </c>
      <c r="B1136" s="5" t="s">
        <v>966</v>
      </c>
      <c r="C1136" s="167" t="s">
        <v>965</v>
      </c>
      <c r="D1136" s="5" t="s">
        <v>485</v>
      </c>
      <c r="E1136" s="5" t="str">
        <f>IF(COUNTIF(Site_master[SAP ID],Site_master[[#This Row],[SAP ID]])&gt;1,"duplicate","unique")</f>
        <v>unique</v>
      </c>
      <c r="F1136" s="7" t="s">
        <v>1807</v>
      </c>
      <c r="G1136" s="7" t="s">
        <v>1808</v>
      </c>
      <c r="H1136" s="7" t="s">
        <v>1</v>
      </c>
      <c r="I1136" s="168" t="s">
        <v>111</v>
      </c>
      <c r="J1136" s="168" t="s">
        <v>143</v>
      </c>
      <c r="K1136" s="168" t="s">
        <v>1501</v>
      </c>
    </row>
    <row r="1137" spans="1:11">
      <c r="A1137" s="171" t="s">
        <v>1025</v>
      </c>
      <c r="B1137" s="5" t="s">
        <v>966</v>
      </c>
      <c r="C1137" s="167" t="s">
        <v>965</v>
      </c>
      <c r="D1137" s="5" t="s">
        <v>60</v>
      </c>
      <c r="E1137" s="5" t="str">
        <f>IF(COUNTIF(Site_master[SAP ID],Site_master[[#This Row],[SAP ID]])&gt;1,"duplicate","unique")</f>
        <v>unique</v>
      </c>
      <c r="F1137" s="7" t="s">
        <v>1822</v>
      </c>
      <c r="G1137" s="7" t="s">
        <v>1823</v>
      </c>
      <c r="H1137" s="7" t="s">
        <v>1</v>
      </c>
      <c r="I1137" s="168" t="s">
        <v>110</v>
      </c>
      <c r="J1137" s="167" t="s">
        <v>109</v>
      </c>
      <c r="K1137" s="168" t="s">
        <v>1504</v>
      </c>
    </row>
    <row r="1138" spans="1:11">
      <c r="A1138" s="171" t="s">
        <v>1025</v>
      </c>
      <c r="B1138" s="5" t="s">
        <v>966</v>
      </c>
      <c r="C1138" s="167" t="s">
        <v>965</v>
      </c>
      <c r="D1138" s="5" t="s">
        <v>1879</v>
      </c>
      <c r="E1138" s="5" t="str">
        <f>IF(COUNTIF(Site_master[SAP ID],Site_master[[#This Row],[SAP ID]])&gt;1,"duplicate","unique")</f>
        <v>unique</v>
      </c>
      <c r="F1138" s="7" t="s">
        <v>1822</v>
      </c>
      <c r="G1138" s="7" t="s">
        <v>1823</v>
      </c>
      <c r="H1138" s="7" t="s">
        <v>1</v>
      </c>
      <c r="I1138" s="168" t="s">
        <v>110</v>
      </c>
      <c r="J1138" s="167" t="s">
        <v>109</v>
      </c>
      <c r="K1138" s="168" t="s">
        <v>1504</v>
      </c>
    </row>
    <row r="1139" spans="1:11">
      <c r="A1139" s="171" t="s">
        <v>1025</v>
      </c>
      <c r="B1139" s="5" t="s">
        <v>966</v>
      </c>
      <c r="C1139" s="167" t="s">
        <v>965</v>
      </c>
      <c r="D1139" s="5" t="s">
        <v>692</v>
      </c>
      <c r="E1139" s="5" t="str">
        <f>IF(COUNTIF(Site_master[SAP ID],Site_master[[#This Row],[SAP ID]])&gt;1,"duplicate","unique")</f>
        <v>unique</v>
      </c>
      <c r="F1139" s="7" t="s">
        <v>1822</v>
      </c>
      <c r="G1139" s="7" t="s">
        <v>1823</v>
      </c>
      <c r="H1139" s="7" t="s">
        <v>1</v>
      </c>
      <c r="I1139" s="168" t="s">
        <v>110</v>
      </c>
      <c r="J1139" s="167" t="s">
        <v>109</v>
      </c>
      <c r="K1139" s="168" t="s">
        <v>1504</v>
      </c>
    </row>
    <row r="1140" spans="1:11">
      <c r="A1140" s="171" t="s">
        <v>1025</v>
      </c>
      <c r="B1140" s="5" t="s">
        <v>966</v>
      </c>
      <c r="C1140" s="167" t="s">
        <v>965</v>
      </c>
      <c r="D1140" s="5" t="s">
        <v>388</v>
      </c>
      <c r="E1140" s="5" t="str">
        <f>IF(COUNTIF(Site_master[SAP ID],Site_master[[#This Row],[SAP ID]])&gt;1,"duplicate","unique")</f>
        <v>unique</v>
      </c>
      <c r="F1140" s="7" t="s">
        <v>1853</v>
      </c>
      <c r="G1140" s="7" t="s">
        <v>1854</v>
      </c>
      <c r="H1140" s="7" t="s">
        <v>1</v>
      </c>
      <c r="I1140" s="5" t="s">
        <v>108</v>
      </c>
      <c r="J1140" s="168" t="s">
        <v>107</v>
      </c>
      <c r="K1140" s="5" t="s">
        <v>1543</v>
      </c>
    </row>
    <row r="1141" spans="1:11">
      <c r="A1141" s="171" t="s">
        <v>1025</v>
      </c>
      <c r="B1141" s="5" t="s">
        <v>966</v>
      </c>
      <c r="C1141" s="167" t="s">
        <v>965</v>
      </c>
      <c r="D1141" s="5" t="s">
        <v>345</v>
      </c>
      <c r="E1141" s="5" t="str">
        <f>IF(COUNTIF(Site_master[SAP ID],Site_master[[#This Row],[SAP ID]])&gt;1,"duplicate","unique")</f>
        <v>unique</v>
      </c>
      <c r="F1141" s="7" t="s">
        <v>1880</v>
      </c>
      <c r="G1141" s="7" t="s">
        <v>1881</v>
      </c>
      <c r="H1141" s="7" t="s">
        <v>1</v>
      </c>
      <c r="I1141" s="5" t="s">
        <v>1441</v>
      </c>
      <c r="J1141" s="167" t="s">
        <v>105</v>
      </c>
      <c r="K1141" s="5" t="s">
        <v>1442</v>
      </c>
    </row>
    <row r="1142" spans="1:11">
      <c r="A1142" s="171" t="s">
        <v>1025</v>
      </c>
      <c r="B1142" s="5" t="s">
        <v>966</v>
      </c>
      <c r="C1142" s="167" t="s">
        <v>965</v>
      </c>
      <c r="D1142" s="5" t="s">
        <v>344</v>
      </c>
      <c r="E1142" s="5" t="str">
        <f>IF(COUNTIF(Site_master[SAP ID],Site_master[[#This Row],[SAP ID]])&gt;1,"duplicate","unique")</f>
        <v>unique</v>
      </c>
      <c r="F1142" s="7" t="s">
        <v>1880</v>
      </c>
      <c r="G1142" s="7" t="s">
        <v>1881</v>
      </c>
      <c r="H1142" s="7" t="s">
        <v>1</v>
      </c>
      <c r="I1142" s="5" t="s">
        <v>1441</v>
      </c>
      <c r="J1142" s="167" t="s">
        <v>105</v>
      </c>
      <c r="K1142" s="5" t="s">
        <v>1442</v>
      </c>
    </row>
    <row r="1143" spans="1:11">
      <c r="A1143" s="171" t="s">
        <v>1025</v>
      </c>
      <c r="B1143" s="5" t="s">
        <v>966</v>
      </c>
      <c r="C1143" s="167" t="s">
        <v>965</v>
      </c>
      <c r="D1143" s="5" t="s">
        <v>1882</v>
      </c>
      <c r="E1143" s="5" t="str">
        <f>IF(COUNTIF(Site_master[SAP ID],Site_master[[#This Row],[SAP ID]])&gt;1,"duplicate","unique")</f>
        <v>unique</v>
      </c>
      <c r="F1143" s="7" t="s">
        <v>1880</v>
      </c>
      <c r="G1143" s="7" t="s">
        <v>1881</v>
      </c>
      <c r="H1143" s="7" t="s">
        <v>1</v>
      </c>
      <c r="I1143" s="5" t="s">
        <v>1441</v>
      </c>
      <c r="J1143" s="167" t="s">
        <v>105</v>
      </c>
      <c r="K1143" s="5" t="s">
        <v>1442</v>
      </c>
    </row>
    <row r="1144" spans="1:11">
      <c r="A1144" s="171" t="s">
        <v>1025</v>
      </c>
      <c r="B1144" s="5" t="s">
        <v>966</v>
      </c>
      <c r="C1144" s="167" t="s">
        <v>965</v>
      </c>
      <c r="D1144" s="5" t="s">
        <v>1883</v>
      </c>
      <c r="E1144" s="5" t="str">
        <f>IF(COUNTIF(Site_master[SAP ID],Site_master[[#This Row],[SAP ID]])&gt;1,"duplicate","unique")</f>
        <v>unique</v>
      </c>
      <c r="F1144" s="7" t="s">
        <v>1439</v>
      </c>
      <c r="G1144" s="7" t="s">
        <v>1440</v>
      </c>
      <c r="H1144" s="7" t="s">
        <v>1</v>
      </c>
      <c r="I1144" s="5" t="s">
        <v>1441</v>
      </c>
      <c r="J1144" s="167" t="s">
        <v>105</v>
      </c>
      <c r="K1144" s="5" t="s">
        <v>1442</v>
      </c>
    </row>
    <row r="1145" spans="1:11">
      <c r="A1145" s="171" t="s">
        <v>1025</v>
      </c>
      <c r="B1145" s="5" t="s">
        <v>966</v>
      </c>
      <c r="C1145" s="167" t="s">
        <v>965</v>
      </c>
      <c r="D1145" s="5" t="s">
        <v>1884</v>
      </c>
      <c r="E1145" s="5" t="str">
        <f>IF(COUNTIF(Site_master[SAP ID],Site_master[[#This Row],[SAP ID]])&gt;1,"duplicate","unique")</f>
        <v>unique</v>
      </c>
      <c r="F1145" s="7" t="s">
        <v>1885</v>
      </c>
      <c r="G1145" s="7" t="s">
        <v>1886</v>
      </c>
      <c r="H1145" s="7" t="s">
        <v>1</v>
      </c>
      <c r="I1145" s="5" t="s">
        <v>1441</v>
      </c>
      <c r="J1145" s="167" t="s">
        <v>105</v>
      </c>
      <c r="K1145" s="5" t="s">
        <v>1442</v>
      </c>
    </row>
    <row r="1146" spans="1:11">
      <c r="A1146" s="171" t="s">
        <v>1025</v>
      </c>
      <c r="B1146" s="5" t="s">
        <v>966</v>
      </c>
      <c r="C1146" s="167" t="s">
        <v>965</v>
      </c>
      <c r="D1146" s="5" t="s">
        <v>1887</v>
      </c>
      <c r="E1146" s="5" t="str">
        <f>IF(COUNTIF(Site_master[SAP ID],Site_master[[#This Row],[SAP ID]])&gt;1,"duplicate","unique")</f>
        <v>unique</v>
      </c>
      <c r="F1146" s="7" t="s">
        <v>1439</v>
      </c>
      <c r="G1146" s="7" t="s">
        <v>1440</v>
      </c>
      <c r="H1146" s="7" t="s">
        <v>1</v>
      </c>
      <c r="I1146" s="5" t="s">
        <v>1441</v>
      </c>
      <c r="J1146" s="167" t="s">
        <v>105</v>
      </c>
      <c r="K1146" s="5" t="s">
        <v>1442</v>
      </c>
    </row>
    <row r="1147" spans="1:11">
      <c r="A1147" s="171" t="s">
        <v>1025</v>
      </c>
      <c r="B1147" s="5" t="s">
        <v>966</v>
      </c>
      <c r="C1147" s="167" t="s">
        <v>965</v>
      </c>
      <c r="D1147" s="5" t="s">
        <v>1888</v>
      </c>
      <c r="E1147" s="5" t="str">
        <f>IF(COUNTIF(Site_master[SAP ID],Site_master[[#This Row],[SAP ID]])&gt;1,"duplicate","unique")</f>
        <v>unique</v>
      </c>
      <c r="F1147" s="7" t="s">
        <v>1439</v>
      </c>
      <c r="G1147" s="7" t="s">
        <v>1440</v>
      </c>
      <c r="H1147" s="7" t="s">
        <v>1</v>
      </c>
      <c r="I1147" s="5" t="s">
        <v>1441</v>
      </c>
      <c r="J1147" s="167" t="s">
        <v>105</v>
      </c>
      <c r="K1147" s="5" t="s">
        <v>1442</v>
      </c>
    </row>
    <row r="1148" spans="1:11">
      <c r="A1148" s="171" t="s">
        <v>1025</v>
      </c>
      <c r="B1148" s="5" t="s">
        <v>966</v>
      </c>
      <c r="C1148" s="167" t="s">
        <v>965</v>
      </c>
      <c r="D1148" s="5" t="s">
        <v>538</v>
      </c>
      <c r="E1148" s="5" t="str">
        <f>IF(COUNTIF(Site_master[SAP ID],Site_master[[#This Row],[SAP ID]])&gt;1,"duplicate","unique")</f>
        <v>unique</v>
      </c>
      <c r="F1148" s="7" t="s">
        <v>1483</v>
      </c>
      <c r="G1148" s="7" t="s">
        <v>1484</v>
      </c>
      <c r="H1148" s="7" t="s">
        <v>1</v>
      </c>
      <c r="I1148" t="s">
        <v>190</v>
      </c>
      <c r="J1148" t="s">
        <v>189</v>
      </c>
      <c r="K1148" t="s">
        <v>1389</v>
      </c>
    </row>
    <row r="1149" spans="1:11">
      <c r="A1149" s="171" t="s">
        <v>1025</v>
      </c>
      <c r="B1149" s="5" t="s">
        <v>966</v>
      </c>
      <c r="C1149" s="167" t="s">
        <v>965</v>
      </c>
      <c r="D1149" s="5" t="s">
        <v>1889</v>
      </c>
      <c r="E1149" s="5" t="str">
        <f>IF(COUNTIF(Site_master[SAP ID],Site_master[[#This Row],[SAP ID]])&gt;1,"duplicate","unique")</f>
        <v>unique</v>
      </c>
      <c r="F1149" s="7" t="s">
        <v>1885</v>
      </c>
      <c r="G1149" s="7" t="s">
        <v>1886</v>
      </c>
      <c r="H1149" s="7" t="s">
        <v>1</v>
      </c>
      <c r="I1149" s="5" t="s">
        <v>1441</v>
      </c>
      <c r="J1149" s="167" t="s">
        <v>105</v>
      </c>
      <c r="K1149" s="5" t="s">
        <v>1442</v>
      </c>
    </row>
    <row r="1150" spans="1:11">
      <c r="A1150" s="171" t="s">
        <v>1025</v>
      </c>
      <c r="B1150" s="5" t="s">
        <v>966</v>
      </c>
      <c r="C1150" s="167" t="s">
        <v>965</v>
      </c>
      <c r="D1150" s="5" t="s">
        <v>1890</v>
      </c>
      <c r="E1150" s="5" t="str">
        <f>IF(COUNTIF(Site_master[SAP ID],Site_master[[#This Row],[SAP ID]])&gt;1,"duplicate","unique")</f>
        <v>unique</v>
      </c>
      <c r="F1150" s="7" t="s">
        <v>1885</v>
      </c>
      <c r="G1150" s="7" t="s">
        <v>1886</v>
      </c>
      <c r="H1150" s="7" t="s">
        <v>1</v>
      </c>
      <c r="I1150" s="5" t="s">
        <v>1441</v>
      </c>
      <c r="J1150" s="167" t="s">
        <v>105</v>
      </c>
      <c r="K1150" s="5" t="s">
        <v>1442</v>
      </c>
    </row>
    <row r="1151" spans="1:11">
      <c r="A1151" s="171" t="s">
        <v>1025</v>
      </c>
      <c r="B1151" s="5" t="s">
        <v>966</v>
      </c>
      <c r="C1151" s="167" t="s">
        <v>965</v>
      </c>
      <c r="D1151" s="5" t="s">
        <v>1891</v>
      </c>
      <c r="E1151" s="5" t="str">
        <f>IF(COUNTIF(Site_master[SAP ID],Site_master[[#This Row],[SAP ID]])&gt;1,"duplicate","unique")</f>
        <v>unique</v>
      </c>
      <c r="F1151" s="7" t="s">
        <v>1439</v>
      </c>
      <c r="G1151" s="7" t="s">
        <v>1440</v>
      </c>
      <c r="H1151" s="7" t="s">
        <v>1</v>
      </c>
      <c r="I1151" s="5" t="s">
        <v>1441</v>
      </c>
      <c r="J1151" s="167" t="s">
        <v>105</v>
      </c>
      <c r="K1151" s="5" t="s">
        <v>1442</v>
      </c>
    </row>
    <row r="1152" spans="1:11">
      <c r="A1152" s="171" t="s">
        <v>1025</v>
      </c>
      <c r="B1152" s="5" t="s">
        <v>966</v>
      </c>
      <c r="C1152" s="167" t="s">
        <v>965</v>
      </c>
      <c r="D1152" s="5" t="s">
        <v>1892</v>
      </c>
      <c r="E1152" s="5" t="str">
        <f>IF(COUNTIF(Site_master[SAP ID],Site_master[[#This Row],[SAP ID]])&gt;1,"duplicate","unique")</f>
        <v>unique</v>
      </c>
      <c r="F1152" s="7" t="s">
        <v>1439</v>
      </c>
      <c r="G1152" s="7" t="s">
        <v>1440</v>
      </c>
      <c r="H1152" s="7" t="s">
        <v>1</v>
      </c>
      <c r="I1152" s="5" t="s">
        <v>1441</v>
      </c>
      <c r="J1152" s="167" t="s">
        <v>105</v>
      </c>
      <c r="K1152" s="5" t="s">
        <v>1442</v>
      </c>
    </row>
    <row r="1153" spans="1:11">
      <c r="A1153" s="171" t="s">
        <v>1025</v>
      </c>
      <c r="B1153" s="5" t="s">
        <v>966</v>
      </c>
      <c r="C1153" s="167" t="s">
        <v>965</v>
      </c>
      <c r="D1153" s="5" t="s">
        <v>393</v>
      </c>
      <c r="E1153" s="5" t="str">
        <f>IF(COUNTIF(Site_master[SAP ID],Site_master[[#This Row],[SAP ID]])&gt;1,"duplicate","unique")</f>
        <v>unique</v>
      </c>
      <c r="F1153" s="7" t="s">
        <v>1399</v>
      </c>
      <c r="G1153" s="7" t="s">
        <v>1400</v>
      </c>
      <c r="H1153" s="7" t="s">
        <v>2</v>
      </c>
      <c r="I1153" s="168" t="s">
        <v>1393</v>
      </c>
      <c r="J1153" s="168" t="s">
        <v>1394</v>
      </c>
      <c r="K1153" t="s">
        <v>1395</v>
      </c>
    </row>
    <row r="1154" spans="1:11">
      <c r="A1154" s="171" t="s">
        <v>1025</v>
      </c>
      <c r="B1154" s="5" t="s">
        <v>966</v>
      </c>
      <c r="C1154" s="167" t="s">
        <v>965</v>
      </c>
      <c r="D1154" s="5" t="s">
        <v>1893</v>
      </c>
      <c r="E1154" s="5" t="str">
        <f>IF(COUNTIF(Site_master[SAP ID],Site_master[[#This Row],[SAP ID]])&gt;1,"duplicate","unique")</f>
        <v>unique</v>
      </c>
      <c r="F1154" s="7" t="s">
        <v>1391</v>
      </c>
      <c r="G1154" s="7" t="s">
        <v>1392</v>
      </c>
      <c r="H1154" s="7" t="s">
        <v>2</v>
      </c>
      <c r="I1154" s="168" t="s">
        <v>1393</v>
      </c>
      <c r="J1154" s="168" t="s">
        <v>1394</v>
      </c>
      <c r="K1154" t="s">
        <v>1395</v>
      </c>
    </row>
    <row r="1155" spans="1:11">
      <c r="A1155" s="171" t="s">
        <v>1025</v>
      </c>
      <c r="B1155" s="5" t="s">
        <v>966</v>
      </c>
      <c r="C1155" s="167" t="s">
        <v>965</v>
      </c>
      <c r="D1155" s="5" t="s">
        <v>1894</v>
      </c>
      <c r="E1155" s="5" t="str">
        <f>IF(COUNTIF(Site_master[SAP ID],Site_master[[#This Row],[SAP ID]])&gt;1,"duplicate","unique")</f>
        <v>unique</v>
      </c>
      <c r="F1155" s="7" t="s">
        <v>1399</v>
      </c>
      <c r="G1155" s="7" t="s">
        <v>1400</v>
      </c>
      <c r="H1155" s="7" t="s">
        <v>2</v>
      </c>
      <c r="I1155" s="168" t="s">
        <v>1393</v>
      </c>
      <c r="J1155" s="168" t="s">
        <v>1394</v>
      </c>
      <c r="K1155" t="s">
        <v>1395</v>
      </c>
    </row>
    <row r="1156" spans="1:11">
      <c r="A1156" s="171" t="s">
        <v>1025</v>
      </c>
      <c r="B1156" s="5" t="s">
        <v>966</v>
      </c>
      <c r="C1156" s="167" t="s">
        <v>965</v>
      </c>
      <c r="D1156" s="5" t="s">
        <v>93</v>
      </c>
      <c r="E1156" s="5" t="str">
        <f>IF(COUNTIF(Site_master[SAP ID],Site_master[[#This Row],[SAP ID]])&gt;1,"duplicate","unique")</f>
        <v>unique</v>
      </c>
      <c r="F1156" s="7" t="s">
        <v>1681</v>
      </c>
      <c r="G1156" s="7" t="s">
        <v>1682</v>
      </c>
      <c r="H1156" s="7" t="s">
        <v>2</v>
      </c>
      <c r="I1156" s="168" t="s">
        <v>1407</v>
      </c>
      <c r="J1156" s="168" t="s">
        <v>127</v>
      </c>
      <c r="K1156" t="s">
        <v>31</v>
      </c>
    </row>
    <row r="1157" spans="1:11">
      <c r="A1157" s="171" t="s">
        <v>1025</v>
      </c>
      <c r="B1157" s="5" t="s">
        <v>966</v>
      </c>
      <c r="C1157" s="167" t="s">
        <v>965</v>
      </c>
      <c r="D1157" s="5" t="s">
        <v>612</v>
      </c>
      <c r="E1157" s="5" t="str">
        <f>IF(COUNTIF(Site_master[SAP ID],Site_master[[#This Row],[SAP ID]])&gt;1,"duplicate","unique")</f>
        <v>unique</v>
      </c>
      <c r="F1157" s="7" t="s">
        <v>1681</v>
      </c>
      <c r="G1157" s="7" t="s">
        <v>1682</v>
      </c>
      <c r="H1157" s="7" t="s">
        <v>2</v>
      </c>
      <c r="I1157" s="168" t="s">
        <v>1407</v>
      </c>
      <c r="J1157" s="168" t="s">
        <v>127</v>
      </c>
      <c r="K1157" t="s">
        <v>31</v>
      </c>
    </row>
    <row r="1158" spans="1:11">
      <c r="A1158" s="171" t="s">
        <v>1025</v>
      </c>
      <c r="B1158" s="5" t="s">
        <v>966</v>
      </c>
      <c r="C1158" s="167" t="s">
        <v>965</v>
      </c>
      <c r="D1158" s="5" t="s">
        <v>1895</v>
      </c>
      <c r="E1158" s="5" t="str">
        <f>IF(COUNTIF(Site_master[SAP ID],Site_master[[#This Row],[SAP ID]])&gt;1,"duplicate","unique")</f>
        <v>unique</v>
      </c>
      <c r="F1158" s="7" t="s">
        <v>1790</v>
      </c>
      <c r="G1158" s="7" t="s">
        <v>1791</v>
      </c>
      <c r="H1158" s="7" t="s">
        <v>1</v>
      </c>
      <c r="I1158" s="5" t="s">
        <v>111</v>
      </c>
      <c r="J1158" s="5" t="s">
        <v>143</v>
      </c>
      <c r="K1158" s="168" t="s">
        <v>1501</v>
      </c>
    </row>
    <row r="1159" spans="1:11">
      <c r="A1159" s="171" t="s">
        <v>1025</v>
      </c>
      <c r="B1159" s="5" t="s">
        <v>966</v>
      </c>
      <c r="C1159" s="167" t="s">
        <v>965</v>
      </c>
      <c r="D1159" s="5" t="s">
        <v>1896</v>
      </c>
      <c r="E1159" s="5" t="str">
        <f>IF(COUNTIF(Site_master[SAP ID],Site_master[[#This Row],[SAP ID]])&gt;1,"duplicate","unique")</f>
        <v>unique</v>
      </c>
      <c r="F1159" s="7" t="s">
        <v>1790</v>
      </c>
      <c r="G1159" s="7" t="s">
        <v>1791</v>
      </c>
      <c r="H1159" s="7" t="s">
        <v>1</v>
      </c>
      <c r="I1159" s="5" t="s">
        <v>111</v>
      </c>
      <c r="J1159" s="5" t="s">
        <v>143</v>
      </c>
      <c r="K1159" s="168" t="s">
        <v>1501</v>
      </c>
    </row>
    <row r="1160" spans="1:11">
      <c r="A1160" s="171" t="s">
        <v>1025</v>
      </c>
      <c r="B1160" s="5" t="s">
        <v>966</v>
      </c>
      <c r="C1160" s="167" t="s">
        <v>965</v>
      </c>
      <c r="D1160" s="5" t="s">
        <v>1897</v>
      </c>
      <c r="E1160" s="5" t="str">
        <f>IF(COUNTIF(Site_master[SAP ID],Site_master[[#This Row],[SAP ID]])&gt;1,"duplicate","unique")</f>
        <v>unique</v>
      </c>
      <c r="F1160" s="7" t="s">
        <v>1898</v>
      </c>
      <c r="G1160" s="7" t="s">
        <v>1899</v>
      </c>
      <c r="H1160" s="7" t="s">
        <v>2</v>
      </c>
      <c r="I1160" s="168" t="s">
        <v>1407</v>
      </c>
      <c r="J1160" s="168" t="s">
        <v>127</v>
      </c>
      <c r="K1160" t="s">
        <v>31</v>
      </c>
    </row>
    <row r="1161" spans="1:11">
      <c r="A1161" s="171" t="s">
        <v>1025</v>
      </c>
      <c r="B1161" s="5" t="s">
        <v>966</v>
      </c>
      <c r="C1161" s="167" t="s">
        <v>965</v>
      </c>
      <c r="D1161" s="5" t="s">
        <v>648</v>
      </c>
      <c r="E1161" s="5" t="str">
        <f>IF(COUNTIF(Site_master[SAP ID],Site_master[[#This Row],[SAP ID]])&gt;1,"duplicate","unique")</f>
        <v>unique</v>
      </c>
      <c r="F1161" s="7" t="s">
        <v>1898</v>
      </c>
      <c r="G1161" s="7" t="s">
        <v>1899</v>
      </c>
      <c r="H1161" s="7" t="s">
        <v>2</v>
      </c>
      <c r="I1161" s="168" t="s">
        <v>1407</v>
      </c>
      <c r="J1161" s="168" t="s">
        <v>127</v>
      </c>
      <c r="K1161" t="s">
        <v>31</v>
      </c>
    </row>
    <row r="1162" spans="1:11">
      <c r="A1162" s="171" t="s">
        <v>1025</v>
      </c>
      <c r="B1162" s="5" t="s">
        <v>966</v>
      </c>
      <c r="C1162" s="167" t="s">
        <v>965</v>
      </c>
      <c r="D1162" s="5" t="s">
        <v>464</v>
      </c>
      <c r="E1162" s="5" t="str">
        <f>IF(COUNTIF(Site_master[SAP ID],Site_master[[#This Row],[SAP ID]])&gt;1,"duplicate","unique")</f>
        <v>unique</v>
      </c>
      <c r="F1162" s="7" t="s">
        <v>1898</v>
      </c>
      <c r="G1162" s="7" t="s">
        <v>1899</v>
      </c>
      <c r="H1162" s="7" t="s">
        <v>2</v>
      </c>
      <c r="I1162" s="168" t="s">
        <v>1407</v>
      </c>
      <c r="J1162" s="168" t="s">
        <v>127</v>
      </c>
      <c r="K1162" t="s">
        <v>31</v>
      </c>
    </row>
    <row r="1163" spans="1:11">
      <c r="A1163" s="171" t="s">
        <v>1025</v>
      </c>
      <c r="B1163" s="5" t="s">
        <v>966</v>
      </c>
      <c r="C1163" s="167" t="s">
        <v>965</v>
      </c>
      <c r="D1163" s="5" t="s">
        <v>1900</v>
      </c>
      <c r="E1163" s="5" t="str">
        <f>IF(COUNTIF(Site_master[SAP ID],Site_master[[#This Row],[SAP ID]])&gt;1,"duplicate","unique")</f>
        <v>unique</v>
      </c>
      <c r="F1163" s="7" t="s">
        <v>1898</v>
      </c>
      <c r="G1163" s="7" t="s">
        <v>1899</v>
      </c>
      <c r="H1163" s="7" t="s">
        <v>2</v>
      </c>
      <c r="I1163" s="168" t="s">
        <v>1407</v>
      </c>
      <c r="J1163" s="168" t="s">
        <v>127</v>
      </c>
      <c r="K1163" t="s">
        <v>31</v>
      </c>
    </row>
    <row r="1164" spans="1:11">
      <c r="A1164" s="171" t="s">
        <v>1025</v>
      </c>
      <c r="B1164" s="5" t="s">
        <v>966</v>
      </c>
      <c r="C1164" s="167" t="s">
        <v>965</v>
      </c>
      <c r="D1164" s="5" t="s">
        <v>694</v>
      </c>
      <c r="E1164" s="5" t="str">
        <f>IF(COUNTIF(Site_master[SAP ID],Site_master[[#This Row],[SAP ID]])&gt;1,"duplicate","unique")</f>
        <v>unique</v>
      </c>
      <c r="F1164" s="7" t="s">
        <v>1633</v>
      </c>
      <c r="G1164" s="7" t="s">
        <v>1634</v>
      </c>
      <c r="H1164" s="7" t="s">
        <v>2</v>
      </c>
      <c r="I1164" s="168" t="s">
        <v>340</v>
      </c>
      <c r="J1164" s="168" t="s">
        <v>129</v>
      </c>
      <c r="K1164" s="168" t="s">
        <v>1467</v>
      </c>
    </row>
    <row r="1165" spans="1:11">
      <c r="A1165" s="171" t="s">
        <v>1025</v>
      </c>
      <c r="B1165" s="5" t="s">
        <v>966</v>
      </c>
      <c r="C1165" s="167" t="s">
        <v>965</v>
      </c>
      <c r="D1165" s="5" t="s">
        <v>372</v>
      </c>
      <c r="E1165" s="5" t="str">
        <f>IF(COUNTIF(Site_master[SAP ID],Site_master[[#This Row],[SAP ID]])&gt;1,"duplicate","unique")</f>
        <v>unique</v>
      </c>
      <c r="F1165" s="7" t="s">
        <v>1898</v>
      </c>
      <c r="G1165" s="7" t="s">
        <v>1899</v>
      </c>
      <c r="H1165" s="7" t="s">
        <v>2</v>
      </c>
      <c r="I1165" s="168" t="s">
        <v>1407</v>
      </c>
      <c r="J1165" s="168" t="s">
        <v>127</v>
      </c>
      <c r="K1165" t="s">
        <v>31</v>
      </c>
    </row>
    <row r="1166" spans="1:11">
      <c r="A1166" s="171" t="s">
        <v>1025</v>
      </c>
      <c r="B1166" s="5" t="s">
        <v>966</v>
      </c>
      <c r="C1166" s="167" t="s">
        <v>965</v>
      </c>
      <c r="D1166" s="5" t="s">
        <v>186</v>
      </c>
      <c r="E1166" s="5" t="str">
        <f>IF(COUNTIF(Site_master[SAP ID],Site_master[[#This Row],[SAP ID]])&gt;1,"duplicate","unique")</f>
        <v>unique</v>
      </c>
      <c r="F1166" s="7" t="s">
        <v>1681</v>
      </c>
      <c r="G1166" s="7" t="s">
        <v>1682</v>
      </c>
      <c r="H1166" s="7" t="s">
        <v>2</v>
      </c>
      <c r="I1166" s="168" t="s">
        <v>1407</v>
      </c>
      <c r="J1166" s="168" t="s">
        <v>127</v>
      </c>
      <c r="K1166" t="s">
        <v>31</v>
      </c>
    </row>
    <row r="1167" spans="1:11">
      <c r="A1167" s="171" t="s">
        <v>1025</v>
      </c>
      <c r="B1167" s="5" t="s">
        <v>966</v>
      </c>
      <c r="C1167" s="167" t="s">
        <v>965</v>
      </c>
      <c r="D1167" s="5" t="s">
        <v>1901</v>
      </c>
      <c r="E1167" s="5" t="str">
        <f>IF(COUNTIF(Site_master[SAP ID],Site_master[[#This Row],[SAP ID]])&gt;1,"duplicate","unique")</f>
        <v>unique</v>
      </c>
      <c r="F1167" s="7" t="s">
        <v>1497</v>
      </c>
      <c r="G1167" s="7" t="s">
        <v>1498</v>
      </c>
      <c r="H1167" s="7" t="s">
        <v>2</v>
      </c>
      <c r="I1167" s="168" t="s">
        <v>1407</v>
      </c>
      <c r="J1167" s="168" t="s">
        <v>127</v>
      </c>
      <c r="K1167" s="169" t="s">
        <v>1408</v>
      </c>
    </row>
    <row r="1168" spans="1:11">
      <c r="A1168" s="171" t="s">
        <v>1025</v>
      </c>
      <c r="B1168" s="5" t="s">
        <v>966</v>
      </c>
      <c r="C1168" s="167" t="s">
        <v>965</v>
      </c>
      <c r="D1168" s="5" t="s">
        <v>1902</v>
      </c>
      <c r="E1168" s="5" t="str">
        <f>IF(COUNTIF(Site_master[SAP ID],Site_master[[#This Row],[SAP ID]])&gt;1,"duplicate","unique")</f>
        <v>unique</v>
      </c>
      <c r="F1168" s="7" t="s">
        <v>1497</v>
      </c>
      <c r="G1168" s="7" t="s">
        <v>1498</v>
      </c>
      <c r="H1168" s="7" t="s">
        <v>2</v>
      </c>
      <c r="I1168" s="168" t="s">
        <v>1407</v>
      </c>
      <c r="J1168" s="168" t="s">
        <v>127</v>
      </c>
      <c r="K1168" s="169" t="s">
        <v>1408</v>
      </c>
    </row>
    <row r="1169" spans="1:11">
      <c r="A1169" s="171" t="s">
        <v>1025</v>
      </c>
      <c r="B1169" s="5" t="s">
        <v>966</v>
      </c>
      <c r="C1169" s="167" t="s">
        <v>965</v>
      </c>
      <c r="D1169" s="5" t="s">
        <v>1903</v>
      </c>
      <c r="E1169" s="5" t="str">
        <f>IF(COUNTIF(Site_master[SAP ID],Site_master[[#This Row],[SAP ID]])&gt;1,"duplicate","unique")</f>
        <v>unique</v>
      </c>
      <c r="F1169" s="7" t="s">
        <v>1497</v>
      </c>
      <c r="G1169" s="7" t="s">
        <v>1498</v>
      </c>
      <c r="H1169" s="7" t="s">
        <v>2</v>
      </c>
      <c r="I1169" s="168" t="s">
        <v>1407</v>
      </c>
      <c r="J1169" s="168" t="s">
        <v>127</v>
      </c>
      <c r="K1169" s="169" t="s">
        <v>1408</v>
      </c>
    </row>
    <row r="1170" spans="1:11">
      <c r="A1170" s="171" t="s">
        <v>1025</v>
      </c>
      <c r="B1170" s="5" t="s">
        <v>966</v>
      </c>
      <c r="C1170" s="167" t="s">
        <v>965</v>
      </c>
      <c r="D1170" s="5" t="s">
        <v>1904</v>
      </c>
      <c r="E1170" s="5" t="str">
        <f>IF(COUNTIF(Site_master[SAP ID],Site_master[[#This Row],[SAP ID]])&gt;1,"duplicate","unique")</f>
        <v>unique</v>
      </c>
      <c r="F1170" s="7" t="s">
        <v>1698</v>
      </c>
      <c r="G1170" s="7" t="s">
        <v>1699</v>
      </c>
      <c r="H1170" s="7" t="s">
        <v>2</v>
      </c>
      <c r="I1170" s="168" t="s">
        <v>1407</v>
      </c>
      <c r="J1170" s="168" t="s">
        <v>127</v>
      </c>
      <c r="K1170" t="s">
        <v>31</v>
      </c>
    </row>
    <row r="1171" spans="1:11">
      <c r="A1171" s="171" t="s">
        <v>1025</v>
      </c>
      <c r="B1171" s="5" t="s">
        <v>966</v>
      </c>
      <c r="C1171" s="167" t="s">
        <v>965</v>
      </c>
      <c r="D1171" s="5" t="s">
        <v>1905</v>
      </c>
      <c r="E1171" s="5" t="str">
        <f>IF(COUNTIF(Site_master[SAP ID],Site_master[[#This Row],[SAP ID]])&gt;1,"duplicate","unique")</f>
        <v>unique</v>
      </c>
      <c r="F1171" s="7" t="s">
        <v>1728</v>
      </c>
      <c r="G1171" s="7" t="s">
        <v>1729</v>
      </c>
      <c r="H1171" s="7" t="s">
        <v>2</v>
      </c>
      <c r="I1171" s="168" t="s">
        <v>1407</v>
      </c>
      <c r="J1171" s="168" t="s">
        <v>127</v>
      </c>
      <c r="K1171" t="s">
        <v>31</v>
      </c>
    </row>
    <row r="1172" spans="1:11">
      <c r="A1172" s="171" t="s">
        <v>1025</v>
      </c>
      <c r="B1172" s="5" t="s">
        <v>966</v>
      </c>
      <c r="C1172" s="167" t="s">
        <v>965</v>
      </c>
      <c r="D1172" s="5" t="s">
        <v>1906</v>
      </c>
      <c r="E1172" s="5" t="str">
        <f>IF(COUNTIF(Site_master[SAP ID],Site_master[[#This Row],[SAP ID]])&gt;1,"duplicate","unique")</f>
        <v>unique</v>
      </c>
      <c r="F1172" s="7" t="s">
        <v>1397</v>
      </c>
      <c r="G1172" s="7" t="s">
        <v>1398</v>
      </c>
      <c r="H1172" s="7" t="s">
        <v>2</v>
      </c>
      <c r="I1172" s="168" t="s">
        <v>1393</v>
      </c>
      <c r="J1172" s="168" t="s">
        <v>1394</v>
      </c>
      <c r="K1172" t="s">
        <v>1395</v>
      </c>
    </row>
    <row r="1173" spans="1:11">
      <c r="A1173" s="171" t="s">
        <v>1025</v>
      </c>
      <c r="B1173" s="5" t="s">
        <v>966</v>
      </c>
      <c r="C1173" s="167" t="s">
        <v>965</v>
      </c>
      <c r="D1173" s="5" t="s">
        <v>218</v>
      </c>
      <c r="E1173" s="5" t="str">
        <f>IF(COUNTIF(Site_master[SAP ID],Site_master[[#This Row],[SAP ID]])&gt;1,"duplicate","unique")</f>
        <v>unique</v>
      </c>
      <c r="F1173" s="7" t="s">
        <v>1694</v>
      </c>
      <c r="G1173" s="7" t="s">
        <v>1695</v>
      </c>
      <c r="H1173" s="7" t="s">
        <v>2</v>
      </c>
      <c r="I1173" s="168" t="s">
        <v>1407</v>
      </c>
      <c r="J1173" s="168" t="s">
        <v>127</v>
      </c>
      <c r="K1173" t="s">
        <v>31</v>
      </c>
    </row>
    <row r="1174" spans="1:11">
      <c r="A1174" s="171" t="s">
        <v>1025</v>
      </c>
      <c r="B1174" s="5" t="s">
        <v>966</v>
      </c>
      <c r="C1174" s="167" t="s">
        <v>965</v>
      </c>
      <c r="D1174" s="5" t="s">
        <v>1907</v>
      </c>
      <c r="E1174" s="5" t="str">
        <f>IF(COUNTIF(Site_master[SAP ID],Site_master[[#This Row],[SAP ID]])&gt;1,"duplicate","unique")</f>
        <v>unique</v>
      </c>
      <c r="F1174" s="7">
        <v>0</v>
      </c>
      <c r="G1174" s="7" t="s">
        <v>1877</v>
      </c>
      <c r="H1174" s="7" t="s">
        <v>2</v>
      </c>
      <c r="I1174" s="168" t="s">
        <v>340</v>
      </c>
      <c r="J1174" s="168" t="s">
        <v>129</v>
      </c>
      <c r="K1174" s="168" t="s">
        <v>1467</v>
      </c>
    </row>
    <row r="1175" spans="1:11">
      <c r="A1175" s="171" t="s">
        <v>1025</v>
      </c>
      <c r="B1175" s="5" t="s">
        <v>966</v>
      </c>
      <c r="C1175" s="167" t="s">
        <v>965</v>
      </c>
      <c r="D1175" s="5" t="s">
        <v>417</v>
      </c>
      <c r="E1175" s="5" t="str">
        <f>IF(COUNTIF(Site_master[SAP ID],Site_master[[#This Row],[SAP ID]])&gt;1,"duplicate","unique")</f>
        <v>unique</v>
      </c>
      <c r="F1175" s="7" t="s">
        <v>1633</v>
      </c>
      <c r="G1175" s="7" t="s">
        <v>1634</v>
      </c>
      <c r="H1175" s="7" t="s">
        <v>2</v>
      </c>
      <c r="I1175" s="168" t="s">
        <v>340</v>
      </c>
      <c r="J1175" s="168" t="s">
        <v>129</v>
      </c>
      <c r="K1175" s="168" t="s">
        <v>1467</v>
      </c>
    </row>
    <row r="1176" spans="1:11">
      <c r="A1176" s="171" t="s">
        <v>1025</v>
      </c>
      <c r="B1176" s="5" t="s">
        <v>966</v>
      </c>
      <c r="C1176" s="167" t="s">
        <v>965</v>
      </c>
      <c r="D1176" s="5" t="s">
        <v>373</v>
      </c>
      <c r="E1176" s="5" t="str">
        <f>IF(COUNTIF(Site_master[SAP ID],Site_master[[#This Row],[SAP ID]])&gt;1,"duplicate","unique")</f>
        <v>unique</v>
      </c>
      <c r="F1176" s="7" t="s">
        <v>1898</v>
      </c>
      <c r="G1176" s="7" t="s">
        <v>1899</v>
      </c>
      <c r="H1176" s="7" t="s">
        <v>2</v>
      </c>
      <c r="I1176" s="168" t="s">
        <v>1407</v>
      </c>
      <c r="J1176" s="168" t="s">
        <v>127</v>
      </c>
      <c r="K1176" t="s">
        <v>31</v>
      </c>
    </row>
    <row r="1177" spans="1:11">
      <c r="A1177" s="171" t="s">
        <v>1025</v>
      </c>
      <c r="B1177" s="5" t="s">
        <v>966</v>
      </c>
      <c r="C1177" s="167" t="s">
        <v>965</v>
      </c>
      <c r="D1177" s="5" t="s">
        <v>1908</v>
      </c>
      <c r="E1177" s="5" t="str">
        <f>IF(COUNTIF(Site_master[SAP ID],Site_master[[#This Row],[SAP ID]])&gt;1,"duplicate","unique")</f>
        <v>unique</v>
      </c>
      <c r="F1177" s="7" t="s">
        <v>1698</v>
      </c>
      <c r="G1177" s="7" t="s">
        <v>1699</v>
      </c>
      <c r="H1177" s="7" t="s">
        <v>2</v>
      </c>
      <c r="I1177" s="168" t="s">
        <v>1407</v>
      </c>
      <c r="J1177" s="168" t="s">
        <v>127</v>
      </c>
      <c r="K1177" t="s">
        <v>31</v>
      </c>
    </row>
    <row r="1178" spans="1:11">
      <c r="A1178" s="171" t="s">
        <v>1025</v>
      </c>
      <c r="B1178" s="5" t="s">
        <v>966</v>
      </c>
      <c r="C1178" s="167" t="s">
        <v>965</v>
      </c>
      <c r="D1178" s="5" t="s">
        <v>1909</v>
      </c>
      <c r="E1178" s="5" t="str">
        <f>IF(COUNTIF(Site_master[SAP ID],Site_master[[#This Row],[SAP ID]])&gt;1,"duplicate","unique")</f>
        <v>unique</v>
      </c>
      <c r="F1178" s="7" t="s">
        <v>1497</v>
      </c>
      <c r="G1178" s="7" t="s">
        <v>1498</v>
      </c>
      <c r="H1178" s="7" t="s">
        <v>2</v>
      </c>
      <c r="I1178" s="168" t="s">
        <v>1407</v>
      </c>
      <c r="J1178" s="168" t="s">
        <v>127</v>
      </c>
      <c r="K1178" s="169" t="s">
        <v>1408</v>
      </c>
    </row>
    <row r="1179" spans="1:11">
      <c r="A1179" s="171" t="s">
        <v>1025</v>
      </c>
      <c r="B1179" s="5" t="s">
        <v>966</v>
      </c>
      <c r="C1179" s="167" t="s">
        <v>965</v>
      </c>
      <c r="D1179" s="5" t="s">
        <v>1910</v>
      </c>
      <c r="E1179" s="5" t="str">
        <f>IF(COUNTIF(Site_master[SAP ID],Site_master[[#This Row],[SAP ID]])&gt;1,"duplicate","unique")</f>
        <v>unique</v>
      </c>
      <c r="F1179" s="7" t="s">
        <v>1898</v>
      </c>
      <c r="G1179" s="7" t="s">
        <v>1899</v>
      </c>
      <c r="H1179" s="7" t="s">
        <v>2</v>
      </c>
      <c r="I1179" s="168" t="s">
        <v>1407</v>
      </c>
      <c r="J1179" s="168" t="s">
        <v>127</v>
      </c>
      <c r="K1179" t="s">
        <v>31</v>
      </c>
    </row>
    <row r="1180" spans="1:11">
      <c r="A1180" s="171" t="s">
        <v>1025</v>
      </c>
      <c r="B1180" s="5" t="s">
        <v>966</v>
      </c>
      <c r="C1180" s="167" t="s">
        <v>965</v>
      </c>
      <c r="D1180" s="5" t="s">
        <v>1911</v>
      </c>
      <c r="E1180" s="5" t="str">
        <f>IF(COUNTIF(Site_master[SAP ID],Site_master[[#This Row],[SAP ID]])&gt;1,"duplicate","unique")</f>
        <v>unique</v>
      </c>
      <c r="F1180" s="7" t="s">
        <v>1497</v>
      </c>
      <c r="G1180" s="7" t="s">
        <v>1498</v>
      </c>
      <c r="H1180" s="7" t="s">
        <v>2</v>
      </c>
      <c r="I1180" s="168" t="s">
        <v>1407</v>
      </c>
      <c r="J1180" s="168" t="s">
        <v>127</v>
      </c>
      <c r="K1180" s="169" t="s">
        <v>1408</v>
      </c>
    </row>
    <row r="1181" spans="1:11">
      <c r="A1181" s="171" t="s">
        <v>1025</v>
      </c>
      <c r="B1181" s="5" t="s">
        <v>966</v>
      </c>
      <c r="C1181" s="167" t="s">
        <v>965</v>
      </c>
      <c r="D1181" s="5" t="s">
        <v>374</v>
      </c>
      <c r="E1181" s="5" t="str">
        <f>IF(COUNTIF(Site_master[SAP ID],Site_master[[#This Row],[SAP ID]])&gt;1,"duplicate","unique")</f>
        <v>unique</v>
      </c>
      <c r="F1181" s="7" t="s">
        <v>1898</v>
      </c>
      <c r="G1181" s="7" t="s">
        <v>1899</v>
      </c>
      <c r="H1181" s="7" t="s">
        <v>2</v>
      </c>
      <c r="I1181" s="168" t="s">
        <v>1407</v>
      </c>
      <c r="J1181" s="168" t="s">
        <v>127</v>
      </c>
      <c r="K1181" t="s">
        <v>31</v>
      </c>
    </row>
    <row r="1182" spans="1:11">
      <c r="A1182" s="171" t="s">
        <v>1025</v>
      </c>
      <c r="B1182" s="5" t="s">
        <v>966</v>
      </c>
      <c r="C1182" s="167" t="s">
        <v>965</v>
      </c>
      <c r="D1182" s="5" t="s">
        <v>375</v>
      </c>
      <c r="E1182" s="5" t="str">
        <f>IF(COUNTIF(Site_master[SAP ID],Site_master[[#This Row],[SAP ID]])&gt;1,"duplicate","unique")</f>
        <v>unique</v>
      </c>
      <c r="F1182" s="7" t="s">
        <v>1898</v>
      </c>
      <c r="G1182" s="7" t="s">
        <v>1899</v>
      </c>
      <c r="H1182" s="7" t="s">
        <v>2</v>
      </c>
      <c r="I1182" s="168" t="s">
        <v>1407</v>
      </c>
      <c r="J1182" s="168" t="s">
        <v>127</v>
      </c>
      <c r="K1182" t="s">
        <v>31</v>
      </c>
    </row>
    <row r="1183" spans="1:11">
      <c r="A1183" s="171" t="s">
        <v>1025</v>
      </c>
      <c r="B1183" s="5" t="s">
        <v>966</v>
      </c>
      <c r="C1183" s="167" t="s">
        <v>965</v>
      </c>
      <c r="D1183" s="5" t="s">
        <v>1912</v>
      </c>
      <c r="E1183" s="5" t="str">
        <f>IF(COUNTIF(Site_master[SAP ID],Site_master[[#This Row],[SAP ID]])&gt;1,"duplicate","unique")</f>
        <v>unique</v>
      </c>
      <c r="F1183" s="7" t="s">
        <v>1497</v>
      </c>
      <c r="G1183" s="7" t="s">
        <v>1498</v>
      </c>
      <c r="H1183" s="7" t="s">
        <v>2</v>
      </c>
      <c r="I1183" s="168" t="s">
        <v>1407</v>
      </c>
      <c r="J1183" s="168" t="s">
        <v>127</v>
      </c>
      <c r="K1183" s="169" t="s">
        <v>1408</v>
      </c>
    </row>
    <row r="1184" spans="1:11">
      <c r="A1184" s="171" t="s">
        <v>1025</v>
      </c>
      <c r="B1184" s="5" t="s">
        <v>966</v>
      </c>
      <c r="C1184" s="167" t="s">
        <v>965</v>
      </c>
      <c r="D1184" s="5" t="s">
        <v>1913</v>
      </c>
      <c r="E1184" s="5" t="str">
        <f>IF(COUNTIF(Site_master[SAP ID],Site_master[[#This Row],[SAP ID]])&gt;1,"duplicate","unique")</f>
        <v>unique</v>
      </c>
      <c r="F1184" s="7" t="s">
        <v>1497</v>
      </c>
      <c r="G1184" s="7" t="s">
        <v>1498</v>
      </c>
      <c r="H1184" s="7" t="s">
        <v>2</v>
      </c>
      <c r="I1184" s="168" t="s">
        <v>1407</v>
      </c>
      <c r="J1184" s="168" t="s">
        <v>127</v>
      </c>
      <c r="K1184" s="169" t="s">
        <v>1408</v>
      </c>
    </row>
    <row r="1185" spans="1:11">
      <c r="A1185" s="171" t="s">
        <v>1025</v>
      </c>
      <c r="B1185" s="5" t="s">
        <v>966</v>
      </c>
      <c r="C1185" s="167" t="s">
        <v>965</v>
      </c>
      <c r="D1185" s="5" t="s">
        <v>1914</v>
      </c>
      <c r="E1185" s="5" t="str">
        <f>IF(COUNTIF(Site_master[SAP ID],Site_master[[#This Row],[SAP ID]])&gt;1,"duplicate","unique")</f>
        <v>unique</v>
      </c>
      <c r="F1185" s="7" t="s">
        <v>1497</v>
      </c>
      <c r="G1185" s="7" t="s">
        <v>1498</v>
      </c>
      <c r="H1185" s="7" t="s">
        <v>2</v>
      </c>
      <c r="I1185" s="168" t="s">
        <v>1407</v>
      </c>
      <c r="J1185" s="168" t="s">
        <v>127</v>
      </c>
      <c r="K1185" s="169" t="s">
        <v>1408</v>
      </c>
    </row>
    <row r="1186" spans="1:11">
      <c r="A1186" s="171" t="s">
        <v>1025</v>
      </c>
      <c r="B1186" s="5" t="s">
        <v>966</v>
      </c>
      <c r="C1186" s="167" t="s">
        <v>965</v>
      </c>
      <c r="D1186" s="5" t="s">
        <v>1915</v>
      </c>
      <c r="E1186" s="5" t="str">
        <f>IF(COUNTIF(Site_master[SAP ID],Site_master[[#This Row],[SAP ID]])&gt;1,"duplicate","unique")</f>
        <v>unique</v>
      </c>
      <c r="F1186" s="7" t="s">
        <v>1898</v>
      </c>
      <c r="G1186" s="7" t="s">
        <v>1899</v>
      </c>
      <c r="H1186" s="7" t="s">
        <v>2</v>
      </c>
      <c r="I1186" s="168" t="s">
        <v>1407</v>
      </c>
      <c r="J1186" s="168" t="s">
        <v>127</v>
      </c>
      <c r="K1186" t="s">
        <v>31</v>
      </c>
    </row>
    <row r="1187" spans="1:11">
      <c r="A1187" s="171" t="s">
        <v>1025</v>
      </c>
      <c r="B1187" s="5" t="s">
        <v>966</v>
      </c>
      <c r="C1187" s="167" t="s">
        <v>965</v>
      </c>
      <c r="D1187" s="5" t="s">
        <v>1916</v>
      </c>
      <c r="E1187" s="5" t="str">
        <f>IF(COUNTIF(Site_master[SAP ID],Site_master[[#This Row],[SAP ID]])&gt;1,"duplicate","unique")</f>
        <v>unique</v>
      </c>
      <c r="F1187" s="7" t="s">
        <v>1497</v>
      </c>
      <c r="G1187" s="7" t="s">
        <v>1498</v>
      </c>
      <c r="H1187" s="7" t="s">
        <v>2</v>
      </c>
      <c r="I1187" s="168" t="s">
        <v>1407</v>
      </c>
      <c r="J1187" s="168" t="s">
        <v>127</v>
      </c>
      <c r="K1187" s="169" t="s">
        <v>1408</v>
      </c>
    </row>
    <row r="1188" spans="1:11">
      <c r="A1188" s="171" t="s">
        <v>1025</v>
      </c>
      <c r="B1188" s="5" t="s">
        <v>966</v>
      </c>
      <c r="C1188" s="167" t="s">
        <v>965</v>
      </c>
      <c r="D1188" s="5" t="s">
        <v>1917</v>
      </c>
      <c r="E1188" s="5" t="str">
        <f>IF(COUNTIF(Site_master[SAP ID],Site_master[[#This Row],[SAP ID]])&gt;1,"duplicate","unique")</f>
        <v>unique</v>
      </c>
      <c r="F1188" s="7" t="s">
        <v>1898</v>
      </c>
      <c r="G1188" s="7" t="s">
        <v>1899</v>
      </c>
      <c r="H1188" s="7" t="s">
        <v>2</v>
      </c>
      <c r="I1188" s="168" t="s">
        <v>1407</v>
      </c>
      <c r="J1188" s="168" t="s">
        <v>127</v>
      </c>
      <c r="K1188" t="s">
        <v>31</v>
      </c>
    </row>
    <row r="1189" spans="1:11">
      <c r="A1189" s="171" t="s">
        <v>1025</v>
      </c>
      <c r="B1189" s="5" t="s">
        <v>966</v>
      </c>
      <c r="C1189" s="167" t="s">
        <v>965</v>
      </c>
      <c r="D1189" s="5" t="s">
        <v>1918</v>
      </c>
      <c r="E1189" s="5" t="str">
        <f>IF(COUNTIF(Site_master[SAP ID],Site_master[[#This Row],[SAP ID]])&gt;1,"duplicate","unique")</f>
        <v>unique</v>
      </c>
      <c r="F1189" s="7" t="s">
        <v>1898</v>
      </c>
      <c r="G1189" s="7" t="s">
        <v>1899</v>
      </c>
      <c r="H1189" s="7" t="s">
        <v>2</v>
      </c>
      <c r="I1189" s="168" t="s">
        <v>1407</v>
      </c>
      <c r="J1189" s="168" t="s">
        <v>127</v>
      </c>
      <c r="K1189" t="s">
        <v>31</v>
      </c>
    </row>
    <row r="1190" spans="1:11">
      <c r="A1190" s="171" t="s">
        <v>1025</v>
      </c>
      <c r="B1190" s="5" t="s">
        <v>966</v>
      </c>
      <c r="C1190" s="167" t="s">
        <v>965</v>
      </c>
      <c r="D1190" s="5" t="s">
        <v>462</v>
      </c>
      <c r="E1190" s="5" t="str">
        <f>IF(COUNTIF(Site_master[SAP ID],Site_master[[#This Row],[SAP ID]])&gt;1,"duplicate","unique")</f>
        <v>unique</v>
      </c>
      <c r="F1190" s="7" t="s">
        <v>1898</v>
      </c>
      <c r="G1190" s="7" t="s">
        <v>1899</v>
      </c>
      <c r="H1190" s="7" t="s">
        <v>2</v>
      </c>
      <c r="I1190" s="168" t="s">
        <v>1407</v>
      </c>
      <c r="J1190" s="168" t="s">
        <v>127</v>
      </c>
      <c r="K1190" t="s">
        <v>31</v>
      </c>
    </row>
    <row r="1191" spans="1:11">
      <c r="A1191" s="171" t="s">
        <v>1025</v>
      </c>
      <c r="B1191" s="5" t="s">
        <v>966</v>
      </c>
      <c r="C1191" s="167" t="s">
        <v>965</v>
      </c>
      <c r="D1191" s="5" t="s">
        <v>1919</v>
      </c>
      <c r="E1191" s="5" t="str">
        <f>IF(COUNTIF(Site_master[SAP ID],Site_master[[#This Row],[SAP ID]])&gt;1,"duplicate","unique")</f>
        <v>unique</v>
      </c>
      <c r="F1191" s="7" t="s">
        <v>1607</v>
      </c>
      <c r="G1191" s="7" t="s">
        <v>1608</v>
      </c>
      <c r="H1191" s="7" t="s">
        <v>2</v>
      </c>
      <c r="I1191" s="168" t="s">
        <v>1407</v>
      </c>
      <c r="J1191" s="168" t="s">
        <v>127</v>
      </c>
      <c r="K1191" s="169" t="s">
        <v>1408</v>
      </c>
    </row>
    <row r="1192" spans="1:11">
      <c r="A1192" s="171" t="s">
        <v>1025</v>
      </c>
      <c r="B1192" s="5" t="s">
        <v>966</v>
      </c>
      <c r="C1192" s="167" t="s">
        <v>965</v>
      </c>
      <c r="D1192" s="5" t="s">
        <v>1920</v>
      </c>
      <c r="E1192" s="5" t="str">
        <f>IF(COUNTIF(Site_master[SAP ID],Site_master[[#This Row],[SAP ID]])&gt;1,"duplicate","unique")</f>
        <v>unique</v>
      </c>
      <c r="F1192" s="7" t="s">
        <v>1607</v>
      </c>
      <c r="G1192" s="7" t="s">
        <v>1608</v>
      </c>
      <c r="H1192" s="7" t="s">
        <v>2</v>
      </c>
      <c r="I1192" s="168" t="s">
        <v>1407</v>
      </c>
      <c r="J1192" s="168" t="s">
        <v>127</v>
      </c>
      <c r="K1192" s="169" t="s">
        <v>1408</v>
      </c>
    </row>
    <row r="1193" spans="1:11">
      <c r="A1193" s="171" t="s">
        <v>1025</v>
      </c>
      <c r="B1193" s="5" t="s">
        <v>966</v>
      </c>
      <c r="C1193" s="167" t="s">
        <v>965</v>
      </c>
      <c r="D1193" s="5" t="s">
        <v>1921</v>
      </c>
      <c r="E1193" s="5" t="str">
        <f>IF(COUNTIF(Site_master[SAP ID],Site_master[[#This Row],[SAP ID]])&gt;1,"duplicate","unique")</f>
        <v>unique</v>
      </c>
      <c r="F1193" s="7" t="s">
        <v>1607</v>
      </c>
      <c r="G1193" s="7" t="s">
        <v>1608</v>
      </c>
      <c r="H1193" s="7" t="s">
        <v>2</v>
      </c>
      <c r="I1193" s="168" t="s">
        <v>1407</v>
      </c>
      <c r="J1193" s="168" t="s">
        <v>127</v>
      </c>
      <c r="K1193" s="169" t="s">
        <v>1408</v>
      </c>
    </row>
    <row r="1194" spans="1:11">
      <c r="A1194" s="171" t="s">
        <v>1025</v>
      </c>
      <c r="B1194" s="5" t="s">
        <v>966</v>
      </c>
      <c r="C1194" s="167" t="s">
        <v>965</v>
      </c>
      <c r="D1194" s="5" t="s">
        <v>1922</v>
      </c>
      <c r="E1194" s="5" t="str">
        <f>IF(COUNTIF(Site_master[SAP ID],Site_master[[#This Row],[SAP ID]])&gt;1,"duplicate","unique")</f>
        <v>unique</v>
      </c>
      <c r="F1194" s="7" t="s">
        <v>1607</v>
      </c>
      <c r="G1194" s="7" t="s">
        <v>1608</v>
      </c>
      <c r="H1194" s="7" t="s">
        <v>2</v>
      </c>
      <c r="I1194" s="168" t="s">
        <v>1407</v>
      </c>
      <c r="J1194" s="168" t="s">
        <v>127</v>
      </c>
      <c r="K1194" s="169" t="s">
        <v>1408</v>
      </c>
    </row>
    <row r="1195" spans="1:11">
      <c r="A1195" s="171" t="s">
        <v>1025</v>
      </c>
      <c r="B1195" s="5" t="s">
        <v>966</v>
      </c>
      <c r="C1195" s="167" t="s">
        <v>965</v>
      </c>
      <c r="D1195" s="5" t="s">
        <v>1923</v>
      </c>
      <c r="E1195" s="5" t="str">
        <f>IF(COUNTIF(Site_master[SAP ID],Site_master[[#This Row],[SAP ID]])&gt;1,"duplicate","unique")</f>
        <v>unique</v>
      </c>
      <c r="F1195" s="7" t="s">
        <v>1607</v>
      </c>
      <c r="G1195" s="7" t="s">
        <v>1608</v>
      </c>
      <c r="H1195" s="7" t="s">
        <v>2</v>
      </c>
      <c r="I1195" s="168" t="s">
        <v>1407</v>
      </c>
      <c r="J1195" s="168" t="s">
        <v>127</v>
      </c>
      <c r="K1195" s="169" t="s">
        <v>1408</v>
      </c>
    </row>
    <row r="1196" spans="1:11">
      <c r="A1196" s="171" t="s">
        <v>1025</v>
      </c>
      <c r="B1196" s="5" t="s">
        <v>966</v>
      </c>
      <c r="C1196" s="167" t="s">
        <v>965</v>
      </c>
      <c r="D1196" s="5" t="s">
        <v>287</v>
      </c>
      <c r="E1196" s="5" t="str">
        <f>IF(COUNTIF(Site_master[SAP ID],Site_master[[#This Row],[SAP ID]])&gt;1,"duplicate","unique")</f>
        <v>unique</v>
      </c>
      <c r="F1196" s="7" t="s">
        <v>1768</v>
      </c>
      <c r="G1196" s="7" t="s">
        <v>1769</v>
      </c>
      <c r="H1196" s="7" t="s">
        <v>1</v>
      </c>
      <c r="I1196" s="5" t="s">
        <v>111</v>
      </c>
      <c r="J1196" s="5" t="s">
        <v>143</v>
      </c>
      <c r="K1196" s="168" t="s">
        <v>1501</v>
      </c>
    </row>
    <row r="1197" spans="1:11">
      <c r="A1197" s="171" t="s">
        <v>1025</v>
      </c>
      <c r="B1197" s="5" t="s">
        <v>966</v>
      </c>
      <c r="C1197" s="167" t="s">
        <v>965</v>
      </c>
      <c r="D1197" s="5" t="s">
        <v>281</v>
      </c>
      <c r="E1197" s="5" t="str">
        <f>IF(COUNTIF(Site_master[SAP ID],Site_master[[#This Row],[SAP ID]])&gt;1,"duplicate","unique")</f>
        <v>unique</v>
      </c>
      <c r="F1197" s="7" t="s">
        <v>1863</v>
      </c>
      <c r="G1197" s="7" t="s">
        <v>1864</v>
      </c>
      <c r="H1197" s="7" t="s">
        <v>1</v>
      </c>
      <c r="I1197" s="168" t="s">
        <v>110</v>
      </c>
      <c r="J1197" s="167" t="s">
        <v>109</v>
      </c>
      <c r="K1197" s="168" t="s">
        <v>1504</v>
      </c>
    </row>
    <row r="1198" spans="1:11">
      <c r="A1198" s="171" t="s">
        <v>1025</v>
      </c>
      <c r="B1198" s="5" t="s">
        <v>966</v>
      </c>
      <c r="C1198" s="167" t="s">
        <v>965</v>
      </c>
      <c r="D1198" s="5" t="s">
        <v>280</v>
      </c>
      <c r="E1198" s="5" t="str">
        <f>IF(COUNTIF(Site_master[SAP ID],Site_master[[#This Row],[SAP ID]])&gt;1,"duplicate","unique")</f>
        <v>unique</v>
      </c>
      <c r="F1198" s="7" t="s">
        <v>1863</v>
      </c>
      <c r="G1198" s="7" t="s">
        <v>1864</v>
      </c>
      <c r="H1198" s="7" t="s">
        <v>1</v>
      </c>
      <c r="I1198" s="168" t="s">
        <v>110</v>
      </c>
      <c r="J1198" s="167" t="s">
        <v>109</v>
      </c>
      <c r="K1198" s="168" t="s">
        <v>1504</v>
      </c>
    </row>
    <row r="1199" spans="1:11">
      <c r="A1199" s="171" t="s">
        <v>1025</v>
      </c>
      <c r="B1199" s="5" t="s">
        <v>966</v>
      </c>
      <c r="C1199" s="167" t="s">
        <v>965</v>
      </c>
      <c r="D1199" s="5" t="s">
        <v>337</v>
      </c>
      <c r="E1199" s="5" t="str">
        <f>IF(COUNTIF(Site_master[SAP ID],Site_master[[#This Row],[SAP ID]])&gt;1,"duplicate","unique")</f>
        <v>unique</v>
      </c>
      <c r="F1199" s="7" t="s">
        <v>1822</v>
      </c>
      <c r="G1199" s="7" t="s">
        <v>1823</v>
      </c>
      <c r="H1199" s="7" t="s">
        <v>1</v>
      </c>
      <c r="I1199" s="168" t="s">
        <v>110</v>
      </c>
      <c r="J1199" s="167" t="s">
        <v>109</v>
      </c>
      <c r="K1199" s="168" t="s">
        <v>1504</v>
      </c>
    </row>
    <row r="1200" spans="1:11">
      <c r="A1200" s="171" t="s">
        <v>1025</v>
      </c>
      <c r="B1200" s="5" t="s">
        <v>966</v>
      </c>
      <c r="C1200" s="167" t="s">
        <v>965</v>
      </c>
      <c r="D1200" s="5" t="s">
        <v>693</v>
      </c>
      <c r="E1200" s="5" t="str">
        <f>IF(COUNTIF(Site_master[SAP ID],Site_master[[#This Row],[SAP ID]])&gt;1,"duplicate","unique")</f>
        <v>unique</v>
      </c>
      <c r="F1200" s="7" t="s">
        <v>1822</v>
      </c>
      <c r="G1200" s="7" t="s">
        <v>1823</v>
      </c>
      <c r="H1200" s="7" t="s">
        <v>1</v>
      </c>
      <c r="I1200" s="168" t="s">
        <v>110</v>
      </c>
      <c r="J1200" s="167" t="s">
        <v>109</v>
      </c>
      <c r="K1200" s="168" t="s">
        <v>1504</v>
      </c>
    </row>
    <row r="1201" spans="1:11">
      <c r="A1201" s="171" t="s">
        <v>1025</v>
      </c>
      <c r="B1201" s="5" t="s">
        <v>966</v>
      </c>
      <c r="C1201" s="167" t="s">
        <v>965</v>
      </c>
      <c r="D1201" s="5" t="s">
        <v>279</v>
      </c>
      <c r="E1201" s="5" t="str">
        <f>IF(COUNTIF(Site_master[SAP ID],Site_master[[#This Row],[SAP ID]])&gt;1,"duplicate","unique")</f>
        <v>unique</v>
      </c>
      <c r="F1201" s="7" t="s">
        <v>1863</v>
      </c>
      <c r="G1201" s="7" t="s">
        <v>1864</v>
      </c>
      <c r="H1201" s="7" t="s">
        <v>1</v>
      </c>
      <c r="I1201" s="168" t="s">
        <v>110</v>
      </c>
      <c r="J1201" s="167" t="s">
        <v>109</v>
      </c>
      <c r="K1201" s="168" t="s">
        <v>1504</v>
      </c>
    </row>
    <row r="1202" spans="1:11">
      <c r="A1202" s="171" t="s">
        <v>1025</v>
      </c>
      <c r="B1202" s="5" t="s">
        <v>966</v>
      </c>
      <c r="C1202" s="167" t="s">
        <v>965</v>
      </c>
      <c r="D1202" s="5" t="s">
        <v>54</v>
      </c>
      <c r="E1202" s="5" t="str">
        <f>IF(COUNTIF(Site_master[SAP ID],Site_master[[#This Row],[SAP ID]])&gt;1,"duplicate","unique")</f>
        <v>unique</v>
      </c>
      <c r="F1202" s="7" t="s">
        <v>1572</v>
      </c>
      <c r="G1202" s="7" t="s">
        <v>1573</v>
      </c>
      <c r="H1202" s="7" t="s">
        <v>1</v>
      </c>
      <c r="I1202" s="168" t="s">
        <v>110</v>
      </c>
      <c r="J1202" s="167" t="s">
        <v>109</v>
      </c>
      <c r="K1202" s="168" t="s">
        <v>1504</v>
      </c>
    </row>
    <row r="1203" spans="1:11">
      <c r="A1203" s="171" t="s">
        <v>1025</v>
      </c>
      <c r="B1203" s="5" t="s">
        <v>966</v>
      </c>
      <c r="C1203" s="167" t="s">
        <v>965</v>
      </c>
      <c r="D1203" s="5" t="s">
        <v>56</v>
      </c>
      <c r="E1203" s="5" t="str">
        <f>IF(COUNTIF(Site_master[SAP ID],Site_master[[#This Row],[SAP ID]])&gt;1,"duplicate","unique")</f>
        <v>unique</v>
      </c>
      <c r="F1203" s="7" t="s">
        <v>1572</v>
      </c>
      <c r="G1203" s="7" t="s">
        <v>1573</v>
      </c>
      <c r="H1203" s="7" t="s">
        <v>1</v>
      </c>
      <c r="I1203" s="168" t="s">
        <v>110</v>
      </c>
      <c r="J1203" s="167" t="s">
        <v>109</v>
      </c>
      <c r="K1203" s="168" t="s">
        <v>1504</v>
      </c>
    </row>
    <row r="1204" spans="1:11">
      <c r="A1204" s="171" t="s">
        <v>1025</v>
      </c>
      <c r="B1204" s="5" t="s">
        <v>966</v>
      </c>
      <c r="C1204" s="167" t="s">
        <v>965</v>
      </c>
      <c r="D1204" s="5" t="s">
        <v>486</v>
      </c>
      <c r="E1204" s="5" t="str">
        <f>IF(COUNTIF(Site_master[SAP ID],Site_master[[#This Row],[SAP ID]])&gt;1,"duplicate","unique")</f>
        <v>unique</v>
      </c>
      <c r="F1204" s="7" t="s">
        <v>1741</v>
      </c>
      <c r="G1204" s="7" t="s">
        <v>1742</v>
      </c>
      <c r="H1204" s="7" t="s">
        <v>1</v>
      </c>
      <c r="I1204" s="168" t="s">
        <v>111</v>
      </c>
      <c r="J1204" s="168" t="s">
        <v>143</v>
      </c>
      <c r="K1204" s="168" t="s">
        <v>1501</v>
      </c>
    </row>
    <row r="1205" spans="1:11">
      <c r="A1205" s="171" t="s">
        <v>1025</v>
      </c>
      <c r="B1205" s="5" t="s">
        <v>966</v>
      </c>
      <c r="C1205" s="167" t="s">
        <v>965</v>
      </c>
      <c r="D1205" s="5" t="s">
        <v>487</v>
      </c>
      <c r="E1205" s="5" t="str">
        <f>IF(COUNTIF(Site_master[SAP ID],Site_master[[#This Row],[SAP ID]])&gt;1,"duplicate","unique")</f>
        <v>unique</v>
      </c>
      <c r="F1205" s="7" t="s">
        <v>1741</v>
      </c>
      <c r="G1205" s="7" t="s">
        <v>1742</v>
      </c>
      <c r="H1205" s="7" t="s">
        <v>1</v>
      </c>
      <c r="I1205" s="168" t="s">
        <v>111</v>
      </c>
      <c r="J1205" s="168" t="s">
        <v>143</v>
      </c>
      <c r="K1205" s="168" t="s">
        <v>1501</v>
      </c>
    </row>
    <row r="1206" spans="1:11">
      <c r="A1206" s="171" t="s">
        <v>1025</v>
      </c>
      <c r="B1206" s="5" t="s">
        <v>966</v>
      </c>
      <c r="C1206" s="167" t="s">
        <v>965</v>
      </c>
      <c r="D1206" s="5" t="s">
        <v>57</v>
      </c>
      <c r="E1206" s="5" t="str">
        <f>IF(COUNTIF(Site_master[SAP ID],Site_master[[#This Row],[SAP ID]])&gt;1,"duplicate","unique")</f>
        <v>unique</v>
      </c>
      <c r="F1206" s="7" t="s">
        <v>1572</v>
      </c>
      <c r="G1206" s="7" t="s">
        <v>1573</v>
      </c>
      <c r="H1206" s="7" t="s">
        <v>1</v>
      </c>
      <c r="I1206" s="168" t="s">
        <v>110</v>
      </c>
      <c r="J1206" s="167" t="s">
        <v>109</v>
      </c>
      <c r="K1206" s="168" t="s">
        <v>1504</v>
      </c>
    </row>
    <row r="1207" spans="1:11">
      <c r="A1207" s="171" t="s">
        <v>1025</v>
      </c>
      <c r="B1207" s="5" t="s">
        <v>966</v>
      </c>
      <c r="C1207" s="167" t="s">
        <v>965</v>
      </c>
      <c r="D1207" s="5" t="s">
        <v>507</v>
      </c>
      <c r="E1207" s="5" t="str">
        <f>IF(COUNTIF(Site_master[SAP ID],Site_master[[#This Row],[SAP ID]])&gt;1,"duplicate","unique")</f>
        <v>unique</v>
      </c>
      <c r="F1207" s="7" t="s">
        <v>1803</v>
      </c>
      <c r="G1207" s="7" t="s">
        <v>1804</v>
      </c>
      <c r="H1207" s="7" t="s">
        <v>1</v>
      </c>
      <c r="I1207" s="168" t="s">
        <v>111</v>
      </c>
      <c r="J1207" s="168" t="s">
        <v>143</v>
      </c>
      <c r="K1207" s="168" t="s">
        <v>1501</v>
      </c>
    </row>
    <row r="1208" spans="1:11">
      <c r="A1208" s="171" t="s">
        <v>1025</v>
      </c>
      <c r="B1208" s="5" t="s">
        <v>966</v>
      </c>
      <c r="C1208" s="167" t="s">
        <v>965</v>
      </c>
      <c r="D1208" s="5" t="s">
        <v>594</v>
      </c>
      <c r="E1208" s="5" t="str">
        <f>IF(COUNTIF(Site_master[SAP ID],Site_master[[#This Row],[SAP ID]])&gt;1,"duplicate","unique")</f>
        <v>unique</v>
      </c>
      <c r="F1208" s="7" t="s">
        <v>1863</v>
      </c>
      <c r="G1208" s="7" t="s">
        <v>1864</v>
      </c>
      <c r="H1208" s="7" t="s">
        <v>1</v>
      </c>
      <c r="I1208" s="168" t="s">
        <v>110</v>
      </c>
      <c r="J1208" s="167" t="s">
        <v>109</v>
      </c>
      <c r="K1208" s="168" t="s">
        <v>1504</v>
      </c>
    </row>
    <row r="1209" spans="1:11">
      <c r="A1209" s="171" t="s">
        <v>1025</v>
      </c>
      <c r="B1209" s="5" t="s">
        <v>966</v>
      </c>
      <c r="C1209" s="167" t="s">
        <v>965</v>
      </c>
      <c r="D1209" s="5" t="s">
        <v>547</v>
      </c>
      <c r="E1209" s="5" t="str">
        <f>IF(COUNTIF(Site_master[SAP ID],Site_master[[#This Row],[SAP ID]])&gt;1,"duplicate","unique")</f>
        <v>unique</v>
      </c>
      <c r="F1209" s="7" t="s">
        <v>1873</v>
      </c>
      <c r="G1209" s="7" t="s">
        <v>1874</v>
      </c>
      <c r="H1209" s="7" t="s">
        <v>1</v>
      </c>
      <c r="I1209" s="5" t="s">
        <v>1441</v>
      </c>
      <c r="J1209" s="167" t="s">
        <v>105</v>
      </c>
      <c r="K1209" s="5" t="s">
        <v>1442</v>
      </c>
    </row>
    <row r="1210" spans="1:11">
      <c r="A1210" s="171" t="s">
        <v>1025</v>
      </c>
      <c r="B1210" s="5" t="s">
        <v>966</v>
      </c>
      <c r="C1210" s="167" t="s">
        <v>965</v>
      </c>
      <c r="D1210" s="5" t="s">
        <v>1924</v>
      </c>
      <c r="E1210" s="5" t="str">
        <f>IF(COUNTIF(Site_master[SAP ID],Site_master[[#This Row],[SAP ID]])&gt;1,"duplicate","unique")</f>
        <v>unique</v>
      </c>
      <c r="F1210" s="7" t="s">
        <v>1873</v>
      </c>
      <c r="G1210" s="7" t="s">
        <v>1874</v>
      </c>
      <c r="H1210" s="7" t="s">
        <v>1</v>
      </c>
      <c r="I1210" s="5" t="s">
        <v>1441</v>
      </c>
      <c r="J1210" s="167" t="s">
        <v>105</v>
      </c>
      <c r="K1210" s="5" t="s">
        <v>1442</v>
      </c>
    </row>
    <row r="1211" spans="1:11">
      <c r="A1211" s="171" t="s">
        <v>1025</v>
      </c>
      <c r="B1211" s="5" t="s">
        <v>966</v>
      </c>
      <c r="C1211" s="167" t="s">
        <v>965</v>
      </c>
      <c r="D1211" s="5" t="s">
        <v>268</v>
      </c>
      <c r="E1211" s="5" t="str">
        <f>IF(COUNTIF(Site_master[SAP ID],Site_master[[#This Row],[SAP ID]])&gt;1,"duplicate","unique")</f>
        <v>unique</v>
      </c>
      <c r="F1211" s="7" t="s">
        <v>1873</v>
      </c>
      <c r="G1211" s="7" t="s">
        <v>1874</v>
      </c>
      <c r="H1211" s="7" t="s">
        <v>1</v>
      </c>
      <c r="I1211" s="5" t="s">
        <v>1441</v>
      </c>
      <c r="J1211" s="167" t="s">
        <v>105</v>
      </c>
      <c r="K1211" s="5" t="s">
        <v>1442</v>
      </c>
    </row>
    <row r="1212" spans="1:11">
      <c r="A1212" s="171" t="s">
        <v>1025</v>
      </c>
      <c r="B1212" s="5" t="s">
        <v>966</v>
      </c>
      <c r="C1212" s="167" t="s">
        <v>965</v>
      </c>
      <c r="D1212" s="5" t="s">
        <v>543</v>
      </c>
      <c r="E1212" s="5" t="str">
        <f>IF(COUNTIF(Site_master[SAP ID],Site_master[[#This Row],[SAP ID]])&gt;1,"duplicate","unique")</f>
        <v>unique</v>
      </c>
      <c r="F1212" s="7" t="s">
        <v>1925</v>
      </c>
      <c r="G1212" s="7" t="s">
        <v>1926</v>
      </c>
      <c r="H1212" s="7" t="s">
        <v>1</v>
      </c>
      <c r="I1212" s="5" t="s">
        <v>1441</v>
      </c>
      <c r="J1212" s="167" t="s">
        <v>105</v>
      </c>
      <c r="K1212" s="5" t="s">
        <v>1442</v>
      </c>
    </row>
    <row r="1213" spans="1:11">
      <c r="A1213" s="171" t="s">
        <v>1025</v>
      </c>
      <c r="B1213" s="5" t="s">
        <v>966</v>
      </c>
      <c r="C1213" s="167" t="s">
        <v>965</v>
      </c>
      <c r="D1213" s="5" t="s">
        <v>544</v>
      </c>
      <c r="E1213" s="5" t="str">
        <f>IF(COUNTIF(Site_master[SAP ID],Site_master[[#This Row],[SAP ID]])&gt;1,"duplicate","unique")</f>
        <v>unique</v>
      </c>
      <c r="F1213" s="7" t="s">
        <v>1925</v>
      </c>
      <c r="G1213" s="7" t="s">
        <v>1926</v>
      </c>
      <c r="H1213" s="7" t="s">
        <v>1</v>
      </c>
      <c r="I1213" s="5" t="s">
        <v>1441</v>
      </c>
      <c r="J1213" s="167" t="s">
        <v>105</v>
      </c>
      <c r="K1213" s="5" t="s">
        <v>1442</v>
      </c>
    </row>
    <row r="1214" spans="1:11">
      <c r="A1214" s="171" t="s">
        <v>1025</v>
      </c>
      <c r="B1214" s="5" t="s">
        <v>966</v>
      </c>
      <c r="C1214" s="167" t="s">
        <v>965</v>
      </c>
      <c r="D1214" s="5" t="s">
        <v>270</v>
      </c>
      <c r="E1214" s="5" t="str">
        <f>IF(COUNTIF(Site_master[SAP ID],Site_master[[#This Row],[SAP ID]])&gt;1,"duplicate","unique")</f>
        <v>unique</v>
      </c>
      <c r="F1214" s="7" t="s">
        <v>1873</v>
      </c>
      <c r="G1214" s="7" t="s">
        <v>1874</v>
      </c>
      <c r="H1214" s="7" t="s">
        <v>1</v>
      </c>
      <c r="I1214" s="5" t="s">
        <v>1441</v>
      </c>
      <c r="J1214" s="167" t="s">
        <v>105</v>
      </c>
      <c r="K1214" s="5" t="s">
        <v>1442</v>
      </c>
    </row>
    <row r="1215" spans="1:11">
      <c r="A1215" s="171" t="s">
        <v>1025</v>
      </c>
      <c r="B1215" s="5" t="s">
        <v>966</v>
      </c>
      <c r="C1215" s="167" t="s">
        <v>965</v>
      </c>
      <c r="D1215" s="5" t="s">
        <v>511</v>
      </c>
      <c r="E1215" s="5" t="str">
        <f>IF(COUNTIF(Site_master[SAP ID],Site_master[[#This Row],[SAP ID]])&gt;1,"duplicate","unique")</f>
        <v>unique</v>
      </c>
      <c r="F1215" s="7" t="s">
        <v>1927</v>
      </c>
      <c r="G1215" s="7" t="s">
        <v>1928</v>
      </c>
      <c r="H1215" s="7" t="s">
        <v>1</v>
      </c>
      <c r="I1215" s="5" t="s">
        <v>1441</v>
      </c>
      <c r="J1215" s="167" t="s">
        <v>105</v>
      </c>
      <c r="K1215" s="5" t="s">
        <v>1442</v>
      </c>
    </row>
    <row r="1216" spans="1:11">
      <c r="A1216" s="171" t="s">
        <v>1025</v>
      </c>
      <c r="B1216" s="5" t="s">
        <v>966</v>
      </c>
      <c r="C1216" s="167" t="s">
        <v>965</v>
      </c>
      <c r="D1216" s="5" t="s">
        <v>312</v>
      </c>
      <c r="E1216" s="5" t="str">
        <f>IF(COUNTIF(Site_master[SAP ID],Site_master[[#This Row],[SAP ID]])&gt;1,"duplicate","unique")</f>
        <v>unique</v>
      </c>
      <c r="F1216" s="7" t="s">
        <v>1925</v>
      </c>
      <c r="G1216" s="7" t="s">
        <v>1926</v>
      </c>
      <c r="H1216" s="7" t="s">
        <v>1</v>
      </c>
      <c r="I1216" s="5" t="s">
        <v>1441</v>
      </c>
      <c r="J1216" s="167" t="s">
        <v>105</v>
      </c>
      <c r="K1216" s="5" t="s">
        <v>1442</v>
      </c>
    </row>
    <row r="1217" spans="1:11">
      <c r="A1217" s="171" t="s">
        <v>1025</v>
      </c>
      <c r="B1217" s="5" t="s">
        <v>966</v>
      </c>
      <c r="C1217" s="167" t="s">
        <v>965</v>
      </c>
      <c r="D1217" s="5" t="s">
        <v>508</v>
      </c>
      <c r="E1217" s="5" t="str">
        <f>IF(COUNTIF(Site_master[SAP ID],Site_master[[#This Row],[SAP ID]])&gt;1,"duplicate","unique")</f>
        <v>unique</v>
      </c>
      <c r="F1217" s="7" t="s">
        <v>1873</v>
      </c>
      <c r="G1217" s="7" t="s">
        <v>1874</v>
      </c>
      <c r="H1217" s="7" t="s">
        <v>1</v>
      </c>
      <c r="I1217" s="5" t="s">
        <v>1441</v>
      </c>
      <c r="J1217" s="167" t="s">
        <v>105</v>
      </c>
      <c r="K1217" s="5" t="s">
        <v>1442</v>
      </c>
    </row>
    <row r="1218" spans="1:11">
      <c r="A1218" s="171" t="s">
        <v>1025</v>
      </c>
      <c r="B1218" s="5" t="s">
        <v>966</v>
      </c>
      <c r="C1218" s="167" t="s">
        <v>965</v>
      </c>
      <c r="D1218" s="5" t="s">
        <v>509</v>
      </c>
      <c r="E1218" s="5" t="str">
        <f>IF(COUNTIF(Site_master[SAP ID],Site_master[[#This Row],[SAP ID]])&gt;1,"duplicate","unique")</f>
        <v>unique</v>
      </c>
      <c r="F1218" s="7" t="s">
        <v>1927</v>
      </c>
      <c r="G1218" s="7" t="s">
        <v>1928</v>
      </c>
      <c r="H1218" s="7" t="s">
        <v>1</v>
      </c>
      <c r="I1218" s="5" t="s">
        <v>1441</v>
      </c>
      <c r="J1218" s="167" t="s">
        <v>105</v>
      </c>
      <c r="K1218" s="5" t="s">
        <v>1442</v>
      </c>
    </row>
    <row r="1219" spans="1:11">
      <c r="A1219" s="171" t="s">
        <v>1025</v>
      </c>
      <c r="B1219" s="5" t="s">
        <v>966</v>
      </c>
      <c r="C1219" s="167" t="s">
        <v>965</v>
      </c>
      <c r="D1219" s="5" t="s">
        <v>1929</v>
      </c>
      <c r="E1219" s="5" t="str">
        <f>IF(COUNTIF(Site_master[SAP ID],Site_master[[#This Row],[SAP ID]])&gt;1,"duplicate","unique")</f>
        <v>unique</v>
      </c>
      <c r="F1219" s="7" t="s">
        <v>1873</v>
      </c>
      <c r="G1219" s="7" t="s">
        <v>1874</v>
      </c>
      <c r="H1219" s="7" t="s">
        <v>1</v>
      </c>
      <c r="I1219" s="5" t="s">
        <v>1441</v>
      </c>
      <c r="J1219" s="167" t="s">
        <v>105</v>
      </c>
      <c r="K1219" s="5" t="s">
        <v>1442</v>
      </c>
    </row>
    <row r="1220" spans="1:11">
      <c r="A1220" s="171" t="s">
        <v>1025</v>
      </c>
      <c r="B1220" s="5" t="s">
        <v>966</v>
      </c>
      <c r="C1220" s="167" t="s">
        <v>965</v>
      </c>
      <c r="D1220" s="5" t="s">
        <v>309</v>
      </c>
      <c r="E1220" s="5" t="str">
        <f>IF(COUNTIF(Site_master[SAP ID],Site_master[[#This Row],[SAP ID]])&gt;1,"duplicate","unique")</f>
        <v>unique</v>
      </c>
      <c r="F1220" s="7" t="s">
        <v>1930</v>
      </c>
      <c r="G1220" s="7" t="s">
        <v>1931</v>
      </c>
      <c r="H1220" s="7" t="s">
        <v>1</v>
      </c>
      <c r="I1220" s="5" t="s">
        <v>1441</v>
      </c>
      <c r="J1220" s="167" t="s">
        <v>105</v>
      </c>
      <c r="K1220" s="5" t="s">
        <v>1442</v>
      </c>
    </row>
    <row r="1221" spans="1:11">
      <c r="A1221" s="171" t="s">
        <v>1025</v>
      </c>
      <c r="B1221" s="5" t="s">
        <v>966</v>
      </c>
      <c r="C1221" s="167" t="s">
        <v>965</v>
      </c>
      <c r="D1221" s="5" t="s">
        <v>1932</v>
      </c>
      <c r="E1221" s="5" t="str">
        <f>IF(COUNTIF(Site_master[SAP ID],Site_master[[#This Row],[SAP ID]])&gt;1,"duplicate","unique")</f>
        <v>unique</v>
      </c>
      <c r="F1221" s="7" t="s">
        <v>1927</v>
      </c>
      <c r="G1221" s="7" t="s">
        <v>1928</v>
      </c>
      <c r="H1221" s="7" t="s">
        <v>1</v>
      </c>
      <c r="I1221" s="5" t="s">
        <v>1441</v>
      </c>
      <c r="J1221" s="167" t="s">
        <v>105</v>
      </c>
      <c r="K1221" s="5" t="s">
        <v>1442</v>
      </c>
    </row>
    <row r="1222" spans="1:11">
      <c r="A1222" s="171" t="s">
        <v>1025</v>
      </c>
      <c r="B1222" s="5" t="s">
        <v>966</v>
      </c>
      <c r="C1222" s="167" t="s">
        <v>965</v>
      </c>
      <c r="D1222" s="5" t="s">
        <v>1933</v>
      </c>
      <c r="E1222" s="5" t="str">
        <f>IF(COUNTIF(Site_master[SAP ID],Site_master[[#This Row],[SAP ID]])&gt;1,"duplicate","unique")</f>
        <v>unique</v>
      </c>
      <c r="F1222" s="7" t="s">
        <v>1927</v>
      </c>
      <c r="G1222" s="7" t="s">
        <v>1928</v>
      </c>
      <c r="H1222" s="7" t="s">
        <v>1</v>
      </c>
      <c r="I1222" s="5" t="s">
        <v>1441</v>
      </c>
      <c r="J1222" s="167" t="s">
        <v>105</v>
      </c>
      <c r="K1222" s="5" t="s">
        <v>1442</v>
      </c>
    </row>
    <row r="1223" spans="1:11">
      <c r="A1223" s="171" t="s">
        <v>1025</v>
      </c>
      <c r="B1223" s="5" t="s">
        <v>966</v>
      </c>
      <c r="C1223" s="167" t="s">
        <v>965</v>
      </c>
      <c r="D1223" s="5" t="s">
        <v>1934</v>
      </c>
      <c r="E1223" s="5" t="str">
        <f>IF(COUNTIF(Site_master[SAP ID],Site_master[[#This Row],[SAP ID]])&gt;1,"duplicate","unique")</f>
        <v>unique</v>
      </c>
      <c r="F1223" s="7" t="s">
        <v>1927</v>
      </c>
      <c r="G1223" s="7" t="s">
        <v>1928</v>
      </c>
      <c r="H1223" s="7" t="s">
        <v>1</v>
      </c>
      <c r="I1223" s="5" t="s">
        <v>1441</v>
      </c>
      <c r="J1223" s="167" t="s">
        <v>105</v>
      </c>
      <c r="K1223" s="5" t="s">
        <v>1442</v>
      </c>
    </row>
    <row r="1224" spans="1:11">
      <c r="A1224" s="171" t="s">
        <v>1025</v>
      </c>
      <c r="B1224" s="5" t="s">
        <v>966</v>
      </c>
      <c r="C1224" s="167" t="s">
        <v>965</v>
      </c>
      <c r="D1224" s="5" t="s">
        <v>1935</v>
      </c>
      <c r="E1224" s="5" t="str">
        <f>IF(COUNTIF(Site_master[SAP ID],Site_master[[#This Row],[SAP ID]])&gt;1,"duplicate","unique")</f>
        <v>unique</v>
      </c>
      <c r="F1224" s="7" t="s">
        <v>1927</v>
      </c>
      <c r="G1224" s="7" t="s">
        <v>1928</v>
      </c>
      <c r="H1224" s="7" t="s">
        <v>1</v>
      </c>
      <c r="I1224" s="5" t="s">
        <v>1441</v>
      </c>
      <c r="J1224" s="167" t="s">
        <v>105</v>
      </c>
      <c r="K1224" s="5" t="s">
        <v>1442</v>
      </c>
    </row>
    <row r="1225" spans="1:11">
      <c r="A1225" s="171" t="s">
        <v>1025</v>
      </c>
      <c r="B1225" s="5" t="s">
        <v>966</v>
      </c>
      <c r="C1225" s="167" t="s">
        <v>965</v>
      </c>
      <c r="D1225" s="5" t="s">
        <v>1936</v>
      </c>
      <c r="E1225" s="5" t="str">
        <f>IF(COUNTIF(Site_master[SAP ID],Site_master[[#This Row],[SAP ID]])&gt;1,"duplicate","unique")</f>
        <v>unique</v>
      </c>
      <c r="F1225" s="7" t="s">
        <v>1930</v>
      </c>
      <c r="G1225" s="7" t="s">
        <v>1931</v>
      </c>
      <c r="H1225" s="7" t="s">
        <v>1</v>
      </c>
      <c r="I1225" s="5" t="s">
        <v>1441</v>
      </c>
      <c r="J1225" s="167" t="s">
        <v>105</v>
      </c>
      <c r="K1225" s="5" t="s">
        <v>1442</v>
      </c>
    </row>
    <row r="1226" spans="1:11">
      <c r="A1226" s="171" t="s">
        <v>1025</v>
      </c>
      <c r="B1226" s="5" t="s">
        <v>966</v>
      </c>
      <c r="C1226" s="167" t="s">
        <v>965</v>
      </c>
      <c r="D1226" s="5" t="s">
        <v>1937</v>
      </c>
      <c r="E1226" s="5" t="str">
        <f>IF(COUNTIF(Site_master[SAP ID],Site_master[[#This Row],[SAP ID]])&gt;1,"duplicate","unique")</f>
        <v>unique</v>
      </c>
      <c r="F1226" s="7" t="s">
        <v>1930</v>
      </c>
      <c r="G1226" s="7" t="s">
        <v>1931</v>
      </c>
      <c r="H1226" s="7" t="s">
        <v>1</v>
      </c>
      <c r="I1226" s="5" t="s">
        <v>1441</v>
      </c>
      <c r="J1226" s="167" t="s">
        <v>105</v>
      </c>
      <c r="K1226" s="5" t="s">
        <v>1442</v>
      </c>
    </row>
    <row r="1227" spans="1:11">
      <c r="A1227" s="171" t="s">
        <v>1025</v>
      </c>
      <c r="B1227" s="5" t="s">
        <v>966</v>
      </c>
      <c r="C1227" s="167" t="s">
        <v>965</v>
      </c>
      <c r="D1227" s="5" t="s">
        <v>1938</v>
      </c>
      <c r="E1227" s="5" t="str">
        <f>IF(COUNTIF(Site_master[SAP ID],Site_master[[#This Row],[SAP ID]])&gt;1,"duplicate","unique")</f>
        <v>unique</v>
      </c>
      <c r="F1227" s="7" t="s">
        <v>1930</v>
      </c>
      <c r="G1227" s="7" t="s">
        <v>1931</v>
      </c>
      <c r="H1227" s="7" t="s">
        <v>1</v>
      </c>
      <c r="I1227" s="5" t="s">
        <v>1441</v>
      </c>
      <c r="J1227" s="167" t="s">
        <v>105</v>
      </c>
      <c r="K1227" s="5" t="s">
        <v>1442</v>
      </c>
    </row>
    <row r="1228" spans="1:11">
      <c r="A1228" s="171" t="s">
        <v>1025</v>
      </c>
      <c r="B1228" s="5" t="s">
        <v>966</v>
      </c>
      <c r="C1228" s="167" t="s">
        <v>965</v>
      </c>
      <c r="D1228" s="5" t="s">
        <v>308</v>
      </c>
      <c r="E1228" s="5" t="str">
        <f>IF(COUNTIF(Site_master[SAP ID],Site_master[[#This Row],[SAP ID]])&gt;1,"duplicate","unique")</f>
        <v>unique</v>
      </c>
      <c r="F1228" s="7" t="s">
        <v>1930</v>
      </c>
      <c r="G1228" s="7" t="s">
        <v>1931</v>
      </c>
      <c r="H1228" s="7" t="s">
        <v>1</v>
      </c>
      <c r="I1228" s="5" t="s">
        <v>1441</v>
      </c>
      <c r="J1228" s="167" t="s">
        <v>105</v>
      </c>
      <c r="K1228" s="5" t="s">
        <v>1442</v>
      </c>
    </row>
    <row r="1229" spans="1:11">
      <c r="A1229" s="171" t="s">
        <v>1025</v>
      </c>
      <c r="B1229" s="5" t="s">
        <v>966</v>
      </c>
      <c r="C1229" s="167" t="s">
        <v>965</v>
      </c>
      <c r="D1229" s="5" t="s">
        <v>311</v>
      </c>
      <c r="E1229" s="5" t="str">
        <f>IF(COUNTIF(Site_master[SAP ID],Site_master[[#This Row],[SAP ID]])&gt;1,"duplicate","unique")</f>
        <v>unique</v>
      </c>
      <c r="F1229" s="7" t="s">
        <v>1930</v>
      </c>
      <c r="G1229" s="7" t="s">
        <v>1931</v>
      </c>
      <c r="H1229" s="7" t="s">
        <v>1</v>
      </c>
      <c r="I1229" s="5" t="s">
        <v>1441</v>
      </c>
      <c r="J1229" s="167" t="s">
        <v>105</v>
      </c>
      <c r="K1229" s="5" t="s">
        <v>1442</v>
      </c>
    </row>
    <row r="1230" spans="1:11">
      <c r="A1230" s="171" t="s">
        <v>1025</v>
      </c>
      <c r="B1230" s="5" t="s">
        <v>966</v>
      </c>
      <c r="C1230" s="167" t="s">
        <v>965</v>
      </c>
      <c r="D1230" s="5" t="s">
        <v>510</v>
      </c>
      <c r="E1230" s="5" t="str">
        <f>IF(COUNTIF(Site_master[SAP ID],Site_master[[#This Row],[SAP ID]])&gt;1,"duplicate","unique")</f>
        <v>unique</v>
      </c>
      <c r="F1230" s="7" t="s">
        <v>1927</v>
      </c>
      <c r="G1230" s="7" t="s">
        <v>1928</v>
      </c>
      <c r="H1230" s="7" t="s">
        <v>1</v>
      </c>
      <c r="I1230" s="5" t="s">
        <v>1441</v>
      </c>
      <c r="J1230" s="167" t="s">
        <v>105</v>
      </c>
      <c r="K1230" s="5" t="s">
        <v>1442</v>
      </c>
    </row>
    <row r="1231" spans="1:11">
      <c r="A1231" s="171" t="s">
        <v>1025</v>
      </c>
      <c r="B1231" s="5" t="s">
        <v>966</v>
      </c>
      <c r="C1231" s="167" t="s">
        <v>965</v>
      </c>
      <c r="D1231" s="5" t="s">
        <v>1939</v>
      </c>
      <c r="E1231" s="5" t="str">
        <f>IF(COUNTIF(Site_master[SAP ID],Site_master[[#This Row],[SAP ID]])&gt;1,"duplicate","unique")</f>
        <v>unique</v>
      </c>
      <c r="F1231" s="7" t="s">
        <v>1930</v>
      </c>
      <c r="G1231" s="7" t="s">
        <v>1931</v>
      </c>
      <c r="H1231" s="7" t="s">
        <v>1</v>
      </c>
      <c r="I1231" s="5" t="s">
        <v>1441</v>
      </c>
      <c r="J1231" s="167" t="s">
        <v>105</v>
      </c>
      <c r="K1231" s="5" t="s">
        <v>1442</v>
      </c>
    </row>
    <row r="1232" spans="1:11">
      <c r="A1232" s="171" t="s">
        <v>1025</v>
      </c>
      <c r="B1232" s="5" t="s">
        <v>966</v>
      </c>
      <c r="C1232" s="167" t="s">
        <v>965</v>
      </c>
      <c r="D1232" s="5" t="s">
        <v>269</v>
      </c>
      <c r="E1232" s="5" t="str">
        <f>IF(COUNTIF(Site_master[SAP ID],Site_master[[#This Row],[SAP ID]])&gt;1,"duplicate","unique")</f>
        <v>unique</v>
      </c>
      <c r="F1232" s="7" t="s">
        <v>1873</v>
      </c>
      <c r="G1232" s="7" t="s">
        <v>1874</v>
      </c>
      <c r="H1232" s="7" t="s">
        <v>1</v>
      </c>
      <c r="I1232" s="5" t="s">
        <v>1441</v>
      </c>
      <c r="J1232" s="167" t="s">
        <v>105</v>
      </c>
      <c r="K1232" s="5" t="s">
        <v>1442</v>
      </c>
    </row>
    <row r="1233" spans="1:11">
      <c r="A1233" s="171" t="s">
        <v>1025</v>
      </c>
      <c r="B1233" s="5" t="s">
        <v>966</v>
      </c>
      <c r="C1233" s="167" t="s">
        <v>965</v>
      </c>
      <c r="D1233" s="5" t="s">
        <v>313</v>
      </c>
      <c r="E1233" s="5" t="str">
        <f>IF(COUNTIF(Site_master[SAP ID],Site_master[[#This Row],[SAP ID]])&gt;1,"duplicate","unique")</f>
        <v>unique</v>
      </c>
      <c r="F1233" s="7" t="s">
        <v>1925</v>
      </c>
      <c r="G1233" s="7" t="s">
        <v>1926</v>
      </c>
      <c r="H1233" s="7" t="s">
        <v>1</v>
      </c>
      <c r="I1233" s="5" t="s">
        <v>1441</v>
      </c>
      <c r="J1233" s="167" t="s">
        <v>105</v>
      </c>
      <c r="K1233" s="5" t="s">
        <v>1442</v>
      </c>
    </row>
    <row r="1234" spans="1:11">
      <c r="A1234" s="171" t="s">
        <v>1025</v>
      </c>
      <c r="B1234" s="5" t="s">
        <v>966</v>
      </c>
      <c r="C1234" s="167" t="s">
        <v>965</v>
      </c>
      <c r="D1234" s="5" t="s">
        <v>310</v>
      </c>
      <c r="E1234" s="5" t="str">
        <f>IF(COUNTIF(Site_master[SAP ID],Site_master[[#This Row],[SAP ID]])&gt;1,"duplicate","unique")</f>
        <v>unique</v>
      </c>
      <c r="F1234" s="7" t="s">
        <v>1930</v>
      </c>
      <c r="G1234" s="7" t="s">
        <v>1931</v>
      </c>
      <c r="H1234" s="7" t="s">
        <v>1</v>
      </c>
      <c r="I1234" s="5" t="s">
        <v>1441</v>
      </c>
      <c r="J1234" s="167" t="s">
        <v>105</v>
      </c>
      <c r="K1234" s="5" t="s">
        <v>1442</v>
      </c>
    </row>
    <row r="1235" spans="1:11">
      <c r="A1235" s="171" t="s">
        <v>1025</v>
      </c>
      <c r="B1235" s="5" t="s">
        <v>966</v>
      </c>
      <c r="C1235" s="167" t="s">
        <v>965</v>
      </c>
      <c r="D1235" s="5" t="s">
        <v>1940</v>
      </c>
      <c r="E1235" s="5" t="str">
        <f>IF(COUNTIF(Site_master[SAP ID],Site_master[[#This Row],[SAP ID]])&gt;1,"duplicate","unique")</f>
        <v>unique</v>
      </c>
      <c r="F1235" s="7" t="s">
        <v>1927</v>
      </c>
      <c r="G1235" s="7" t="s">
        <v>1928</v>
      </c>
      <c r="H1235" s="7" t="s">
        <v>1</v>
      </c>
      <c r="I1235" s="5" t="s">
        <v>1441</v>
      </c>
      <c r="J1235" s="167" t="s">
        <v>105</v>
      </c>
      <c r="K1235" s="5" t="s">
        <v>1442</v>
      </c>
    </row>
    <row r="1236" spans="1:11">
      <c r="A1236" s="171" t="s">
        <v>1025</v>
      </c>
      <c r="B1236" s="5" t="s">
        <v>966</v>
      </c>
      <c r="C1236" s="167" t="s">
        <v>965</v>
      </c>
      <c r="D1236" s="5" t="s">
        <v>1941</v>
      </c>
      <c r="E1236" s="5" t="str">
        <f>IF(COUNTIF(Site_master[SAP ID],Site_master[[#This Row],[SAP ID]])&gt;1,"duplicate","unique")</f>
        <v>unique</v>
      </c>
      <c r="F1236" s="7" t="s">
        <v>1930</v>
      </c>
      <c r="G1236" s="7" t="s">
        <v>1931</v>
      </c>
      <c r="H1236" s="7" t="s">
        <v>1</v>
      </c>
      <c r="I1236" s="5" t="s">
        <v>1441</v>
      </c>
      <c r="J1236" s="167" t="s">
        <v>105</v>
      </c>
      <c r="K1236" s="5" t="s">
        <v>1442</v>
      </c>
    </row>
    <row r="1237" spans="1:11">
      <c r="A1237" s="171" t="s">
        <v>1025</v>
      </c>
      <c r="B1237" s="5" t="s">
        <v>966</v>
      </c>
      <c r="C1237" s="167" t="s">
        <v>965</v>
      </c>
      <c r="D1237" s="5" t="s">
        <v>1942</v>
      </c>
      <c r="E1237" s="5" t="str">
        <f>IF(COUNTIF(Site_master[SAP ID],Site_master[[#This Row],[SAP ID]])&gt;1,"duplicate","unique")</f>
        <v>unique</v>
      </c>
      <c r="F1237" s="7" t="s">
        <v>1925</v>
      </c>
      <c r="G1237" s="7" t="s">
        <v>1926</v>
      </c>
      <c r="H1237" s="7" t="s">
        <v>1</v>
      </c>
      <c r="I1237" s="5" t="s">
        <v>1441</v>
      </c>
      <c r="J1237" s="167" t="s">
        <v>105</v>
      </c>
      <c r="K1237" s="5" t="s">
        <v>1442</v>
      </c>
    </row>
    <row r="1238" spans="1:11">
      <c r="A1238" s="171" t="s">
        <v>1025</v>
      </c>
      <c r="B1238" s="5" t="s">
        <v>966</v>
      </c>
      <c r="C1238" s="167" t="s">
        <v>965</v>
      </c>
      <c r="D1238" s="5" t="s">
        <v>549</v>
      </c>
      <c r="E1238" s="5" t="str">
        <f>IF(COUNTIF(Site_master[SAP ID],Site_master[[#This Row],[SAP ID]])&gt;1,"duplicate","unique")</f>
        <v>unique</v>
      </c>
      <c r="F1238" s="7" t="s">
        <v>1925</v>
      </c>
      <c r="G1238" s="7" t="s">
        <v>1926</v>
      </c>
      <c r="H1238" s="7" t="s">
        <v>1</v>
      </c>
      <c r="I1238" s="5" t="s">
        <v>1441</v>
      </c>
      <c r="J1238" s="167" t="s">
        <v>105</v>
      </c>
      <c r="K1238" s="5" t="s">
        <v>1442</v>
      </c>
    </row>
    <row r="1239" spans="1:11">
      <c r="A1239" s="171" t="s">
        <v>1025</v>
      </c>
      <c r="B1239" s="5" t="s">
        <v>966</v>
      </c>
      <c r="C1239" s="167" t="s">
        <v>965</v>
      </c>
      <c r="D1239" s="5" t="s">
        <v>555</v>
      </c>
      <c r="E1239" s="5" t="str">
        <f>IF(COUNTIF(Site_master[SAP ID],Site_master[[#This Row],[SAP ID]])&gt;1,"duplicate","unique")</f>
        <v>unique</v>
      </c>
      <c r="F1239" s="7" t="s">
        <v>1792</v>
      </c>
      <c r="G1239" s="7" t="s">
        <v>1793</v>
      </c>
      <c r="H1239" s="7" t="s">
        <v>1</v>
      </c>
      <c r="I1239" s="168" t="s">
        <v>110</v>
      </c>
      <c r="J1239" s="167" t="s">
        <v>109</v>
      </c>
      <c r="K1239" s="168" t="s">
        <v>1504</v>
      </c>
    </row>
    <row r="1240" spans="1:11">
      <c r="A1240" s="171" t="s">
        <v>1025</v>
      </c>
      <c r="B1240" s="5" t="s">
        <v>966</v>
      </c>
      <c r="C1240" s="167" t="s">
        <v>965</v>
      </c>
      <c r="D1240" s="5" t="s">
        <v>552</v>
      </c>
      <c r="E1240" s="5" t="str">
        <f>IF(COUNTIF(Site_master[SAP ID],Site_master[[#This Row],[SAP ID]])&gt;1,"duplicate","unique")</f>
        <v>unique</v>
      </c>
      <c r="F1240" s="7" t="s">
        <v>1792</v>
      </c>
      <c r="G1240" s="7" t="s">
        <v>1793</v>
      </c>
      <c r="H1240" s="7" t="s">
        <v>1</v>
      </c>
      <c r="I1240" s="168" t="s">
        <v>110</v>
      </c>
      <c r="J1240" s="167" t="s">
        <v>109</v>
      </c>
      <c r="K1240" s="168" t="s">
        <v>1504</v>
      </c>
    </row>
    <row r="1241" spans="1:11">
      <c r="A1241" s="171" t="s">
        <v>1025</v>
      </c>
      <c r="B1241" s="5" t="s">
        <v>966</v>
      </c>
      <c r="C1241" s="167" t="s">
        <v>965</v>
      </c>
      <c r="D1241" s="5" t="s">
        <v>553</v>
      </c>
      <c r="E1241" s="5" t="str">
        <f>IF(COUNTIF(Site_master[SAP ID],Site_master[[#This Row],[SAP ID]])&gt;1,"duplicate","unique")</f>
        <v>unique</v>
      </c>
      <c r="F1241" s="7" t="s">
        <v>1792</v>
      </c>
      <c r="G1241" s="7" t="s">
        <v>1793</v>
      </c>
      <c r="H1241" s="7" t="s">
        <v>1</v>
      </c>
      <c r="I1241" s="168" t="s">
        <v>110</v>
      </c>
      <c r="J1241" s="167" t="s">
        <v>109</v>
      </c>
      <c r="K1241" s="168" t="s">
        <v>1504</v>
      </c>
    </row>
    <row r="1242" spans="1:11">
      <c r="A1242" s="171" t="s">
        <v>1025</v>
      </c>
      <c r="B1242" s="5" t="s">
        <v>966</v>
      </c>
      <c r="C1242" s="167" t="s">
        <v>965</v>
      </c>
      <c r="D1242" s="5" t="s">
        <v>554</v>
      </c>
      <c r="E1242" s="5" t="str">
        <f>IF(COUNTIF(Site_master[SAP ID],Site_master[[#This Row],[SAP ID]])&gt;1,"duplicate","unique")</f>
        <v>unique</v>
      </c>
      <c r="F1242" s="7" t="s">
        <v>1792</v>
      </c>
      <c r="G1242" s="7" t="s">
        <v>1793</v>
      </c>
      <c r="H1242" s="7" t="s">
        <v>1</v>
      </c>
      <c r="I1242" s="168" t="s">
        <v>110</v>
      </c>
      <c r="J1242" s="167" t="s">
        <v>109</v>
      </c>
      <c r="K1242" s="168" t="s">
        <v>1504</v>
      </c>
    </row>
    <row r="1243" spans="1:11">
      <c r="A1243" s="171" t="s">
        <v>1025</v>
      </c>
      <c r="B1243" s="5" t="s">
        <v>966</v>
      </c>
      <c r="C1243" s="167" t="s">
        <v>965</v>
      </c>
      <c r="D1243" s="5" t="s">
        <v>140</v>
      </c>
      <c r="E1243" s="5" t="str">
        <f>IF(COUNTIF(Site_master[SAP ID],Site_master[[#This Row],[SAP ID]])&gt;1,"duplicate","unique")</f>
        <v>unique</v>
      </c>
      <c r="F1243" s="7" t="s">
        <v>1575</v>
      </c>
      <c r="G1243" s="7" t="s">
        <v>1576</v>
      </c>
      <c r="H1243" s="7" t="s">
        <v>1</v>
      </c>
      <c r="I1243" s="168" t="s">
        <v>110</v>
      </c>
      <c r="J1243" s="167" t="s">
        <v>109</v>
      </c>
      <c r="K1243" s="168" t="s">
        <v>1504</v>
      </c>
    </row>
    <row r="1244" spans="1:11">
      <c r="A1244" s="171" t="s">
        <v>1025</v>
      </c>
      <c r="B1244" s="5" t="s">
        <v>966</v>
      </c>
      <c r="C1244" s="167" t="s">
        <v>965</v>
      </c>
      <c r="D1244" s="5" t="s">
        <v>1943</v>
      </c>
      <c r="E1244" s="5" t="str">
        <f>IF(COUNTIF(Site_master[SAP ID],Site_master[[#This Row],[SAP ID]])&gt;1,"duplicate","unique")</f>
        <v>unique</v>
      </c>
      <c r="F1244" s="7" t="s">
        <v>1792</v>
      </c>
      <c r="G1244" s="7" t="s">
        <v>1793</v>
      </c>
      <c r="H1244" s="7" t="s">
        <v>1</v>
      </c>
      <c r="I1244" s="168" t="s">
        <v>110</v>
      </c>
      <c r="J1244" s="167" t="s">
        <v>109</v>
      </c>
      <c r="K1244" s="168" t="s">
        <v>1504</v>
      </c>
    </row>
    <row r="1245" spans="1:11">
      <c r="A1245" s="171" t="s">
        <v>1025</v>
      </c>
      <c r="B1245" s="5" t="s">
        <v>966</v>
      </c>
      <c r="C1245" s="167" t="s">
        <v>965</v>
      </c>
      <c r="D1245" s="5" t="s">
        <v>141</v>
      </c>
      <c r="E1245" s="5" t="str">
        <f>IF(COUNTIF(Site_master[SAP ID],Site_master[[#This Row],[SAP ID]])&gt;1,"duplicate","unique")</f>
        <v>unique</v>
      </c>
      <c r="F1245" s="7" t="s">
        <v>1575</v>
      </c>
      <c r="G1245" s="7" t="s">
        <v>1576</v>
      </c>
      <c r="H1245" s="7" t="s">
        <v>1</v>
      </c>
      <c r="I1245" s="168" t="s">
        <v>110</v>
      </c>
      <c r="J1245" s="167" t="s">
        <v>109</v>
      </c>
      <c r="K1245" s="168" t="s">
        <v>1504</v>
      </c>
    </row>
    <row r="1246" spans="1:11">
      <c r="A1246" s="171" t="s">
        <v>1025</v>
      </c>
      <c r="B1246" s="5" t="s">
        <v>966</v>
      </c>
      <c r="C1246" s="167" t="s">
        <v>965</v>
      </c>
      <c r="D1246" s="5" t="s">
        <v>1944</v>
      </c>
      <c r="E1246" s="5" t="str">
        <f>IF(COUNTIF(Site_master[SAP ID],Site_master[[#This Row],[SAP ID]])&gt;1,"duplicate","unique")</f>
        <v>unique</v>
      </c>
      <c r="F1246" s="7" t="s">
        <v>1945</v>
      </c>
      <c r="G1246" s="7" t="s">
        <v>1946</v>
      </c>
      <c r="H1246" s="7" t="s">
        <v>1</v>
      </c>
      <c r="I1246" s="168" t="s">
        <v>110</v>
      </c>
      <c r="J1246" s="167" t="s">
        <v>109</v>
      </c>
      <c r="K1246" s="168" t="s">
        <v>1504</v>
      </c>
    </row>
    <row r="1247" spans="1:11">
      <c r="A1247" s="171" t="s">
        <v>1025</v>
      </c>
      <c r="B1247" s="5" t="s">
        <v>966</v>
      </c>
      <c r="C1247" s="167" t="s">
        <v>965</v>
      </c>
      <c r="D1247" s="5" t="s">
        <v>1947</v>
      </c>
      <c r="E1247" s="5" t="str">
        <f>IF(COUNTIF(Site_master[SAP ID],Site_master[[#This Row],[SAP ID]])&gt;1,"duplicate","unique")</f>
        <v>unique</v>
      </c>
      <c r="F1247" s="7" t="s">
        <v>1945</v>
      </c>
      <c r="G1247" s="7" t="s">
        <v>1946</v>
      </c>
      <c r="H1247" s="7" t="s">
        <v>1</v>
      </c>
      <c r="I1247" s="168" t="s">
        <v>110</v>
      </c>
      <c r="J1247" s="167" t="s">
        <v>109</v>
      </c>
      <c r="K1247" s="168" t="s">
        <v>1504</v>
      </c>
    </row>
    <row r="1248" spans="1:11">
      <c r="A1248" s="171" t="s">
        <v>1025</v>
      </c>
      <c r="B1248" s="5" t="s">
        <v>966</v>
      </c>
      <c r="C1248" s="167" t="s">
        <v>965</v>
      </c>
      <c r="D1248" s="5" t="s">
        <v>1948</v>
      </c>
      <c r="E1248" s="5" t="str">
        <f>IF(COUNTIF(Site_master[SAP ID],Site_master[[#This Row],[SAP ID]])&gt;1,"duplicate","unique")</f>
        <v>unique</v>
      </c>
      <c r="F1248" s="7" t="s">
        <v>1867</v>
      </c>
      <c r="G1248" s="7" t="s">
        <v>1868</v>
      </c>
      <c r="H1248" s="7" t="s">
        <v>1</v>
      </c>
      <c r="I1248" s="168" t="s">
        <v>110</v>
      </c>
      <c r="J1248" s="167" t="s">
        <v>109</v>
      </c>
      <c r="K1248" s="168" t="s">
        <v>1504</v>
      </c>
    </row>
    <row r="1249" spans="1:11">
      <c r="A1249" s="171" t="s">
        <v>1025</v>
      </c>
      <c r="B1249" s="5" t="s">
        <v>966</v>
      </c>
      <c r="C1249" s="167" t="s">
        <v>965</v>
      </c>
      <c r="D1249" s="5" t="s">
        <v>139</v>
      </c>
      <c r="E1249" s="5" t="str">
        <f>IF(COUNTIF(Site_master[SAP ID],Site_master[[#This Row],[SAP ID]])&gt;1,"duplicate","unique")</f>
        <v>unique</v>
      </c>
      <c r="F1249" s="7" t="s">
        <v>1867</v>
      </c>
      <c r="G1249" s="7" t="s">
        <v>1868</v>
      </c>
      <c r="H1249" s="7" t="s">
        <v>1</v>
      </c>
      <c r="I1249" s="168" t="s">
        <v>110</v>
      </c>
      <c r="J1249" s="167" t="s">
        <v>109</v>
      </c>
      <c r="K1249" s="168" t="s">
        <v>1504</v>
      </c>
    </row>
    <row r="1250" spans="1:11">
      <c r="A1250" s="171" t="s">
        <v>1025</v>
      </c>
      <c r="B1250" s="5" t="s">
        <v>966</v>
      </c>
      <c r="C1250" s="167" t="s">
        <v>965</v>
      </c>
      <c r="D1250" s="5" t="s">
        <v>237</v>
      </c>
      <c r="E1250" s="5" t="str">
        <f>IF(COUNTIF(Site_master[SAP ID],Site_master[[#This Row],[SAP ID]])&gt;1,"duplicate","unique")</f>
        <v>unique</v>
      </c>
      <c r="F1250" s="7" t="s">
        <v>1650</v>
      </c>
      <c r="G1250" s="7" t="s">
        <v>1651</v>
      </c>
      <c r="H1250" s="7" t="s">
        <v>2</v>
      </c>
      <c r="I1250" s="168" t="s">
        <v>1393</v>
      </c>
      <c r="J1250" s="168" t="s">
        <v>1394</v>
      </c>
      <c r="K1250" t="s">
        <v>1395</v>
      </c>
    </row>
    <row r="1251" spans="1:11">
      <c r="A1251" s="171" t="s">
        <v>1025</v>
      </c>
      <c r="B1251" s="5" t="s">
        <v>966</v>
      </c>
      <c r="C1251" s="167" t="s">
        <v>965</v>
      </c>
      <c r="D1251" s="5" t="s">
        <v>1949</v>
      </c>
      <c r="E1251" s="5" t="str">
        <f>IF(COUNTIF(Site_master[SAP ID],Site_master[[#This Row],[SAP ID]])&gt;1,"duplicate","unique")</f>
        <v>unique</v>
      </c>
      <c r="F1251" s="7" t="s">
        <v>1650</v>
      </c>
      <c r="G1251" s="7" t="s">
        <v>1651</v>
      </c>
      <c r="H1251" s="7" t="s">
        <v>2</v>
      </c>
      <c r="I1251" s="168" t="s">
        <v>1393</v>
      </c>
      <c r="J1251" s="168" t="s">
        <v>1394</v>
      </c>
      <c r="K1251" t="s">
        <v>1395</v>
      </c>
    </row>
    <row r="1252" spans="1:11">
      <c r="A1252" s="171" t="s">
        <v>1025</v>
      </c>
      <c r="B1252" s="5" t="s">
        <v>966</v>
      </c>
      <c r="C1252" s="167" t="s">
        <v>965</v>
      </c>
      <c r="D1252" s="5" t="s">
        <v>238</v>
      </c>
      <c r="E1252" s="5" t="str">
        <f>IF(COUNTIF(Site_master[SAP ID],Site_master[[#This Row],[SAP ID]])&gt;1,"duplicate","unique")</f>
        <v>unique</v>
      </c>
      <c r="F1252" s="7" t="s">
        <v>1650</v>
      </c>
      <c r="G1252" s="7" t="s">
        <v>1651</v>
      </c>
      <c r="H1252" s="7" t="s">
        <v>2</v>
      </c>
      <c r="I1252" s="168" t="s">
        <v>1393</v>
      </c>
      <c r="J1252" s="168" t="s">
        <v>1394</v>
      </c>
      <c r="K1252" t="s">
        <v>1395</v>
      </c>
    </row>
    <row r="1253" spans="1:11">
      <c r="A1253" s="171" t="s">
        <v>1025</v>
      </c>
      <c r="B1253" s="5" t="s">
        <v>966</v>
      </c>
      <c r="C1253" s="167" t="s">
        <v>965</v>
      </c>
      <c r="D1253" s="5" t="s">
        <v>452</v>
      </c>
      <c r="E1253" s="5" t="str">
        <f>IF(COUNTIF(Site_master[SAP ID],Site_master[[#This Row],[SAP ID]])&gt;1,"duplicate","unique")</f>
        <v>unique</v>
      </c>
      <c r="F1253" s="7" t="s">
        <v>1659</v>
      </c>
      <c r="G1253" s="7" t="s">
        <v>1660</v>
      </c>
      <c r="H1253" s="7" t="s">
        <v>1</v>
      </c>
      <c r="I1253" s="5" t="s">
        <v>111</v>
      </c>
      <c r="J1253" s="5" t="s">
        <v>143</v>
      </c>
      <c r="K1253" s="168" t="s">
        <v>1501</v>
      </c>
    </row>
    <row r="1254" spans="1:11">
      <c r="A1254" s="171" t="s">
        <v>1025</v>
      </c>
      <c r="B1254" s="5" t="s">
        <v>966</v>
      </c>
      <c r="C1254" s="167" t="s">
        <v>965</v>
      </c>
      <c r="D1254" s="5" t="s">
        <v>524</v>
      </c>
      <c r="E1254" s="5" t="str">
        <f>IF(COUNTIF(Site_master[SAP ID],Site_master[[#This Row],[SAP ID]])&gt;1,"duplicate","unique")</f>
        <v>unique</v>
      </c>
      <c r="F1254" s="7">
        <v>0</v>
      </c>
      <c r="G1254" s="7" t="s">
        <v>1950</v>
      </c>
      <c r="H1254" s="7" t="s">
        <v>1</v>
      </c>
      <c r="I1254" s="5" t="s">
        <v>111</v>
      </c>
      <c r="J1254" s="5" t="s">
        <v>143</v>
      </c>
      <c r="K1254" s="168" t="s">
        <v>1501</v>
      </c>
    </row>
    <row r="1255" spans="1:11">
      <c r="A1255" s="171" t="s">
        <v>1025</v>
      </c>
      <c r="B1255" s="5" t="s">
        <v>966</v>
      </c>
      <c r="C1255" s="167" t="s">
        <v>965</v>
      </c>
      <c r="D1255" s="5" t="s">
        <v>204</v>
      </c>
      <c r="E1255" s="5" t="str">
        <f>IF(COUNTIF(Site_master[SAP ID],Site_master[[#This Row],[SAP ID]])&gt;1,"duplicate","unique")</f>
        <v>unique</v>
      </c>
      <c r="F1255" s="7" t="s">
        <v>1664</v>
      </c>
      <c r="G1255" s="7" t="s">
        <v>1665</v>
      </c>
      <c r="H1255" s="7" t="s">
        <v>1</v>
      </c>
      <c r="I1255" s="5" t="s">
        <v>111</v>
      </c>
      <c r="J1255" s="5" t="s">
        <v>143</v>
      </c>
      <c r="K1255" s="168" t="s">
        <v>1501</v>
      </c>
    </row>
    <row r="1256" spans="1:11">
      <c r="A1256" s="171" t="s">
        <v>1025</v>
      </c>
      <c r="B1256" s="5" t="s">
        <v>966</v>
      </c>
      <c r="C1256" s="167" t="s">
        <v>965</v>
      </c>
      <c r="D1256" s="5" t="s">
        <v>491</v>
      </c>
      <c r="E1256" s="5" t="str">
        <f>IF(COUNTIF(Site_master[SAP ID],Site_master[[#This Row],[SAP ID]])&gt;1,"duplicate","unique")</f>
        <v>unique</v>
      </c>
      <c r="F1256" s="7" t="s">
        <v>1659</v>
      </c>
      <c r="G1256" s="7" t="s">
        <v>1660</v>
      </c>
      <c r="H1256" s="7" t="s">
        <v>1</v>
      </c>
      <c r="I1256" s="5" t="s">
        <v>111</v>
      </c>
      <c r="J1256" s="5" t="s">
        <v>143</v>
      </c>
      <c r="K1256" s="168" t="s">
        <v>1501</v>
      </c>
    </row>
    <row r="1257" spans="1:11">
      <c r="A1257" s="171" t="s">
        <v>1025</v>
      </c>
      <c r="B1257" s="5" t="s">
        <v>966</v>
      </c>
      <c r="C1257" s="167" t="s">
        <v>965</v>
      </c>
      <c r="D1257" s="5" t="s">
        <v>676</v>
      </c>
      <c r="E1257" s="5" t="str">
        <f>IF(COUNTIF(Site_master[SAP ID],Site_master[[#This Row],[SAP ID]])&gt;1,"duplicate","unique")</f>
        <v>unique</v>
      </c>
      <c r="F1257" s="7" t="s">
        <v>1659</v>
      </c>
      <c r="G1257" s="7" t="s">
        <v>1660</v>
      </c>
      <c r="H1257" s="7" t="s">
        <v>1</v>
      </c>
      <c r="I1257" s="5" t="s">
        <v>111</v>
      </c>
      <c r="J1257" s="5" t="s">
        <v>143</v>
      </c>
      <c r="K1257" s="168" t="s">
        <v>1501</v>
      </c>
    </row>
    <row r="1258" spans="1:11">
      <c r="A1258" s="171" t="s">
        <v>1025</v>
      </c>
      <c r="B1258" s="5" t="s">
        <v>966</v>
      </c>
      <c r="C1258" s="167" t="s">
        <v>965</v>
      </c>
      <c r="D1258" s="5" t="s">
        <v>573</v>
      </c>
      <c r="E1258" s="5" t="str">
        <f>IF(COUNTIF(Site_master[SAP ID],Site_master[[#This Row],[SAP ID]])&gt;1,"duplicate","unique")</f>
        <v>unique</v>
      </c>
      <c r="F1258" s="7" t="s">
        <v>1664</v>
      </c>
      <c r="G1258" s="7" t="s">
        <v>1665</v>
      </c>
      <c r="H1258" s="7" t="s">
        <v>1</v>
      </c>
      <c r="I1258" s="5" t="s">
        <v>111</v>
      </c>
      <c r="J1258" s="5" t="s">
        <v>143</v>
      </c>
      <c r="K1258" s="168" t="s">
        <v>1501</v>
      </c>
    </row>
    <row r="1259" spans="1:11">
      <c r="A1259" s="171" t="s">
        <v>1025</v>
      </c>
      <c r="B1259" s="5" t="s">
        <v>966</v>
      </c>
      <c r="C1259" s="167" t="s">
        <v>965</v>
      </c>
      <c r="D1259" s="5" t="s">
        <v>514</v>
      </c>
      <c r="E1259" s="5" t="str">
        <f>IF(COUNTIF(Site_master[SAP ID],Site_master[[#This Row],[SAP ID]])&gt;1,"duplicate","unique")</f>
        <v>unique</v>
      </c>
      <c r="F1259" s="7" t="s">
        <v>1659</v>
      </c>
      <c r="G1259" s="7" t="s">
        <v>1660</v>
      </c>
      <c r="H1259" s="7" t="s">
        <v>1</v>
      </c>
      <c r="I1259" s="5" t="s">
        <v>111</v>
      </c>
      <c r="J1259" s="5" t="s">
        <v>143</v>
      </c>
      <c r="K1259" s="168" t="s">
        <v>1501</v>
      </c>
    </row>
    <row r="1260" spans="1:11">
      <c r="A1260" s="171" t="s">
        <v>1025</v>
      </c>
      <c r="B1260" s="5" t="s">
        <v>966</v>
      </c>
      <c r="C1260" s="167" t="s">
        <v>965</v>
      </c>
      <c r="D1260" s="5" t="s">
        <v>571</v>
      </c>
      <c r="E1260" s="5" t="str">
        <f>IF(COUNTIF(Site_master[SAP ID],Site_master[[#This Row],[SAP ID]])&gt;1,"duplicate","unique")</f>
        <v>unique</v>
      </c>
      <c r="F1260" s="7" t="s">
        <v>1659</v>
      </c>
      <c r="G1260" s="7" t="s">
        <v>1660</v>
      </c>
      <c r="H1260" s="7" t="s">
        <v>1855</v>
      </c>
      <c r="I1260" s="5" t="s">
        <v>111</v>
      </c>
      <c r="J1260" s="5" t="s">
        <v>143</v>
      </c>
      <c r="K1260" s="168" t="s">
        <v>1501</v>
      </c>
    </row>
    <row r="1261" spans="1:11">
      <c r="A1261" s="171" t="s">
        <v>1025</v>
      </c>
      <c r="B1261" s="5" t="s">
        <v>966</v>
      </c>
      <c r="C1261" s="167" t="s">
        <v>965</v>
      </c>
      <c r="D1261" s="5" t="s">
        <v>610</v>
      </c>
      <c r="E1261" s="5" t="str">
        <f>IF(COUNTIF(Site_master[SAP ID],Site_master[[#This Row],[SAP ID]])&gt;1,"duplicate","unique")</f>
        <v>unique</v>
      </c>
      <c r="F1261" s="7">
        <v>0</v>
      </c>
      <c r="G1261" s="7" t="s">
        <v>1950</v>
      </c>
      <c r="H1261" s="7" t="s">
        <v>1</v>
      </c>
      <c r="I1261" s="5" t="s">
        <v>111</v>
      </c>
      <c r="J1261" s="5" t="s">
        <v>143</v>
      </c>
      <c r="K1261" s="168" t="s">
        <v>1501</v>
      </c>
    </row>
    <row r="1262" spans="1:11">
      <c r="A1262" s="171" t="s">
        <v>1025</v>
      </c>
      <c r="B1262" s="5" t="s">
        <v>966</v>
      </c>
      <c r="C1262" s="167" t="s">
        <v>965</v>
      </c>
      <c r="D1262" s="5" t="s">
        <v>316</v>
      </c>
      <c r="E1262" s="5" t="str">
        <f>IF(COUNTIF(Site_master[SAP ID],Site_master[[#This Row],[SAP ID]])&gt;1,"duplicate","unique")</f>
        <v>unique</v>
      </c>
      <c r="F1262" s="7">
        <v>0</v>
      </c>
      <c r="G1262" s="7" t="s">
        <v>1950</v>
      </c>
      <c r="H1262" s="7" t="s">
        <v>1</v>
      </c>
      <c r="I1262" s="5" t="s">
        <v>111</v>
      </c>
      <c r="J1262" s="5" t="s">
        <v>143</v>
      </c>
      <c r="K1262" s="168" t="s">
        <v>1501</v>
      </c>
    </row>
    <row r="1263" spans="1:11">
      <c r="A1263" s="171" t="s">
        <v>1025</v>
      </c>
      <c r="B1263" s="5" t="s">
        <v>966</v>
      </c>
      <c r="C1263" s="167" t="s">
        <v>965</v>
      </c>
      <c r="D1263" s="5" t="s">
        <v>317</v>
      </c>
      <c r="E1263" s="5" t="str">
        <f>IF(COUNTIF(Site_master[SAP ID],Site_master[[#This Row],[SAP ID]])&gt;1,"duplicate","unique")</f>
        <v>unique</v>
      </c>
      <c r="F1263" s="7">
        <v>0</v>
      </c>
      <c r="G1263" s="7" t="s">
        <v>1950</v>
      </c>
      <c r="H1263" s="7" t="s">
        <v>1</v>
      </c>
      <c r="I1263" s="5" t="s">
        <v>111</v>
      </c>
      <c r="J1263" s="5" t="s">
        <v>143</v>
      </c>
      <c r="K1263" s="168" t="s">
        <v>1501</v>
      </c>
    </row>
    <row r="1264" spans="1:11">
      <c r="A1264" s="171" t="s">
        <v>1025</v>
      </c>
      <c r="B1264" s="5" t="s">
        <v>966</v>
      </c>
      <c r="C1264" s="167" t="s">
        <v>965</v>
      </c>
      <c r="D1264" s="5" t="s">
        <v>629</v>
      </c>
      <c r="E1264" s="5" t="str">
        <f>IF(COUNTIF(Site_master[SAP ID],Site_master[[#This Row],[SAP ID]])&gt;1,"duplicate","unique")</f>
        <v>unique</v>
      </c>
      <c r="F1264" s="7">
        <v>0</v>
      </c>
      <c r="G1264" s="7" t="s">
        <v>1950</v>
      </c>
      <c r="H1264" s="7" t="s">
        <v>1</v>
      </c>
      <c r="I1264" s="5" t="s">
        <v>111</v>
      </c>
      <c r="J1264" s="5" t="s">
        <v>143</v>
      </c>
      <c r="K1264" s="168" t="s">
        <v>1501</v>
      </c>
    </row>
    <row r="1265" spans="1:11">
      <c r="A1265" s="171" t="s">
        <v>1025</v>
      </c>
      <c r="B1265" s="5" t="s">
        <v>966</v>
      </c>
      <c r="C1265" s="167" t="s">
        <v>965</v>
      </c>
      <c r="D1265" s="5" t="s">
        <v>1951</v>
      </c>
      <c r="E1265" s="5" t="str">
        <f>IF(COUNTIF(Site_master[SAP ID],Site_master[[#This Row],[SAP ID]])&gt;1,"duplicate","unique")</f>
        <v>unique</v>
      </c>
      <c r="F1265" s="7">
        <v>0</v>
      </c>
      <c r="G1265" s="7" t="s">
        <v>1950</v>
      </c>
      <c r="H1265" s="7" t="s">
        <v>1</v>
      </c>
      <c r="I1265" s="5" t="s">
        <v>111</v>
      </c>
      <c r="J1265" s="5" t="s">
        <v>143</v>
      </c>
      <c r="K1265" s="168" t="s">
        <v>1501</v>
      </c>
    </row>
    <row r="1266" spans="1:11">
      <c r="A1266" s="171" t="s">
        <v>1025</v>
      </c>
      <c r="B1266" s="5" t="s">
        <v>966</v>
      </c>
      <c r="C1266" s="167" t="s">
        <v>965</v>
      </c>
      <c r="D1266" s="5" t="s">
        <v>205</v>
      </c>
      <c r="E1266" s="5" t="str">
        <f>IF(COUNTIF(Site_master[SAP ID],Site_master[[#This Row],[SAP ID]])&gt;1,"duplicate","unique")</f>
        <v>unique</v>
      </c>
      <c r="F1266" s="7" t="s">
        <v>1664</v>
      </c>
      <c r="G1266" s="7" t="s">
        <v>1665</v>
      </c>
      <c r="H1266" s="7" t="s">
        <v>1</v>
      </c>
      <c r="I1266" s="5" t="s">
        <v>111</v>
      </c>
      <c r="J1266" s="5" t="s">
        <v>143</v>
      </c>
      <c r="K1266" s="168" t="s">
        <v>1501</v>
      </c>
    </row>
    <row r="1267" spans="1:11">
      <c r="A1267" s="171" t="s">
        <v>1025</v>
      </c>
      <c r="B1267" s="5" t="s">
        <v>966</v>
      </c>
      <c r="C1267" s="167" t="s">
        <v>965</v>
      </c>
      <c r="D1267" s="5" t="s">
        <v>203</v>
      </c>
      <c r="E1267" s="5" t="str">
        <f>IF(COUNTIF(Site_master[SAP ID],Site_master[[#This Row],[SAP ID]])&gt;1,"duplicate","unique")</f>
        <v>unique</v>
      </c>
      <c r="F1267" s="7" t="s">
        <v>1664</v>
      </c>
      <c r="G1267" s="7" t="s">
        <v>1665</v>
      </c>
      <c r="H1267" s="7" t="s">
        <v>1</v>
      </c>
      <c r="I1267" s="5" t="s">
        <v>111</v>
      </c>
      <c r="J1267" s="5" t="s">
        <v>143</v>
      </c>
      <c r="K1267" s="168" t="s">
        <v>1501</v>
      </c>
    </row>
    <row r="1268" spans="1:11">
      <c r="A1268" s="171" t="s">
        <v>1025</v>
      </c>
      <c r="B1268" s="5" t="s">
        <v>966</v>
      </c>
      <c r="C1268" s="167" t="s">
        <v>965</v>
      </c>
      <c r="D1268" s="5" t="s">
        <v>568</v>
      </c>
      <c r="E1268" s="5" t="str">
        <f>IF(COUNTIF(Site_master[SAP ID],Site_master[[#This Row],[SAP ID]])&gt;1,"duplicate","unique")</f>
        <v>unique</v>
      </c>
      <c r="F1268" s="7">
        <v>0</v>
      </c>
      <c r="G1268" s="7" t="s">
        <v>1950</v>
      </c>
      <c r="H1268" s="7" t="s">
        <v>1</v>
      </c>
      <c r="I1268" s="5" t="s">
        <v>111</v>
      </c>
      <c r="J1268" s="5" t="s">
        <v>143</v>
      </c>
      <c r="K1268" s="168" t="s">
        <v>1501</v>
      </c>
    </row>
    <row r="1269" spans="1:11">
      <c r="A1269" s="171" t="s">
        <v>1025</v>
      </c>
      <c r="B1269" s="5" t="s">
        <v>966</v>
      </c>
      <c r="C1269" s="167" t="s">
        <v>965</v>
      </c>
      <c r="D1269" s="5" t="s">
        <v>572</v>
      </c>
      <c r="E1269" s="5" t="str">
        <f>IF(COUNTIF(Site_master[SAP ID],Site_master[[#This Row],[SAP ID]])&gt;1,"duplicate","unique")</f>
        <v>unique</v>
      </c>
      <c r="F1269" s="7" t="s">
        <v>1664</v>
      </c>
      <c r="G1269" s="7" t="s">
        <v>1665</v>
      </c>
      <c r="H1269" s="7" t="s">
        <v>1</v>
      </c>
      <c r="I1269" s="5" t="s">
        <v>111</v>
      </c>
      <c r="J1269" s="5" t="s">
        <v>143</v>
      </c>
      <c r="K1269" s="168" t="s">
        <v>1501</v>
      </c>
    </row>
    <row r="1270" spans="1:11">
      <c r="A1270" s="171" t="s">
        <v>1025</v>
      </c>
      <c r="B1270" s="5" t="s">
        <v>966</v>
      </c>
      <c r="C1270" s="167" t="s">
        <v>965</v>
      </c>
      <c r="D1270" s="5" t="s">
        <v>293</v>
      </c>
      <c r="E1270" s="5" t="str">
        <f>IF(COUNTIF(Site_master[SAP ID],Site_master[[#This Row],[SAP ID]])&gt;1,"duplicate","unique")</f>
        <v>unique</v>
      </c>
      <c r="F1270" s="7" t="s">
        <v>1664</v>
      </c>
      <c r="G1270" s="7" t="s">
        <v>1665</v>
      </c>
      <c r="H1270" s="7" t="s">
        <v>1</v>
      </c>
      <c r="I1270" s="5" t="s">
        <v>111</v>
      </c>
      <c r="J1270" s="5" t="s">
        <v>143</v>
      </c>
      <c r="K1270" s="168" t="s">
        <v>1501</v>
      </c>
    </row>
    <row r="1271" spans="1:11">
      <c r="A1271" s="171" t="s">
        <v>1025</v>
      </c>
      <c r="B1271" s="5" t="s">
        <v>966</v>
      </c>
      <c r="C1271" s="167" t="s">
        <v>965</v>
      </c>
      <c r="D1271" s="5" t="s">
        <v>321</v>
      </c>
      <c r="E1271" s="5" t="str">
        <f>IF(COUNTIF(Site_master[SAP ID],Site_master[[#This Row],[SAP ID]])&gt;1,"duplicate","unique")</f>
        <v>unique</v>
      </c>
      <c r="F1271" s="7">
        <v>0</v>
      </c>
      <c r="G1271" s="7" t="s">
        <v>1950</v>
      </c>
      <c r="H1271" s="7" t="s">
        <v>1</v>
      </c>
      <c r="I1271" s="5" t="s">
        <v>111</v>
      </c>
      <c r="J1271" s="5" t="s">
        <v>143</v>
      </c>
      <c r="K1271" s="168" t="s">
        <v>1501</v>
      </c>
    </row>
    <row r="1272" spans="1:11">
      <c r="A1272" s="171" t="s">
        <v>1025</v>
      </c>
      <c r="B1272" s="5" t="s">
        <v>966</v>
      </c>
      <c r="C1272" s="167" t="s">
        <v>965</v>
      </c>
      <c r="D1272" s="5" t="s">
        <v>320</v>
      </c>
      <c r="E1272" s="5" t="str">
        <f>IF(COUNTIF(Site_master[SAP ID],Site_master[[#This Row],[SAP ID]])&gt;1,"duplicate","unique")</f>
        <v>unique</v>
      </c>
      <c r="F1272" s="7">
        <v>0</v>
      </c>
      <c r="G1272" s="7" t="s">
        <v>1950</v>
      </c>
      <c r="H1272" s="7" t="s">
        <v>1</v>
      </c>
      <c r="I1272" s="5" t="s">
        <v>111</v>
      </c>
      <c r="J1272" s="5" t="s">
        <v>143</v>
      </c>
      <c r="K1272" s="168" t="s">
        <v>1501</v>
      </c>
    </row>
    <row r="1273" spans="1:11">
      <c r="A1273" s="171" t="s">
        <v>1025</v>
      </c>
      <c r="B1273" s="5" t="s">
        <v>966</v>
      </c>
      <c r="C1273" s="167" t="s">
        <v>965</v>
      </c>
      <c r="D1273" s="5" t="s">
        <v>319</v>
      </c>
      <c r="E1273" s="5" t="str">
        <f>IF(COUNTIF(Site_master[SAP ID],Site_master[[#This Row],[SAP ID]])&gt;1,"duplicate","unique")</f>
        <v>unique</v>
      </c>
      <c r="F1273" s="7">
        <v>0</v>
      </c>
      <c r="G1273" s="7" t="s">
        <v>1950</v>
      </c>
      <c r="H1273" s="7" t="s">
        <v>1</v>
      </c>
      <c r="I1273" s="5" t="s">
        <v>111</v>
      </c>
      <c r="J1273" s="5" t="s">
        <v>143</v>
      </c>
      <c r="K1273" s="168" t="s">
        <v>1501</v>
      </c>
    </row>
    <row r="1274" spans="1:11">
      <c r="A1274" s="171" t="s">
        <v>1025</v>
      </c>
      <c r="B1274" s="5" t="s">
        <v>966</v>
      </c>
      <c r="C1274" s="167" t="s">
        <v>965</v>
      </c>
      <c r="D1274" s="5" t="s">
        <v>322</v>
      </c>
      <c r="E1274" s="5" t="str">
        <f>IF(COUNTIF(Site_master[SAP ID],Site_master[[#This Row],[SAP ID]])&gt;1,"duplicate","unique")</f>
        <v>unique</v>
      </c>
      <c r="F1274" s="7">
        <v>0</v>
      </c>
      <c r="G1274" s="7" t="s">
        <v>1950</v>
      </c>
      <c r="H1274" s="7" t="s">
        <v>1</v>
      </c>
      <c r="I1274" s="5" t="s">
        <v>111</v>
      </c>
      <c r="J1274" s="5" t="s">
        <v>143</v>
      </c>
      <c r="K1274" s="168" t="s">
        <v>1501</v>
      </c>
    </row>
    <row r="1275" spans="1:11">
      <c r="A1275" s="171" t="s">
        <v>1025</v>
      </c>
      <c r="B1275" s="5" t="s">
        <v>966</v>
      </c>
      <c r="C1275" s="167" t="s">
        <v>965</v>
      </c>
      <c r="D1275" s="5" t="s">
        <v>324</v>
      </c>
      <c r="E1275" s="5" t="str">
        <f>IF(COUNTIF(Site_master[SAP ID],Site_master[[#This Row],[SAP ID]])&gt;1,"duplicate","unique")</f>
        <v>unique</v>
      </c>
      <c r="F1275" s="7" t="s">
        <v>1768</v>
      </c>
      <c r="G1275" s="7" t="s">
        <v>1769</v>
      </c>
      <c r="H1275" s="7" t="s">
        <v>1</v>
      </c>
      <c r="I1275" s="5" t="s">
        <v>111</v>
      </c>
      <c r="J1275" s="5" t="s">
        <v>143</v>
      </c>
      <c r="K1275" s="168" t="s">
        <v>1501</v>
      </c>
    </row>
    <row r="1276" spans="1:11">
      <c r="A1276" s="171" t="s">
        <v>1025</v>
      </c>
      <c r="B1276" s="5" t="s">
        <v>966</v>
      </c>
      <c r="C1276" s="167" t="s">
        <v>965</v>
      </c>
      <c r="D1276" s="5" t="s">
        <v>1952</v>
      </c>
      <c r="E1276" s="5" t="str">
        <f>IF(COUNTIF(Site_master[SAP ID],Site_master[[#This Row],[SAP ID]])&gt;1,"duplicate","unique")</f>
        <v>unique</v>
      </c>
      <c r="F1276" s="7" t="s">
        <v>1834</v>
      </c>
      <c r="G1276" s="7" t="s">
        <v>1835</v>
      </c>
      <c r="H1276" s="7" t="s">
        <v>2</v>
      </c>
      <c r="I1276" s="168" t="s">
        <v>1407</v>
      </c>
      <c r="J1276" s="168" t="s">
        <v>127</v>
      </c>
      <c r="K1276" s="169" t="s">
        <v>1408</v>
      </c>
    </row>
    <row r="1277" spans="1:11">
      <c r="A1277" s="171" t="s">
        <v>1025</v>
      </c>
      <c r="B1277" s="5" t="s">
        <v>966</v>
      </c>
      <c r="C1277" s="167" t="s">
        <v>965</v>
      </c>
      <c r="D1277" s="5" t="s">
        <v>1953</v>
      </c>
      <c r="E1277" s="5" t="str">
        <f>IF(COUNTIF(Site_master[SAP ID],Site_master[[#This Row],[SAP ID]])&gt;1,"duplicate","unique")</f>
        <v>unique</v>
      </c>
      <c r="F1277" s="7" t="s">
        <v>1455</v>
      </c>
      <c r="G1277" s="7" t="s">
        <v>1456</v>
      </c>
      <c r="H1277" s="7" t="s">
        <v>2</v>
      </c>
      <c r="I1277" s="168" t="s">
        <v>1393</v>
      </c>
      <c r="J1277" s="168" t="s">
        <v>1394</v>
      </c>
      <c r="K1277" t="s">
        <v>1395</v>
      </c>
    </row>
    <row r="1278" spans="1:11">
      <c r="A1278" s="171" t="s">
        <v>1025</v>
      </c>
      <c r="B1278" s="5" t="s">
        <v>966</v>
      </c>
      <c r="C1278" s="167" t="s">
        <v>965</v>
      </c>
      <c r="D1278" s="5" t="s">
        <v>1954</v>
      </c>
      <c r="E1278" s="5" t="str">
        <f>IF(COUNTIF(Site_master[SAP ID],Site_master[[#This Row],[SAP ID]])&gt;1,"duplicate","unique")</f>
        <v>unique</v>
      </c>
      <c r="F1278" s="7" t="s">
        <v>1411</v>
      </c>
      <c r="G1278" s="7" t="s">
        <v>1412</v>
      </c>
      <c r="H1278" s="7" t="s">
        <v>2</v>
      </c>
      <c r="I1278" s="168" t="s">
        <v>1393</v>
      </c>
      <c r="J1278" s="168" t="s">
        <v>1394</v>
      </c>
      <c r="K1278" t="s">
        <v>1395</v>
      </c>
    </row>
    <row r="1279" spans="1:11">
      <c r="A1279" s="171" t="s">
        <v>1025</v>
      </c>
      <c r="B1279" s="5" t="s">
        <v>966</v>
      </c>
      <c r="C1279" s="167" t="s">
        <v>965</v>
      </c>
      <c r="D1279" s="5" t="s">
        <v>1955</v>
      </c>
      <c r="E1279" s="5" t="str">
        <f>IF(COUNTIF(Site_master[SAP ID],Site_master[[#This Row],[SAP ID]])&gt;1,"duplicate","unique")</f>
        <v>unique</v>
      </c>
      <c r="F1279" s="7" t="s">
        <v>1397</v>
      </c>
      <c r="G1279" s="7" t="s">
        <v>1398</v>
      </c>
      <c r="H1279" s="7" t="s">
        <v>2</v>
      </c>
      <c r="I1279" s="168" t="s">
        <v>1393</v>
      </c>
      <c r="J1279" s="168" t="s">
        <v>1394</v>
      </c>
      <c r="K1279" t="s">
        <v>1395</v>
      </c>
    </row>
    <row r="1280" spans="1:11">
      <c r="A1280" s="171" t="s">
        <v>1025</v>
      </c>
      <c r="B1280" s="5" t="s">
        <v>966</v>
      </c>
      <c r="C1280" s="167" t="s">
        <v>965</v>
      </c>
      <c r="D1280" s="5" t="s">
        <v>1956</v>
      </c>
      <c r="E1280" s="5" t="str">
        <f>IF(COUNTIF(Site_master[SAP ID],Site_master[[#This Row],[SAP ID]])&gt;1,"duplicate","unique")</f>
        <v>unique</v>
      </c>
      <c r="F1280" s="7" t="s">
        <v>1455</v>
      </c>
      <c r="G1280" s="7" t="s">
        <v>1456</v>
      </c>
      <c r="H1280" s="7" t="s">
        <v>2</v>
      </c>
      <c r="I1280" s="168" t="s">
        <v>1393</v>
      </c>
      <c r="J1280" s="168" t="s">
        <v>1394</v>
      </c>
      <c r="K1280" t="s">
        <v>1395</v>
      </c>
    </row>
    <row r="1281" spans="1:11">
      <c r="A1281" s="171" t="s">
        <v>1025</v>
      </c>
      <c r="B1281" s="5" t="s">
        <v>966</v>
      </c>
      <c r="C1281" s="167" t="s">
        <v>965</v>
      </c>
      <c r="D1281" s="5" t="s">
        <v>455</v>
      </c>
      <c r="E1281" s="5" t="str">
        <f>IF(COUNTIF(Site_master[SAP ID],Site_master[[#This Row],[SAP ID]])&gt;1,"duplicate","unique")</f>
        <v>unique</v>
      </c>
      <c r="F1281" s="7" t="s">
        <v>1411</v>
      </c>
      <c r="G1281" s="7" t="s">
        <v>1412</v>
      </c>
      <c r="H1281" s="7" t="s">
        <v>2</v>
      </c>
      <c r="I1281" s="168" t="s">
        <v>1393</v>
      </c>
      <c r="J1281" s="168" t="s">
        <v>1394</v>
      </c>
      <c r="K1281" t="s">
        <v>1395</v>
      </c>
    </row>
    <row r="1282" spans="1:11">
      <c r="A1282" s="171" t="s">
        <v>1025</v>
      </c>
      <c r="B1282" s="5" t="s">
        <v>966</v>
      </c>
      <c r="C1282" s="167" t="s">
        <v>965</v>
      </c>
      <c r="D1282" s="5" t="s">
        <v>1957</v>
      </c>
      <c r="E1282" s="5" t="str">
        <f>IF(COUNTIF(Site_master[SAP ID],Site_master[[#This Row],[SAP ID]])&gt;1,"duplicate","unique")</f>
        <v>unique</v>
      </c>
      <c r="F1282" s="7" t="s">
        <v>1455</v>
      </c>
      <c r="G1282" s="7" t="s">
        <v>1456</v>
      </c>
      <c r="H1282" s="7" t="s">
        <v>2</v>
      </c>
      <c r="I1282" s="168" t="s">
        <v>1393</v>
      </c>
      <c r="J1282" s="168" t="s">
        <v>1394</v>
      </c>
      <c r="K1282" t="s">
        <v>1395</v>
      </c>
    </row>
    <row r="1283" spans="1:11">
      <c r="A1283" s="171" t="s">
        <v>1025</v>
      </c>
      <c r="B1283" s="5" t="s">
        <v>966</v>
      </c>
      <c r="C1283" s="167" t="s">
        <v>965</v>
      </c>
      <c r="D1283" s="5" t="s">
        <v>1958</v>
      </c>
      <c r="E1283" s="5" t="str">
        <f>IF(COUNTIF(Site_master[SAP ID],Site_master[[#This Row],[SAP ID]])&gt;1,"duplicate","unique")</f>
        <v>unique</v>
      </c>
      <c r="F1283" s="7" t="s">
        <v>1397</v>
      </c>
      <c r="G1283" s="7" t="s">
        <v>1398</v>
      </c>
      <c r="H1283" s="7" t="s">
        <v>2</v>
      </c>
      <c r="I1283" s="168" t="s">
        <v>1393</v>
      </c>
      <c r="J1283" s="168" t="s">
        <v>1394</v>
      </c>
      <c r="K1283" t="s">
        <v>1395</v>
      </c>
    </row>
    <row r="1284" spans="1:11">
      <c r="A1284" s="171" t="s">
        <v>1025</v>
      </c>
      <c r="B1284" s="5" t="s">
        <v>966</v>
      </c>
      <c r="C1284" s="167" t="s">
        <v>965</v>
      </c>
      <c r="D1284" s="5" t="s">
        <v>1959</v>
      </c>
      <c r="E1284" s="5" t="str">
        <f>IF(COUNTIF(Site_master[SAP ID],Site_master[[#This Row],[SAP ID]])&gt;1,"duplicate","unique")</f>
        <v>unique</v>
      </c>
      <c r="F1284" s="7" t="s">
        <v>1455</v>
      </c>
      <c r="G1284" s="7" t="s">
        <v>1456</v>
      </c>
      <c r="H1284" s="7" t="s">
        <v>2</v>
      </c>
      <c r="I1284" s="168" t="s">
        <v>1393</v>
      </c>
      <c r="J1284" s="168" t="s">
        <v>1394</v>
      </c>
      <c r="K1284" t="s">
        <v>1395</v>
      </c>
    </row>
    <row r="1285" spans="1:11">
      <c r="A1285" s="171" t="s">
        <v>1025</v>
      </c>
      <c r="B1285" s="5" t="s">
        <v>966</v>
      </c>
      <c r="C1285" s="167" t="s">
        <v>965</v>
      </c>
      <c r="D1285" s="5" t="s">
        <v>1960</v>
      </c>
      <c r="E1285" s="5" t="str">
        <f>IF(COUNTIF(Site_master[SAP ID],Site_master[[#This Row],[SAP ID]])&gt;1,"duplicate","unique")</f>
        <v>unique</v>
      </c>
      <c r="F1285" s="7" t="s">
        <v>1397</v>
      </c>
      <c r="G1285" s="7" t="s">
        <v>1398</v>
      </c>
      <c r="H1285" s="7" t="s">
        <v>2</v>
      </c>
      <c r="I1285" s="168" t="s">
        <v>1393</v>
      </c>
      <c r="J1285" s="168" t="s">
        <v>1394</v>
      </c>
      <c r="K1285" t="s">
        <v>1395</v>
      </c>
    </row>
    <row r="1286" spans="1:11">
      <c r="A1286" s="171" t="s">
        <v>1025</v>
      </c>
      <c r="B1286" s="5" t="s">
        <v>966</v>
      </c>
      <c r="C1286" s="167" t="s">
        <v>965</v>
      </c>
      <c r="D1286" s="5" t="s">
        <v>1961</v>
      </c>
      <c r="E1286" s="5" t="str">
        <f>IF(COUNTIF(Site_master[SAP ID],Site_master[[#This Row],[SAP ID]])&gt;1,"duplicate","unique")</f>
        <v>unique</v>
      </c>
      <c r="F1286" s="7" t="s">
        <v>1834</v>
      </c>
      <c r="G1286" s="7" t="s">
        <v>1835</v>
      </c>
      <c r="H1286" s="7" t="s">
        <v>2</v>
      </c>
      <c r="I1286" s="168" t="s">
        <v>1407</v>
      </c>
      <c r="J1286" s="168" t="s">
        <v>127</v>
      </c>
      <c r="K1286" s="169" t="s">
        <v>1408</v>
      </c>
    </row>
    <row r="1287" spans="1:11">
      <c r="A1287" s="171" t="s">
        <v>1025</v>
      </c>
      <c r="B1287" s="5" t="s">
        <v>966</v>
      </c>
      <c r="C1287" s="167" t="s">
        <v>965</v>
      </c>
      <c r="D1287" s="5" t="s">
        <v>1962</v>
      </c>
      <c r="E1287" s="5" t="str">
        <f>IF(COUNTIF(Site_master[SAP ID],Site_master[[#This Row],[SAP ID]])&gt;1,"duplicate","unique")</f>
        <v>unique</v>
      </c>
      <c r="F1287" s="7" t="s">
        <v>1455</v>
      </c>
      <c r="G1287" s="7" t="s">
        <v>1456</v>
      </c>
      <c r="H1287" s="7" t="s">
        <v>2</v>
      </c>
      <c r="I1287" s="168" t="s">
        <v>1393</v>
      </c>
      <c r="J1287" s="168" t="s">
        <v>1394</v>
      </c>
      <c r="K1287" t="s">
        <v>1395</v>
      </c>
    </row>
    <row r="1288" spans="1:11">
      <c r="A1288" s="171" t="s">
        <v>1025</v>
      </c>
      <c r="B1288" s="5" t="s">
        <v>966</v>
      </c>
      <c r="C1288" s="167" t="s">
        <v>965</v>
      </c>
      <c r="D1288" s="5" t="s">
        <v>1963</v>
      </c>
      <c r="E1288" s="5" t="str">
        <f>IF(COUNTIF(Site_master[SAP ID],Site_master[[#This Row],[SAP ID]])&gt;1,"duplicate","unique")</f>
        <v>unique</v>
      </c>
      <c r="F1288" s="7" t="s">
        <v>1455</v>
      </c>
      <c r="G1288" s="7" t="s">
        <v>1456</v>
      </c>
      <c r="H1288" s="7" t="s">
        <v>2</v>
      </c>
      <c r="I1288" s="168" t="s">
        <v>1393</v>
      </c>
      <c r="J1288" s="168" t="s">
        <v>1394</v>
      </c>
      <c r="K1288" t="s">
        <v>1395</v>
      </c>
    </row>
    <row r="1289" spans="1:11">
      <c r="A1289" s="171" t="s">
        <v>1025</v>
      </c>
      <c r="B1289" s="5" t="s">
        <v>966</v>
      </c>
      <c r="C1289" s="167" t="s">
        <v>965</v>
      </c>
      <c r="D1289" s="5" t="s">
        <v>456</v>
      </c>
      <c r="E1289" s="5" t="str">
        <f>IF(COUNTIF(Site_master[SAP ID],Site_master[[#This Row],[SAP ID]])&gt;1,"duplicate","unique")</f>
        <v>unique</v>
      </c>
      <c r="F1289" s="7" t="s">
        <v>1411</v>
      </c>
      <c r="G1289" s="7" t="s">
        <v>1412</v>
      </c>
      <c r="H1289" s="7" t="s">
        <v>2</v>
      </c>
      <c r="I1289" s="168" t="s">
        <v>1393</v>
      </c>
      <c r="J1289" s="168" t="s">
        <v>1394</v>
      </c>
      <c r="K1289" t="s">
        <v>1395</v>
      </c>
    </row>
    <row r="1290" spans="1:11">
      <c r="A1290" s="171" t="s">
        <v>1025</v>
      </c>
      <c r="B1290" s="5" t="s">
        <v>966</v>
      </c>
      <c r="C1290" s="167" t="s">
        <v>965</v>
      </c>
      <c r="D1290" s="5" t="s">
        <v>575</v>
      </c>
      <c r="E1290" s="5" t="str">
        <f>IF(COUNTIF(Site_master[SAP ID],Site_master[[#This Row],[SAP ID]])&gt;1,"duplicate","unique")</f>
        <v>unique</v>
      </c>
      <c r="F1290" s="7" t="s">
        <v>1397</v>
      </c>
      <c r="G1290" s="7" t="s">
        <v>1398</v>
      </c>
      <c r="H1290" s="7" t="s">
        <v>2</v>
      </c>
      <c r="I1290" s="168" t="s">
        <v>1393</v>
      </c>
      <c r="J1290" s="168" t="s">
        <v>1394</v>
      </c>
      <c r="K1290" t="s">
        <v>1395</v>
      </c>
    </row>
    <row r="1291" spans="1:11">
      <c r="A1291" s="171" t="s">
        <v>1025</v>
      </c>
      <c r="B1291" s="5" t="s">
        <v>966</v>
      </c>
      <c r="C1291" s="167" t="s">
        <v>965</v>
      </c>
      <c r="D1291" s="5" t="s">
        <v>1964</v>
      </c>
      <c r="E1291" s="5" t="str">
        <f>IF(COUNTIF(Site_master[SAP ID],Site_master[[#This Row],[SAP ID]])&gt;1,"duplicate","unique")</f>
        <v>unique</v>
      </c>
      <c r="F1291" s="7" t="s">
        <v>1455</v>
      </c>
      <c r="G1291" s="7" t="s">
        <v>1456</v>
      </c>
      <c r="H1291" s="7" t="s">
        <v>2</v>
      </c>
      <c r="I1291" s="168" t="s">
        <v>1393</v>
      </c>
      <c r="J1291" s="168" t="s">
        <v>1394</v>
      </c>
      <c r="K1291" t="s">
        <v>1395</v>
      </c>
    </row>
    <row r="1292" spans="1:11">
      <c r="A1292" s="171" t="s">
        <v>1025</v>
      </c>
      <c r="B1292" s="5" t="s">
        <v>966</v>
      </c>
      <c r="C1292" s="167" t="s">
        <v>965</v>
      </c>
      <c r="D1292" s="5" t="s">
        <v>1965</v>
      </c>
      <c r="E1292" s="5" t="str">
        <f>IF(COUNTIF(Site_master[SAP ID],Site_master[[#This Row],[SAP ID]])&gt;1,"duplicate","unique")</f>
        <v>unique</v>
      </c>
      <c r="F1292" s="7" t="s">
        <v>1411</v>
      </c>
      <c r="G1292" s="7" t="s">
        <v>1412</v>
      </c>
      <c r="H1292" s="7" t="s">
        <v>2</v>
      </c>
      <c r="I1292" s="168" t="s">
        <v>1393</v>
      </c>
      <c r="J1292" s="168" t="s">
        <v>1394</v>
      </c>
      <c r="K1292" t="s">
        <v>1395</v>
      </c>
    </row>
    <row r="1293" spans="1:11">
      <c r="A1293" s="171" t="s">
        <v>1025</v>
      </c>
      <c r="B1293" s="5" t="s">
        <v>966</v>
      </c>
      <c r="C1293" s="167" t="s">
        <v>965</v>
      </c>
      <c r="D1293" s="5" t="s">
        <v>1966</v>
      </c>
      <c r="E1293" s="5" t="str">
        <f>IF(COUNTIF(Site_master[SAP ID],Site_master[[#This Row],[SAP ID]])&gt;1,"duplicate","unique")</f>
        <v>unique</v>
      </c>
      <c r="F1293" s="7" t="s">
        <v>1455</v>
      </c>
      <c r="G1293" s="7" t="s">
        <v>1456</v>
      </c>
      <c r="H1293" s="7" t="s">
        <v>2</v>
      </c>
      <c r="I1293" s="168" t="s">
        <v>1393</v>
      </c>
      <c r="J1293" s="168" t="s">
        <v>1394</v>
      </c>
      <c r="K1293" t="s">
        <v>1395</v>
      </c>
    </row>
    <row r="1294" spans="1:11">
      <c r="A1294" s="171" t="s">
        <v>1025</v>
      </c>
      <c r="B1294" s="5" t="s">
        <v>966</v>
      </c>
      <c r="C1294" s="167" t="s">
        <v>965</v>
      </c>
      <c r="D1294" s="5" t="s">
        <v>1967</v>
      </c>
      <c r="E1294" s="5" t="str">
        <f>IF(COUNTIF(Site_master[SAP ID],Site_master[[#This Row],[SAP ID]])&gt;1,"duplicate","unique")</f>
        <v>unique</v>
      </c>
      <c r="F1294" s="7" t="s">
        <v>1411</v>
      </c>
      <c r="G1294" s="7" t="s">
        <v>1412</v>
      </c>
      <c r="H1294" s="7" t="s">
        <v>2</v>
      </c>
      <c r="I1294" s="168" t="s">
        <v>1393</v>
      </c>
      <c r="J1294" s="168" t="s">
        <v>1394</v>
      </c>
      <c r="K1294" t="s">
        <v>1395</v>
      </c>
    </row>
    <row r="1295" spans="1:11">
      <c r="A1295" s="171" t="s">
        <v>1025</v>
      </c>
      <c r="B1295" s="5" t="s">
        <v>966</v>
      </c>
      <c r="C1295" s="167" t="s">
        <v>965</v>
      </c>
      <c r="D1295" s="5" t="s">
        <v>1968</v>
      </c>
      <c r="E1295" s="5" t="str">
        <f>IF(COUNTIF(Site_master[SAP ID],Site_master[[#This Row],[SAP ID]])&gt;1,"duplicate","unique")</f>
        <v>unique</v>
      </c>
      <c r="F1295" s="7" t="s">
        <v>1397</v>
      </c>
      <c r="G1295" s="7" t="s">
        <v>1398</v>
      </c>
      <c r="H1295" s="7" t="s">
        <v>2</v>
      </c>
      <c r="I1295" s="168" t="s">
        <v>1393</v>
      </c>
      <c r="J1295" s="168" t="s">
        <v>1394</v>
      </c>
      <c r="K1295" t="s">
        <v>1395</v>
      </c>
    </row>
    <row r="1296" spans="1:11">
      <c r="A1296" s="171" t="s">
        <v>1025</v>
      </c>
      <c r="B1296" s="5" t="s">
        <v>966</v>
      </c>
      <c r="C1296" s="167" t="s">
        <v>965</v>
      </c>
      <c r="D1296" s="5" t="s">
        <v>94</v>
      </c>
      <c r="E1296" s="5" t="str">
        <f>IF(COUNTIF(Site_master[SAP ID],Site_master[[#This Row],[SAP ID]])&gt;1,"duplicate","unique")</f>
        <v>unique</v>
      </c>
      <c r="F1296" s="7" t="s">
        <v>1631</v>
      </c>
      <c r="G1296" s="7" t="s">
        <v>1632</v>
      </c>
      <c r="H1296" s="7" t="s">
        <v>2</v>
      </c>
      <c r="I1296" s="168" t="s">
        <v>340</v>
      </c>
      <c r="J1296" s="168" t="s">
        <v>129</v>
      </c>
      <c r="K1296" s="168" t="s">
        <v>1467</v>
      </c>
    </row>
    <row r="1297" spans="1:11">
      <c r="A1297" s="171" t="s">
        <v>1025</v>
      </c>
      <c r="B1297" s="5" t="s">
        <v>966</v>
      </c>
      <c r="C1297" s="167" t="s">
        <v>965</v>
      </c>
      <c r="D1297" s="5" t="s">
        <v>97</v>
      </c>
      <c r="E1297" s="5" t="str">
        <f>IF(COUNTIF(Site_master[SAP ID],Site_master[[#This Row],[SAP ID]])&gt;1,"duplicate","unique")</f>
        <v>unique</v>
      </c>
      <c r="F1297" s="7" t="s">
        <v>1631</v>
      </c>
      <c r="G1297" s="7" t="s">
        <v>1632</v>
      </c>
      <c r="H1297" s="7" t="s">
        <v>2</v>
      </c>
      <c r="I1297" s="168" t="s">
        <v>340</v>
      </c>
      <c r="J1297" s="168" t="s">
        <v>129</v>
      </c>
      <c r="K1297" s="168" t="s">
        <v>1467</v>
      </c>
    </row>
    <row r="1298" spans="1:11">
      <c r="A1298" s="171" t="s">
        <v>1025</v>
      </c>
      <c r="B1298" s="5" t="s">
        <v>966</v>
      </c>
      <c r="C1298" s="167" t="s">
        <v>965</v>
      </c>
      <c r="D1298" s="5" t="s">
        <v>343</v>
      </c>
      <c r="E1298" s="5" t="str">
        <f>IF(COUNTIF(Site_master[SAP ID],Site_master[[#This Row],[SAP ID]])&gt;1,"duplicate","unique")</f>
        <v>unique</v>
      </c>
      <c r="F1298" s="7" t="s">
        <v>1631</v>
      </c>
      <c r="G1298" s="7" t="s">
        <v>1632</v>
      </c>
      <c r="H1298" s="7" t="s">
        <v>2</v>
      </c>
      <c r="I1298" s="168" t="s">
        <v>340</v>
      </c>
      <c r="J1298" s="168" t="s">
        <v>129</v>
      </c>
      <c r="K1298" s="168" t="s">
        <v>1467</v>
      </c>
    </row>
    <row r="1299" spans="1:11">
      <c r="A1299" s="171" t="s">
        <v>1025</v>
      </c>
      <c r="B1299" s="5" t="s">
        <v>966</v>
      </c>
      <c r="C1299" s="167" t="s">
        <v>965</v>
      </c>
      <c r="D1299" s="5" t="s">
        <v>179</v>
      </c>
      <c r="E1299" s="5" t="str">
        <f>IF(COUNTIF(Site_master[SAP ID],Site_master[[#This Row],[SAP ID]])&gt;1,"duplicate","unique")</f>
        <v>unique</v>
      </c>
      <c r="F1299" s="7" t="s">
        <v>1631</v>
      </c>
      <c r="G1299" s="7" t="s">
        <v>1632</v>
      </c>
      <c r="H1299" s="7" t="s">
        <v>2</v>
      </c>
      <c r="I1299" s="168" t="s">
        <v>340</v>
      </c>
      <c r="J1299" s="168" t="s">
        <v>129</v>
      </c>
      <c r="K1299" s="168" t="s">
        <v>1467</v>
      </c>
    </row>
    <row r="1300" spans="1:11">
      <c r="A1300" s="171" t="s">
        <v>1025</v>
      </c>
      <c r="B1300" s="5" t="s">
        <v>966</v>
      </c>
      <c r="C1300" s="167" t="s">
        <v>965</v>
      </c>
      <c r="D1300" s="5" t="s">
        <v>342</v>
      </c>
      <c r="E1300" s="5" t="str">
        <f>IF(COUNTIF(Site_master[SAP ID],Site_master[[#This Row],[SAP ID]])&gt;1,"duplicate","unique")</f>
        <v>unique</v>
      </c>
      <c r="F1300" s="7" t="s">
        <v>1631</v>
      </c>
      <c r="G1300" s="7" t="s">
        <v>1632</v>
      </c>
      <c r="H1300" s="7" t="s">
        <v>2</v>
      </c>
      <c r="I1300" s="168" t="s">
        <v>340</v>
      </c>
      <c r="J1300" s="168" t="s">
        <v>129</v>
      </c>
      <c r="K1300" s="168" t="s">
        <v>1467</v>
      </c>
    </row>
    <row r="1301" spans="1:11">
      <c r="A1301" s="171" t="s">
        <v>1025</v>
      </c>
      <c r="B1301" s="5" t="s">
        <v>966</v>
      </c>
      <c r="C1301" s="167" t="s">
        <v>965</v>
      </c>
      <c r="D1301" s="5" t="s">
        <v>301</v>
      </c>
      <c r="E1301" s="5" t="str">
        <f>IF(COUNTIF(Site_master[SAP ID],Site_master[[#This Row],[SAP ID]])&gt;1,"duplicate","unique")</f>
        <v>unique</v>
      </c>
      <c r="F1301" s="7" t="s">
        <v>1631</v>
      </c>
      <c r="G1301" s="7" t="s">
        <v>1632</v>
      </c>
      <c r="H1301" s="7" t="s">
        <v>2</v>
      </c>
      <c r="I1301" s="168" t="s">
        <v>340</v>
      </c>
      <c r="J1301" s="168" t="s">
        <v>129</v>
      </c>
      <c r="K1301" s="168" t="s">
        <v>1467</v>
      </c>
    </row>
    <row r="1302" spans="1:11">
      <c r="A1302" s="171" t="s">
        <v>1025</v>
      </c>
      <c r="B1302" s="5" t="s">
        <v>966</v>
      </c>
      <c r="C1302" s="167" t="s">
        <v>965</v>
      </c>
      <c r="D1302" s="5" t="s">
        <v>95</v>
      </c>
      <c r="E1302" s="5" t="str">
        <f>IF(COUNTIF(Site_master[SAP ID],Site_master[[#This Row],[SAP ID]])&gt;1,"duplicate","unique")</f>
        <v>unique</v>
      </c>
      <c r="F1302" s="7" t="s">
        <v>1826</v>
      </c>
      <c r="G1302" s="7" t="s">
        <v>1827</v>
      </c>
      <c r="H1302" s="7" t="s">
        <v>2</v>
      </c>
      <c r="I1302" s="168" t="s">
        <v>340</v>
      </c>
      <c r="J1302" s="168" t="s">
        <v>129</v>
      </c>
      <c r="K1302" s="168" t="s">
        <v>1467</v>
      </c>
    </row>
    <row r="1303" spans="1:11">
      <c r="A1303" s="171" t="s">
        <v>1025</v>
      </c>
      <c r="B1303" s="5" t="s">
        <v>966</v>
      </c>
      <c r="C1303" s="167" t="s">
        <v>965</v>
      </c>
      <c r="D1303" s="5" t="s">
        <v>96</v>
      </c>
      <c r="E1303" s="5" t="str">
        <f>IF(COUNTIF(Site_master[SAP ID],Site_master[[#This Row],[SAP ID]])&gt;1,"duplicate","unique")</f>
        <v>unique</v>
      </c>
      <c r="F1303" s="7" t="s">
        <v>1826</v>
      </c>
      <c r="G1303" s="7" t="s">
        <v>1827</v>
      </c>
      <c r="H1303" s="7" t="s">
        <v>2</v>
      </c>
      <c r="I1303" s="168" t="s">
        <v>340</v>
      </c>
      <c r="J1303" s="168" t="s">
        <v>129</v>
      </c>
      <c r="K1303" s="168" t="s">
        <v>1467</v>
      </c>
    </row>
    <row r="1304" spans="1:11">
      <c r="A1304" s="171" t="s">
        <v>1025</v>
      </c>
      <c r="B1304" s="5" t="s">
        <v>966</v>
      </c>
      <c r="C1304" s="167" t="s">
        <v>965</v>
      </c>
      <c r="D1304" s="5" t="s">
        <v>619</v>
      </c>
      <c r="E1304" s="5" t="str">
        <f>IF(COUNTIF(Site_master[SAP ID],Site_master[[#This Row],[SAP ID]])&gt;1,"duplicate","unique")</f>
        <v>unique</v>
      </c>
      <c r="F1304" s="7" t="s">
        <v>1631</v>
      </c>
      <c r="G1304" s="7" t="s">
        <v>1632</v>
      </c>
      <c r="H1304" s="7" t="s">
        <v>2</v>
      </c>
      <c r="I1304" s="168" t="s">
        <v>340</v>
      </c>
      <c r="J1304" s="168" t="s">
        <v>129</v>
      </c>
      <c r="K1304" s="168" t="s">
        <v>1467</v>
      </c>
    </row>
    <row r="1305" spans="1:11">
      <c r="A1305" s="171" t="s">
        <v>1025</v>
      </c>
      <c r="B1305" s="5" t="s">
        <v>966</v>
      </c>
      <c r="C1305" s="167" t="s">
        <v>965</v>
      </c>
      <c r="D1305" s="5" t="s">
        <v>1969</v>
      </c>
      <c r="E1305" s="5" t="str">
        <f>IF(COUNTIF(Site_master[SAP ID],Site_master[[#This Row],[SAP ID]])&gt;1,"duplicate","unique")</f>
        <v>unique</v>
      </c>
      <c r="F1305" s="7" t="s">
        <v>1700</v>
      </c>
      <c r="G1305" s="7" t="s">
        <v>1701</v>
      </c>
      <c r="H1305" s="7" t="s">
        <v>2</v>
      </c>
      <c r="I1305" s="168" t="s">
        <v>340</v>
      </c>
      <c r="J1305" s="168" t="s">
        <v>129</v>
      </c>
      <c r="K1305" s="168" t="s">
        <v>1467</v>
      </c>
    </row>
    <row r="1306" spans="1:11">
      <c r="A1306" s="171" t="s">
        <v>1025</v>
      </c>
      <c r="B1306" s="5" t="s">
        <v>966</v>
      </c>
      <c r="C1306" s="167" t="s">
        <v>965</v>
      </c>
      <c r="D1306" s="5" t="s">
        <v>98</v>
      </c>
      <c r="E1306" s="5" t="str">
        <f>IF(COUNTIF(Site_master[SAP ID],Site_master[[#This Row],[SAP ID]])&gt;1,"duplicate","unique")</f>
        <v>unique</v>
      </c>
      <c r="F1306" s="7" t="s">
        <v>1826</v>
      </c>
      <c r="G1306" s="7" t="s">
        <v>1827</v>
      </c>
      <c r="H1306" s="7" t="s">
        <v>2</v>
      </c>
      <c r="I1306" s="168" t="s">
        <v>340</v>
      </c>
      <c r="J1306" s="168" t="s">
        <v>129</v>
      </c>
      <c r="K1306" s="168" t="s">
        <v>1467</v>
      </c>
    </row>
    <row r="1307" spans="1:11">
      <c r="A1307" s="171" t="s">
        <v>1025</v>
      </c>
      <c r="B1307" s="5" t="s">
        <v>966</v>
      </c>
      <c r="C1307" s="167" t="s">
        <v>965</v>
      </c>
      <c r="D1307" s="5" t="s">
        <v>99</v>
      </c>
      <c r="E1307" s="5" t="str">
        <f>IF(COUNTIF(Site_master[SAP ID],Site_master[[#This Row],[SAP ID]])&gt;1,"duplicate","unique")</f>
        <v>unique</v>
      </c>
      <c r="F1307" s="7" t="s">
        <v>1826</v>
      </c>
      <c r="G1307" s="7" t="s">
        <v>1827</v>
      </c>
      <c r="H1307" s="7" t="s">
        <v>2</v>
      </c>
      <c r="I1307" s="168" t="s">
        <v>340</v>
      </c>
      <c r="J1307" s="168" t="s">
        <v>129</v>
      </c>
      <c r="K1307" s="168" t="s">
        <v>1467</v>
      </c>
    </row>
    <row r="1308" spans="1:11">
      <c r="A1308" s="171" t="s">
        <v>1025</v>
      </c>
      <c r="B1308" s="5" t="s">
        <v>966</v>
      </c>
      <c r="C1308" s="167" t="s">
        <v>965</v>
      </c>
      <c r="D1308" s="5" t="s">
        <v>100</v>
      </c>
      <c r="E1308" s="5" t="str">
        <f>IF(COUNTIF(Site_master[SAP ID],Site_master[[#This Row],[SAP ID]])&gt;1,"duplicate","unique")</f>
        <v>unique</v>
      </c>
      <c r="F1308" s="7" t="s">
        <v>1826</v>
      </c>
      <c r="G1308" s="7" t="s">
        <v>1827</v>
      </c>
      <c r="H1308" s="7" t="s">
        <v>2</v>
      </c>
      <c r="I1308" s="168" t="s">
        <v>340</v>
      </c>
      <c r="J1308" s="168" t="s">
        <v>129</v>
      </c>
      <c r="K1308" s="168" t="s">
        <v>1467</v>
      </c>
    </row>
    <row r="1309" spans="1:11">
      <c r="A1309" s="171" t="s">
        <v>1025</v>
      </c>
      <c r="B1309" s="5" t="s">
        <v>966</v>
      </c>
      <c r="C1309" s="167" t="s">
        <v>965</v>
      </c>
      <c r="D1309" s="5" t="s">
        <v>101</v>
      </c>
      <c r="E1309" s="5" t="str">
        <f>IF(COUNTIF(Site_master[SAP ID],Site_master[[#This Row],[SAP ID]])&gt;1,"duplicate","unique")</f>
        <v>unique</v>
      </c>
      <c r="F1309" s="7" t="s">
        <v>1826</v>
      </c>
      <c r="G1309" s="7" t="s">
        <v>1827</v>
      </c>
      <c r="H1309" s="7" t="s">
        <v>2</v>
      </c>
      <c r="I1309" s="168" t="s">
        <v>340</v>
      </c>
      <c r="J1309" s="168" t="s">
        <v>129</v>
      </c>
      <c r="K1309" s="168" t="s">
        <v>1467</v>
      </c>
    </row>
    <row r="1310" spans="1:11">
      <c r="A1310" s="171" t="s">
        <v>1025</v>
      </c>
      <c r="B1310" s="5" t="s">
        <v>966</v>
      </c>
      <c r="C1310" s="167" t="s">
        <v>965</v>
      </c>
      <c r="D1310" s="5" t="s">
        <v>1970</v>
      </c>
      <c r="E1310" s="5" t="str">
        <f>IF(COUNTIF(Site_master[SAP ID],Site_master[[#This Row],[SAP ID]])&gt;1,"duplicate","unique")</f>
        <v>unique</v>
      </c>
      <c r="F1310" s="7" t="s">
        <v>1708</v>
      </c>
      <c r="G1310" s="7" t="s">
        <v>1709</v>
      </c>
      <c r="H1310" s="7" t="s">
        <v>2</v>
      </c>
      <c r="I1310" s="168" t="s">
        <v>340</v>
      </c>
      <c r="J1310" s="168" t="s">
        <v>129</v>
      </c>
      <c r="K1310" s="168" t="s">
        <v>1467</v>
      </c>
    </row>
    <row r="1311" spans="1:11">
      <c r="A1311" s="171" t="s">
        <v>1025</v>
      </c>
      <c r="B1311" s="5" t="s">
        <v>966</v>
      </c>
      <c r="C1311" s="167" t="s">
        <v>965</v>
      </c>
      <c r="D1311" s="5" t="s">
        <v>473</v>
      </c>
      <c r="E1311" s="5" t="str">
        <f>IF(COUNTIF(Site_master[SAP ID],Site_master[[#This Row],[SAP ID]])&gt;1,"duplicate","unique")</f>
        <v>unique</v>
      </c>
      <c r="F1311" s="7" t="s">
        <v>1765</v>
      </c>
      <c r="G1311" s="7" t="s">
        <v>1766</v>
      </c>
      <c r="H1311" s="7" t="s">
        <v>1</v>
      </c>
      <c r="I1311" s="5" t="s">
        <v>108</v>
      </c>
      <c r="J1311" s="168" t="s">
        <v>107</v>
      </c>
      <c r="K1311" s="5" t="s">
        <v>1543</v>
      </c>
    </row>
    <row r="1312" spans="1:11">
      <c r="A1312" s="171" t="s">
        <v>1025</v>
      </c>
      <c r="B1312" s="5" t="s">
        <v>966</v>
      </c>
      <c r="C1312" s="167" t="s">
        <v>965</v>
      </c>
      <c r="D1312" s="5" t="s">
        <v>1971</v>
      </c>
      <c r="E1312" s="5" t="str">
        <f>IF(COUNTIF(Site_master[SAP ID],Site_master[[#This Row],[SAP ID]])&gt;1,"duplicate","unique")</f>
        <v>unique</v>
      </c>
      <c r="F1312" s="7" t="s">
        <v>1700</v>
      </c>
      <c r="G1312" s="7" t="s">
        <v>1701</v>
      </c>
      <c r="H1312" s="7" t="s">
        <v>2</v>
      </c>
      <c r="I1312" s="168" t="s">
        <v>340</v>
      </c>
      <c r="J1312" s="168" t="s">
        <v>129</v>
      </c>
      <c r="K1312" s="168" t="s">
        <v>1467</v>
      </c>
    </row>
    <row r="1313" spans="1:11">
      <c r="A1313" s="171" t="s">
        <v>1025</v>
      </c>
      <c r="B1313" s="5" t="s">
        <v>966</v>
      </c>
      <c r="C1313" s="167" t="s">
        <v>965</v>
      </c>
      <c r="D1313" s="5" t="s">
        <v>294</v>
      </c>
      <c r="E1313" s="5" t="str">
        <f>IF(COUNTIF(Site_master[SAP ID],Site_master[[#This Row],[SAP ID]])&gt;1,"duplicate","unique")</f>
        <v>unique</v>
      </c>
      <c r="F1313" s="7" t="s">
        <v>1631</v>
      </c>
      <c r="G1313" s="7" t="s">
        <v>1632</v>
      </c>
      <c r="H1313" s="7" t="s">
        <v>2</v>
      </c>
      <c r="I1313" s="168" t="s">
        <v>340</v>
      </c>
      <c r="J1313" s="168" t="s">
        <v>129</v>
      </c>
      <c r="K1313" s="168" t="s">
        <v>1467</v>
      </c>
    </row>
    <row r="1314" spans="1:11">
      <c r="A1314" s="171" t="s">
        <v>1025</v>
      </c>
      <c r="B1314" s="5" t="s">
        <v>966</v>
      </c>
      <c r="C1314" s="167" t="s">
        <v>965</v>
      </c>
      <c r="D1314" s="5" t="s">
        <v>133</v>
      </c>
      <c r="E1314" s="5" t="str">
        <f>IF(COUNTIF(Site_master[SAP ID],Site_master[[#This Row],[SAP ID]])&gt;1,"duplicate","unique")</f>
        <v>unique</v>
      </c>
      <c r="F1314" s="7" t="s">
        <v>1826</v>
      </c>
      <c r="G1314" s="7" t="s">
        <v>1827</v>
      </c>
      <c r="H1314" s="7" t="s">
        <v>2</v>
      </c>
      <c r="I1314" s="168" t="s">
        <v>340</v>
      </c>
      <c r="J1314" s="168" t="s">
        <v>129</v>
      </c>
      <c r="K1314" s="168" t="s">
        <v>1467</v>
      </c>
    </row>
    <row r="1315" spans="1:11">
      <c r="A1315" s="171" t="s">
        <v>1025</v>
      </c>
      <c r="B1315" s="5" t="s">
        <v>966</v>
      </c>
      <c r="C1315" s="167" t="s">
        <v>965</v>
      </c>
      <c r="D1315" s="5" t="s">
        <v>134</v>
      </c>
      <c r="E1315" s="5" t="str">
        <f>IF(COUNTIF(Site_master[SAP ID],Site_master[[#This Row],[SAP ID]])&gt;1,"duplicate","unique")</f>
        <v>unique</v>
      </c>
      <c r="F1315" s="7" t="s">
        <v>1826</v>
      </c>
      <c r="G1315" s="7" t="s">
        <v>1827</v>
      </c>
      <c r="H1315" s="7" t="s">
        <v>2</v>
      </c>
      <c r="I1315" s="168" t="s">
        <v>340</v>
      </c>
      <c r="J1315" s="168" t="s">
        <v>129</v>
      </c>
      <c r="K1315" s="168" t="s">
        <v>1467</v>
      </c>
    </row>
    <row r="1316" spans="1:11">
      <c r="A1316" s="171" t="s">
        <v>1025</v>
      </c>
      <c r="B1316" s="5" t="s">
        <v>966</v>
      </c>
      <c r="C1316" s="167" t="s">
        <v>965</v>
      </c>
      <c r="D1316" s="5" t="s">
        <v>668</v>
      </c>
      <c r="E1316" s="5" t="str">
        <f>IF(COUNTIF(Site_master[SAP ID],Site_master[[#This Row],[SAP ID]])&gt;1,"duplicate","unique")</f>
        <v>unique</v>
      </c>
      <c r="F1316" s="7" t="s">
        <v>1631</v>
      </c>
      <c r="G1316" s="7" t="s">
        <v>1632</v>
      </c>
      <c r="H1316" s="7" t="s">
        <v>2</v>
      </c>
      <c r="I1316" s="168" t="s">
        <v>340</v>
      </c>
      <c r="J1316" s="168" t="s">
        <v>129</v>
      </c>
      <c r="K1316" s="168" t="s">
        <v>1467</v>
      </c>
    </row>
    <row r="1317" spans="1:11">
      <c r="A1317" s="171" t="s">
        <v>1025</v>
      </c>
      <c r="B1317" s="5" t="s">
        <v>966</v>
      </c>
      <c r="C1317" s="167" t="s">
        <v>965</v>
      </c>
      <c r="D1317" s="5" t="s">
        <v>180</v>
      </c>
      <c r="E1317" s="5" t="str">
        <f>IF(COUNTIF(Site_master[SAP ID],Site_master[[#This Row],[SAP ID]])&gt;1,"duplicate","unique")</f>
        <v>unique</v>
      </c>
      <c r="F1317" s="7" t="s">
        <v>1826</v>
      </c>
      <c r="G1317" s="7" t="s">
        <v>1827</v>
      </c>
      <c r="H1317" s="7" t="s">
        <v>2</v>
      </c>
      <c r="I1317" s="168" t="s">
        <v>340</v>
      </c>
      <c r="J1317" s="168" t="s">
        <v>129</v>
      </c>
      <c r="K1317" s="168" t="s">
        <v>1467</v>
      </c>
    </row>
    <row r="1318" spans="1:11">
      <c r="A1318" s="171" t="s">
        <v>1025</v>
      </c>
      <c r="B1318" s="5" t="s">
        <v>966</v>
      </c>
      <c r="C1318" s="167" t="s">
        <v>965</v>
      </c>
      <c r="D1318" s="5" t="s">
        <v>295</v>
      </c>
      <c r="E1318" s="5" t="str">
        <f>IF(COUNTIF(Site_master[SAP ID],Site_master[[#This Row],[SAP ID]])&gt;1,"duplicate","unique")</f>
        <v>unique</v>
      </c>
      <c r="F1318" s="7" t="s">
        <v>1631</v>
      </c>
      <c r="G1318" s="7" t="s">
        <v>1632</v>
      </c>
      <c r="H1318" s="7" t="s">
        <v>2</v>
      </c>
      <c r="I1318" s="168" t="s">
        <v>340</v>
      </c>
      <c r="J1318" s="168" t="s">
        <v>129</v>
      </c>
      <c r="K1318" s="168" t="s">
        <v>1467</v>
      </c>
    </row>
    <row r="1319" spans="1:11">
      <c r="A1319" s="171" t="s">
        <v>1025</v>
      </c>
      <c r="B1319" s="5" t="s">
        <v>966</v>
      </c>
      <c r="C1319" s="167" t="s">
        <v>965</v>
      </c>
      <c r="D1319" s="5" t="s">
        <v>181</v>
      </c>
      <c r="E1319" s="5" t="str">
        <f>IF(COUNTIF(Site_master[SAP ID],Site_master[[#This Row],[SAP ID]])&gt;1,"duplicate","unique")</f>
        <v>unique</v>
      </c>
      <c r="F1319" s="7" t="s">
        <v>1826</v>
      </c>
      <c r="G1319" s="7" t="s">
        <v>1827</v>
      </c>
      <c r="H1319" s="7" t="s">
        <v>2</v>
      </c>
      <c r="I1319" s="168" t="s">
        <v>340</v>
      </c>
      <c r="J1319" s="168" t="s">
        <v>129</v>
      </c>
      <c r="K1319" s="168" t="s">
        <v>1467</v>
      </c>
    </row>
    <row r="1320" spans="1:11">
      <c r="A1320" s="171" t="s">
        <v>1025</v>
      </c>
      <c r="B1320" s="5" t="s">
        <v>966</v>
      </c>
      <c r="C1320" s="167" t="s">
        <v>965</v>
      </c>
      <c r="D1320" s="5" t="s">
        <v>351</v>
      </c>
      <c r="E1320" s="5" t="str">
        <f>IF(COUNTIF(Site_master[SAP ID],Site_master[[#This Row],[SAP ID]])&gt;1,"duplicate","unique")</f>
        <v>unique</v>
      </c>
      <c r="F1320" s="7" t="s">
        <v>1708</v>
      </c>
      <c r="G1320" s="7" t="s">
        <v>1709</v>
      </c>
      <c r="H1320" s="7" t="s">
        <v>2</v>
      </c>
      <c r="I1320" s="168" t="s">
        <v>340</v>
      </c>
      <c r="J1320" s="168" t="s">
        <v>129</v>
      </c>
      <c r="K1320" s="168" t="s">
        <v>1467</v>
      </c>
    </row>
    <row r="1321" spans="1:11">
      <c r="A1321" s="171" t="s">
        <v>1025</v>
      </c>
      <c r="B1321" s="5" t="s">
        <v>966</v>
      </c>
      <c r="C1321" s="167" t="s">
        <v>965</v>
      </c>
      <c r="D1321" s="5" t="s">
        <v>176</v>
      </c>
      <c r="E1321" s="5" t="str">
        <f>IF(COUNTIF(Site_master[SAP ID],Site_master[[#This Row],[SAP ID]])&gt;1,"duplicate","unique")</f>
        <v>unique</v>
      </c>
      <c r="F1321" s="7" t="s">
        <v>1826</v>
      </c>
      <c r="G1321" s="7" t="s">
        <v>1827</v>
      </c>
      <c r="H1321" s="7" t="s">
        <v>2</v>
      </c>
      <c r="I1321" s="168" t="s">
        <v>340</v>
      </c>
      <c r="J1321" s="168" t="s">
        <v>129</v>
      </c>
      <c r="K1321" s="168" t="s">
        <v>1467</v>
      </c>
    </row>
    <row r="1322" spans="1:11">
      <c r="A1322" s="171" t="s">
        <v>1025</v>
      </c>
      <c r="B1322" s="5" t="s">
        <v>966</v>
      </c>
      <c r="C1322" s="167" t="s">
        <v>965</v>
      </c>
      <c r="D1322" s="5" t="s">
        <v>497</v>
      </c>
      <c r="E1322" s="5" t="str">
        <f>IF(COUNTIF(Site_master[SAP ID],Site_master[[#This Row],[SAP ID]])&gt;1,"duplicate","unique")</f>
        <v>unique</v>
      </c>
      <c r="F1322" s="7" t="s">
        <v>1708</v>
      </c>
      <c r="G1322" s="7" t="s">
        <v>1709</v>
      </c>
      <c r="H1322" s="7" t="s">
        <v>2</v>
      </c>
      <c r="I1322" s="168" t="s">
        <v>340</v>
      </c>
      <c r="J1322" s="168" t="s">
        <v>129</v>
      </c>
      <c r="K1322" s="168" t="s">
        <v>1467</v>
      </c>
    </row>
    <row r="1323" spans="1:11">
      <c r="A1323" s="171" t="s">
        <v>1025</v>
      </c>
      <c r="B1323" s="5" t="s">
        <v>966</v>
      </c>
      <c r="C1323" s="167" t="s">
        <v>965</v>
      </c>
      <c r="D1323" s="5" t="s">
        <v>1972</v>
      </c>
      <c r="E1323" s="5" t="str">
        <f>IF(COUNTIF(Site_master[SAP ID],Site_master[[#This Row],[SAP ID]])&gt;1,"duplicate","unique")</f>
        <v>unique</v>
      </c>
      <c r="F1323" s="7" t="s">
        <v>1826</v>
      </c>
      <c r="G1323" s="7" t="s">
        <v>1827</v>
      </c>
      <c r="H1323" s="7" t="s">
        <v>2</v>
      </c>
      <c r="I1323" s="168" t="s">
        <v>340</v>
      </c>
      <c r="J1323" s="168" t="s">
        <v>129</v>
      </c>
      <c r="K1323" s="168" t="s">
        <v>1467</v>
      </c>
    </row>
    <row r="1324" spans="1:11">
      <c r="A1324" s="171" t="s">
        <v>1025</v>
      </c>
      <c r="B1324" s="5" t="s">
        <v>966</v>
      </c>
      <c r="C1324" s="167" t="s">
        <v>965</v>
      </c>
      <c r="D1324" s="5" t="s">
        <v>1973</v>
      </c>
      <c r="E1324" s="5" t="str">
        <f>IF(COUNTIF(Site_master[SAP ID],Site_master[[#This Row],[SAP ID]])&gt;1,"duplicate","unique")</f>
        <v>unique</v>
      </c>
      <c r="F1324" s="7" t="s">
        <v>1700</v>
      </c>
      <c r="G1324" s="7" t="s">
        <v>1701</v>
      </c>
      <c r="H1324" s="7" t="s">
        <v>2</v>
      </c>
      <c r="I1324" s="168" t="s">
        <v>340</v>
      </c>
      <c r="J1324" s="168" t="s">
        <v>129</v>
      </c>
      <c r="K1324" s="168" t="s">
        <v>1467</v>
      </c>
    </row>
    <row r="1325" spans="1:11">
      <c r="A1325" s="171" t="s">
        <v>1025</v>
      </c>
      <c r="B1325" s="5" t="s">
        <v>966</v>
      </c>
      <c r="C1325" s="167" t="s">
        <v>965</v>
      </c>
      <c r="D1325" s="5" t="s">
        <v>177</v>
      </c>
      <c r="E1325" s="5" t="str">
        <f>IF(COUNTIF(Site_master[SAP ID],Site_master[[#This Row],[SAP ID]])&gt;1,"duplicate","unique")</f>
        <v>unique</v>
      </c>
      <c r="F1325" s="7" t="s">
        <v>1826</v>
      </c>
      <c r="G1325" s="7" t="s">
        <v>1827</v>
      </c>
      <c r="H1325" s="7" t="s">
        <v>2</v>
      </c>
      <c r="I1325" s="168" t="s">
        <v>340</v>
      </c>
      <c r="J1325" s="168" t="s">
        <v>129</v>
      </c>
      <c r="K1325" s="168" t="s">
        <v>1467</v>
      </c>
    </row>
    <row r="1326" spans="1:11">
      <c r="A1326" s="171" t="s">
        <v>1025</v>
      </c>
      <c r="B1326" s="5" t="s">
        <v>966</v>
      </c>
      <c r="C1326" s="167" t="s">
        <v>965</v>
      </c>
      <c r="D1326" s="5" t="s">
        <v>621</v>
      </c>
      <c r="E1326" s="5" t="str">
        <f>IF(COUNTIF(Site_master[SAP ID],Site_master[[#This Row],[SAP ID]])&gt;1,"duplicate","unique")</f>
        <v>unique</v>
      </c>
      <c r="F1326" s="7" t="s">
        <v>1631</v>
      </c>
      <c r="G1326" s="7" t="s">
        <v>1632</v>
      </c>
      <c r="H1326" s="7" t="s">
        <v>2</v>
      </c>
      <c r="I1326" s="168" t="s">
        <v>340</v>
      </c>
      <c r="J1326" s="168" t="s">
        <v>129</v>
      </c>
      <c r="K1326" s="168" t="s">
        <v>1467</v>
      </c>
    </row>
    <row r="1327" spans="1:11">
      <c r="A1327" s="171" t="s">
        <v>1025</v>
      </c>
      <c r="B1327" s="5" t="s">
        <v>966</v>
      </c>
      <c r="C1327" s="167" t="s">
        <v>965</v>
      </c>
      <c r="D1327" s="5" t="s">
        <v>178</v>
      </c>
      <c r="E1327" s="5" t="str">
        <f>IF(COUNTIF(Site_master[SAP ID],Site_master[[#This Row],[SAP ID]])&gt;1,"duplicate","unique")</f>
        <v>unique</v>
      </c>
      <c r="F1327" s="7" t="s">
        <v>1826</v>
      </c>
      <c r="G1327" s="7" t="s">
        <v>1827</v>
      </c>
      <c r="H1327" s="7" t="s">
        <v>2</v>
      </c>
      <c r="I1327" s="168" t="s">
        <v>340</v>
      </c>
      <c r="J1327" s="168" t="s">
        <v>129</v>
      </c>
      <c r="K1327" s="168" t="s">
        <v>1467</v>
      </c>
    </row>
    <row r="1328" spans="1:11">
      <c r="A1328" s="171" t="s">
        <v>1025</v>
      </c>
      <c r="B1328" s="5" t="s">
        <v>966</v>
      </c>
      <c r="C1328" s="167" t="s">
        <v>965</v>
      </c>
      <c r="D1328" s="5" t="s">
        <v>300</v>
      </c>
      <c r="E1328" s="5" t="str">
        <f>IF(COUNTIF(Site_master[SAP ID],Site_master[[#This Row],[SAP ID]])&gt;1,"duplicate","unique")</f>
        <v>unique</v>
      </c>
      <c r="F1328" s="7" t="s">
        <v>1631</v>
      </c>
      <c r="G1328" s="7" t="s">
        <v>1632</v>
      </c>
      <c r="H1328" s="7" t="s">
        <v>2</v>
      </c>
      <c r="I1328" s="168" t="s">
        <v>340</v>
      </c>
      <c r="J1328" s="168" t="s">
        <v>129</v>
      </c>
      <c r="K1328" s="168" t="s">
        <v>1467</v>
      </c>
    </row>
    <row r="1329" spans="1:11">
      <c r="A1329" s="171" t="s">
        <v>1025</v>
      </c>
      <c r="B1329" s="5" t="s">
        <v>966</v>
      </c>
      <c r="C1329" s="167" t="s">
        <v>965</v>
      </c>
      <c r="D1329" s="5" t="s">
        <v>1974</v>
      </c>
      <c r="E1329" s="5" t="str">
        <f>IF(COUNTIF(Site_master[SAP ID],Site_master[[#This Row],[SAP ID]])&gt;1,"duplicate","unique")</f>
        <v>unique</v>
      </c>
      <c r="F1329" s="7" t="s">
        <v>1708</v>
      </c>
      <c r="G1329" s="7" t="s">
        <v>1709</v>
      </c>
      <c r="H1329" s="7" t="s">
        <v>2</v>
      </c>
      <c r="I1329" s="168" t="s">
        <v>340</v>
      </c>
      <c r="J1329" s="168" t="s">
        <v>129</v>
      </c>
      <c r="K1329" s="168" t="s">
        <v>1467</v>
      </c>
    </row>
    <row r="1330" spans="1:11">
      <c r="A1330" s="171" t="s">
        <v>1025</v>
      </c>
      <c r="B1330" s="5" t="s">
        <v>966</v>
      </c>
      <c r="C1330" s="167" t="s">
        <v>965</v>
      </c>
      <c r="D1330" s="5" t="s">
        <v>272</v>
      </c>
      <c r="E1330" s="5" t="str">
        <f>IF(COUNTIF(Site_master[SAP ID],Site_master[[#This Row],[SAP ID]])&gt;1,"duplicate","unique")</f>
        <v>unique</v>
      </c>
      <c r="F1330" s="7" t="s">
        <v>1700</v>
      </c>
      <c r="G1330" s="7" t="s">
        <v>1701</v>
      </c>
      <c r="H1330" s="7" t="s">
        <v>2</v>
      </c>
      <c r="I1330" s="168" t="s">
        <v>340</v>
      </c>
      <c r="J1330" s="168" t="s">
        <v>129</v>
      </c>
      <c r="K1330" s="168" t="s">
        <v>1467</v>
      </c>
    </row>
    <row r="1331" spans="1:11">
      <c r="A1331" s="171" t="s">
        <v>1025</v>
      </c>
      <c r="B1331" s="5" t="s">
        <v>966</v>
      </c>
      <c r="C1331" s="167" t="s">
        <v>965</v>
      </c>
      <c r="D1331" s="5" t="s">
        <v>1975</v>
      </c>
      <c r="E1331" s="5" t="str">
        <f>IF(COUNTIF(Site_master[SAP ID],Site_master[[#This Row],[SAP ID]])&gt;1,"duplicate","unique")</f>
        <v>unique</v>
      </c>
      <c r="F1331" s="7" t="s">
        <v>1700</v>
      </c>
      <c r="G1331" s="7" t="s">
        <v>1701</v>
      </c>
      <c r="H1331" s="7" t="s">
        <v>2</v>
      </c>
      <c r="I1331" s="168" t="s">
        <v>340</v>
      </c>
      <c r="J1331" s="168" t="s">
        <v>129</v>
      </c>
      <c r="K1331" s="168" t="s">
        <v>1467</v>
      </c>
    </row>
    <row r="1332" spans="1:11">
      <c r="A1332" s="171" t="s">
        <v>1025</v>
      </c>
      <c r="B1332" s="5" t="s">
        <v>966</v>
      </c>
      <c r="C1332" s="167" t="s">
        <v>965</v>
      </c>
      <c r="D1332" s="5" t="s">
        <v>1976</v>
      </c>
      <c r="E1332" s="5" t="str">
        <f>IF(COUNTIF(Site_master[SAP ID],Site_master[[#This Row],[SAP ID]])&gt;1,"duplicate","unique")</f>
        <v>unique</v>
      </c>
      <c r="F1332" s="7" t="s">
        <v>1700</v>
      </c>
      <c r="G1332" s="7" t="s">
        <v>1701</v>
      </c>
      <c r="H1332" s="7" t="s">
        <v>2</v>
      </c>
      <c r="I1332" s="168" t="s">
        <v>340</v>
      </c>
      <c r="J1332" s="168" t="s">
        <v>129</v>
      </c>
      <c r="K1332" s="168" t="s">
        <v>1467</v>
      </c>
    </row>
    <row r="1333" spans="1:11">
      <c r="A1333" s="171" t="s">
        <v>1025</v>
      </c>
      <c r="B1333" s="5" t="s">
        <v>966</v>
      </c>
      <c r="C1333" s="167" t="s">
        <v>965</v>
      </c>
      <c r="D1333" s="5" t="s">
        <v>299</v>
      </c>
      <c r="E1333" s="5" t="str">
        <f>IF(COUNTIF(Site_master[SAP ID],Site_master[[#This Row],[SAP ID]])&gt;1,"duplicate","unique")</f>
        <v>unique</v>
      </c>
      <c r="F1333" s="7" t="s">
        <v>1631</v>
      </c>
      <c r="G1333" s="7" t="s">
        <v>1632</v>
      </c>
      <c r="H1333" s="7" t="s">
        <v>2</v>
      </c>
      <c r="I1333" s="168" t="s">
        <v>340</v>
      </c>
      <c r="J1333" s="168" t="s">
        <v>129</v>
      </c>
      <c r="K1333" s="168" t="s">
        <v>1467</v>
      </c>
    </row>
    <row r="1334" spans="1:11">
      <c r="A1334" s="171" t="s">
        <v>1025</v>
      </c>
      <c r="B1334" s="5" t="s">
        <v>966</v>
      </c>
      <c r="C1334" s="167" t="s">
        <v>965</v>
      </c>
      <c r="D1334" s="5" t="s">
        <v>1977</v>
      </c>
      <c r="E1334" s="5" t="str">
        <f>IF(COUNTIF(Site_master[SAP ID],Site_master[[#This Row],[SAP ID]])&gt;1,"duplicate","unique")</f>
        <v>unique</v>
      </c>
      <c r="F1334" s="7" t="s">
        <v>1700</v>
      </c>
      <c r="G1334" s="7" t="s">
        <v>1701</v>
      </c>
      <c r="H1334" s="7" t="s">
        <v>2</v>
      </c>
      <c r="I1334" s="168" t="s">
        <v>340</v>
      </c>
      <c r="J1334" s="168" t="s">
        <v>129</v>
      </c>
      <c r="K1334" s="168" t="s">
        <v>1467</v>
      </c>
    </row>
    <row r="1335" spans="1:11">
      <c r="A1335" s="171" t="s">
        <v>1025</v>
      </c>
      <c r="B1335" s="5" t="s">
        <v>966</v>
      </c>
      <c r="C1335" s="167" t="s">
        <v>965</v>
      </c>
      <c r="D1335" s="5" t="s">
        <v>1978</v>
      </c>
      <c r="E1335" s="5" t="str">
        <f>IF(COUNTIF(Site_master[SAP ID],Site_master[[#This Row],[SAP ID]])&gt;1,"duplicate","unique")</f>
        <v>unique</v>
      </c>
      <c r="F1335" s="7" t="s">
        <v>1700</v>
      </c>
      <c r="G1335" s="7" t="s">
        <v>1701</v>
      </c>
      <c r="H1335" s="7" t="s">
        <v>2</v>
      </c>
      <c r="I1335" s="168" t="s">
        <v>340</v>
      </c>
      <c r="J1335" s="168" t="s">
        <v>129</v>
      </c>
      <c r="K1335" s="168" t="s">
        <v>1467</v>
      </c>
    </row>
    <row r="1336" spans="1:11">
      <c r="A1336" s="171" t="s">
        <v>1025</v>
      </c>
      <c r="B1336" s="5" t="s">
        <v>966</v>
      </c>
      <c r="C1336" s="167" t="s">
        <v>965</v>
      </c>
      <c r="D1336" s="5" t="s">
        <v>298</v>
      </c>
      <c r="E1336" s="5" t="str">
        <f>IF(COUNTIF(Site_master[SAP ID],Site_master[[#This Row],[SAP ID]])&gt;1,"duplicate","unique")</f>
        <v>unique</v>
      </c>
      <c r="F1336" s="7" t="s">
        <v>1700</v>
      </c>
      <c r="G1336" s="7" t="s">
        <v>1701</v>
      </c>
      <c r="H1336" s="7" t="s">
        <v>2</v>
      </c>
      <c r="I1336" s="168" t="s">
        <v>340</v>
      </c>
      <c r="J1336" s="168" t="s">
        <v>129</v>
      </c>
      <c r="K1336" s="168" t="s">
        <v>1467</v>
      </c>
    </row>
    <row r="1337" spans="1:11">
      <c r="A1337" s="171" t="s">
        <v>1025</v>
      </c>
      <c r="B1337" s="5" t="s">
        <v>966</v>
      </c>
      <c r="C1337" s="167" t="s">
        <v>965</v>
      </c>
      <c r="D1337" s="5" t="s">
        <v>275</v>
      </c>
      <c r="E1337" s="5" t="str">
        <f>IF(COUNTIF(Site_master[SAP ID],Site_master[[#This Row],[SAP ID]])&gt;1,"duplicate","unique")</f>
        <v>unique</v>
      </c>
      <c r="F1337" s="7" t="s">
        <v>1700</v>
      </c>
      <c r="G1337" s="7" t="s">
        <v>1701</v>
      </c>
      <c r="H1337" s="7" t="s">
        <v>2</v>
      </c>
      <c r="I1337" s="168" t="s">
        <v>340</v>
      </c>
      <c r="J1337" s="168" t="s">
        <v>129</v>
      </c>
      <c r="K1337" s="168" t="s">
        <v>1467</v>
      </c>
    </row>
    <row r="1338" spans="1:11">
      <c r="A1338" s="171" t="s">
        <v>1025</v>
      </c>
      <c r="B1338" s="5" t="s">
        <v>966</v>
      </c>
      <c r="C1338" s="167" t="s">
        <v>965</v>
      </c>
      <c r="D1338" s="5" t="s">
        <v>276</v>
      </c>
      <c r="E1338" s="5" t="str">
        <f>IF(COUNTIF(Site_master[SAP ID],Site_master[[#This Row],[SAP ID]])&gt;1,"duplicate","unique")</f>
        <v>unique</v>
      </c>
      <c r="F1338" s="7" t="s">
        <v>1700</v>
      </c>
      <c r="G1338" s="7" t="s">
        <v>1701</v>
      </c>
      <c r="H1338" s="7" t="s">
        <v>2</v>
      </c>
      <c r="I1338" s="168" t="s">
        <v>340</v>
      </c>
      <c r="J1338" s="168" t="s">
        <v>129</v>
      </c>
      <c r="K1338" s="168" t="s">
        <v>1467</v>
      </c>
    </row>
    <row r="1339" spans="1:11">
      <c r="A1339" s="171" t="s">
        <v>1025</v>
      </c>
      <c r="B1339" s="5" t="s">
        <v>966</v>
      </c>
      <c r="C1339" s="167" t="s">
        <v>965</v>
      </c>
      <c r="D1339" s="5" t="s">
        <v>277</v>
      </c>
      <c r="E1339" s="5" t="str">
        <f>IF(COUNTIF(Site_master[SAP ID],Site_master[[#This Row],[SAP ID]])&gt;1,"duplicate","unique")</f>
        <v>unique</v>
      </c>
      <c r="F1339" s="7" t="s">
        <v>1700</v>
      </c>
      <c r="G1339" s="7" t="s">
        <v>1701</v>
      </c>
      <c r="H1339" s="7" t="s">
        <v>2</v>
      </c>
      <c r="I1339" s="168" t="s">
        <v>340</v>
      </c>
      <c r="J1339" s="168" t="s">
        <v>129</v>
      </c>
      <c r="K1339" s="168" t="s">
        <v>1467</v>
      </c>
    </row>
    <row r="1340" spans="1:11">
      <c r="A1340" s="171" t="s">
        <v>1025</v>
      </c>
      <c r="B1340" s="5" t="s">
        <v>966</v>
      </c>
      <c r="C1340" s="167" t="s">
        <v>965</v>
      </c>
      <c r="D1340" s="5" t="s">
        <v>637</v>
      </c>
      <c r="E1340" s="5" t="str">
        <f>IF(COUNTIF(Site_master[SAP ID],Site_master[[#This Row],[SAP ID]])&gt;1,"duplicate","unique")</f>
        <v>unique</v>
      </c>
      <c r="F1340" s="7" t="s">
        <v>1759</v>
      </c>
      <c r="G1340" s="7" t="s">
        <v>1760</v>
      </c>
      <c r="H1340" s="7" t="s">
        <v>1</v>
      </c>
      <c r="I1340" s="5" t="s">
        <v>108</v>
      </c>
      <c r="J1340" s="168" t="s">
        <v>107</v>
      </c>
      <c r="K1340" s="5" t="s">
        <v>1543</v>
      </c>
    </row>
    <row r="1341" spans="1:11">
      <c r="A1341" s="171" t="s">
        <v>1025</v>
      </c>
      <c r="B1341" s="5" t="s">
        <v>966</v>
      </c>
      <c r="C1341" s="167" t="s">
        <v>965</v>
      </c>
      <c r="D1341" s="5" t="s">
        <v>147</v>
      </c>
      <c r="E1341" s="5" t="str">
        <f>IF(COUNTIF(Site_master[SAP ID],Site_master[[#This Row],[SAP ID]])&gt;1,"duplicate","unique")</f>
        <v>unique</v>
      </c>
      <c r="F1341" s="7" t="s">
        <v>1719</v>
      </c>
      <c r="G1341" s="7" t="s">
        <v>1720</v>
      </c>
      <c r="H1341" s="7" t="s">
        <v>1</v>
      </c>
      <c r="I1341" s="5" t="s">
        <v>111</v>
      </c>
      <c r="J1341" s="5" t="s">
        <v>143</v>
      </c>
      <c r="K1341" s="168" t="s">
        <v>1501</v>
      </c>
    </row>
    <row r="1342" spans="1:11">
      <c r="A1342" s="171" t="s">
        <v>1025</v>
      </c>
      <c r="B1342" s="5" t="s">
        <v>966</v>
      </c>
      <c r="C1342" s="167" t="s">
        <v>965</v>
      </c>
      <c r="D1342" s="5" t="s">
        <v>1979</v>
      </c>
      <c r="E1342" s="5" t="str">
        <f>IF(COUNTIF(Site_master[SAP ID],Site_master[[#This Row],[SAP ID]])&gt;1,"duplicate","unique")</f>
        <v>unique</v>
      </c>
      <c r="F1342" s="7" t="s">
        <v>1494</v>
      </c>
      <c r="G1342" s="7" t="s">
        <v>1495</v>
      </c>
      <c r="H1342" s="7" t="s">
        <v>2</v>
      </c>
      <c r="I1342" s="168" t="s">
        <v>340</v>
      </c>
      <c r="J1342" s="168" t="s">
        <v>129</v>
      </c>
      <c r="K1342" s="168" t="s">
        <v>1467</v>
      </c>
    </row>
    <row r="1343" spans="1:11">
      <c r="A1343" s="171" t="s">
        <v>1025</v>
      </c>
      <c r="B1343" s="5" t="s">
        <v>966</v>
      </c>
      <c r="C1343" s="167" t="s">
        <v>965</v>
      </c>
      <c r="D1343" s="5" t="s">
        <v>1980</v>
      </c>
      <c r="E1343" s="5" t="str">
        <f>IF(COUNTIF(Site_master[SAP ID],Site_master[[#This Row],[SAP ID]])&gt;1,"duplicate","unique")</f>
        <v>unique</v>
      </c>
      <c r="F1343" s="7" t="s">
        <v>1981</v>
      </c>
      <c r="G1343" s="7" t="s">
        <v>1982</v>
      </c>
      <c r="H1343" s="7" t="s">
        <v>2</v>
      </c>
      <c r="I1343" s="168" t="s">
        <v>340</v>
      </c>
      <c r="J1343" s="168" t="s">
        <v>129</v>
      </c>
      <c r="K1343" s="168" t="s">
        <v>1467</v>
      </c>
    </row>
    <row r="1344" spans="1:11">
      <c r="A1344" s="171" t="s">
        <v>1025</v>
      </c>
      <c r="B1344" s="5" t="s">
        <v>966</v>
      </c>
      <c r="C1344" s="167" t="s">
        <v>965</v>
      </c>
      <c r="D1344" s="5" t="s">
        <v>1983</v>
      </c>
      <c r="E1344" s="5" t="str">
        <f>IF(COUNTIF(Site_master[SAP ID],Site_master[[#This Row],[SAP ID]])&gt;1,"duplicate","unique")</f>
        <v>unique</v>
      </c>
      <c r="F1344" s="7" t="s">
        <v>1494</v>
      </c>
      <c r="G1344" s="7" t="s">
        <v>1495</v>
      </c>
      <c r="H1344" s="7" t="s">
        <v>2</v>
      </c>
      <c r="I1344" s="168" t="s">
        <v>340</v>
      </c>
      <c r="J1344" s="168" t="s">
        <v>129</v>
      </c>
      <c r="K1344" s="168" t="s">
        <v>1467</v>
      </c>
    </row>
    <row r="1345" spans="1:11">
      <c r="A1345" s="171" t="s">
        <v>1025</v>
      </c>
      <c r="B1345" s="5" t="s">
        <v>966</v>
      </c>
      <c r="C1345" s="167" t="s">
        <v>965</v>
      </c>
      <c r="D1345" s="5" t="s">
        <v>1984</v>
      </c>
      <c r="E1345" s="5" t="str">
        <f>IF(COUNTIF(Site_master[SAP ID],Site_master[[#This Row],[SAP ID]])&gt;1,"duplicate","unique")</f>
        <v>unique</v>
      </c>
      <c r="F1345" s="7" t="s">
        <v>1494</v>
      </c>
      <c r="G1345" s="7" t="s">
        <v>1495</v>
      </c>
      <c r="H1345" s="7" t="s">
        <v>2</v>
      </c>
      <c r="I1345" s="168" t="s">
        <v>340</v>
      </c>
      <c r="J1345" s="168" t="s">
        <v>129</v>
      </c>
      <c r="K1345" s="168" t="s">
        <v>1467</v>
      </c>
    </row>
    <row r="1346" spans="1:11">
      <c r="A1346" s="171" t="s">
        <v>1025</v>
      </c>
      <c r="B1346" s="5" t="s">
        <v>966</v>
      </c>
      <c r="C1346" s="167" t="s">
        <v>965</v>
      </c>
      <c r="D1346" s="5" t="s">
        <v>1985</v>
      </c>
      <c r="E1346" s="5" t="str">
        <f>IF(COUNTIF(Site_master[SAP ID],Site_master[[#This Row],[SAP ID]])&gt;1,"duplicate","unique")</f>
        <v>unique</v>
      </c>
      <c r="F1346" s="7" t="s">
        <v>1494</v>
      </c>
      <c r="G1346" s="7" t="s">
        <v>1495</v>
      </c>
      <c r="H1346" s="7" t="s">
        <v>2</v>
      </c>
      <c r="I1346" s="168" t="s">
        <v>340</v>
      </c>
      <c r="J1346" s="168" t="s">
        <v>129</v>
      </c>
      <c r="K1346" s="168" t="s">
        <v>1467</v>
      </c>
    </row>
    <row r="1347" spans="1:11">
      <c r="A1347" s="171" t="s">
        <v>1025</v>
      </c>
      <c r="B1347" s="5" t="s">
        <v>966</v>
      </c>
      <c r="C1347" s="167" t="s">
        <v>965</v>
      </c>
      <c r="D1347" s="5" t="s">
        <v>1986</v>
      </c>
      <c r="E1347" s="5" t="str">
        <f>IF(COUNTIF(Site_master[SAP ID],Site_master[[#This Row],[SAP ID]])&gt;1,"duplicate","unique")</f>
        <v>unique</v>
      </c>
      <c r="F1347" s="7" t="s">
        <v>1987</v>
      </c>
      <c r="G1347" s="7" t="s">
        <v>1988</v>
      </c>
      <c r="H1347" s="7" t="s">
        <v>2</v>
      </c>
      <c r="I1347" s="168" t="s">
        <v>340</v>
      </c>
      <c r="J1347" s="168" t="s">
        <v>129</v>
      </c>
      <c r="K1347" s="168" t="s">
        <v>1467</v>
      </c>
    </row>
    <row r="1348" spans="1:11">
      <c r="A1348" s="171" t="s">
        <v>1025</v>
      </c>
      <c r="B1348" s="5" t="s">
        <v>966</v>
      </c>
      <c r="C1348" s="167" t="s">
        <v>965</v>
      </c>
      <c r="D1348" s="5" t="s">
        <v>1989</v>
      </c>
      <c r="E1348" s="5" t="str">
        <f>IF(COUNTIF(Site_master[SAP ID],Site_master[[#This Row],[SAP ID]])&gt;1,"duplicate","unique")</f>
        <v>unique</v>
      </c>
      <c r="F1348" s="7" t="s">
        <v>1981</v>
      </c>
      <c r="G1348" s="7" t="s">
        <v>1982</v>
      </c>
      <c r="H1348" s="7" t="s">
        <v>2</v>
      </c>
      <c r="I1348" s="168" t="s">
        <v>340</v>
      </c>
      <c r="J1348" s="168" t="s">
        <v>129</v>
      </c>
      <c r="K1348" s="168" t="s">
        <v>1467</v>
      </c>
    </row>
    <row r="1349" spans="1:11">
      <c r="A1349" s="171" t="s">
        <v>1025</v>
      </c>
      <c r="B1349" s="5" t="s">
        <v>966</v>
      </c>
      <c r="C1349" s="167" t="s">
        <v>965</v>
      </c>
      <c r="D1349" s="5" t="s">
        <v>1990</v>
      </c>
      <c r="E1349" s="5" t="str">
        <f>IF(COUNTIF(Site_master[SAP ID],Site_master[[#This Row],[SAP ID]])&gt;1,"duplicate","unique")</f>
        <v>unique</v>
      </c>
      <c r="F1349" s="7" t="s">
        <v>1494</v>
      </c>
      <c r="G1349" s="7" t="s">
        <v>1495</v>
      </c>
      <c r="H1349" s="7" t="s">
        <v>2</v>
      </c>
      <c r="I1349" s="168" t="s">
        <v>340</v>
      </c>
      <c r="J1349" s="168" t="s">
        <v>129</v>
      </c>
      <c r="K1349" s="168" t="s">
        <v>1467</v>
      </c>
    </row>
    <row r="1350" spans="1:11">
      <c r="A1350" s="171" t="s">
        <v>1025</v>
      </c>
      <c r="B1350" s="5" t="s">
        <v>966</v>
      </c>
      <c r="C1350" s="167" t="s">
        <v>965</v>
      </c>
      <c r="D1350" s="5" t="s">
        <v>410</v>
      </c>
      <c r="E1350" s="5" t="str">
        <f>IF(COUNTIF(Site_master[SAP ID],Site_master[[#This Row],[SAP ID]])&gt;1,"duplicate","unique")</f>
        <v>unique</v>
      </c>
      <c r="F1350" s="7" t="s">
        <v>1987</v>
      </c>
      <c r="G1350" s="7" t="s">
        <v>1988</v>
      </c>
      <c r="H1350" s="7" t="s">
        <v>2</v>
      </c>
      <c r="I1350" s="168" t="s">
        <v>340</v>
      </c>
      <c r="J1350" s="168" t="s">
        <v>129</v>
      </c>
      <c r="K1350" s="168" t="s">
        <v>1467</v>
      </c>
    </row>
    <row r="1351" spans="1:11">
      <c r="A1351" s="171" t="s">
        <v>1025</v>
      </c>
      <c r="B1351" s="5" t="s">
        <v>966</v>
      </c>
      <c r="C1351" s="167" t="s">
        <v>965</v>
      </c>
      <c r="D1351" s="5" t="s">
        <v>1991</v>
      </c>
      <c r="E1351" s="5" t="str">
        <f>IF(COUNTIF(Site_master[SAP ID],Site_master[[#This Row],[SAP ID]])&gt;1,"duplicate","unique")</f>
        <v>unique</v>
      </c>
      <c r="F1351" s="7" t="s">
        <v>1494</v>
      </c>
      <c r="G1351" s="7" t="s">
        <v>1495</v>
      </c>
      <c r="H1351" s="7" t="s">
        <v>2</v>
      </c>
      <c r="I1351" s="168" t="s">
        <v>340</v>
      </c>
      <c r="J1351" s="168" t="s">
        <v>129</v>
      </c>
      <c r="K1351" s="168" t="s">
        <v>1467</v>
      </c>
    </row>
    <row r="1352" spans="1:11">
      <c r="A1352" s="171" t="s">
        <v>1025</v>
      </c>
      <c r="B1352" s="5" t="s">
        <v>966</v>
      </c>
      <c r="C1352" s="167" t="s">
        <v>965</v>
      </c>
      <c r="D1352" s="5" t="s">
        <v>1992</v>
      </c>
      <c r="E1352" s="5" t="str">
        <f>IF(COUNTIF(Site_master[SAP ID],Site_master[[#This Row],[SAP ID]])&gt;1,"duplicate","unique")</f>
        <v>unique</v>
      </c>
      <c r="F1352" s="7" t="s">
        <v>1494</v>
      </c>
      <c r="G1352" s="7" t="s">
        <v>1495</v>
      </c>
      <c r="H1352" s="7" t="s">
        <v>2</v>
      </c>
      <c r="I1352" s="168" t="s">
        <v>340</v>
      </c>
      <c r="J1352" s="168" t="s">
        <v>129</v>
      </c>
      <c r="K1352" s="168" t="s">
        <v>1467</v>
      </c>
    </row>
    <row r="1353" spans="1:11">
      <c r="A1353" s="171" t="s">
        <v>1025</v>
      </c>
      <c r="B1353" s="5" t="s">
        <v>966</v>
      </c>
      <c r="C1353" s="167" t="s">
        <v>965</v>
      </c>
      <c r="D1353" s="5" t="s">
        <v>1993</v>
      </c>
      <c r="E1353" s="5" t="str">
        <f>IF(COUNTIF(Site_master[SAP ID],Site_master[[#This Row],[SAP ID]])&gt;1,"duplicate","unique")</f>
        <v>unique</v>
      </c>
      <c r="F1353" s="7" t="s">
        <v>1981</v>
      </c>
      <c r="G1353" s="7" t="s">
        <v>1982</v>
      </c>
      <c r="H1353" s="7" t="s">
        <v>2</v>
      </c>
      <c r="I1353" s="168" t="s">
        <v>340</v>
      </c>
      <c r="J1353" s="168" t="s">
        <v>129</v>
      </c>
      <c r="K1353" s="168" t="s">
        <v>1467</v>
      </c>
    </row>
    <row r="1354" spans="1:11">
      <c r="A1354" s="171" t="s">
        <v>1025</v>
      </c>
      <c r="B1354" s="5" t="s">
        <v>966</v>
      </c>
      <c r="C1354" s="167" t="s">
        <v>965</v>
      </c>
      <c r="D1354" s="5" t="s">
        <v>1994</v>
      </c>
      <c r="E1354" s="5" t="str">
        <f>IF(COUNTIF(Site_master[SAP ID],Site_master[[#This Row],[SAP ID]])&gt;1,"duplicate","unique")</f>
        <v>unique</v>
      </c>
      <c r="F1354" s="7" t="s">
        <v>1494</v>
      </c>
      <c r="G1354" s="7" t="s">
        <v>1495</v>
      </c>
      <c r="H1354" s="7" t="s">
        <v>2</v>
      </c>
      <c r="I1354" s="168" t="s">
        <v>340</v>
      </c>
      <c r="J1354" s="168" t="s">
        <v>129</v>
      </c>
      <c r="K1354" s="168" t="s">
        <v>1467</v>
      </c>
    </row>
    <row r="1355" spans="1:11">
      <c r="A1355" s="171" t="s">
        <v>1025</v>
      </c>
      <c r="B1355" s="5" t="s">
        <v>966</v>
      </c>
      <c r="C1355" s="167" t="s">
        <v>965</v>
      </c>
      <c r="D1355" s="5" t="s">
        <v>1995</v>
      </c>
      <c r="E1355" s="5" t="str">
        <f>IF(COUNTIF(Site_master[SAP ID],Site_master[[#This Row],[SAP ID]])&gt;1,"duplicate","unique")</f>
        <v>unique</v>
      </c>
      <c r="F1355" s="7" t="s">
        <v>1981</v>
      </c>
      <c r="G1355" s="7" t="s">
        <v>1982</v>
      </c>
      <c r="H1355" s="7" t="s">
        <v>2</v>
      </c>
      <c r="I1355" s="168" t="s">
        <v>340</v>
      </c>
      <c r="J1355" s="168" t="s">
        <v>129</v>
      </c>
      <c r="K1355" s="168" t="s">
        <v>1467</v>
      </c>
    </row>
    <row r="1356" spans="1:11">
      <c r="A1356" s="171" t="s">
        <v>1025</v>
      </c>
      <c r="B1356" s="5" t="s">
        <v>966</v>
      </c>
      <c r="C1356" s="167" t="s">
        <v>965</v>
      </c>
      <c r="D1356" s="5" t="s">
        <v>1996</v>
      </c>
      <c r="E1356" s="5" t="str">
        <f>IF(COUNTIF(Site_master[SAP ID],Site_master[[#This Row],[SAP ID]])&gt;1,"duplicate","unique")</f>
        <v>unique</v>
      </c>
      <c r="F1356" s="7" t="s">
        <v>1981</v>
      </c>
      <c r="G1356" s="7" t="s">
        <v>1982</v>
      </c>
      <c r="H1356" s="7" t="s">
        <v>2</v>
      </c>
      <c r="I1356" s="168" t="s">
        <v>340</v>
      </c>
      <c r="J1356" s="168" t="s">
        <v>129</v>
      </c>
      <c r="K1356" s="168" t="s">
        <v>1467</v>
      </c>
    </row>
    <row r="1357" spans="1:11">
      <c r="A1357" s="171" t="s">
        <v>1025</v>
      </c>
      <c r="B1357" s="5" t="s">
        <v>966</v>
      </c>
      <c r="C1357" s="167" t="s">
        <v>965</v>
      </c>
      <c r="D1357" s="5" t="s">
        <v>192</v>
      </c>
      <c r="E1357" s="5" t="str">
        <f>IF(COUNTIF(Site_master[SAP ID],Site_master[[#This Row],[SAP ID]])&gt;1,"duplicate","unique")</f>
        <v>unique</v>
      </c>
      <c r="F1357" s="7" t="s">
        <v>1387</v>
      </c>
      <c r="G1357" s="7" t="s">
        <v>1388</v>
      </c>
      <c r="H1357" s="7" t="s">
        <v>2</v>
      </c>
      <c r="I1357" t="s">
        <v>190</v>
      </c>
      <c r="J1357" t="s">
        <v>189</v>
      </c>
      <c r="K1357" t="s">
        <v>1389</v>
      </c>
    </row>
    <row r="1358" spans="1:11">
      <c r="A1358" s="171" t="s">
        <v>1025</v>
      </c>
      <c r="B1358" s="5" t="s">
        <v>966</v>
      </c>
      <c r="C1358" s="167" t="s">
        <v>965</v>
      </c>
      <c r="D1358" s="5" t="s">
        <v>1997</v>
      </c>
      <c r="E1358" s="5" t="str">
        <f>IF(COUNTIF(Site_master[SAP ID],Site_master[[#This Row],[SAP ID]])&gt;1,"duplicate","unique")</f>
        <v>unique</v>
      </c>
      <c r="F1358" s="7" t="s">
        <v>1387</v>
      </c>
      <c r="G1358" s="7" t="s">
        <v>1388</v>
      </c>
      <c r="H1358" s="7" t="s">
        <v>2</v>
      </c>
      <c r="I1358" t="s">
        <v>190</v>
      </c>
      <c r="J1358" t="s">
        <v>189</v>
      </c>
      <c r="K1358" t="s">
        <v>1389</v>
      </c>
    </row>
    <row r="1359" spans="1:11">
      <c r="A1359" s="171" t="s">
        <v>1025</v>
      </c>
      <c r="B1359" s="5" t="s">
        <v>966</v>
      </c>
      <c r="C1359" s="167" t="s">
        <v>965</v>
      </c>
      <c r="D1359" s="5" t="s">
        <v>1998</v>
      </c>
      <c r="E1359" s="5" t="str">
        <f>IF(COUNTIF(Site_master[SAP ID],Site_master[[#This Row],[SAP ID]])&gt;1,"duplicate","unique")</f>
        <v>unique</v>
      </c>
      <c r="F1359" s="7" t="s">
        <v>1387</v>
      </c>
      <c r="G1359" s="7" t="s">
        <v>1388</v>
      </c>
      <c r="H1359" s="7" t="s">
        <v>2</v>
      </c>
      <c r="I1359" t="s">
        <v>190</v>
      </c>
      <c r="J1359" t="s">
        <v>189</v>
      </c>
      <c r="K1359" t="s">
        <v>1389</v>
      </c>
    </row>
    <row r="1360" spans="1:11">
      <c r="A1360" s="171" t="s">
        <v>1025</v>
      </c>
      <c r="B1360" s="5" t="s">
        <v>966</v>
      </c>
      <c r="C1360" s="167" t="s">
        <v>965</v>
      </c>
      <c r="D1360" s="5" t="s">
        <v>1999</v>
      </c>
      <c r="E1360" s="5" t="str">
        <f>IF(COUNTIF(Site_master[SAP ID],Site_master[[#This Row],[SAP ID]])&gt;1,"duplicate","unique")</f>
        <v>unique</v>
      </c>
      <c r="F1360" s="7" t="s">
        <v>1387</v>
      </c>
      <c r="G1360" s="7" t="s">
        <v>1388</v>
      </c>
      <c r="H1360" s="7" t="s">
        <v>2</v>
      </c>
      <c r="I1360" t="s">
        <v>190</v>
      </c>
      <c r="J1360" t="s">
        <v>189</v>
      </c>
      <c r="K1360" t="s">
        <v>1389</v>
      </c>
    </row>
    <row r="1361" spans="1:11">
      <c r="A1361" s="171" t="s">
        <v>1025</v>
      </c>
      <c r="B1361" s="5" t="s">
        <v>966</v>
      </c>
      <c r="C1361" s="167" t="s">
        <v>965</v>
      </c>
      <c r="D1361" s="5" t="s">
        <v>2000</v>
      </c>
      <c r="E1361" s="5" t="str">
        <f>IF(COUNTIF(Site_master[SAP ID],Site_master[[#This Row],[SAP ID]])&gt;1,"duplicate","unique")</f>
        <v>unique</v>
      </c>
      <c r="F1361" s="7" t="s">
        <v>1387</v>
      </c>
      <c r="G1361" s="7" t="s">
        <v>1388</v>
      </c>
      <c r="H1361" s="7" t="s">
        <v>2</v>
      </c>
      <c r="I1361" t="s">
        <v>190</v>
      </c>
      <c r="J1361" t="s">
        <v>189</v>
      </c>
      <c r="K1361" t="s">
        <v>1389</v>
      </c>
    </row>
    <row r="1362" spans="1:11">
      <c r="A1362" s="171" t="s">
        <v>1025</v>
      </c>
      <c r="B1362" s="5" t="s">
        <v>966</v>
      </c>
      <c r="C1362" s="167" t="s">
        <v>965</v>
      </c>
      <c r="D1362" s="5" t="s">
        <v>2001</v>
      </c>
      <c r="E1362" s="5" t="str">
        <f>IF(COUNTIF(Site_master[SAP ID],Site_master[[#This Row],[SAP ID]])&gt;1,"duplicate","unique")</f>
        <v>unique</v>
      </c>
      <c r="F1362" s="7" t="s">
        <v>1387</v>
      </c>
      <c r="G1362" s="7" t="s">
        <v>1388</v>
      </c>
      <c r="H1362" s="7" t="s">
        <v>2</v>
      </c>
      <c r="I1362" t="s">
        <v>190</v>
      </c>
      <c r="J1362" t="s">
        <v>189</v>
      </c>
      <c r="K1362" t="s">
        <v>1389</v>
      </c>
    </row>
    <row r="1363" spans="1:11">
      <c r="A1363" s="171" t="s">
        <v>1025</v>
      </c>
      <c r="B1363" s="5" t="s">
        <v>966</v>
      </c>
      <c r="C1363" s="167" t="s">
        <v>965</v>
      </c>
      <c r="D1363" s="5" t="s">
        <v>2002</v>
      </c>
      <c r="E1363" s="5" t="str">
        <f>IF(COUNTIF(Site_master[SAP ID],Site_master[[#This Row],[SAP ID]])&gt;1,"duplicate","unique")</f>
        <v>unique</v>
      </c>
      <c r="F1363" s="7" t="s">
        <v>1387</v>
      </c>
      <c r="G1363" s="7" t="s">
        <v>1388</v>
      </c>
      <c r="H1363" s="7" t="s">
        <v>2</v>
      </c>
      <c r="I1363" t="s">
        <v>190</v>
      </c>
      <c r="J1363" t="s">
        <v>189</v>
      </c>
      <c r="K1363" t="s">
        <v>1389</v>
      </c>
    </row>
    <row r="1364" spans="1:11">
      <c r="A1364" s="171" t="s">
        <v>1025</v>
      </c>
      <c r="B1364" s="5" t="s">
        <v>966</v>
      </c>
      <c r="C1364" s="167" t="s">
        <v>965</v>
      </c>
      <c r="D1364" s="5" t="s">
        <v>396</v>
      </c>
      <c r="E1364" s="5" t="str">
        <f>IF(COUNTIF(Site_master[SAP ID],Site_master[[#This Row],[SAP ID]])&gt;1,"duplicate","unique")</f>
        <v>unique</v>
      </c>
      <c r="F1364" s="7">
        <v>0</v>
      </c>
      <c r="G1364" s="7" t="s">
        <v>1877</v>
      </c>
      <c r="H1364" s="7" t="s">
        <v>2</v>
      </c>
      <c r="I1364" s="168" t="s">
        <v>340</v>
      </c>
      <c r="J1364" s="168" t="s">
        <v>129</v>
      </c>
      <c r="K1364" s="168" t="s">
        <v>1467</v>
      </c>
    </row>
    <row r="1365" spans="1:11">
      <c r="A1365" s="171" t="s">
        <v>1025</v>
      </c>
      <c r="B1365" s="5" t="s">
        <v>966</v>
      </c>
      <c r="C1365" s="167" t="s">
        <v>965</v>
      </c>
      <c r="D1365" s="5" t="s">
        <v>352</v>
      </c>
      <c r="E1365" s="5" t="str">
        <f>IF(COUNTIF(Site_master[SAP ID],Site_master[[#This Row],[SAP ID]])&gt;1,"duplicate","unique")</f>
        <v>unique</v>
      </c>
      <c r="F1365" s="7" t="s">
        <v>2003</v>
      </c>
      <c r="G1365" s="7" t="s">
        <v>2004</v>
      </c>
      <c r="H1365" s="7" t="s">
        <v>2</v>
      </c>
      <c r="I1365" s="168" t="s">
        <v>340</v>
      </c>
      <c r="J1365" s="168" t="s">
        <v>129</v>
      </c>
      <c r="K1365" s="168" t="s">
        <v>1467</v>
      </c>
    </row>
    <row r="1366" spans="1:11">
      <c r="A1366" s="171" t="s">
        <v>1025</v>
      </c>
      <c r="B1366" s="5" t="s">
        <v>966</v>
      </c>
      <c r="C1366" s="167" t="s">
        <v>965</v>
      </c>
      <c r="D1366" s="5" t="s">
        <v>2005</v>
      </c>
      <c r="E1366" s="5" t="str">
        <f>IF(COUNTIF(Site_master[SAP ID],Site_master[[#This Row],[SAP ID]])&gt;1,"duplicate","unique")</f>
        <v>unique</v>
      </c>
      <c r="F1366" s="7" t="s">
        <v>1533</v>
      </c>
      <c r="G1366" s="7" t="s">
        <v>1534</v>
      </c>
      <c r="H1366" s="7" t="s">
        <v>2</v>
      </c>
      <c r="I1366" s="168" t="s">
        <v>340</v>
      </c>
      <c r="J1366" s="168" t="s">
        <v>129</v>
      </c>
      <c r="K1366" s="168" t="s">
        <v>1467</v>
      </c>
    </row>
    <row r="1367" spans="1:11">
      <c r="A1367" s="171" t="s">
        <v>1025</v>
      </c>
      <c r="B1367" s="5" t="s">
        <v>966</v>
      </c>
      <c r="C1367" s="167" t="s">
        <v>965</v>
      </c>
      <c r="D1367" s="5" t="s">
        <v>394</v>
      </c>
      <c r="E1367" s="5" t="str">
        <f>IF(COUNTIF(Site_master[SAP ID],Site_master[[#This Row],[SAP ID]])&gt;1,"duplicate","unique")</f>
        <v>unique</v>
      </c>
      <c r="F1367" s="7" t="s">
        <v>2003</v>
      </c>
      <c r="G1367" s="7" t="s">
        <v>2004</v>
      </c>
      <c r="H1367" s="7" t="s">
        <v>2</v>
      </c>
      <c r="I1367" s="168" t="s">
        <v>340</v>
      </c>
      <c r="J1367" s="168" t="s">
        <v>129</v>
      </c>
      <c r="K1367" s="168" t="s">
        <v>1467</v>
      </c>
    </row>
    <row r="1368" spans="1:11">
      <c r="A1368" s="171" t="s">
        <v>1025</v>
      </c>
      <c r="B1368" s="5" t="s">
        <v>966</v>
      </c>
      <c r="C1368" s="167" t="s">
        <v>965</v>
      </c>
      <c r="D1368" s="5" t="s">
        <v>2006</v>
      </c>
      <c r="E1368" s="5" t="str">
        <f>IF(COUNTIF(Site_master[SAP ID],Site_master[[#This Row],[SAP ID]])&gt;1,"duplicate","unique")</f>
        <v>unique</v>
      </c>
      <c r="F1368" s="7" t="s">
        <v>1527</v>
      </c>
      <c r="G1368" s="7" t="s">
        <v>1528</v>
      </c>
      <c r="H1368" s="7" t="s">
        <v>2</v>
      </c>
      <c r="I1368" s="168" t="s">
        <v>340</v>
      </c>
      <c r="J1368" s="168" t="s">
        <v>129</v>
      </c>
      <c r="K1368" s="168" t="s">
        <v>1467</v>
      </c>
    </row>
    <row r="1369" spans="1:11">
      <c r="A1369" s="171" t="s">
        <v>1025</v>
      </c>
      <c r="B1369" s="5" t="s">
        <v>966</v>
      </c>
      <c r="C1369" s="167" t="s">
        <v>965</v>
      </c>
      <c r="D1369" s="5" t="s">
        <v>2007</v>
      </c>
      <c r="E1369" s="5" t="str">
        <f>IF(COUNTIF(Site_master[SAP ID],Site_master[[#This Row],[SAP ID]])&gt;1,"duplicate","unique")</f>
        <v>unique</v>
      </c>
      <c r="F1369" s="7" t="s">
        <v>1527</v>
      </c>
      <c r="G1369" s="7" t="s">
        <v>1528</v>
      </c>
      <c r="H1369" s="7" t="s">
        <v>2</v>
      </c>
      <c r="I1369" s="168" t="s">
        <v>340</v>
      </c>
      <c r="J1369" s="168" t="s">
        <v>129</v>
      </c>
      <c r="K1369" s="168" t="s">
        <v>1467</v>
      </c>
    </row>
    <row r="1370" spans="1:11">
      <c r="A1370" s="171" t="s">
        <v>1025</v>
      </c>
      <c r="B1370" s="5" t="s">
        <v>966</v>
      </c>
      <c r="C1370" s="167" t="s">
        <v>965</v>
      </c>
      <c r="D1370" s="5" t="s">
        <v>397</v>
      </c>
      <c r="E1370" s="5" t="str">
        <f>IF(COUNTIF(Site_master[SAP ID],Site_master[[#This Row],[SAP ID]])&gt;1,"duplicate","unique")</f>
        <v>unique</v>
      </c>
      <c r="F1370" s="7" t="s">
        <v>2003</v>
      </c>
      <c r="G1370" s="7" t="s">
        <v>2004</v>
      </c>
      <c r="H1370" s="7" t="s">
        <v>2</v>
      </c>
      <c r="I1370" s="168" t="s">
        <v>340</v>
      </c>
      <c r="J1370" s="168" t="s">
        <v>129</v>
      </c>
      <c r="K1370" s="168" t="s">
        <v>1467</v>
      </c>
    </row>
    <row r="1371" spans="1:11">
      <c r="A1371" s="171" t="s">
        <v>1025</v>
      </c>
      <c r="B1371" s="5" t="s">
        <v>966</v>
      </c>
      <c r="C1371" s="167" t="s">
        <v>965</v>
      </c>
      <c r="D1371" s="5" t="s">
        <v>2008</v>
      </c>
      <c r="E1371" s="5" t="str">
        <f>IF(COUNTIF(Site_master[SAP ID],Site_master[[#This Row],[SAP ID]])&gt;1,"duplicate","unique")</f>
        <v>unique</v>
      </c>
      <c r="F1371" s="7" t="s">
        <v>1987</v>
      </c>
      <c r="G1371" s="7" t="s">
        <v>1988</v>
      </c>
      <c r="H1371" s="7" t="s">
        <v>2</v>
      </c>
      <c r="I1371" s="168" t="s">
        <v>340</v>
      </c>
      <c r="J1371" s="168" t="s">
        <v>129</v>
      </c>
      <c r="K1371" s="168" t="s">
        <v>1467</v>
      </c>
    </row>
    <row r="1372" spans="1:11">
      <c r="A1372" s="171" t="s">
        <v>1025</v>
      </c>
      <c r="B1372" s="5" t="s">
        <v>966</v>
      </c>
      <c r="C1372" s="167" t="s">
        <v>965</v>
      </c>
      <c r="D1372" s="5" t="s">
        <v>2009</v>
      </c>
      <c r="E1372" s="5" t="str">
        <f>IF(COUNTIF(Site_master[SAP ID],Site_master[[#This Row],[SAP ID]])&gt;1,"duplicate","unique")</f>
        <v>unique</v>
      </c>
      <c r="F1372" s="7" t="s">
        <v>2003</v>
      </c>
      <c r="G1372" s="7" t="s">
        <v>2004</v>
      </c>
      <c r="H1372" s="7" t="s">
        <v>2</v>
      </c>
      <c r="I1372" s="168" t="s">
        <v>340</v>
      </c>
      <c r="J1372" s="168" t="s">
        <v>129</v>
      </c>
      <c r="K1372" s="168" t="s">
        <v>1467</v>
      </c>
    </row>
    <row r="1373" spans="1:11">
      <c r="A1373" s="171" t="s">
        <v>1025</v>
      </c>
      <c r="B1373" s="5" t="s">
        <v>966</v>
      </c>
      <c r="C1373" s="167" t="s">
        <v>965</v>
      </c>
      <c r="D1373" s="5" t="s">
        <v>2010</v>
      </c>
      <c r="E1373" s="5" t="str">
        <f>IF(COUNTIF(Site_master[SAP ID],Site_master[[#This Row],[SAP ID]])&gt;1,"duplicate","unique")</f>
        <v>unique</v>
      </c>
      <c r="F1373" s="7" t="s">
        <v>1527</v>
      </c>
      <c r="G1373" s="7" t="s">
        <v>1528</v>
      </c>
      <c r="H1373" s="7" t="s">
        <v>2</v>
      </c>
      <c r="I1373" s="168" t="s">
        <v>340</v>
      </c>
      <c r="J1373" s="168" t="s">
        <v>129</v>
      </c>
      <c r="K1373" s="168" t="s">
        <v>1467</v>
      </c>
    </row>
    <row r="1374" spans="1:11">
      <c r="A1374" s="171" t="s">
        <v>1025</v>
      </c>
      <c r="B1374" s="5" t="s">
        <v>966</v>
      </c>
      <c r="C1374" s="167" t="s">
        <v>965</v>
      </c>
      <c r="D1374" s="5" t="s">
        <v>2011</v>
      </c>
      <c r="E1374" s="5" t="str">
        <f>IF(COUNTIF(Site_master[SAP ID],Site_master[[#This Row],[SAP ID]])&gt;1,"duplicate","unique")</f>
        <v>unique</v>
      </c>
      <c r="F1374" s="7" t="s">
        <v>1527</v>
      </c>
      <c r="G1374" s="7" t="s">
        <v>1528</v>
      </c>
      <c r="H1374" s="7" t="s">
        <v>2</v>
      </c>
      <c r="I1374" s="168" t="s">
        <v>340</v>
      </c>
      <c r="J1374" s="168" t="s">
        <v>129</v>
      </c>
      <c r="K1374" s="168" t="s">
        <v>1467</v>
      </c>
    </row>
    <row r="1375" spans="1:11">
      <c r="A1375" s="171" t="s">
        <v>1025</v>
      </c>
      <c r="B1375" s="5" t="s">
        <v>966</v>
      </c>
      <c r="C1375" s="167" t="s">
        <v>965</v>
      </c>
      <c r="D1375" s="5" t="s">
        <v>2012</v>
      </c>
      <c r="E1375" s="5" t="str">
        <f>IF(COUNTIF(Site_master[SAP ID],Site_master[[#This Row],[SAP ID]])&gt;1,"duplicate","unique")</f>
        <v>unique</v>
      </c>
      <c r="F1375" s="7" t="s">
        <v>1527</v>
      </c>
      <c r="G1375" s="7" t="s">
        <v>1528</v>
      </c>
      <c r="H1375" s="7" t="s">
        <v>2</v>
      </c>
      <c r="I1375" s="168" t="s">
        <v>340</v>
      </c>
      <c r="J1375" s="168" t="s">
        <v>129</v>
      </c>
      <c r="K1375" s="168" t="s">
        <v>1467</v>
      </c>
    </row>
    <row r="1376" spans="1:11">
      <c r="A1376" s="171" t="s">
        <v>1025</v>
      </c>
      <c r="B1376" s="5" t="s">
        <v>966</v>
      </c>
      <c r="C1376" s="167" t="s">
        <v>965</v>
      </c>
      <c r="D1376" s="5" t="s">
        <v>2013</v>
      </c>
      <c r="E1376" s="5" t="str">
        <f>IF(COUNTIF(Site_master[SAP ID],Site_master[[#This Row],[SAP ID]])&gt;1,"duplicate","unique")</f>
        <v>unique</v>
      </c>
      <c r="F1376" s="7" t="s">
        <v>1550</v>
      </c>
      <c r="G1376" s="7" t="s">
        <v>1551</v>
      </c>
      <c r="H1376" s="7" t="s">
        <v>2</v>
      </c>
      <c r="I1376" s="168" t="s">
        <v>1393</v>
      </c>
      <c r="J1376" s="168" t="s">
        <v>1394</v>
      </c>
      <c r="K1376" t="s">
        <v>1395</v>
      </c>
    </row>
    <row r="1377" spans="1:11">
      <c r="A1377" s="171" t="s">
        <v>1025</v>
      </c>
      <c r="B1377" s="5" t="s">
        <v>966</v>
      </c>
      <c r="C1377" s="167" t="s">
        <v>965</v>
      </c>
      <c r="D1377" s="5" t="s">
        <v>102</v>
      </c>
      <c r="E1377" s="5" t="str">
        <f>IF(COUNTIF(Site_master[SAP ID],Site_master[[#This Row],[SAP ID]])&gt;1,"duplicate","unique")</f>
        <v>unique</v>
      </c>
      <c r="F1377" s="7">
        <v>0</v>
      </c>
      <c r="G1377" s="7" t="s">
        <v>1544</v>
      </c>
      <c r="H1377" s="7" t="s">
        <v>1</v>
      </c>
      <c r="I1377" s="5" t="s">
        <v>108</v>
      </c>
      <c r="J1377" s="168" t="s">
        <v>107</v>
      </c>
      <c r="K1377" s="5" t="s">
        <v>1543</v>
      </c>
    </row>
    <row r="1378" spans="1:11">
      <c r="A1378" s="171" t="s">
        <v>1025</v>
      </c>
      <c r="B1378" s="5" t="s">
        <v>966</v>
      </c>
      <c r="C1378" s="167" t="s">
        <v>965</v>
      </c>
      <c r="D1378" s="5" t="s">
        <v>103</v>
      </c>
      <c r="E1378" s="5" t="str">
        <f>IF(COUNTIF(Site_master[SAP ID],Site_master[[#This Row],[SAP ID]])&gt;1,"duplicate","unique")</f>
        <v>unique</v>
      </c>
      <c r="F1378" s="7">
        <v>0</v>
      </c>
      <c r="G1378" s="7" t="s">
        <v>1544</v>
      </c>
      <c r="H1378" s="7" t="s">
        <v>1</v>
      </c>
      <c r="I1378" s="5" t="s">
        <v>108</v>
      </c>
      <c r="J1378" s="168" t="s">
        <v>107</v>
      </c>
      <c r="K1378" s="5" t="s">
        <v>1543</v>
      </c>
    </row>
    <row r="1379" spans="1:11">
      <c r="A1379" s="171" t="s">
        <v>1025</v>
      </c>
      <c r="B1379" s="5" t="s">
        <v>966</v>
      </c>
      <c r="C1379" s="167" t="s">
        <v>965</v>
      </c>
      <c r="D1379" s="5" t="s">
        <v>2014</v>
      </c>
      <c r="E1379" s="5" t="str">
        <f>IF(COUNTIF(Site_master[SAP ID],Site_master[[#This Row],[SAP ID]])&gt;1,"duplicate","unique")</f>
        <v>unique</v>
      </c>
      <c r="F1379" s="7" t="s">
        <v>1945</v>
      </c>
      <c r="G1379" s="7" t="s">
        <v>1946</v>
      </c>
      <c r="H1379" s="7" t="s">
        <v>1</v>
      </c>
      <c r="I1379" s="168" t="s">
        <v>110</v>
      </c>
      <c r="J1379" s="167" t="s">
        <v>109</v>
      </c>
      <c r="K1379" s="168" t="s">
        <v>1504</v>
      </c>
    </row>
    <row r="1380" spans="1:11">
      <c r="A1380" s="171" t="s">
        <v>1025</v>
      </c>
      <c r="B1380" s="5" t="s">
        <v>966</v>
      </c>
      <c r="C1380" s="167" t="s">
        <v>965</v>
      </c>
      <c r="D1380" s="5" t="s">
        <v>642</v>
      </c>
      <c r="E1380" s="5" t="str">
        <f>IF(COUNTIF(Site_master[SAP ID],Site_master[[#This Row],[SAP ID]])&gt;1,"duplicate","unique")</f>
        <v>unique</v>
      </c>
      <c r="F1380" s="7" t="s">
        <v>1502</v>
      </c>
      <c r="G1380" s="7" t="s">
        <v>1503</v>
      </c>
      <c r="H1380" s="7" t="s">
        <v>1</v>
      </c>
      <c r="I1380" s="168" t="s">
        <v>110</v>
      </c>
      <c r="J1380" s="167" t="s">
        <v>109</v>
      </c>
      <c r="K1380" s="168" t="s">
        <v>1504</v>
      </c>
    </row>
    <row r="1381" spans="1:11">
      <c r="A1381" s="171" t="s">
        <v>1025</v>
      </c>
      <c r="B1381" s="5" t="s">
        <v>966</v>
      </c>
      <c r="C1381" s="167" t="s">
        <v>965</v>
      </c>
      <c r="D1381" s="5" t="s">
        <v>643</v>
      </c>
      <c r="E1381" s="5" t="str">
        <f>IF(COUNTIF(Site_master[SAP ID],Site_master[[#This Row],[SAP ID]])&gt;1,"duplicate","unique")</f>
        <v>unique</v>
      </c>
      <c r="F1381" s="7" t="s">
        <v>1502</v>
      </c>
      <c r="G1381" s="7" t="s">
        <v>1503</v>
      </c>
      <c r="H1381" s="7" t="s">
        <v>1</v>
      </c>
      <c r="I1381" s="168" t="s">
        <v>110</v>
      </c>
      <c r="J1381" s="167" t="s">
        <v>109</v>
      </c>
      <c r="K1381" s="168" t="s">
        <v>1504</v>
      </c>
    </row>
    <row r="1382" spans="1:11">
      <c r="A1382" s="171" t="s">
        <v>1025</v>
      </c>
      <c r="B1382" s="5" t="s">
        <v>966</v>
      </c>
      <c r="C1382" s="167" t="s">
        <v>965</v>
      </c>
      <c r="D1382" s="5" t="s">
        <v>2015</v>
      </c>
      <c r="E1382" s="5" t="str">
        <f>IF(COUNTIF(Site_master[SAP ID],Site_master[[#This Row],[SAP ID]])&gt;1,"duplicate","unique")</f>
        <v>unique</v>
      </c>
      <c r="F1382" s="7" t="s">
        <v>1502</v>
      </c>
      <c r="G1382" s="7" t="s">
        <v>1503</v>
      </c>
      <c r="H1382" s="7" t="s">
        <v>1</v>
      </c>
      <c r="I1382" s="168" t="s">
        <v>110</v>
      </c>
      <c r="J1382" s="167" t="s">
        <v>109</v>
      </c>
      <c r="K1382" s="168" t="s">
        <v>1504</v>
      </c>
    </row>
    <row r="1383" spans="1:11">
      <c r="A1383" s="171" t="s">
        <v>1025</v>
      </c>
      <c r="B1383" s="5" t="s">
        <v>966</v>
      </c>
      <c r="C1383" s="167" t="s">
        <v>965</v>
      </c>
      <c r="D1383" s="5" t="s">
        <v>2016</v>
      </c>
      <c r="E1383" s="5" t="str">
        <f>IF(COUNTIF(Site_master[SAP ID],Site_master[[#This Row],[SAP ID]])&gt;1,"duplicate","unique")</f>
        <v>duplicate</v>
      </c>
      <c r="F1383" s="7" t="s">
        <v>1847</v>
      </c>
      <c r="G1383" s="7" t="s">
        <v>1848</v>
      </c>
      <c r="H1383" s="7" t="s">
        <v>2</v>
      </c>
      <c r="I1383" s="168" t="s">
        <v>340</v>
      </c>
      <c r="J1383" s="168" t="s">
        <v>129</v>
      </c>
      <c r="K1383" s="168" t="s">
        <v>1467</v>
      </c>
    </row>
    <row r="1384" spans="1:11">
      <c r="A1384" s="171" t="s">
        <v>1025</v>
      </c>
      <c r="B1384" s="5" t="s">
        <v>966</v>
      </c>
      <c r="C1384" s="167" t="s">
        <v>965</v>
      </c>
      <c r="D1384" s="5" t="s">
        <v>2016</v>
      </c>
      <c r="E1384" s="5" t="str">
        <f>IF(COUNTIF(Site_master[SAP ID],Site_master[[#This Row],[SAP ID]])&gt;1,"duplicate","unique")</f>
        <v>duplicate</v>
      </c>
      <c r="F1384" s="7" t="s">
        <v>1847</v>
      </c>
      <c r="G1384" s="7" t="s">
        <v>1848</v>
      </c>
      <c r="H1384" s="7" t="s">
        <v>2</v>
      </c>
      <c r="I1384" s="168" t="s">
        <v>340</v>
      </c>
      <c r="J1384" s="168" t="s">
        <v>129</v>
      </c>
      <c r="K1384" s="168" t="s">
        <v>1467</v>
      </c>
    </row>
    <row r="1385" spans="1:11">
      <c r="A1385" s="171" t="s">
        <v>1025</v>
      </c>
      <c r="B1385" s="5" t="s">
        <v>966</v>
      </c>
      <c r="C1385" s="167" t="s">
        <v>965</v>
      </c>
      <c r="D1385" s="5" t="s">
        <v>2017</v>
      </c>
      <c r="E1385" s="5" t="str">
        <f>IF(COUNTIF(Site_master[SAP ID],Site_master[[#This Row],[SAP ID]])&gt;1,"duplicate","unique")</f>
        <v>unique</v>
      </c>
      <c r="F1385" s="7" t="s">
        <v>1981</v>
      </c>
      <c r="G1385" s="7" t="s">
        <v>1982</v>
      </c>
      <c r="H1385" s="7" t="s">
        <v>2</v>
      </c>
      <c r="I1385" s="168" t="s">
        <v>340</v>
      </c>
      <c r="J1385" s="168" t="s">
        <v>129</v>
      </c>
      <c r="K1385" s="168" t="s">
        <v>1467</v>
      </c>
    </row>
    <row r="1386" spans="1:11">
      <c r="A1386" s="171" t="s">
        <v>1025</v>
      </c>
      <c r="B1386" s="5" t="s">
        <v>966</v>
      </c>
      <c r="C1386" s="167" t="s">
        <v>965</v>
      </c>
      <c r="D1386" s="5" t="s">
        <v>2018</v>
      </c>
      <c r="E1386" s="5" t="str">
        <f>IF(COUNTIF(Site_master[SAP ID],Site_master[[#This Row],[SAP ID]])&gt;1,"duplicate","unique")</f>
        <v>unique</v>
      </c>
      <c r="F1386" s="7" t="s">
        <v>1981</v>
      </c>
      <c r="G1386" s="7" t="s">
        <v>1982</v>
      </c>
      <c r="H1386" s="7" t="s">
        <v>2</v>
      </c>
      <c r="I1386" s="168" t="s">
        <v>340</v>
      </c>
      <c r="J1386" s="168" t="s">
        <v>129</v>
      </c>
      <c r="K1386" s="168" t="s">
        <v>1467</v>
      </c>
    </row>
    <row r="1387" spans="1:11">
      <c r="A1387" s="171" t="s">
        <v>1025</v>
      </c>
      <c r="B1387" s="5" t="s">
        <v>966</v>
      </c>
      <c r="C1387" s="167" t="s">
        <v>965</v>
      </c>
      <c r="D1387" s="5" t="s">
        <v>2019</v>
      </c>
      <c r="E1387" s="5" t="str">
        <f>IF(COUNTIF(Site_master[SAP ID],Site_master[[#This Row],[SAP ID]])&gt;1,"duplicate","unique")</f>
        <v>unique</v>
      </c>
      <c r="F1387" s="7" t="s">
        <v>1981</v>
      </c>
      <c r="G1387" s="7" t="s">
        <v>1982</v>
      </c>
      <c r="H1387" s="7" t="s">
        <v>2</v>
      </c>
      <c r="I1387" s="168" t="s">
        <v>340</v>
      </c>
      <c r="J1387" s="168" t="s">
        <v>129</v>
      </c>
      <c r="K1387" s="168" t="s">
        <v>1467</v>
      </c>
    </row>
    <row r="1388" spans="1:11">
      <c r="A1388" s="171" t="s">
        <v>1025</v>
      </c>
      <c r="B1388" s="5" t="s">
        <v>966</v>
      </c>
      <c r="C1388" s="167" t="s">
        <v>965</v>
      </c>
      <c r="D1388" s="5" t="s">
        <v>2020</v>
      </c>
      <c r="E1388" s="5" t="str">
        <f>IF(COUNTIF(Site_master[SAP ID],Site_master[[#This Row],[SAP ID]])&gt;1,"duplicate","unique")</f>
        <v>unique</v>
      </c>
      <c r="F1388" s="7" t="s">
        <v>1847</v>
      </c>
      <c r="G1388" s="7" t="s">
        <v>1848</v>
      </c>
      <c r="H1388" s="7" t="s">
        <v>2</v>
      </c>
      <c r="I1388" s="168" t="s">
        <v>340</v>
      </c>
      <c r="J1388" s="168" t="s">
        <v>129</v>
      </c>
      <c r="K1388" s="168" t="s">
        <v>1467</v>
      </c>
    </row>
    <row r="1389" spans="1:11">
      <c r="A1389" s="171" t="s">
        <v>1025</v>
      </c>
      <c r="B1389" s="5" t="s">
        <v>966</v>
      </c>
      <c r="C1389" s="167" t="s">
        <v>965</v>
      </c>
      <c r="D1389" s="5" t="s">
        <v>2021</v>
      </c>
      <c r="E1389" s="5" t="str">
        <f>IF(COUNTIF(Site_master[SAP ID],Site_master[[#This Row],[SAP ID]])&gt;1,"duplicate","unique")</f>
        <v>unique</v>
      </c>
      <c r="F1389" s="7" t="s">
        <v>2022</v>
      </c>
      <c r="G1389" s="7" t="s">
        <v>2023</v>
      </c>
      <c r="H1389" s="7" t="s">
        <v>2</v>
      </c>
      <c r="I1389" s="168" t="s">
        <v>340</v>
      </c>
      <c r="J1389" s="168" t="s">
        <v>129</v>
      </c>
      <c r="K1389" s="168" t="s">
        <v>1467</v>
      </c>
    </row>
    <row r="1390" spans="1:11">
      <c r="A1390" s="171" t="s">
        <v>1025</v>
      </c>
      <c r="B1390" s="5" t="s">
        <v>966</v>
      </c>
      <c r="C1390" s="167" t="s">
        <v>965</v>
      </c>
      <c r="D1390" s="5" t="s">
        <v>2024</v>
      </c>
      <c r="E1390" s="5" t="str">
        <f>IF(COUNTIF(Site_master[SAP ID],Site_master[[#This Row],[SAP ID]])&gt;1,"duplicate","unique")</f>
        <v>unique</v>
      </c>
      <c r="F1390" s="7" t="s">
        <v>2022</v>
      </c>
      <c r="G1390" s="7" t="s">
        <v>2023</v>
      </c>
      <c r="H1390" s="7" t="s">
        <v>2</v>
      </c>
      <c r="I1390" s="168" t="s">
        <v>340</v>
      </c>
      <c r="J1390" s="168" t="s">
        <v>129</v>
      </c>
      <c r="K1390" s="168" t="s">
        <v>1467</v>
      </c>
    </row>
    <row r="1391" spans="1:11">
      <c r="A1391" s="171" t="s">
        <v>1025</v>
      </c>
      <c r="B1391" s="5" t="s">
        <v>966</v>
      </c>
      <c r="C1391" s="167" t="s">
        <v>965</v>
      </c>
      <c r="D1391" s="5" t="s">
        <v>399</v>
      </c>
      <c r="E1391" s="5" t="str">
        <f>IF(COUNTIF(Site_master[SAP ID],Site_master[[#This Row],[SAP ID]])&gt;1,"duplicate","unique")</f>
        <v>unique</v>
      </c>
      <c r="F1391" s="7" t="s">
        <v>1981</v>
      </c>
      <c r="G1391" s="7" t="s">
        <v>1982</v>
      </c>
      <c r="H1391" s="7" t="s">
        <v>2</v>
      </c>
      <c r="I1391" s="168" t="s">
        <v>340</v>
      </c>
      <c r="J1391" s="168" t="s">
        <v>129</v>
      </c>
      <c r="K1391" s="168" t="s">
        <v>1467</v>
      </c>
    </row>
    <row r="1392" spans="1:11">
      <c r="A1392" s="171" t="s">
        <v>1025</v>
      </c>
      <c r="B1392" s="5" t="s">
        <v>966</v>
      </c>
      <c r="C1392" s="167" t="s">
        <v>965</v>
      </c>
      <c r="D1392" s="5" t="s">
        <v>2025</v>
      </c>
      <c r="E1392" s="5" t="str">
        <f>IF(COUNTIF(Site_master[SAP ID],Site_master[[#This Row],[SAP ID]])&gt;1,"duplicate","unique")</f>
        <v>unique</v>
      </c>
      <c r="F1392" s="7" t="s">
        <v>1465</v>
      </c>
      <c r="G1392" s="7" t="s">
        <v>1466</v>
      </c>
      <c r="H1392" s="7" t="s">
        <v>2</v>
      </c>
      <c r="I1392" s="168" t="s">
        <v>340</v>
      </c>
      <c r="J1392" s="168" t="s">
        <v>129</v>
      </c>
      <c r="K1392" s="168" t="s">
        <v>1467</v>
      </c>
    </row>
    <row r="1393" spans="1:11">
      <c r="A1393" s="171" t="s">
        <v>1025</v>
      </c>
      <c r="B1393" s="5" t="s">
        <v>966</v>
      </c>
      <c r="C1393" s="167" t="s">
        <v>965</v>
      </c>
      <c r="D1393" s="5" t="s">
        <v>2026</v>
      </c>
      <c r="E1393" s="5" t="str">
        <f>IF(COUNTIF(Site_master[SAP ID],Site_master[[#This Row],[SAP ID]])&gt;1,"duplicate","unique")</f>
        <v>unique</v>
      </c>
      <c r="F1393" s="7" t="s">
        <v>1987</v>
      </c>
      <c r="G1393" s="7" t="s">
        <v>1988</v>
      </c>
      <c r="H1393" s="7" t="s">
        <v>2</v>
      </c>
      <c r="I1393" s="168" t="s">
        <v>340</v>
      </c>
      <c r="J1393" s="168" t="s">
        <v>129</v>
      </c>
      <c r="K1393" s="168" t="s">
        <v>1467</v>
      </c>
    </row>
    <row r="1394" spans="1:11">
      <c r="A1394" s="171" t="s">
        <v>1025</v>
      </c>
      <c r="B1394" s="5" t="s">
        <v>966</v>
      </c>
      <c r="C1394" s="167" t="s">
        <v>965</v>
      </c>
      <c r="D1394" s="5" t="s">
        <v>2027</v>
      </c>
      <c r="E1394" s="5" t="str">
        <f>IF(COUNTIF(Site_master[SAP ID],Site_master[[#This Row],[SAP ID]])&gt;1,"duplicate","unique")</f>
        <v>unique</v>
      </c>
      <c r="F1394" s="7" t="s">
        <v>1465</v>
      </c>
      <c r="G1394" s="7" t="s">
        <v>1466</v>
      </c>
      <c r="H1394" s="7" t="s">
        <v>2</v>
      </c>
      <c r="I1394" s="168" t="s">
        <v>340</v>
      </c>
      <c r="J1394" s="168" t="s">
        <v>129</v>
      </c>
      <c r="K1394" s="168" t="s">
        <v>1467</v>
      </c>
    </row>
    <row r="1395" spans="1:11">
      <c r="A1395" s="171" t="s">
        <v>1025</v>
      </c>
      <c r="B1395" s="5" t="s">
        <v>966</v>
      </c>
      <c r="C1395" s="167" t="s">
        <v>965</v>
      </c>
      <c r="D1395" s="5" t="s">
        <v>2028</v>
      </c>
      <c r="E1395" s="5" t="str">
        <f>IF(COUNTIF(Site_master[SAP ID],Site_master[[#This Row],[SAP ID]])&gt;1,"duplicate","unique")</f>
        <v>unique</v>
      </c>
      <c r="F1395" s="7" t="s">
        <v>1847</v>
      </c>
      <c r="G1395" s="7" t="s">
        <v>1848</v>
      </c>
      <c r="H1395" s="7" t="s">
        <v>2</v>
      </c>
      <c r="I1395" s="168" t="s">
        <v>340</v>
      </c>
      <c r="J1395" s="168" t="s">
        <v>129</v>
      </c>
      <c r="K1395" s="168" t="s">
        <v>1467</v>
      </c>
    </row>
    <row r="1396" spans="1:11">
      <c r="A1396" s="171" t="s">
        <v>1025</v>
      </c>
      <c r="B1396" s="5" t="s">
        <v>966</v>
      </c>
      <c r="C1396" s="167" t="s">
        <v>965</v>
      </c>
      <c r="D1396" s="5" t="s">
        <v>2029</v>
      </c>
      <c r="E1396" s="5" t="str">
        <f>IF(COUNTIF(Site_master[SAP ID],Site_master[[#This Row],[SAP ID]])&gt;1,"duplicate","unique")</f>
        <v>unique</v>
      </c>
      <c r="F1396" s="7" t="s">
        <v>2022</v>
      </c>
      <c r="G1396" s="7" t="s">
        <v>2023</v>
      </c>
      <c r="H1396" s="7" t="s">
        <v>2</v>
      </c>
      <c r="I1396" s="168" t="s">
        <v>340</v>
      </c>
      <c r="J1396" s="168" t="s">
        <v>129</v>
      </c>
      <c r="K1396" s="168" t="s">
        <v>1467</v>
      </c>
    </row>
    <row r="1397" spans="1:11">
      <c r="A1397" s="171" t="s">
        <v>1025</v>
      </c>
      <c r="B1397" s="5" t="s">
        <v>966</v>
      </c>
      <c r="C1397" s="167" t="s">
        <v>965</v>
      </c>
      <c r="D1397" s="5" t="s">
        <v>2030</v>
      </c>
      <c r="E1397" s="5" t="str">
        <f>IF(COUNTIF(Site_master[SAP ID],Site_master[[#This Row],[SAP ID]])&gt;1,"duplicate","unique")</f>
        <v>unique</v>
      </c>
      <c r="F1397" s="7" t="s">
        <v>1465</v>
      </c>
      <c r="G1397" s="7" t="s">
        <v>1466</v>
      </c>
      <c r="H1397" s="7" t="s">
        <v>2</v>
      </c>
      <c r="I1397" s="168" t="s">
        <v>340</v>
      </c>
      <c r="J1397" s="168" t="s">
        <v>129</v>
      </c>
      <c r="K1397" s="168" t="s">
        <v>1467</v>
      </c>
    </row>
    <row r="1398" spans="1:11">
      <c r="A1398" s="171" t="s">
        <v>1025</v>
      </c>
      <c r="B1398" s="5" t="s">
        <v>966</v>
      </c>
      <c r="C1398" s="167" t="s">
        <v>965</v>
      </c>
      <c r="D1398" s="5" t="s">
        <v>2031</v>
      </c>
      <c r="E1398" s="5" t="str">
        <f>IF(COUNTIF(Site_master[SAP ID],Site_master[[#This Row],[SAP ID]])&gt;1,"duplicate","unique")</f>
        <v>unique</v>
      </c>
      <c r="F1398" s="7" t="s">
        <v>1987</v>
      </c>
      <c r="G1398" s="7" t="s">
        <v>1988</v>
      </c>
      <c r="H1398" s="7" t="s">
        <v>2</v>
      </c>
      <c r="I1398" s="168" t="s">
        <v>340</v>
      </c>
      <c r="J1398" s="168" t="s">
        <v>129</v>
      </c>
      <c r="K1398" s="168" t="s">
        <v>1467</v>
      </c>
    </row>
    <row r="1399" spans="1:11">
      <c r="A1399" s="171" t="s">
        <v>1025</v>
      </c>
      <c r="B1399" s="5" t="s">
        <v>966</v>
      </c>
      <c r="C1399" s="167" t="s">
        <v>965</v>
      </c>
      <c r="D1399" s="5" t="s">
        <v>2032</v>
      </c>
      <c r="E1399" s="5" t="str">
        <f>IF(COUNTIF(Site_master[SAP ID],Site_master[[#This Row],[SAP ID]])&gt;1,"duplicate","unique")</f>
        <v>unique</v>
      </c>
      <c r="F1399" s="7" t="s">
        <v>1847</v>
      </c>
      <c r="G1399" s="7" t="s">
        <v>1848</v>
      </c>
      <c r="H1399" s="7" t="s">
        <v>2</v>
      </c>
      <c r="I1399" s="168" t="s">
        <v>340</v>
      </c>
      <c r="J1399" s="168" t="s">
        <v>129</v>
      </c>
      <c r="K1399" s="168" t="s">
        <v>1467</v>
      </c>
    </row>
    <row r="1400" spans="1:11">
      <c r="A1400" s="171" t="s">
        <v>1025</v>
      </c>
      <c r="B1400" s="5" t="s">
        <v>966</v>
      </c>
      <c r="C1400" s="167" t="s">
        <v>965</v>
      </c>
      <c r="D1400" s="5" t="s">
        <v>2033</v>
      </c>
      <c r="E1400" s="5" t="str">
        <f>IF(COUNTIF(Site_master[SAP ID],Site_master[[#This Row],[SAP ID]])&gt;1,"duplicate","unique")</f>
        <v>unique</v>
      </c>
      <c r="F1400" s="7" t="s">
        <v>1987</v>
      </c>
      <c r="G1400" s="7" t="s">
        <v>1988</v>
      </c>
      <c r="H1400" s="7" t="s">
        <v>2</v>
      </c>
      <c r="I1400" s="168" t="s">
        <v>340</v>
      </c>
      <c r="J1400" s="168" t="s">
        <v>129</v>
      </c>
      <c r="K1400" s="168" t="s">
        <v>1467</v>
      </c>
    </row>
    <row r="1401" spans="1:11">
      <c r="A1401" s="171" t="s">
        <v>1025</v>
      </c>
      <c r="B1401" s="5" t="s">
        <v>966</v>
      </c>
      <c r="C1401" s="167" t="s">
        <v>965</v>
      </c>
      <c r="D1401" s="5" t="s">
        <v>2034</v>
      </c>
      <c r="E1401" s="5" t="str">
        <f>IF(COUNTIF(Site_master[SAP ID],Site_master[[#This Row],[SAP ID]])&gt;1,"duplicate","unique")</f>
        <v>unique</v>
      </c>
      <c r="F1401" s="7">
        <v>0</v>
      </c>
      <c r="G1401" s="7" t="s">
        <v>1444</v>
      </c>
      <c r="H1401" s="7" t="s">
        <v>2</v>
      </c>
      <c r="I1401" s="168" t="s">
        <v>1393</v>
      </c>
      <c r="J1401" s="168" t="s">
        <v>1394</v>
      </c>
      <c r="K1401" t="s">
        <v>1395</v>
      </c>
    </row>
    <row r="1402" spans="1:11">
      <c r="A1402" s="171" t="s">
        <v>1025</v>
      </c>
      <c r="B1402" s="5" t="s">
        <v>966</v>
      </c>
      <c r="C1402" s="167" t="s">
        <v>965</v>
      </c>
      <c r="D1402" s="5" t="s">
        <v>2035</v>
      </c>
      <c r="E1402" s="5" t="str">
        <f>IF(COUNTIF(Site_master[SAP ID],Site_master[[#This Row],[SAP ID]])&gt;1,"duplicate","unique")</f>
        <v>unique</v>
      </c>
      <c r="F1402" s="7" t="s">
        <v>1981</v>
      </c>
      <c r="G1402" s="7" t="s">
        <v>1982</v>
      </c>
      <c r="H1402" s="7" t="s">
        <v>2</v>
      </c>
      <c r="I1402" s="168" t="s">
        <v>340</v>
      </c>
      <c r="J1402" s="168" t="s">
        <v>129</v>
      </c>
      <c r="K1402" s="168" t="s">
        <v>1467</v>
      </c>
    </row>
    <row r="1403" spans="1:11">
      <c r="A1403" s="171" t="s">
        <v>1025</v>
      </c>
      <c r="B1403" s="5" t="s">
        <v>966</v>
      </c>
      <c r="C1403" s="167" t="s">
        <v>965</v>
      </c>
      <c r="D1403" s="5" t="s">
        <v>2036</v>
      </c>
      <c r="E1403" s="5" t="str">
        <f>IF(COUNTIF(Site_master[SAP ID],Site_master[[#This Row],[SAP ID]])&gt;1,"duplicate","unique")</f>
        <v>unique</v>
      </c>
      <c r="F1403" s="7" t="s">
        <v>1880</v>
      </c>
      <c r="G1403" s="7" t="s">
        <v>1881</v>
      </c>
      <c r="H1403" s="7" t="s">
        <v>1</v>
      </c>
      <c r="I1403" s="5" t="s">
        <v>1441</v>
      </c>
      <c r="J1403" s="167" t="s">
        <v>105</v>
      </c>
      <c r="K1403" s="5" t="s">
        <v>1442</v>
      </c>
    </row>
    <row r="1404" spans="1:11">
      <c r="A1404" s="171" t="s">
        <v>1025</v>
      </c>
      <c r="B1404" s="5" t="s">
        <v>966</v>
      </c>
      <c r="C1404" s="167" t="s">
        <v>965</v>
      </c>
      <c r="D1404" s="5" t="s">
        <v>2037</v>
      </c>
      <c r="E1404" s="5" t="str">
        <f>IF(COUNTIF(Site_master[SAP ID],Site_master[[#This Row],[SAP ID]])&gt;1,"duplicate","unique")</f>
        <v>unique</v>
      </c>
      <c r="F1404" s="7" t="s">
        <v>1885</v>
      </c>
      <c r="G1404" s="7" t="s">
        <v>1886</v>
      </c>
      <c r="H1404" s="7" t="s">
        <v>1</v>
      </c>
      <c r="I1404" s="5" t="s">
        <v>1441</v>
      </c>
      <c r="J1404" s="167" t="s">
        <v>105</v>
      </c>
      <c r="K1404" s="5" t="s">
        <v>1442</v>
      </c>
    </row>
    <row r="1405" spans="1:11">
      <c r="A1405" s="171" t="s">
        <v>1025</v>
      </c>
      <c r="B1405" s="5" t="s">
        <v>966</v>
      </c>
      <c r="C1405" s="167" t="s">
        <v>965</v>
      </c>
      <c r="D1405" s="5" t="s">
        <v>346</v>
      </c>
      <c r="E1405" s="5" t="str">
        <f>IF(COUNTIF(Site_master[SAP ID],Site_master[[#This Row],[SAP ID]])&gt;1,"duplicate","unique")</f>
        <v>unique</v>
      </c>
      <c r="F1405" s="7" t="s">
        <v>1880</v>
      </c>
      <c r="G1405" s="7" t="s">
        <v>1881</v>
      </c>
      <c r="H1405" s="7" t="s">
        <v>1</v>
      </c>
      <c r="I1405" s="5" t="s">
        <v>1441</v>
      </c>
      <c r="J1405" s="167" t="s">
        <v>105</v>
      </c>
      <c r="K1405" s="5" t="s">
        <v>1442</v>
      </c>
    </row>
    <row r="1406" spans="1:11">
      <c r="A1406" s="171" t="s">
        <v>1025</v>
      </c>
      <c r="B1406" s="5" t="s">
        <v>966</v>
      </c>
      <c r="C1406" s="167" t="s">
        <v>965</v>
      </c>
      <c r="D1406" s="5" t="s">
        <v>2038</v>
      </c>
      <c r="E1406" s="5" t="str">
        <f>IF(COUNTIF(Site_master[SAP ID],Site_master[[#This Row],[SAP ID]])&gt;1,"duplicate","unique")</f>
        <v>unique</v>
      </c>
      <c r="F1406" s="7" t="s">
        <v>1411</v>
      </c>
      <c r="G1406" s="7" t="s">
        <v>1412</v>
      </c>
      <c r="H1406" s="7" t="s">
        <v>2</v>
      </c>
      <c r="I1406" s="168" t="s">
        <v>1393</v>
      </c>
      <c r="J1406" s="168" t="s">
        <v>1394</v>
      </c>
      <c r="K1406" t="s">
        <v>1395</v>
      </c>
    </row>
    <row r="1407" spans="1:11">
      <c r="A1407" s="171" t="s">
        <v>1025</v>
      </c>
      <c r="B1407" s="5" t="s">
        <v>966</v>
      </c>
      <c r="C1407" s="167" t="s">
        <v>965</v>
      </c>
      <c r="D1407" s="5" t="s">
        <v>2039</v>
      </c>
      <c r="E1407" s="5" t="str">
        <f>IF(COUNTIF(Site_master[SAP ID],Site_master[[#This Row],[SAP ID]])&gt;1,"duplicate","unique")</f>
        <v>unique</v>
      </c>
      <c r="F1407" s="7" t="s">
        <v>1694</v>
      </c>
      <c r="G1407" s="7" t="s">
        <v>1695</v>
      </c>
      <c r="H1407" s="7" t="s">
        <v>2</v>
      </c>
      <c r="I1407" s="168" t="s">
        <v>1407</v>
      </c>
      <c r="J1407" s="168" t="s">
        <v>127</v>
      </c>
      <c r="K1407" t="s">
        <v>31</v>
      </c>
    </row>
    <row r="1408" spans="1:11">
      <c r="A1408" s="171" t="s">
        <v>1025</v>
      </c>
      <c r="B1408" s="5" t="s">
        <v>966</v>
      </c>
      <c r="C1408" s="167" t="s">
        <v>965</v>
      </c>
      <c r="D1408" s="5" t="s">
        <v>563</v>
      </c>
      <c r="E1408" s="5" t="str">
        <f>IF(COUNTIF(Site_master[SAP ID],Site_master[[#This Row],[SAP ID]])&gt;1,"duplicate","unique")</f>
        <v>unique</v>
      </c>
      <c r="F1408" s="7" t="s">
        <v>1779</v>
      </c>
      <c r="G1408" s="7" t="s">
        <v>1780</v>
      </c>
      <c r="H1408" s="7" t="s">
        <v>1</v>
      </c>
      <c r="I1408" s="5" t="s">
        <v>111</v>
      </c>
      <c r="J1408" s="5" t="s">
        <v>143</v>
      </c>
      <c r="K1408" s="168" t="s">
        <v>1501</v>
      </c>
    </row>
    <row r="1409" spans="1:11">
      <c r="A1409" s="171" t="s">
        <v>1025</v>
      </c>
      <c r="B1409" s="5" t="s">
        <v>966</v>
      </c>
      <c r="C1409" s="167" t="s">
        <v>965</v>
      </c>
      <c r="D1409" s="5" t="s">
        <v>566</v>
      </c>
      <c r="E1409" s="5" t="str">
        <f>IF(COUNTIF(Site_master[SAP ID],Site_master[[#This Row],[SAP ID]])&gt;1,"duplicate","unique")</f>
        <v>unique</v>
      </c>
      <c r="F1409" s="7" t="s">
        <v>1779</v>
      </c>
      <c r="G1409" s="7" t="s">
        <v>1780</v>
      </c>
      <c r="H1409" s="7" t="s">
        <v>1</v>
      </c>
      <c r="I1409" s="5" t="s">
        <v>111</v>
      </c>
      <c r="J1409" s="5" t="s">
        <v>143</v>
      </c>
      <c r="K1409" s="168" t="s">
        <v>1501</v>
      </c>
    </row>
    <row r="1410" spans="1:11">
      <c r="A1410" s="171" t="s">
        <v>1025</v>
      </c>
      <c r="B1410" s="5" t="s">
        <v>966</v>
      </c>
      <c r="C1410" s="167" t="s">
        <v>965</v>
      </c>
      <c r="D1410" s="5" t="s">
        <v>564</v>
      </c>
      <c r="E1410" s="5" t="str">
        <f>IF(COUNTIF(Site_master[SAP ID],Site_master[[#This Row],[SAP ID]])&gt;1,"duplicate","unique")</f>
        <v>unique</v>
      </c>
      <c r="F1410" s="7" t="s">
        <v>1779</v>
      </c>
      <c r="G1410" s="7" t="s">
        <v>1780</v>
      </c>
      <c r="H1410" s="7" t="s">
        <v>1</v>
      </c>
      <c r="I1410" s="5" t="s">
        <v>111</v>
      </c>
      <c r="J1410" s="5" t="s">
        <v>143</v>
      </c>
      <c r="K1410" s="168" t="s">
        <v>1501</v>
      </c>
    </row>
    <row r="1411" spans="1:11">
      <c r="A1411" s="171" t="s">
        <v>1025</v>
      </c>
      <c r="B1411" s="5" t="s">
        <v>966</v>
      </c>
      <c r="C1411" s="167" t="s">
        <v>965</v>
      </c>
      <c r="D1411" s="5" t="s">
        <v>2040</v>
      </c>
      <c r="E1411" s="5" t="str">
        <f>IF(COUNTIF(Site_master[SAP ID],Site_master[[#This Row],[SAP ID]])&gt;1,"duplicate","unique")</f>
        <v>unique</v>
      </c>
      <c r="F1411" s="7" t="s">
        <v>1411</v>
      </c>
      <c r="G1411" s="7" t="s">
        <v>1412</v>
      </c>
      <c r="H1411" s="7" t="s">
        <v>2</v>
      </c>
      <c r="I1411" s="168" t="s">
        <v>1393</v>
      </c>
      <c r="J1411" s="168" t="s">
        <v>1394</v>
      </c>
      <c r="K1411" t="s">
        <v>1395</v>
      </c>
    </row>
    <row r="1412" spans="1:11">
      <c r="A1412" s="171" t="s">
        <v>1025</v>
      </c>
      <c r="B1412" s="5" t="s">
        <v>966</v>
      </c>
      <c r="C1412" s="167" t="s">
        <v>965</v>
      </c>
      <c r="D1412" s="5" t="s">
        <v>2041</v>
      </c>
      <c r="E1412" s="5" t="str">
        <f>IF(COUNTIF(Site_master[SAP ID],Site_master[[#This Row],[SAP ID]])&gt;1,"duplicate","unique")</f>
        <v>unique</v>
      </c>
      <c r="F1412" s="7" t="s">
        <v>1411</v>
      </c>
      <c r="G1412" s="7" t="s">
        <v>1412</v>
      </c>
      <c r="H1412" s="7" t="s">
        <v>2</v>
      </c>
      <c r="I1412" s="168" t="s">
        <v>1393</v>
      </c>
      <c r="J1412" s="168" t="s">
        <v>1394</v>
      </c>
      <c r="K1412" t="s">
        <v>1395</v>
      </c>
    </row>
    <row r="1413" spans="1:11">
      <c r="A1413" s="171" t="s">
        <v>1025</v>
      </c>
      <c r="B1413" s="5" t="s">
        <v>966</v>
      </c>
      <c r="C1413" s="167" t="s">
        <v>2042</v>
      </c>
      <c r="D1413" s="5" t="s">
        <v>2043</v>
      </c>
      <c r="E1413" s="5" t="str">
        <f>IF(COUNTIF(Site_master[SAP ID],Site_master[[#This Row],[SAP ID]])&gt;1,"duplicate","unique")</f>
        <v>unique</v>
      </c>
      <c r="F1413" s="7" t="s">
        <v>2044</v>
      </c>
      <c r="G1413" s="7" t="s">
        <v>2045</v>
      </c>
      <c r="H1413" s="7" t="s">
        <v>2046</v>
      </c>
      <c r="I1413" s="168" t="s">
        <v>2047</v>
      </c>
      <c r="J1413" s="5" t="s">
        <v>2048</v>
      </c>
      <c r="K1413" s="168" t="s">
        <v>2049</v>
      </c>
    </row>
    <row r="1414" spans="1:11">
      <c r="A1414" s="171" t="s">
        <v>1025</v>
      </c>
      <c r="B1414" s="5" t="s">
        <v>966</v>
      </c>
      <c r="C1414" s="167" t="s">
        <v>2042</v>
      </c>
      <c r="D1414" s="5" t="s">
        <v>2050</v>
      </c>
      <c r="E1414" s="5" t="str">
        <f>IF(COUNTIF(Site_master[SAP ID],Site_master[[#This Row],[SAP ID]])&gt;1,"duplicate","unique")</f>
        <v>unique</v>
      </c>
      <c r="F1414" s="7" t="s">
        <v>2051</v>
      </c>
      <c r="G1414" s="7" t="s">
        <v>2052</v>
      </c>
      <c r="H1414" s="7" t="s">
        <v>2046</v>
      </c>
      <c r="I1414" s="168" t="s">
        <v>2053</v>
      </c>
      <c r="J1414" t="s">
        <v>2054</v>
      </c>
      <c r="K1414" s="168" t="s">
        <v>2055</v>
      </c>
    </row>
    <row r="1415" spans="1:11">
      <c r="A1415" s="171" t="s">
        <v>1025</v>
      </c>
      <c r="B1415" s="5" t="s">
        <v>966</v>
      </c>
      <c r="C1415" s="167" t="s">
        <v>2042</v>
      </c>
      <c r="D1415" s="5" t="s">
        <v>2056</v>
      </c>
      <c r="E1415" s="5" t="str">
        <f>IF(COUNTIF(Site_master[SAP ID],Site_master[[#This Row],[SAP ID]])&gt;1,"duplicate","unique")</f>
        <v>unique</v>
      </c>
      <c r="F1415" s="7" t="s">
        <v>2057</v>
      </c>
      <c r="G1415" s="7" t="s">
        <v>2058</v>
      </c>
      <c r="H1415" s="7" t="s">
        <v>2046</v>
      </c>
      <c r="I1415" s="168" t="s">
        <v>2053</v>
      </c>
      <c r="J1415" t="s">
        <v>2054</v>
      </c>
      <c r="K1415" s="168" t="s">
        <v>2055</v>
      </c>
    </row>
    <row r="1416" spans="1:11">
      <c r="A1416" s="171" t="s">
        <v>1025</v>
      </c>
      <c r="B1416" s="5" t="s">
        <v>966</v>
      </c>
      <c r="C1416" s="167" t="s">
        <v>2042</v>
      </c>
      <c r="D1416" s="5" t="s">
        <v>2059</v>
      </c>
      <c r="E1416" s="5" t="str">
        <f>IF(COUNTIF(Site_master[SAP ID],Site_master[[#This Row],[SAP ID]])&gt;1,"duplicate","unique")</f>
        <v>unique</v>
      </c>
      <c r="F1416" s="7" t="s">
        <v>2060</v>
      </c>
      <c r="G1416" s="7" t="s">
        <v>2061</v>
      </c>
      <c r="H1416" s="7" t="s">
        <v>2046</v>
      </c>
      <c r="I1416" s="168" t="s">
        <v>2053</v>
      </c>
      <c r="J1416" t="s">
        <v>2054</v>
      </c>
      <c r="K1416" s="168" t="s">
        <v>2055</v>
      </c>
    </row>
    <row r="1417" spans="1:11">
      <c r="A1417" s="171" t="s">
        <v>1025</v>
      </c>
      <c r="B1417" s="5" t="s">
        <v>966</v>
      </c>
      <c r="C1417" s="167" t="s">
        <v>2042</v>
      </c>
      <c r="D1417" s="5" t="s">
        <v>2062</v>
      </c>
      <c r="E1417" s="5" t="str">
        <f>IF(COUNTIF(Site_master[SAP ID],Site_master[[#This Row],[SAP ID]])&gt;1,"duplicate","unique")</f>
        <v>unique</v>
      </c>
      <c r="F1417" s="7" t="s">
        <v>2063</v>
      </c>
      <c r="G1417" s="7" t="s">
        <v>2064</v>
      </c>
      <c r="H1417" s="7" t="s">
        <v>2046</v>
      </c>
      <c r="I1417" s="168" t="s">
        <v>2053</v>
      </c>
      <c r="J1417" t="s">
        <v>2054</v>
      </c>
      <c r="K1417" s="168" t="s">
        <v>2055</v>
      </c>
    </row>
    <row r="1418" spans="1:11">
      <c r="A1418" s="171" t="s">
        <v>1025</v>
      </c>
      <c r="B1418" s="5" t="s">
        <v>966</v>
      </c>
      <c r="C1418" s="167" t="s">
        <v>2042</v>
      </c>
      <c r="D1418" s="5" t="s">
        <v>2065</v>
      </c>
      <c r="E1418" s="5" t="str">
        <f>IF(COUNTIF(Site_master[SAP ID],Site_master[[#This Row],[SAP ID]])&gt;1,"duplicate","unique")</f>
        <v>unique</v>
      </c>
      <c r="F1418" s="7" t="s">
        <v>2063</v>
      </c>
      <c r="G1418" s="7" t="s">
        <v>2064</v>
      </c>
      <c r="H1418" s="7" t="s">
        <v>2046</v>
      </c>
      <c r="I1418" s="168" t="s">
        <v>2053</v>
      </c>
      <c r="J1418" t="s">
        <v>2054</v>
      </c>
      <c r="K1418" s="168" t="s">
        <v>2055</v>
      </c>
    </row>
    <row r="1419" spans="1:11">
      <c r="A1419" s="171" t="s">
        <v>1025</v>
      </c>
      <c r="B1419" s="5" t="s">
        <v>966</v>
      </c>
      <c r="C1419" s="167" t="s">
        <v>2042</v>
      </c>
      <c r="D1419" s="5" t="s">
        <v>2066</v>
      </c>
      <c r="E1419" s="5" t="str">
        <f>IF(COUNTIF(Site_master[SAP ID],Site_master[[#This Row],[SAP ID]])&gt;1,"duplicate","unique")</f>
        <v>unique</v>
      </c>
      <c r="F1419" s="7" t="s">
        <v>2067</v>
      </c>
      <c r="G1419" s="7" t="s">
        <v>2068</v>
      </c>
      <c r="H1419" s="7" t="s">
        <v>2046</v>
      </c>
      <c r="I1419" s="168" t="s">
        <v>2053</v>
      </c>
      <c r="J1419" t="s">
        <v>2054</v>
      </c>
      <c r="K1419" s="168" t="s">
        <v>2055</v>
      </c>
    </row>
    <row r="1420" spans="1:11">
      <c r="A1420" s="171" t="s">
        <v>1025</v>
      </c>
      <c r="B1420" s="5" t="s">
        <v>966</v>
      </c>
      <c r="C1420" s="167" t="s">
        <v>2042</v>
      </c>
      <c r="D1420" s="5" t="s">
        <v>2069</v>
      </c>
      <c r="E1420" s="5" t="str">
        <f>IF(COUNTIF(Site_master[SAP ID],Site_master[[#This Row],[SAP ID]])&gt;1,"duplicate","unique")</f>
        <v>unique</v>
      </c>
      <c r="F1420" s="7" t="s">
        <v>2067</v>
      </c>
      <c r="G1420" s="7" t="s">
        <v>2068</v>
      </c>
      <c r="H1420" s="7" t="s">
        <v>2046</v>
      </c>
      <c r="I1420" s="168" t="s">
        <v>2053</v>
      </c>
      <c r="J1420" t="s">
        <v>2054</v>
      </c>
      <c r="K1420" s="168" t="s">
        <v>2055</v>
      </c>
    </row>
    <row r="1421" spans="1:11">
      <c r="A1421" s="171" t="s">
        <v>1025</v>
      </c>
      <c r="B1421" s="5" t="s">
        <v>966</v>
      </c>
      <c r="C1421" s="167" t="s">
        <v>2042</v>
      </c>
      <c r="D1421" s="5" t="s">
        <v>2070</v>
      </c>
      <c r="E1421" s="5" t="str">
        <f>IF(COUNTIF(Site_master[SAP ID],Site_master[[#This Row],[SAP ID]])&gt;1,"duplicate","unique")</f>
        <v>unique</v>
      </c>
      <c r="F1421" s="7" t="s">
        <v>2071</v>
      </c>
      <c r="G1421" s="7" t="s">
        <v>2072</v>
      </c>
      <c r="H1421" s="7" t="s">
        <v>2046</v>
      </c>
      <c r="I1421" s="168" t="s">
        <v>2053</v>
      </c>
      <c r="J1421" t="s">
        <v>2054</v>
      </c>
      <c r="K1421" s="168" t="s">
        <v>2055</v>
      </c>
    </row>
    <row r="1422" spans="1:11">
      <c r="A1422" s="171" t="s">
        <v>1025</v>
      </c>
      <c r="B1422" s="5" t="s">
        <v>966</v>
      </c>
      <c r="C1422" s="167" t="s">
        <v>2042</v>
      </c>
      <c r="D1422" s="5" t="s">
        <v>2073</v>
      </c>
      <c r="E1422" s="5" t="str">
        <f>IF(COUNTIF(Site_master[SAP ID],Site_master[[#This Row],[SAP ID]])&gt;1,"duplicate","unique")</f>
        <v>unique</v>
      </c>
      <c r="F1422" s="7" t="s">
        <v>2074</v>
      </c>
      <c r="G1422" s="7" t="s">
        <v>2075</v>
      </c>
      <c r="H1422" s="7" t="s">
        <v>2046</v>
      </c>
      <c r="I1422" s="168" t="s">
        <v>2053</v>
      </c>
      <c r="J1422" t="s">
        <v>2054</v>
      </c>
      <c r="K1422" s="168" t="s">
        <v>2055</v>
      </c>
    </row>
    <row r="1423" spans="1:11">
      <c r="A1423" s="171" t="s">
        <v>1025</v>
      </c>
      <c r="B1423" s="5" t="s">
        <v>966</v>
      </c>
      <c r="C1423" s="167" t="s">
        <v>2042</v>
      </c>
      <c r="D1423" s="5" t="s">
        <v>2076</v>
      </c>
      <c r="E1423" s="5" t="str">
        <f>IF(COUNTIF(Site_master[SAP ID],Site_master[[#This Row],[SAP ID]])&gt;1,"duplicate","unique")</f>
        <v>unique</v>
      </c>
      <c r="F1423" s="7" t="s">
        <v>2074</v>
      </c>
      <c r="G1423" s="7" t="s">
        <v>2075</v>
      </c>
      <c r="H1423" s="7" t="s">
        <v>2046</v>
      </c>
      <c r="I1423" s="168" t="s">
        <v>2053</v>
      </c>
      <c r="J1423" t="s">
        <v>2054</v>
      </c>
      <c r="K1423" s="168" t="s">
        <v>2055</v>
      </c>
    </row>
    <row r="1424" spans="1:11">
      <c r="A1424" s="171" t="s">
        <v>1025</v>
      </c>
      <c r="B1424" s="5" t="s">
        <v>966</v>
      </c>
      <c r="C1424" s="167" t="s">
        <v>2042</v>
      </c>
      <c r="D1424" s="5" t="s">
        <v>2077</v>
      </c>
      <c r="E1424" s="5" t="str">
        <f>IF(COUNTIF(Site_master[SAP ID],Site_master[[#This Row],[SAP ID]])&gt;1,"duplicate","unique")</f>
        <v>unique</v>
      </c>
      <c r="F1424" s="7" t="s">
        <v>2074</v>
      </c>
      <c r="G1424" s="7" t="s">
        <v>2075</v>
      </c>
      <c r="H1424" s="7" t="s">
        <v>2046</v>
      </c>
      <c r="I1424" s="168" t="s">
        <v>2053</v>
      </c>
      <c r="J1424" t="s">
        <v>2054</v>
      </c>
      <c r="K1424" s="168" t="s">
        <v>2055</v>
      </c>
    </row>
    <row r="1425" spans="1:11">
      <c r="A1425" s="171" t="s">
        <v>1025</v>
      </c>
      <c r="B1425" s="5" t="s">
        <v>966</v>
      </c>
      <c r="C1425" s="167" t="s">
        <v>2042</v>
      </c>
      <c r="D1425" s="5" t="s">
        <v>2078</v>
      </c>
      <c r="E1425" s="5" t="str">
        <f>IF(COUNTIF(Site_master[SAP ID],Site_master[[#This Row],[SAP ID]])&gt;1,"duplicate","unique")</f>
        <v>unique</v>
      </c>
      <c r="F1425" s="7" t="s">
        <v>2079</v>
      </c>
      <c r="G1425" s="7" t="s">
        <v>2080</v>
      </c>
      <c r="H1425" s="7" t="s">
        <v>2046</v>
      </c>
      <c r="I1425" s="168" t="s">
        <v>2053</v>
      </c>
      <c r="J1425" t="s">
        <v>2054</v>
      </c>
      <c r="K1425" s="168" t="s">
        <v>2055</v>
      </c>
    </row>
    <row r="1426" spans="1:11">
      <c r="A1426" s="171" t="s">
        <v>1025</v>
      </c>
      <c r="B1426" s="5" t="s">
        <v>966</v>
      </c>
      <c r="C1426" s="167" t="s">
        <v>2042</v>
      </c>
      <c r="D1426" s="5" t="s">
        <v>2081</v>
      </c>
      <c r="E1426" s="5" t="str">
        <f>IF(COUNTIF(Site_master[SAP ID],Site_master[[#This Row],[SAP ID]])&gt;1,"duplicate","unique")</f>
        <v>unique</v>
      </c>
      <c r="F1426" s="7" t="s">
        <v>2074</v>
      </c>
      <c r="G1426" s="7" t="s">
        <v>2075</v>
      </c>
      <c r="H1426" s="7" t="s">
        <v>2046</v>
      </c>
      <c r="I1426" s="168" t="s">
        <v>2053</v>
      </c>
      <c r="J1426" t="s">
        <v>2054</v>
      </c>
      <c r="K1426" s="168" t="s">
        <v>2055</v>
      </c>
    </row>
    <row r="1427" spans="1:11">
      <c r="A1427" s="171" t="s">
        <v>1025</v>
      </c>
      <c r="B1427" s="5" t="s">
        <v>966</v>
      </c>
      <c r="C1427" s="167" t="s">
        <v>2042</v>
      </c>
      <c r="D1427" s="5" t="s">
        <v>2082</v>
      </c>
      <c r="E1427" s="5" t="str">
        <f>IF(COUNTIF(Site_master[SAP ID],Site_master[[#This Row],[SAP ID]])&gt;1,"duplicate","unique")</f>
        <v>unique</v>
      </c>
      <c r="F1427" s="7" t="s">
        <v>2083</v>
      </c>
      <c r="G1427" s="7" t="s">
        <v>2084</v>
      </c>
      <c r="H1427" s="7" t="s">
        <v>2046</v>
      </c>
      <c r="I1427" s="168" t="s">
        <v>2053</v>
      </c>
      <c r="J1427" t="s">
        <v>2054</v>
      </c>
      <c r="K1427" s="168" t="s">
        <v>2055</v>
      </c>
    </row>
    <row r="1428" spans="1:11">
      <c r="A1428" s="171" t="s">
        <v>1025</v>
      </c>
      <c r="B1428" s="5" t="s">
        <v>966</v>
      </c>
      <c r="C1428" s="167" t="s">
        <v>2042</v>
      </c>
      <c r="D1428" s="5" t="s">
        <v>2085</v>
      </c>
      <c r="E1428" s="5" t="str">
        <f>IF(COUNTIF(Site_master[SAP ID],Site_master[[#This Row],[SAP ID]])&gt;1,"duplicate","unique")</f>
        <v>unique</v>
      </c>
      <c r="F1428" s="7" t="s">
        <v>2067</v>
      </c>
      <c r="G1428" s="7" t="s">
        <v>2068</v>
      </c>
      <c r="H1428" s="7" t="s">
        <v>2046</v>
      </c>
      <c r="I1428" s="168" t="s">
        <v>2053</v>
      </c>
      <c r="J1428" t="s">
        <v>2054</v>
      </c>
      <c r="K1428" s="168" t="s">
        <v>2055</v>
      </c>
    </row>
    <row r="1429" spans="1:11">
      <c r="A1429" s="171" t="s">
        <v>1025</v>
      </c>
      <c r="B1429" s="5" t="s">
        <v>966</v>
      </c>
      <c r="C1429" s="167" t="s">
        <v>2042</v>
      </c>
      <c r="D1429" s="5" t="s">
        <v>2086</v>
      </c>
      <c r="E1429" s="5" t="str">
        <f>IF(COUNTIF(Site_master[SAP ID],Site_master[[#This Row],[SAP ID]])&gt;1,"duplicate","unique")</f>
        <v>unique</v>
      </c>
      <c r="F1429" s="7" t="s">
        <v>2074</v>
      </c>
      <c r="G1429" s="7" t="s">
        <v>2075</v>
      </c>
      <c r="H1429" s="7" t="s">
        <v>2046</v>
      </c>
      <c r="I1429" s="168" t="s">
        <v>2053</v>
      </c>
      <c r="J1429" t="s">
        <v>2054</v>
      </c>
      <c r="K1429" s="168" t="s">
        <v>2055</v>
      </c>
    </row>
    <row r="1430" spans="1:11">
      <c r="A1430" s="171" t="s">
        <v>1025</v>
      </c>
      <c r="B1430" s="5" t="s">
        <v>966</v>
      </c>
      <c r="C1430" s="167" t="s">
        <v>2042</v>
      </c>
      <c r="D1430" s="5" t="s">
        <v>2087</v>
      </c>
      <c r="E1430" s="5" t="str">
        <f>IF(COUNTIF(Site_master[SAP ID],Site_master[[#This Row],[SAP ID]])&gt;1,"duplicate","unique")</f>
        <v>unique</v>
      </c>
      <c r="F1430" s="7" t="s">
        <v>2079</v>
      </c>
      <c r="G1430" s="7" t="s">
        <v>2080</v>
      </c>
      <c r="H1430" s="7" t="s">
        <v>2046</v>
      </c>
      <c r="I1430" s="168" t="s">
        <v>2053</v>
      </c>
      <c r="J1430" t="s">
        <v>2054</v>
      </c>
      <c r="K1430" s="168" t="s">
        <v>2055</v>
      </c>
    </row>
    <row r="1431" spans="1:11">
      <c r="A1431" s="171" t="s">
        <v>1025</v>
      </c>
      <c r="B1431" s="5" t="s">
        <v>966</v>
      </c>
      <c r="C1431" s="167" t="s">
        <v>2042</v>
      </c>
      <c r="D1431" s="5" t="s">
        <v>2088</v>
      </c>
      <c r="E1431" s="5" t="str">
        <f>IF(COUNTIF(Site_master[SAP ID],Site_master[[#This Row],[SAP ID]])&gt;1,"duplicate","unique")</f>
        <v>unique</v>
      </c>
      <c r="F1431" s="7" t="s">
        <v>2074</v>
      </c>
      <c r="G1431" s="7" t="s">
        <v>2075</v>
      </c>
      <c r="H1431" s="7" t="s">
        <v>2046</v>
      </c>
      <c r="I1431" s="168" t="s">
        <v>2053</v>
      </c>
      <c r="J1431" t="s">
        <v>2054</v>
      </c>
      <c r="K1431" s="168" t="s">
        <v>2055</v>
      </c>
    </row>
    <row r="1432" spans="1:11">
      <c r="A1432" s="171" t="s">
        <v>1025</v>
      </c>
      <c r="B1432" s="5" t="s">
        <v>966</v>
      </c>
      <c r="C1432" s="167" t="s">
        <v>2042</v>
      </c>
      <c r="D1432" s="5" t="s">
        <v>2089</v>
      </c>
      <c r="E1432" s="5" t="str">
        <f>IF(COUNTIF(Site_master[SAP ID],Site_master[[#This Row],[SAP ID]])&gt;1,"duplicate","unique")</f>
        <v>unique</v>
      </c>
      <c r="F1432" s="7" t="s">
        <v>2083</v>
      </c>
      <c r="G1432" s="7" t="s">
        <v>2084</v>
      </c>
      <c r="H1432" s="7" t="s">
        <v>2046</v>
      </c>
      <c r="I1432" s="168" t="s">
        <v>2053</v>
      </c>
      <c r="J1432" t="s">
        <v>2054</v>
      </c>
      <c r="K1432" s="168" t="s">
        <v>2055</v>
      </c>
    </row>
    <row r="1433" spans="1:11">
      <c r="A1433" s="171" t="s">
        <v>1025</v>
      </c>
      <c r="B1433" s="5" t="s">
        <v>966</v>
      </c>
      <c r="C1433" s="167" t="s">
        <v>2042</v>
      </c>
      <c r="D1433" s="5" t="s">
        <v>2090</v>
      </c>
      <c r="E1433" s="5" t="str">
        <f>IF(COUNTIF(Site_master[SAP ID],Site_master[[#This Row],[SAP ID]])&gt;1,"duplicate","unique")</f>
        <v>unique</v>
      </c>
      <c r="F1433" s="7" t="s">
        <v>2067</v>
      </c>
      <c r="G1433" s="7" t="s">
        <v>2068</v>
      </c>
      <c r="H1433" s="7" t="s">
        <v>2046</v>
      </c>
      <c r="I1433" s="168" t="s">
        <v>2053</v>
      </c>
      <c r="J1433" t="s">
        <v>2054</v>
      </c>
      <c r="K1433" s="168" t="s">
        <v>2055</v>
      </c>
    </row>
    <row r="1434" spans="1:11">
      <c r="A1434" s="171" t="s">
        <v>1025</v>
      </c>
      <c r="B1434" s="5" t="s">
        <v>966</v>
      </c>
      <c r="C1434" s="167" t="s">
        <v>2042</v>
      </c>
      <c r="D1434" s="5" t="s">
        <v>2091</v>
      </c>
      <c r="E1434" s="5" t="str">
        <f>IF(COUNTIF(Site_master[SAP ID],Site_master[[#This Row],[SAP ID]])&gt;1,"duplicate","unique")</f>
        <v>unique</v>
      </c>
      <c r="F1434" s="7" t="s">
        <v>2083</v>
      </c>
      <c r="G1434" s="7" t="s">
        <v>2084</v>
      </c>
      <c r="H1434" s="7" t="s">
        <v>2046</v>
      </c>
      <c r="I1434" s="168" t="s">
        <v>2053</v>
      </c>
      <c r="J1434" t="s">
        <v>2054</v>
      </c>
      <c r="K1434" s="168" t="s">
        <v>2055</v>
      </c>
    </row>
    <row r="1435" spans="1:11">
      <c r="A1435" s="171" t="s">
        <v>1025</v>
      </c>
      <c r="B1435" s="5" t="s">
        <v>966</v>
      </c>
      <c r="C1435" s="167" t="s">
        <v>2042</v>
      </c>
      <c r="D1435" s="5" t="s">
        <v>2092</v>
      </c>
      <c r="E1435" s="5" t="str">
        <f>IF(COUNTIF(Site_master[SAP ID],Site_master[[#This Row],[SAP ID]])&gt;1,"duplicate","unique")</f>
        <v>unique</v>
      </c>
      <c r="F1435" s="7" t="s">
        <v>2067</v>
      </c>
      <c r="G1435" s="7" t="s">
        <v>2068</v>
      </c>
      <c r="H1435" s="7" t="s">
        <v>2046</v>
      </c>
      <c r="I1435" s="168" t="s">
        <v>2053</v>
      </c>
      <c r="J1435" t="s">
        <v>2054</v>
      </c>
      <c r="K1435" s="168" t="s">
        <v>2055</v>
      </c>
    </row>
    <row r="1436" spans="1:11">
      <c r="A1436" s="171" t="s">
        <v>1025</v>
      </c>
      <c r="B1436" s="5" t="s">
        <v>966</v>
      </c>
      <c r="C1436" s="167" t="s">
        <v>2042</v>
      </c>
      <c r="D1436" s="5" t="s">
        <v>2093</v>
      </c>
      <c r="E1436" s="5" t="str">
        <f>IF(COUNTIF(Site_master[SAP ID],Site_master[[#This Row],[SAP ID]])&gt;1,"duplicate","unique")</f>
        <v>unique</v>
      </c>
      <c r="F1436" s="7" t="s">
        <v>2094</v>
      </c>
      <c r="G1436" s="7" t="s">
        <v>2095</v>
      </c>
      <c r="H1436" s="7" t="s">
        <v>2046</v>
      </c>
      <c r="I1436" s="168" t="s">
        <v>2047</v>
      </c>
      <c r="J1436" s="5" t="s">
        <v>2048</v>
      </c>
      <c r="K1436" s="168" t="s">
        <v>2049</v>
      </c>
    </row>
    <row r="1437" spans="1:11">
      <c r="A1437" s="171" t="s">
        <v>1025</v>
      </c>
      <c r="B1437" s="5" t="s">
        <v>966</v>
      </c>
      <c r="C1437" s="167" t="s">
        <v>2042</v>
      </c>
      <c r="D1437" s="5" t="s">
        <v>2096</v>
      </c>
      <c r="E1437" s="5" t="str">
        <f>IF(COUNTIF(Site_master[SAP ID],Site_master[[#This Row],[SAP ID]])&gt;1,"duplicate","unique")</f>
        <v>unique</v>
      </c>
      <c r="F1437" s="7" t="s">
        <v>2094</v>
      </c>
      <c r="G1437" s="7" t="s">
        <v>2095</v>
      </c>
      <c r="H1437" s="7" t="s">
        <v>2046</v>
      </c>
      <c r="I1437" s="168" t="s">
        <v>2047</v>
      </c>
      <c r="J1437" s="5" t="s">
        <v>2048</v>
      </c>
      <c r="K1437" s="168" t="s">
        <v>2049</v>
      </c>
    </row>
    <row r="1438" spans="1:11">
      <c r="A1438" s="171" t="s">
        <v>1025</v>
      </c>
      <c r="B1438" s="5" t="s">
        <v>966</v>
      </c>
      <c r="C1438" s="167" t="s">
        <v>2042</v>
      </c>
      <c r="D1438" s="5" t="s">
        <v>2097</v>
      </c>
      <c r="E1438" s="5" t="str">
        <f>IF(COUNTIF(Site_master[SAP ID],Site_master[[#This Row],[SAP ID]])&gt;1,"duplicate","unique")</f>
        <v>unique</v>
      </c>
      <c r="F1438" s="7" t="s">
        <v>2098</v>
      </c>
      <c r="G1438" s="7" t="s">
        <v>2099</v>
      </c>
      <c r="H1438" s="7" t="s">
        <v>2100</v>
      </c>
      <c r="I1438" t="s">
        <v>689</v>
      </c>
      <c r="J1438" t="s">
        <v>688</v>
      </c>
      <c r="K1438" t="s">
        <v>2101</v>
      </c>
    </row>
    <row r="1439" spans="1:11">
      <c r="A1439" s="171" t="s">
        <v>1025</v>
      </c>
      <c r="B1439" s="5" t="s">
        <v>966</v>
      </c>
      <c r="C1439" s="167" t="s">
        <v>2042</v>
      </c>
      <c r="D1439" s="5" t="s">
        <v>2102</v>
      </c>
      <c r="E1439" s="5" t="str">
        <f>IF(COUNTIF(Site_master[SAP ID],Site_master[[#This Row],[SAP ID]])&gt;1,"duplicate","unique")</f>
        <v>unique</v>
      </c>
      <c r="F1439" s="7" t="s">
        <v>2067</v>
      </c>
      <c r="G1439" s="7" t="s">
        <v>2068</v>
      </c>
      <c r="H1439" s="7" t="s">
        <v>2046</v>
      </c>
      <c r="I1439" s="168" t="s">
        <v>2053</v>
      </c>
      <c r="J1439" t="s">
        <v>2054</v>
      </c>
      <c r="K1439" s="168" t="s">
        <v>2055</v>
      </c>
    </row>
    <row r="1440" spans="1:11">
      <c r="A1440" s="171" t="s">
        <v>1025</v>
      </c>
      <c r="B1440" s="5" t="s">
        <v>966</v>
      </c>
      <c r="C1440" s="167" t="s">
        <v>2042</v>
      </c>
      <c r="D1440" s="5" t="s">
        <v>2103</v>
      </c>
      <c r="E1440" s="5" t="str">
        <f>IF(COUNTIF(Site_master[SAP ID],Site_master[[#This Row],[SAP ID]])&gt;1,"duplicate","unique")</f>
        <v>unique</v>
      </c>
      <c r="F1440" s="7" t="s">
        <v>2083</v>
      </c>
      <c r="G1440" s="7" t="s">
        <v>2084</v>
      </c>
      <c r="H1440" s="7" t="s">
        <v>2046</v>
      </c>
      <c r="I1440" s="168" t="s">
        <v>2053</v>
      </c>
      <c r="J1440" t="s">
        <v>2054</v>
      </c>
      <c r="K1440" s="168" t="s">
        <v>2055</v>
      </c>
    </row>
    <row r="1441" spans="1:11">
      <c r="A1441" s="171" t="s">
        <v>1025</v>
      </c>
      <c r="B1441" s="5" t="s">
        <v>966</v>
      </c>
      <c r="C1441" s="167" t="s">
        <v>2042</v>
      </c>
      <c r="D1441" s="5" t="s">
        <v>2104</v>
      </c>
      <c r="E1441" s="5" t="str">
        <f>IF(COUNTIF(Site_master[SAP ID],Site_master[[#This Row],[SAP ID]])&gt;1,"duplicate","unique")</f>
        <v>unique</v>
      </c>
      <c r="F1441" s="7" t="s">
        <v>2105</v>
      </c>
      <c r="G1441" s="7" t="s">
        <v>2106</v>
      </c>
      <c r="H1441" s="7" t="s">
        <v>2100</v>
      </c>
      <c r="I1441" s="168" t="s">
        <v>2107</v>
      </c>
      <c r="J1441" t="s">
        <v>2108</v>
      </c>
      <c r="K1441" s="168" t="s">
        <v>2109</v>
      </c>
    </row>
    <row r="1442" spans="1:11">
      <c r="A1442" s="171" t="s">
        <v>1025</v>
      </c>
      <c r="B1442" s="5" t="s">
        <v>966</v>
      </c>
      <c r="C1442" s="167" t="s">
        <v>2042</v>
      </c>
      <c r="D1442" s="5" t="s">
        <v>2112</v>
      </c>
      <c r="E1442" s="5" t="str">
        <f>IF(COUNTIF(Site_master[SAP ID],Site_master[[#This Row],[SAP ID]])&gt;1,"duplicate","unique")</f>
        <v>unique</v>
      </c>
      <c r="F1442" s="7" t="s">
        <v>2105</v>
      </c>
      <c r="G1442" s="7" t="s">
        <v>2106</v>
      </c>
      <c r="H1442" s="7" t="s">
        <v>2100</v>
      </c>
      <c r="I1442" s="168" t="s">
        <v>2107</v>
      </c>
      <c r="J1442" t="s">
        <v>2108</v>
      </c>
      <c r="K1442" s="168" t="s">
        <v>2109</v>
      </c>
    </row>
    <row r="1443" spans="1:11">
      <c r="A1443" s="171" t="s">
        <v>1025</v>
      </c>
      <c r="B1443" s="5" t="s">
        <v>966</v>
      </c>
      <c r="C1443" s="167" t="s">
        <v>2042</v>
      </c>
      <c r="D1443" s="5" t="s">
        <v>2113</v>
      </c>
      <c r="E1443" s="5" t="str">
        <f>IF(COUNTIF(Site_master[SAP ID],Site_master[[#This Row],[SAP ID]])&gt;1,"duplicate","unique")</f>
        <v>unique</v>
      </c>
      <c r="F1443" s="7" t="s">
        <v>2105</v>
      </c>
      <c r="G1443" s="7" t="s">
        <v>2106</v>
      </c>
      <c r="H1443" s="7" t="s">
        <v>2100</v>
      </c>
      <c r="I1443" s="168" t="s">
        <v>2107</v>
      </c>
      <c r="J1443" t="s">
        <v>2108</v>
      </c>
      <c r="K1443" s="168" t="s">
        <v>2109</v>
      </c>
    </row>
    <row r="1444" spans="1:11">
      <c r="A1444" s="171" t="s">
        <v>1025</v>
      </c>
      <c r="B1444" s="5" t="s">
        <v>966</v>
      </c>
      <c r="C1444" s="167" t="s">
        <v>2042</v>
      </c>
      <c r="D1444" s="5" t="s">
        <v>2114</v>
      </c>
      <c r="E1444" s="5" t="str">
        <f>IF(COUNTIF(Site_master[SAP ID],Site_master[[#This Row],[SAP ID]])&gt;1,"duplicate","unique")</f>
        <v>unique</v>
      </c>
      <c r="F1444" s="7" t="s">
        <v>2105</v>
      </c>
      <c r="G1444" s="7" t="s">
        <v>2106</v>
      </c>
      <c r="H1444" s="7" t="s">
        <v>2100</v>
      </c>
      <c r="I1444" s="168" t="s">
        <v>2107</v>
      </c>
      <c r="J1444" t="s">
        <v>2108</v>
      </c>
      <c r="K1444" s="168" t="s">
        <v>2109</v>
      </c>
    </row>
    <row r="1445" spans="1:11">
      <c r="A1445" s="171" t="s">
        <v>1025</v>
      </c>
      <c r="B1445" s="5" t="s">
        <v>966</v>
      </c>
      <c r="C1445" s="167" t="s">
        <v>2042</v>
      </c>
      <c r="D1445" s="5" t="s">
        <v>2115</v>
      </c>
      <c r="E1445" s="5" t="str">
        <f>IF(COUNTIF(Site_master[SAP ID],Site_master[[#This Row],[SAP ID]])&gt;1,"duplicate","unique")</f>
        <v>unique</v>
      </c>
      <c r="F1445" s="7" t="s">
        <v>2105</v>
      </c>
      <c r="G1445" s="7" t="s">
        <v>2106</v>
      </c>
      <c r="H1445" s="7" t="s">
        <v>2100</v>
      </c>
      <c r="I1445" s="168" t="s">
        <v>2107</v>
      </c>
      <c r="J1445" t="s">
        <v>2108</v>
      </c>
      <c r="K1445" s="168" t="s">
        <v>2109</v>
      </c>
    </row>
    <row r="1446" spans="1:11">
      <c r="A1446" s="171" t="s">
        <v>1025</v>
      </c>
      <c r="B1446" s="5" t="s">
        <v>966</v>
      </c>
      <c r="C1446" s="167" t="s">
        <v>2042</v>
      </c>
      <c r="D1446" s="5" t="s">
        <v>2116</v>
      </c>
      <c r="E1446" s="5" t="str">
        <f>IF(COUNTIF(Site_master[SAP ID],Site_master[[#This Row],[SAP ID]])&gt;1,"duplicate","unique")</f>
        <v>unique</v>
      </c>
      <c r="F1446" s="7" t="s">
        <v>2110</v>
      </c>
      <c r="G1446" s="7" t="s">
        <v>2111</v>
      </c>
      <c r="H1446" s="7" t="s">
        <v>2100</v>
      </c>
      <c r="I1446" s="168" t="s">
        <v>2107</v>
      </c>
      <c r="J1446" t="s">
        <v>2108</v>
      </c>
      <c r="K1446" s="168" t="s">
        <v>2109</v>
      </c>
    </row>
    <row r="1447" spans="1:11">
      <c r="A1447" s="171" t="s">
        <v>1025</v>
      </c>
      <c r="B1447" s="5" t="s">
        <v>966</v>
      </c>
      <c r="C1447" s="167" t="s">
        <v>2042</v>
      </c>
      <c r="D1447" s="5" t="s">
        <v>2117</v>
      </c>
      <c r="E1447" s="5" t="str">
        <f>IF(COUNTIF(Site_master[SAP ID],Site_master[[#This Row],[SAP ID]])&gt;1,"duplicate","unique")</f>
        <v>unique</v>
      </c>
      <c r="F1447" s="7" t="s">
        <v>2105</v>
      </c>
      <c r="G1447" s="7" t="s">
        <v>2106</v>
      </c>
      <c r="H1447" s="7" t="s">
        <v>2100</v>
      </c>
      <c r="I1447" s="168" t="s">
        <v>2107</v>
      </c>
      <c r="J1447" t="s">
        <v>2108</v>
      </c>
      <c r="K1447" s="168" t="s">
        <v>2109</v>
      </c>
    </row>
    <row r="1448" spans="1:11">
      <c r="A1448" s="171" t="s">
        <v>1025</v>
      </c>
      <c r="B1448" s="5" t="s">
        <v>966</v>
      </c>
      <c r="C1448" s="167" t="s">
        <v>2042</v>
      </c>
      <c r="D1448" s="5" t="s">
        <v>2118</v>
      </c>
      <c r="E1448" s="5" t="str">
        <f>IF(COUNTIF(Site_master[SAP ID],Site_master[[#This Row],[SAP ID]])&gt;1,"duplicate","unique")</f>
        <v>unique</v>
      </c>
      <c r="F1448" s="7" t="s">
        <v>2119</v>
      </c>
      <c r="G1448" s="7" t="s">
        <v>2120</v>
      </c>
      <c r="H1448" s="7" t="s">
        <v>2100</v>
      </c>
      <c r="I1448" t="s">
        <v>689</v>
      </c>
      <c r="J1448" t="s">
        <v>688</v>
      </c>
      <c r="K1448" t="s">
        <v>2101</v>
      </c>
    </row>
    <row r="1449" spans="1:11">
      <c r="A1449" s="171" t="s">
        <v>1025</v>
      </c>
      <c r="B1449" s="5" t="s">
        <v>966</v>
      </c>
      <c r="C1449" s="167" t="s">
        <v>2042</v>
      </c>
      <c r="D1449" s="5" t="s">
        <v>2121</v>
      </c>
      <c r="E1449" s="5" t="str">
        <f>IF(COUNTIF(Site_master[SAP ID],Site_master[[#This Row],[SAP ID]])&gt;1,"duplicate","unique")</f>
        <v>unique</v>
      </c>
      <c r="F1449" s="7" t="s">
        <v>2122</v>
      </c>
      <c r="G1449" s="7" t="s">
        <v>2123</v>
      </c>
      <c r="H1449" s="7" t="s">
        <v>2100</v>
      </c>
      <c r="I1449" t="s">
        <v>689</v>
      </c>
      <c r="J1449" t="s">
        <v>688</v>
      </c>
      <c r="K1449" t="s">
        <v>2101</v>
      </c>
    </row>
    <row r="1450" spans="1:11">
      <c r="A1450" s="171" t="s">
        <v>1025</v>
      </c>
      <c r="B1450" s="5" t="s">
        <v>966</v>
      </c>
      <c r="C1450" s="167" t="s">
        <v>2042</v>
      </c>
      <c r="D1450" s="5" t="s">
        <v>2124</v>
      </c>
      <c r="E1450" s="5" t="str">
        <f>IF(COUNTIF(Site_master[SAP ID],Site_master[[#This Row],[SAP ID]])&gt;1,"duplicate","unique")</f>
        <v>unique</v>
      </c>
      <c r="F1450" s="7" t="s">
        <v>2122</v>
      </c>
      <c r="G1450" s="7" t="s">
        <v>2123</v>
      </c>
      <c r="H1450" s="7" t="s">
        <v>2100</v>
      </c>
      <c r="I1450" t="s">
        <v>689</v>
      </c>
      <c r="J1450" t="s">
        <v>688</v>
      </c>
      <c r="K1450" t="s">
        <v>2101</v>
      </c>
    </row>
    <row r="1451" spans="1:11">
      <c r="A1451" s="171" t="s">
        <v>1025</v>
      </c>
      <c r="B1451" s="5" t="s">
        <v>966</v>
      </c>
      <c r="C1451" s="167" t="s">
        <v>2042</v>
      </c>
      <c r="D1451" s="5" t="s">
        <v>2125</v>
      </c>
      <c r="E1451" s="5" t="str">
        <f>IF(COUNTIF(Site_master[SAP ID],Site_master[[#This Row],[SAP ID]])&gt;1,"duplicate","unique")</f>
        <v>unique</v>
      </c>
      <c r="F1451" s="7" t="s">
        <v>2119</v>
      </c>
      <c r="G1451" s="7" t="s">
        <v>2120</v>
      </c>
      <c r="H1451" s="7" t="s">
        <v>2100</v>
      </c>
      <c r="I1451" t="s">
        <v>689</v>
      </c>
      <c r="J1451" t="s">
        <v>688</v>
      </c>
      <c r="K1451" t="s">
        <v>2101</v>
      </c>
    </row>
    <row r="1452" spans="1:11">
      <c r="A1452" s="171" t="s">
        <v>1025</v>
      </c>
      <c r="B1452" s="5" t="s">
        <v>966</v>
      </c>
      <c r="C1452" s="167" t="s">
        <v>2042</v>
      </c>
      <c r="D1452" s="5" t="s">
        <v>2126</v>
      </c>
      <c r="E1452" s="5" t="str">
        <f>IF(COUNTIF(Site_master[SAP ID],Site_master[[#This Row],[SAP ID]])&gt;1,"duplicate","unique")</f>
        <v>unique</v>
      </c>
      <c r="F1452" s="7" t="s">
        <v>2119</v>
      </c>
      <c r="G1452" s="7" t="s">
        <v>2120</v>
      </c>
      <c r="H1452" s="7" t="s">
        <v>2100</v>
      </c>
      <c r="I1452" t="s">
        <v>689</v>
      </c>
      <c r="J1452" t="s">
        <v>688</v>
      </c>
      <c r="K1452" t="s">
        <v>2101</v>
      </c>
    </row>
    <row r="1453" spans="1:11">
      <c r="A1453" s="171" t="s">
        <v>1025</v>
      </c>
      <c r="B1453" s="5" t="s">
        <v>966</v>
      </c>
      <c r="C1453" s="167" t="s">
        <v>2042</v>
      </c>
      <c r="D1453" s="5" t="s">
        <v>2127</v>
      </c>
      <c r="E1453" s="5" t="str">
        <f>IF(COUNTIF(Site_master[SAP ID],Site_master[[#This Row],[SAP ID]])&gt;1,"duplicate","unique")</f>
        <v>unique</v>
      </c>
      <c r="F1453" s="7" t="s">
        <v>2119</v>
      </c>
      <c r="G1453" s="7" t="s">
        <v>2120</v>
      </c>
      <c r="H1453" s="7" t="s">
        <v>2100</v>
      </c>
      <c r="I1453" t="s">
        <v>689</v>
      </c>
      <c r="J1453" t="s">
        <v>688</v>
      </c>
      <c r="K1453" t="s">
        <v>2101</v>
      </c>
    </row>
    <row r="1454" spans="1:11">
      <c r="A1454" s="171" t="s">
        <v>1025</v>
      </c>
      <c r="B1454" s="5" t="s">
        <v>966</v>
      </c>
      <c r="C1454" s="167" t="s">
        <v>2042</v>
      </c>
      <c r="D1454" s="5" t="s">
        <v>2128</v>
      </c>
      <c r="E1454" s="5" t="str">
        <f>IF(COUNTIF(Site_master[SAP ID],Site_master[[#This Row],[SAP ID]])&gt;1,"duplicate","unique")</f>
        <v>unique</v>
      </c>
      <c r="F1454" s="7" t="s">
        <v>2122</v>
      </c>
      <c r="G1454" s="7" t="s">
        <v>2123</v>
      </c>
      <c r="H1454" s="7" t="s">
        <v>2100</v>
      </c>
      <c r="I1454" t="s">
        <v>689</v>
      </c>
      <c r="J1454" t="s">
        <v>688</v>
      </c>
      <c r="K1454" t="s">
        <v>2101</v>
      </c>
    </row>
    <row r="1455" spans="1:11">
      <c r="A1455" s="171" t="s">
        <v>1025</v>
      </c>
      <c r="B1455" s="5" t="s">
        <v>966</v>
      </c>
      <c r="C1455" s="167" t="s">
        <v>2042</v>
      </c>
      <c r="D1455" s="5" t="s">
        <v>2129</v>
      </c>
      <c r="E1455" s="5" t="str">
        <f>IF(COUNTIF(Site_master[SAP ID],Site_master[[#This Row],[SAP ID]])&gt;1,"duplicate","unique")</f>
        <v>unique</v>
      </c>
      <c r="F1455" s="7" t="s">
        <v>2098</v>
      </c>
      <c r="G1455" s="7" t="s">
        <v>2099</v>
      </c>
      <c r="H1455" s="7" t="s">
        <v>2100</v>
      </c>
      <c r="I1455" t="s">
        <v>689</v>
      </c>
      <c r="J1455" t="s">
        <v>688</v>
      </c>
      <c r="K1455" t="s">
        <v>2101</v>
      </c>
    </row>
    <row r="1456" spans="1:11">
      <c r="A1456" s="171" t="s">
        <v>1025</v>
      </c>
      <c r="B1456" s="5" t="s">
        <v>966</v>
      </c>
      <c r="C1456" s="167" t="s">
        <v>2042</v>
      </c>
      <c r="D1456" s="5" t="s">
        <v>2130</v>
      </c>
      <c r="E1456" s="5" t="str">
        <f>IF(COUNTIF(Site_master[SAP ID],Site_master[[#This Row],[SAP ID]])&gt;1,"duplicate","unique")</f>
        <v>unique</v>
      </c>
      <c r="F1456" s="7" t="s">
        <v>2119</v>
      </c>
      <c r="G1456" s="7" t="s">
        <v>2120</v>
      </c>
      <c r="H1456" s="7" t="s">
        <v>2100</v>
      </c>
      <c r="I1456" t="s">
        <v>689</v>
      </c>
      <c r="J1456" t="s">
        <v>688</v>
      </c>
      <c r="K1456" t="s">
        <v>2101</v>
      </c>
    </row>
    <row r="1457" spans="1:11">
      <c r="A1457" s="171" t="s">
        <v>1025</v>
      </c>
      <c r="B1457" s="5" t="s">
        <v>966</v>
      </c>
      <c r="C1457" s="167" t="s">
        <v>2042</v>
      </c>
      <c r="D1457" s="5" t="s">
        <v>2131</v>
      </c>
      <c r="E1457" s="5" t="str">
        <f>IF(COUNTIF(Site_master[SAP ID],Site_master[[#This Row],[SAP ID]])&gt;1,"duplicate","unique")</f>
        <v>unique</v>
      </c>
      <c r="F1457" s="7" t="s">
        <v>2098</v>
      </c>
      <c r="G1457" s="7" t="s">
        <v>2099</v>
      </c>
      <c r="H1457" s="7" t="s">
        <v>2100</v>
      </c>
      <c r="I1457" t="s">
        <v>689</v>
      </c>
      <c r="J1457" t="s">
        <v>688</v>
      </c>
      <c r="K1457" t="s">
        <v>2101</v>
      </c>
    </row>
    <row r="1458" spans="1:11">
      <c r="A1458" s="171" t="s">
        <v>1025</v>
      </c>
      <c r="B1458" s="5" t="s">
        <v>966</v>
      </c>
      <c r="C1458" s="167" t="s">
        <v>2042</v>
      </c>
      <c r="D1458" s="5" t="s">
        <v>2132</v>
      </c>
      <c r="E1458" s="5" t="str">
        <f>IF(COUNTIF(Site_master[SAP ID],Site_master[[#This Row],[SAP ID]])&gt;1,"duplicate","unique")</f>
        <v>unique</v>
      </c>
      <c r="F1458" s="7" t="s">
        <v>2098</v>
      </c>
      <c r="G1458" s="7" t="s">
        <v>2099</v>
      </c>
      <c r="H1458" s="7" t="s">
        <v>2100</v>
      </c>
      <c r="I1458" t="s">
        <v>689</v>
      </c>
      <c r="J1458" t="s">
        <v>688</v>
      </c>
      <c r="K1458" t="s">
        <v>2101</v>
      </c>
    </row>
    <row r="1459" spans="1:11">
      <c r="A1459" s="171" t="s">
        <v>1025</v>
      </c>
      <c r="B1459" s="5" t="s">
        <v>966</v>
      </c>
      <c r="C1459" s="167" t="s">
        <v>2042</v>
      </c>
      <c r="D1459" s="5" t="s">
        <v>2133</v>
      </c>
      <c r="E1459" s="5" t="str">
        <f>IF(COUNTIF(Site_master[SAP ID],Site_master[[#This Row],[SAP ID]])&gt;1,"duplicate","unique")</f>
        <v>unique</v>
      </c>
      <c r="F1459" s="7" t="s">
        <v>2119</v>
      </c>
      <c r="G1459" s="7" t="s">
        <v>2120</v>
      </c>
      <c r="H1459" s="7" t="s">
        <v>2100</v>
      </c>
      <c r="I1459" t="s">
        <v>689</v>
      </c>
      <c r="J1459" t="s">
        <v>688</v>
      </c>
      <c r="K1459" t="s">
        <v>2101</v>
      </c>
    </row>
    <row r="1460" spans="1:11">
      <c r="A1460" s="171" t="s">
        <v>1025</v>
      </c>
      <c r="B1460" s="5" t="s">
        <v>966</v>
      </c>
      <c r="C1460" s="167" t="s">
        <v>2042</v>
      </c>
      <c r="D1460" s="5" t="s">
        <v>2134</v>
      </c>
      <c r="E1460" s="5" t="str">
        <f>IF(COUNTIF(Site_master[SAP ID],Site_master[[#This Row],[SAP ID]])&gt;1,"duplicate","unique")</f>
        <v>unique</v>
      </c>
      <c r="F1460" s="7" t="s">
        <v>2119</v>
      </c>
      <c r="G1460" s="7" t="s">
        <v>2120</v>
      </c>
      <c r="H1460" s="7" t="s">
        <v>2100</v>
      </c>
      <c r="I1460" t="s">
        <v>689</v>
      </c>
      <c r="J1460" t="s">
        <v>688</v>
      </c>
      <c r="K1460" t="s">
        <v>2101</v>
      </c>
    </row>
    <row r="1461" spans="1:11">
      <c r="A1461" s="171" t="s">
        <v>1025</v>
      </c>
      <c r="B1461" s="5" t="s">
        <v>966</v>
      </c>
      <c r="C1461" s="167" t="s">
        <v>2042</v>
      </c>
      <c r="D1461" s="5" t="s">
        <v>2135</v>
      </c>
      <c r="E1461" s="5" t="str">
        <f>IF(COUNTIF(Site_master[SAP ID],Site_master[[#This Row],[SAP ID]])&gt;1,"duplicate","unique")</f>
        <v>unique</v>
      </c>
      <c r="F1461" s="7" t="s">
        <v>2119</v>
      </c>
      <c r="G1461" s="7" t="s">
        <v>2120</v>
      </c>
      <c r="H1461" s="7" t="s">
        <v>2100</v>
      </c>
      <c r="I1461" t="s">
        <v>689</v>
      </c>
      <c r="J1461" t="s">
        <v>688</v>
      </c>
      <c r="K1461" t="s">
        <v>2101</v>
      </c>
    </row>
    <row r="1462" spans="1:11">
      <c r="A1462" s="171" t="s">
        <v>1025</v>
      </c>
      <c r="B1462" s="5" t="s">
        <v>966</v>
      </c>
      <c r="C1462" s="167" t="s">
        <v>2042</v>
      </c>
      <c r="D1462" s="5" t="s">
        <v>2136</v>
      </c>
      <c r="E1462" s="5" t="str">
        <f>IF(COUNTIF(Site_master[SAP ID],Site_master[[#This Row],[SAP ID]])&gt;1,"duplicate","unique")</f>
        <v>unique</v>
      </c>
      <c r="F1462" s="7" t="s">
        <v>2098</v>
      </c>
      <c r="G1462" s="7" t="s">
        <v>2099</v>
      </c>
      <c r="H1462" s="7" t="s">
        <v>2100</v>
      </c>
      <c r="I1462" t="s">
        <v>689</v>
      </c>
      <c r="J1462" t="s">
        <v>688</v>
      </c>
      <c r="K1462" t="s">
        <v>2101</v>
      </c>
    </row>
    <row r="1463" spans="1:11">
      <c r="A1463" s="171" t="s">
        <v>1025</v>
      </c>
      <c r="B1463" s="5" t="s">
        <v>966</v>
      </c>
      <c r="C1463" s="167" t="s">
        <v>2042</v>
      </c>
      <c r="D1463" s="5" t="s">
        <v>2137</v>
      </c>
      <c r="E1463" s="5" t="str">
        <f>IF(COUNTIF(Site_master[SAP ID],Site_master[[#This Row],[SAP ID]])&gt;1,"duplicate","unique")</f>
        <v>unique</v>
      </c>
      <c r="F1463" s="7" t="s">
        <v>2122</v>
      </c>
      <c r="G1463" s="7" t="s">
        <v>2123</v>
      </c>
      <c r="H1463" s="7" t="s">
        <v>2100</v>
      </c>
      <c r="I1463" t="s">
        <v>689</v>
      </c>
      <c r="J1463" t="s">
        <v>688</v>
      </c>
      <c r="K1463" t="s">
        <v>2101</v>
      </c>
    </row>
    <row r="1464" spans="1:11">
      <c r="A1464" s="171" t="s">
        <v>1025</v>
      </c>
      <c r="B1464" s="5" t="s">
        <v>966</v>
      </c>
      <c r="C1464" s="167" t="s">
        <v>2042</v>
      </c>
      <c r="D1464" s="5" t="s">
        <v>2138</v>
      </c>
      <c r="E1464" s="5" t="str">
        <f>IF(COUNTIF(Site_master[SAP ID],Site_master[[#This Row],[SAP ID]])&gt;1,"duplicate","unique")</f>
        <v>unique</v>
      </c>
      <c r="F1464" s="7" t="s">
        <v>2098</v>
      </c>
      <c r="G1464" s="7" t="s">
        <v>2099</v>
      </c>
      <c r="H1464" s="7" t="s">
        <v>2100</v>
      </c>
      <c r="I1464" t="s">
        <v>689</v>
      </c>
      <c r="J1464" t="s">
        <v>688</v>
      </c>
      <c r="K1464" t="s">
        <v>2101</v>
      </c>
    </row>
    <row r="1465" spans="1:11">
      <c r="A1465" s="171" t="s">
        <v>1025</v>
      </c>
      <c r="B1465" s="5" t="s">
        <v>966</v>
      </c>
      <c r="C1465" s="167" t="s">
        <v>2042</v>
      </c>
      <c r="D1465" s="5" t="s">
        <v>2139</v>
      </c>
      <c r="E1465" s="5" t="str">
        <f>IF(COUNTIF(Site_master[SAP ID],Site_master[[#This Row],[SAP ID]])&gt;1,"duplicate","unique")</f>
        <v>unique</v>
      </c>
      <c r="F1465" s="7" t="s">
        <v>2119</v>
      </c>
      <c r="G1465" s="7" t="s">
        <v>2120</v>
      </c>
      <c r="H1465" s="7" t="s">
        <v>2100</v>
      </c>
      <c r="I1465" t="s">
        <v>689</v>
      </c>
      <c r="J1465" t="s">
        <v>688</v>
      </c>
      <c r="K1465" t="s">
        <v>2101</v>
      </c>
    </row>
    <row r="1466" spans="1:11">
      <c r="A1466" s="171" t="s">
        <v>1025</v>
      </c>
      <c r="B1466" s="5" t="s">
        <v>966</v>
      </c>
      <c r="C1466" s="167" t="s">
        <v>2042</v>
      </c>
      <c r="D1466" s="5" t="s">
        <v>2140</v>
      </c>
      <c r="E1466" s="5" t="str">
        <f>IF(COUNTIF(Site_master[SAP ID],Site_master[[#This Row],[SAP ID]])&gt;1,"duplicate","unique")</f>
        <v>unique</v>
      </c>
      <c r="F1466" s="7" t="s">
        <v>2098</v>
      </c>
      <c r="G1466" s="7" t="s">
        <v>2099</v>
      </c>
      <c r="H1466" s="7" t="s">
        <v>2100</v>
      </c>
      <c r="I1466" t="s">
        <v>689</v>
      </c>
      <c r="J1466" t="s">
        <v>688</v>
      </c>
      <c r="K1466" t="s">
        <v>2101</v>
      </c>
    </row>
    <row r="1467" spans="1:11">
      <c r="A1467" s="171" t="s">
        <v>1025</v>
      </c>
      <c r="B1467" s="5" t="s">
        <v>966</v>
      </c>
      <c r="C1467" s="167" t="s">
        <v>2042</v>
      </c>
      <c r="D1467" s="5" t="s">
        <v>2141</v>
      </c>
      <c r="E1467" s="5" t="str">
        <f>IF(COUNTIF(Site_master[SAP ID],Site_master[[#This Row],[SAP ID]])&gt;1,"duplicate","unique")</f>
        <v>unique</v>
      </c>
      <c r="F1467" s="7" t="s">
        <v>2122</v>
      </c>
      <c r="G1467" s="7" t="s">
        <v>2123</v>
      </c>
      <c r="H1467" s="7" t="s">
        <v>2100</v>
      </c>
      <c r="I1467" t="s">
        <v>689</v>
      </c>
      <c r="J1467" t="s">
        <v>688</v>
      </c>
      <c r="K1467" t="s">
        <v>2101</v>
      </c>
    </row>
    <row r="1468" spans="1:11">
      <c r="A1468" s="171" t="s">
        <v>1025</v>
      </c>
      <c r="B1468" s="5" t="s">
        <v>966</v>
      </c>
      <c r="C1468" s="167" t="s">
        <v>2042</v>
      </c>
      <c r="D1468" s="5" t="s">
        <v>2142</v>
      </c>
      <c r="E1468" s="5" t="str">
        <f>IF(COUNTIF(Site_master[SAP ID],Site_master[[#This Row],[SAP ID]])&gt;1,"duplicate","unique")</f>
        <v>unique</v>
      </c>
      <c r="F1468" s="7" t="s">
        <v>2143</v>
      </c>
      <c r="G1468" s="7" t="s">
        <v>2144</v>
      </c>
      <c r="H1468" s="7" t="s">
        <v>2100</v>
      </c>
      <c r="I1468" s="168" t="s">
        <v>2047</v>
      </c>
      <c r="J1468" s="5" t="s">
        <v>2048</v>
      </c>
      <c r="K1468" s="168" t="s">
        <v>2049</v>
      </c>
    </row>
    <row r="1469" spans="1:11">
      <c r="A1469" s="171" t="s">
        <v>1025</v>
      </c>
      <c r="B1469" s="5" t="s">
        <v>966</v>
      </c>
      <c r="C1469" s="167" t="s">
        <v>2042</v>
      </c>
      <c r="D1469" s="5" t="s">
        <v>2145</v>
      </c>
      <c r="E1469" s="5" t="str">
        <f>IF(COUNTIF(Site_master[SAP ID],Site_master[[#This Row],[SAP ID]])&gt;1,"duplicate","unique")</f>
        <v>unique</v>
      </c>
      <c r="F1469" s="7" t="s">
        <v>2146</v>
      </c>
      <c r="G1469" s="7" t="s">
        <v>2147</v>
      </c>
      <c r="H1469" s="7" t="s">
        <v>2100</v>
      </c>
      <c r="I1469" s="168" t="s">
        <v>2107</v>
      </c>
      <c r="J1469" t="s">
        <v>2108</v>
      </c>
      <c r="K1469" s="168" t="s">
        <v>2109</v>
      </c>
    </row>
    <row r="1470" spans="1:11">
      <c r="A1470" s="171" t="s">
        <v>1025</v>
      </c>
      <c r="B1470" s="5" t="s">
        <v>966</v>
      </c>
      <c r="C1470" s="167" t="s">
        <v>2042</v>
      </c>
      <c r="D1470" s="5" t="s">
        <v>2148</v>
      </c>
      <c r="E1470" s="5" t="str">
        <f>IF(COUNTIF(Site_master[SAP ID],Site_master[[#This Row],[SAP ID]])&gt;1,"duplicate","unique")</f>
        <v>unique</v>
      </c>
      <c r="F1470" s="7" t="s">
        <v>2149</v>
      </c>
      <c r="G1470" s="7" t="s">
        <v>2150</v>
      </c>
      <c r="H1470" s="7" t="s">
        <v>2100</v>
      </c>
      <c r="I1470" s="168" t="s">
        <v>2107</v>
      </c>
      <c r="J1470" t="s">
        <v>2108</v>
      </c>
      <c r="K1470" s="168" t="s">
        <v>2109</v>
      </c>
    </row>
    <row r="1471" spans="1:11">
      <c r="A1471" s="171" t="s">
        <v>1025</v>
      </c>
      <c r="B1471" s="5" t="s">
        <v>966</v>
      </c>
      <c r="C1471" s="167" t="s">
        <v>2042</v>
      </c>
      <c r="D1471" s="5" t="s">
        <v>2151</v>
      </c>
      <c r="E1471" s="5" t="str">
        <f>IF(COUNTIF(Site_master[SAP ID],Site_master[[#This Row],[SAP ID]])&gt;1,"duplicate","unique")</f>
        <v>unique</v>
      </c>
      <c r="F1471" s="7" t="s">
        <v>2149</v>
      </c>
      <c r="G1471" s="7" t="s">
        <v>2150</v>
      </c>
      <c r="H1471" s="7" t="s">
        <v>2100</v>
      </c>
      <c r="I1471" s="168" t="s">
        <v>2107</v>
      </c>
      <c r="J1471" t="s">
        <v>2108</v>
      </c>
      <c r="K1471" s="168" t="s">
        <v>2109</v>
      </c>
    </row>
    <row r="1472" spans="1:11">
      <c r="A1472" s="171" t="s">
        <v>1025</v>
      </c>
      <c r="B1472" s="5" t="s">
        <v>966</v>
      </c>
      <c r="C1472" s="167" t="s">
        <v>2042</v>
      </c>
      <c r="D1472" s="5" t="s">
        <v>2152</v>
      </c>
      <c r="E1472" s="5" t="str">
        <f>IF(COUNTIF(Site_master[SAP ID],Site_master[[#This Row],[SAP ID]])&gt;1,"duplicate","unique")</f>
        <v>unique</v>
      </c>
      <c r="F1472" s="7" t="s">
        <v>2153</v>
      </c>
      <c r="G1472" s="7" t="s">
        <v>2154</v>
      </c>
      <c r="H1472" s="7" t="s">
        <v>2100</v>
      </c>
      <c r="I1472" s="168" t="s">
        <v>2107</v>
      </c>
      <c r="J1472" t="s">
        <v>2108</v>
      </c>
      <c r="K1472" s="168" t="s">
        <v>2109</v>
      </c>
    </row>
    <row r="1473" spans="1:11">
      <c r="A1473" s="171" t="s">
        <v>1025</v>
      </c>
      <c r="B1473" s="5" t="s">
        <v>966</v>
      </c>
      <c r="C1473" s="167" t="s">
        <v>2042</v>
      </c>
      <c r="D1473" s="5" t="s">
        <v>2155</v>
      </c>
      <c r="E1473" s="5" t="str">
        <f>IF(COUNTIF(Site_master[SAP ID],Site_master[[#This Row],[SAP ID]])&gt;1,"duplicate","unique")</f>
        <v>unique</v>
      </c>
      <c r="F1473" s="7" t="s">
        <v>2110</v>
      </c>
      <c r="G1473" s="7" t="s">
        <v>2111</v>
      </c>
      <c r="H1473" s="7" t="s">
        <v>2100</v>
      </c>
      <c r="I1473" s="168" t="s">
        <v>2107</v>
      </c>
      <c r="J1473" t="s">
        <v>2108</v>
      </c>
      <c r="K1473" s="168" t="s">
        <v>2109</v>
      </c>
    </row>
    <row r="1474" spans="1:11">
      <c r="A1474" s="171" t="s">
        <v>1025</v>
      </c>
      <c r="B1474" s="5" t="s">
        <v>966</v>
      </c>
      <c r="C1474" s="167" t="s">
        <v>2042</v>
      </c>
      <c r="D1474" s="5" t="s">
        <v>2156</v>
      </c>
      <c r="E1474" s="5" t="str">
        <f>IF(COUNTIF(Site_master[SAP ID],Site_master[[#This Row],[SAP ID]])&gt;1,"duplicate","unique")</f>
        <v>unique</v>
      </c>
      <c r="F1474" s="7" t="s">
        <v>2110</v>
      </c>
      <c r="G1474" s="7" t="s">
        <v>2111</v>
      </c>
      <c r="H1474" s="7" t="s">
        <v>2100</v>
      </c>
      <c r="I1474" s="168" t="s">
        <v>2107</v>
      </c>
      <c r="J1474" t="s">
        <v>2108</v>
      </c>
      <c r="K1474" s="168" t="s">
        <v>2109</v>
      </c>
    </row>
    <row r="1475" spans="1:11">
      <c r="A1475" s="171" t="s">
        <v>1025</v>
      </c>
      <c r="B1475" s="5" t="s">
        <v>966</v>
      </c>
      <c r="C1475" s="167" t="s">
        <v>2042</v>
      </c>
      <c r="D1475" s="5" t="s">
        <v>2157</v>
      </c>
      <c r="E1475" s="5" t="str">
        <f>IF(COUNTIF(Site_master[SAP ID],Site_master[[#This Row],[SAP ID]])&gt;1,"duplicate","unique")</f>
        <v>unique</v>
      </c>
      <c r="F1475" s="7" t="s">
        <v>2110</v>
      </c>
      <c r="G1475" s="7" t="s">
        <v>2111</v>
      </c>
      <c r="H1475" s="7" t="s">
        <v>2100</v>
      </c>
      <c r="I1475" s="168" t="s">
        <v>2107</v>
      </c>
      <c r="J1475" t="s">
        <v>2108</v>
      </c>
      <c r="K1475" s="168" t="s">
        <v>2109</v>
      </c>
    </row>
    <row r="1476" spans="1:11">
      <c r="A1476" s="171" t="s">
        <v>1025</v>
      </c>
      <c r="B1476" s="5" t="s">
        <v>966</v>
      </c>
      <c r="C1476" s="167" t="s">
        <v>2042</v>
      </c>
      <c r="D1476" s="5" t="s">
        <v>2158</v>
      </c>
      <c r="E1476" s="5" t="str">
        <f>IF(COUNTIF(Site_master[SAP ID],Site_master[[#This Row],[SAP ID]])&gt;1,"duplicate","unique")</f>
        <v>unique</v>
      </c>
      <c r="F1476" s="7" t="s">
        <v>2159</v>
      </c>
      <c r="G1476" s="7" t="s">
        <v>2160</v>
      </c>
      <c r="H1476" s="7" t="s">
        <v>2100</v>
      </c>
      <c r="I1476" s="168" t="s">
        <v>2107</v>
      </c>
      <c r="J1476" t="s">
        <v>2108</v>
      </c>
      <c r="K1476" s="168" t="s">
        <v>2109</v>
      </c>
    </row>
    <row r="1477" spans="1:11">
      <c r="A1477" s="171" t="s">
        <v>1025</v>
      </c>
      <c r="B1477" s="5" t="s">
        <v>966</v>
      </c>
      <c r="C1477" s="167" t="s">
        <v>2042</v>
      </c>
      <c r="D1477" s="5" t="s">
        <v>2161</v>
      </c>
      <c r="E1477" s="5" t="str">
        <f>IF(COUNTIF(Site_master[SAP ID],Site_master[[#This Row],[SAP ID]])&gt;1,"duplicate","unique")</f>
        <v>unique</v>
      </c>
      <c r="F1477" s="7" t="s">
        <v>2162</v>
      </c>
      <c r="G1477" s="7" t="s">
        <v>2163</v>
      </c>
      <c r="H1477" s="7" t="s">
        <v>2100</v>
      </c>
      <c r="I1477" s="168" t="s">
        <v>2107</v>
      </c>
      <c r="J1477" t="s">
        <v>2108</v>
      </c>
      <c r="K1477" s="168" t="s">
        <v>2109</v>
      </c>
    </row>
    <row r="1478" spans="1:11">
      <c r="A1478" s="171" t="s">
        <v>1025</v>
      </c>
      <c r="B1478" s="5" t="s">
        <v>966</v>
      </c>
      <c r="C1478" s="167" t="s">
        <v>2042</v>
      </c>
      <c r="D1478" s="5" t="s">
        <v>2164</v>
      </c>
      <c r="E1478" s="5" t="str">
        <f>IF(COUNTIF(Site_master[SAP ID],Site_master[[#This Row],[SAP ID]])&gt;1,"duplicate","unique")</f>
        <v>unique</v>
      </c>
      <c r="F1478" s="7" t="s">
        <v>2110</v>
      </c>
      <c r="G1478" s="7" t="s">
        <v>2111</v>
      </c>
      <c r="H1478" s="7" t="s">
        <v>2100</v>
      </c>
      <c r="I1478" s="168" t="s">
        <v>2107</v>
      </c>
      <c r="J1478" t="s">
        <v>2108</v>
      </c>
      <c r="K1478" s="168" t="s">
        <v>2109</v>
      </c>
    </row>
    <row r="1479" spans="1:11">
      <c r="A1479" s="171" t="s">
        <v>1025</v>
      </c>
      <c r="B1479" s="5" t="s">
        <v>966</v>
      </c>
      <c r="C1479" s="167" t="s">
        <v>2042</v>
      </c>
      <c r="D1479" s="5" t="s">
        <v>2165</v>
      </c>
      <c r="E1479" s="5" t="str">
        <f>IF(COUNTIF(Site_master[SAP ID],Site_master[[#This Row],[SAP ID]])&gt;1,"duplicate","unique")</f>
        <v>unique</v>
      </c>
      <c r="F1479" s="7" t="s">
        <v>2153</v>
      </c>
      <c r="G1479" s="7" t="s">
        <v>2154</v>
      </c>
      <c r="H1479" s="7" t="s">
        <v>2100</v>
      </c>
      <c r="I1479" s="168" t="s">
        <v>2107</v>
      </c>
      <c r="J1479" t="s">
        <v>2108</v>
      </c>
      <c r="K1479" s="168" t="s">
        <v>2109</v>
      </c>
    </row>
    <row r="1480" spans="1:11">
      <c r="A1480" s="171" t="s">
        <v>1025</v>
      </c>
      <c r="B1480" s="5" t="s">
        <v>966</v>
      </c>
      <c r="C1480" s="167" t="s">
        <v>2042</v>
      </c>
      <c r="D1480" s="5" t="s">
        <v>2166</v>
      </c>
      <c r="E1480" s="5" t="str">
        <f>IF(COUNTIF(Site_master[SAP ID],Site_master[[#This Row],[SAP ID]])&gt;1,"duplicate","unique")</f>
        <v>unique</v>
      </c>
      <c r="F1480" s="7" t="s">
        <v>2153</v>
      </c>
      <c r="G1480" s="7" t="s">
        <v>2154</v>
      </c>
      <c r="H1480" s="7" t="s">
        <v>2100</v>
      </c>
      <c r="I1480" s="168" t="s">
        <v>2107</v>
      </c>
      <c r="J1480" t="s">
        <v>2108</v>
      </c>
      <c r="K1480" s="168" t="s">
        <v>2109</v>
      </c>
    </row>
    <row r="1481" spans="1:11">
      <c r="A1481" s="171" t="s">
        <v>1025</v>
      </c>
      <c r="B1481" s="5" t="s">
        <v>966</v>
      </c>
      <c r="C1481" s="167" t="s">
        <v>2042</v>
      </c>
      <c r="D1481" s="5" t="s">
        <v>2167</v>
      </c>
      <c r="E1481" s="5" t="str">
        <f>IF(COUNTIF(Site_master[SAP ID],Site_master[[#This Row],[SAP ID]])&gt;1,"duplicate","unique")</f>
        <v>unique</v>
      </c>
      <c r="F1481" s="7" t="s">
        <v>2146</v>
      </c>
      <c r="G1481" s="7" t="s">
        <v>2147</v>
      </c>
      <c r="H1481" s="7" t="s">
        <v>2100</v>
      </c>
      <c r="I1481" s="168" t="s">
        <v>2107</v>
      </c>
      <c r="J1481" t="s">
        <v>2108</v>
      </c>
      <c r="K1481" s="168" t="s">
        <v>2109</v>
      </c>
    </row>
    <row r="1482" spans="1:11">
      <c r="A1482" s="171" t="s">
        <v>1025</v>
      </c>
      <c r="B1482" s="5" t="s">
        <v>966</v>
      </c>
      <c r="C1482" s="167" t="s">
        <v>2042</v>
      </c>
      <c r="D1482" s="5" t="s">
        <v>2168</v>
      </c>
      <c r="E1482" s="5" t="str">
        <f>IF(COUNTIF(Site_master[SAP ID],Site_master[[#This Row],[SAP ID]])&gt;1,"duplicate","unique")</f>
        <v>unique</v>
      </c>
      <c r="F1482" s="7" t="s">
        <v>2153</v>
      </c>
      <c r="G1482" s="7" t="s">
        <v>2154</v>
      </c>
      <c r="H1482" s="7" t="s">
        <v>2100</v>
      </c>
      <c r="I1482" s="168" t="s">
        <v>2107</v>
      </c>
      <c r="J1482" t="s">
        <v>2108</v>
      </c>
      <c r="K1482" s="168" t="s">
        <v>2109</v>
      </c>
    </row>
    <row r="1483" spans="1:11">
      <c r="A1483" s="171" t="s">
        <v>1025</v>
      </c>
      <c r="B1483" s="5" t="s">
        <v>966</v>
      </c>
      <c r="C1483" s="167" t="s">
        <v>2042</v>
      </c>
      <c r="D1483" s="5" t="s">
        <v>2169</v>
      </c>
      <c r="E1483" s="5" t="str">
        <f>IF(COUNTIF(Site_master[SAP ID],Site_master[[#This Row],[SAP ID]])&gt;1,"duplicate","unique")</f>
        <v>unique</v>
      </c>
      <c r="F1483" s="7" t="s">
        <v>2162</v>
      </c>
      <c r="G1483" s="7" t="s">
        <v>2163</v>
      </c>
      <c r="H1483" s="7" t="s">
        <v>2100</v>
      </c>
      <c r="I1483" s="168" t="s">
        <v>2107</v>
      </c>
      <c r="J1483" t="s">
        <v>2108</v>
      </c>
      <c r="K1483" s="168" t="s">
        <v>2109</v>
      </c>
    </row>
    <row r="1484" spans="1:11">
      <c r="A1484" s="171" t="s">
        <v>1025</v>
      </c>
      <c r="B1484" s="5" t="s">
        <v>966</v>
      </c>
      <c r="C1484" s="167" t="s">
        <v>2042</v>
      </c>
      <c r="D1484" s="5" t="s">
        <v>2170</v>
      </c>
      <c r="E1484" s="5" t="str">
        <f>IF(COUNTIF(Site_master[SAP ID],Site_master[[#This Row],[SAP ID]])&gt;1,"duplicate","unique")</f>
        <v>unique</v>
      </c>
      <c r="F1484" s="7" t="s">
        <v>2159</v>
      </c>
      <c r="G1484" s="7" t="s">
        <v>2160</v>
      </c>
      <c r="H1484" s="7" t="s">
        <v>2100</v>
      </c>
      <c r="I1484" s="168" t="s">
        <v>2107</v>
      </c>
      <c r="J1484" t="s">
        <v>2108</v>
      </c>
      <c r="K1484" s="168" t="s">
        <v>2109</v>
      </c>
    </row>
    <row r="1485" spans="1:11">
      <c r="A1485" s="171" t="s">
        <v>1025</v>
      </c>
      <c r="B1485" s="5" t="s">
        <v>966</v>
      </c>
      <c r="C1485" s="167" t="s">
        <v>2042</v>
      </c>
      <c r="D1485" s="5" t="s">
        <v>2171</v>
      </c>
      <c r="E1485" s="5" t="str">
        <f>IF(COUNTIF(Site_master[SAP ID],Site_master[[#This Row],[SAP ID]])&gt;1,"duplicate","unique")</f>
        <v>unique</v>
      </c>
      <c r="F1485" s="7" t="s">
        <v>2146</v>
      </c>
      <c r="G1485" s="7" t="s">
        <v>2147</v>
      </c>
      <c r="H1485" s="7" t="s">
        <v>2100</v>
      </c>
      <c r="I1485" s="168" t="s">
        <v>2107</v>
      </c>
      <c r="J1485" t="s">
        <v>2108</v>
      </c>
      <c r="K1485" s="168" t="s">
        <v>2109</v>
      </c>
    </row>
    <row r="1486" spans="1:11">
      <c r="A1486" s="171" t="s">
        <v>1025</v>
      </c>
      <c r="B1486" s="5" t="s">
        <v>966</v>
      </c>
      <c r="C1486" s="167" t="s">
        <v>2042</v>
      </c>
      <c r="D1486" s="5" t="s">
        <v>2172</v>
      </c>
      <c r="E1486" s="5" t="str">
        <f>IF(COUNTIF(Site_master[SAP ID],Site_master[[#This Row],[SAP ID]])&gt;1,"duplicate","unique")</f>
        <v>unique</v>
      </c>
      <c r="F1486" s="7" t="s">
        <v>2162</v>
      </c>
      <c r="G1486" s="7" t="s">
        <v>2163</v>
      </c>
      <c r="H1486" s="7" t="s">
        <v>2100</v>
      </c>
      <c r="I1486" s="168" t="s">
        <v>2107</v>
      </c>
      <c r="J1486" t="s">
        <v>2108</v>
      </c>
      <c r="K1486" s="168" t="s">
        <v>2109</v>
      </c>
    </row>
    <row r="1487" spans="1:11">
      <c r="A1487" s="171" t="s">
        <v>1025</v>
      </c>
      <c r="B1487" s="5" t="s">
        <v>966</v>
      </c>
      <c r="C1487" s="167" t="s">
        <v>2042</v>
      </c>
      <c r="D1487" s="5" t="s">
        <v>2173</v>
      </c>
      <c r="E1487" s="5" t="str">
        <f>IF(COUNTIF(Site_master[SAP ID],Site_master[[#This Row],[SAP ID]])&gt;1,"duplicate","unique")</f>
        <v>unique</v>
      </c>
      <c r="F1487" s="7" t="s">
        <v>2110</v>
      </c>
      <c r="G1487" s="7" t="s">
        <v>2111</v>
      </c>
      <c r="H1487" s="7" t="s">
        <v>2100</v>
      </c>
      <c r="I1487" s="168" t="s">
        <v>2107</v>
      </c>
      <c r="J1487" t="s">
        <v>2108</v>
      </c>
      <c r="K1487" s="168" t="s">
        <v>2109</v>
      </c>
    </row>
    <row r="1488" spans="1:11">
      <c r="A1488" s="171" t="s">
        <v>1025</v>
      </c>
      <c r="B1488" s="5" t="s">
        <v>966</v>
      </c>
      <c r="C1488" s="167" t="s">
        <v>2042</v>
      </c>
      <c r="D1488" s="5" t="s">
        <v>2174</v>
      </c>
      <c r="E1488" s="5" t="str">
        <f>IF(COUNTIF(Site_master[SAP ID],Site_master[[#This Row],[SAP ID]])&gt;1,"duplicate","unique")</f>
        <v>unique</v>
      </c>
      <c r="F1488" s="7" t="s">
        <v>2146</v>
      </c>
      <c r="G1488" s="7" t="s">
        <v>2147</v>
      </c>
      <c r="H1488" s="7" t="s">
        <v>2100</v>
      </c>
      <c r="I1488" s="168" t="s">
        <v>2107</v>
      </c>
      <c r="J1488" t="s">
        <v>2108</v>
      </c>
      <c r="K1488" s="168" t="s">
        <v>2109</v>
      </c>
    </row>
    <row r="1489" spans="1:11">
      <c r="A1489" s="171" t="s">
        <v>1025</v>
      </c>
      <c r="B1489" s="5" t="s">
        <v>966</v>
      </c>
      <c r="C1489" s="167" t="s">
        <v>2042</v>
      </c>
      <c r="D1489" s="5" t="s">
        <v>2175</v>
      </c>
      <c r="E1489" s="5" t="str">
        <f>IF(COUNTIF(Site_master[SAP ID],Site_master[[#This Row],[SAP ID]])&gt;1,"duplicate","unique")</f>
        <v>unique</v>
      </c>
      <c r="F1489" s="7" t="s">
        <v>2146</v>
      </c>
      <c r="G1489" s="7" t="s">
        <v>2147</v>
      </c>
      <c r="H1489" s="7" t="s">
        <v>2100</v>
      </c>
      <c r="I1489" s="168" t="s">
        <v>2107</v>
      </c>
      <c r="J1489" t="s">
        <v>2108</v>
      </c>
      <c r="K1489" s="168" t="s">
        <v>2109</v>
      </c>
    </row>
    <row r="1490" spans="1:11">
      <c r="A1490" s="171" t="s">
        <v>1025</v>
      </c>
      <c r="B1490" s="5" t="s">
        <v>966</v>
      </c>
      <c r="C1490" s="167" t="s">
        <v>2042</v>
      </c>
      <c r="D1490" s="5" t="s">
        <v>2176</v>
      </c>
      <c r="E1490" s="5" t="str">
        <f>IF(COUNTIF(Site_master[SAP ID],Site_master[[#This Row],[SAP ID]])&gt;1,"duplicate","unique")</f>
        <v>unique</v>
      </c>
      <c r="F1490" s="7" t="s">
        <v>2110</v>
      </c>
      <c r="G1490" s="7" t="s">
        <v>2111</v>
      </c>
      <c r="H1490" s="7" t="s">
        <v>2100</v>
      </c>
      <c r="I1490" s="168" t="s">
        <v>2107</v>
      </c>
      <c r="J1490" t="s">
        <v>2108</v>
      </c>
      <c r="K1490" s="168" t="s">
        <v>2109</v>
      </c>
    </row>
    <row r="1491" spans="1:11">
      <c r="A1491" s="171" t="s">
        <v>1025</v>
      </c>
      <c r="B1491" s="5" t="s">
        <v>966</v>
      </c>
      <c r="C1491" s="167" t="s">
        <v>2042</v>
      </c>
      <c r="D1491" s="5" t="s">
        <v>2177</v>
      </c>
      <c r="E1491" s="5" t="str">
        <f>IF(COUNTIF(Site_master[SAP ID],Site_master[[#This Row],[SAP ID]])&gt;1,"duplicate","unique")</f>
        <v>unique</v>
      </c>
      <c r="F1491" s="7" t="s">
        <v>2162</v>
      </c>
      <c r="G1491" s="7" t="s">
        <v>2163</v>
      </c>
      <c r="H1491" s="7" t="s">
        <v>2100</v>
      </c>
      <c r="I1491" s="168" t="s">
        <v>2107</v>
      </c>
      <c r="J1491" t="s">
        <v>2108</v>
      </c>
      <c r="K1491" s="168" t="s">
        <v>2109</v>
      </c>
    </row>
    <row r="1492" spans="1:11">
      <c r="A1492" s="171" t="s">
        <v>1025</v>
      </c>
      <c r="B1492" s="5" t="s">
        <v>966</v>
      </c>
      <c r="C1492" s="167" t="s">
        <v>2042</v>
      </c>
      <c r="D1492" s="5" t="s">
        <v>2178</v>
      </c>
      <c r="E1492" s="5" t="str">
        <f>IF(COUNTIF(Site_master[SAP ID],Site_master[[#This Row],[SAP ID]])&gt;1,"duplicate","unique")</f>
        <v>unique</v>
      </c>
      <c r="F1492" s="7" t="s">
        <v>2146</v>
      </c>
      <c r="G1492" s="7" t="s">
        <v>2147</v>
      </c>
      <c r="H1492" s="7" t="s">
        <v>2100</v>
      </c>
      <c r="I1492" s="168" t="s">
        <v>2107</v>
      </c>
      <c r="J1492" t="s">
        <v>2108</v>
      </c>
      <c r="K1492" s="168" t="s">
        <v>2109</v>
      </c>
    </row>
    <row r="1493" spans="1:11">
      <c r="A1493" s="171" t="s">
        <v>1025</v>
      </c>
      <c r="B1493" s="5" t="s">
        <v>966</v>
      </c>
      <c r="C1493" s="167" t="s">
        <v>2042</v>
      </c>
      <c r="D1493" s="5" t="s">
        <v>2179</v>
      </c>
      <c r="E1493" s="5" t="str">
        <f>IF(COUNTIF(Site_master[SAP ID],Site_master[[#This Row],[SAP ID]])&gt;1,"duplicate","unique")</f>
        <v>unique</v>
      </c>
      <c r="F1493" s="7" t="s">
        <v>2153</v>
      </c>
      <c r="G1493" s="7" t="s">
        <v>2154</v>
      </c>
      <c r="H1493" s="7" t="s">
        <v>2100</v>
      </c>
      <c r="I1493" s="168" t="s">
        <v>2107</v>
      </c>
      <c r="J1493" t="s">
        <v>2108</v>
      </c>
      <c r="K1493" s="168" t="s">
        <v>2109</v>
      </c>
    </row>
    <row r="1494" spans="1:11">
      <c r="A1494" s="171" t="s">
        <v>1025</v>
      </c>
      <c r="B1494" s="5" t="s">
        <v>966</v>
      </c>
      <c r="C1494" s="167" t="s">
        <v>2042</v>
      </c>
      <c r="D1494" s="5" t="s">
        <v>2180</v>
      </c>
      <c r="E1494" s="5" t="str">
        <f>IF(COUNTIF(Site_master[SAP ID],Site_master[[#This Row],[SAP ID]])&gt;1,"duplicate","unique")</f>
        <v>unique</v>
      </c>
      <c r="F1494" s="7" t="s">
        <v>2159</v>
      </c>
      <c r="G1494" s="7" t="s">
        <v>2160</v>
      </c>
      <c r="H1494" s="7" t="s">
        <v>2100</v>
      </c>
      <c r="I1494" s="168" t="s">
        <v>2107</v>
      </c>
      <c r="J1494" t="s">
        <v>2108</v>
      </c>
      <c r="K1494" s="168" t="s">
        <v>2109</v>
      </c>
    </row>
    <row r="1495" spans="1:11">
      <c r="A1495" s="171" t="s">
        <v>1025</v>
      </c>
      <c r="B1495" s="5" t="s">
        <v>966</v>
      </c>
      <c r="C1495" s="167" t="s">
        <v>2042</v>
      </c>
      <c r="D1495" s="5" t="s">
        <v>2181</v>
      </c>
      <c r="E1495" s="5" t="str">
        <f>IF(COUNTIF(Site_master[SAP ID],Site_master[[#This Row],[SAP ID]])&gt;1,"duplicate","unique")</f>
        <v>unique</v>
      </c>
      <c r="F1495" s="7" t="s">
        <v>2110</v>
      </c>
      <c r="G1495" s="7" t="s">
        <v>2111</v>
      </c>
      <c r="H1495" s="7" t="s">
        <v>2100</v>
      </c>
      <c r="I1495" s="168" t="s">
        <v>2107</v>
      </c>
      <c r="J1495" t="s">
        <v>2108</v>
      </c>
      <c r="K1495" s="168" t="s">
        <v>2109</v>
      </c>
    </row>
    <row r="1496" spans="1:11">
      <c r="A1496" s="171" t="s">
        <v>1025</v>
      </c>
      <c r="B1496" s="5" t="s">
        <v>966</v>
      </c>
      <c r="C1496" s="167" t="s">
        <v>2042</v>
      </c>
      <c r="D1496" s="5" t="s">
        <v>2182</v>
      </c>
      <c r="E1496" s="5" t="str">
        <f>IF(COUNTIF(Site_master[SAP ID],Site_master[[#This Row],[SAP ID]])&gt;1,"duplicate","unique")</f>
        <v>unique</v>
      </c>
      <c r="F1496" s="7" t="s">
        <v>2153</v>
      </c>
      <c r="G1496" s="7" t="s">
        <v>2154</v>
      </c>
      <c r="H1496" s="7" t="s">
        <v>2100</v>
      </c>
      <c r="I1496" s="168" t="s">
        <v>2107</v>
      </c>
      <c r="J1496" t="s">
        <v>2108</v>
      </c>
      <c r="K1496" s="168" t="s">
        <v>2109</v>
      </c>
    </row>
    <row r="1497" spans="1:11">
      <c r="A1497" s="171" t="s">
        <v>1025</v>
      </c>
      <c r="B1497" s="5" t="s">
        <v>966</v>
      </c>
      <c r="C1497" s="167" t="s">
        <v>2042</v>
      </c>
      <c r="D1497" s="5" t="s">
        <v>2183</v>
      </c>
      <c r="E1497" s="5" t="str">
        <f>IF(COUNTIF(Site_master[SAP ID],Site_master[[#This Row],[SAP ID]])&gt;1,"duplicate","unique")</f>
        <v>unique</v>
      </c>
      <c r="F1497" s="7" t="s">
        <v>2110</v>
      </c>
      <c r="G1497" s="7" t="s">
        <v>2111</v>
      </c>
      <c r="H1497" s="7" t="s">
        <v>2100</v>
      </c>
      <c r="I1497" s="168" t="s">
        <v>2107</v>
      </c>
      <c r="J1497" t="s">
        <v>2108</v>
      </c>
      <c r="K1497" s="168" t="s">
        <v>2109</v>
      </c>
    </row>
    <row r="1498" spans="1:11">
      <c r="A1498" s="171" t="s">
        <v>1025</v>
      </c>
      <c r="B1498" s="5" t="s">
        <v>966</v>
      </c>
      <c r="C1498" s="167" t="s">
        <v>2042</v>
      </c>
      <c r="D1498" s="5" t="s">
        <v>2184</v>
      </c>
      <c r="E1498" s="5" t="str">
        <f>IF(COUNTIF(Site_master[SAP ID],Site_master[[#This Row],[SAP ID]])&gt;1,"duplicate","unique")</f>
        <v>unique</v>
      </c>
      <c r="F1498" s="7" t="s">
        <v>2159</v>
      </c>
      <c r="G1498" s="7" t="s">
        <v>2160</v>
      </c>
      <c r="H1498" s="7" t="s">
        <v>2100</v>
      </c>
      <c r="I1498" s="168" t="s">
        <v>2107</v>
      </c>
      <c r="J1498" t="s">
        <v>2108</v>
      </c>
      <c r="K1498" s="168" t="s">
        <v>2109</v>
      </c>
    </row>
    <row r="1499" spans="1:11">
      <c r="A1499" s="171" t="s">
        <v>1025</v>
      </c>
      <c r="B1499" s="5" t="s">
        <v>966</v>
      </c>
      <c r="C1499" s="167" t="s">
        <v>2042</v>
      </c>
      <c r="D1499" s="5" t="s">
        <v>2185</v>
      </c>
      <c r="E1499" s="5" t="str">
        <f>IF(COUNTIF(Site_master[SAP ID],Site_master[[#This Row],[SAP ID]])&gt;1,"duplicate","unique")</f>
        <v>unique</v>
      </c>
      <c r="F1499" s="7" t="s">
        <v>2159</v>
      </c>
      <c r="G1499" s="7" t="s">
        <v>2160</v>
      </c>
      <c r="H1499" s="7" t="s">
        <v>2100</v>
      </c>
      <c r="I1499" s="168" t="s">
        <v>2107</v>
      </c>
      <c r="J1499" t="s">
        <v>2108</v>
      </c>
      <c r="K1499" s="168" t="s">
        <v>2109</v>
      </c>
    </row>
    <row r="1500" spans="1:11">
      <c r="A1500" s="171" t="s">
        <v>1025</v>
      </c>
      <c r="B1500" s="5" t="s">
        <v>966</v>
      </c>
      <c r="C1500" s="167" t="s">
        <v>2042</v>
      </c>
      <c r="D1500" s="5" t="s">
        <v>2186</v>
      </c>
      <c r="E1500" s="5" t="str">
        <f>IF(COUNTIF(Site_master[SAP ID],Site_master[[#This Row],[SAP ID]])&gt;1,"duplicate","unique")</f>
        <v>unique</v>
      </c>
      <c r="F1500" s="7" t="s">
        <v>2153</v>
      </c>
      <c r="G1500" s="7" t="s">
        <v>2154</v>
      </c>
      <c r="H1500" s="7" t="s">
        <v>2100</v>
      </c>
      <c r="I1500" s="168" t="s">
        <v>2107</v>
      </c>
      <c r="J1500" t="s">
        <v>2108</v>
      </c>
      <c r="K1500" s="168" t="s">
        <v>2109</v>
      </c>
    </row>
    <row r="1501" spans="1:11">
      <c r="A1501" s="171" t="s">
        <v>1025</v>
      </c>
      <c r="B1501" s="5" t="s">
        <v>966</v>
      </c>
      <c r="C1501" s="167" t="s">
        <v>2042</v>
      </c>
      <c r="D1501" s="5" t="s">
        <v>2187</v>
      </c>
      <c r="E1501" s="5" t="str">
        <f>IF(COUNTIF(Site_master[SAP ID],Site_master[[#This Row],[SAP ID]])&gt;1,"duplicate","unique")</f>
        <v>unique</v>
      </c>
      <c r="F1501" s="7" t="s">
        <v>2188</v>
      </c>
      <c r="G1501" s="7" t="s">
        <v>2189</v>
      </c>
      <c r="H1501" s="7" t="s">
        <v>2046</v>
      </c>
      <c r="I1501" s="168" t="s">
        <v>2190</v>
      </c>
      <c r="J1501" s="5" t="s">
        <v>2191</v>
      </c>
      <c r="K1501" s="169" t="s">
        <v>2192</v>
      </c>
    </row>
    <row r="1502" spans="1:11">
      <c r="A1502" s="171" t="s">
        <v>1025</v>
      </c>
      <c r="B1502" s="5" t="s">
        <v>966</v>
      </c>
      <c r="C1502" s="167" t="s">
        <v>2042</v>
      </c>
      <c r="D1502" s="5" t="s">
        <v>2193</v>
      </c>
      <c r="E1502" s="5" t="str">
        <f>IF(COUNTIF(Site_master[SAP ID],Site_master[[#This Row],[SAP ID]])&gt;1,"duplicate","unique")</f>
        <v>unique</v>
      </c>
      <c r="F1502" s="7" t="s">
        <v>2194</v>
      </c>
      <c r="G1502" s="7" t="s">
        <v>2195</v>
      </c>
      <c r="H1502" s="7" t="s">
        <v>2100</v>
      </c>
      <c r="I1502" s="168" t="s">
        <v>2047</v>
      </c>
      <c r="J1502" s="5" t="s">
        <v>2048</v>
      </c>
      <c r="K1502" s="168" t="s">
        <v>2049</v>
      </c>
    </row>
    <row r="1503" spans="1:11">
      <c r="A1503" s="171" t="s">
        <v>1025</v>
      </c>
      <c r="B1503" s="5" t="s">
        <v>966</v>
      </c>
      <c r="C1503" s="167" t="s">
        <v>2042</v>
      </c>
      <c r="D1503" s="5" t="s">
        <v>2196</v>
      </c>
      <c r="E1503" s="5" t="str">
        <f>IF(COUNTIF(Site_master[SAP ID],Site_master[[#This Row],[SAP ID]])&gt;1,"duplicate","unique")</f>
        <v>unique</v>
      </c>
      <c r="F1503" s="7" t="s">
        <v>2119</v>
      </c>
      <c r="G1503" s="7" t="s">
        <v>2120</v>
      </c>
      <c r="H1503" s="7" t="s">
        <v>2100</v>
      </c>
      <c r="I1503" t="s">
        <v>689</v>
      </c>
      <c r="J1503" t="s">
        <v>688</v>
      </c>
      <c r="K1503" t="s">
        <v>2101</v>
      </c>
    </row>
    <row r="1504" spans="1:11">
      <c r="A1504" s="171" t="s">
        <v>1025</v>
      </c>
      <c r="B1504" s="5" t="s">
        <v>966</v>
      </c>
      <c r="C1504" s="167" t="s">
        <v>2042</v>
      </c>
      <c r="D1504" s="5" t="s">
        <v>2197</v>
      </c>
      <c r="E1504" s="5" t="str">
        <f>IF(COUNTIF(Site_master[SAP ID],Site_master[[#This Row],[SAP ID]])&gt;1,"duplicate","unique")</f>
        <v>unique</v>
      </c>
      <c r="F1504" s="7" t="s">
        <v>2094</v>
      </c>
      <c r="G1504" s="7" t="s">
        <v>2095</v>
      </c>
      <c r="H1504" s="7" t="s">
        <v>2046</v>
      </c>
      <c r="I1504" s="168" t="s">
        <v>2047</v>
      </c>
      <c r="J1504" s="5" t="s">
        <v>2048</v>
      </c>
      <c r="K1504" s="168" t="s">
        <v>2049</v>
      </c>
    </row>
    <row r="1505" spans="1:11">
      <c r="A1505" s="171" t="s">
        <v>1025</v>
      </c>
      <c r="B1505" s="5" t="s">
        <v>966</v>
      </c>
      <c r="C1505" s="167" t="s">
        <v>2042</v>
      </c>
      <c r="D1505" s="5" t="s">
        <v>2198</v>
      </c>
      <c r="E1505" s="5" t="str">
        <f>IF(COUNTIF(Site_master[SAP ID],Site_master[[#This Row],[SAP ID]])&gt;1,"duplicate","unique")</f>
        <v>unique</v>
      </c>
      <c r="F1505" s="7" t="s">
        <v>2094</v>
      </c>
      <c r="G1505" s="7" t="s">
        <v>2095</v>
      </c>
      <c r="H1505" s="7" t="s">
        <v>2046</v>
      </c>
      <c r="I1505" s="168" t="s">
        <v>2047</v>
      </c>
      <c r="J1505" s="5" t="s">
        <v>2048</v>
      </c>
      <c r="K1505" s="168" t="s">
        <v>2049</v>
      </c>
    </row>
    <row r="1506" spans="1:11">
      <c r="A1506" s="171" t="s">
        <v>1025</v>
      </c>
      <c r="B1506" s="5" t="s">
        <v>966</v>
      </c>
      <c r="C1506" s="167" t="s">
        <v>2042</v>
      </c>
      <c r="D1506" s="5" t="s">
        <v>2199</v>
      </c>
      <c r="E1506" s="5" t="str">
        <f>IF(COUNTIF(Site_master[SAP ID],Site_master[[#This Row],[SAP ID]])&gt;1,"duplicate","unique")</f>
        <v>unique</v>
      </c>
      <c r="F1506" s="7" t="s">
        <v>2200</v>
      </c>
      <c r="G1506" s="7" t="s">
        <v>2201</v>
      </c>
      <c r="H1506" s="7" t="s">
        <v>2100</v>
      </c>
      <c r="I1506" t="s">
        <v>689</v>
      </c>
      <c r="J1506" t="s">
        <v>688</v>
      </c>
      <c r="K1506" t="s">
        <v>2101</v>
      </c>
    </row>
    <row r="1507" spans="1:11">
      <c r="A1507" s="171" t="s">
        <v>1025</v>
      </c>
      <c r="B1507" s="5" t="s">
        <v>966</v>
      </c>
      <c r="C1507" s="167" t="s">
        <v>2042</v>
      </c>
      <c r="D1507" s="5" t="s">
        <v>2202</v>
      </c>
      <c r="E1507" s="5" t="str">
        <f>IF(COUNTIF(Site_master[SAP ID],Site_master[[#This Row],[SAP ID]])&gt;1,"duplicate","unique")</f>
        <v>unique</v>
      </c>
      <c r="F1507" s="7" t="s">
        <v>2203</v>
      </c>
      <c r="G1507" s="7" t="s">
        <v>2204</v>
      </c>
      <c r="H1507" s="7" t="s">
        <v>2100</v>
      </c>
      <c r="I1507" t="s">
        <v>689</v>
      </c>
      <c r="J1507" t="s">
        <v>688</v>
      </c>
      <c r="K1507" t="s">
        <v>2101</v>
      </c>
    </row>
    <row r="1508" spans="1:11">
      <c r="A1508" s="171" t="s">
        <v>1025</v>
      </c>
      <c r="B1508" s="5" t="s">
        <v>966</v>
      </c>
      <c r="C1508" s="167" t="s">
        <v>2042</v>
      </c>
      <c r="D1508" s="5" t="s">
        <v>2205</v>
      </c>
      <c r="E1508" s="5" t="str">
        <f>IF(COUNTIF(Site_master[SAP ID],Site_master[[#This Row],[SAP ID]])&gt;1,"duplicate","unique")</f>
        <v>unique</v>
      </c>
      <c r="F1508" s="7" t="s">
        <v>2206</v>
      </c>
      <c r="G1508" s="7" t="s">
        <v>2207</v>
      </c>
      <c r="H1508" s="7" t="s">
        <v>2100</v>
      </c>
      <c r="I1508" t="s">
        <v>689</v>
      </c>
      <c r="J1508" t="s">
        <v>688</v>
      </c>
      <c r="K1508" t="s">
        <v>2101</v>
      </c>
    </row>
    <row r="1509" spans="1:11">
      <c r="A1509" s="171" t="s">
        <v>1025</v>
      </c>
      <c r="B1509" s="5" t="s">
        <v>966</v>
      </c>
      <c r="C1509" s="167" t="s">
        <v>2042</v>
      </c>
      <c r="D1509" s="5" t="s">
        <v>2208</v>
      </c>
      <c r="E1509" s="5" t="str">
        <f>IF(COUNTIF(Site_master[SAP ID],Site_master[[#This Row],[SAP ID]])&gt;1,"duplicate","unique")</f>
        <v>unique</v>
      </c>
      <c r="F1509" s="7" t="s">
        <v>2209</v>
      </c>
      <c r="G1509" s="7" t="s">
        <v>2210</v>
      </c>
      <c r="H1509" s="7" t="s">
        <v>2100</v>
      </c>
      <c r="I1509" t="s">
        <v>689</v>
      </c>
      <c r="J1509" t="s">
        <v>688</v>
      </c>
      <c r="K1509" t="s">
        <v>2101</v>
      </c>
    </row>
    <row r="1510" spans="1:11">
      <c r="A1510" s="171" t="s">
        <v>1025</v>
      </c>
      <c r="B1510" s="5" t="s">
        <v>966</v>
      </c>
      <c r="C1510" s="167" t="s">
        <v>2042</v>
      </c>
      <c r="D1510" s="5" t="s">
        <v>2211</v>
      </c>
      <c r="E1510" s="5" t="str">
        <f>IF(COUNTIF(Site_master[SAP ID],Site_master[[#This Row],[SAP ID]])&gt;1,"duplicate","unique")</f>
        <v>unique</v>
      </c>
      <c r="F1510" s="7" t="s">
        <v>2200</v>
      </c>
      <c r="G1510" s="7" t="s">
        <v>2201</v>
      </c>
      <c r="H1510" s="7" t="s">
        <v>2100</v>
      </c>
      <c r="I1510" t="s">
        <v>689</v>
      </c>
      <c r="J1510" t="s">
        <v>688</v>
      </c>
      <c r="K1510" t="s">
        <v>2101</v>
      </c>
    </row>
    <row r="1511" spans="1:11">
      <c r="A1511" s="171" t="s">
        <v>1025</v>
      </c>
      <c r="B1511" s="5" t="s">
        <v>966</v>
      </c>
      <c r="C1511" s="167" t="s">
        <v>2042</v>
      </c>
      <c r="D1511" s="5" t="s">
        <v>2212</v>
      </c>
      <c r="E1511" s="5" t="str">
        <f>IF(COUNTIF(Site_master[SAP ID],Site_master[[#This Row],[SAP ID]])&gt;1,"duplicate","unique")</f>
        <v>unique</v>
      </c>
      <c r="F1511" s="7" t="s">
        <v>2209</v>
      </c>
      <c r="G1511" s="7" t="s">
        <v>2210</v>
      </c>
      <c r="H1511" s="7" t="s">
        <v>2100</v>
      </c>
      <c r="I1511" t="s">
        <v>689</v>
      </c>
      <c r="J1511" t="s">
        <v>688</v>
      </c>
      <c r="K1511" t="s">
        <v>2101</v>
      </c>
    </row>
    <row r="1512" spans="1:11">
      <c r="A1512" s="171" t="s">
        <v>1025</v>
      </c>
      <c r="B1512" s="5" t="s">
        <v>966</v>
      </c>
      <c r="C1512" s="167" t="s">
        <v>2042</v>
      </c>
      <c r="D1512" s="5" t="s">
        <v>2213</v>
      </c>
      <c r="E1512" s="5" t="str">
        <f>IF(COUNTIF(Site_master[SAP ID],Site_master[[#This Row],[SAP ID]])&gt;1,"duplicate","unique")</f>
        <v>unique</v>
      </c>
      <c r="F1512" s="7" t="s">
        <v>2200</v>
      </c>
      <c r="G1512" s="7" t="s">
        <v>2201</v>
      </c>
      <c r="H1512" s="7" t="s">
        <v>2100</v>
      </c>
      <c r="I1512" t="s">
        <v>689</v>
      </c>
      <c r="J1512" t="s">
        <v>688</v>
      </c>
      <c r="K1512" t="s">
        <v>2101</v>
      </c>
    </row>
    <row r="1513" spans="1:11">
      <c r="A1513" s="171" t="s">
        <v>1025</v>
      </c>
      <c r="B1513" s="5" t="s">
        <v>966</v>
      </c>
      <c r="C1513" s="167" t="s">
        <v>2042</v>
      </c>
      <c r="D1513" s="5" t="s">
        <v>2214</v>
      </c>
      <c r="E1513" s="5" t="str">
        <f>IF(COUNTIF(Site_master[SAP ID],Site_master[[#This Row],[SAP ID]])&gt;1,"duplicate","unique")</f>
        <v>unique</v>
      </c>
      <c r="F1513" s="7" t="s">
        <v>2200</v>
      </c>
      <c r="G1513" s="7" t="s">
        <v>2201</v>
      </c>
      <c r="H1513" s="7" t="s">
        <v>2100</v>
      </c>
      <c r="I1513" t="s">
        <v>689</v>
      </c>
      <c r="J1513" t="s">
        <v>688</v>
      </c>
      <c r="K1513" t="s">
        <v>2101</v>
      </c>
    </row>
    <row r="1514" spans="1:11">
      <c r="A1514" s="171" t="s">
        <v>1025</v>
      </c>
      <c r="B1514" s="5" t="s">
        <v>966</v>
      </c>
      <c r="C1514" s="167" t="s">
        <v>2042</v>
      </c>
      <c r="D1514" s="5" t="s">
        <v>2215</v>
      </c>
      <c r="E1514" s="5" t="str">
        <f>IF(COUNTIF(Site_master[SAP ID],Site_master[[#This Row],[SAP ID]])&gt;1,"duplicate","unique")</f>
        <v>unique</v>
      </c>
      <c r="F1514" s="7" t="s">
        <v>2209</v>
      </c>
      <c r="G1514" s="7" t="s">
        <v>2210</v>
      </c>
      <c r="H1514" s="7" t="s">
        <v>2100</v>
      </c>
      <c r="I1514" t="s">
        <v>689</v>
      </c>
      <c r="J1514" t="s">
        <v>688</v>
      </c>
      <c r="K1514" t="s">
        <v>2101</v>
      </c>
    </row>
    <row r="1515" spans="1:11">
      <c r="A1515" s="171" t="s">
        <v>1025</v>
      </c>
      <c r="B1515" s="5" t="s">
        <v>966</v>
      </c>
      <c r="C1515" s="167" t="s">
        <v>2042</v>
      </c>
      <c r="D1515" s="5" t="s">
        <v>2216</v>
      </c>
      <c r="E1515" s="5" t="str">
        <f>IF(COUNTIF(Site_master[SAP ID],Site_master[[#This Row],[SAP ID]])&gt;1,"duplicate","unique")</f>
        <v>unique</v>
      </c>
      <c r="F1515" s="7" t="s">
        <v>2209</v>
      </c>
      <c r="G1515" s="7" t="s">
        <v>2210</v>
      </c>
      <c r="H1515" s="7" t="s">
        <v>2100</v>
      </c>
      <c r="I1515" t="s">
        <v>689</v>
      </c>
      <c r="J1515" t="s">
        <v>688</v>
      </c>
      <c r="K1515" t="s">
        <v>2101</v>
      </c>
    </row>
    <row r="1516" spans="1:11">
      <c r="A1516" s="171" t="s">
        <v>1025</v>
      </c>
      <c r="B1516" s="5" t="s">
        <v>966</v>
      </c>
      <c r="C1516" s="167" t="s">
        <v>2042</v>
      </c>
      <c r="D1516" s="5" t="s">
        <v>2217</v>
      </c>
      <c r="E1516" s="5" t="str">
        <f>IF(COUNTIF(Site_master[SAP ID],Site_master[[#This Row],[SAP ID]])&gt;1,"duplicate","unique")</f>
        <v>unique</v>
      </c>
      <c r="F1516" s="7" t="s">
        <v>2203</v>
      </c>
      <c r="G1516" s="7" t="s">
        <v>2204</v>
      </c>
      <c r="H1516" s="7" t="s">
        <v>2100</v>
      </c>
      <c r="I1516" t="s">
        <v>689</v>
      </c>
      <c r="J1516" t="s">
        <v>688</v>
      </c>
      <c r="K1516" t="s">
        <v>2101</v>
      </c>
    </row>
    <row r="1517" spans="1:11">
      <c r="A1517" s="171" t="s">
        <v>1025</v>
      </c>
      <c r="B1517" s="5" t="s">
        <v>966</v>
      </c>
      <c r="C1517" s="167" t="s">
        <v>2042</v>
      </c>
      <c r="D1517" s="5" t="s">
        <v>2218</v>
      </c>
      <c r="E1517" s="5" t="str">
        <f>IF(COUNTIF(Site_master[SAP ID],Site_master[[#This Row],[SAP ID]])&gt;1,"duplicate","unique")</f>
        <v>unique</v>
      </c>
      <c r="F1517" s="7" t="s">
        <v>2203</v>
      </c>
      <c r="G1517" s="7" t="s">
        <v>2204</v>
      </c>
      <c r="H1517" s="7" t="s">
        <v>2100</v>
      </c>
      <c r="I1517" t="s">
        <v>689</v>
      </c>
      <c r="J1517" t="s">
        <v>688</v>
      </c>
      <c r="K1517" t="s">
        <v>2101</v>
      </c>
    </row>
    <row r="1518" spans="1:11">
      <c r="A1518" s="171" t="s">
        <v>1025</v>
      </c>
      <c r="B1518" s="5" t="s">
        <v>966</v>
      </c>
      <c r="C1518" s="167" t="s">
        <v>2042</v>
      </c>
      <c r="D1518" s="5" t="s">
        <v>2219</v>
      </c>
      <c r="E1518" s="5" t="str">
        <f>IF(COUNTIF(Site_master[SAP ID],Site_master[[#This Row],[SAP ID]])&gt;1,"duplicate","unique")</f>
        <v>unique</v>
      </c>
      <c r="F1518" s="7" t="s">
        <v>2206</v>
      </c>
      <c r="G1518" s="7" t="s">
        <v>2207</v>
      </c>
      <c r="H1518" s="7" t="s">
        <v>2100</v>
      </c>
      <c r="I1518" t="s">
        <v>689</v>
      </c>
      <c r="J1518" t="s">
        <v>688</v>
      </c>
      <c r="K1518" t="s">
        <v>2101</v>
      </c>
    </row>
    <row r="1519" spans="1:11">
      <c r="A1519" s="171" t="s">
        <v>1025</v>
      </c>
      <c r="B1519" s="5" t="s">
        <v>966</v>
      </c>
      <c r="C1519" s="167" t="s">
        <v>2042</v>
      </c>
      <c r="D1519" s="5" t="s">
        <v>2220</v>
      </c>
      <c r="E1519" s="5" t="str">
        <f>IF(COUNTIF(Site_master[SAP ID],Site_master[[#This Row],[SAP ID]])&gt;1,"duplicate","unique")</f>
        <v>unique</v>
      </c>
      <c r="F1519" s="7" t="s">
        <v>2200</v>
      </c>
      <c r="G1519" s="7" t="s">
        <v>2201</v>
      </c>
      <c r="H1519" s="7" t="s">
        <v>2100</v>
      </c>
      <c r="I1519" t="s">
        <v>689</v>
      </c>
      <c r="J1519" t="s">
        <v>688</v>
      </c>
      <c r="K1519" t="s">
        <v>2101</v>
      </c>
    </row>
    <row r="1520" spans="1:11">
      <c r="A1520" s="171" t="s">
        <v>1025</v>
      </c>
      <c r="B1520" s="5" t="s">
        <v>966</v>
      </c>
      <c r="C1520" s="167" t="s">
        <v>2042</v>
      </c>
      <c r="D1520" s="5" t="s">
        <v>2221</v>
      </c>
      <c r="E1520" s="5" t="str">
        <f>IF(COUNTIF(Site_master[SAP ID],Site_master[[#This Row],[SAP ID]])&gt;1,"duplicate","unique")</f>
        <v>unique</v>
      </c>
      <c r="F1520" s="7" t="s">
        <v>2206</v>
      </c>
      <c r="G1520" s="7" t="s">
        <v>2207</v>
      </c>
      <c r="H1520" s="7" t="s">
        <v>2100</v>
      </c>
      <c r="I1520" t="s">
        <v>689</v>
      </c>
      <c r="J1520" t="s">
        <v>688</v>
      </c>
      <c r="K1520" t="s">
        <v>2101</v>
      </c>
    </row>
    <row r="1521" spans="1:11">
      <c r="A1521" s="171" t="s">
        <v>1025</v>
      </c>
      <c r="B1521" s="5" t="s">
        <v>966</v>
      </c>
      <c r="C1521" s="167" t="s">
        <v>2042</v>
      </c>
      <c r="D1521" s="5" t="s">
        <v>2222</v>
      </c>
      <c r="E1521" s="5" t="str">
        <f>IF(COUNTIF(Site_master[SAP ID],Site_master[[#This Row],[SAP ID]])&gt;1,"duplicate","unique")</f>
        <v>unique</v>
      </c>
      <c r="F1521" s="7" t="s">
        <v>2203</v>
      </c>
      <c r="G1521" s="7" t="s">
        <v>2204</v>
      </c>
      <c r="H1521" s="7" t="s">
        <v>2100</v>
      </c>
      <c r="I1521" t="s">
        <v>689</v>
      </c>
      <c r="J1521" t="s">
        <v>688</v>
      </c>
      <c r="K1521" t="s">
        <v>2101</v>
      </c>
    </row>
    <row r="1522" spans="1:11">
      <c r="A1522" s="171" t="s">
        <v>1025</v>
      </c>
      <c r="B1522" s="5" t="s">
        <v>966</v>
      </c>
      <c r="C1522" s="167" t="s">
        <v>2042</v>
      </c>
      <c r="D1522" s="5" t="s">
        <v>2223</v>
      </c>
      <c r="E1522" s="5" t="str">
        <f>IF(COUNTIF(Site_master[SAP ID],Site_master[[#This Row],[SAP ID]])&gt;1,"duplicate","unique")</f>
        <v>unique</v>
      </c>
      <c r="F1522" s="7" t="s">
        <v>2206</v>
      </c>
      <c r="G1522" s="7" t="s">
        <v>2207</v>
      </c>
      <c r="H1522" s="7" t="s">
        <v>2100</v>
      </c>
      <c r="I1522" t="s">
        <v>689</v>
      </c>
      <c r="J1522" t="s">
        <v>688</v>
      </c>
      <c r="K1522" t="s">
        <v>2101</v>
      </c>
    </row>
    <row r="1523" spans="1:11">
      <c r="A1523" s="171" t="s">
        <v>1025</v>
      </c>
      <c r="B1523" s="5" t="s">
        <v>966</v>
      </c>
      <c r="C1523" s="167" t="s">
        <v>2042</v>
      </c>
      <c r="D1523" s="5" t="s">
        <v>2224</v>
      </c>
      <c r="E1523" s="5" t="str">
        <f>IF(COUNTIF(Site_master[SAP ID],Site_master[[#This Row],[SAP ID]])&gt;1,"duplicate","unique")</f>
        <v>unique</v>
      </c>
      <c r="F1523" s="7" t="s">
        <v>2206</v>
      </c>
      <c r="G1523" s="7" t="s">
        <v>2207</v>
      </c>
      <c r="H1523" s="7" t="s">
        <v>2100</v>
      </c>
      <c r="I1523" t="s">
        <v>689</v>
      </c>
      <c r="J1523" t="s">
        <v>688</v>
      </c>
      <c r="K1523" t="s">
        <v>2101</v>
      </c>
    </row>
    <row r="1524" spans="1:11">
      <c r="A1524" s="171" t="s">
        <v>1025</v>
      </c>
      <c r="B1524" s="5" t="s">
        <v>966</v>
      </c>
      <c r="C1524" s="167" t="s">
        <v>2042</v>
      </c>
      <c r="D1524" s="5" t="s">
        <v>2225</v>
      </c>
      <c r="E1524" s="5" t="str">
        <f>IF(COUNTIF(Site_master[SAP ID],Site_master[[#This Row],[SAP ID]])&gt;1,"duplicate","unique")</f>
        <v>unique</v>
      </c>
      <c r="F1524" s="7" t="s">
        <v>2226</v>
      </c>
      <c r="G1524" s="7" t="s">
        <v>2227</v>
      </c>
      <c r="H1524" s="7" t="s">
        <v>2100</v>
      </c>
      <c r="I1524" t="s">
        <v>689</v>
      </c>
      <c r="J1524" t="s">
        <v>688</v>
      </c>
      <c r="K1524" t="s">
        <v>2101</v>
      </c>
    </row>
    <row r="1525" spans="1:11">
      <c r="A1525" s="171" t="s">
        <v>1025</v>
      </c>
      <c r="B1525" s="5" t="s">
        <v>966</v>
      </c>
      <c r="C1525" s="167" t="s">
        <v>2042</v>
      </c>
      <c r="D1525" s="5" t="s">
        <v>2228</v>
      </c>
      <c r="E1525" s="5" t="str">
        <f>IF(COUNTIF(Site_master[SAP ID],Site_master[[#This Row],[SAP ID]])&gt;1,"duplicate","unique")</f>
        <v>unique</v>
      </c>
      <c r="F1525" s="7" t="s">
        <v>2226</v>
      </c>
      <c r="G1525" s="7" t="s">
        <v>2227</v>
      </c>
      <c r="H1525" s="7" t="s">
        <v>2100</v>
      </c>
      <c r="I1525" t="s">
        <v>689</v>
      </c>
      <c r="J1525" t="s">
        <v>688</v>
      </c>
      <c r="K1525" t="s">
        <v>2101</v>
      </c>
    </row>
    <row r="1526" spans="1:11">
      <c r="A1526" s="171" t="s">
        <v>1025</v>
      </c>
      <c r="B1526" s="5" t="s">
        <v>966</v>
      </c>
      <c r="C1526" s="167" t="s">
        <v>2042</v>
      </c>
      <c r="D1526" s="5" t="s">
        <v>2229</v>
      </c>
      <c r="E1526" s="5" t="str">
        <f>IF(COUNTIF(Site_master[SAP ID],Site_master[[#This Row],[SAP ID]])&gt;1,"duplicate","unique")</f>
        <v>unique</v>
      </c>
      <c r="F1526" s="7" t="s">
        <v>2226</v>
      </c>
      <c r="G1526" s="7" t="s">
        <v>2227</v>
      </c>
      <c r="H1526" s="7" t="s">
        <v>2100</v>
      </c>
      <c r="I1526" t="s">
        <v>689</v>
      </c>
      <c r="J1526" t="s">
        <v>688</v>
      </c>
      <c r="K1526" t="s">
        <v>2101</v>
      </c>
    </row>
    <row r="1527" spans="1:11">
      <c r="A1527" s="171" t="s">
        <v>1025</v>
      </c>
      <c r="B1527" s="5" t="s">
        <v>966</v>
      </c>
      <c r="C1527" s="167" t="s">
        <v>2042</v>
      </c>
      <c r="D1527" s="5" t="s">
        <v>2230</v>
      </c>
      <c r="E1527" s="5" t="str">
        <f>IF(COUNTIF(Site_master[SAP ID],Site_master[[#This Row],[SAP ID]])&gt;1,"duplicate","unique")</f>
        <v>unique</v>
      </c>
      <c r="F1527" s="7" t="s">
        <v>2226</v>
      </c>
      <c r="G1527" s="7" t="s">
        <v>2227</v>
      </c>
      <c r="H1527" s="7" t="s">
        <v>2100</v>
      </c>
      <c r="I1527" t="s">
        <v>689</v>
      </c>
      <c r="J1527" t="s">
        <v>688</v>
      </c>
      <c r="K1527" t="s">
        <v>2101</v>
      </c>
    </row>
    <row r="1528" spans="1:11">
      <c r="A1528" s="171" t="s">
        <v>1025</v>
      </c>
      <c r="B1528" s="5" t="s">
        <v>966</v>
      </c>
      <c r="C1528" s="167" t="s">
        <v>2042</v>
      </c>
      <c r="D1528" s="5" t="s">
        <v>2231</v>
      </c>
      <c r="E1528" s="5" t="str">
        <f>IF(COUNTIF(Site_master[SAP ID],Site_master[[#This Row],[SAP ID]])&gt;1,"duplicate","unique")</f>
        <v>unique</v>
      </c>
      <c r="F1528" s="7" t="s">
        <v>2226</v>
      </c>
      <c r="G1528" s="7" t="s">
        <v>2227</v>
      </c>
      <c r="H1528" s="7" t="s">
        <v>2100</v>
      </c>
      <c r="I1528" t="s">
        <v>689</v>
      </c>
      <c r="J1528" t="s">
        <v>688</v>
      </c>
      <c r="K1528" t="s">
        <v>2101</v>
      </c>
    </row>
    <row r="1529" spans="1:11">
      <c r="A1529" s="171" t="s">
        <v>1025</v>
      </c>
      <c r="B1529" s="5" t="s">
        <v>966</v>
      </c>
      <c r="C1529" s="167" t="s">
        <v>2042</v>
      </c>
      <c r="D1529" s="5" t="s">
        <v>2232</v>
      </c>
      <c r="E1529" s="5" t="str">
        <f>IF(COUNTIF(Site_master[SAP ID],Site_master[[#This Row],[SAP ID]])&gt;1,"duplicate","unique")</f>
        <v>unique</v>
      </c>
      <c r="F1529" s="7" t="s">
        <v>2233</v>
      </c>
      <c r="G1529" s="7" t="s">
        <v>2234</v>
      </c>
      <c r="H1529" s="7" t="s">
        <v>2046</v>
      </c>
      <c r="I1529" s="168" t="s">
        <v>2047</v>
      </c>
      <c r="J1529" s="5" t="s">
        <v>2048</v>
      </c>
      <c r="K1529" s="168" t="s">
        <v>2049</v>
      </c>
    </row>
    <row r="1530" spans="1:11">
      <c r="A1530" s="171" t="s">
        <v>1025</v>
      </c>
      <c r="B1530" s="5" t="s">
        <v>966</v>
      </c>
      <c r="C1530" s="167" t="s">
        <v>2042</v>
      </c>
      <c r="D1530" s="5" t="s">
        <v>2235</v>
      </c>
      <c r="E1530" s="5" t="str">
        <f>IF(COUNTIF(Site_master[SAP ID],Site_master[[#This Row],[SAP ID]])&gt;1,"duplicate","unique")</f>
        <v>unique</v>
      </c>
      <c r="F1530" s="7" t="s">
        <v>2236</v>
      </c>
      <c r="G1530" s="7" t="s">
        <v>2237</v>
      </c>
      <c r="H1530" s="7" t="s">
        <v>2046</v>
      </c>
      <c r="I1530" s="168" t="s">
        <v>2047</v>
      </c>
      <c r="J1530" s="5" t="s">
        <v>2048</v>
      </c>
      <c r="K1530" s="168" t="s">
        <v>2049</v>
      </c>
    </row>
    <row r="1531" spans="1:11">
      <c r="A1531" s="171" t="s">
        <v>1025</v>
      </c>
      <c r="B1531" s="5" t="s">
        <v>966</v>
      </c>
      <c r="C1531" s="167" t="s">
        <v>2042</v>
      </c>
      <c r="D1531" s="5" t="s">
        <v>2238</v>
      </c>
      <c r="E1531" s="5" t="str">
        <f>IF(COUNTIF(Site_master[SAP ID],Site_master[[#This Row],[SAP ID]])&gt;1,"duplicate","unique")</f>
        <v>unique</v>
      </c>
      <c r="F1531" s="7" t="s">
        <v>2094</v>
      </c>
      <c r="G1531" s="7" t="s">
        <v>2095</v>
      </c>
      <c r="H1531" s="7" t="s">
        <v>2046</v>
      </c>
      <c r="I1531" s="168" t="s">
        <v>2047</v>
      </c>
      <c r="J1531" s="5" t="s">
        <v>2048</v>
      </c>
      <c r="K1531" s="168" t="s">
        <v>2049</v>
      </c>
    </row>
    <row r="1532" spans="1:11">
      <c r="A1532" s="171" t="s">
        <v>1025</v>
      </c>
      <c r="B1532" s="5" t="s">
        <v>966</v>
      </c>
      <c r="C1532" s="167" t="s">
        <v>2042</v>
      </c>
      <c r="D1532" s="5" t="s">
        <v>2239</v>
      </c>
      <c r="E1532" s="5" t="str">
        <f>IF(COUNTIF(Site_master[SAP ID],Site_master[[#This Row],[SAP ID]])&gt;1,"duplicate","unique")</f>
        <v>unique</v>
      </c>
      <c r="F1532" s="7" t="s">
        <v>2094</v>
      </c>
      <c r="G1532" s="7" t="s">
        <v>2095</v>
      </c>
      <c r="H1532" s="7" t="s">
        <v>2046</v>
      </c>
      <c r="I1532" s="168" t="s">
        <v>2047</v>
      </c>
      <c r="J1532" s="5" t="s">
        <v>2048</v>
      </c>
      <c r="K1532" s="168" t="s">
        <v>2049</v>
      </c>
    </row>
    <row r="1533" spans="1:11">
      <c r="A1533" s="171" t="s">
        <v>1025</v>
      </c>
      <c r="B1533" s="5" t="s">
        <v>966</v>
      </c>
      <c r="C1533" s="167" t="s">
        <v>2042</v>
      </c>
      <c r="D1533" s="5" t="s">
        <v>2240</v>
      </c>
      <c r="E1533" s="5" t="str">
        <f>IF(COUNTIF(Site_master[SAP ID],Site_master[[#This Row],[SAP ID]])&gt;1,"duplicate","unique")</f>
        <v>unique</v>
      </c>
      <c r="F1533" s="7" t="s">
        <v>2094</v>
      </c>
      <c r="G1533" s="7" t="s">
        <v>2095</v>
      </c>
      <c r="H1533" s="7" t="s">
        <v>2046</v>
      </c>
      <c r="I1533" s="168" t="s">
        <v>2047</v>
      </c>
      <c r="J1533" s="5" t="s">
        <v>2048</v>
      </c>
      <c r="K1533" s="168" t="s">
        <v>2049</v>
      </c>
    </row>
    <row r="1534" spans="1:11">
      <c r="A1534" s="171" t="s">
        <v>1025</v>
      </c>
      <c r="B1534" s="5" t="s">
        <v>966</v>
      </c>
      <c r="C1534" s="167" t="s">
        <v>2042</v>
      </c>
      <c r="D1534" s="5" t="s">
        <v>2241</v>
      </c>
      <c r="E1534" s="5" t="str">
        <f>IF(COUNTIF(Site_master[SAP ID],Site_master[[#This Row],[SAP ID]])&gt;1,"duplicate","unique")</f>
        <v>unique</v>
      </c>
      <c r="F1534" s="7" t="s">
        <v>2094</v>
      </c>
      <c r="G1534" s="7" t="s">
        <v>2095</v>
      </c>
      <c r="H1534" s="7" t="s">
        <v>2046</v>
      </c>
      <c r="I1534" s="168" t="s">
        <v>2047</v>
      </c>
      <c r="J1534" s="5" t="s">
        <v>2048</v>
      </c>
      <c r="K1534" s="168" t="s">
        <v>2049</v>
      </c>
    </row>
    <row r="1535" spans="1:11">
      <c r="A1535" s="171" t="s">
        <v>1025</v>
      </c>
      <c r="B1535" s="5" t="s">
        <v>966</v>
      </c>
      <c r="C1535" s="167" t="s">
        <v>2042</v>
      </c>
      <c r="D1535" s="5" t="s">
        <v>2242</v>
      </c>
      <c r="E1535" s="5" t="str">
        <f>IF(COUNTIF(Site_master[SAP ID],Site_master[[#This Row],[SAP ID]])&gt;1,"duplicate","unique")</f>
        <v>unique</v>
      </c>
      <c r="F1535" s="7" t="s">
        <v>2236</v>
      </c>
      <c r="G1535" s="7" t="s">
        <v>2237</v>
      </c>
      <c r="H1535" s="7" t="s">
        <v>2046</v>
      </c>
      <c r="I1535" s="168" t="s">
        <v>2047</v>
      </c>
      <c r="J1535" s="5" t="s">
        <v>2048</v>
      </c>
      <c r="K1535" s="168" t="s">
        <v>2049</v>
      </c>
    </row>
    <row r="1536" spans="1:11">
      <c r="A1536" s="171" t="s">
        <v>1025</v>
      </c>
      <c r="B1536" s="5" t="s">
        <v>966</v>
      </c>
      <c r="C1536" s="167" t="s">
        <v>2042</v>
      </c>
      <c r="D1536" s="5" t="s">
        <v>2243</v>
      </c>
      <c r="E1536" s="5" t="str">
        <f>IF(COUNTIF(Site_master[SAP ID],Site_master[[#This Row],[SAP ID]])&gt;1,"duplicate","unique")</f>
        <v>unique</v>
      </c>
      <c r="F1536" s="7" t="s">
        <v>2236</v>
      </c>
      <c r="G1536" s="7" t="s">
        <v>2237</v>
      </c>
      <c r="H1536" s="7" t="s">
        <v>2046</v>
      </c>
      <c r="I1536" s="168" t="s">
        <v>2047</v>
      </c>
      <c r="J1536" s="5" t="s">
        <v>2048</v>
      </c>
      <c r="K1536" s="168" t="s">
        <v>2049</v>
      </c>
    </row>
    <row r="1537" spans="1:11">
      <c r="A1537" s="171" t="s">
        <v>1025</v>
      </c>
      <c r="B1537" s="5" t="s">
        <v>966</v>
      </c>
      <c r="C1537" s="167" t="s">
        <v>2042</v>
      </c>
      <c r="D1537" s="5" t="s">
        <v>2244</v>
      </c>
      <c r="E1537" s="5" t="str">
        <f>IF(COUNTIF(Site_master[SAP ID],Site_master[[#This Row],[SAP ID]])&gt;1,"duplicate","unique")</f>
        <v>unique</v>
      </c>
      <c r="F1537" s="7" t="s">
        <v>2094</v>
      </c>
      <c r="G1537" s="7" t="s">
        <v>2095</v>
      </c>
      <c r="H1537" s="7" t="s">
        <v>2046</v>
      </c>
      <c r="I1537" s="168" t="s">
        <v>2047</v>
      </c>
      <c r="J1537" s="5" t="s">
        <v>2048</v>
      </c>
      <c r="K1537" s="168" t="s">
        <v>2049</v>
      </c>
    </row>
    <row r="1538" spans="1:11">
      <c r="A1538" s="171" t="s">
        <v>1025</v>
      </c>
      <c r="B1538" s="5" t="s">
        <v>966</v>
      </c>
      <c r="C1538" s="167" t="s">
        <v>2042</v>
      </c>
      <c r="D1538" s="5" t="s">
        <v>2245</v>
      </c>
      <c r="E1538" s="5" t="str">
        <f>IF(COUNTIF(Site_master[SAP ID],Site_master[[#This Row],[SAP ID]])&gt;1,"duplicate","unique")</f>
        <v>unique</v>
      </c>
      <c r="F1538" s="7" t="s">
        <v>2233</v>
      </c>
      <c r="G1538" s="7" t="s">
        <v>2234</v>
      </c>
      <c r="H1538" s="7" t="s">
        <v>2046</v>
      </c>
      <c r="I1538" s="168" t="s">
        <v>2047</v>
      </c>
      <c r="J1538" s="5" t="s">
        <v>2048</v>
      </c>
      <c r="K1538" s="168" t="s">
        <v>2049</v>
      </c>
    </row>
    <row r="1539" spans="1:11">
      <c r="A1539" s="171" t="s">
        <v>1025</v>
      </c>
      <c r="B1539" s="5" t="s">
        <v>966</v>
      </c>
      <c r="C1539" s="167" t="s">
        <v>2042</v>
      </c>
      <c r="D1539" s="5" t="s">
        <v>2246</v>
      </c>
      <c r="E1539" s="5" t="str">
        <f>IF(COUNTIF(Site_master[SAP ID],Site_master[[#This Row],[SAP ID]])&gt;1,"duplicate","unique")</f>
        <v>unique</v>
      </c>
      <c r="F1539" s="7" t="s">
        <v>2236</v>
      </c>
      <c r="G1539" s="7" t="s">
        <v>2237</v>
      </c>
      <c r="H1539" s="7" t="s">
        <v>2046</v>
      </c>
      <c r="I1539" s="168" t="s">
        <v>2047</v>
      </c>
      <c r="J1539" s="5" t="s">
        <v>2048</v>
      </c>
      <c r="K1539" s="168" t="s">
        <v>2049</v>
      </c>
    </row>
    <row r="1540" spans="1:11">
      <c r="A1540" s="171" t="s">
        <v>1025</v>
      </c>
      <c r="B1540" s="5" t="s">
        <v>966</v>
      </c>
      <c r="C1540" s="167" t="s">
        <v>2042</v>
      </c>
      <c r="D1540" s="5" t="s">
        <v>2247</v>
      </c>
      <c r="E1540" s="5" t="str">
        <f>IF(COUNTIF(Site_master[SAP ID],Site_master[[#This Row],[SAP ID]])&gt;1,"duplicate","unique")</f>
        <v>unique</v>
      </c>
      <c r="F1540" s="7" t="s">
        <v>2044</v>
      </c>
      <c r="G1540" s="7" t="s">
        <v>2045</v>
      </c>
      <c r="H1540" s="7" t="s">
        <v>2046</v>
      </c>
      <c r="I1540" s="168" t="s">
        <v>2047</v>
      </c>
      <c r="J1540" s="5" t="s">
        <v>2048</v>
      </c>
      <c r="K1540" s="168" t="s">
        <v>2049</v>
      </c>
    </row>
    <row r="1541" spans="1:11">
      <c r="A1541" s="171" t="s">
        <v>1025</v>
      </c>
      <c r="B1541" s="5" t="s">
        <v>966</v>
      </c>
      <c r="C1541" s="167" t="s">
        <v>2042</v>
      </c>
      <c r="D1541" s="5" t="s">
        <v>2248</v>
      </c>
      <c r="E1541" s="5" t="str">
        <f>IF(COUNTIF(Site_master[SAP ID],Site_master[[#This Row],[SAP ID]])&gt;1,"duplicate","unique")</f>
        <v>unique</v>
      </c>
      <c r="F1541" s="7" t="s">
        <v>2249</v>
      </c>
      <c r="G1541" s="7" t="s">
        <v>2250</v>
      </c>
      <c r="H1541" s="7" t="s">
        <v>2046</v>
      </c>
      <c r="I1541" t="s">
        <v>2047</v>
      </c>
      <c r="J1541" s="5" t="s">
        <v>2048</v>
      </c>
      <c r="K1541" s="168" t="s">
        <v>2049</v>
      </c>
    </row>
    <row r="1542" spans="1:11">
      <c r="A1542" s="171" t="s">
        <v>1025</v>
      </c>
      <c r="B1542" s="5" t="s">
        <v>966</v>
      </c>
      <c r="C1542" s="167" t="s">
        <v>2042</v>
      </c>
      <c r="D1542" s="5" t="s">
        <v>2251</v>
      </c>
      <c r="E1542" s="5" t="str">
        <f>IF(COUNTIF(Site_master[SAP ID],Site_master[[#This Row],[SAP ID]])&gt;1,"duplicate","unique")</f>
        <v>unique</v>
      </c>
      <c r="F1542" s="7" t="s">
        <v>2044</v>
      </c>
      <c r="G1542" s="7" t="s">
        <v>2045</v>
      </c>
      <c r="H1542" s="7" t="s">
        <v>2046</v>
      </c>
      <c r="I1542" s="168" t="s">
        <v>2047</v>
      </c>
      <c r="J1542" s="5" t="s">
        <v>2048</v>
      </c>
      <c r="K1542" s="168" t="s">
        <v>2049</v>
      </c>
    </row>
    <row r="1543" spans="1:11">
      <c r="A1543" s="171" t="s">
        <v>1025</v>
      </c>
      <c r="B1543" s="5" t="s">
        <v>966</v>
      </c>
      <c r="C1543" s="167" t="s">
        <v>2042</v>
      </c>
      <c r="D1543" s="5" t="s">
        <v>2252</v>
      </c>
      <c r="E1543" s="5" t="str">
        <f>IF(COUNTIF(Site_master[SAP ID],Site_master[[#This Row],[SAP ID]])&gt;1,"duplicate","unique")</f>
        <v>unique</v>
      </c>
      <c r="F1543" s="7" t="s">
        <v>2236</v>
      </c>
      <c r="G1543" s="7" t="s">
        <v>2237</v>
      </c>
      <c r="H1543" s="7" t="s">
        <v>2046</v>
      </c>
      <c r="I1543" s="168" t="s">
        <v>2047</v>
      </c>
      <c r="J1543" s="5" t="s">
        <v>2048</v>
      </c>
      <c r="K1543" s="168" t="s">
        <v>2049</v>
      </c>
    </row>
    <row r="1544" spans="1:11">
      <c r="A1544" s="171" t="s">
        <v>1025</v>
      </c>
      <c r="B1544" s="5" t="s">
        <v>966</v>
      </c>
      <c r="C1544" s="167" t="s">
        <v>2042</v>
      </c>
      <c r="D1544" s="5" t="s">
        <v>2253</v>
      </c>
      <c r="E1544" s="5" t="str">
        <f>IF(COUNTIF(Site_master[SAP ID],Site_master[[#This Row],[SAP ID]])&gt;1,"duplicate","unique")</f>
        <v>unique</v>
      </c>
      <c r="F1544" s="7" t="s">
        <v>2233</v>
      </c>
      <c r="G1544" s="7" t="s">
        <v>2234</v>
      </c>
      <c r="H1544" s="7" t="s">
        <v>2046</v>
      </c>
      <c r="I1544" s="168" t="s">
        <v>2047</v>
      </c>
      <c r="J1544" s="5" t="s">
        <v>2048</v>
      </c>
      <c r="K1544" s="168" t="s">
        <v>2049</v>
      </c>
    </row>
    <row r="1545" spans="1:11">
      <c r="A1545" s="171" t="s">
        <v>1025</v>
      </c>
      <c r="B1545" s="5" t="s">
        <v>966</v>
      </c>
      <c r="C1545" s="167" t="s">
        <v>2042</v>
      </c>
      <c r="D1545" s="5" t="s">
        <v>2254</v>
      </c>
      <c r="E1545" s="5" t="str">
        <f>IF(COUNTIF(Site_master[SAP ID],Site_master[[#This Row],[SAP ID]])&gt;1,"duplicate","unique")</f>
        <v>unique</v>
      </c>
      <c r="F1545" s="7" t="s">
        <v>2255</v>
      </c>
      <c r="G1545" s="7" t="s">
        <v>2256</v>
      </c>
      <c r="H1545" s="7" t="s">
        <v>2046</v>
      </c>
      <c r="I1545" s="168" t="s">
        <v>2047</v>
      </c>
      <c r="J1545" s="5" t="s">
        <v>2048</v>
      </c>
      <c r="K1545" s="168" t="s">
        <v>2049</v>
      </c>
    </row>
    <row r="1546" spans="1:11">
      <c r="A1546" s="171" t="s">
        <v>1025</v>
      </c>
      <c r="B1546" s="5" t="s">
        <v>966</v>
      </c>
      <c r="C1546" s="167" t="s">
        <v>2042</v>
      </c>
      <c r="D1546" s="5" t="s">
        <v>2257</v>
      </c>
      <c r="E1546" s="5" t="str">
        <f>IF(COUNTIF(Site_master[SAP ID],Site_master[[#This Row],[SAP ID]])&gt;1,"duplicate","unique")</f>
        <v>unique</v>
      </c>
      <c r="F1546" s="7" t="s">
        <v>2255</v>
      </c>
      <c r="G1546" s="7" t="s">
        <v>2256</v>
      </c>
      <c r="H1546" s="7" t="s">
        <v>2046</v>
      </c>
      <c r="I1546" s="168" t="s">
        <v>2047</v>
      </c>
      <c r="J1546" s="5" t="s">
        <v>2048</v>
      </c>
      <c r="K1546" s="168" t="s">
        <v>2049</v>
      </c>
    </row>
    <row r="1547" spans="1:11">
      <c r="A1547" s="171" t="s">
        <v>1025</v>
      </c>
      <c r="B1547" s="5" t="s">
        <v>966</v>
      </c>
      <c r="C1547" s="167" t="s">
        <v>2042</v>
      </c>
      <c r="D1547" s="5" t="s">
        <v>2258</v>
      </c>
      <c r="E1547" s="5" t="str">
        <f>IF(COUNTIF(Site_master[SAP ID],Site_master[[#This Row],[SAP ID]])&gt;1,"duplicate","unique")</f>
        <v>unique</v>
      </c>
      <c r="F1547" s="7" t="s">
        <v>2259</v>
      </c>
      <c r="G1547" s="7" t="s">
        <v>2260</v>
      </c>
      <c r="H1547" s="7" t="s">
        <v>2046</v>
      </c>
      <c r="I1547" s="168" t="s">
        <v>2053</v>
      </c>
      <c r="J1547" t="s">
        <v>2054</v>
      </c>
      <c r="K1547" s="168" t="s">
        <v>2055</v>
      </c>
    </row>
    <row r="1548" spans="1:11">
      <c r="A1548" s="171" t="s">
        <v>1025</v>
      </c>
      <c r="B1548" s="5" t="s">
        <v>966</v>
      </c>
      <c r="C1548" s="167" t="s">
        <v>2042</v>
      </c>
      <c r="D1548" s="5" t="s">
        <v>2261</v>
      </c>
      <c r="E1548" s="5" t="str">
        <f>IF(COUNTIF(Site_master[SAP ID],Site_master[[#This Row],[SAP ID]])&gt;1,"duplicate","unique")</f>
        <v>unique</v>
      </c>
      <c r="F1548" s="7" t="s">
        <v>2094</v>
      </c>
      <c r="G1548" s="7" t="s">
        <v>2095</v>
      </c>
      <c r="H1548" s="7" t="s">
        <v>2046</v>
      </c>
      <c r="I1548" s="168" t="s">
        <v>2047</v>
      </c>
      <c r="J1548" s="5" t="s">
        <v>2048</v>
      </c>
      <c r="K1548" s="168" t="s">
        <v>2049</v>
      </c>
    </row>
    <row r="1549" spans="1:11">
      <c r="A1549" s="171" t="s">
        <v>1025</v>
      </c>
      <c r="B1549" s="5" t="s">
        <v>966</v>
      </c>
      <c r="C1549" s="167" t="s">
        <v>2042</v>
      </c>
      <c r="D1549" s="5" t="s">
        <v>2262</v>
      </c>
      <c r="E1549" s="5" t="str">
        <f>IF(COUNTIF(Site_master[SAP ID],Site_master[[#This Row],[SAP ID]])&gt;1,"duplicate","unique")</f>
        <v>unique</v>
      </c>
      <c r="F1549" s="7" t="s">
        <v>2060</v>
      </c>
      <c r="G1549" s="7" t="s">
        <v>2061</v>
      </c>
      <c r="H1549" s="7" t="s">
        <v>2046</v>
      </c>
      <c r="I1549" s="168" t="s">
        <v>2053</v>
      </c>
      <c r="J1549" t="s">
        <v>2054</v>
      </c>
      <c r="K1549" s="168" t="s">
        <v>2055</v>
      </c>
    </row>
    <row r="1550" spans="1:11">
      <c r="A1550" s="171" t="s">
        <v>1025</v>
      </c>
      <c r="B1550" s="5" t="s">
        <v>966</v>
      </c>
      <c r="C1550" s="167" t="s">
        <v>2042</v>
      </c>
      <c r="D1550" s="5" t="s">
        <v>2263</v>
      </c>
      <c r="E1550" s="5" t="str">
        <f>IF(COUNTIF(Site_master[SAP ID],Site_master[[#This Row],[SAP ID]])&gt;1,"duplicate","unique")</f>
        <v>unique</v>
      </c>
      <c r="F1550" s="7" t="s">
        <v>2255</v>
      </c>
      <c r="G1550" s="7" t="s">
        <v>2256</v>
      </c>
      <c r="H1550" s="7" t="s">
        <v>2046</v>
      </c>
      <c r="I1550" s="168" t="s">
        <v>2047</v>
      </c>
      <c r="J1550" s="5" t="s">
        <v>2048</v>
      </c>
      <c r="K1550" s="168" t="s">
        <v>2049</v>
      </c>
    </row>
    <row r="1551" spans="1:11">
      <c r="A1551" s="171" t="s">
        <v>1025</v>
      </c>
      <c r="B1551" s="5" t="s">
        <v>966</v>
      </c>
      <c r="C1551" s="167" t="s">
        <v>2042</v>
      </c>
      <c r="D1551" s="5" t="s">
        <v>2264</v>
      </c>
      <c r="E1551" s="5" t="str">
        <f>IF(COUNTIF(Site_master[SAP ID],Site_master[[#This Row],[SAP ID]])&gt;1,"duplicate","unique")</f>
        <v>unique</v>
      </c>
      <c r="F1551" s="7" t="s">
        <v>2255</v>
      </c>
      <c r="G1551" s="7" t="s">
        <v>2256</v>
      </c>
      <c r="H1551" s="7" t="s">
        <v>2046</v>
      </c>
      <c r="I1551" s="168" t="s">
        <v>2047</v>
      </c>
      <c r="J1551" s="5" t="s">
        <v>2048</v>
      </c>
      <c r="K1551" s="168" t="s">
        <v>2049</v>
      </c>
    </row>
    <row r="1552" spans="1:11">
      <c r="A1552" s="171" t="s">
        <v>1025</v>
      </c>
      <c r="B1552" s="5" t="s">
        <v>966</v>
      </c>
      <c r="C1552" s="167" t="s">
        <v>2042</v>
      </c>
      <c r="D1552" s="5" t="s">
        <v>2265</v>
      </c>
      <c r="E1552" s="5" t="str">
        <f>IF(COUNTIF(Site_master[SAP ID],Site_master[[#This Row],[SAP ID]])&gt;1,"duplicate","unique")</f>
        <v>unique</v>
      </c>
      <c r="F1552" s="7" t="s">
        <v>2094</v>
      </c>
      <c r="G1552" s="7" t="s">
        <v>2095</v>
      </c>
      <c r="H1552" s="7" t="s">
        <v>2046</v>
      </c>
      <c r="I1552" s="168" t="s">
        <v>2047</v>
      </c>
      <c r="J1552" s="5" t="s">
        <v>2048</v>
      </c>
      <c r="K1552" s="168" t="s">
        <v>2049</v>
      </c>
    </row>
    <row r="1553" spans="1:11">
      <c r="A1553" s="171" t="s">
        <v>1025</v>
      </c>
      <c r="B1553" s="5" t="s">
        <v>966</v>
      </c>
      <c r="C1553" s="167" t="s">
        <v>2042</v>
      </c>
      <c r="D1553" s="5" t="s">
        <v>2266</v>
      </c>
      <c r="E1553" s="5" t="str">
        <f>IF(COUNTIF(Site_master[SAP ID],Site_master[[#This Row],[SAP ID]])&gt;1,"duplicate","unique")</f>
        <v>unique</v>
      </c>
      <c r="F1553" s="7" t="s">
        <v>2057</v>
      </c>
      <c r="G1553" s="7" t="s">
        <v>2058</v>
      </c>
      <c r="H1553" s="7" t="s">
        <v>2046</v>
      </c>
      <c r="I1553" s="168" t="s">
        <v>2053</v>
      </c>
      <c r="J1553" t="s">
        <v>2054</v>
      </c>
      <c r="K1553" s="168" t="s">
        <v>2055</v>
      </c>
    </row>
    <row r="1554" spans="1:11">
      <c r="A1554" s="171" t="s">
        <v>1025</v>
      </c>
      <c r="B1554" s="5" t="s">
        <v>966</v>
      </c>
      <c r="C1554" s="167" t="s">
        <v>2042</v>
      </c>
      <c r="D1554" s="5" t="s">
        <v>2267</v>
      </c>
      <c r="E1554" s="5" t="str">
        <f>IF(COUNTIF(Site_master[SAP ID],Site_master[[#This Row],[SAP ID]])&gt;1,"duplicate","unique")</f>
        <v>unique</v>
      </c>
      <c r="F1554" s="7" t="s">
        <v>2268</v>
      </c>
      <c r="G1554" s="7" t="s">
        <v>2269</v>
      </c>
      <c r="H1554" s="7" t="s">
        <v>2046</v>
      </c>
      <c r="I1554" s="168" t="s">
        <v>2053</v>
      </c>
      <c r="J1554" t="s">
        <v>2054</v>
      </c>
      <c r="K1554" s="168" t="s">
        <v>2055</v>
      </c>
    </row>
    <row r="1555" spans="1:11">
      <c r="A1555" s="171" t="s">
        <v>1025</v>
      </c>
      <c r="B1555" s="5" t="s">
        <v>966</v>
      </c>
      <c r="C1555" s="167" t="s">
        <v>2042</v>
      </c>
      <c r="D1555" s="5" t="s">
        <v>2270</v>
      </c>
      <c r="E1555" s="5" t="str">
        <f>IF(COUNTIF(Site_master[SAP ID],Site_master[[#This Row],[SAP ID]])&gt;1,"duplicate","unique")</f>
        <v>unique</v>
      </c>
      <c r="F1555" s="7" t="s">
        <v>2255</v>
      </c>
      <c r="G1555" s="7" t="s">
        <v>2256</v>
      </c>
      <c r="H1555" s="7" t="s">
        <v>2046</v>
      </c>
      <c r="I1555" s="168" t="s">
        <v>2047</v>
      </c>
      <c r="J1555" s="5" t="s">
        <v>2048</v>
      </c>
      <c r="K1555" s="168" t="s">
        <v>2049</v>
      </c>
    </row>
    <row r="1556" spans="1:11">
      <c r="A1556" s="171" t="s">
        <v>1025</v>
      </c>
      <c r="B1556" s="5" t="s">
        <v>966</v>
      </c>
      <c r="C1556" s="167" t="s">
        <v>2042</v>
      </c>
      <c r="D1556" s="5" t="s">
        <v>2271</v>
      </c>
      <c r="E1556" s="5" t="str">
        <f>IF(COUNTIF(Site_master[SAP ID],Site_master[[#This Row],[SAP ID]])&gt;1,"duplicate","unique")</f>
        <v>unique</v>
      </c>
      <c r="F1556" s="7" t="s">
        <v>2255</v>
      </c>
      <c r="G1556" s="7" t="s">
        <v>2256</v>
      </c>
      <c r="H1556" s="7" t="s">
        <v>2046</v>
      </c>
      <c r="I1556" s="168" t="s">
        <v>2047</v>
      </c>
      <c r="J1556" s="5" t="s">
        <v>2048</v>
      </c>
      <c r="K1556" s="168" t="s">
        <v>2049</v>
      </c>
    </row>
    <row r="1557" spans="1:11">
      <c r="A1557" s="171" t="s">
        <v>1025</v>
      </c>
      <c r="B1557" s="5" t="s">
        <v>966</v>
      </c>
      <c r="C1557" s="167" t="s">
        <v>2042</v>
      </c>
      <c r="D1557" s="5" t="s">
        <v>2272</v>
      </c>
      <c r="E1557" s="5" t="str">
        <f>IF(COUNTIF(Site_master[SAP ID],Site_master[[#This Row],[SAP ID]])&gt;1,"duplicate","unique")</f>
        <v>unique</v>
      </c>
      <c r="F1557" s="7">
        <v>0</v>
      </c>
      <c r="G1557" s="7" t="s">
        <v>2273</v>
      </c>
      <c r="H1557" s="7" t="s">
        <v>2046</v>
      </c>
      <c r="I1557" s="168" t="s">
        <v>2047</v>
      </c>
      <c r="J1557" s="5" t="s">
        <v>2048</v>
      </c>
      <c r="K1557" s="168" t="s">
        <v>2049</v>
      </c>
    </row>
    <row r="1558" spans="1:11">
      <c r="A1558" s="171" t="s">
        <v>1025</v>
      </c>
      <c r="B1558" s="5" t="s">
        <v>966</v>
      </c>
      <c r="C1558" s="167" t="s">
        <v>2042</v>
      </c>
      <c r="D1558" s="5" t="s">
        <v>2274</v>
      </c>
      <c r="E1558" s="5" t="str">
        <f>IF(COUNTIF(Site_master[SAP ID],Site_master[[#This Row],[SAP ID]])&gt;1,"duplicate","unique")</f>
        <v>unique</v>
      </c>
      <c r="F1558" s="7" t="s">
        <v>2259</v>
      </c>
      <c r="G1558" s="7" t="s">
        <v>2260</v>
      </c>
      <c r="H1558" s="7" t="s">
        <v>2046</v>
      </c>
      <c r="I1558" s="168" t="s">
        <v>2053</v>
      </c>
      <c r="J1558" t="s">
        <v>2054</v>
      </c>
      <c r="K1558" s="168" t="s">
        <v>2055</v>
      </c>
    </row>
    <row r="1559" spans="1:11">
      <c r="A1559" s="171" t="s">
        <v>1025</v>
      </c>
      <c r="B1559" s="5" t="s">
        <v>966</v>
      </c>
      <c r="C1559" s="167" t="s">
        <v>2042</v>
      </c>
      <c r="D1559" s="5" t="s">
        <v>2275</v>
      </c>
      <c r="E1559" s="5" t="str">
        <f>IF(COUNTIF(Site_master[SAP ID],Site_master[[#This Row],[SAP ID]])&gt;1,"duplicate","unique")</f>
        <v>unique</v>
      </c>
      <c r="F1559" s="7">
        <v>0</v>
      </c>
      <c r="G1559" s="7" t="s">
        <v>2273</v>
      </c>
      <c r="H1559" s="7" t="s">
        <v>2046</v>
      </c>
      <c r="I1559" s="168" t="s">
        <v>2047</v>
      </c>
      <c r="J1559" s="5" t="s">
        <v>2048</v>
      </c>
      <c r="K1559" s="168" t="s">
        <v>2049</v>
      </c>
    </row>
    <row r="1560" spans="1:11">
      <c r="A1560" s="171" t="s">
        <v>1025</v>
      </c>
      <c r="B1560" s="5" t="s">
        <v>966</v>
      </c>
      <c r="C1560" s="167" t="s">
        <v>2042</v>
      </c>
      <c r="D1560" s="5" t="s">
        <v>2276</v>
      </c>
      <c r="E1560" s="5" t="str">
        <f>IF(COUNTIF(Site_master[SAP ID],Site_master[[#This Row],[SAP ID]])&gt;1,"duplicate","unique")</f>
        <v>unique</v>
      </c>
      <c r="F1560" s="7">
        <v>0</v>
      </c>
      <c r="G1560" s="7" t="s">
        <v>2273</v>
      </c>
      <c r="H1560" s="7" t="s">
        <v>2046</v>
      </c>
      <c r="I1560" s="168" t="s">
        <v>2047</v>
      </c>
      <c r="J1560" s="5" t="s">
        <v>2048</v>
      </c>
      <c r="K1560" s="168" t="s">
        <v>2049</v>
      </c>
    </row>
    <row r="1561" spans="1:11">
      <c r="A1561" s="171" t="s">
        <v>1025</v>
      </c>
      <c r="B1561" s="5" t="s">
        <v>966</v>
      </c>
      <c r="C1561" s="167" t="s">
        <v>2042</v>
      </c>
      <c r="D1561" s="5" t="s">
        <v>2277</v>
      </c>
      <c r="E1561" s="5" t="str">
        <f>IF(COUNTIF(Site_master[SAP ID],Site_master[[#This Row],[SAP ID]])&gt;1,"duplicate","unique")</f>
        <v>unique</v>
      </c>
      <c r="F1561" s="7" t="s">
        <v>2236</v>
      </c>
      <c r="G1561" s="7" t="s">
        <v>2237</v>
      </c>
      <c r="H1561" s="7" t="s">
        <v>2046</v>
      </c>
      <c r="I1561" s="168" t="s">
        <v>2047</v>
      </c>
      <c r="J1561" s="5" t="s">
        <v>2048</v>
      </c>
      <c r="K1561" s="168" t="s">
        <v>2049</v>
      </c>
    </row>
    <row r="1562" spans="1:11">
      <c r="A1562" s="171" t="s">
        <v>1025</v>
      </c>
      <c r="B1562" s="5" t="s">
        <v>966</v>
      </c>
      <c r="C1562" s="167" t="s">
        <v>2042</v>
      </c>
      <c r="D1562" s="5" t="s">
        <v>2278</v>
      </c>
      <c r="E1562" s="5" t="str">
        <f>IF(COUNTIF(Site_master[SAP ID],Site_master[[#This Row],[SAP ID]])&gt;1,"duplicate","unique")</f>
        <v>unique</v>
      </c>
      <c r="F1562" s="7" t="s">
        <v>2236</v>
      </c>
      <c r="G1562" s="7" t="s">
        <v>2237</v>
      </c>
      <c r="H1562" s="7" t="s">
        <v>2046</v>
      </c>
      <c r="I1562" s="168" t="s">
        <v>2047</v>
      </c>
      <c r="J1562" s="5" t="s">
        <v>2048</v>
      </c>
      <c r="K1562" s="168" t="s">
        <v>2049</v>
      </c>
    </row>
    <row r="1563" spans="1:11">
      <c r="A1563" s="171" t="s">
        <v>1025</v>
      </c>
      <c r="B1563" s="5" t="s">
        <v>966</v>
      </c>
      <c r="C1563" s="167" t="s">
        <v>2042</v>
      </c>
      <c r="D1563" s="5" t="s">
        <v>2279</v>
      </c>
      <c r="E1563" s="5" t="str">
        <f>IF(COUNTIF(Site_master[SAP ID],Site_master[[#This Row],[SAP ID]])&gt;1,"duplicate","unique")</f>
        <v>unique</v>
      </c>
      <c r="F1563" s="7" t="s">
        <v>2236</v>
      </c>
      <c r="G1563" s="7" t="s">
        <v>2237</v>
      </c>
      <c r="H1563" s="7" t="s">
        <v>2046</v>
      </c>
      <c r="I1563" s="168" t="s">
        <v>2047</v>
      </c>
      <c r="J1563" s="5" t="s">
        <v>2048</v>
      </c>
      <c r="K1563" s="168" t="s">
        <v>2049</v>
      </c>
    </row>
    <row r="1564" spans="1:11">
      <c r="A1564" s="171" t="s">
        <v>1025</v>
      </c>
      <c r="B1564" s="5" t="s">
        <v>966</v>
      </c>
      <c r="C1564" s="167" t="s">
        <v>2042</v>
      </c>
      <c r="D1564" s="5" t="s">
        <v>2280</v>
      </c>
      <c r="E1564" s="5" t="str">
        <f>IF(COUNTIF(Site_master[SAP ID],Site_master[[#This Row],[SAP ID]])&gt;1,"duplicate","unique")</f>
        <v>unique</v>
      </c>
      <c r="F1564" s="7" t="s">
        <v>2236</v>
      </c>
      <c r="G1564" s="7" t="s">
        <v>2237</v>
      </c>
      <c r="H1564" s="7" t="s">
        <v>2046</v>
      </c>
      <c r="I1564" s="168" t="s">
        <v>2047</v>
      </c>
      <c r="J1564" s="5" t="s">
        <v>2048</v>
      </c>
      <c r="K1564" s="168" t="s">
        <v>2049</v>
      </c>
    </row>
    <row r="1565" spans="1:11">
      <c r="A1565" s="171" t="s">
        <v>1025</v>
      </c>
      <c r="B1565" s="5" t="s">
        <v>966</v>
      </c>
      <c r="C1565" s="167" t="s">
        <v>2042</v>
      </c>
      <c r="D1565" s="5" t="s">
        <v>2281</v>
      </c>
      <c r="E1565" s="5" t="str">
        <f>IF(COUNTIF(Site_master[SAP ID],Site_master[[#This Row],[SAP ID]])&gt;1,"duplicate","unique")</f>
        <v>unique</v>
      </c>
      <c r="F1565" s="7" t="s">
        <v>2236</v>
      </c>
      <c r="G1565" s="7" t="s">
        <v>2237</v>
      </c>
      <c r="H1565" s="7" t="s">
        <v>2046</v>
      </c>
      <c r="I1565" s="168" t="s">
        <v>2047</v>
      </c>
      <c r="J1565" s="5" t="s">
        <v>2048</v>
      </c>
      <c r="K1565" s="168" t="s">
        <v>2049</v>
      </c>
    </row>
    <row r="1566" spans="1:11">
      <c r="A1566" s="171" t="s">
        <v>1025</v>
      </c>
      <c r="B1566" s="5" t="s">
        <v>966</v>
      </c>
      <c r="C1566" s="167" t="s">
        <v>2042</v>
      </c>
      <c r="D1566" s="5" t="s">
        <v>2282</v>
      </c>
      <c r="E1566" s="5" t="str">
        <f>IF(COUNTIF(Site_master[SAP ID],Site_master[[#This Row],[SAP ID]])&gt;1,"duplicate","unique")</f>
        <v>unique</v>
      </c>
      <c r="F1566" s="7" t="s">
        <v>2283</v>
      </c>
      <c r="G1566" s="7" t="s">
        <v>2284</v>
      </c>
      <c r="H1566" s="7" t="s">
        <v>2046</v>
      </c>
      <c r="I1566" s="168" t="s">
        <v>2047</v>
      </c>
      <c r="J1566" s="5" t="s">
        <v>2048</v>
      </c>
      <c r="K1566" s="168" t="s">
        <v>2049</v>
      </c>
    </row>
    <row r="1567" spans="1:11">
      <c r="A1567" s="171" t="s">
        <v>1025</v>
      </c>
      <c r="B1567" s="5" t="s">
        <v>966</v>
      </c>
      <c r="C1567" s="167" t="s">
        <v>2042</v>
      </c>
      <c r="D1567" s="5" t="s">
        <v>2285</v>
      </c>
      <c r="E1567" s="5" t="str">
        <f>IF(COUNTIF(Site_master[SAP ID],Site_master[[#This Row],[SAP ID]])&gt;1,"duplicate","unique")</f>
        <v>unique</v>
      </c>
      <c r="F1567" s="7" t="s">
        <v>2283</v>
      </c>
      <c r="G1567" s="7" t="s">
        <v>2284</v>
      </c>
      <c r="H1567" s="7" t="s">
        <v>2046</v>
      </c>
      <c r="I1567" s="168" t="s">
        <v>2047</v>
      </c>
      <c r="J1567" s="5" t="s">
        <v>2048</v>
      </c>
      <c r="K1567" s="168" t="s">
        <v>2049</v>
      </c>
    </row>
    <row r="1568" spans="1:11">
      <c r="A1568" s="171" t="s">
        <v>1025</v>
      </c>
      <c r="B1568" s="5" t="s">
        <v>966</v>
      </c>
      <c r="C1568" s="167" t="s">
        <v>2042</v>
      </c>
      <c r="D1568" s="5" t="s">
        <v>2286</v>
      </c>
      <c r="E1568" s="5" t="str">
        <f>IF(COUNTIF(Site_master[SAP ID],Site_master[[#This Row],[SAP ID]])&gt;1,"duplicate","unique")</f>
        <v>unique</v>
      </c>
      <c r="F1568" s="7" t="s">
        <v>2283</v>
      </c>
      <c r="G1568" s="7" t="s">
        <v>2284</v>
      </c>
      <c r="H1568" s="7" t="s">
        <v>2046</v>
      </c>
      <c r="I1568" s="168" t="s">
        <v>2047</v>
      </c>
      <c r="J1568" s="5" t="s">
        <v>2048</v>
      </c>
      <c r="K1568" s="168" t="s">
        <v>2049</v>
      </c>
    </row>
    <row r="1569" spans="1:11">
      <c r="A1569" s="171" t="s">
        <v>1025</v>
      </c>
      <c r="B1569" s="5" t="s">
        <v>966</v>
      </c>
      <c r="C1569" s="167" t="s">
        <v>2042</v>
      </c>
      <c r="D1569" s="5" t="s">
        <v>2287</v>
      </c>
      <c r="E1569" s="5" t="str">
        <f>IF(COUNTIF(Site_master[SAP ID],Site_master[[#This Row],[SAP ID]])&gt;1,"duplicate","unique")</f>
        <v>unique</v>
      </c>
      <c r="F1569" s="7" t="s">
        <v>2283</v>
      </c>
      <c r="G1569" s="7" t="s">
        <v>2284</v>
      </c>
      <c r="H1569" s="7" t="s">
        <v>2046</v>
      </c>
      <c r="I1569" s="168" t="s">
        <v>2047</v>
      </c>
      <c r="J1569" s="5" t="s">
        <v>2048</v>
      </c>
      <c r="K1569" s="168" t="s">
        <v>2049</v>
      </c>
    </row>
    <row r="1570" spans="1:11">
      <c r="A1570" s="171" t="s">
        <v>1025</v>
      </c>
      <c r="B1570" s="5" t="s">
        <v>966</v>
      </c>
      <c r="C1570" s="167" t="s">
        <v>2042</v>
      </c>
      <c r="D1570" s="5" t="s">
        <v>2288</v>
      </c>
      <c r="E1570" s="5" t="str">
        <f>IF(COUNTIF(Site_master[SAP ID],Site_master[[#This Row],[SAP ID]])&gt;1,"duplicate","unique")</f>
        <v>unique</v>
      </c>
      <c r="F1570" s="7" t="s">
        <v>2283</v>
      </c>
      <c r="G1570" s="7" t="s">
        <v>2284</v>
      </c>
      <c r="H1570" s="7" t="s">
        <v>2046</v>
      </c>
      <c r="I1570" s="168" t="s">
        <v>2047</v>
      </c>
      <c r="J1570" s="5" t="s">
        <v>2048</v>
      </c>
      <c r="K1570" s="168" t="s">
        <v>2049</v>
      </c>
    </row>
    <row r="1571" spans="1:11">
      <c r="A1571" s="171" t="s">
        <v>1025</v>
      </c>
      <c r="B1571" s="5" t="s">
        <v>966</v>
      </c>
      <c r="C1571" s="167" t="s">
        <v>2042</v>
      </c>
      <c r="D1571" s="5" t="s">
        <v>2289</v>
      </c>
      <c r="E1571" s="5" t="str">
        <f>IF(COUNTIF(Site_master[SAP ID],Site_master[[#This Row],[SAP ID]])&gt;1,"duplicate","unique")</f>
        <v>unique</v>
      </c>
      <c r="F1571" s="7" t="s">
        <v>2290</v>
      </c>
      <c r="G1571" s="7" t="s">
        <v>2291</v>
      </c>
      <c r="H1571" s="7" t="s">
        <v>2046</v>
      </c>
      <c r="I1571" s="168" t="s">
        <v>2047</v>
      </c>
      <c r="J1571" s="5" t="s">
        <v>2048</v>
      </c>
      <c r="K1571" s="168" t="s">
        <v>2049</v>
      </c>
    </row>
    <row r="1572" spans="1:11">
      <c r="A1572" s="171" t="s">
        <v>1025</v>
      </c>
      <c r="B1572" s="5" t="s">
        <v>966</v>
      </c>
      <c r="C1572" s="167" t="s">
        <v>2042</v>
      </c>
      <c r="D1572" s="5" t="s">
        <v>2292</v>
      </c>
      <c r="E1572" s="5" t="str">
        <f>IF(COUNTIF(Site_master[SAP ID],Site_master[[#This Row],[SAP ID]])&gt;1,"duplicate","unique")</f>
        <v>unique</v>
      </c>
      <c r="F1572" s="7" t="s">
        <v>2290</v>
      </c>
      <c r="G1572" s="7" t="s">
        <v>2291</v>
      </c>
      <c r="H1572" s="7" t="s">
        <v>2046</v>
      </c>
      <c r="I1572" s="168" t="s">
        <v>2047</v>
      </c>
      <c r="J1572" s="5" t="s">
        <v>2048</v>
      </c>
      <c r="K1572" s="168" t="s">
        <v>2049</v>
      </c>
    </row>
    <row r="1573" spans="1:11">
      <c r="A1573" s="171" t="s">
        <v>1025</v>
      </c>
      <c r="B1573" s="5" t="s">
        <v>966</v>
      </c>
      <c r="C1573" s="167" t="s">
        <v>2042</v>
      </c>
      <c r="D1573" s="5" t="s">
        <v>2293</v>
      </c>
      <c r="E1573" s="5" t="str">
        <f>IF(COUNTIF(Site_master[SAP ID],Site_master[[#This Row],[SAP ID]])&gt;1,"duplicate","unique")</f>
        <v>unique</v>
      </c>
      <c r="F1573" s="7" t="s">
        <v>2290</v>
      </c>
      <c r="G1573" s="7" t="s">
        <v>2291</v>
      </c>
      <c r="H1573" s="7" t="s">
        <v>2046</v>
      </c>
      <c r="I1573" s="168" t="s">
        <v>2047</v>
      </c>
      <c r="J1573" s="5" t="s">
        <v>2048</v>
      </c>
      <c r="K1573" s="168" t="s">
        <v>2049</v>
      </c>
    </row>
    <row r="1574" spans="1:11">
      <c r="A1574" s="171" t="s">
        <v>1025</v>
      </c>
      <c r="B1574" s="5" t="s">
        <v>966</v>
      </c>
      <c r="C1574" s="167" t="s">
        <v>2042</v>
      </c>
      <c r="D1574" s="5" t="s">
        <v>2294</v>
      </c>
      <c r="E1574" s="5" t="str">
        <f>IF(COUNTIF(Site_master[SAP ID],Site_master[[#This Row],[SAP ID]])&gt;1,"duplicate","unique")</f>
        <v>unique</v>
      </c>
      <c r="F1574" s="7" t="s">
        <v>2295</v>
      </c>
      <c r="G1574" s="7" t="s">
        <v>2296</v>
      </c>
      <c r="H1574" s="7" t="s">
        <v>2046</v>
      </c>
      <c r="I1574" s="168" t="s">
        <v>2047</v>
      </c>
      <c r="J1574" s="5" t="s">
        <v>2048</v>
      </c>
      <c r="K1574" s="168" t="s">
        <v>2049</v>
      </c>
    </row>
    <row r="1575" spans="1:11">
      <c r="A1575" s="171" t="s">
        <v>1025</v>
      </c>
      <c r="B1575" s="5" t="s">
        <v>966</v>
      </c>
      <c r="C1575" s="167" t="s">
        <v>2042</v>
      </c>
      <c r="D1575" s="5" t="s">
        <v>2297</v>
      </c>
      <c r="E1575" s="5" t="str">
        <f>IF(COUNTIF(Site_master[SAP ID],Site_master[[#This Row],[SAP ID]])&gt;1,"duplicate","unique")</f>
        <v>unique</v>
      </c>
      <c r="F1575" s="7" t="s">
        <v>2295</v>
      </c>
      <c r="G1575" s="7" t="s">
        <v>2296</v>
      </c>
      <c r="H1575" s="7" t="s">
        <v>2046</v>
      </c>
      <c r="I1575" s="168" t="s">
        <v>2047</v>
      </c>
      <c r="J1575" s="5" t="s">
        <v>2048</v>
      </c>
      <c r="K1575" s="168" t="s">
        <v>2049</v>
      </c>
    </row>
    <row r="1576" spans="1:11">
      <c r="A1576" s="171" t="s">
        <v>1025</v>
      </c>
      <c r="B1576" s="5" t="s">
        <v>966</v>
      </c>
      <c r="C1576" s="167" t="s">
        <v>2042</v>
      </c>
      <c r="D1576" s="5" t="s">
        <v>2298</v>
      </c>
      <c r="E1576" s="5" t="str">
        <f>IF(COUNTIF(Site_master[SAP ID],Site_master[[#This Row],[SAP ID]])&gt;1,"duplicate","unique")</f>
        <v>unique</v>
      </c>
      <c r="F1576" s="7" t="s">
        <v>2295</v>
      </c>
      <c r="G1576" s="7" t="s">
        <v>2296</v>
      </c>
      <c r="H1576" s="7" t="s">
        <v>2046</v>
      </c>
      <c r="I1576" s="168" t="s">
        <v>2047</v>
      </c>
      <c r="J1576" s="5" t="s">
        <v>2048</v>
      </c>
      <c r="K1576" s="168" t="s">
        <v>2049</v>
      </c>
    </row>
    <row r="1577" spans="1:11">
      <c r="A1577" s="171" t="s">
        <v>1025</v>
      </c>
      <c r="B1577" s="5" t="s">
        <v>966</v>
      </c>
      <c r="C1577" s="167" t="s">
        <v>2042</v>
      </c>
      <c r="D1577" s="5" t="s">
        <v>2299</v>
      </c>
      <c r="E1577" s="5" t="str">
        <f>IF(COUNTIF(Site_master[SAP ID],Site_master[[#This Row],[SAP ID]])&gt;1,"duplicate","unique")</f>
        <v>unique</v>
      </c>
      <c r="F1577" s="7" t="s">
        <v>2300</v>
      </c>
      <c r="G1577" s="7" t="s">
        <v>2301</v>
      </c>
      <c r="H1577" s="7" t="s">
        <v>2100</v>
      </c>
      <c r="I1577" t="s">
        <v>689</v>
      </c>
      <c r="J1577" t="s">
        <v>688</v>
      </c>
      <c r="K1577" t="s">
        <v>2101</v>
      </c>
    </row>
    <row r="1578" spans="1:11">
      <c r="A1578" s="171" t="s">
        <v>1025</v>
      </c>
      <c r="B1578" s="5" t="s">
        <v>966</v>
      </c>
      <c r="C1578" s="167" t="s">
        <v>2042</v>
      </c>
      <c r="D1578" s="5" t="s">
        <v>2302</v>
      </c>
      <c r="E1578" s="5" t="str">
        <f>IF(COUNTIF(Site_master[SAP ID],Site_master[[#This Row],[SAP ID]])&gt;1,"duplicate","unique")</f>
        <v>unique</v>
      </c>
      <c r="F1578" s="7" t="s">
        <v>2300</v>
      </c>
      <c r="G1578" s="7" t="s">
        <v>2301</v>
      </c>
      <c r="H1578" s="7" t="s">
        <v>2100</v>
      </c>
      <c r="I1578" t="s">
        <v>689</v>
      </c>
      <c r="J1578" t="s">
        <v>688</v>
      </c>
      <c r="K1578" t="s">
        <v>2101</v>
      </c>
    </row>
    <row r="1579" spans="1:11">
      <c r="A1579" s="171" t="s">
        <v>1025</v>
      </c>
      <c r="B1579" s="5" t="s">
        <v>966</v>
      </c>
      <c r="C1579" s="167" t="s">
        <v>2042</v>
      </c>
      <c r="D1579" s="5" t="s">
        <v>2303</v>
      </c>
      <c r="E1579" s="5" t="str">
        <f>IF(COUNTIF(Site_master[SAP ID],Site_master[[#This Row],[SAP ID]])&gt;1,"duplicate","unique")</f>
        <v>unique</v>
      </c>
      <c r="F1579" s="7" t="s">
        <v>2083</v>
      </c>
      <c r="G1579" s="7" t="s">
        <v>2084</v>
      </c>
      <c r="H1579" s="7" t="s">
        <v>2046</v>
      </c>
      <c r="I1579" s="168" t="s">
        <v>2053</v>
      </c>
      <c r="J1579" t="s">
        <v>2054</v>
      </c>
      <c r="K1579" s="168" t="s">
        <v>2055</v>
      </c>
    </row>
    <row r="1580" spans="1:11">
      <c r="A1580" s="171" t="s">
        <v>1025</v>
      </c>
      <c r="B1580" s="5" t="s">
        <v>966</v>
      </c>
      <c r="C1580" s="167" t="s">
        <v>2042</v>
      </c>
      <c r="D1580" s="5" t="s">
        <v>2304</v>
      </c>
      <c r="E1580" s="5" t="str">
        <f>IF(COUNTIF(Site_master[SAP ID],Site_master[[#This Row],[SAP ID]])&gt;1,"duplicate","unique")</f>
        <v>unique</v>
      </c>
      <c r="F1580" s="7" t="s">
        <v>2162</v>
      </c>
      <c r="G1580" s="7" t="s">
        <v>2163</v>
      </c>
      <c r="H1580" s="7" t="s">
        <v>2100</v>
      </c>
      <c r="I1580" s="168" t="s">
        <v>2107</v>
      </c>
      <c r="J1580" t="s">
        <v>2108</v>
      </c>
      <c r="K1580" s="168" t="s">
        <v>2109</v>
      </c>
    </row>
    <row r="1581" spans="1:11">
      <c r="A1581" s="171" t="s">
        <v>1025</v>
      </c>
      <c r="B1581" s="5" t="s">
        <v>966</v>
      </c>
      <c r="C1581" s="167" t="s">
        <v>2042</v>
      </c>
      <c r="D1581" s="5" t="s">
        <v>2305</v>
      </c>
      <c r="E1581" s="5" t="str">
        <f>IF(COUNTIF(Site_master[SAP ID],Site_master[[#This Row],[SAP ID]])&gt;1,"duplicate","unique")</f>
        <v>unique</v>
      </c>
      <c r="F1581" s="7" t="s">
        <v>2162</v>
      </c>
      <c r="G1581" s="7" t="s">
        <v>2163</v>
      </c>
      <c r="H1581" s="7" t="s">
        <v>2100</v>
      </c>
      <c r="I1581" s="168" t="s">
        <v>2107</v>
      </c>
      <c r="J1581" t="s">
        <v>2108</v>
      </c>
      <c r="K1581" s="168" t="s">
        <v>2109</v>
      </c>
    </row>
    <row r="1582" spans="1:11">
      <c r="A1582" s="171" t="s">
        <v>1025</v>
      </c>
      <c r="B1582" s="5" t="s">
        <v>966</v>
      </c>
      <c r="C1582" s="167" t="s">
        <v>2042</v>
      </c>
      <c r="D1582" s="5" t="s">
        <v>2306</v>
      </c>
      <c r="E1582" s="5" t="str">
        <f>IF(COUNTIF(Site_master[SAP ID],Site_master[[#This Row],[SAP ID]])&gt;1,"duplicate","unique")</f>
        <v>unique</v>
      </c>
      <c r="F1582" s="7" t="s">
        <v>2110</v>
      </c>
      <c r="G1582" s="7" t="s">
        <v>2111</v>
      </c>
      <c r="H1582" s="7" t="s">
        <v>2100</v>
      </c>
      <c r="I1582" s="168" t="s">
        <v>2107</v>
      </c>
      <c r="J1582" t="s">
        <v>2108</v>
      </c>
      <c r="K1582" s="168" t="s">
        <v>2109</v>
      </c>
    </row>
    <row r="1583" spans="1:11">
      <c r="A1583" s="171" t="s">
        <v>1025</v>
      </c>
      <c r="B1583" s="5" t="s">
        <v>966</v>
      </c>
      <c r="C1583" s="167" t="s">
        <v>2042</v>
      </c>
      <c r="D1583" s="5" t="s">
        <v>2307</v>
      </c>
      <c r="E1583" s="5" t="str">
        <f>IF(COUNTIF(Site_master[SAP ID],Site_master[[#This Row],[SAP ID]])&gt;1,"duplicate","unique")</f>
        <v>unique</v>
      </c>
      <c r="F1583" s="7" t="s">
        <v>2159</v>
      </c>
      <c r="G1583" s="7" t="s">
        <v>2160</v>
      </c>
      <c r="H1583" s="7" t="s">
        <v>2100</v>
      </c>
      <c r="I1583" s="168" t="s">
        <v>2107</v>
      </c>
      <c r="J1583" t="s">
        <v>2108</v>
      </c>
      <c r="K1583" s="168" t="s">
        <v>2109</v>
      </c>
    </row>
    <row r="1584" spans="1:11">
      <c r="A1584" s="171" t="s">
        <v>1025</v>
      </c>
      <c r="B1584" s="5" t="s">
        <v>966</v>
      </c>
      <c r="C1584" s="167" t="s">
        <v>2042</v>
      </c>
      <c r="D1584" s="5" t="s">
        <v>2308</v>
      </c>
      <c r="E1584" s="5" t="str">
        <f>IF(COUNTIF(Site_master[SAP ID],Site_master[[#This Row],[SAP ID]])&gt;1,"duplicate","unique")</f>
        <v>unique</v>
      </c>
      <c r="F1584" s="7" t="s">
        <v>2162</v>
      </c>
      <c r="G1584" s="7" t="s">
        <v>2163</v>
      </c>
      <c r="H1584" s="7" t="s">
        <v>2100</v>
      </c>
      <c r="I1584" s="168" t="s">
        <v>2107</v>
      </c>
      <c r="J1584" t="s">
        <v>2108</v>
      </c>
      <c r="K1584" s="168" t="s">
        <v>2109</v>
      </c>
    </row>
    <row r="1585" spans="1:11">
      <c r="A1585" s="171" t="s">
        <v>1025</v>
      </c>
      <c r="B1585" s="5" t="s">
        <v>966</v>
      </c>
      <c r="C1585" s="167" t="s">
        <v>2042</v>
      </c>
      <c r="D1585" s="5" t="s">
        <v>2309</v>
      </c>
      <c r="E1585" s="5" t="str">
        <f>IF(COUNTIF(Site_master[SAP ID],Site_master[[#This Row],[SAP ID]])&gt;1,"duplicate","unique")</f>
        <v>unique</v>
      </c>
      <c r="F1585" s="7" t="s">
        <v>2159</v>
      </c>
      <c r="G1585" s="7" t="s">
        <v>2160</v>
      </c>
      <c r="H1585" s="7" t="s">
        <v>2100</v>
      </c>
      <c r="I1585" s="168" t="s">
        <v>2107</v>
      </c>
      <c r="J1585" t="s">
        <v>2108</v>
      </c>
      <c r="K1585" s="168" t="s">
        <v>2109</v>
      </c>
    </row>
    <row r="1586" spans="1:11">
      <c r="A1586" s="171" t="s">
        <v>1025</v>
      </c>
      <c r="B1586" s="5" t="s">
        <v>966</v>
      </c>
      <c r="C1586" s="167" t="s">
        <v>2042</v>
      </c>
      <c r="D1586" s="5" t="s">
        <v>2310</v>
      </c>
      <c r="E1586" s="5" t="str">
        <f>IF(COUNTIF(Site_master[SAP ID],Site_master[[#This Row],[SAP ID]])&gt;1,"duplicate","unique")</f>
        <v>unique</v>
      </c>
      <c r="F1586" s="7" t="s">
        <v>2110</v>
      </c>
      <c r="G1586" s="7" t="s">
        <v>2111</v>
      </c>
      <c r="H1586" s="7" t="s">
        <v>2100</v>
      </c>
      <c r="I1586" s="168" t="s">
        <v>2107</v>
      </c>
      <c r="J1586" t="s">
        <v>2108</v>
      </c>
      <c r="K1586" s="168" t="s">
        <v>2109</v>
      </c>
    </row>
    <row r="1587" spans="1:11">
      <c r="A1587" s="171" t="s">
        <v>1025</v>
      </c>
      <c r="B1587" s="5" t="s">
        <v>966</v>
      </c>
      <c r="C1587" s="167" t="s">
        <v>2042</v>
      </c>
      <c r="D1587" s="5" t="s">
        <v>2311</v>
      </c>
      <c r="E1587" s="5" t="str">
        <f>IF(COUNTIF(Site_master[SAP ID],Site_master[[#This Row],[SAP ID]])&gt;1,"duplicate","unique")</f>
        <v>unique</v>
      </c>
      <c r="F1587" s="7" t="s">
        <v>2159</v>
      </c>
      <c r="G1587" s="7" t="s">
        <v>2160</v>
      </c>
      <c r="H1587" s="7" t="s">
        <v>2100</v>
      </c>
      <c r="I1587" s="168" t="s">
        <v>2107</v>
      </c>
      <c r="J1587" t="s">
        <v>2108</v>
      </c>
      <c r="K1587" s="168" t="s">
        <v>2109</v>
      </c>
    </row>
    <row r="1588" spans="1:11">
      <c r="A1588" s="171" t="s">
        <v>1025</v>
      </c>
      <c r="B1588" s="5" t="s">
        <v>966</v>
      </c>
      <c r="C1588" s="167" t="s">
        <v>2042</v>
      </c>
      <c r="D1588" s="5" t="s">
        <v>2312</v>
      </c>
      <c r="E1588" s="5" t="str">
        <f>IF(COUNTIF(Site_master[SAP ID],Site_master[[#This Row],[SAP ID]])&gt;1,"duplicate","unique")</f>
        <v>unique</v>
      </c>
      <c r="F1588" s="7" t="s">
        <v>2159</v>
      </c>
      <c r="G1588" s="7" t="s">
        <v>2160</v>
      </c>
      <c r="H1588" s="7" t="s">
        <v>2100</v>
      </c>
      <c r="I1588" s="168" t="s">
        <v>2107</v>
      </c>
      <c r="J1588" t="s">
        <v>2108</v>
      </c>
      <c r="K1588" s="168" t="s">
        <v>2109</v>
      </c>
    </row>
    <row r="1589" spans="1:11">
      <c r="A1589" s="171" t="s">
        <v>1025</v>
      </c>
      <c r="B1589" s="5" t="s">
        <v>966</v>
      </c>
      <c r="C1589" s="167" t="s">
        <v>2042</v>
      </c>
      <c r="D1589" s="5" t="s">
        <v>2313</v>
      </c>
      <c r="E1589" s="5" t="str">
        <f>IF(COUNTIF(Site_master[SAP ID],Site_master[[#This Row],[SAP ID]])&gt;1,"duplicate","unique")</f>
        <v>unique</v>
      </c>
      <c r="F1589" s="7" t="s">
        <v>2159</v>
      </c>
      <c r="G1589" s="7" t="s">
        <v>2160</v>
      </c>
      <c r="H1589" s="7" t="s">
        <v>2100</v>
      </c>
      <c r="I1589" s="168" t="s">
        <v>2107</v>
      </c>
      <c r="J1589" t="s">
        <v>2108</v>
      </c>
      <c r="K1589" s="168" t="s">
        <v>2109</v>
      </c>
    </row>
    <row r="1590" spans="1:11">
      <c r="A1590" s="171" t="s">
        <v>1025</v>
      </c>
      <c r="B1590" s="5" t="s">
        <v>966</v>
      </c>
      <c r="C1590" s="167" t="s">
        <v>2042</v>
      </c>
      <c r="D1590" s="5" t="s">
        <v>2314</v>
      </c>
      <c r="E1590" s="5" t="str">
        <f>IF(COUNTIF(Site_master[SAP ID],Site_master[[#This Row],[SAP ID]])&gt;1,"duplicate","unique")</f>
        <v>unique</v>
      </c>
      <c r="F1590" s="7" t="s">
        <v>2162</v>
      </c>
      <c r="G1590" s="7" t="s">
        <v>2163</v>
      </c>
      <c r="H1590" s="7" t="s">
        <v>2100</v>
      </c>
      <c r="I1590" s="168" t="s">
        <v>2107</v>
      </c>
      <c r="J1590" t="s">
        <v>2108</v>
      </c>
      <c r="K1590" s="168" t="s">
        <v>2109</v>
      </c>
    </row>
    <row r="1591" spans="1:11">
      <c r="A1591" s="171" t="s">
        <v>1025</v>
      </c>
      <c r="B1591" s="5" t="s">
        <v>966</v>
      </c>
      <c r="C1591" s="167" t="s">
        <v>2042</v>
      </c>
      <c r="D1591" s="5" t="s">
        <v>2315</v>
      </c>
      <c r="E1591" s="5" t="str">
        <f>IF(COUNTIF(Site_master[SAP ID],Site_master[[#This Row],[SAP ID]])&gt;1,"duplicate","unique")</f>
        <v>unique</v>
      </c>
      <c r="F1591" s="7" t="s">
        <v>2143</v>
      </c>
      <c r="G1591" s="7" t="s">
        <v>2144</v>
      </c>
      <c r="H1591" s="7" t="s">
        <v>2100</v>
      </c>
      <c r="I1591" s="168" t="s">
        <v>2047</v>
      </c>
      <c r="J1591" s="5" t="s">
        <v>2048</v>
      </c>
      <c r="K1591" s="168" t="s">
        <v>2049</v>
      </c>
    </row>
    <row r="1592" spans="1:11">
      <c r="A1592" s="171" t="s">
        <v>1025</v>
      </c>
      <c r="B1592" s="5" t="s">
        <v>966</v>
      </c>
      <c r="C1592" s="167" t="s">
        <v>2042</v>
      </c>
      <c r="D1592" s="5" t="s">
        <v>2316</v>
      </c>
      <c r="E1592" s="5" t="str">
        <f>IF(COUNTIF(Site_master[SAP ID],Site_master[[#This Row],[SAP ID]])&gt;1,"duplicate","unique")</f>
        <v>unique</v>
      </c>
      <c r="F1592" s="7" t="s">
        <v>2143</v>
      </c>
      <c r="G1592" s="7" t="s">
        <v>2144</v>
      </c>
      <c r="H1592" s="7" t="s">
        <v>2100</v>
      </c>
      <c r="I1592" s="168" t="s">
        <v>2047</v>
      </c>
      <c r="J1592" s="5" t="s">
        <v>2048</v>
      </c>
      <c r="K1592" s="168" t="s">
        <v>2049</v>
      </c>
    </row>
    <row r="1593" spans="1:11">
      <c r="A1593" s="171" t="s">
        <v>1025</v>
      </c>
      <c r="B1593" s="5" t="s">
        <v>966</v>
      </c>
      <c r="C1593" s="167" t="s">
        <v>2042</v>
      </c>
      <c r="D1593" s="5" t="s">
        <v>2317</v>
      </c>
      <c r="E1593" s="5" t="str">
        <f>IF(COUNTIF(Site_master[SAP ID],Site_master[[#This Row],[SAP ID]])&gt;1,"duplicate","unique")</f>
        <v>unique</v>
      </c>
      <c r="F1593" s="7" t="s">
        <v>2318</v>
      </c>
      <c r="G1593" s="7" t="s">
        <v>2319</v>
      </c>
      <c r="H1593" s="7" t="s">
        <v>2100</v>
      </c>
      <c r="I1593" t="s">
        <v>689</v>
      </c>
      <c r="J1593" t="s">
        <v>688</v>
      </c>
      <c r="K1593" t="s">
        <v>2101</v>
      </c>
    </row>
    <row r="1594" spans="1:11">
      <c r="A1594" s="171" t="s">
        <v>1025</v>
      </c>
      <c r="B1594" s="5" t="s">
        <v>966</v>
      </c>
      <c r="C1594" s="167" t="s">
        <v>2042</v>
      </c>
      <c r="D1594" s="5" t="s">
        <v>2320</v>
      </c>
      <c r="E1594" s="5" t="str">
        <f>IF(COUNTIF(Site_master[SAP ID],Site_master[[#This Row],[SAP ID]])&gt;1,"duplicate","unique")</f>
        <v>unique</v>
      </c>
      <c r="F1594" s="7" t="s">
        <v>2321</v>
      </c>
      <c r="G1594" s="7" t="s">
        <v>2322</v>
      </c>
      <c r="H1594" s="7" t="s">
        <v>2100</v>
      </c>
      <c r="I1594" t="s">
        <v>689</v>
      </c>
      <c r="J1594" t="s">
        <v>688</v>
      </c>
      <c r="K1594" t="s">
        <v>2101</v>
      </c>
    </row>
    <row r="1595" spans="1:11">
      <c r="A1595" s="171" t="s">
        <v>1025</v>
      </c>
      <c r="B1595" s="5" t="s">
        <v>966</v>
      </c>
      <c r="C1595" s="167" t="s">
        <v>2042</v>
      </c>
      <c r="D1595" s="5" t="s">
        <v>2323</v>
      </c>
      <c r="E1595" s="5" t="str">
        <f>IF(COUNTIF(Site_master[SAP ID],Site_master[[#This Row],[SAP ID]])&gt;1,"duplicate","unique")</f>
        <v>unique</v>
      </c>
      <c r="F1595" s="7" t="s">
        <v>2321</v>
      </c>
      <c r="G1595" s="7" t="s">
        <v>2322</v>
      </c>
      <c r="H1595" s="7" t="s">
        <v>2100</v>
      </c>
      <c r="I1595" t="s">
        <v>689</v>
      </c>
      <c r="J1595" t="s">
        <v>688</v>
      </c>
      <c r="K1595" t="s">
        <v>2101</v>
      </c>
    </row>
    <row r="1596" spans="1:11">
      <c r="A1596" s="171" t="s">
        <v>1025</v>
      </c>
      <c r="B1596" s="5" t="s">
        <v>966</v>
      </c>
      <c r="C1596" s="167" t="s">
        <v>2042</v>
      </c>
      <c r="D1596" s="5" t="s">
        <v>2324</v>
      </c>
      <c r="E1596" s="5" t="str">
        <f>IF(COUNTIF(Site_master[SAP ID],Site_master[[#This Row],[SAP ID]])&gt;1,"duplicate","unique")</f>
        <v>unique</v>
      </c>
      <c r="F1596" s="7" t="s">
        <v>2321</v>
      </c>
      <c r="G1596" s="7" t="s">
        <v>2322</v>
      </c>
      <c r="H1596" s="7" t="s">
        <v>2100</v>
      </c>
      <c r="I1596" t="s">
        <v>689</v>
      </c>
      <c r="J1596" t="s">
        <v>688</v>
      </c>
      <c r="K1596" t="s">
        <v>2101</v>
      </c>
    </row>
    <row r="1597" spans="1:11">
      <c r="A1597" s="171" t="s">
        <v>1025</v>
      </c>
      <c r="B1597" s="5" t="s">
        <v>966</v>
      </c>
      <c r="C1597" s="167" t="s">
        <v>2042</v>
      </c>
      <c r="D1597" s="5" t="s">
        <v>2325</v>
      </c>
      <c r="E1597" s="5" t="str">
        <f>IF(COUNTIF(Site_master[SAP ID],Site_master[[#This Row],[SAP ID]])&gt;1,"duplicate","unique")</f>
        <v>unique</v>
      </c>
      <c r="F1597" s="7" t="s">
        <v>2300</v>
      </c>
      <c r="G1597" s="7" t="s">
        <v>2301</v>
      </c>
      <c r="H1597" s="7" t="s">
        <v>2100</v>
      </c>
      <c r="I1597" t="s">
        <v>689</v>
      </c>
      <c r="J1597" t="s">
        <v>688</v>
      </c>
      <c r="K1597" t="s">
        <v>2101</v>
      </c>
    </row>
    <row r="1598" spans="1:11">
      <c r="A1598" s="171" t="s">
        <v>1025</v>
      </c>
      <c r="B1598" s="5" t="s">
        <v>966</v>
      </c>
      <c r="C1598" s="167" t="s">
        <v>2042</v>
      </c>
      <c r="D1598" s="5" t="s">
        <v>2326</v>
      </c>
      <c r="E1598" s="5" t="str">
        <f>IF(COUNTIF(Site_master[SAP ID],Site_master[[#This Row],[SAP ID]])&gt;1,"duplicate","unique")</f>
        <v>unique</v>
      </c>
      <c r="F1598" s="7" t="s">
        <v>2300</v>
      </c>
      <c r="G1598" s="7" t="s">
        <v>2301</v>
      </c>
      <c r="H1598" s="7" t="s">
        <v>2100</v>
      </c>
      <c r="I1598" t="s">
        <v>689</v>
      </c>
      <c r="J1598" t="s">
        <v>688</v>
      </c>
      <c r="K1598" t="s">
        <v>2101</v>
      </c>
    </row>
    <row r="1599" spans="1:11">
      <c r="A1599" s="171" t="s">
        <v>1025</v>
      </c>
      <c r="B1599" s="5" t="s">
        <v>966</v>
      </c>
      <c r="C1599" s="167" t="s">
        <v>2042</v>
      </c>
      <c r="D1599" s="5" t="s">
        <v>2327</v>
      </c>
      <c r="E1599" s="5" t="str">
        <f>IF(COUNTIF(Site_master[SAP ID],Site_master[[#This Row],[SAP ID]])&gt;1,"duplicate","unique")</f>
        <v>unique</v>
      </c>
      <c r="F1599" s="7" t="s">
        <v>2122</v>
      </c>
      <c r="G1599" s="7" t="s">
        <v>2123</v>
      </c>
      <c r="H1599" s="7" t="s">
        <v>2100</v>
      </c>
      <c r="I1599" t="s">
        <v>689</v>
      </c>
      <c r="J1599" t="s">
        <v>688</v>
      </c>
      <c r="K1599" t="s">
        <v>2101</v>
      </c>
    </row>
    <row r="1600" spans="1:11">
      <c r="A1600" s="171" t="s">
        <v>1025</v>
      </c>
      <c r="B1600" s="5" t="s">
        <v>966</v>
      </c>
      <c r="C1600" s="167" t="s">
        <v>2042</v>
      </c>
      <c r="D1600" s="5" t="s">
        <v>2328</v>
      </c>
      <c r="E1600" s="5" t="str">
        <f>IF(COUNTIF(Site_master[SAP ID],Site_master[[#This Row],[SAP ID]])&gt;1,"duplicate","unique")</f>
        <v>unique</v>
      </c>
      <c r="F1600" s="7" t="s">
        <v>2122</v>
      </c>
      <c r="G1600" s="7" t="s">
        <v>2123</v>
      </c>
      <c r="H1600" s="7" t="s">
        <v>2100</v>
      </c>
      <c r="I1600" t="s">
        <v>689</v>
      </c>
      <c r="J1600" t="s">
        <v>688</v>
      </c>
      <c r="K1600" t="s">
        <v>2101</v>
      </c>
    </row>
    <row r="1601" spans="1:11">
      <c r="A1601" s="171" t="s">
        <v>1025</v>
      </c>
      <c r="B1601" s="5" t="s">
        <v>966</v>
      </c>
      <c r="C1601" s="167" t="s">
        <v>2042</v>
      </c>
      <c r="D1601" s="5" t="s">
        <v>2329</v>
      </c>
      <c r="E1601" s="5" t="str">
        <f>IF(COUNTIF(Site_master[SAP ID],Site_master[[#This Row],[SAP ID]])&gt;1,"duplicate","unique")</f>
        <v>unique</v>
      </c>
      <c r="F1601" s="7" t="s">
        <v>2330</v>
      </c>
      <c r="G1601" s="7" t="s">
        <v>2331</v>
      </c>
      <c r="H1601" s="7" t="s">
        <v>2100</v>
      </c>
      <c r="I1601" t="s">
        <v>689</v>
      </c>
      <c r="J1601" t="s">
        <v>688</v>
      </c>
      <c r="K1601" t="s">
        <v>2101</v>
      </c>
    </row>
    <row r="1602" spans="1:11">
      <c r="A1602" s="171" t="s">
        <v>1025</v>
      </c>
      <c r="B1602" s="5" t="s">
        <v>966</v>
      </c>
      <c r="C1602" s="167" t="s">
        <v>2042</v>
      </c>
      <c r="D1602" s="5" t="s">
        <v>2332</v>
      </c>
      <c r="E1602" s="5" t="str">
        <f>IF(COUNTIF(Site_master[SAP ID],Site_master[[#This Row],[SAP ID]])&gt;1,"duplicate","unique")</f>
        <v>unique</v>
      </c>
      <c r="F1602" s="7" t="s">
        <v>2330</v>
      </c>
      <c r="G1602" s="7" t="s">
        <v>2331</v>
      </c>
      <c r="H1602" s="7" t="s">
        <v>2100</v>
      </c>
      <c r="I1602" t="s">
        <v>689</v>
      </c>
      <c r="J1602" t="s">
        <v>688</v>
      </c>
      <c r="K1602" t="s">
        <v>2101</v>
      </c>
    </row>
    <row r="1603" spans="1:11">
      <c r="A1603" s="171" t="s">
        <v>1025</v>
      </c>
      <c r="B1603" s="5" t="s">
        <v>966</v>
      </c>
      <c r="C1603" s="167" t="s">
        <v>2042</v>
      </c>
      <c r="D1603" s="5" t="s">
        <v>2333</v>
      </c>
      <c r="E1603" s="5" t="str">
        <f>IF(COUNTIF(Site_master[SAP ID],Site_master[[#This Row],[SAP ID]])&gt;1,"duplicate","unique")</f>
        <v>unique</v>
      </c>
      <c r="F1603" s="7" t="s">
        <v>2330</v>
      </c>
      <c r="G1603" s="7" t="s">
        <v>2331</v>
      </c>
      <c r="H1603" s="7" t="s">
        <v>2100</v>
      </c>
      <c r="I1603" t="s">
        <v>689</v>
      </c>
      <c r="J1603" t="s">
        <v>688</v>
      </c>
      <c r="K1603" t="s">
        <v>2101</v>
      </c>
    </row>
    <row r="1604" spans="1:11">
      <c r="A1604" s="171" t="s">
        <v>1025</v>
      </c>
      <c r="B1604" s="5" t="s">
        <v>966</v>
      </c>
      <c r="C1604" s="167" t="s">
        <v>2042</v>
      </c>
      <c r="D1604" s="5" t="s">
        <v>2334</v>
      </c>
      <c r="E1604" s="5" t="str">
        <f>IF(COUNTIF(Site_master[SAP ID],Site_master[[#This Row],[SAP ID]])&gt;1,"duplicate","unique")</f>
        <v>unique</v>
      </c>
      <c r="F1604" s="7" t="s">
        <v>2335</v>
      </c>
      <c r="G1604" s="7" t="s">
        <v>2336</v>
      </c>
      <c r="H1604" s="7" t="s">
        <v>2100</v>
      </c>
      <c r="I1604" t="s">
        <v>689</v>
      </c>
      <c r="J1604" t="s">
        <v>688</v>
      </c>
      <c r="K1604" t="s">
        <v>2101</v>
      </c>
    </row>
    <row r="1605" spans="1:11">
      <c r="A1605" s="171" t="s">
        <v>1025</v>
      </c>
      <c r="B1605" s="5" t="s">
        <v>966</v>
      </c>
      <c r="C1605" s="167" t="s">
        <v>2042</v>
      </c>
      <c r="D1605" s="5" t="s">
        <v>2337</v>
      </c>
      <c r="E1605" s="5" t="str">
        <f>IF(COUNTIF(Site_master[SAP ID],Site_master[[#This Row],[SAP ID]])&gt;1,"duplicate","unique")</f>
        <v>unique</v>
      </c>
      <c r="F1605" s="7" t="s">
        <v>2335</v>
      </c>
      <c r="G1605" s="7" t="s">
        <v>2336</v>
      </c>
      <c r="H1605" s="7" t="s">
        <v>2100</v>
      </c>
      <c r="I1605" t="s">
        <v>689</v>
      </c>
      <c r="J1605" t="s">
        <v>688</v>
      </c>
      <c r="K1605" t="s">
        <v>2101</v>
      </c>
    </row>
    <row r="1606" spans="1:11">
      <c r="A1606" s="171" t="s">
        <v>1025</v>
      </c>
      <c r="B1606" s="5" t="s">
        <v>966</v>
      </c>
      <c r="C1606" s="167" t="s">
        <v>2042</v>
      </c>
      <c r="D1606" s="5" t="s">
        <v>2338</v>
      </c>
      <c r="E1606" s="5" t="str">
        <f>IF(COUNTIF(Site_master[SAP ID],Site_master[[#This Row],[SAP ID]])&gt;1,"duplicate","unique")</f>
        <v>unique</v>
      </c>
      <c r="F1606" s="7" t="s">
        <v>2335</v>
      </c>
      <c r="G1606" s="7" t="s">
        <v>2336</v>
      </c>
      <c r="H1606" s="7" t="s">
        <v>2100</v>
      </c>
      <c r="I1606" t="s">
        <v>689</v>
      </c>
      <c r="J1606" t="s">
        <v>688</v>
      </c>
      <c r="K1606" t="s">
        <v>2101</v>
      </c>
    </row>
    <row r="1607" spans="1:11">
      <c r="A1607" s="171" t="s">
        <v>1025</v>
      </c>
      <c r="B1607" s="5" t="s">
        <v>966</v>
      </c>
      <c r="C1607" s="167" t="s">
        <v>2042</v>
      </c>
      <c r="D1607" s="5" t="s">
        <v>2339</v>
      </c>
      <c r="E1607" s="5" t="str">
        <f>IF(COUNTIF(Site_master[SAP ID],Site_master[[#This Row],[SAP ID]])&gt;1,"duplicate","unique")</f>
        <v>unique</v>
      </c>
      <c r="F1607" s="7" t="s">
        <v>2330</v>
      </c>
      <c r="G1607" s="7" t="s">
        <v>2331</v>
      </c>
      <c r="H1607" s="7" t="s">
        <v>2100</v>
      </c>
      <c r="I1607" t="s">
        <v>689</v>
      </c>
      <c r="J1607" t="s">
        <v>688</v>
      </c>
      <c r="K1607" t="s">
        <v>2101</v>
      </c>
    </row>
    <row r="1608" spans="1:11">
      <c r="A1608" s="171" t="s">
        <v>1025</v>
      </c>
      <c r="B1608" s="5" t="s">
        <v>966</v>
      </c>
      <c r="C1608" s="167" t="s">
        <v>2042</v>
      </c>
      <c r="D1608" s="5" t="s">
        <v>2340</v>
      </c>
      <c r="E1608" s="5" t="str">
        <f>IF(COUNTIF(Site_master[SAP ID],Site_master[[#This Row],[SAP ID]])&gt;1,"duplicate","unique")</f>
        <v>unique</v>
      </c>
      <c r="F1608" s="7" t="s">
        <v>2335</v>
      </c>
      <c r="G1608" s="7" t="s">
        <v>2336</v>
      </c>
      <c r="H1608" s="7" t="s">
        <v>2100</v>
      </c>
      <c r="I1608" t="s">
        <v>689</v>
      </c>
      <c r="J1608" t="s">
        <v>688</v>
      </c>
      <c r="K1608" t="s">
        <v>2101</v>
      </c>
    </row>
    <row r="1609" spans="1:11">
      <c r="A1609" s="171" t="s">
        <v>1025</v>
      </c>
      <c r="B1609" s="5" t="s">
        <v>966</v>
      </c>
      <c r="C1609" s="167" t="s">
        <v>2042</v>
      </c>
      <c r="D1609" s="5" t="s">
        <v>2341</v>
      </c>
      <c r="E1609" s="5" t="str">
        <f>IF(COUNTIF(Site_master[SAP ID],Site_master[[#This Row],[SAP ID]])&gt;1,"duplicate","unique")</f>
        <v>unique</v>
      </c>
      <c r="F1609" s="7" t="s">
        <v>2335</v>
      </c>
      <c r="G1609" s="7" t="s">
        <v>2336</v>
      </c>
      <c r="H1609" s="7" t="s">
        <v>2100</v>
      </c>
      <c r="I1609" t="s">
        <v>689</v>
      </c>
      <c r="J1609" t="s">
        <v>688</v>
      </c>
      <c r="K1609" t="s">
        <v>2101</v>
      </c>
    </row>
    <row r="1610" spans="1:11">
      <c r="A1610" s="171" t="s">
        <v>1025</v>
      </c>
      <c r="B1610" s="5" t="s">
        <v>966</v>
      </c>
      <c r="C1610" s="167" t="s">
        <v>2042</v>
      </c>
      <c r="D1610" s="5" t="s">
        <v>2342</v>
      </c>
      <c r="E1610" s="5" t="str">
        <f>IF(COUNTIF(Site_master[SAP ID],Site_master[[#This Row],[SAP ID]])&gt;1,"duplicate","unique")</f>
        <v>unique</v>
      </c>
      <c r="F1610" s="7" t="s">
        <v>2321</v>
      </c>
      <c r="G1610" s="7" t="s">
        <v>2322</v>
      </c>
      <c r="H1610" s="7" t="s">
        <v>2100</v>
      </c>
      <c r="I1610" t="s">
        <v>689</v>
      </c>
      <c r="J1610" t="s">
        <v>688</v>
      </c>
      <c r="K1610" t="s">
        <v>2101</v>
      </c>
    </row>
    <row r="1611" spans="1:11">
      <c r="A1611" s="171" t="s">
        <v>1025</v>
      </c>
      <c r="B1611" s="5" t="s">
        <v>966</v>
      </c>
      <c r="C1611" s="167" t="s">
        <v>2042</v>
      </c>
      <c r="D1611" s="5" t="s">
        <v>2343</v>
      </c>
      <c r="E1611" s="5" t="str">
        <f>IF(COUNTIF(Site_master[SAP ID],Site_master[[#This Row],[SAP ID]])&gt;1,"duplicate","unique")</f>
        <v>unique</v>
      </c>
      <c r="F1611" s="7" t="s">
        <v>2321</v>
      </c>
      <c r="G1611" s="7" t="s">
        <v>2322</v>
      </c>
      <c r="H1611" s="7" t="s">
        <v>2100</v>
      </c>
      <c r="I1611" t="s">
        <v>689</v>
      </c>
      <c r="J1611" t="s">
        <v>688</v>
      </c>
      <c r="K1611" t="s">
        <v>2101</v>
      </c>
    </row>
    <row r="1612" spans="1:11">
      <c r="A1612" s="171" t="s">
        <v>1025</v>
      </c>
      <c r="B1612" s="5" t="s">
        <v>966</v>
      </c>
      <c r="C1612" s="167" t="s">
        <v>2042</v>
      </c>
      <c r="D1612" s="5" t="s">
        <v>2344</v>
      </c>
      <c r="E1612" s="5" t="str">
        <f>IF(COUNTIF(Site_master[SAP ID],Site_master[[#This Row],[SAP ID]])&gt;1,"duplicate","unique")</f>
        <v>unique</v>
      </c>
      <c r="F1612" s="7" t="s">
        <v>2300</v>
      </c>
      <c r="G1612" s="7" t="s">
        <v>2301</v>
      </c>
      <c r="H1612" s="7" t="s">
        <v>2100</v>
      </c>
      <c r="I1612" t="s">
        <v>689</v>
      </c>
      <c r="J1612" t="s">
        <v>688</v>
      </c>
      <c r="K1612" t="s">
        <v>2101</v>
      </c>
    </row>
    <row r="1613" spans="1:11">
      <c r="A1613" s="171" t="s">
        <v>1025</v>
      </c>
      <c r="B1613" s="5" t="s">
        <v>966</v>
      </c>
      <c r="C1613" s="167" t="s">
        <v>2042</v>
      </c>
      <c r="D1613" s="5" t="s">
        <v>2345</v>
      </c>
      <c r="E1613" s="5" t="str">
        <f>IF(COUNTIF(Site_master[SAP ID],Site_master[[#This Row],[SAP ID]])&gt;1,"duplicate","unique")</f>
        <v>unique</v>
      </c>
      <c r="F1613" s="7" t="s">
        <v>2321</v>
      </c>
      <c r="G1613" s="7" t="s">
        <v>2322</v>
      </c>
      <c r="H1613" s="7" t="s">
        <v>2100</v>
      </c>
      <c r="I1613" t="s">
        <v>689</v>
      </c>
      <c r="J1613" t="s">
        <v>688</v>
      </c>
      <c r="K1613" t="s">
        <v>2101</v>
      </c>
    </row>
    <row r="1614" spans="1:11">
      <c r="A1614" s="171" t="s">
        <v>1025</v>
      </c>
      <c r="B1614" s="5" t="s">
        <v>966</v>
      </c>
      <c r="C1614" s="167" t="s">
        <v>2042</v>
      </c>
      <c r="D1614" s="5" t="s">
        <v>2346</v>
      </c>
      <c r="E1614" s="5" t="str">
        <f>IF(COUNTIF(Site_master[SAP ID],Site_master[[#This Row],[SAP ID]])&gt;1,"duplicate","unique")</f>
        <v>unique</v>
      </c>
      <c r="F1614" s="7" t="s">
        <v>2318</v>
      </c>
      <c r="G1614" s="7" t="s">
        <v>2319</v>
      </c>
      <c r="H1614" s="7" t="s">
        <v>2100</v>
      </c>
      <c r="I1614" t="s">
        <v>689</v>
      </c>
      <c r="J1614" t="s">
        <v>688</v>
      </c>
      <c r="K1614" t="s">
        <v>2101</v>
      </c>
    </row>
    <row r="1615" spans="1:11">
      <c r="A1615" s="171" t="s">
        <v>1025</v>
      </c>
      <c r="B1615" s="5" t="s">
        <v>966</v>
      </c>
      <c r="C1615" s="167" t="s">
        <v>2042</v>
      </c>
      <c r="D1615" s="5" t="s">
        <v>2347</v>
      </c>
      <c r="E1615" s="5" t="str">
        <f>IF(COUNTIF(Site_master[SAP ID],Site_master[[#This Row],[SAP ID]])&gt;1,"duplicate","unique")</f>
        <v>unique</v>
      </c>
      <c r="F1615" s="7" t="s">
        <v>2318</v>
      </c>
      <c r="G1615" s="7" t="s">
        <v>2319</v>
      </c>
      <c r="H1615" s="7" t="s">
        <v>2100</v>
      </c>
      <c r="I1615" t="s">
        <v>689</v>
      </c>
      <c r="J1615" t="s">
        <v>688</v>
      </c>
      <c r="K1615" t="s">
        <v>2101</v>
      </c>
    </row>
    <row r="1616" spans="1:11">
      <c r="A1616" s="171" t="s">
        <v>1025</v>
      </c>
      <c r="B1616" s="5" t="s">
        <v>966</v>
      </c>
      <c r="C1616" s="167" t="s">
        <v>2042</v>
      </c>
      <c r="D1616" s="5" t="s">
        <v>2348</v>
      </c>
      <c r="E1616" s="5" t="str">
        <f>IF(COUNTIF(Site_master[SAP ID],Site_master[[#This Row],[SAP ID]])&gt;1,"duplicate","unique")</f>
        <v>unique</v>
      </c>
      <c r="F1616" s="7" t="s">
        <v>2209</v>
      </c>
      <c r="G1616" s="7" t="s">
        <v>2210</v>
      </c>
      <c r="H1616" s="7" t="s">
        <v>2100</v>
      </c>
      <c r="I1616" t="s">
        <v>689</v>
      </c>
      <c r="J1616" t="s">
        <v>688</v>
      </c>
      <c r="K1616" t="s">
        <v>2101</v>
      </c>
    </row>
    <row r="1617" spans="1:11">
      <c r="A1617" s="171" t="s">
        <v>1025</v>
      </c>
      <c r="B1617" s="5" t="s">
        <v>966</v>
      </c>
      <c r="C1617" s="167" t="s">
        <v>2042</v>
      </c>
      <c r="D1617" s="5" t="s">
        <v>2349</v>
      </c>
      <c r="E1617" s="5" t="str">
        <f>IF(COUNTIF(Site_master[SAP ID],Site_master[[#This Row],[SAP ID]])&gt;1,"duplicate","unique")</f>
        <v>unique</v>
      </c>
      <c r="F1617" s="7" t="s">
        <v>2209</v>
      </c>
      <c r="G1617" s="7" t="s">
        <v>2210</v>
      </c>
      <c r="H1617" s="7" t="s">
        <v>2100</v>
      </c>
      <c r="I1617" t="s">
        <v>689</v>
      </c>
      <c r="J1617" t="s">
        <v>688</v>
      </c>
      <c r="K1617" t="s">
        <v>2101</v>
      </c>
    </row>
    <row r="1618" spans="1:11">
      <c r="A1618" s="171" t="s">
        <v>1025</v>
      </c>
      <c r="B1618" s="5" t="s">
        <v>966</v>
      </c>
      <c r="C1618" s="167" t="s">
        <v>2042</v>
      </c>
      <c r="D1618" s="5" t="s">
        <v>2350</v>
      </c>
      <c r="E1618" s="5" t="str">
        <f>IF(COUNTIF(Site_master[SAP ID],Site_master[[#This Row],[SAP ID]])&gt;1,"duplicate","unique")</f>
        <v>unique</v>
      </c>
      <c r="F1618" s="7" t="s">
        <v>2209</v>
      </c>
      <c r="G1618" s="7" t="s">
        <v>2210</v>
      </c>
      <c r="H1618" s="7" t="s">
        <v>2100</v>
      </c>
      <c r="I1618" t="s">
        <v>689</v>
      </c>
      <c r="J1618" t="s">
        <v>688</v>
      </c>
      <c r="K1618" t="s">
        <v>2101</v>
      </c>
    </row>
    <row r="1619" spans="1:11">
      <c r="A1619" s="171" t="s">
        <v>1025</v>
      </c>
      <c r="B1619" s="5" t="s">
        <v>966</v>
      </c>
      <c r="C1619" s="167" t="s">
        <v>2042</v>
      </c>
      <c r="D1619" s="5" t="s">
        <v>2351</v>
      </c>
      <c r="E1619" s="5" t="str">
        <f>IF(COUNTIF(Site_master[SAP ID],Site_master[[#This Row],[SAP ID]])&gt;1,"duplicate","unique")</f>
        <v>unique</v>
      </c>
      <c r="F1619" s="7" t="s">
        <v>2318</v>
      </c>
      <c r="G1619" s="7" t="s">
        <v>2319</v>
      </c>
      <c r="H1619" s="7" t="s">
        <v>2100</v>
      </c>
      <c r="I1619" t="s">
        <v>689</v>
      </c>
      <c r="J1619" t="s">
        <v>688</v>
      </c>
      <c r="K1619" t="s">
        <v>2101</v>
      </c>
    </row>
    <row r="1620" spans="1:11">
      <c r="A1620" s="171" t="s">
        <v>1025</v>
      </c>
      <c r="B1620" s="5" t="s">
        <v>966</v>
      </c>
      <c r="C1620" s="167" t="s">
        <v>2042</v>
      </c>
      <c r="D1620" s="5" t="s">
        <v>2352</v>
      </c>
      <c r="E1620" s="5" t="str">
        <f>IF(COUNTIF(Site_master[SAP ID],Site_master[[#This Row],[SAP ID]])&gt;1,"duplicate","unique")</f>
        <v>unique</v>
      </c>
      <c r="F1620" s="7" t="s">
        <v>2318</v>
      </c>
      <c r="G1620" s="7" t="s">
        <v>2319</v>
      </c>
      <c r="H1620" s="7" t="s">
        <v>2100</v>
      </c>
      <c r="I1620" t="s">
        <v>689</v>
      </c>
      <c r="J1620" t="s">
        <v>688</v>
      </c>
      <c r="K1620" t="s">
        <v>2101</v>
      </c>
    </row>
    <row r="1621" spans="1:11">
      <c r="A1621" s="171" t="s">
        <v>1025</v>
      </c>
      <c r="B1621" s="5" t="s">
        <v>966</v>
      </c>
      <c r="C1621" s="167" t="s">
        <v>2042</v>
      </c>
      <c r="D1621" s="5" t="s">
        <v>2353</v>
      </c>
      <c r="E1621" s="5" t="str">
        <f>IF(COUNTIF(Site_master[SAP ID],Site_master[[#This Row],[SAP ID]])&gt;1,"duplicate","unique")</f>
        <v>unique</v>
      </c>
      <c r="F1621" s="7" t="s">
        <v>2318</v>
      </c>
      <c r="G1621" s="7" t="s">
        <v>2319</v>
      </c>
      <c r="H1621" s="7" t="s">
        <v>2100</v>
      </c>
      <c r="I1621" t="s">
        <v>689</v>
      </c>
      <c r="J1621" t="s">
        <v>688</v>
      </c>
      <c r="K1621" t="s">
        <v>2101</v>
      </c>
    </row>
    <row r="1622" spans="1:11">
      <c r="A1622" s="171" t="s">
        <v>1025</v>
      </c>
      <c r="B1622" s="5" t="s">
        <v>966</v>
      </c>
      <c r="C1622" s="167" t="s">
        <v>2042</v>
      </c>
      <c r="D1622" s="5" t="s">
        <v>2354</v>
      </c>
      <c r="E1622" s="5" t="str">
        <f>IF(COUNTIF(Site_master[SAP ID],Site_master[[#This Row],[SAP ID]])&gt;1,"duplicate","unique")</f>
        <v>unique</v>
      </c>
      <c r="F1622" s="7" t="s">
        <v>2318</v>
      </c>
      <c r="G1622" s="7" t="s">
        <v>2319</v>
      </c>
      <c r="H1622" s="7" t="s">
        <v>2100</v>
      </c>
      <c r="I1622" t="s">
        <v>689</v>
      </c>
      <c r="J1622" t="s">
        <v>688</v>
      </c>
      <c r="K1622" t="s">
        <v>2101</v>
      </c>
    </row>
    <row r="1623" spans="1:11">
      <c r="A1623" s="171" t="s">
        <v>1025</v>
      </c>
      <c r="B1623" s="5" t="s">
        <v>966</v>
      </c>
      <c r="C1623" s="167" t="s">
        <v>2042</v>
      </c>
      <c r="D1623" s="5" t="s">
        <v>2355</v>
      </c>
      <c r="E1623" s="5" t="str">
        <f>IF(COUNTIF(Site_master[SAP ID],Site_master[[#This Row],[SAP ID]])&gt;1,"duplicate","unique")</f>
        <v>unique</v>
      </c>
      <c r="F1623" s="7" t="s">
        <v>2318</v>
      </c>
      <c r="G1623" s="7" t="s">
        <v>2319</v>
      </c>
      <c r="H1623" s="7" t="s">
        <v>2100</v>
      </c>
      <c r="I1623" t="s">
        <v>689</v>
      </c>
      <c r="J1623" t="s">
        <v>688</v>
      </c>
      <c r="K1623" t="s">
        <v>2101</v>
      </c>
    </row>
    <row r="1624" spans="1:11">
      <c r="A1624" s="171" t="s">
        <v>1025</v>
      </c>
      <c r="B1624" s="5" t="s">
        <v>966</v>
      </c>
      <c r="C1624" s="167" t="s">
        <v>2042</v>
      </c>
      <c r="D1624" s="5" t="s">
        <v>2356</v>
      </c>
      <c r="E1624" s="5" t="str">
        <f>IF(COUNTIF(Site_master[SAP ID],Site_master[[#This Row],[SAP ID]])&gt;1,"duplicate","unique")</f>
        <v>unique</v>
      </c>
      <c r="F1624" s="7" t="s">
        <v>2318</v>
      </c>
      <c r="G1624" s="7" t="s">
        <v>2319</v>
      </c>
      <c r="H1624" s="7" t="s">
        <v>2100</v>
      </c>
      <c r="I1624" t="s">
        <v>689</v>
      </c>
      <c r="J1624" t="s">
        <v>688</v>
      </c>
      <c r="K1624" t="s">
        <v>2101</v>
      </c>
    </row>
    <row r="1625" spans="1:11">
      <c r="A1625" s="171" t="s">
        <v>1025</v>
      </c>
      <c r="B1625" s="5" t="s">
        <v>966</v>
      </c>
      <c r="C1625" s="167" t="s">
        <v>2042</v>
      </c>
      <c r="D1625" s="5" t="s">
        <v>2357</v>
      </c>
      <c r="E1625" s="5" t="str">
        <f>IF(COUNTIF(Site_master[SAP ID],Site_master[[#This Row],[SAP ID]])&gt;1,"duplicate","unique")</f>
        <v>unique</v>
      </c>
      <c r="F1625" s="7" t="s">
        <v>2318</v>
      </c>
      <c r="G1625" s="7" t="s">
        <v>2319</v>
      </c>
      <c r="H1625" s="7" t="s">
        <v>2100</v>
      </c>
      <c r="I1625" t="s">
        <v>689</v>
      </c>
      <c r="J1625" t="s">
        <v>688</v>
      </c>
      <c r="K1625" t="s">
        <v>2101</v>
      </c>
    </row>
    <row r="1626" spans="1:11">
      <c r="A1626" s="171" t="s">
        <v>1025</v>
      </c>
      <c r="B1626" s="5" t="s">
        <v>966</v>
      </c>
      <c r="C1626" s="167" t="s">
        <v>2042</v>
      </c>
      <c r="D1626" s="5" t="s">
        <v>2358</v>
      </c>
      <c r="E1626" s="5" t="str">
        <f>IF(COUNTIF(Site_master[SAP ID],Site_master[[#This Row],[SAP ID]])&gt;1,"duplicate","unique")</f>
        <v>unique</v>
      </c>
      <c r="F1626" s="7" t="s">
        <v>2067</v>
      </c>
      <c r="G1626" s="7" t="s">
        <v>2068</v>
      </c>
      <c r="H1626" s="7" t="s">
        <v>2046</v>
      </c>
      <c r="I1626" s="168" t="s">
        <v>2053</v>
      </c>
      <c r="J1626" t="s">
        <v>2054</v>
      </c>
      <c r="K1626" s="168" t="s">
        <v>2055</v>
      </c>
    </row>
    <row r="1627" spans="1:11">
      <c r="A1627" s="171" t="s">
        <v>1025</v>
      </c>
      <c r="B1627" s="5" t="s">
        <v>966</v>
      </c>
      <c r="C1627" s="167" t="s">
        <v>2042</v>
      </c>
      <c r="D1627" s="5" t="s">
        <v>2359</v>
      </c>
      <c r="E1627" s="5" t="str">
        <f>IF(COUNTIF(Site_master[SAP ID],Site_master[[#This Row],[SAP ID]])&gt;1,"duplicate","unique")</f>
        <v>unique</v>
      </c>
      <c r="F1627" s="7" t="s">
        <v>2079</v>
      </c>
      <c r="G1627" s="7" t="s">
        <v>2080</v>
      </c>
      <c r="H1627" s="7" t="s">
        <v>2046</v>
      </c>
      <c r="I1627" s="168" t="s">
        <v>2053</v>
      </c>
      <c r="J1627" t="s">
        <v>2054</v>
      </c>
      <c r="K1627" s="168" t="s">
        <v>2055</v>
      </c>
    </row>
    <row r="1628" spans="1:11">
      <c r="A1628" s="171" t="s">
        <v>1025</v>
      </c>
      <c r="B1628" s="5" t="s">
        <v>966</v>
      </c>
      <c r="C1628" s="167" t="s">
        <v>2042</v>
      </c>
      <c r="D1628" s="5" t="s">
        <v>2360</v>
      </c>
      <c r="E1628" s="5" t="str">
        <f>IF(COUNTIF(Site_master[SAP ID],Site_master[[#This Row],[SAP ID]])&gt;1,"duplicate","unique")</f>
        <v>unique</v>
      </c>
      <c r="F1628" s="7" t="s">
        <v>2361</v>
      </c>
      <c r="G1628" s="7" t="s">
        <v>2362</v>
      </c>
      <c r="H1628" s="7" t="s">
        <v>2046</v>
      </c>
      <c r="I1628" s="168" t="s">
        <v>2190</v>
      </c>
      <c r="J1628" s="5" t="s">
        <v>2191</v>
      </c>
      <c r="K1628" s="169" t="s">
        <v>2192</v>
      </c>
    </row>
    <row r="1629" spans="1:11">
      <c r="A1629" s="171" t="s">
        <v>1025</v>
      </c>
      <c r="B1629" s="5" t="s">
        <v>966</v>
      </c>
      <c r="C1629" s="167" t="s">
        <v>2042</v>
      </c>
      <c r="D1629" s="5" t="s">
        <v>2363</v>
      </c>
      <c r="E1629" s="5" t="str">
        <f>IF(COUNTIF(Site_master[SAP ID],Site_master[[#This Row],[SAP ID]])&gt;1,"duplicate","unique")</f>
        <v>unique</v>
      </c>
      <c r="F1629" s="7" t="s">
        <v>2361</v>
      </c>
      <c r="G1629" s="7" t="s">
        <v>2362</v>
      </c>
      <c r="H1629" s="7" t="s">
        <v>2046</v>
      </c>
      <c r="I1629" s="168" t="s">
        <v>2190</v>
      </c>
      <c r="J1629" s="5" t="s">
        <v>2191</v>
      </c>
      <c r="K1629" s="169" t="s">
        <v>2192</v>
      </c>
    </row>
    <row r="1630" spans="1:11">
      <c r="A1630" s="171" t="s">
        <v>1025</v>
      </c>
      <c r="B1630" s="5" t="s">
        <v>966</v>
      </c>
      <c r="C1630" s="167" t="s">
        <v>2042</v>
      </c>
      <c r="D1630" s="5" t="s">
        <v>2364</v>
      </c>
      <c r="E1630" s="5" t="str">
        <f>IF(COUNTIF(Site_master[SAP ID],Site_master[[#This Row],[SAP ID]])&gt;1,"duplicate","unique")</f>
        <v>unique</v>
      </c>
      <c r="F1630" s="7" t="s">
        <v>2361</v>
      </c>
      <c r="G1630" s="7" t="s">
        <v>2362</v>
      </c>
      <c r="H1630" s="7" t="s">
        <v>2046</v>
      </c>
      <c r="I1630" s="168" t="s">
        <v>2190</v>
      </c>
      <c r="J1630" s="5" t="s">
        <v>2191</v>
      </c>
      <c r="K1630" s="169" t="s">
        <v>2192</v>
      </c>
    </row>
    <row r="1631" spans="1:11">
      <c r="A1631" s="171" t="s">
        <v>1025</v>
      </c>
      <c r="B1631" s="5" t="s">
        <v>966</v>
      </c>
      <c r="C1631" s="167" t="s">
        <v>2042</v>
      </c>
      <c r="D1631" s="5" t="s">
        <v>2365</v>
      </c>
      <c r="E1631" s="5" t="str">
        <f>IF(COUNTIF(Site_master[SAP ID],Site_master[[#This Row],[SAP ID]])&gt;1,"duplicate","unique")</f>
        <v>unique</v>
      </c>
      <c r="F1631" s="7" t="s">
        <v>2162</v>
      </c>
      <c r="G1631" s="7" t="s">
        <v>2163</v>
      </c>
      <c r="H1631" s="7" t="s">
        <v>2100</v>
      </c>
      <c r="I1631" s="168" t="s">
        <v>2107</v>
      </c>
      <c r="J1631" t="s">
        <v>2108</v>
      </c>
      <c r="K1631" s="168" t="s">
        <v>2109</v>
      </c>
    </row>
    <row r="1632" spans="1:11">
      <c r="A1632" s="171" t="s">
        <v>1025</v>
      </c>
      <c r="B1632" s="5" t="s">
        <v>966</v>
      </c>
      <c r="C1632" s="167" t="s">
        <v>2042</v>
      </c>
      <c r="D1632" s="5" t="s">
        <v>2366</v>
      </c>
      <c r="E1632" s="5" t="str">
        <f>IF(COUNTIF(Site_master[SAP ID],Site_master[[#This Row],[SAP ID]])&gt;1,"duplicate","unique")</f>
        <v>unique</v>
      </c>
      <c r="F1632" s="7" t="s">
        <v>2149</v>
      </c>
      <c r="G1632" s="7" t="s">
        <v>2150</v>
      </c>
      <c r="H1632" s="7" t="s">
        <v>2100</v>
      </c>
      <c r="I1632" s="168" t="s">
        <v>2107</v>
      </c>
      <c r="J1632" t="s">
        <v>2108</v>
      </c>
      <c r="K1632" s="168" t="s">
        <v>2109</v>
      </c>
    </row>
    <row r="1633" spans="1:11">
      <c r="A1633" s="171" t="s">
        <v>1025</v>
      </c>
      <c r="B1633" s="5" t="s">
        <v>966</v>
      </c>
      <c r="C1633" s="167" t="s">
        <v>2042</v>
      </c>
      <c r="D1633" s="5" t="s">
        <v>2367</v>
      </c>
      <c r="E1633" s="5" t="str">
        <f>IF(COUNTIF(Site_master[SAP ID],Site_master[[#This Row],[SAP ID]])&gt;1,"duplicate","unique")</f>
        <v>unique</v>
      </c>
      <c r="F1633" s="7" t="s">
        <v>2149</v>
      </c>
      <c r="G1633" s="7" t="s">
        <v>2150</v>
      </c>
      <c r="H1633" s="7" t="s">
        <v>2100</v>
      </c>
      <c r="I1633" s="168" t="s">
        <v>2107</v>
      </c>
      <c r="J1633" t="s">
        <v>2108</v>
      </c>
      <c r="K1633" s="168" t="s">
        <v>2109</v>
      </c>
    </row>
    <row r="1634" spans="1:11">
      <c r="A1634" s="171" t="s">
        <v>1025</v>
      </c>
      <c r="B1634" s="5" t="s">
        <v>966</v>
      </c>
      <c r="C1634" s="167" t="s">
        <v>2042</v>
      </c>
      <c r="D1634" s="5" t="s">
        <v>2368</v>
      </c>
      <c r="E1634" s="5" t="str">
        <f>IF(COUNTIF(Site_master[SAP ID],Site_master[[#This Row],[SAP ID]])&gt;1,"duplicate","unique")</f>
        <v>unique</v>
      </c>
      <c r="F1634" s="7" t="s">
        <v>2110</v>
      </c>
      <c r="G1634" s="7" t="s">
        <v>2111</v>
      </c>
      <c r="H1634" s="7" t="s">
        <v>2100</v>
      </c>
      <c r="I1634" s="168" t="s">
        <v>2107</v>
      </c>
      <c r="J1634" t="s">
        <v>2108</v>
      </c>
      <c r="K1634" s="168" t="s">
        <v>2109</v>
      </c>
    </row>
    <row r="1635" spans="1:11">
      <c r="A1635" s="171" t="s">
        <v>1025</v>
      </c>
      <c r="B1635" s="5" t="s">
        <v>966</v>
      </c>
      <c r="C1635" s="167" t="s">
        <v>2042</v>
      </c>
      <c r="D1635" s="5" t="s">
        <v>2369</v>
      </c>
      <c r="E1635" s="5" t="str">
        <f>IF(COUNTIF(Site_master[SAP ID],Site_master[[#This Row],[SAP ID]])&gt;1,"duplicate","unique")</f>
        <v>unique</v>
      </c>
      <c r="F1635" s="7" t="s">
        <v>2149</v>
      </c>
      <c r="G1635" s="7" t="s">
        <v>2150</v>
      </c>
      <c r="H1635" s="7" t="s">
        <v>2100</v>
      </c>
      <c r="I1635" s="168" t="s">
        <v>2107</v>
      </c>
      <c r="J1635" t="s">
        <v>2108</v>
      </c>
      <c r="K1635" s="168" t="s">
        <v>2109</v>
      </c>
    </row>
    <row r="1636" spans="1:11">
      <c r="A1636" s="171" t="s">
        <v>1025</v>
      </c>
      <c r="B1636" s="5" t="s">
        <v>966</v>
      </c>
      <c r="C1636" s="167" t="s">
        <v>2042</v>
      </c>
      <c r="D1636" s="5" t="s">
        <v>2370</v>
      </c>
      <c r="E1636" s="5" t="str">
        <f>IF(COUNTIF(Site_master[SAP ID],Site_master[[#This Row],[SAP ID]])&gt;1,"duplicate","unique")</f>
        <v>unique</v>
      </c>
      <c r="F1636" s="7" t="s">
        <v>2249</v>
      </c>
      <c r="G1636" s="7" t="s">
        <v>2250</v>
      </c>
      <c r="H1636" s="7" t="s">
        <v>2046</v>
      </c>
      <c r="I1636" s="168" t="s">
        <v>2190</v>
      </c>
      <c r="J1636" s="5" t="s">
        <v>2191</v>
      </c>
      <c r="K1636" s="169" t="s">
        <v>2192</v>
      </c>
    </row>
    <row r="1637" spans="1:11">
      <c r="A1637" s="171" t="s">
        <v>1025</v>
      </c>
      <c r="B1637" s="5" t="s">
        <v>966</v>
      </c>
      <c r="C1637" s="167" t="s">
        <v>2042</v>
      </c>
      <c r="D1637" s="5" t="s">
        <v>2371</v>
      </c>
      <c r="E1637" s="5" t="str">
        <f>IF(COUNTIF(Site_master[SAP ID],Site_master[[#This Row],[SAP ID]])&gt;1,"duplicate","unique")</f>
        <v>unique</v>
      </c>
      <c r="F1637" s="7" t="s">
        <v>2188</v>
      </c>
      <c r="G1637" s="7" t="s">
        <v>2189</v>
      </c>
      <c r="H1637" s="7" t="s">
        <v>2046</v>
      </c>
      <c r="I1637" s="168" t="s">
        <v>2190</v>
      </c>
      <c r="J1637" s="5" t="s">
        <v>2191</v>
      </c>
      <c r="K1637" s="169" t="s">
        <v>2192</v>
      </c>
    </row>
    <row r="1638" spans="1:11">
      <c r="A1638" s="171" t="s">
        <v>1025</v>
      </c>
      <c r="B1638" s="5" t="s">
        <v>966</v>
      </c>
      <c r="C1638" s="167" t="s">
        <v>2042</v>
      </c>
      <c r="D1638" s="5" t="s">
        <v>2372</v>
      </c>
      <c r="E1638" s="5" t="str">
        <f>IF(COUNTIF(Site_master[SAP ID],Site_master[[#This Row],[SAP ID]])&gt;1,"duplicate","unique")</f>
        <v>unique</v>
      </c>
      <c r="F1638" s="7" t="s">
        <v>2188</v>
      </c>
      <c r="G1638" s="7" t="s">
        <v>2189</v>
      </c>
      <c r="H1638" s="7" t="s">
        <v>2046</v>
      </c>
      <c r="I1638" s="168" t="s">
        <v>2190</v>
      </c>
      <c r="J1638" s="5" t="s">
        <v>2191</v>
      </c>
      <c r="K1638" s="169" t="s">
        <v>2192</v>
      </c>
    </row>
    <row r="1639" spans="1:11">
      <c r="A1639" s="171" t="s">
        <v>1025</v>
      </c>
      <c r="B1639" s="5" t="s">
        <v>966</v>
      </c>
      <c r="C1639" s="167" t="s">
        <v>2042</v>
      </c>
      <c r="D1639" s="5" t="s">
        <v>2373</v>
      </c>
      <c r="E1639" s="5" t="str">
        <f>IF(COUNTIF(Site_master[SAP ID],Site_master[[#This Row],[SAP ID]])&gt;1,"duplicate","unique")</f>
        <v>unique</v>
      </c>
      <c r="F1639" s="7" t="s">
        <v>2149</v>
      </c>
      <c r="G1639" s="7" t="s">
        <v>2150</v>
      </c>
      <c r="H1639" s="7" t="s">
        <v>2100</v>
      </c>
      <c r="I1639" s="168" t="s">
        <v>2107</v>
      </c>
      <c r="J1639" t="s">
        <v>2108</v>
      </c>
      <c r="K1639" s="168" t="s">
        <v>2109</v>
      </c>
    </row>
    <row r="1640" spans="1:11">
      <c r="A1640" s="171" t="s">
        <v>1025</v>
      </c>
      <c r="B1640" s="5" t="s">
        <v>966</v>
      </c>
      <c r="C1640" s="167" t="s">
        <v>2042</v>
      </c>
      <c r="D1640" s="5" t="s">
        <v>2374</v>
      </c>
      <c r="E1640" s="5" t="str">
        <f>IF(COUNTIF(Site_master[SAP ID],Site_master[[#This Row],[SAP ID]])&gt;1,"duplicate","unique")</f>
        <v>unique</v>
      </c>
      <c r="F1640" s="7" t="s">
        <v>2375</v>
      </c>
      <c r="G1640" s="7" t="s">
        <v>2376</v>
      </c>
      <c r="H1640" s="7" t="s">
        <v>2046</v>
      </c>
      <c r="I1640" s="168" t="s">
        <v>2190</v>
      </c>
      <c r="J1640" s="5" t="s">
        <v>2191</v>
      </c>
      <c r="K1640" s="169" t="s">
        <v>2192</v>
      </c>
    </row>
    <row r="1641" spans="1:11">
      <c r="A1641" s="171" t="s">
        <v>1025</v>
      </c>
      <c r="B1641" s="5" t="s">
        <v>966</v>
      </c>
      <c r="C1641" s="167" t="s">
        <v>2042</v>
      </c>
      <c r="D1641" s="5" t="s">
        <v>2377</v>
      </c>
      <c r="E1641" s="5" t="str">
        <f>IF(COUNTIF(Site_master[SAP ID],Site_master[[#This Row],[SAP ID]])&gt;1,"duplicate","unique")</f>
        <v>unique</v>
      </c>
      <c r="F1641" s="7" t="s">
        <v>2361</v>
      </c>
      <c r="G1641" s="7" t="s">
        <v>2362</v>
      </c>
      <c r="H1641" s="7" t="s">
        <v>2046</v>
      </c>
      <c r="I1641" s="168" t="s">
        <v>2190</v>
      </c>
      <c r="J1641" s="5" t="s">
        <v>2191</v>
      </c>
      <c r="K1641" s="169" t="s">
        <v>2192</v>
      </c>
    </row>
    <row r="1642" spans="1:11">
      <c r="A1642" s="171" t="s">
        <v>1025</v>
      </c>
      <c r="B1642" s="5" t="s">
        <v>966</v>
      </c>
      <c r="C1642" s="167" t="s">
        <v>2042</v>
      </c>
      <c r="D1642" s="5" t="s">
        <v>2378</v>
      </c>
      <c r="E1642" s="5" t="str">
        <f>IF(COUNTIF(Site_master[SAP ID],Site_master[[#This Row],[SAP ID]])&gt;1,"duplicate","unique")</f>
        <v>unique</v>
      </c>
      <c r="F1642" s="7" t="s">
        <v>2188</v>
      </c>
      <c r="G1642" s="7" t="s">
        <v>2189</v>
      </c>
      <c r="H1642" s="7" t="s">
        <v>2046</v>
      </c>
      <c r="I1642" s="168" t="s">
        <v>2190</v>
      </c>
      <c r="J1642" s="5" t="s">
        <v>2191</v>
      </c>
      <c r="K1642" s="169" t="s">
        <v>2192</v>
      </c>
    </row>
    <row r="1643" spans="1:11">
      <c r="A1643" s="171" t="s">
        <v>1025</v>
      </c>
      <c r="B1643" s="5" t="s">
        <v>966</v>
      </c>
      <c r="C1643" s="167" t="s">
        <v>2042</v>
      </c>
      <c r="D1643" s="5" t="s">
        <v>2379</v>
      </c>
      <c r="E1643" s="5" t="str">
        <f>IF(COUNTIF(Site_master[SAP ID],Site_master[[#This Row],[SAP ID]])&gt;1,"duplicate","unique")</f>
        <v>unique</v>
      </c>
      <c r="F1643" s="7" t="s">
        <v>2375</v>
      </c>
      <c r="G1643" s="7" t="s">
        <v>2376</v>
      </c>
      <c r="H1643" s="7" t="s">
        <v>2046</v>
      </c>
      <c r="I1643" s="168" t="s">
        <v>2190</v>
      </c>
      <c r="J1643" s="5" t="s">
        <v>2191</v>
      </c>
      <c r="K1643" s="169" t="s">
        <v>2192</v>
      </c>
    </row>
    <row r="1644" spans="1:11">
      <c r="A1644" s="171" t="s">
        <v>1025</v>
      </c>
      <c r="B1644" s="5" t="s">
        <v>966</v>
      </c>
      <c r="C1644" s="167" t="s">
        <v>2042</v>
      </c>
      <c r="D1644" s="5" t="s">
        <v>2380</v>
      </c>
      <c r="E1644" s="5" t="str">
        <f>IF(COUNTIF(Site_master[SAP ID],Site_master[[#This Row],[SAP ID]])&gt;1,"duplicate","unique")</f>
        <v>unique</v>
      </c>
      <c r="F1644" s="7" t="s">
        <v>2105</v>
      </c>
      <c r="G1644" s="7" t="s">
        <v>2106</v>
      </c>
      <c r="H1644" s="7" t="s">
        <v>2100</v>
      </c>
      <c r="I1644" s="168" t="s">
        <v>2107</v>
      </c>
      <c r="J1644" t="s">
        <v>2108</v>
      </c>
      <c r="K1644" s="168" t="s">
        <v>2109</v>
      </c>
    </row>
    <row r="1645" spans="1:11">
      <c r="A1645" s="171" t="s">
        <v>1025</v>
      </c>
      <c r="B1645" s="5" t="s">
        <v>966</v>
      </c>
      <c r="C1645" s="167" t="s">
        <v>2042</v>
      </c>
      <c r="D1645" s="5" t="s">
        <v>2381</v>
      </c>
      <c r="E1645" s="5" t="str">
        <f>IF(COUNTIF(Site_master[SAP ID],Site_master[[#This Row],[SAP ID]])&gt;1,"duplicate","unique")</f>
        <v>unique</v>
      </c>
      <c r="F1645" s="7" t="s">
        <v>2382</v>
      </c>
      <c r="G1645" s="7" t="s">
        <v>2383</v>
      </c>
      <c r="H1645" s="7" t="s">
        <v>2046</v>
      </c>
      <c r="I1645" s="168" t="s">
        <v>2190</v>
      </c>
      <c r="J1645" s="5" t="s">
        <v>2191</v>
      </c>
      <c r="K1645" s="169" t="s">
        <v>2192</v>
      </c>
    </row>
    <row r="1646" spans="1:11">
      <c r="A1646" s="171" t="s">
        <v>1025</v>
      </c>
      <c r="B1646" s="5" t="s">
        <v>966</v>
      </c>
      <c r="C1646" s="167" t="s">
        <v>2042</v>
      </c>
      <c r="D1646" s="5" t="s">
        <v>2384</v>
      </c>
      <c r="E1646" s="5" t="str">
        <f>IF(COUNTIF(Site_master[SAP ID],Site_master[[#This Row],[SAP ID]])&gt;1,"duplicate","unique")</f>
        <v>unique</v>
      </c>
      <c r="F1646" s="7" t="s">
        <v>2188</v>
      </c>
      <c r="G1646" s="7" t="s">
        <v>2189</v>
      </c>
      <c r="H1646" s="7" t="s">
        <v>2046</v>
      </c>
      <c r="I1646" s="168" t="s">
        <v>2190</v>
      </c>
      <c r="J1646" s="5" t="s">
        <v>2191</v>
      </c>
      <c r="K1646" s="169" t="s">
        <v>2192</v>
      </c>
    </row>
    <row r="1647" spans="1:11">
      <c r="A1647" s="171" t="s">
        <v>1025</v>
      </c>
      <c r="B1647" s="5" t="s">
        <v>966</v>
      </c>
      <c r="C1647" s="167" t="s">
        <v>2042</v>
      </c>
      <c r="D1647" s="5" t="s">
        <v>2385</v>
      </c>
      <c r="E1647" s="5" t="str">
        <f>IF(COUNTIF(Site_master[SAP ID],Site_master[[#This Row],[SAP ID]])&gt;1,"duplicate","unique")</f>
        <v>unique</v>
      </c>
      <c r="F1647" s="7" t="s">
        <v>2382</v>
      </c>
      <c r="G1647" s="7" t="s">
        <v>2383</v>
      </c>
      <c r="H1647" s="7" t="s">
        <v>2046</v>
      </c>
      <c r="I1647" s="168" t="s">
        <v>2190</v>
      </c>
      <c r="J1647" s="5" t="s">
        <v>2191</v>
      </c>
      <c r="K1647" s="169" t="s">
        <v>2192</v>
      </c>
    </row>
    <row r="1648" spans="1:11">
      <c r="A1648" s="171" t="s">
        <v>1025</v>
      </c>
      <c r="B1648" s="5" t="s">
        <v>966</v>
      </c>
      <c r="C1648" s="167" t="s">
        <v>2042</v>
      </c>
      <c r="D1648" s="5" t="s">
        <v>2386</v>
      </c>
      <c r="E1648" s="5" t="str">
        <f>IF(COUNTIF(Site_master[SAP ID],Site_master[[#This Row],[SAP ID]])&gt;1,"duplicate","unique")</f>
        <v>unique</v>
      </c>
      <c r="F1648" s="7" t="s">
        <v>2361</v>
      </c>
      <c r="G1648" s="7" t="s">
        <v>2362</v>
      </c>
      <c r="H1648" s="7" t="s">
        <v>2046</v>
      </c>
      <c r="I1648" s="168" t="s">
        <v>2190</v>
      </c>
      <c r="J1648" s="5" t="s">
        <v>2191</v>
      </c>
      <c r="K1648" s="169" t="s">
        <v>2192</v>
      </c>
    </row>
    <row r="1649" spans="1:11">
      <c r="A1649" s="171" t="s">
        <v>1025</v>
      </c>
      <c r="B1649" s="5" t="s">
        <v>966</v>
      </c>
      <c r="C1649" s="167" t="s">
        <v>2042</v>
      </c>
      <c r="D1649" s="5" t="s">
        <v>2387</v>
      </c>
      <c r="E1649" s="5" t="str">
        <f>IF(COUNTIF(Site_master[SAP ID],Site_master[[#This Row],[SAP ID]])&gt;1,"duplicate","unique")</f>
        <v>unique</v>
      </c>
      <c r="F1649" s="7" t="s">
        <v>2382</v>
      </c>
      <c r="G1649" s="7" t="s">
        <v>2383</v>
      </c>
      <c r="H1649" s="7" t="s">
        <v>2046</v>
      </c>
      <c r="I1649" s="168" t="s">
        <v>2190</v>
      </c>
      <c r="J1649" s="5" t="s">
        <v>2191</v>
      </c>
      <c r="K1649" s="169" t="s">
        <v>2192</v>
      </c>
    </row>
    <row r="1650" spans="1:11">
      <c r="A1650" s="171" t="s">
        <v>1025</v>
      </c>
      <c r="B1650" s="5" t="s">
        <v>966</v>
      </c>
      <c r="C1650" s="167" t="s">
        <v>2042</v>
      </c>
      <c r="D1650" s="5" t="s">
        <v>2388</v>
      </c>
      <c r="E1650" s="5" t="str">
        <f>IF(COUNTIF(Site_master[SAP ID],Site_master[[#This Row],[SAP ID]])&gt;1,"duplicate","unique")</f>
        <v>unique</v>
      </c>
      <c r="F1650" s="7" t="s">
        <v>2382</v>
      </c>
      <c r="G1650" s="7" t="s">
        <v>2383</v>
      </c>
      <c r="H1650" s="7" t="s">
        <v>2046</v>
      </c>
      <c r="I1650" s="168" t="s">
        <v>2190</v>
      </c>
      <c r="J1650" s="5" t="s">
        <v>2191</v>
      </c>
      <c r="K1650" s="169" t="s">
        <v>2192</v>
      </c>
    </row>
    <row r="1651" spans="1:11">
      <c r="A1651" s="171" t="s">
        <v>1025</v>
      </c>
      <c r="B1651" s="5" t="s">
        <v>966</v>
      </c>
      <c r="C1651" s="167" t="s">
        <v>2042</v>
      </c>
      <c r="D1651" s="5" t="s">
        <v>2389</v>
      </c>
      <c r="E1651" s="5" t="str">
        <f>IF(COUNTIF(Site_master[SAP ID],Site_master[[#This Row],[SAP ID]])&gt;1,"duplicate","unique")</f>
        <v>unique</v>
      </c>
      <c r="F1651" s="7" t="s">
        <v>2188</v>
      </c>
      <c r="G1651" s="7" t="s">
        <v>2189</v>
      </c>
      <c r="H1651" s="7" t="s">
        <v>2046</v>
      </c>
      <c r="I1651" s="168" t="s">
        <v>2190</v>
      </c>
      <c r="J1651" s="5" t="s">
        <v>2191</v>
      </c>
      <c r="K1651" s="169" t="s">
        <v>2192</v>
      </c>
    </row>
    <row r="1652" spans="1:11">
      <c r="A1652" s="171" t="s">
        <v>1025</v>
      </c>
      <c r="B1652" s="5" t="s">
        <v>966</v>
      </c>
      <c r="C1652" s="167" t="s">
        <v>2042</v>
      </c>
      <c r="D1652" s="5" t="s">
        <v>2390</v>
      </c>
      <c r="E1652" s="5" t="str">
        <f>IF(COUNTIF(Site_master[SAP ID],Site_master[[#This Row],[SAP ID]])&gt;1,"duplicate","unique")</f>
        <v>unique</v>
      </c>
      <c r="F1652" s="7" t="s">
        <v>2382</v>
      </c>
      <c r="G1652" s="7" t="s">
        <v>2383</v>
      </c>
      <c r="H1652" s="7" t="s">
        <v>2046</v>
      </c>
      <c r="I1652" s="168" t="s">
        <v>2190</v>
      </c>
      <c r="J1652" s="5" t="s">
        <v>2191</v>
      </c>
      <c r="K1652" s="169" t="s">
        <v>2192</v>
      </c>
    </row>
    <row r="1653" spans="1:11">
      <c r="A1653" s="171" t="s">
        <v>1025</v>
      </c>
      <c r="B1653" s="5" t="s">
        <v>966</v>
      </c>
      <c r="C1653" s="167" t="s">
        <v>2042</v>
      </c>
      <c r="D1653" s="5" t="s">
        <v>2391</v>
      </c>
      <c r="E1653" s="5" t="str">
        <f>IF(COUNTIF(Site_master[SAP ID],Site_master[[#This Row],[SAP ID]])&gt;1,"duplicate","unique")</f>
        <v>unique</v>
      </c>
      <c r="F1653" s="7" t="s">
        <v>2382</v>
      </c>
      <c r="G1653" s="7" t="s">
        <v>2383</v>
      </c>
      <c r="H1653" s="7" t="s">
        <v>2046</v>
      </c>
      <c r="I1653" s="168" t="s">
        <v>2190</v>
      </c>
      <c r="J1653" s="5" t="s">
        <v>2191</v>
      </c>
      <c r="K1653" s="169" t="s">
        <v>2192</v>
      </c>
    </row>
    <row r="1654" spans="1:11">
      <c r="A1654" s="171" t="s">
        <v>1025</v>
      </c>
      <c r="B1654" s="5" t="s">
        <v>966</v>
      </c>
      <c r="C1654" s="167" t="s">
        <v>2042</v>
      </c>
      <c r="D1654" s="5" t="s">
        <v>2392</v>
      </c>
      <c r="E1654" s="5" t="str">
        <f>IF(COUNTIF(Site_master[SAP ID],Site_master[[#This Row],[SAP ID]])&gt;1,"duplicate","unique")</f>
        <v>unique</v>
      </c>
      <c r="F1654" s="7" t="s">
        <v>2188</v>
      </c>
      <c r="G1654" s="7" t="s">
        <v>2189</v>
      </c>
      <c r="H1654" s="7" t="s">
        <v>2046</v>
      </c>
      <c r="I1654" s="168" t="s">
        <v>2190</v>
      </c>
      <c r="J1654" s="5" t="s">
        <v>2191</v>
      </c>
      <c r="K1654" s="169" t="s">
        <v>2192</v>
      </c>
    </row>
    <row r="1655" spans="1:11">
      <c r="A1655" s="171" t="s">
        <v>1025</v>
      </c>
      <c r="B1655" s="5" t="s">
        <v>966</v>
      </c>
      <c r="C1655" s="167" t="s">
        <v>2042</v>
      </c>
      <c r="D1655" s="5" t="s">
        <v>2393</v>
      </c>
      <c r="E1655" s="5" t="str">
        <f>IF(COUNTIF(Site_master[SAP ID],Site_master[[#This Row],[SAP ID]])&gt;1,"duplicate","unique")</f>
        <v>unique</v>
      </c>
      <c r="F1655" s="7" t="s">
        <v>2149</v>
      </c>
      <c r="G1655" s="7" t="s">
        <v>2150</v>
      </c>
      <c r="H1655" s="7" t="s">
        <v>2100</v>
      </c>
      <c r="I1655" s="168" t="s">
        <v>2107</v>
      </c>
      <c r="J1655" t="s">
        <v>2108</v>
      </c>
      <c r="K1655" s="168" t="s">
        <v>2109</v>
      </c>
    </row>
    <row r="1656" spans="1:11">
      <c r="A1656" s="171" t="s">
        <v>1025</v>
      </c>
      <c r="B1656" s="5" t="s">
        <v>966</v>
      </c>
      <c r="C1656" s="167" t="s">
        <v>2042</v>
      </c>
      <c r="D1656" s="5" t="s">
        <v>2394</v>
      </c>
      <c r="E1656" s="5" t="str">
        <f>IF(COUNTIF(Site_master[SAP ID],Site_master[[#This Row],[SAP ID]])&gt;1,"duplicate","unique")</f>
        <v>unique</v>
      </c>
      <c r="F1656" s="7" t="s">
        <v>2188</v>
      </c>
      <c r="G1656" s="7" t="s">
        <v>2189</v>
      </c>
      <c r="H1656" s="7" t="s">
        <v>2046</v>
      </c>
      <c r="I1656" s="168" t="s">
        <v>2190</v>
      </c>
      <c r="J1656" s="5" t="s">
        <v>2191</v>
      </c>
      <c r="K1656" s="169" t="s">
        <v>2192</v>
      </c>
    </row>
    <row r="1657" spans="1:11">
      <c r="A1657" s="171" t="s">
        <v>1025</v>
      </c>
      <c r="B1657" s="5" t="s">
        <v>966</v>
      </c>
      <c r="C1657" s="167" t="s">
        <v>2042</v>
      </c>
      <c r="D1657" s="5" t="s">
        <v>2395</v>
      </c>
      <c r="E1657" s="5" t="str">
        <f>IF(COUNTIF(Site_master[SAP ID],Site_master[[#This Row],[SAP ID]])&gt;1,"duplicate","unique")</f>
        <v>unique</v>
      </c>
      <c r="F1657" s="7" t="s">
        <v>2361</v>
      </c>
      <c r="G1657" s="7" t="s">
        <v>2362</v>
      </c>
      <c r="H1657" s="7" t="s">
        <v>2046</v>
      </c>
      <c r="I1657" s="168" t="s">
        <v>2190</v>
      </c>
      <c r="J1657" s="5" t="s">
        <v>2191</v>
      </c>
      <c r="K1657" s="169" t="s">
        <v>2192</v>
      </c>
    </row>
    <row r="1658" spans="1:11">
      <c r="A1658" s="171" t="s">
        <v>1025</v>
      </c>
      <c r="B1658" s="5" t="s">
        <v>966</v>
      </c>
      <c r="C1658" s="167" t="s">
        <v>2042</v>
      </c>
      <c r="D1658" s="5" t="s">
        <v>2396</v>
      </c>
      <c r="E1658" s="5" t="str">
        <f>IF(COUNTIF(Site_master[SAP ID],Site_master[[#This Row],[SAP ID]])&gt;1,"duplicate","unique")</f>
        <v>unique</v>
      </c>
      <c r="F1658" s="7" t="s">
        <v>2259</v>
      </c>
      <c r="G1658" s="7" t="s">
        <v>2260</v>
      </c>
      <c r="H1658" s="7" t="s">
        <v>2046</v>
      </c>
      <c r="I1658" s="168" t="s">
        <v>2053</v>
      </c>
      <c r="J1658" t="s">
        <v>2054</v>
      </c>
      <c r="K1658" s="168" t="s">
        <v>2055</v>
      </c>
    </row>
    <row r="1659" spans="1:11">
      <c r="A1659" s="171" t="s">
        <v>1025</v>
      </c>
      <c r="B1659" s="5" t="s">
        <v>966</v>
      </c>
      <c r="C1659" s="167" t="s">
        <v>2042</v>
      </c>
      <c r="D1659" s="5" t="s">
        <v>2397</v>
      </c>
      <c r="E1659" s="5" t="str">
        <f>IF(COUNTIF(Site_master[SAP ID],Site_master[[#This Row],[SAP ID]])&gt;1,"duplicate","unique")</f>
        <v>unique</v>
      </c>
      <c r="F1659" s="7" t="s">
        <v>2259</v>
      </c>
      <c r="G1659" s="7" t="s">
        <v>2260</v>
      </c>
      <c r="H1659" s="7" t="s">
        <v>2046</v>
      </c>
      <c r="I1659" s="168" t="s">
        <v>2053</v>
      </c>
      <c r="J1659" t="s">
        <v>2054</v>
      </c>
      <c r="K1659" s="168" t="s">
        <v>2055</v>
      </c>
    </row>
    <row r="1660" spans="1:11">
      <c r="A1660" s="171" t="s">
        <v>1025</v>
      </c>
      <c r="B1660" s="5" t="s">
        <v>966</v>
      </c>
      <c r="C1660" s="167" t="s">
        <v>2042</v>
      </c>
      <c r="D1660" s="5" t="s">
        <v>2398</v>
      </c>
      <c r="E1660" s="5" t="str">
        <f>IF(COUNTIF(Site_master[SAP ID],Site_master[[#This Row],[SAP ID]])&gt;1,"duplicate","unique")</f>
        <v>unique</v>
      </c>
      <c r="F1660" s="7" t="s">
        <v>2259</v>
      </c>
      <c r="G1660" s="7" t="s">
        <v>2260</v>
      </c>
      <c r="H1660" s="7" t="s">
        <v>2046</v>
      </c>
      <c r="I1660" s="168" t="s">
        <v>2053</v>
      </c>
      <c r="J1660" t="s">
        <v>2054</v>
      </c>
      <c r="K1660" s="168" t="s">
        <v>2055</v>
      </c>
    </row>
    <row r="1661" spans="1:11">
      <c r="A1661" s="171" t="s">
        <v>1025</v>
      </c>
      <c r="B1661" s="5" t="s">
        <v>966</v>
      </c>
      <c r="C1661" s="167" t="s">
        <v>2042</v>
      </c>
      <c r="D1661" s="5" t="s">
        <v>2399</v>
      </c>
      <c r="E1661" s="5" t="str">
        <f>IF(COUNTIF(Site_master[SAP ID],Site_master[[#This Row],[SAP ID]])&gt;1,"duplicate","unique")</f>
        <v>unique</v>
      </c>
      <c r="F1661" s="7" t="s">
        <v>2400</v>
      </c>
      <c r="G1661" s="7" t="s">
        <v>2401</v>
      </c>
      <c r="H1661" s="7" t="s">
        <v>2046</v>
      </c>
      <c r="I1661" s="168" t="s">
        <v>2053</v>
      </c>
      <c r="J1661" t="s">
        <v>2054</v>
      </c>
      <c r="K1661" s="168" t="s">
        <v>2055</v>
      </c>
    </row>
    <row r="1662" spans="1:11">
      <c r="A1662" s="171" t="s">
        <v>1025</v>
      </c>
      <c r="B1662" s="5" t="s">
        <v>966</v>
      </c>
      <c r="C1662" s="167" t="s">
        <v>2042</v>
      </c>
      <c r="D1662" s="5" t="s">
        <v>2402</v>
      </c>
      <c r="E1662" s="5" t="str">
        <f>IF(COUNTIF(Site_master[SAP ID],Site_master[[#This Row],[SAP ID]])&gt;1,"duplicate","unique")</f>
        <v>unique</v>
      </c>
      <c r="F1662" s="7" t="s">
        <v>2057</v>
      </c>
      <c r="G1662" s="7" t="s">
        <v>2058</v>
      </c>
      <c r="H1662" s="7" t="s">
        <v>2046</v>
      </c>
      <c r="I1662" s="168" t="s">
        <v>2053</v>
      </c>
      <c r="J1662" t="s">
        <v>2054</v>
      </c>
      <c r="K1662" s="168" t="s">
        <v>2055</v>
      </c>
    </row>
    <row r="1663" spans="1:11">
      <c r="A1663" s="171" t="s">
        <v>1025</v>
      </c>
      <c r="B1663" s="5" t="s">
        <v>966</v>
      </c>
      <c r="C1663" s="167" t="s">
        <v>2042</v>
      </c>
      <c r="D1663" s="5" t="s">
        <v>2403</v>
      </c>
      <c r="E1663" s="5" t="str">
        <f>IF(COUNTIF(Site_master[SAP ID],Site_master[[#This Row],[SAP ID]])&gt;1,"duplicate","unique")</f>
        <v>unique</v>
      </c>
      <c r="F1663" s="7" t="s">
        <v>2400</v>
      </c>
      <c r="G1663" s="7" t="s">
        <v>2401</v>
      </c>
      <c r="H1663" s="7" t="s">
        <v>2046</v>
      </c>
      <c r="I1663" s="168" t="s">
        <v>2053</v>
      </c>
      <c r="J1663" t="s">
        <v>2054</v>
      </c>
      <c r="K1663" s="168" t="s">
        <v>2055</v>
      </c>
    </row>
    <row r="1664" spans="1:11">
      <c r="A1664" s="171" t="s">
        <v>1025</v>
      </c>
      <c r="B1664" s="5" t="s">
        <v>966</v>
      </c>
      <c r="C1664" s="167" t="s">
        <v>2042</v>
      </c>
      <c r="D1664" s="5" t="s">
        <v>2404</v>
      </c>
      <c r="E1664" s="5" t="str">
        <f>IF(COUNTIF(Site_master[SAP ID],Site_master[[#This Row],[SAP ID]])&gt;1,"duplicate","unique")</f>
        <v>unique</v>
      </c>
      <c r="F1664" s="7" t="s">
        <v>2057</v>
      </c>
      <c r="G1664" s="7" t="s">
        <v>2058</v>
      </c>
      <c r="H1664" s="7" t="s">
        <v>2046</v>
      </c>
      <c r="I1664" s="168" t="s">
        <v>2053</v>
      </c>
      <c r="J1664" t="s">
        <v>2054</v>
      </c>
      <c r="K1664" s="168" t="s">
        <v>2055</v>
      </c>
    </row>
    <row r="1665" spans="1:11">
      <c r="A1665" s="171" t="s">
        <v>1025</v>
      </c>
      <c r="B1665" s="5" t="s">
        <v>966</v>
      </c>
      <c r="C1665" s="167" t="s">
        <v>2042</v>
      </c>
      <c r="D1665" s="5" t="s">
        <v>2405</v>
      </c>
      <c r="E1665" s="5" t="str">
        <f>IF(COUNTIF(Site_master[SAP ID],Site_master[[#This Row],[SAP ID]])&gt;1,"duplicate","unique")</f>
        <v>unique</v>
      </c>
      <c r="F1665" s="7" t="s">
        <v>2259</v>
      </c>
      <c r="G1665" s="7" t="s">
        <v>2260</v>
      </c>
      <c r="H1665" s="7" t="s">
        <v>2046</v>
      </c>
      <c r="I1665" s="168" t="s">
        <v>2053</v>
      </c>
      <c r="J1665" t="s">
        <v>2054</v>
      </c>
      <c r="K1665" s="168" t="s">
        <v>2055</v>
      </c>
    </row>
    <row r="1666" spans="1:11">
      <c r="A1666" s="171" t="s">
        <v>1025</v>
      </c>
      <c r="B1666" s="5" t="s">
        <v>966</v>
      </c>
      <c r="C1666" s="167" t="s">
        <v>2042</v>
      </c>
      <c r="D1666" s="5" t="s">
        <v>2406</v>
      </c>
      <c r="E1666" s="5" t="str">
        <f>IF(COUNTIF(Site_master[SAP ID],Site_master[[#This Row],[SAP ID]])&gt;1,"duplicate","unique")</f>
        <v>unique</v>
      </c>
      <c r="F1666" s="7" t="s">
        <v>2259</v>
      </c>
      <c r="G1666" s="7" t="s">
        <v>2260</v>
      </c>
      <c r="H1666" s="7" t="s">
        <v>2046</v>
      </c>
      <c r="I1666" s="168" t="s">
        <v>2053</v>
      </c>
      <c r="J1666" t="s">
        <v>2054</v>
      </c>
      <c r="K1666" s="168" t="s">
        <v>2055</v>
      </c>
    </row>
    <row r="1667" spans="1:11">
      <c r="A1667" s="171" t="s">
        <v>1025</v>
      </c>
      <c r="B1667" s="5" t="s">
        <v>966</v>
      </c>
      <c r="C1667" s="167" t="s">
        <v>2042</v>
      </c>
      <c r="D1667" s="5" t="s">
        <v>2407</v>
      </c>
      <c r="E1667" s="5" t="str">
        <f>IF(COUNTIF(Site_master[SAP ID],Site_master[[#This Row],[SAP ID]])&gt;1,"duplicate","unique")</f>
        <v>unique</v>
      </c>
      <c r="F1667" s="7" t="s">
        <v>2057</v>
      </c>
      <c r="G1667" s="7" t="s">
        <v>2058</v>
      </c>
      <c r="H1667" s="7" t="s">
        <v>2046</v>
      </c>
      <c r="I1667" s="168" t="s">
        <v>2053</v>
      </c>
      <c r="J1667" t="s">
        <v>2054</v>
      </c>
      <c r="K1667" s="168" t="s">
        <v>2055</v>
      </c>
    </row>
    <row r="1668" spans="1:11">
      <c r="A1668" s="171" t="s">
        <v>1025</v>
      </c>
      <c r="B1668" s="5" t="s">
        <v>966</v>
      </c>
      <c r="C1668" s="167" t="s">
        <v>2042</v>
      </c>
      <c r="D1668" s="5" t="s">
        <v>2408</v>
      </c>
      <c r="E1668" s="5" t="str">
        <f>IF(COUNTIF(Site_master[SAP ID],Site_master[[#This Row],[SAP ID]])&gt;1,"duplicate","unique")</f>
        <v>unique</v>
      </c>
      <c r="F1668" s="7" t="s">
        <v>2057</v>
      </c>
      <c r="G1668" s="7" t="s">
        <v>2058</v>
      </c>
      <c r="H1668" s="7" t="s">
        <v>2046</v>
      </c>
      <c r="I1668" s="168" t="s">
        <v>2053</v>
      </c>
      <c r="J1668" t="s">
        <v>2054</v>
      </c>
      <c r="K1668" s="168" t="s">
        <v>2055</v>
      </c>
    </row>
    <row r="1669" spans="1:11">
      <c r="A1669" s="171" t="s">
        <v>1025</v>
      </c>
      <c r="B1669" s="5" t="s">
        <v>966</v>
      </c>
      <c r="C1669" s="167" t="s">
        <v>2042</v>
      </c>
      <c r="D1669" s="5" t="s">
        <v>2409</v>
      </c>
      <c r="E1669" s="5" t="str">
        <f>IF(COUNTIF(Site_master[SAP ID],Site_master[[#This Row],[SAP ID]])&gt;1,"duplicate","unique")</f>
        <v>unique</v>
      </c>
      <c r="F1669" s="7" t="s">
        <v>2057</v>
      </c>
      <c r="G1669" s="7" t="s">
        <v>2058</v>
      </c>
      <c r="H1669" s="7" t="s">
        <v>2046</v>
      </c>
      <c r="I1669" s="168" t="s">
        <v>2053</v>
      </c>
      <c r="J1669" t="s">
        <v>2054</v>
      </c>
      <c r="K1669" s="168" t="s">
        <v>2055</v>
      </c>
    </row>
    <row r="1670" spans="1:11">
      <c r="A1670" s="171" t="s">
        <v>1025</v>
      </c>
      <c r="B1670" s="5" t="s">
        <v>966</v>
      </c>
      <c r="C1670" s="167" t="s">
        <v>2042</v>
      </c>
      <c r="D1670" s="5" t="s">
        <v>2410</v>
      </c>
      <c r="E1670" s="5" t="str">
        <f>IF(COUNTIF(Site_master[SAP ID],Site_master[[#This Row],[SAP ID]])&gt;1,"duplicate","unique")</f>
        <v>unique</v>
      </c>
      <c r="F1670" s="7" t="s">
        <v>2259</v>
      </c>
      <c r="G1670" s="7" t="s">
        <v>2260</v>
      </c>
      <c r="H1670" s="7" t="s">
        <v>2046</v>
      </c>
      <c r="I1670" s="168" t="s">
        <v>2053</v>
      </c>
      <c r="J1670" t="s">
        <v>2054</v>
      </c>
      <c r="K1670" s="168" t="s">
        <v>2055</v>
      </c>
    </row>
    <row r="1671" spans="1:11">
      <c r="A1671" s="171" t="s">
        <v>1025</v>
      </c>
      <c r="B1671" s="5" t="s">
        <v>966</v>
      </c>
      <c r="C1671" s="167" t="s">
        <v>2042</v>
      </c>
      <c r="D1671" s="5" t="s">
        <v>2411</v>
      </c>
      <c r="E1671" s="5" t="str">
        <f>IF(COUNTIF(Site_master[SAP ID],Site_master[[#This Row],[SAP ID]])&gt;1,"duplicate","unique")</f>
        <v>unique</v>
      </c>
      <c r="F1671" s="7" t="s">
        <v>2259</v>
      </c>
      <c r="G1671" s="7" t="s">
        <v>2260</v>
      </c>
      <c r="H1671" s="7" t="s">
        <v>2046</v>
      </c>
      <c r="I1671" s="168" t="s">
        <v>2053</v>
      </c>
      <c r="J1671" t="s">
        <v>2054</v>
      </c>
      <c r="K1671" s="168" t="s">
        <v>2055</v>
      </c>
    </row>
    <row r="1672" spans="1:11">
      <c r="A1672" s="171" t="s">
        <v>1025</v>
      </c>
      <c r="B1672" s="5" t="s">
        <v>966</v>
      </c>
      <c r="C1672" s="167" t="s">
        <v>2042</v>
      </c>
      <c r="D1672" s="5" t="s">
        <v>2412</v>
      </c>
      <c r="E1672" s="5" t="str">
        <f>IF(COUNTIF(Site_master[SAP ID],Site_master[[#This Row],[SAP ID]])&gt;1,"duplicate","unique")</f>
        <v>unique</v>
      </c>
      <c r="F1672" s="7" t="s">
        <v>2259</v>
      </c>
      <c r="G1672" s="7" t="s">
        <v>2260</v>
      </c>
      <c r="H1672" s="7" t="s">
        <v>2046</v>
      </c>
      <c r="I1672" s="168" t="s">
        <v>2053</v>
      </c>
      <c r="J1672" t="s">
        <v>2054</v>
      </c>
      <c r="K1672" s="168" t="s">
        <v>2055</v>
      </c>
    </row>
    <row r="1673" spans="1:11">
      <c r="A1673" s="171" t="s">
        <v>1025</v>
      </c>
      <c r="B1673" s="5" t="s">
        <v>966</v>
      </c>
      <c r="C1673" s="167" t="s">
        <v>2042</v>
      </c>
      <c r="D1673" s="5" t="s">
        <v>2413</v>
      </c>
      <c r="E1673" s="5" t="str">
        <f>IF(COUNTIF(Site_master[SAP ID],Site_master[[#This Row],[SAP ID]])&gt;1,"duplicate","unique")</f>
        <v>unique</v>
      </c>
      <c r="F1673" s="7" t="s">
        <v>2259</v>
      </c>
      <c r="G1673" s="7" t="s">
        <v>2260</v>
      </c>
      <c r="H1673" s="7" t="s">
        <v>2046</v>
      </c>
      <c r="I1673" s="168" t="s">
        <v>2053</v>
      </c>
      <c r="J1673" t="s">
        <v>2054</v>
      </c>
      <c r="K1673" s="168" t="s">
        <v>2055</v>
      </c>
    </row>
    <row r="1674" spans="1:11">
      <c r="A1674" s="171" t="s">
        <v>1025</v>
      </c>
      <c r="B1674" s="5" t="s">
        <v>966</v>
      </c>
      <c r="C1674" s="167" t="s">
        <v>2042</v>
      </c>
      <c r="D1674" s="5" t="s">
        <v>2414</v>
      </c>
      <c r="E1674" s="5" t="str">
        <f>IF(COUNTIF(Site_master[SAP ID],Site_master[[#This Row],[SAP ID]])&gt;1,"duplicate","unique")</f>
        <v>unique</v>
      </c>
      <c r="F1674" s="7" t="s">
        <v>2400</v>
      </c>
      <c r="G1674" s="7" t="s">
        <v>2401</v>
      </c>
      <c r="H1674" s="7" t="s">
        <v>2046</v>
      </c>
      <c r="I1674" s="168" t="s">
        <v>2053</v>
      </c>
      <c r="J1674" t="s">
        <v>2054</v>
      </c>
      <c r="K1674" s="168" t="s">
        <v>2055</v>
      </c>
    </row>
    <row r="1675" spans="1:11">
      <c r="A1675" s="171" t="s">
        <v>1025</v>
      </c>
      <c r="B1675" s="5" t="s">
        <v>966</v>
      </c>
      <c r="C1675" s="167" t="s">
        <v>2042</v>
      </c>
      <c r="D1675" s="5" t="s">
        <v>2415</v>
      </c>
      <c r="E1675" s="5" t="str">
        <f>IF(COUNTIF(Site_master[SAP ID],Site_master[[#This Row],[SAP ID]])&gt;1,"duplicate","unique")</f>
        <v>unique</v>
      </c>
      <c r="F1675" s="7" t="s">
        <v>2057</v>
      </c>
      <c r="G1675" s="7" t="s">
        <v>2058</v>
      </c>
      <c r="H1675" s="7" t="s">
        <v>2046</v>
      </c>
      <c r="I1675" s="168" t="s">
        <v>2053</v>
      </c>
      <c r="J1675" t="s">
        <v>2054</v>
      </c>
      <c r="K1675" s="168" t="s">
        <v>2055</v>
      </c>
    </row>
    <row r="1676" spans="1:11">
      <c r="A1676" s="171" t="s">
        <v>1025</v>
      </c>
      <c r="B1676" s="5" t="s">
        <v>966</v>
      </c>
      <c r="C1676" s="167" t="s">
        <v>2042</v>
      </c>
      <c r="D1676" s="5" t="s">
        <v>2416</v>
      </c>
      <c r="E1676" s="5" t="str">
        <f>IF(COUNTIF(Site_master[SAP ID],Site_master[[#This Row],[SAP ID]])&gt;1,"duplicate","unique")</f>
        <v>unique</v>
      </c>
      <c r="F1676" s="7" t="s">
        <v>2400</v>
      </c>
      <c r="G1676" s="7" t="s">
        <v>2401</v>
      </c>
      <c r="H1676" s="7" t="s">
        <v>2046</v>
      </c>
      <c r="I1676" s="168" t="s">
        <v>2053</v>
      </c>
      <c r="J1676" t="s">
        <v>2054</v>
      </c>
      <c r="K1676" s="168" t="s">
        <v>2055</v>
      </c>
    </row>
    <row r="1677" spans="1:11">
      <c r="A1677" s="171" t="s">
        <v>1025</v>
      </c>
      <c r="B1677" s="5" t="s">
        <v>966</v>
      </c>
      <c r="C1677" s="167" t="s">
        <v>2042</v>
      </c>
      <c r="D1677" s="5" t="s">
        <v>2417</v>
      </c>
      <c r="E1677" s="5" t="str">
        <f>IF(COUNTIF(Site_master[SAP ID],Site_master[[#This Row],[SAP ID]])&gt;1,"duplicate","unique")</f>
        <v>unique</v>
      </c>
      <c r="F1677" s="7" t="s">
        <v>2057</v>
      </c>
      <c r="G1677" s="7" t="s">
        <v>2058</v>
      </c>
      <c r="H1677" s="7" t="s">
        <v>2046</v>
      </c>
      <c r="I1677" s="168" t="s">
        <v>2053</v>
      </c>
      <c r="J1677" t="s">
        <v>2054</v>
      </c>
      <c r="K1677" s="168" t="s">
        <v>2055</v>
      </c>
    </row>
    <row r="1678" spans="1:11">
      <c r="A1678" s="171" t="s">
        <v>1025</v>
      </c>
      <c r="B1678" s="5" t="s">
        <v>966</v>
      </c>
      <c r="C1678" s="167" t="s">
        <v>2042</v>
      </c>
      <c r="D1678" s="5" t="s">
        <v>2418</v>
      </c>
      <c r="E1678" s="5" t="str">
        <f>IF(COUNTIF(Site_master[SAP ID],Site_master[[#This Row],[SAP ID]])&gt;1,"duplicate","unique")</f>
        <v>unique</v>
      </c>
      <c r="F1678" s="7" t="s">
        <v>2057</v>
      </c>
      <c r="G1678" s="7" t="s">
        <v>2058</v>
      </c>
      <c r="H1678" s="7" t="s">
        <v>2046</v>
      </c>
      <c r="I1678" s="168" t="s">
        <v>2053</v>
      </c>
      <c r="J1678" t="s">
        <v>2054</v>
      </c>
      <c r="K1678" s="168" t="s">
        <v>2055</v>
      </c>
    </row>
    <row r="1679" spans="1:11">
      <c r="A1679" s="171" t="s">
        <v>1025</v>
      </c>
      <c r="B1679" s="5" t="s">
        <v>966</v>
      </c>
      <c r="C1679" s="167" t="s">
        <v>2042</v>
      </c>
      <c r="D1679" s="5" t="s">
        <v>2419</v>
      </c>
      <c r="E1679" s="5" t="str">
        <f>IF(COUNTIF(Site_master[SAP ID],Site_master[[#This Row],[SAP ID]])&gt;1,"duplicate","unique")</f>
        <v>unique</v>
      </c>
      <c r="F1679" s="7" t="s">
        <v>2057</v>
      </c>
      <c r="G1679" s="7" t="s">
        <v>2058</v>
      </c>
      <c r="H1679" s="7" t="s">
        <v>2046</v>
      </c>
      <c r="I1679" s="168" t="s">
        <v>2053</v>
      </c>
      <c r="J1679" t="s">
        <v>2054</v>
      </c>
      <c r="K1679" s="168" t="s">
        <v>2055</v>
      </c>
    </row>
    <row r="1680" spans="1:11">
      <c r="A1680" s="171" t="s">
        <v>1025</v>
      </c>
      <c r="B1680" s="5" t="s">
        <v>966</v>
      </c>
      <c r="C1680" s="167" t="s">
        <v>2042</v>
      </c>
      <c r="D1680" s="5" t="s">
        <v>2420</v>
      </c>
      <c r="E1680" s="5" t="str">
        <f>IF(COUNTIF(Site_master[SAP ID],Site_master[[#This Row],[SAP ID]])&gt;1,"duplicate","unique")</f>
        <v>unique</v>
      </c>
      <c r="F1680" s="7" t="s">
        <v>2057</v>
      </c>
      <c r="G1680" s="7" t="s">
        <v>2058</v>
      </c>
      <c r="H1680" s="7" t="s">
        <v>2046</v>
      </c>
      <c r="I1680" s="168" t="s">
        <v>2053</v>
      </c>
      <c r="J1680" t="s">
        <v>2054</v>
      </c>
      <c r="K1680" s="168" t="s">
        <v>2055</v>
      </c>
    </row>
    <row r="1681" spans="1:11">
      <c r="A1681" s="171" t="s">
        <v>1025</v>
      </c>
      <c r="B1681" s="5" t="s">
        <v>966</v>
      </c>
      <c r="C1681" s="167" t="s">
        <v>2042</v>
      </c>
      <c r="D1681" s="5" t="s">
        <v>2421</v>
      </c>
      <c r="E1681" s="5" t="str">
        <f>IF(COUNTIF(Site_master[SAP ID],Site_master[[#This Row],[SAP ID]])&gt;1,"duplicate","unique")</f>
        <v>unique</v>
      </c>
      <c r="F1681" s="7" t="s">
        <v>2400</v>
      </c>
      <c r="G1681" s="7" t="s">
        <v>2401</v>
      </c>
      <c r="H1681" s="7" t="s">
        <v>2046</v>
      </c>
      <c r="I1681" s="168" t="s">
        <v>2053</v>
      </c>
      <c r="J1681" t="s">
        <v>2054</v>
      </c>
      <c r="K1681" s="168" t="s">
        <v>2055</v>
      </c>
    </row>
    <row r="1682" spans="1:11">
      <c r="A1682" s="171" t="s">
        <v>1025</v>
      </c>
      <c r="B1682" s="5" t="s">
        <v>966</v>
      </c>
      <c r="C1682" s="167" t="s">
        <v>2042</v>
      </c>
      <c r="D1682" s="5" t="s">
        <v>2422</v>
      </c>
      <c r="E1682" s="5" t="str">
        <f>IF(COUNTIF(Site_master[SAP ID],Site_master[[#This Row],[SAP ID]])&gt;1,"duplicate","unique")</f>
        <v>unique</v>
      </c>
      <c r="F1682" s="7" t="s">
        <v>2400</v>
      </c>
      <c r="G1682" s="7" t="s">
        <v>2401</v>
      </c>
      <c r="H1682" s="7" t="s">
        <v>2046</v>
      </c>
      <c r="I1682" s="168" t="s">
        <v>2053</v>
      </c>
      <c r="J1682" t="s">
        <v>2054</v>
      </c>
      <c r="K1682" s="168" t="s">
        <v>2055</v>
      </c>
    </row>
    <row r="1683" spans="1:11">
      <c r="A1683" s="171" t="s">
        <v>1025</v>
      </c>
      <c r="B1683" s="5" t="s">
        <v>966</v>
      </c>
      <c r="C1683" s="167" t="s">
        <v>2042</v>
      </c>
      <c r="D1683" s="5" t="s">
        <v>2423</v>
      </c>
      <c r="E1683" s="5" t="str">
        <f>IF(COUNTIF(Site_master[SAP ID],Site_master[[#This Row],[SAP ID]])&gt;1,"duplicate","unique")</f>
        <v>unique</v>
      </c>
      <c r="F1683" s="7" t="s">
        <v>2400</v>
      </c>
      <c r="G1683" s="7" t="s">
        <v>2401</v>
      </c>
      <c r="H1683" s="7" t="s">
        <v>2046</v>
      </c>
      <c r="I1683" s="168" t="s">
        <v>2053</v>
      </c>
      <c r="J1683" t="s">
        <v>2054</v>
      </c>
      <c r="K1683" s="168" t="s">
        <v>2055</v>
      </c>
    </row>
    <row r="1684" spans="1:11">
      <c r="A1684" s="171" t="s">
        <v>1025</v>
      </c>
      <c r="B1684" s="5" t="s">
        <v>966</v>
      </c>
      <c r="C1684" s="167" t="s">
        <v>2042</v>
      </c>
      <c r="D1684" s="5" t="s">
        <v>2424</v>
      </c>
      <c r="E1684" s="5" t="str">
        <f>IF(COUNTIF(Site_master[SAP ID],Site_master[[#This Row],[SAP ID]])&gt;1,"duplicate","unique")</f>
        <v>unique</v>
      </c>
      <c r="F1684" s="7" t="s">
        <v>2057</v>
      </c>
      <c r="G1684" s="7" t="s">
        <v>2058</v>
      </c>
      <c r="H1684" s="7" t="s">
        <v>2046</v>
      </c>
      <c r="I1684" s="168" t="s">
        <v>2053</v>
      </c>
      <c r="J1684" t="s">
        <v>2054</v>
      </c>
      <c r="K1684" s="168" t="s">
        <v>2055</v>
      </c>
    </row>
    <row r="1685" spans="1:11">
      <c r="A1685" s="171" t="s">
        <v>1025</v>
      </c>
      <c r="B1685" s="5" t="s">
        <v>966</v>
      </c>
      <c r="C1685" s="167" t="s">
        <v>2042</v>
      </c>
      <c r="D1685" s="5" t="s">
        <v>2425</v>
      </c>
      <c r="E1685" s="5" t="str">
        <f>IF(COUNTIF(Site_master[SAP ID],Site_master[[#This Row],[SAP ID]])&gt;1,"duplicate","unique")</f>
        <v>unique</v>
      </c>
      <c r="F1685" s="7" t="s">
        <v>2057</v>
      </c>
      <c r="G1685" s="7" t="s">
        <v>2058</v>
      </c>
      <c r="H1685" s="7" t="s">
        <v>2046</v>
      </c>
      <c r="I1685" s="168" t="s">
        <v>2053</v>
      </c>
      <c r="J1685" t="s">
        <v>2054</v>
      </c>
      <c r="K1685" s="168" t="s">
        <v>2055</v>
      </c>
    </row>
    <row r="1686" spans="1:11">
      <c r="A1686" s="171" t="s">
        <v>1025</v>
      </c>
      <c r="B1686" s="5" t="s">
        <v>966</v>
      </c>
      <c r="C1686" s="167" t="s">
        <v>2042</v>
      </c>
      <c r="D1686" s="5" t="s">
        <v>2426</v>
      </c>
      <c r="E1686" s="5" t="str">
        <f>IF(COUNTIF(Site_master[SAP ID],Site_master[[#This Row],[SAP ID]])&gt;1,"duplicate","unique")</f>
        <v>unique</v>
      </c>
      <c r="F1686" s="7" t="s">
        <v>2057</v>
      </c>
      <c r="G1686" s="7" t="s">
        <v>2058</v>
      </c>
      <c r="H1686" s="7" t="s">
        <v>2046</v>
      </c>
      <c r="I1686" s="168" t="s">
        <v>2053</v>
      </c>
      <c r="J1686" t="s">
        <v>2054</v>
      </c>
      <c r="K1686" s="168" t="s">
        <v>2055</v>
      </c>
    </row>
    <row r="1687" spans="1:11">
      <c r="A1687" s="171" t="s">
        <v>1025</v>
      </c>
      <c r="B1687" s="5" t="s">
        <v>966</v>
      </c>
      <c r="C1687" s="167" t="s">
        <v>2042</v>
      </c>
      <c r="D1687" s="5" t="s">
        <v>2427</v>
      </c>
      <c r="E1687" s="5" t="str">
        <f>IF(COUNTIF(Site_master[SAP ID],Site_master[[#This Row],[SAP ID]])&gt;1,"duplicate","unique")</f>
        <v>unique</v>
      </c>
      <c r="F1687" s="7" t="s">
        <v>2400</v>
      </c>
      <c r="G1687" s="7" t="s">
        <v>2401</v>
      </c>
      <c r="H1687" s="7" t="s">
        <v>2046</v>
      </c>
      <c r="I1687" s="168" t="s">
        <v>2053</v>
      </c>
      <c r="J1687" t="s">
        <v>2054</v>
      </c>
      <c r="K1687" s="168" t="s">
        <v>2055</v>
      </c>
    </row>
    <row r="1688" spans="1:11">
      <c r="A1688" s="171" t="s">
        <v>1025</v>
      </c>
      <c r="B1688" s="5" t="s">
        <v>966</v>
      </c>
      <c r="C1688" s="167" t="s">
        <v>2042</v>
      </c>
      <c r="D1688" s="5" t="s">
        <v>2428</v>
      </c>
      <c r="E1688" s="5" t="str">
        <f>IF(COUNTIF(Site_master[SAP ID],Site_master[[#This Row],[SAP ID]])&gt;1,"duplicate","unique")</f>
        <v>unique</v>
      </c>
      <c r="F1688" s="7" t="s">
        <v>2057</v>
      </c>
      <c r="G1688" s="7" t="s">
        <v>2058</v>
      </c>
      <c r="H1688" s="7" t="s">
        <v>2046</v>
      </c>
      <c r="I1688" s="168" t="s">
        <v>2053</v>
      </c>
      <c r="J1688" t="s">
        <v>2054</v>
      </c>
      <c r="K1688" s="168" t="s">
        <v>2055</v>
      </c>
    </row>
    <row r="1689" spans="1:11">
      <c r="A1689" s="171" t="s">
        <v>1025</v>
      </c>
      <c r="B1689" s="5" t="s">
        <v>966</v>
      </c>
      <c r="C1689" s="167" t="s">
        <v>2042</v>
      </c>
      <c r="D1689" s="5" t="s">
        <v>2429</v>
      </c>
      <c r="E1689" s="5" t="str">
        <f>IF(COUNTIF(Site_master[SAP ID],Site_master[[#This Row],[SAP ID]])&gt;1,"duplicate","unique")</f>
        <v>unique</v>
      </c>
      <c r="F1689" s="7" t="s">
        <v>2057</v>
      </c>
      <c r="G1689" s="7" t="s">
        <v>2058</v>
      </c>
      <c r="H1689" s="7" t="s">
        <v>2046</v>
      </c>
      <c r="I1689" s="168" t="s">
        <v>2053</v>
      </c>
      <c r="J1689" t="s">
        <v>2054</v>
      </c>
      <c r="K1689" s="168" t="s">
        <v>2055</v>
      </c>
    </row>
    <row r="1690" spans="1:11">
      <c r="A1690" s="171" t="s">
        <v>1025</v>
      </c>
      <c r="B1690" s="5" t="s">
        <v>966</v>
      </c>
      <c r="C1690" s="167" t="s">
        <v>2042</v>
      </c>
      <c r="D1690" s="5" t="s">
        <v>2430</v>
      </c>
      <c r="E1690" s="5" t="str">
        <f>IF(COUNTIF(Site_master[SAP ID],Site_master[[#This Row],[SAP ID]])&gt;1,"duplicate","unique")</f>
        <v>unique</v>
      </c>
      <c r="F1690" s="7" t="s">
        <v>2400</v>
      </c>
      <c r="G1690" s="7" t="s">
        <v>2401</v>
      </c>
      <c r="H1690" s="7" t="s">
        <v>2046</v>
      </c>
      <c r="I1690" s="168" t="s">
        <v>2053</v>
      </c>
      <c r="J1690" t="s">
        <v>2054</v>
      </c>
      <c r="K1690" s="168" t="s">
        <v>2055</v>
      </c>
    </row>
    <row r="1691" spans="1:11">
      <c r="A1691" s="171" t="s">
        <v>1025</v>
      </c>
      <c r="B1691" s="5" t="s">
        <v>966</v>
      </c>
      <c r="C1691" s="167" t="s">
        <v>2042</v>
      </c>
      <c r="D1691" s="5" t="s">
        <v>2431</v>
      </c>
      <c r="E1691" s="5" t="str">
        <f>IF(COUNTIF(Site_master[SAP ID],Site_master[[#This Row],[SAP ID]])&gt;1,"duplicate","unique")</f>
        <v>unique</v>
      </c>
      <c r="F1691" s="7" t="s">
        <v>2057</v>
      </c>
      <c r="G1691" s="7" t="s">
        <v>2058</v>
      </c>
      <c r="H1691" s="7" t="s">
        <v>2046</v>
      </c>
      <c r="I1691" s="168" t="s">
        <v>2053</v>
      </c>
      <c r="J1691" t="s">
        <v>2054</v>
      </c>
      <c r="K1691" s="168" t="s">
        <v>2055</v>
      </c>
    </row>
    <row r="1692" spans="1:11">
      <c r="A1692" s="171" t="s">
        <v>1025</v>
      </c>
      <c r="B1692" s="5" t="s">
        <v>966</v>
      </c>
      <c r="C1692" s="167" t="s">
        <v>2042</v>
      </c>
      <c r="D1692" s="5" t="s">
        <v>2432</v>
      </c>
      <c r="E1692" s="5" t="str">
        <f>IF(COUNTIF(Site_master[SAP ID],Site_master[[#This Row],[SAP ID]])&gt;1,"duplicate","unique")</f>
        <v>unique</v>
      </c>
      <c r="F1692" s="7" t="s">
        <v>2400</v>
      </c>
      <c r="G1692" s="7" t="s">
        <v>2401</v>
      </c>
      <c r="H1692" s="7" t="s">
        <v>2046</v>
      </c>
      <c r="I1692" s="168" t="s">
        <v>2053</v>
      </c>
      <c r="J1692" t="s">
        <v>2054</v>
      </c>
      <c r="K1692" s="168" t="s">
        <v>2055</v>
      </c>
    </row>
    <row r="1693" spans="1:11">
      <c r="A1693" s="171" t="s">
        <v>1025</v>
      </c>
      <c r="B1693" s="5" t="s">
        <v>966</v>
      </c>
      <c r="C1693" s="167" t="s">
        <v>2042</v>
      </c>
      <c r="D1693" s="5" t="s">
        <v>2433</v>
      </c>
      <c r="E1693" s="5" t="str">
        <f>IF(COUNTIF(Site_master[SAP ID],Site_master[[#This Row],[SAP ID]])&gt;1,"duplicate","unique")</f>
        <v>unique</v>
      </c>
      <c r="F1693" s="7" t="s">
        <v>2400</v>
      </c>
      <c r="G1693" s="7" t="s">
        <v>2401</v>
      </c>
      <c r="H1693" s="7" t="s">
        <v>2046</v>
      </c>
      <c r="I1693" s="168" t="s">
        <v>2053</v>
      </c>
      <c r="J1693" t="s">
        <v>2054</v>
      </c>
      <c r="K1693" s="168" t="s">
        <v>2055</v>
      </c>
    </row>
    <row r="1694" spans="1:11">
      <c r="A1694" s="171" t="s">
        <v>1025</v>
      </c>
      <c r="B1694" s="5" t="s">
        <v>966</v>
      </c>
      <c r="C1694" s="167" t="s">
        <v>2042</v>
      </c>
      <c r="D1694" s="5" t="s">
        <v>2434</v>
      </c>
      <c r="E1694" s="5" t="str">
        <f>IF(COUNTIF(Site_master[SAP ID],Site_master[[#This Row],[SAP ID]])&gt;1,"duplicate","unique")</f>
        <v>unique</v>
      </c>
      <c r="F1694" s="7" t="s">
        <v>2057</v>
      </c>
      <c r="G1694" s="7" t="s">
        <v>2058</v>
      </c>
      <c r="H1694" s="7" t="s">
        <v>2046</v>
      </c>
      <c r="I1694" s="168" t="s">
        <v>2053</v>
      </c>
      <c r="J1694" t="s">
        <v>2054</v>
      </c>
      <c r="K1694" s="168" t="s">
        <v>2055</v>
      </c>
    </row>
    <row r="1695" spans="1:11">
      <c r="A1695" s="171" t="s">
        <v>1025</v>
      </c>
      <c r="B1695" s="5" t="s">
        <v>966</v>
      </c>
      <c r="C1695" s="167" t="s">
        <v>2042</v>
      </c>
      <c r="D1695" s="5" t="s">
        <v>2435</v>
      </c>
      <c r="E1695" s="5" t="str">
        <f>IF(COUNTIF(Site_master[SAP ID],Site_master[[#This Row],[SAP ID]])&gt;1,"duplicate","unique")</f>
        <v>unique</v>
      </c>
      <c r="F1695" s="7" t="s">
        <v>2400</v>
      </c>
      <c r="G1695" s="7" t="s">
        <v>2401</v>
      </c>
      <c r="H1695" s="7" t="s">
        <v>2046</v>
      </c>
      <c r="I1695" s="168" t="s">
        <v>2053</v>
      </c>
      <c r="J1695" t="s">
        <v>2054</v>
      </c>
      <c r="K1695" s="168" t="s">
        <v>2055</v>
      </c>
    </row>
    <row r="1696" spans="1:11">
      <c r="A1696" s="171" t="s">
        <v>1025</v>
      </c>
      <c r="B1696" s="5" t="s">
        <v>966</v>
      </c>
      <c r="C1696" s="167" t="s">
        <v>2042</v>
      </c>
      <c r="D1696" s="5" t="s">
        <v>2436</v>
      </c>
      <c r="E1696" s="5" t="str">
        <f>IF(COUNTIF(Site_master[SAP ID],Site_master[[#This Row],[SAP ID]])&gt;1,"duplicate","unique")</f>
        <v>unique</v>
      </c>
      <c r="F1696" s="7" t="s">
        <v>2057</v>
      </c>
      <c r="G1696" s="7" t="s">
        <v>2058</v>
      </c>
      <c r="H1696" s="7" t="s">
        <v>2046</v>
      </c>
      <c r="I1696" s="168" t="s">
        <v>2053</v>
      </c>
      <c r="J1696" t="s">
        <v>2054</v>
      </c>
      <c r="K1696" s="168" t="s">
        <v>2055</v>
      </c>
    </row>
    <row r="1697" spans="1:11">
      <c r="A1697" s="171" t="s">
        <v>1025</v>
      </c>
      <c r="B1697" s="5" t="s">
        <v>966</v>
      </c>
      <c r="C1697" s="167" t="s">
        <v>2042</v>
      </c>
      <c r="D1697" s="5" t="s">
        <v>2437</v>
      </c>
      <c r="E1697" s="5" t="str">
        <f>IF(COUNTIF(Site_master[SAP ID],Site_master[[#This Row],[SAP ID]])&gt;1,"duplicate","unique")</f>
        <v>unique</v>
      </c>
      <c r="F1697" s="7" t="s">
        <v>2400</v>
      </c>
      <c r="G1697" s="7" t="s">
        <v>2401</v>
      </c>
      <c r="H1697" s="7" t="s">
        <v>2046</v>
      </c>
      <c r="I1697" s="168" t="s">
        <v>2053</v>
      </c>
      <c r="J1697" t="s">
        <v>2054</v>
      </c>
      <c r="K1697" s="168" t="s">
        <v>2055</v>
      </c>
    </row>
    <row r="1698" spans="1:11">
      <c r="A1698" s="171" t="s">
        <v>1025</v>
      </c>
      <c r="B1698" s="5" t="s">
        <v>966</v>
      </c>
      <c r="C1698" s="167" t="s">
        <v>2042</v>
      </c>
      <c r="D1698" s="5" t="s">
        <v>2438</v>
      </c>
      <c r="E1698" s="5" t="str">
        <f>IF(COUNTIF(Site_master[SAP ID],Site_master[[#This Row],[SAP ID]])&gt;1,"duplicate","unique")</f>
        <v>unique</v>
      </c>
      <c r="F1698" s="7" t="s">
        <v>2259</v>
      </c>
      <c r="G1698" s="7" t="s">
        <v>2260</v>
      </c>
      <c r="H1698" s="7" t="s">
        <v>2046</v>
      </c>
      <c r="I1698" s="168" t="s">
        <v>2053</v>
      </c>
      <c r="J1698" t="s">
        <v>2054</v>
      </c>
      <c r="K1698" s="168" t="s">
        <v>2055</v>
      </c>
    </row>
    <row r="1699" spans="1:11">
      <c r="A1699" s="171" t="s">
        <v>1025</v>
      </c>
      <c r="B1699" s="5" t="s">
        <v>966</v>
      </c>
      <c r="C1699" s="167" t="s">
        <v>2042</v>
      </c>
      <c r="D1699" s="5" t="s">
        <v>2439</v>
      </c>
      <c r="E1699" s="5" t="str">
        <f>IF(COUNTIF(Site_master[SAP ID],Site_master[[#This Row],[SAP ID]])&gt;1,"duplicate","unique")</f>
        <v>unique</v>
      </c>
      <c r="F1699" s="7" t="s">
        <v>2259</v>
      </c>
      <c r="G1699" s="7" t="s">
        <v>2260</v>
      </c>
      <c r="H1699" s="7" t="s">
        <v>2046</v>
      </c>
      <c r="I1699" s="168" t="s">
        <v>2053</v>
      </c>
      <c r="J1699" t="s">
        <v>2054</v>
      </c>
      <c r="K1699" s="168" t="s">
        <v>2055</v>
      </c>
    </row>
    <row r="1700" spans="1:11">
      <c r="A1700" s="171" t="s">
        <v>1025</v>
      </c>
      <c r="B1700" s="5" t="s">
        <v>966</v>
      </c>
      <c r="C1700" s="167" t="s">
        <v>2042</v>
      </c>
      <c r="D1700" s="5" t="s">
        <v>2440</v>
      </c>
      <c r="E1700" s="5" t="str">
        <f>IF(COUNTIF(Site_master[SAP ID],Site_master[[#This Row],[SAP ID]])&gt;1,"duplicate","unique")</f>
        <v>unique</v>
      </c>
      <c r="F1700" s="7" t="s">
        <v>2400</v>
      </c>
      <c r="G1700" s="7" t="s">
        <v>2401</v>
      </c>
      <c r="H1700" s="7" t="s">
        <v>2046</v>
      </c>
      <c r="I1700" s="168" t="s">
        <v>2053</v>
      </c>
      <c r="J1700" t="s">
        <v>2054</v>
      </c>
      <c r="K1700" s="168" t="s">
        <v>2055</v>
      </c>
    </row>
    <row r="1701" spans="1:11">
      <c r="A1701" s="171" t="s">
        <v>1025</v>
      </c>
      <c r="B1701" s="5" t="s">
        <v>966</v>
      </c>
      <c r="C1701" s="167" t="s">
        <v>2042</v>
      </c>
      <c r="D1701" s="5" t="s">
        <v>2441</v>
      </c>
      <c r="E1701" s="5" t="str">
        <f>IF(COUNTIF(Site_master[SAP ID],Site_master[[#This Row],[SAP ID]])&gt;1,"duplicate","unique")</f>
        <v>unique</v>
      </c>
      <c r="F1701" s="7" t="s">
        <v>2057</v>
      </c>
      <c r="G1701" s="7" t="s">
        <v>2058</v>
      </c>
      <c r="H1701" s="7" t="s">
        <v>2046</v>
      </c>
      <c r="I1701" s="168" t="s">
        <v>2053</v>
      </c>
      <c r="J1701" t="s">
        <v>2054</v>
      </c>
      <c r="K1701" s="168" t="s">
        <v>2055</v>
      </c>
    </row>
    <row r="1702" spans="1:11">
      <c r="A1702" s="171" t="s">
        <v>1025</v>
      </c>
      <c r="B1702" s="5" t="s">
        <v>966</v>
      </c>
      <c r="C1702" s="167" t="s">
        <v>2042</v>
      </c>
      <c r="D1702" s="5" t="s">
        <v>2442</v>
      </c>
      <c r="E1702" s="5" t="str">
        <f>IF(COUNTIF(Site_master[SAP ID],Site_master[[#This Row],[SAP ID]])&gt;1,"duplicate","unique")</f>
        <v>unique</v>
      </c>
      <c r="F1702" s="7" t="s">
        <v>2259</v>
      </c>
      <c r="G1702" s="7" t="s">
        <v>2260</v>
      </c>
      <c r="H1702" s="7" t="s">
        <v>2046</v>
      </c>
      <c r="I1702" s="168" t="s">
        <v>2053</v>
      </c>
      <c r="J1702" t="s">
        <v>2054</v>
      </c>
      <c r="K1702" s="168" t="s">
        <v>2055</v>
      </c>
    </row>
    <row r="1703" spans="1:11">
      <c r="A1703" s="171" t="s">
        <v>1025</v>
      </c>
      <c r="B1703" s="5" t="s">
        <v>966</v>
      </c>
      <c r="C1703" s="167" t="s">
        <v>2042</v>
      </c>
      <c r="D1703" s="5" t="s">
        <v>2443</v>
      </c>
      <c r="E1703" s="5" t="str">
        <f>IF(COUNTIF(Site_master[SAP ID],Site_master[[#This Row],[SAP ID]])&gt;1,"duplicate","unique")</f>
        <v>unique</v>
      </c>
      <c r="F1703" s="7" t="s">
        <v>2400</v>
      </c>
      <c r="G1703" s="7" t="s">
        <v>2401</v>
      </c>
      <c r="H1703" s="7" t="s">
        <v>2046</v>
      </c>
      <c r="I1703" s="168" t="s">
        <v>2053</v>
      </c>
      <c r="J1703" t="s">
        <v>2054</v>
      </c>
      <c r="K1703" s="168" t="s">
        <v>2055</v>
      </c>
    </row>
    <row r="1704" spans="1:11">
      <c r="A1704" s="171" t="s">
        <v>1025</v>
      </c>
      <c r="B1704" s="5" t="s">
        <v>966</v>
      </c>
      <c r="C1704" s="167" t="s">
        <v>2042</v>
      </c>
      <c r="D1704" s="5" t="s">
        <v>2444</v>
      </c>
      <c r="E1704" s="5" t="str">
        <f>IF(COUNTIF(Site_master[SAP ID],Site_master[[#This Row],[SAP ID]])&gt;1,"duplicate","unique")</f>
        <v>unique</v>
      </c>
      <c r="F1704" s="7" t="s">
        <v>2400</v>
      </c>
      <c r="G1704" s="7" t="s">
        <v>2401</v>
      </c>
      <c r="H1704" s="7" t="s">
        <v>2046</v>
      </c>
      <c r="I1704" s="168" t="s">
        <v>2053</v>
      </c>
      <c r="J1704" t="s">
        <v>2054</v>
      </c>
      <c r="K1704" s="168" t="s">
        <v>2055</v>
      </c>
    </row>
    <row r="1705" spans="1:11">
      <c r="A1705" s="171" t="s">
        <v>1025</v>
      </c>
      <c r="B1705" s="5" t="s">
        <v>966</v>
      </c>
      <c r="C1705" s="167" t="s">
        <v>2042</v>
      </c>
      <c r="D1705" s="5" t="s">
        <v>2445</v>
      </c>
      <c r="E1705" s="5" t="str">
        <f>IF(COUNTIF(Site_master[SAP ID],Site_master[[#This Row],[SAP ID]])&gt;1,"duplicate","unique")</f>
        <v>unique</v>
      </c>
      <c r="F1705" s="7" t="s">
        <v>2295</v>
      </c>
      <c r="G1705" s="7" t="s">
        <v>2296</v>
      </c>
      <c r="H1705" s="7" t="s">
        <v>2046</v>
      </c>
      <c r="I1705" s="168" t="s">
        <v>2047</v>
      </c>
      <c r="J1705" s="5" t="s">
        <v>2048</v>
      </c>
      <c r="K1705" s="168" t="s">
        <v>2049</v>
      </c>
    </row>
    <row r="1706" spans="1:11">
      <c r="A1706" s="171" t="s">
        <v>1025</v>
      </c>
      <c r="B1706" s="5" t="s">
        <v>966</v>
      </c>
      <c r="C1706" s="167" t="s">
        <v>2042</v>
      </c>
      <c r="D1706" s="5" t="s">
        <v>2446</v>
      </c>
      <c r="E1706" s="5" t="str">
        <f>IF(COUNTIF(Site_master[SAP ID],Site_master[[#This Row],[SAP ID]])&gt;1,"duplicate","unique")</f>
        <v>unique</v>
      </c>
      <c r="F1706" s="7" t="s">
        <v>2295</v>
      </c>
      <c r="G1706" s="7" t="s">
        <v>2296</v>
      </c>
      <c r="H1706" s="7" t="s">
        <v>2046</v>
      </c>
      <c r="I1706" s="168" t="s">
        <v>2047</v>
      </c>
      <c r="J1706" s="5" t="s">
        <v>2048</v>
      </c>
      <c r="K1706" s="168" t="s">
        <v>2049</v>
      </c>
    </row>
    <row r="1707" spans="1:11">
      <c r="A1707" s="171" t="s">
        <v>1025</v>
      </c>
      <c r="B1707" s="5" t="s">
        <v>966</v>
      </c>
      <c r="C1707" s="167" t="s">
        <v>2042</v>
      </c>
      <c r="D1707" s="5" t="s">
        <v>2447</v>
      </c>
      <c r="E1707" s="5" t="str">
        <f>IF(COUNTIF(Site_master[SAP ID],Site_master[[#This Row],[SAP ID]])&gt;1,"duplicate","unique")</f>
        <v>unique</v>
      </c>
      <c r="F1707" s="7" t="s">
        <v>2295</v>
      </c>
      <c r="G1707" s="7" t="s">
        <v>2296</v>
      </c>
      <c r="H1707" s="7" t="s">
        <v>2046</v>
      </c>
      <c r="I1707" s="168" t="s">
        <v>2047</v>
      </c>
      <c r="J1707" s="5" t="s">
        <v>2048</v>
      </c>
      <c r="K1707" s="168" t="s">
        <v>2049</v>
      </c>
    </row>
    <row r="1708" spans="1:11">
      <c r="A1708" s="171" t="s">
        <v>1025</v>
      </c>
      <c r="B1708" s="5" t="s">
        <v>966</v>
      </c>
      <c r="C1708" s="167" t="s">
        <v>2042</v>
      </c>
      <c r="D1708" s="5" t="s">
        <v>2448</v>
      </c>
      <c r="E1708" s="5" t="str">
        <f>IF(COUNTIF(Site_master[SAP ID],Site_master[[#This Row],[SAP ID]])&gt;1,"duplicate","unique")</f>
        <v>unique</v>
      </c>
      <c r="F1708" s="7" t="s">
        <v>2295</v>
      </c>
      <c r="G1708" s="7" t="s">
        <v>2296</v>
      </c>
      <c r="H1708" s="7" t="s">
        <v>2046</v>
      </c>
      <c r="I1708" s="168" t="s">
        <v>2047</v>
      </c>
      <c r="J1708" s="5" t="s">
        <v>2048</v>
      </c>
      <c r="K1708" s="168" t="s">
        <v>2049</v>
      </c>
    </row>
    <row r="1709" spans="1:11">
      <c r="A1709" s="171" t="s">
        <v>1025</v>
      </c>
      <c r="B1709" s="5" t="s">
        <v>966</v>
      </c>
      <c r="C1709" s="167" t="s">
        <v>2042</v>
      </c>
      <c r="D1709" s="5" t="s">
        <v>2449</v>
      </c>
      <c r="E1709" s="5" t="str">
        <f>IF(COUNTIF(Site_master[SAP ID],Site_master[[#This Row],[SAP ID]])&gt;1,"duplicate","unique")</f>
        <v>unique</v>
      </c>
      <c r="F1709" s="7" t="s">
        <v>2450</v>
      </c>
      <c r="G1709" s="7" t="s">
        <v>2451</v>
      </c>
      <c r="H1709" s="7" t="s">
        <v>2046</v>
      </c>
      <c r="I1709" s="168" t="s">
        <v>2053</v>
      </c>
      <c r="J1709" t="s">
        <v>2054</v>
      </c>
      <c r="K1709" s="168" t="s">
        <v>2055</v>
      </c>
    </row>
    <row r="1710" spans="1:11">
      <c r="A1710" s="171" t="s">
        <v>1025</v>
      </c>
      <c r="B1710" s="5" t="s">
        <v>966</v>
      </c>
      <c r="C1710" s="167" t="s">
        <v>2042</v>
      </c>
      <c r="D1710" s="5" t="s">
        <v>2452</v>
      </c>
      <c r="E1710" s="5" t="str">
        <f>IF(COUNTIF(Site_master[SAP ID],Site_master[[#This Row],[SAP ID]])&gt;1,"duplicate","unique")</f>
        <v>unique</v>
      </c>
      <c r="F1710" s="7" t="s">
        <v>2268</v>
      </c>
      <c r="G1710" s="7" t="s">
        <v>2269</v>
      </c>
      <c r="H1710" s="7" t="s">
        <v>2046</v>
      </c>
      <c r="I1710" s="168" t="s">
        <v>2053</v>
      </c>
      <c r="J1710" t="s">
        <v>2054</v>
      </c>
      <c r="K1710" s="168" t="s">
        <v>2055</v>
      </c>
    </row>
    <row r="1711" spans="1:11">
      <c r="A1711" s="171" t="s">
        <v>1025</v>
      </c>
      <c r="B1711" s="5" t="s">
        <v>966</v>
      </c>
      <c r="C1711" s="167" t="s">
        <v>2042</v>
      </c>
      <c r="D1711" s="5" t="s">
        <v>2453</v>
      </c>
      <c r="E1711" s="5" t="str">
        <f>IF(COUNTIF(Site_master[SAP ID],Site_master[[#This Row],[SAP ID]])&gt;1,"duplicate","unique")</f>
        <v>unique</v>
      </c>
      <c r="F1711" s="7" t="s">
        <v>2268</v>
      </c>
      <c r="G1711" s="7" t="s">
        <v>2269</v>
      </c>
      <c r="H1711" s="7" t="s">
        <v>2046</v>
      </c>
      <c r="I1711" s="168" t="s">
        <v>2053</v>
      </c>
      <c r="J1711" t="s">
        <v>2054</v>
      </c>
      <c r="K1711" s="168" t="s">
        <v>2055</v>
      </c>
    </row>
    <row r="1712" spans="1:11">
      <c r="A1712" s="171" t="s">
        <v>1025</v>
      </c>
      <c r="B1712" s="5" t="s">
        <v>966</v>
      </c>
      <c r="C1712" s="167" t="s">
        <v>2042</v>
      </c>
      <c r="D1712" s="5" t="s">
        <v>2454</v>
      </c>
      <c r="E1712" s="5" t="str">
        <f>IF(COUNTIF(Site_master[SAP ID],Site_master[[#This Row],[SAP ID]])&gt;1,"duplicate","unique")</f>
        <v>unique</v>
      </c>
      <c r="F1712" s="7" t="s">
        <v>2268</v>
      </c>
      <c r="G1712" s="7" t="s">
        <v>2269</v>
      </c>
      <c r="H1712" s="7" t="s">
        <v>2046</v>
      </c>
      <c r="I1712" s="168" t="s">
        <v>2053</v>
      </c>
      <c r="J1712" t="s">
        <v>2054</v>
      </c>
      <c r="K1712" s="168" t="s">
        <v>2055</v>
      </c>
    </row>
    <row r="1713" spans="1:11">
      <c r="A1713" s="171" t="s">
        <v>1025</v>
      </c>
      <c r="B1713" s="5" t="s">
        <v>966</v>
      </c>
      <c r="C1713" s="167" t="s">
        <v>2042</v>
      </c>
      <c r="D1713" s="5" t="s">
        <v>2455</v>
      </c>
      <c r="E1713" s="5" t="str">
        <f>IF(COUNTIF(Site_master[SAP ID],Site_master[[#This Row],[SAP ID]])&gt;1,"duplicate","unique")</f>
        <v>unique</v>
      </c>
      <c r="F1713" s="7" t="s">
        <v>2249</v>
      </c>
      <c r="G1713" s="7" t="s">
        <v>2250</v>
      </c>
      <c r="H1713" s="7" t="s">
        <v>2046</v>
      </c>
      <c r="I1713" s="168" t="s">
        <v>2190</v>
      </c>
      <c r="J1713" s="5" t="s">
        <v>2191</v>
      </c>
      <c r="K1713" s="169" t="s">
        <v>2192</v>
      </c>
    </row>
    <row r="1714" spans="1:11">
      <c r="A1714" s="171" t="s">
        <v>1025</v>
      </c>
      <c r="B1714" s="5" t="s">
        <v>966</v>
      </c>
      <c r="C1714" s="167" t="s">
        <v>2042</v>
      </c>
      <c r="D1714" s="5" t="s">
        <v>2456</v>
      </c>
      <c r="E1714" s="5" t="str">
        <f>IF(COUNTIF(Site_master[SAP ID],Site_master[[#This Row],[SAP ID]])&gt;1,"duplicate","unique")</f>
        <v>unique</v>
      </c>
      <c r="F1714" s="7" t="s">
        <v>2249</v>
      </c>
      <c r="G1714" s="7" t="s">
        <v>2250</v>
      </c>
      <c r="H1714" s="7" t="s">
        <v>2046</v>
      </c>
      <c r="I1714" s="168" t="s">
        <v>2190</v>
      </c>
      <c r="J1714" s="5" t="s">
        <v>2191</v>
      </c>
      <c r="K1714" s="169" t="s">
        <v>2192</v>
      </c>
    </row>
    <row r="1715" spans="1:11">
      <c r="A1715" s="171" t="s">
        <v>1025</v>
      </c>
      <c r="B1715" s="5" t="s">
        <v>966</v>
      </c>
      <c r="C1715" s="167" t="s">
        <v>2042</v>
      </c>
      <c r="D1715" s="5" t="s">
        <v>2457</v>
      </c>
      <c r="E1715" s="5" t="str">
        <f>IF(COUNTIF(Site_master[SAP ID],Site_master[[#This Row],[SAP ID]])&gt;1,"duplicate","unique")</f>
        <v>unique</v>
      </c>
      <c r="F1715" s="7" t="s">
        <v>2249</v>
      </c>
      <c r="G1715" s="7" t="s">
        <v>2250</v>
      </c>
      <c r="H1715" s="7" t="s">
        <v>2046</v>
      </c>
      <c r="I1715" s="168" t="s">
        <v>2190</v>
      </c>
      <c r="J1715" s="5" t="s">
        <v>2191</v>
      </c>
      <c r="K1715" s="169" t="s">
        <v>2192</v>
      </c>
    </row>
    <row r="1716" spans="1:11">
      <c r="A1716" s="171" t="s">
        <v>1025</v>
      </c>
      <c r="B1716" s="5" t="s">
        <v>966</v>
      </c>
      <c r="C1716" s="167" t="s">
        <v>2042</v>
      </c>
      <c r="D1716" s="5" t="s">
        <v>2458</v>
      </c>
      <c r="E1716" s="5" t="str">
        <f>IF(COUNTIF(Site_master[SAP ID],Site_master[[#This Row],[SAP ID]])&gt;1,"duplicate","unique")</f>
        <v>unique</v>
      </c>
      <c r="F1716" s="7" t="s">
        <v>2249</v>
      </c>
      <c r="G1716" s="7" t="s">
        <v>2250</v>
      </c>
      <c r="H1716" s="7" t="s">
        <v>2046</v>
      </c>
      <c r="I1716" s="168" t="s">
        <v>2190</v>
      </c>
      <c r="J1716" s="5" t="s">
        <v>2191</v>
      </c>
      <c r="K1716" s="169" t="s">
        <v>2192</v>
      </c>
    </row>
    <row r="1717" spans="1:11">
      <c r="A1717" s="171" t="s">
        <v>1025</v>
      </c>
      <c r="B1717" s="5" t="s">
        <v>966</v>
      </c>
      <c r="C1717" s="167" t="s">
        <v>2042</v>
      </c>
      <c r="D1717" s="5" t="s">
        <v>2459</v>
      </c>
      <c r="E1717" s="5" t="str">
        <f>IF(COUNTIF(Site_master[SAP ID],Site_master[[#This Row],[SAP ID]])&gt;1,"duplicate","unique")</f>
        <v>unique</v>
      </c>
      <c r="F1717" s="7" t="s">
        <v>2460</v>
      </c>
      <c r="G1717" s="7" t="s">
        <v>2461</v>
      </c>
      <c r="H1717" s="7" t="s">
        <v>2100</v>
      </c>
      <c r="I1717" s="168" t="s">
        <v>2047</v>
      </c>
      <c r="J1717" s="5" t="s">
        <v>2048</v>
      </c>
      <c r="K1717" s="168" t="s">
        <v>2049</v>
      </c>
    </row>
    <row r="1718" spans="1:11">
      <c r="A1718" s="171" t="s">
        <v>1025</v>
      </c>
      <c r="B1718" s="5" t="s">
        <v>966</v>
      </c>
      <c r="C1718" s="167" t="s">
        <v>2042</v>
      </c>
      <c r="D1718" s="5" t="s">
        <v>2462</v>
      </c>
      <c r="E1718" s="5" t="str">
        <f>IF(COUNTIF(Site_master[SAP ID],Site_master[[#This Row],[SAP ID]])&gt;1,"duplicate","unique")</f>
        <v>unique</v>
      </c>
      <c r="F1718" s="7" t="s">
        <v>2249</v>
      </c>
      <c r="G1718" s="7" t="s">
        <v>2250</v>
      </c>
      <c r="H1718" s="7" t="s">
        <v>2046</v>
      </c>
      <c r="I1718" s="168" t="s">
        <v>2190</v>
      </c>
      <c r="J1718" s="5" t="s">
        <v>2191</v>
      </c>
      <c r="K1718" s="169" t="s">
        <v>2192</v>
      </c>
    </row>
    <row r="1719" spans="1:11">
      <c r="A1719" s="171" t="s">
        <v>1025</v>
      </c>
      <c r="B1719" s="5" t="s">
        <v>966</v>
      </c>
      <c r="C1719" s="167" t="s">
        <v>2042</v>
      </c>
      <c r="D1719" s="5" t="s">
        <v>2463</v>
      </c>
      <c r="E1719" s="5" t="str">
        <f>IF(COUNTIF(Site_master[SAP ID],Site_master[[#This Row],[SAP ID]])&gt;1,"duplicate","unique")</f>
        <v>unique</v>
      </c>
      <c r="F1719" s="7" t="s">
        <v>2188</v>
      </c>
      <c r="G1719" s="7" t="s">
        <v>2189</v>
      </c>
      <c r="H1719" s="7" t="s">
        <v>2046</v>
      </c>
      <c r="I1719" s="168" t="s">
        <v>2190</v>
      </c>
      <c r="J1719" s="5" t="s">
        <v>2191</v>
      </c>
      <c r="K1719" s="169" t="s">
        <v>2192</v>
      </c>
    </row>
    <row r="1720" spans="1:11">
      <c r="A1720" s="171" t="s">
        <v>1025</v>
      </c>
      <c r="B1720" s="5" t="s">
        <v>966</v>
      </c>
      <c r="C1720" s="167" t="s">
        <v>2042</v>
      </c>
      <c r="D1720" s="5" t="s">
        <v>2464</v>
      </c>
      <c r="E1720" s="5" t="str">
        <f>IF(COUNTIF(Site_master[SAP ID],Site_master[[#This Row],[SAP ID]])&gt;1,"duplicate","unique")</f>
        <v>unique</v>
      </c>
      <c r="F1720" s="7" t="s">
        <v>2465</v>
      </c>
      <c r="G1720" s="7" t="s">
        <v>2466</v>
      </c>
      <c r="H1720" s="7" t="s">
        <v>2046</v>
      </c>
      <c r="I1720" s="168" t="s">
        <v>2190</v>
      </c>
      <c r="J1720" s="5" t="s">
        <v>2191</v>
      </c>
      <c r="K1720" s="169" t="s">
        <v>2192</v>
      </c>
    </row>
    <row r="1721" spans="1:11">
      <c r="A1721" s="171" t="s">
        <v>1025</v>
      </c>
      <c r="B1721" s="5" t="s">
        <v>966</v>
      </c>
      <c r="C1721" s="167" t="s">
        <v>2042</v>
      </c>
      <c r="D1721" s="5" t="s">
        <v>2467</v>
      </c>
      <c r="E1721" s="5" t="str">
        <f>IF(COUNTIF(Site_master[SAP ID],Site_master[[#This Row],[SAP ID]])&gt;1,"duplicate","unique")</f>
        <v>unique</v>
      </c>
      <c r="F1721" s="7" t="s">
        <v>2465</v>
      </c>
      <c r="G1721" s="7" t="s">
        <v>2466</v>
      </c>
      <c r="H1721" s="7" t="s">
        <v>2046</v>
      </c>
      <c r="I1721" s="168" t="s">
        <v>2190</v>
      </c>
      <c r="J1721" s="5" t="s">
        <v>2191</v>
      </c>
      <c r="K1721" s="169" t="s">
        <v>2192</v>
      </c>
    </row>
    <row r="1722" spans="1:11">
      <c r="A1722" s="171" t="s">
        <v>1025</v>
      </c>
      <c r="B1722" s="5" t="s">
        <v>966</v>
      </c>
      <c r="C1722" s="167" t="s">
        <v>2042</v>
      </c>
      <c r="D1722" s="5" t="s">
        <v>2468</v>
      </c>
      <c r="E1722" s="5" t="str">
        <f>IF(COUNTIF(Site_master[SAP ID],Site_master[[#This Row],[SAP ID]])&gt;1,"duplicate","unique")</f>
        <v>unique</v>
      </c>
      <c r="F1722" s="7" t="s">
        <v>2249</v>
      </c>
      <c r="G1722" s="7" t="s">
        <v>2250</v>
      </c>
      <c r="H1722" s="7" t="s">
        <v>2046</v>
      </c>
      <c r="I1722" s="168" t="s">
        <v>2190</v>
      </c>
      <c r="J1722" s="5" t="s">
        <v>2191</v>
      </c>
      <c r="K1722" s="169" t="s">
        <v>2192</v>
      </c>
    </row>
    <row r="1723" spans="1:11">
      <c r="A1723" s="171" t="s">
        <v>1025</v>
      </c>
      <c r="B1723" s="5" t="s">
        <v>966</v>
      </c>
      <c r="C1723" s="167" t="s">
        <v>2042</v>
      </c>
      <c r="D1723" s="5" t="s">
        <v>2469</v>
      </c>
      <c r="E1723" s="5" t="str">
        <f>IF(COUNTIF(Site_master[SAP ID],Site_master[[#This Row],[SAP ID]])&gt;1,"duplicate","unique")</f>
        <v>unique</v>
      </c>
      <c r="F1723" s="7" t="s">
        <v>2188</v>
      </c>
      <c r="G1723" s="7" t="s">
        <v>2189</v>
      </c>
      <c r="H1723" s="7" t="s">
        <v>2046</v>
      </c>
      <c r="I1723" s="168" t="s">
        <v>2190</v>
      </c>
      <c r="J1723" s="5" t="s">
        <v>2191</v>
      </c>
      <c r="K1723" s="169" t="s">
        <v>2192</v>
      </c>
    </row>
    <row r="1724" spans="1:11">
      <c r="A1724" s="171" t="s">
        <v>1025</v>
      </c>
      <c r="B1724" s="5" t="s">
        <v>966</v>
      </c>
      <c r="C1724" s="167" t="s">
        <v>2042</v>
      </c>
      <c r="D1724" s="5" t="s">
        <v>2470</v>
      </c>
      <c r="E1724" s="5" t="str">
        <f>IF(COUNTIF(Site_master[SAP ID],Site_master[[#This Row],[SAP ID]])&gt;1,"duplicate","unique")</f>
        <v>unique</v>
      </c>
      <c r="F1724" s="7" t="s">
        <v>2188</v>
      </c>
      <c r="G1724" s="7" t="s">
        <v>2189</v>
      </c>
      <c r="H1724" s="7" t="s">
        <v>2046</v>
      </c>
      <c r="I1724" s="168" t="s">
        <v>2190</v>
      </c>
      <c r="J1724" s="5" t="s">
        <v>2191</v>
      </c>
      <c r="K1724" s="169" t="s">
        <v>2192</v>
      </c>
    </row>
    <row r="1725" spans="1:11">
      <c r="A1725" s="171" t="s">
        <v>1025</v>
      </c>
      <c r="B1725" s="5" t="s">
        <v>966</v>
      </c>
      <c r="C1725" s="167" t="s">
        <v>2042</v>
      </c>
      <c r="D1725" s="5" t="s">
        <v>2471</v>
      </c>
      <c r="E1725" s="5" t="str">
        <f>IF(COUNTIF(Site_master[SAP ID],Site_master[[#This Row],[SAP ID]])&gt;1,"duplicate","unique")</f>
        <v>unique</v>
      </c>
      <c r="F1725" s="7" t="s">
        <v>2375</v>
      </c>
      <c r="G1725" s="7" t="s">
        <v>2376</v>
      </c>
      <c r="H1725" s="7" t="s">
        <v>2046</v>
      </c>
      <c r="I1725" s="168" t="s">
        <v>2190</v>
      </c>
      <c r="J1725" s="5" t="s">
        <v>2191</v>
      </c>
      <c r="K1725" s="169" t="s">
        <v>2192</v>
      </c>
    </row>
    <row r="1726" spans="1:11">
      <c r="A1726" s="171" t="s">
        <v>1025</v>
      </c>
      <c r="B1726" s="5" t="s">
        <v>966</v>
      </c>
      <c r="C1726" s="167" t="s">
        <v>2042</v>
      </c>
      <c r="D1726" s="5" t="s">
        <v>2472</v>
      </c>
      <c r="E1726" s="5" t="str">
        <f>IF(COUNTIF(Site_master[SAP ID],Site_master[[#This Row],[SAP ID]])&gt;1,"duplicate","unique")</f>
        <v>unique</v>
      </c>
      <c r="F1726" s="7" t="s">
        <v>2375</v>
      </c>
      <c r="G1726" s="7" t="s">
        <v>2376</v>
      </c>
      <c r="H1726" s="7" t="s">
        <v>2046</v>
      </c>
      <c r="I1726" s="168" t="s">
        <v>2190</v>
      </c>
      <c r="J1726" s="5" t="s">
        <v>2191</v>
      </c>
      <c r="K1726" s="169" t="s">
        <v>2192</v>
      </c>
    </row>
    <row r="1727" spans="1:11">
      <c r="A1727" s="171" t="s">
        <v>1025</v>
      </c>
      <c r="B1727" s="5" t="s">
        <v>966</v>
      </c>
      <c r="C1727" s="167" t="s">
        <v>2042</v>
      </c>
      <c r="D1727" s="5" t="s">
        <v>2473</v>
      </c>
      <c r="E1727" s="5" t="str">
        <f>IF(COUNTIF(Site_master[SAP ID],Site_master[[#This Row],[SAP ID]])&gt;1,"duplicate","unique")</f>
        <v>unique</v>
      </c>
      <c r="F1727" s="7" t="s">
        <v>2188</v>
      </c>
      <c r="G1727" s="7" t="s">
        <v>2189</v>
      </c>
      <c r="H1727" s="7" t="s">
        <v>2046</v>
      </c>
      <c r="I1727" s="168" t="s">
        <v>2190</v>
      </c>
      <c r="J1727" s="5" t="s">
        <v>2191</v>
      </c>
      <c r="K1727" s="169" t="s">
        <v>2192</v>
      </c>
    </row>
    <row r="1728" spans="1:11">
      <c r="A1728" s="171" t="s">
        <v>1025</v>
      </c>
      <c r="B1728" s="5" t="s">
        <v>966</v>
      </c>
      <c r="C1728" s="167" t="s">
        <v>2042</v>
      </c>
      <c r="D1728" s="5" t="s">
        <v>2474</v>
      </c>
      <c r="E1728" s="5" t="str">
        <f>IF(COUNTIF(Site_master[SAP ID],Site_master[[#This Row],[SAP ID]])&gt;1,"duplicate","unique")</f>
        <v>unique</v>
      </c>
      <c r="F1728" s="7" t="s">
        <v>2465</v>
      </c>
      <c r="G1728" s="7" t="s">
        <v>2466</v>
      </c>
      <c r="H1728" s="7" t="s">
        <v>2046</v>
      </c>
      <c r="I1728" s="168" t="s">
        <v>2190</v>
      </c>
      <c r="J1728" s="5" t="s">
        <v>2191</v>
      </c>
      <c r="K1728" s="169" t="s">
        <v>2192</v>
      </c>
    </row>
    <row r="1729" spans="1:11">
      <c r="A1729" s="171" t="s">
        <v>1025</v>
      </c>
      <c r="B1729" s="5" t="s">
        <v>966</v>
      </c>
      <c r="C1729" s="167" t="s">
        <v>2042</v>
      </c>
      <c r="D1729" s="5" t="s">
        <v>2475</v>
      </c>
      <c r="E1729" s="5" t="str">
        <f>IF(COUNTIF(Site_master[SAP ID],Site_master[[#This Row],[SAP ID]])&gt;1,"duplicate","unique")</f>
        <v>unique</v>
      </c>
      <c r="F1729" s="7" t="s">
        <v>2465</v>
      </c>
      <c r="G1729" s="7" t="s">
        <v>2466</v>
      </c>
      <c r="H1729" s="7" t="s">
        <v>2046</v>
      </c>
      <c r="I1729" s="168" t="s">
        <v>2190</v>
      </c>
      <c r="J1729" s="5" t="s">
        <v>2191</v>
      </c>
      <c r="K1729" s="169" t="s">
        <v>2192</v>
      </c>
    </row>
    <row r="1730" spans="1:11">
      <c r="A1730" s="171" t="s">
        <v>1025</v>
      </c>
      <c r="B1730" s="5" t="s">
        <v>966</v>
      </c>
      <c r="C1730" s="167" t="s">
        <v>2042</v>
      </c>
      <c r="D1730" s="5" t="s">
        <v>2476</v>
      </c>
      <c r="E1730" s="5" t="str">
        <f>IF(COUNTIF(Site_master[SAP ID],Site_master[[#This Row],[SAP ID]])&gt;1,"duplicate","unique")</f>
        <v>unique</v>
      </c>
      <c r="F1730" s="7" t="s">
        <v>2249</v>
      </c>
      <c r="G1730" s="7" t="s">
        <v>2250</v>
      </c>
      <c r="H1730" s="7" t="s">
        <v>2046</v>
      </c>
      <c r="I1730" s="168" t="s">
        <v>2190</v>
      </c>
      <c r="J1730" s="5" t="s">
        <v>2191</v>
      </c>
      <c r="K1730" s="169" t="s">
        <v>2192</v>
      </c>
    </row>
    <row r="1731" spans="1:11">
      <c r="A1731" s="171" t="s">
        <v>1025</v>
      </c>
      <c r="B1731" s="5" t="s">
        <v>966</v>
      </c>
      <c r="C1731" s="167" t="s">
        <v>2042</v>
      </c>
      <c r="D1731" s="5" t="s">
        <v>2477</v>
      </c>
      <c r="E1731" s="5" t="str">
        <f>IF(COUNTIF(Site_master[SAP ID],Site_master[[#This Row],[SAP ID]])&gt;1,"duplicate","unique")</f>
        <v>unique</v>
      </c>
      <c r="F1731" s="7" t="s">
        <v>2249</v>
      </c>
      <c r="G1731" s="7" t="s">
        <v>2250</v>
      </c>
      <c r="H1731" s="7" t="s">
        <v>2046</v>
      </c>
      <c r="I1731" s="168" t="s">
        <v>2190</v>
      </c>
      <c r="J1731" s="5" t="s">
        <v>2191</v>
      </c>
      <c r="K1731" s="169" t="s">
        <v>2192</v>
      </c>
    </row>
    <row r="1732" spans="1:11">
      <c r="A1732" s="171" t="s">
        <v>1025</v>
      </c>
      <c r="B1732" s="5" t="s">
        <v>966</v>
      </c>
      <c r="C1732" s="167" t="s">
        <v>2042</v>
      </c>
      <c r="D1732" s="5" t="s">
        <v>2478</v>
      </c>
      <c r="E1732" s="5" t="str">
        <f>IF(COUNTIF(Site_master[SAP ID],Site_master[[#This Row],[SAP ID]])&gt;1,"duplicate","unique")</f>
        <v>unique</v>
      </c>
      <c r="F1732" s="7" t="s">
        <v>2375</v>
      </c>
      <c r="G1732" s="7" t="s">
        <v>2376</v>
      </c>
      <c r="H1732" s="7" t="s">
        <v>2046</v>
      </c>
      <c r="I1732" s="168" t="s">
        <v>2190</v>
      </c>
      <c r="J1732" s="5" t="s">
        <v>2191</v>
      </c>
      <c r="K1732" s="169" t="s">
        <v>2192</v>
      </c>
    </row>
    <row r="1733" spans="1:11">
      <c r="A1733" s="171" t="s">
        <v>1025</v>
      </c>
      <c r="B1733" s="5" t="s">
        <v>966</v>
      </c>
      <c r="C1733" s="167" t="s">
        <v>2042</v>
      </c>
      <c r="D1733" s="5" t="s">
        <v>2479</v>
      </c>
      <c r="E1733" s="5" t="str">
        <f>IF(COUNTIF(Site_master[SAP ID],Site_master[[#This Row],[SAP ID]])&gt;1,"duplicate","unique")</f>
        <v>unique</v>
      </c>
      <c r="F1733" s="7" t="s">
        <v>2188</v>
      </c>
      <c r="G1733" s="7" t="s">
        <v>2189</v>
      </c>
      <c r="H1733" s="7" t="s">
        <v>2046</v>
      </c>
      <c r="I1733" s="168" t="s">
        <v>2190</v>
      </c>
      <c r="J1733" s="5" t="s">
        <v>2191</v>
      </c>
      <c r="K1733" s="169" t="s">
        <v>2192</v>
      </c>
    </row>
    <row r="1734" spans="1:11">
      <c r="A1734" s="171" t="s">
        <v>1025</v>
      </c>
      <c r="B1734" s="5" t="s">
        <v>966</v>
      </c>
      <c r="C1734" s="167" t="s">
        <v>2042</v>
      </c>
      <c r="D1734" s="5" t="s">
        <v>2480</v>
      </c>
      <c r="E1734" s="5" t="str">
        <f>IF(COUNTIF(Site_master[SAP ID],Site_master[[#This Row],[SAP ID]])&gt;1,"duplicate","unique")</f>
        <v>unique</v>
      </c>
      <c r="F1734" s="7" t="s">
        <v>2188</v>
      </c>
      <c r="G1734" s="7" t="s">
        <v>2189</v>
      </c>
      <c r="H1734" s="7" t="s">
        <v>2046</v>
      </c>
      <c r="I1734" s="168" t="s">
        <v>2190</v>
      </c>
      <c r="J1734" s="5" t="s">
        <v>2191</v>
      </c>
      <c r="K1734" s="169" t="s">
        <v>2192</v>
      </c>
    </row>
    <row r="1735" spans="1:11">
      <c r="A1735" s="171" t="s">
        <v>1025</v>
      </c>
      <c r="B1735" s="5" t="s">
        <v>966</v>
      </c>
      <c r="C1735" s="167" t="s">
        <v>2042</v>
      </c>
      <c r="D1735" s="5" t="s">
        <v>2481</v>
      </c>
      <c r="E1735" s="5" t="str">
        <f>IF(COUNTIF(Site_master[SAP ID],Site_master[[#This Row],[SAP ID]])&gt;1,"duplicate","unique")</f>
        <v>unique</v>
      </c>
      <c r="F1735" s="7" t="s">
        <v>2375</v>
      </c>
      <c r="G1735" s="7" t="s">
        <v>2376</v>
      </c>
      <c r="H1735" s="7" t="s">
        <v>2046</v>
      </c>
      <c r="I1735" s="168" t="s">
        <v>2190</v>
      </c>
      <c r="J1735" s="5" t="s">
        <v>2191</v>
      </c>
      <c r="K1735" s="169" t="s">
        <v>2192</v>
      </c>
    </row>
    <row r="1736" spans="1:11">
      <c r="A1736" s="171" t="s">
        <v>1025</v>
      </c>
      <c r="B1736" s="5" t="s">
        <v>966</v>
      </c>
      <c r="C1736" s="167" t="s">
        <v>2042</v>
      </c>
      <c r="D1736" s="5" t="s">
        <v>2482</v>
      </c>
      <c r="E1736" s="5" t="str">
        <f>IF(COUNTIF(Site_master[SAP ID],Site_master[[#This Row],[SAP ID]])&gt;1,"duplicate","unique")</f>
        <v>unique</v>
      </c>
      <c r="F1736" s="7" t="s">
        <v>2188</v>
      </c>
      <c r="G1736" s="7" t="s">
        <v>2189</v>
      </c>
      <c r="H1736" s="7" t="s">
        <v>2046</v>
      </c>
      <c r="I1736" s="168" t="s">
        <v>2190</v>
      </c>
      <c r="J1736" s="5" t="s">
        <v>2191</v>
      </c>
      <c r="K1736" s="169" t="s">
        <v>2192</v>
      </c>
    </row>
    <row r="1737" spans="1:11">
      <c r="A1737" s="171" t="s">
        <v>1025</v>
      </c>
      <c r="B1737" s="5" t="s">
        <v>966</v>
      </c>
      <c r="C1737" s="167" t="s">
        <v>2042</v>
      </c>
      <c r="D1737" s="5" t="s">
        <v>2483</v>
      </c>
      <c r="E1737" s="5" t="str">
        <f>IF(COUNTIF(Site_master[SAP ID],Site_master[[#This Row],[SAP ID]])&gt;1,"duplicate","unique")</f>
        <v>unique</v>
      </c>
      <c r="F1737" s="7" t="s">
        <v>2465</v>
      </c>
      <c r="G1737" s="7" t="s">
        <v>2466</v>
      </c>
      <c r="H1737" s="7" t="s">
        <v>2046</v>
      </c>
      <c r="I1737" s="168" t="s">
        <v>2190</v>
      </c>
      <c r="J1737" s="5" t="s">
        <v>2191</v>
      </c>
      <c r="K1737" s="169" t="s">
        <v>2192</v>
      </c>
    </row>
    <row r="1738" spans="1:11">
      <c r="A1738" s="171" t="s">
        <v>1025</v>
      </c>
      <c r="B1738" s="5" t="s">
        <v>966</v>
      </c>
      <c r="C1738" s="167" t="s">
        <v>2042</v>
      </c>
      <c r="D1738" s="5" t="s">
        <v>2484</v>
      </c>
      <c r="E1738" s="5" t="str">
        <f>IF(COUNTIF(Site_master[SAP ID],Site_master[[#This Row],[SAP ID]])&gt;1,"duplicate","unique")</f>
        <v>unique</v>
      </c>
      <c r="F1738" s="7" t="s">
        <v>2465</v>
      </c>
      <c r="G1738" s="7" t="s">
        <v>2466</v>
      </c>
      <c r="H1738" s="7" t="s">
        <v>2046</v>
      </c>
      <c r="I1738" s="168" t="s">
        <v>2190</v>
      </c>
      <c r="J1738" s="5" t="s">
        <v>2191</v>
      </c>
      <c r="K1738" s="169" t="s">
        <v>2192</v>
      </c>
    </row>
    <row r="1739" spans="1:11">
      <c r="A1739" s="171" t="s">
        <v>1025</v>
      </c>
      <c r="B1739" s="5" t="s">
        <v>966</v>
      </c>
      <c r="C1739" s="167" t="s">
        <v>2042</v>
      </c>
      <c r="D1739" s="5" t="s">
        <v>2485</v>
      </c>
      <c r="E1739" s="5" t="str">
        <f>IF(COUNTIF(Site_master[SAP ID],Site_master[[#This Row],[SAP ID]])&gt;1,"duplicate","unique")</f>
        <v>unique</v>
      </c>
      <c r="F1739" s="7" t="s">
        <v>2465</v>
      </c>
      <c r="G1739" s="7" t="s">
        <v>2466</v>
      </c>
      <c r="H1739" s="7" t="s">
        <v>2046</v>
      </c>
      <c r="I1739" s="168" t="s">
        <v>2190</v>
      </c>
      <c r="J1739" s="5" t="s">
        <v>2191</v>
      </c>
      <c r="K1739" s="169" t="s">
        <v>2192</v>
      </c>
    </row>
    <row r="1740" spans="1:11">
      <c r="A1740" s="171" t="s">
        <v>1025</v>
      </c>
      <c r="B1740" s="5" t="s">
        <v>966</v>
      </c>
      <c r="C1740" s="167" t="s">
        <v>2042</v>
      </c>
      <c r="D1740" s="5" t="s">
        <v>2486</v>
      </c>
      <c r="E1740" s="5" t="str">
        <f>IF(COUNTIF(Site_master[SAP ID],Site_master[[#This Row],[SAP ID]])&gt;1,"duplicate","unique")</f>
        <v>unique</v>
      </c>
      <c r="F1740" s="7" t="s">
        <v>2249</v>
      </c>
      <c r="G1740" s="7" t="s">
        <v>2250</v>
      </c>
      <c r="H1740" s="7" t="s">
        <v>2046</v>
      </c>
      <c r="I1740" s="168" t="s">
        <v>2190</v>
      </c>
      <c r="J1740" s="5" t="s">
        <v>2191</v>
      </c>
      <c r="K1740" s="169" t="s">
        <v>2192</v>
      </c>
    </row>
    <row r="1741" spans="1:11">
      <c r="A1741" s="171" t="s">
        <v>1025</v>
      </c>
      <c r="B1741" s="5" t="s">
        <v>966</v>
      </c>
      <c r="C1741" s="167" t="s">
        <v>2042</v>
      </c>
      <c r="D1741" s="5" t="s">
        <v>2487</v>
      </c>
      <c r="E1741" s="5" t="str">
        <f>IF(COUNTIF(Site_master[SAP ID],Site_master[[#This Row],[SAP ID]])&gt;1,"duplicate","unique")</f>
        <v>unique</v>
      </c>
      <c r="F1741" s="7" t="s">
        <v>2382</v>
      </c>
      <c r="G1741" s="7" t="s">
        <v>2383</v>
      </c>
      <c r="H1741" s="7" t="s">
        <v>2046</v>
      </c>
      <c r="I1741" s="168" t="s">
        <v>2190</v>
      </c>
      <c r="J1741" s="5" t="s">
        <v>2191</v>
      </c>
      <c r="K1741" s="169" t="s">
        <v>2192</v>
      </c>
    </row>
    <row r="1742" spans="1:11">
      <c r="A1742" s="171" t="s">
        <v>1025</v>
      </c>
      <c r="B1742" s="5" t="s">
        <v>966</v>
      </c>
      <c r="C1742" s="167" t="s">
        <v>2042</v>
      </c>
      <c r="D1742" s="5" t="s">
        <v>2488</v>
      </c>
      <c r="E1742" s="5" t="str">
        <f>IF(COUNTIF(Site_master[SAP ID],Site_master[[#This Row],[SAP ID]])&gt;1,"duplicate","unique")</f>
        <v>unique</v>
      </c>
      <c r="F1742" s="7" t="s">
        <v>2083</v>
      </c>
      <c r="G1742" s="7" t="s">
        <v>2084</v>
      </c>
      <c r="H1742" s="7" t="s">
        <v>2046</v>
      </c>
      <c r="I1742" s="168" t="s">
        <v>2053</v>
      </c>
      <c r="J1742" t="s">
        <v>2054</v>
      </c>
      <c r="K1742" s="168" t="s">
        <v>2055</v>
      </c>
    </row>
    <row r="1743" spans="1:11">
      <c r="A1743" s="171" t="s">
        <v>1025</v>
      </c>
      <c r="B1743" s="5" t="s">
        <v>966</v>
      </c>
      <c r="C1743" s="167" t="s">
        <v>2042</v>
      </c>
      <c r="D1743" s="5" t="s">
        <v>2489</v>
      </c>
      <c r="E1743" s="5" t="str">
        <f>IF(COUNTIF(Site_master[SAP ID],Site_master[[#This Row],[SAP ID]])&gt;1,"duplicate","unique")</f>
        <v>unique</v>
      </c>
      <c r="F1743" s="7" t="s">
        <v>2051</v>
      </c>
      <c r="G1743" s="7" t="s">
        <v>2052</v>
      </c>
      <c r="H1743" s="7" t="s">
        <v>2046</v>
      </c>
      <c r="I1743" s="168" t="s">
        <v>2053</v>
      </c>
      <c r="J1743" t="s">
        <v>2054</v>
      </c>
      <c r="K1743" s="168" t="s">
        <v>2055</v>
      </c>
    </row>
    <row r="1744" spans="1:11">
      <c r="A1744" s="171" t="s">
        <v>1025</v>
      </c>
      <c r="B1744" s="5" t="s">
        <v>966</v>
      </c>
      <c r="C1744" s="167" t="s">
        <v>2042</v>
      </c>
      <c r="D1744" s="5" t="s">
        <v>2490</v>
      </c>
      <c r="E1744" s="5" t="str">
        <f>IF(COUNTIF(Site_master[SAP ID],Site_master[[#This Row],[SAP ID]])&gt;1,"duplicate","unique")</f>
        <v>unique</v>
      </c>
      <c r="F1744" s="7" t="s">
        <v>2051</v>
      </c>
      <c r="G1744" s="7" t="s">
        <v>2052</v>
      </c>
      <c r="H1744" s="7" t="s">
        <v>2046</v>
      </c>
      <c r="I1744" s="168" t="s">
        <v>2053</v>
      </c>
      <c r="J1744" t="s">
        <v>2054</v>
      </c>
      <c r="K1744" s="168" t="s">
        <v>2055</v>
      </c>
    </row>
    <row r="1745" spans="1:11">
      <c r="A1745" s="171" t="s">
        <v>1025</v>
      </c>
      <c r="B1745" s="5" t="s">
        <v>966</v>
      </c>
      <c r="C1745" s="167" t="s">
        <v>2042</v>
      </c>
      <c r="D1745" s="5" t="s">
        <v>2491</v>
      </c>
      <c r="E1745" s="5" t="str">
        <f>IF(COUNTIF(Site_master[SAP ID],Site_master[[#This Row],[SAP ID]])&gt;1,"duplicate","unique")</f>
        <v>unique</v>
      </c>
      <c r="F1745" s="7" t="s">
        <v>2051</v>
      </c>
      <c r="G1745" s="7" t="s">
        <v>2052</v>
      </c>
      <c r="H1745" s="7" t="s">
        <v>2046</v>
      </c>
      <c r="I1745" s="168" t="s">
        <v>2053</v>
      </c>
      <c r="J1745" t="s">
        <v>2054</v>
      </c>
      <c r="K1745" s="168" t="s">
        <v>2055</v>
      </c>
    </row>
    <row r="1746" spans="1:11">
      <c r="A1746" s="171" t="s">
        <v>1025</v>
      </c>
      <c r="B1746" s="5" t="s">
        <v>966</v>
      </c>
      <c r="C1746" s="167" t="s">
        <v>2042</v>
      </c>
      <c r="D1746" s="5" t="s">
        <v>2492</v>
      </c>
      <c r="E1746" s="5" t="str">
        <f>IF(COUNTIF(Site_master[SAP ID],Site_master[[#This Row],[SAP ID]])&gt;1,"duplicate","unique")</f>
        <v>unique</v>
      </c>
      <c r="F1746" s="7" t="s">
        <v>2051</v>
      </c>
      <c r="G1746" s="7" t="s">
        <v>2052</v>
      </c>
      <c r="H1746" s="7" t="s">
        <v>2046</v>
      </c>
      <c r="I1746" s="168" t="s">
        <v>2053</v>
      </c>
      <c r="J1746" t="s">
        <v>2054</v>
      </c>
      <c r="K1746" s="168" t="s">
        <v>2055</v>
      </c>
    </row>
    <row r="1747" spans="1:11">
      <c r="A1747" s="171" t="s">
        <v>1025</v>
      </c>
      <c r="B1747" s="5" t="s">
        <v>966</v>
      </c>
      <c r="C1747" s="167" t="s">
        <v>2042</v>
      </c>
      <c r="D1747" s="5" t="s">
        <v>2493</v>
      </c>
      <c r="E1747" s="5" t="str">
        <f>IF(COUNTIF(Site_master[SAP ID],Site_master[[#This Row],[SAP ID]])&gt;1,"duplicate","unique")</f>
        <v>unique</v>
      </c>
      <c r="F1747" s="7" t="s">
        <v>2259</v>
      </c>
      <c r="G1747" s="7" t="s">
        <v>2260</v>
      </c>
      <c r="H1747" s="7" t="s">
        <v>2046</v>
      </c>
      <c r="I1747" s="168" t="s">
        <v>2053</v>
      </c>
      <c r="J1747" t="s">
        <v>2054</v>
      </c>
      <c r="K1747" s="168" t="s">
        <v>2055</v>
      </c>
    </row>
    <row r="1748" spans="1:11">
      <c r="A1748" s="171" t="s">
        <v>1025</v>
      </c>
      <c r="B1748" s="5" t="s">
        <v>966</v>
      </c>
      <c r="C1748" s="167" t="s">
        <v>2042</v>
      </c>
      <c r="D1748" s="5" t="s">
        <v>2494</v>
      </c>
      <c r="E1748" s="5" t="str">
        <f>IF(COUNTIF(Site_master[SAP ID],Site_master[[#This Row],[SAP ID]])&gt;1,"duplicate","unique")</f>
        <v>unique</v>
      </c>
      <c r="F1748" s="7" t="s">
        <v>2450</v>
      </c>
      <c r="G1748" s="7" t="s">
        <v>2451</v>
      </c>
      <c r="H1748" s="7" t="s">
        <v>2046</v>
      </c>
      <c r="I1748" s="168" t="s">
        <v>2053</v>
      </c>
      <c r="J1748" t="s">
        <v>2054</v>
      </c>
      <c r="K1748" s="168" t="s">
        <v>2055</v>
      </c>
    </row>
    <row r="1749" spans="1:11">
      <c r="A1749" s="171" t="s">
        <v>1025</v>
      </c>
      <c r="B1749" s="5" t="s">
        <v>966</v>
      </c>
      <c r="C1749" s="167" t="s">
        <v>2042</v>
      </c>
      <c r="D1749" s="5" t="s">
        <v>2495</v>
      </c>
      <c r="E1749" s="5" t="str">
        <f>IF(COUNTIF(Site_master[SAP ID],Site_master[[#This Row],[SAP ID]])&gt;1,"duplicate","unique")</f>
        <v>unique</v>
      </c>
      <c r="F1749" s="7" t="s">
        <v>2295</v>
      </c>
      <c r="G1749" s="7" t="s">
        <v>2296</v>
      </c>
      <c r="H1749" s="7" t="s">
        <v>2046</v>
      </c>
      <c r="I1749" s="168" t="s">
        <v>2047</v>
      </c>
      <c r="J1749" s="5" t="s">
        <v>2048</v>
      </c>
      <c r="K1749" s="168" t="s">
        <v>2049</v>
      </c>
    </row>
    <row r="1750" spans="1:11">
      <c r="A1750" s="171" t="s">
        <v>1025</v>
      </c>
      <c r="B1750" s="5" t="s">
        <v>966</v>
      </c>
      <c r="C1750" s="167" t="s">
        <v>2042</v>
      </c>
      <c r="D1750" s="5" t="s">
        <v>2496</v>
      </c>
      <c r="E1750" s="5" t="str">
        <f>IF(COUNTIF(Site_master[SAP ID],Site_master[[#This Row],[SAP ID]])&gt;1,"duplicate","unique")</f>
        <v>unique</v>
      </c>
      <c r="F1750" s="7" t="s">
        <v>2450</v>
      </c>
      <c r="G1750" s="7" t="s">
        <v>2451</v>
      </c>
      <c r="H1750" s="7" t="s">
        <v>2046</v>
      </c>
      <c r="I1750" s="168" t="s">
        <v>2053</v>
      </c>
      <c r="J1750" t="s">
        <v>2054</v>
      </c>
      <c r="K1750" s="168" t="s">
        <v>2055</v>
      </c>
    </row>
    <row r="1751" spans="1:11">
      <c r="A1751" s="171" t="s">
        <v>1025</v>
      </c>
      <c r="B1751" s="5" t="s">
        <v>966</v>
      </c>
      <c r="C1751" s="167" t="s">
        <v>2042</v>
      </c>
      <c r="D1751" s="5" t="s">
        <v>2497</v>
      </c>
      <c r="E1751" s="5" t="str">
        <f>IF(COUNTIF(Site_master[SAP ID],Site_master[[#This Row],[SAP ID]])&gt;1,"duplicate","unique")</f>
        <v>unique</v>
      </c>
      <c r="F1751" s="7" t="s">
        <v>2450</v>
      </c>
      <c r="G1751" s="7" t="s">
        <v>2451</v>
      </c>
      <c r="H1751" s="7" t="s">
        <v>2046</v>
      </c>
      <c r="I1751" s="168" t="s">
        <v>2053</v>
      </c>
      <c r="J1751" t="s">
        <v>2054</v>
      </c>
      <c r="K1751" s="168" t="s">
        <v>2055</v>
      </c>
    </row>
    <row r="1752" spans="1:11">
      <c r="A1752" s="171" t="s">
        <v>1025</v>
      </c>
      <c r="B1752" s="5" t="s">
        <v>966</v>
      </c>
      <c r="C1752" s="167" t="s">
        <v>2042</v>
      </c>
      <c r="D1752" s="5" t="s">
        <v>2498</v>
      </c>
      <c r="E1752" s="5" t="str">
        <f>IF(COUNTIF(Site_master[SAP ID],Site_master[[#This Row],[SAP ID]])&gt;1,"duplicate","unique")</f>
        <v>unique</v>
      </c>
      <c r="F1752" s="7" t="s">
        <v>2450</v>
      </c>
      <c r="G1752" s="7" t="s">
        <v>2451</v>
      </c>
      <c r="H1752" s="7" t="s">
        <v>2046</v>
      </c>
      <c r="I1752" s="168" t="s">
        <v>2053</v>
      </c>
      <c r="J1752" t="s">
        <v>2054</v>
      </c>
      <c r="K1752" s="168" t="s">
        <v>2055</v>
      </c>
    </row>
    <row r="1753" spans="1:11">
      <c r="A1753" s="171" t="s">
        <v>1025</v>
      </c>
      <c r="B1753" s="5" t="s">
        <v>966</v>
      </c>
      <c r="C1753" s="167" t="s">
        <v>2042</v>
      </c>
      <c r="D1753" s="5" t="s">
        <v>2499</v>
      </c>
      <c r="E1753" s="5" t="str">
        <f>IF(COUNTIF(Site_master[SAP ID],Site_master[[#This Row],[SAP ID]])&gt;1,"duplicate","unique")</f>
        <v>unique</v>
      </c>
      <c r="F1753" s="7" t="s">
        <v>2450</v>
      </c>
      <c r="G1753" s="7" t="s">
        <v>2451</v>
      </c>
      <c r="H1753" s="7" t="s">
        <v>2046</v>
      </c>
      <c r="I1753" s="168" t="s">
        <v>2053</v>
      </c>
      <c r="J1753" t="s">
        <v>2054</v>
      </c>
      <c r="K1753" s="168" t="s">
        <v>2055</v>
      </c>
    </row>
    <row r="1754" spans="1:11">
      <c r="A1754" s="171" t="s">
        <v>1025</v>
      </c>
      <c r="B1754" s="5" t="s">
        <v>966</v>
      </c>
      <c r="C1754" s="167" t="s">
        <v>2042</v>
      </c>
      <c r="D1754" s="5" t="s">
        <v>2500</v>
      </c>
      <c r="E1754" s="5" t="str">
        <f>IF(COUNTIF(Site_master[SAP ID],Site_master[[#This Row],[SAP ID]])&gt;1,"duplicate","unique")</f>
        <v>unique</v>
      </c>
      <c r="F1754" s="7" t="s">
        <v>2450</v>
      </c>
      <c r="G1754" s="7" t="s">
        <v>2451</v>
      </c>
      <c r="H1754" s="7" t="s">
        <v>2046</v>
      </c>
      <c r="I1754" s="168" t="s">
        <v>2053</v>
      </c>
      <c r="J1754" t="s">
        <v>2054</v>
      </c>
      <c r="K1754" s="168" t="s">
        <v>2055</v>
      </c>
    </row>
    <row r="1755" spans="1:11">
      <c r="A1755" s="171" t="s">
        <v>1025</v>
      </c>
      <c r="B1755" s="5" t="s">
        <v>966</v>
      </c>
      <c r="C1755" s="167" t="s">
        <v>2042</v>
      </c>
      <c r="D1755" s="5" t="s">
        <v>2501</v>
      </c>
      <c r="E1755" s="5" t="str">
        <f>IF(COUNTIF(Site_master[SAP ID],Site_master[[#This Row],[SAP ID]])&gt;1,"duplicate","unique")</f>
        <v>unique</v>
      </c>
      <c r="F1755" s="7" t="s">
        <v>2450</v>
      </c>
      <c r="G1755" s="7" t="s">
        <v>2451</v>
      </c>
      <c r="H1755" s="7" t="s">
        <v>2046</v>
      </c>
      <c r="I1755" s="168" t="s">
        <v>2053</v>
      </c>
      <c r="J1755" t="s">
        <v>2054</v>
      </c>
      <c r="K1755" s="168" t="s">
        <v>2055</v>
      </c>
    </row>
    <row r="1756" spans="1:11">
      <c r="A1756" s="171" t="s">
        <v>1025</v>
      </c>
      <c r="B1756" s="5" t="s">
        <v>966</v>
      </c>
      <c r="C1756" s="167" t="s">
        <v>2042</v>
      </c>
      <c r="D1756" s="5" t="s">
        <v>2502</v>
      </c>
      <c r="E1756" s="5" t="str">
        <f>IF(COUNTIF(Site_master[SAP ID],Site_master[[#This Row],[SAP ID]])&gt;1,"duplicate","unique")</f>
        <v>unique</v>
      </c>
      <c r="F1756" s="7" t="s">
        <v>2083</v>
      </c>
      <c r="G1756" s="7" t="s">
        <v>2084</v>
      </c>
      <c r="H1756" s="7" t="s">
        <v>2046</v>
      </c>
      <c r="I1756" s="168" t="s">
        <v>2053</v>
      </c>
      <c r="J1756" t="s">
        <v>2054</v>
      </c>
      <c r="K1756" s="168" t="s">
        <v>2055</v>
      </c>
    </row>
    <row r="1757" spans="1:11">
      <c r="A1757" s="171" t="s">
        <v>1025</v>
      </c>
      <c r="B1757" s="5" t="s">
        <v>966</v>
      </c>
      <c r="C1757" s="167" t="s">
        <v>2042</v>
      </c>
      <c r="D1757" s="5" t="s">
        <v>2503</v>
      </c>
      <c r="E1757" s="5" t="str">
        <f>IF(COUNTIF(Site_master[SAP ID],Site_master[[#This Row],[SAP ID]])&gt;1,"duplicate","unique")</f>
        <v>unique</v>
      </c>
      <c r="F1757" s="7" t="s">
        <v>2450</v>
      </c>
      <c r="G1757" s="7" t="s">
        <v>2451</v>
      </c>
      <c r="H1757" s="7" t="s">
        <v>2046</v>
      </c>
      <c r="I1757" s="168" t="s">
        <v>2053</v>
      </c>
      <c r="J1757" t="s">
        <v>2054</v>
      </c>
      <c r="K1757" s="168" t="s">
        <v>2055</v>
      </c>
    </row>
    <row r="1758" spans="1:11">
      <c r="A1758" s="171" t="s">
        <v>1025</v>
      </c>
      <c r="B1758" s="5" t="s">
        <v>966</v>
      </c>
      <c r="C1758" s="167" t="s">
        <v>2042</v>
      </c>
      <c r="D1758" s="5" t="s">
        <v>2504</v>
      </c>
      <c r="E1758" s="5" t="str">
        <f>IF(COUNTIF(Site_master[SAP ID],Site_master[[#This Row],[SAP ID]])&gt;1,"duplicate","unique")</f>
        <v>unique</v>
      </c>
      <c r="F1758" s="7" t="s">
        <v>2450</v>
      </c>
      <c r="G1758" s="7" t="s">
        <v>2451</v>
      </c>
      <c r="H1758" s="7" t="s">
        <v>2046</v>
      </c>
      <c r="I1758" s="168" t="s">
        <v>2053</v>
      </c>
      <c r="J1758" t="s">
        <v>2054</v>
      </c>
      <c r="K1758" s="168" t="s">
        <v>2055</v>
      </c>
    </row>
    <row r="1759" spans="1:11">
      <c r="A1759" s="171" t="s">
        <v>1025</v>
      </c>
      <c r="B1759" s="5" t="s">
        <v>966</v>
      </c>
      <c r="C1759" s="167" t="s">
        <v>2042</v>
      </c>
      <c r="D1759" s="5" t="s">
        <v>2505</v>
      </c>
      <c r="E1759" s="5" t="str">
        <f>IF(COUNTIF(Site_master[SAP ID],Site_master[[#This Row],[SAP ID]])&gt;1,"duplicate","unique")</f>
        <v>unique</v>
      </c>
      <c r="F1759" s="7" t="s">
        <v>2083</v>
      </c>
      <c r="G1759" s="7" t="s">
        <v>2084</v>
      </c>
      <c r="H1759" s="7" t="s">
        <v>2046</v>
      </c>
      <c r="I1759" s="168" t="s">
        <v>2053</v>
      </c>
      <c r="J1759" t="s">
        <v>2054</v>
      </c>
      <c r="K1759" s="168" t="s">
        <v>2055</v>
      </c>
    </row>
    <row r="1760" spans="1:11">
      <c r="A1760" s="171" t="s">
        <v>1025</v>
      </c>
      <c r="B1760" s="5" t="s">
        <v>966</v>
      </c>
      <c r="C1760" s="167" t="s">
        <v>2042</v>
      </c>
      <c r="D1760" s="5" t="s">
        <v>2506</v>
      </c>
      <c r="E1760" s="5" t="str">
        <f>IF(COUNTIF(Site_master[SAP ID],Site_master[[#This Row],[SAP ID]])&gt;1,"duplicate","unique")</f>
        <v>unique</v>
      </c>
      <c r="F1760" s="7" t="s">
        <v>2400</v>
      </c>
      <c r="G1760" s="7" t="s">
        <v>2401</v>
      </c>
      <c r="H1760" s="7" t="s">
        <v>2046</v>
      </c>
      <c r="I1760" s="168" t="s">
        <v>2053</v>
      </c>
      <c r="J1760" t="s">
        <v>2054</v>
      </c>
      <c r="K1760" s="168" t="s">
        <v>2055</v>
      </c>
    </row>
    <row r="1761" spans="1:11">
      <c r="A1761" s="171" t="s">
        <v>1025</v>
      </c>
      <c r="B1761" s="5" t="s">
        <v>966</v>
      </c>
      <c r="C1761" s="167" t="s">
        <v>2042</v>
      </c>
      <c r="D1761" s="5" t="s">
        <v>2507</v>
      </c>
      <c r="E1761" s="5" t="str">
        <f>IF(COUNTIF(Site_master[SAP ID],Site_master[[#This Row],[SAP ID]])&gt;1,"duplicate","unique")</f>
        <v>unique</v>
      </c>
      <c r="F1761" s="7" t="s">
        <v>2083</v>
      </c>
      <c r="G1761" s="7" t="s">
        <v>2084</v>
      </c>
      <c r="H1761" s="7" t="s">
        <v>2046</v>
      </c>
      <c r="I1761" s="168" t="s">
        <v>2053</v>
      </c>
      <c r="J1761" t="s">
        <v>2054</v>
      </c>
      <c r="K1761" s="168" t="s">
        <v>2055</v>
      </c>
    </row>
    <row r="1762" spans="1:11">
      <c r="A1762" s="171" t="s">
        <v>1025</v>
      </c>
      <c r="B1762" s="5" t="s">
        <v>966</v>
      </c>
      <c r="C1762" s="167" t="s">
        <v>2042</v>
      </c>
      <c r="D1762" s="5" t="s">
        <v>2508</v>
      </c>
      <c r="E1762" s="5" t="str">
        <f>IF(COUNTIF(Site_master[SAP ID],Site_master[[#This Row],[SAP ID]])&gt;1,"duplicate","unique")</f>
        <v>unique</v>
      </c>
      <c r="F1762" s="7" t="s">
        <v>2509</v>
      </c>
      <c r="G1762" s="7" t="s">
        <v>1684</v>
      </c>
      <c r="H1762" s="7" t="s">
        <v>2100</v>
      </c>
      <c r="I1762" t="s">
        <v>689</v>
      </c>
      <c r="J1762" t="s">
        <v>688</v>
      </c>
      <c r="K1762" t="s">
        <v>2101</v>
      </c>
    </row>
    <row r="1763" spans="1:11">
      <c r="A1763" s="171" t="s">
        <v>1025</v>
      </c>
      <c r="B1763" s="5" t="s">
        <v>966</v>
      </c>
      <c r="C1763" s="167" t="s">
        <v>2042</v>
      </c>
      <c r="D1763" s="5" t="s">
        <v>2510</v>
      </c>
      <c r="E1763" s="5" t="str">
        <f>IF(COUNTIF(Site_master[SAP ID],Site_master[[#This Row],[SAP ID]])&gt;1,"duplicate","unique")</f>
        <v>unique</v>
      </c>
      <c r="F1763" s="7" t="s">
        <v>2268</v>
      </c>
      <c r="G1763" s="7" t="s">
        <v>2269</v>
      </c>
      <c r="H1763" s="7" t="s">
        <v>2046</v>
      </c>
      <c r="I1763" s="168" t="s">
        <v>2053</v>
      </c>
      <c r="J1763" t="s">
        <v>2054</v>
      </c>
      <c r="K1763" s="168" t="s">
        <v>2055</v>
      </c>
    </row>
    <row r="1764" spans="1:11">
      <c r="A1764" s="171" t="s">
        <v>1025</v>
      </c>
      <c r="B1764" s="5" t="s">
        <v>966</v>
      </c>
      <c r="C1764" s="167" t="s">
        <v>2042</v>
      </c>
      <c r="D1764" s="5" t="s">
        <v>2511</v>
      </c>
      <c r="E1764" s="5" t="str">
        <f>IF(COUNTIF(Site_master[SAP ID],Site_master[[#This Row],[SAP ID]])&gt;1,"duplicate","unique")</f>
        <v>unique</v>
      </c>
      <c r="F1764" s="7" t="s">
        <v>2512</v>
      </c>
      <c r="G1764" s="7" t="s">
        <v>2513</v>
      </c>
      <c r="H1764" s="7" t="s">
        <v>2100</v>
      </c>
      <c r="I1764" t="s">
        <v>689</v>
      </c>
      <c r="J1764" t="s">
        <v>688</v>
      </c>
      <c r="K1764" t="s">
        <v>2101</v>
      </c>
    </row>
    <row r="1765" spans="1:11">
      <c r="A1765" s="171" t="s">
        <v>1025</v>
      </c>
      <c r="B1765" s="5" t="s">
        <v>966</v>
      </c>
      <c r="C1765" s="167" t="s">
        <v>2042</v>
      </c>
      <c r="D1765" s="5" t="s">
        <v>2514</v>
      </c>
      <c r="E1765" s="5" t="str">
        <f>IF(COUNTIF(Site_master[SAP ID],Site_master[[#This Row],[SAP ID]])&gt;1,"duplicate","unique")</f>
        <v>unique</v>
      </c>
      <c r="F1765" s="7" t="s">
        <v>2512</v>
      </c>
      <c r="G1765" s="7" t="s">
        <v>2513</v>
      </c>
      <c r="H1765" s="7" t="s">
        <v>2100</v>
      </c>
      <c r="I1765" t="s">
        <v>689</v>
      </c>
      <c r="J1765" t="s">
        <v>688</v>
      </c>
      <c r="K1765" t="s">
        <v>2101</v>
      </c>
    </row>
    <row r="1766" spans="1:11">
      <c r="A1766" s="171" t="s">
        <v>1025</v>
      </c>
      <c r="B1766" s="5" t="s">
        <v>966</v>
      </c>
      <c r="C1766" s="167" t="s">
        <v>2042</v>
      </c>
      <c r="D1766" s="5" t="s">
        <v>2515</v>
      </c>
      <c r="E1766" s="5" t="str">
        <f>IF(COUNTIF(Site_master[SAP ID],Site_master[[#This Row],[SAP ID]])&gt;1,"duplicate","unique")</f>
        <v>unique</v>
      </c>
      <c r="F1766" s="7" t="s">
        <v>2512</v>
      </c>
      <c r="G1766" s="7" t="s">
        <v>2513</v>
      </c>
      <c r="H1766" s="7" t="s">
        <v>2100</v>
      </c>
      <c r="I1766" t="s">
        <v>689</v>
      </c>
      <c r="J1766" t="s">
        <v>688</v>
      </c>
      <c r="K1766" t="s">
        <v>2101</v>
      </c>
    </row>
    <row r="1767" spans="1:11">
      <c r="A1767" s="171" t="s">
        <v>1025</v>
      </c>
      <c r="B1767" s="5" t="s">
        <v>966</v>
      </c>
      <c r="C1767" s="167" t="s">
        <v>2042</v>
      </c>
      <c r="D1767" s="5" t="s">
        <v>2516</v>
      </c>
      <c r="E1767" s="5" t="str">
        <f>IF(COUNTIF(Site_master[SAP ID],Site_master[[#This Row],[SAP ID]])&gt;1,"duplicate","unique")</f>
        <v>unique</v>
      </c>
      <c r="F1767" s="7" t="s">
        <v>2512</v>
      </c>
      <c r="G1767" s="7" t="s">
        <v>2513</v>
      </c>
      <c r="H1767" s="7" t="s">
        <v>2100</v>
      </c>
      <c r="I1767" t="s">
        <v>689</v>
      </c>
      <c r="J1767" t="s">
        <v>688</v>
      </c>
      <c r="K1767" t="s">
        <v>2101</v>
      </c>
    </row>
    <row r="1768" spans="1:11">
      <c r="A1768" s="171" t="s">
        <v>1025</v>
      </c>
      <c r="B1768" s="5" t="s">
        <v>966</v>
      </c>
      <c r="C1768" s="167" t="s">
        <v>2042</v>
      </c>
      <c r="D1768" s="5" t="s">
        <v>2517</v>
      </c>
      <c r="E1768" s="5" t="str">
        <f>IF(COUNTIF(Site_master[SAP ID],Site_master[[#This Row],[SAP ID]])&gt;1,"duplicate","unique")</f>
        <v>unique</v>
      </c>
      <c r="F1768" s="7" t="s">
        <v>2518</v>
      </c>
      <c r="G1768" s="7" t="s">
        <v>2519</v>
      </c>
      <c r="H1768" s="7" t="s">
        <v>2100</v>
      </c>
      <c r="I1768" s="168" t="s">
        <v>2047</v>
      </c>
      <c r="J1768" s="5" t="s">
        <v>2048</v>
      </c>
      <c r="K1768" s="168" t="s">
        <v>2049</v>
      </c>
    </row>
    <row r="1769" spans="1:11">
      <c r="A1769" s="171" t="s">
        <v>1025</v>
      </c>
      <c r="B1769" s="5" t="s">
        <v>966</v>
      </c>
      <c r="C1769" s="167" t="s">
        <v>2042</v>
      </c>
      <c r="D1769" s="5" t="s">
        <v>2520</v>
      </c>
      <c r="E1769" s="5" t="str">
        <f>IF(COUNTIF(Site_master[SAP ID],Site_master[[#This Row],[SAP ID]])&gt;1,"duplicate","unique")</f>
        <v>unique</v>
      </c>
      <c r="F1769" s="7" t="s">
        <v>2518</v>
      </c>
      <c r="G1769" s="7" t="s">
        <v>2519</v>
      </c>
      <c r="H1769" s="7" t="s">
        <v>2100</v>
      </c>
      <c r="I1769" s="168" t="s">
        <v>2047</v>
      </c>
      <c r="J1769" s="5" t="s">
        <v>2048</v>
      </c>
      <c r="K1769" s="168" t="s">
        <v>2049</v>
      </c>
    </row>
    <row r="1770" spans="1:11">
      <c r="A1770" s="171" t="s">
        <v>1025</v>
      </c>
      <c r="B1770" s="5" t="s">
        <v>966</v>
      </c>
      <c r="C1770" s="167" t="s">
        <v>2042</v>
      </c>
      <c r="D1770" s="5" t="s">
        <v>2521</v>
      </c>
      <c r="E1770" s="5" t="str">
        <f>IF(COUNTIF(Site_master[SAP ID],Site_master[[#This Row],[SAP ID]])&gt;1,"duplicate","unique")</f>
        <v>unique</v>
      </c>
      <c r="F1770" s="7" t="s">
        <v>2460</v>
      </c>
      <c r="G1770" s="7" t="s">
        <v>2461</v>
      </c>
      <c r="H1770" s="7" t="s">
        <v>2100</v>
      </c>
      <c r="I1770" s="168" t="s">
        <v>2047</v>
      </c>
      <c r="J1770" s="5" t="s">
        <v>2048</v>
      </c>
      <c r="K1770" s="168" t="s">
        <v>2049</v>
      </c>
    </row>
    <row r="1771" spans="1:11">
      <c r="A1771" s="171" t="s">
        <v>1025</v>
      </c>
      <c r="B1771" s="5" t="s">
        <v>966</v>
      </c>
      <c r="C1771" s="167" t="s">
        <v>2042</v>
      </c>
      <c r="D1771" s="5" t="s">
        <v>2522</v>
      </c>
      <c r="E1771" s="5" t="str">
        <f>IF(COUNTIF(Site_master[SAP ID],Site_master[[#This Row],[SAP ID]])&gt;1,"duplicate","unique")</f>
        <v>unique</v>
      </c>
      <c r="F1771" s="7" t="s">
        <v>2518</v>
      </c>
      <c r="G1771" s="7" t="s">
        <v>2519</v>
      </c>
      <c r="H1771" s="7" t="s">
        <v>2100</v>
      </c>
      <c r="I1771" s="168" t="s">
        <v>2047</v>
      </c>
      <c r="J1771" s="5" t="s">
        <v>2048</v>
      </c>
      <c r="K1771" s="168" t="s">
        <v>2049</v>
      </c>
    </row>
    <row r="1772" spans="1:11">
      <c r="A1772" s="171" t="s">
        <v>1025</v>
      </c>
      <c r="B1772" s="5" t="s">
        <v>966</v>
      </c>
      <c r="C1772" s="167" t="s">
        <v>2042</v>
      </c>
      <c r="D1772" s="5" t="s">
        <v>2523</v>
      </c>
      <c r="E1772" s="5" t="str">
        <f>IF(COUNTIF(Site_master[SAP ID],Site_master[[#This Row],[SAP ID]])&gt;1,"duplicate","unique")</f>
        <v>unique</v>
      </c>
      <c r="F1772" s="7" t="s">
        <v>2194</v>
      </c>
      <c r="G1772" s="7" t="s">
        <v>2195</v>
      </c>
      <c r="H1772" s="7" t="s">
        <v>2100</v>
      </c>
      <c r="I1772" s="168" t="s">
        <v>2047</v>
      </c>
      <c r="J1772" s="5" t="s">
        <v>2048</v>
      </c>
      <c r="K1772" s="168" t="s">
        <v>2049</v>
      </c>
    </row>
    <row r="1773" spans="1:11">
      <c r="A1773" s="171" t="s">
        <v>1025</v>
      </c>
      <c r="B1773" s="5" t="s">
        <v>966</v>
      </c>
      <c r="C1773" s="167" t="s">
        <v>2042</v>
      </c>
      <c r="D1773" s="5" t="s">
        <v>2524</v>
      </c>
      <c r="E1773" s="5" t="str">
        <f>IF(COUNTIF(Site_master[SAP ID],Site_master[[#This Row],[SAP ID]])&gt;1,"duplicate","unique")</f>
        <v>unique</v>
      </c>
      <c r="F1773" s="7" t="s">
        <v>2518</v>
      </c>
      <c r="G1773" s="7" t="s">
        <v>2519</v>
      </c>
      <c r="H1773" s="7" t="s">
        <v>2100</v>
      </c>
      <c r="I1773" s="168" t="s">
        <v>2047</v>
      </c>
      <c r="J1773" s="5" t="s">
        <v>2048</v>
      </c>
      <c r="K1773" s="168" t="s">
        <v>2049</v>
      </c>
    </row>
    <row r="1774" spans="1:11">
      <c r="A1774" s="171" t="s">
        <v>1025</v>
      </c>
      <c r="B1774" s="5" t="s">
        <v>966</v>
      </c>
      <c r="C1774" s="167" t="s">
        <v>2042</v>
      </c>
      <c r="D1774" s="5" t="s">
        <v>2525</v>
      </c>
      <c r="E1774" s="5" t="str">
        <f>IF(COUNTIF(Site_master[SAP ID],Site_master[[#This Row],[SAP ID]])&gt;1,"duplicate","unique")</f>
        <v>unique</v>
      </c>
      <c r="F1774" s="7" t="s">
        <v>2194</v>
      </c>
      <c r="G1774" s="7" t="s">
        <v>2195</v>
      </c>
      <c r="H1774" s="7" t="s">
        <v>2100</v>
      </c>
      <c r="I1774" s="168" t="s">
        <v>2047</v>
      </c>
      <c r="J1774" s="5" t="s">
        <v>2048</v>
      </c>
      <c r="K1774" s="168" t="s">
        <v>2049</v>
      </c>
    </row>
    <row r="1775" spans="1:11">
      <c r="A1775" s="171" t="s">
        <v>1025</v>
      </c>
      <c r="B1775" s="5" t="s">
        <v>966</v>
      </c>
      <c r="C1775" s="167" t="s">
        <v>2042</v>
      </c>
      <c r="D1775" s="5" t="s">
        <v>2526</v>
      </c>
      <c r="E1775" s="5" t="str">
        <f>IF(COUNTIF(Site_master[SAP ID],Site_master[[#This Row],[SAP ID]])&gt;1,"duplicate","unique")</f>
        <v>unique</v>
      </c>
      <c r="F1775" s="7" t="s">
        <v>2518</v>
      </c>
      <c r="G1775" s="7" t="s">
        <v>2519</v>
      </c>
      <c r="H1775" s="7" t="s">
        <v>2100</v>
      </c>
      <c r="I1775" s="168" t="s">
        <v>2047</v>
      </c>
      <c r="J1775" s="5" t="s">
        <v>2048</v>
      </c>
      <c r="K1775" s="168" t="s">
        <v>2049</v>
      </c>
    </row>
    <row r="1776" spans="1:11">
      <c r="A1776" s="171" t="s">
        <v>1025</v>
      </c>
      <c r="B1776" s="5" t="s">
        <v>966</v>
      </c>
      <c r="C1776" s="167" t="s">
        <v>2042</v>
      </c>
      <c r="D1776" s="5" t="s">
        <v>2527</v>
      </c>
      <c r="E1776" s="5" t="str">
        <f>IF(COUNTIF(Site_master[SAP ID],Site_master[[#This Row],[SAP ID]])&gt;1,"duplicate","unique")</f>
        <v>unique</v>
      </c>
      <c r="F1776" s="7" t="s">
        <v>2460</v>
      </c>
      <c r="G1776" s="7" t="s">
        <v>2461</v>
      </c>
      <c r="H1776" s="7" t="s">
        <v>2100</v>
      </c>
      <c r="I1776" s="168" t="s">
        <v>2047</v>
      </c>
      <c r="J1776" s="5" t="s">
        <v>2048</v>
      </c>
      <c r="K1776" s="168" t="s">
        <v>2049</v>
      </c>
    </row>
    <row r="1777" spans="1:11">
      <c r="A1777" s="171" t="s">
        <v>1025</v>
      </c>
      <c r="B1777" s="5" t="s">
        <v>966</v>
      </c>
      <c r="C1777" s="167" t="s">
        <v>2042</v>
      </c>
      <c r="D1777" s="5" t="s">
        <v>2528</v>
      </c>
      <c r="E1777" s="5" t="str">
        <f>IF(COUNTIF(Site_master[SAP ID],Site_master[[#This Row],[SAP ID]])&gt;1,"duplicate","unique")</f>
        <v>unique</v>
      </c>
      <c r="F1777" s="7" t="s">
        <v>2518</v>
      </c>
      <c r="G1777" s="7" t="s">
        <v>2519</v>
      </c>
      <c r="H1777" s="7" t="s">
        <v>2100</v>
      </c>
      <c r="I1777" s="168" t="s">
        <v>2047</v>
      </c>
      <c r="J1777" s="5" t="s">
        <v>2048</v>
      </c>
      <c r="K1777" s="168" t="s">
        <v>2049</v>
      </c>
    </row>
    <row r="1778" spans="1:11">
      <c r="A1778" s="171" t="s">
        <v>1025</v>
      </c>
      <c r="B1778" s="5" t="s">
        <v>966</v>
      </c>
      <c r="C1778" s="167" t="s">
        <v>2042</v>
      </c>
      <c r="D1778" s="5" t="s">
        <v>2529</v>
      </c>
      <c r="E1778" s="5" t="str">
        <f>IF(COUNTIF(Site_master[SAP ID],Site_master[[#This Row],[SAP ID]])&gt;1,"duplicate","unique")</f>
        <v>unique</v>
      </c>
      <c r="F1778" s="7" t="s">
        <v>2518</v>
      </c>
      <c r="G1778" s="7" t="s">
        <v>2519</v>
      </c>
      <c r="H1778" s="7" t="s">
        <v>2100</v>
      </c>
      <c r="I1778" s="168" t="s">
        <v>2047</v>
      </c>
      <c r="J1778" s="5" t="s">
        <v>2048</v>
      </c>
      <c r="K1778" s="168" t="s">
        <v>2049</v>
      </c>
    </row>
    <row r="1779" spans="1:11">
      <c r="A1779" s="171" t="s">
        <v>1025</v>
      </c>
      <c r="B1779" s="5" t="s">
        <v>966</v>
      </c>
      <c r="C1779" s="167" t="s">
        <v>2042</v>
      </c>
      <c r="D1779" s="5" t="s">
        <v>2530</v>
      </c>
      <c r="E1779" s="5" t="str">
        <f>IF(COUNTIF(Site_master[SAP ID],Site_master[[#This Row],[SAP ID]])&gt;1,"duplicate","unique")</f>
        <v>unique</v>
      </c>
      <c r="F1779" s="7" t="s">
        <v>2105</v>
      </c>
      <c r="G1779" s="7" t="s">
        <v>2106</v>
      </c>
      <c r="H1779" s="7" t="s">
        <v>2100</v>
      </c>
      <c r="I1779" s="168" t="s">
        <v>2107</v>
      </c>
      <c r="J1779" t="s">
        <v>2108</v>
      </c>
      <c r="K1779" s="168" t="s">
        <v>2109</v>
      </c>
    </row>
    <row r="1780" spans="1:11">
      <c r="A1780" s="171" t="s">
        <v>1025</v>
      </c>
      <c r="B1780" s="5" t="s">
        <v>966</v>
      </c>
      <c r="C1780" s="167" t="s">
        <v>2042</v>
      </c>
      <c r="D1780" s="5" t="s">
        <v>2531</v>
      </c>
      <c r="E1780" s="5" t="str">
        <f>IF(COUNTIF(Site_master[SAP ID],Site_master[[#This Row],[SAP ID]])&gt;1,"duplicate","unique")</f>
        <v>unique</v>
      </c>
      <c r="F1780" s="7" t="s">
        <v>2149</v>
      </c>
      <c r="G1780" s="7" t="s">
        <v>2150</v>
      </c>
      <c r="H1780" s="7" t="s">
        <v>2100</v>
      </c>
      <c r="I1780" s="168" t="s">
        <v>2107</v>
      </c>
      <c r="J1780" t="s">
        <v>2108</v>
      </c>
      <c r="K1780" s="168" t="s">
        <v>2109</v>
      </c>
    </row>
    <row r="1781" spans="1:11">
      <c r="A1781" s="171" t="s">
        <v>1025</v>
      </c>
      <c r="B1781" s="5" t="s">
        <v>966</v>
      </c>
      <c r="C1781" s="167" t="s">
        <v>2042</v>
      </c>
      <c r="D1781" s="5" t="s">
        <v>2532</v>
      </c>
      <c r="E1781" s="5" t="str">
        <f>IF(COUNTIF(Site_master[SAP ID],Site_master[[#This Row],[SAP ID]])&gt;1,"duplicate","unique")</f>
        <v>unique</v>
      </c>
      <c r="F1781" s="7" t="s">
        <v>2110</v>
      </c>
      <c r="G1781" s="7" t="s">
        <v>2111</v>
      </c>
      <c r="H1781" s="7" t="s">
        <v>2100</v>
      </c>
      <c r="I1781" s="168" t="s">
        <v>2107</v>
      </c>
      <c r="J1781" t="s">
        <v>2108</v>
      </c>
      <c r="K1781" s="168" t="s">
        <v>2109</v>
      </c>
    </row>
    <row r="1782" spans="1:11">
      <c r="A1782" s="171" t="s">
        <v>1025</v>
      </c>
      <c r="B1782" s="5" t="s">
        <v>966</v>
      </c>
      <c r="C1782" s="167" t="s">
        <v>2042</v>
      </c>
      <c r="D1782" s="5" t="s">
        <v>2533</v>
      </c>
      <c r="E1782" s="5" t="str">
        <f>IF(COUNTIF(Site_master[SAP ID],Site_master[[#This Row],[SAP ID]])&gt;1,"duplicate","unique")</f>
        <v>unique</v>
      </c>
      <c r="F1782" s="7" t="s">
        <v>2105</v>
      </c>
      <c r="G1782" s="7" t="s">
        <v>2106</v>
      </c>
      <c r="H1782" s="7" t="s">
        <v>2100</v>
      </c>
      <c r="I1782" s="168" t="s">
        <v>2107</v>
      </c>
      <c r="J1782" t="s">
        <v>2108</v>
      </c>
      <c r="K1782" s="168" t="s">
        <v>2109</v>
      </c>
    </row>
    <row r="1783" spans="1:11">
      <c r="A1783" s="171" t="s">
        <v>1025</v>
      </c>
      <c r="B1783" s="5" t="s">
        <v>966</v>
      </c>
      <c r="C1783" s="167" t="s">
        <v>2042</v>
      </c>
      <c r="D1783" s="5" t="s">
        <v>2534</v>
      </c>
      <c r="E1783" s="5" t="str">
        <f>IF(COUNTIF(Site_master[SAP ID],Site_master[[#This Row],[SAP ID]])&gt;1,"duplicate","unique")</f>
        <v>unique</v>
      </c>
      <c r="F1783" s="7" t="s">
        <v>2146</v>
      </c>
      <c r="G1783" s="7" t="s">
        <v>2147</v>
      </c>
      <c r="H1783" s="7" t="s">
        <v>2100</v>
      </c>
      <c r="I1783" s="168" t="s">
        <v>2107</v>
      </c>
      <c r="J1783" t="s">
        <v>2108</v>
      </c>
      <c r="K1783" s="168" t="s">
        <v>2109</v>
      </c>
    </row>
    <row r="1784" spans="1:11">
      <c r="A1784" s="171" t="s">
        <v>1025</v>
      </c>
      <c r="B1784" s="5" t="s">
        <v>966</v>
      </c>
      <c r="C1784" s="167" t="s">
        <v>2042</v>
      </c>
      <c r="D1784" s="5" t="s">
        <v>2535</v>
      </c>
      <c r="E1784" s="5" t="str">
        <f>IF(COUNTIF(Site_master[SAP ID],Site_master[[#This Row],[SAP ID]])&gt;1,"duplicate","unique")</f>
        <v>unique</v>
      </c>
      <c r="F1784" s="7" t="s">
        <v>2149</v>
      </c>
      <c r="G1784" s="7" t="s">
        <v>2150</v>
      </c>
      <c r="H1784" s="7" t="s">
        <v>2100</v>
      </c>
      <c r="I1784" s="168" t="s">
        <v>2107</v>
      </c>
      <c r="J1784" t="s">
        <v>2108</v>
      </c>
      <c r="K1784" s="168" t="s">
        <v>2109</v>
      </c>
    </row>
    <row r="1785" spans="1:11">
      <c r="A1785" s="171" t="s">
        <v>1025</v>
      </c>
      <c r="B1785" s="5" t="s">
        <v>966</v>
      </c>
      <c r="C1785" s="167" t="s">
        <v>2042</v>
      </c>
      <c r="D1785" s="5" t="s">
        <v>2536</v>
      </c>
      <c r="E1785" s="5" t="str">
        <f>IF(COUNTIF(Site_master[SAP ID],Site_master[[#This Row],[SAP ID]])&gt;1,"duplicate","unique")</f>
        <v>unique</v>
      </c>
      <c r="F1785" s="7" t="s">
        <v>2149</v>
      </c>
      <c r="G1785" s="7" t="s">
        <v>2150</v>
      </c>
      <c r="H1785" s="7" t="s">
        <v>2100</v>
      </c>
      <c r="I1785" s="168" t="s">
        <v>2107</v>
      </c>
      <c r="J1785" t="s">
        <v>2108</v>
      </c>
      <c r="K1785" s="168" t="s">
        <v>2109</v>
      </c>
    </row>
    <row r="1786" spans="1:11">
      <c r="A1786" s="171" t="s">
        <v>1025</v>
      </c>
      <c r="B1786" s="5" t="s">
        <v>966</v>
      </c>
      <c r="C1786" s="167" t="s">
        <v>2042</v>
      </c>
      <c r="D1786" s="5" t="s">
        <v>2537</v>
      </c>
      <c r="E1786" s="5" t="str">
        <f>IF(COUNTIF(Site_master[SAP ID],Site_master[[#This Row],[SAP ID]])&gt;1,"duplicate","unique")</f>
        <v>unique</v>
      </c>
      <c r="F1786" s="7" t="s">
        <v>2105</v>
      </c>
      <c r="G1786" s="7" t="s">
        <v>2106</v>
      </c>
      <c r="H1786" s="7" t="s">
        <v>2100</v>
      </c>
      <c r="I1786" s="168" t="s">
        <v>2107</v>
      </c>
      <c r="J1786" t="s">
        <v>2108</v>
      </c>
      <c r="K1786" s="168" t="s">
        <v>2109</v>
      </c>
    </row>
    <row r="1787" spans="1:11">
      <c r="A1787" s="171" t="s">
        <v>1025</v>
      </c>
      <c r="B1787" s="5" t="s">
        <v>966</v>
      </c>
      <c r="C1787" s="167" t="s">
        <v>2042</v>
      </c>
      <c r="D1787" s="5" t="s">
        <v>2538</v>
      </c>
      <c r="E1787" s="5" t="str">
        <f>IF(COUNTIF(Site_master[SAP ID],Site_master[[#This Row],[SAP ID]])&gt;1,"duplicate","unique")</f>
        <v>unique</v>
      </c>
      <c r="F1787" s="7" t="s">
        <v>2149</v>
      </c>
      <c r="G1787" s="7" t="s">
        <v>2150</v>
      </c>
      <c r="H1787" s="7" t="s">
        <v>2100</v>
      </c>
      <c r="I1787" s="168" t="s">
        <v>2107</v>
      </c>
      <c r="J1787" t="s">
        <v>2108</v>
      </c>
      <c r="K1787" s="168" t="s">
        <v>2109</v>
      </c>
    </row>
    <row r="1788" spans="1:11">
      <c r="A1788" s="171" t="s">
        <v>1025</v>
      </c>
      <c r="B1788" s="5" t="s">
        <v>966</v>
      </c>
      <c r="C1788" s="167" t="s">
        <v>2042</v>
      </c>
      <c r="D1788" s="5" t="s">
        <v>2539</v>
      </c>
      <c r="E1788" s="5" t="str">
        <f>IF(COUNTIF(Site_master[SAP ID],Site_master[[#This Row],[SAP ID]])&gt;1,"duplicate","unique")</f>
        <v>unique</v>
      </c>
      <c r="F1788" s="7" t="s">
        <v>2540</v>
      </c>
      <c r="G1788" s="7" t="s">
        <v>2541</v>
      </c>
      <c r="H1788" s="7" t="s">
        <v>2100</v>
      </c>
      <c r="I1788" s="168" t="s">
        <v>2107</v>
      </c>
      <c r="J1788" t="s">
        <v>2108</v>
      </c>
      <c r="K1788" s="168" t="s">
        <v>2109</v>
      </c>
    </row>
    <row r="1789" spans="1:11">
      <c r="A1789" s="171" t="s">
        <v>1025</v>
      </c>
      <c r="B1789" s="5" t="s">
        <v>966</v>
      </c>
      <c r="C1789" s="167" t="s">
        <v>2042</v>
      </c>
      <c r="D1789" s="5" t="s">
        <v>2542</v>
      </c>
      <c r="E1789" s="5" t="str">
        <f>IF(COUNTIF(Site_master[SAP ID],Site_master[[#This Row],[SAP ID]])&gt;1,"duplicate","unique")</f>
        <v>unique</v>
      </c>
      <c r="F1789" s="7" t="s">
        <v>2540</v>
      </c>
      <c r="G1789" s="7" t="s">
        <v>2541</v>
      </c>
      <c r="H1789" s="7" t="s">
        <v>2100</v>
      </c>
      <c r="I1789" s="168" t="s">
        <v>2543</v>
      </c>
      <c r="J1789" t="s">
        <v>2544</v>
      </c>
      <c r="K1789" s="168" t="s">
        <v>2545</v>
      </c>
    </row>
    <row r="1790" spans="1:11">
      <c r="A1790" s="171" t="s">
        <v>1025</v>
      </c>
      <c r="B1790" s="5" t="s">
        <v>966</v>
      </c>
      <c r="C1790" s="167" t="s">
        <v>2042</v>
      </c>
      <c r="D1790" s="5" t="s">
        <v>2546</v>
      </c>
      <c r="E1790" s="5" t="str">
        <f>IF(COUNTIF(Site_master[SAP ID],Site_master[[#This Row],[SAP ID]])&gt;1,"duplicate","unique")</f>
        <v>unique</v>
      </c>
      <c r="F1790" s="7" t="s">
        <v>2540</v>
      </c>
      <c r="G1790" s="7" t="s">
        <v>2541</v>
      </c>
      <c r="H1790" s="7" t="s">
        <v>2100</v>
      </c>
      <c r="I1790" s="168" t="s">
        <v>2543</v>
      </c>
      <c r="J1790" t="s">
        <v>2544</v>
      </c>
      <c r="K1790" s="168" t="s">
        <v>2545</v>
      </c>
    </row>
    <row r="1791" spans="1:11">
      <c r="A1791" s="171" t="s">
        <v>1025</v>
      </c>
      <c r="B1791" s="5" t="s">
        <v>966</v>
      </c>
      <c r="C1791" s="167" t="s">
        <v>2042</v>
      </c>
      <c r="D1791" s="5" t="s">
        <v>2547</v>
      </c>
      <c r="E1791" s="5" t="str">
        <f>IF(COUNTIF(Site_master[SAP ID],Site_master[[#This Row],[SAP ID]])&gt;1,"duplicate","unique")</f>
        <v>unique</v>
      </c>
      <c r="F1791" s="7" t="s">
        <v>2540</v>
      </c>
      <c r="G1791" s="7" t="s">
        <v>2541</v>
      </c>
      <c r="H1791" s="7" t="s">
        <v>2100</v>
      </c>
      <c r="I1791" s="168" t="s">
        <v>2543</v>
      </c>
      <c r="J1791" t="s">
        <v>2544</v>
      </c>
      <c r="K1791" s="168" t="s">
        <v>2545</v>
      </c>
    </row>
    <row r="1792" spans="1:11">
      <c r="A1792" s="171" t="s">
        <v>1025</v>
      </c>
      <c r="B1792" s="5" t="s">
        <v>966</v>
      </c>
      <c r="C1792" s="167" t="s">
        <v>2042</v>
      </c>
      <c r="D1792" s="5" t="s">
        <v>2548</v>
      </c>
      <c r="E1792" s="5" t="str">
        <f>IF(COUNTIF(Site_master[SAP ID],Site_master[[#This Row],[SAP ID]])&gt;1,"duplicate","unique")</f>
        <v>unique</v>
      </c>
      <c r="F1792" s="7" t="s">
        <v>2549</v>
      </c>
      <c r="G1792" s="7" t="s">
        <v>2550</v>
      </c>
      <c r="H1792" s="7" t="s">
        <v>2100</v>
      </c>
      <c r="I1792" s="168" t="s">
        <v>2543</v>
      </c>
      <c r="J1792" t="s">
        <v>2544</v>
      </c>
      <c r="K1792" s="168" t="s">
        <v>2545</v>
      </c>
    </row>
    <row r="1793" spans="1:11">
      <c r="A1793" s="171" t="s">
        <v>1025</v>
      </c>
      <c r="B1793" s="5" t="s">
        <v>966</v>
      </c>
      <c r="C1793" s="167" t="s">
        <v>2042</v>
      </c>
      <c r="D1793" s="5" t="s">
        <v>2551</v>
      </c>
      <c r="E1793" s="5" t="str">
        <f>IF(COUNTIF(Site_master[SAP ID],Site_master[[#This Row],[SAP ID]])&gt;1,"duplicate","unique")</f>
        <v>unique</v>
      </c>
      <c r="F1793" s="7" t="s">
        <v>2540</v>
      </c>
      <c r="G1793" s="7" t="s">
        <v>2541</v>
      </c>
      <c r="H1793" s="7" t="s">
        <v>2100</v>
      </c>
      <c r="I1793" s="168" t="s">
        <v>2543</v>
      </c>
      <c r="J1793" t="s">
        <v>2544</v>
      </c>
      <c r="K1793" s="168" t="s">
        <v>2545</v>
      </c>
    </row>
    <row r="1794" spans="1:11">
      <c r="A1794" s="171" t="s">
        <v>1025</v>
      </c>
      <c r="B1794" s="5" t="s">
        <v>966</v>
      </c>
      <c r="C1794" s="167" t="s">
        <v>2042</v>
      </c>
      <c r="D1794" s="5" t="s">
        <v>2552</v>
      </c>
      <c r="E1794" s="5" t="str">
        <f>IF(COUNTIF(Site_master[SAP ID],Site_master[[#This Row],[SAP ID]])&gt;1,"duplicate","unique")</f>
        <v>unique</v>
      </c>
      <c r="F1794" s="7" t="s">
        <v>2540</v>
      </c>
      <c r="G1794" s="7" t="s">
        <v>2541</v>
      </c>
      <c r="H1794" s="7" t="s">
        <v>2100</v>
      </c>
      <c r="I1794" s="168" t="s">
        <v>2543</v>
      </c>
      <c r="J1794" t="s">
        <v>2544</v>
      </c>
      <c r="K1794" s="168" t="s">
        <v>2545</v>
      </c>
    </row>
    <row r="1795" spans="1:11">
      <c r="A1795" s="171" t="s">
        <v>1025</v>
      </c>
      <c r="B1795" s="5" t="s">
        <v>966</v>
      </c>
      <c r="C1795" s="167" t="s">
        <v>2042</v>
      </c>
      <c r="D1795" s="5" t="s">
        <v>2553</v>
      </c>
      <c r="E1795" s="5" t="str">
        <f>IF(COUNTIF(Site_master[SAP ID],Site_master[[#This Row],[SAP ID]])&gt;1,"duplicate","unique")</f>
        <v>unique</v>
      </c>
      <c r="F1795" s="7" t="s">
        <v>2554</v>
      </c>
      <c r="G1795" s="7" t="s">
        <v>2555</v>
      </c>
      <c r="H1795" s="7" t="s">
        <v>2100</v>
      </c>
      <c r="I1795" s="168" t="s">
        <v>2543</v>
      </c>
      <c r="J1795" t="s">
        <v>2544</v>
      </c>
      <c r="K1795" s="168" t="s">
        <v>2545</v>
      </c>
    </row>
    <row r="1796" spans="1:11">
      <c r="A1796" s="171" t="s">
        <v>1025</v>
      </c>
      <c r="B1796" s="5" t="s">
        <v>966</v>
      </c>
      <c r="C1796" s="167" t="s">
        <v>2042</v>
      </c>
      <c r="D1796" s="5" t="s">
        <v>2556</v>
      </c>
      <c r="E1796" s="5" t="str">
        <f>IF(COUNTIF(Site_master[SAP ID],Site_master[[#This Row],[SAP ID]])&gt;1,"duplicate","unique")</f>
        <v>unique</v>
      </c>
      <c r="F1796" s="7" t="s">
        <v>2549</v>
      </c>
      <c r="G1796" s="7" t="s">
        <v>2550</v>
      </c>
      <c r="H1796" s="7" t="s">
        <v>2100</v>
      </c>
      <c r="I1796" s="168" t="s">
        <v>2543</v>
      </c>
      <c r="J1796" t="s">
        <v>2544</v>
      </c>
      <c r="K1796" s="168" t="s">
        <v>2545</v>
      </c>
    </row>
    <row r="1797" spans="1:11">
      <c r="A1797" s="171" t="s">
        <v>1025</v>
      </c>
      <c r="B1797" s="5" t="s">
        <v>966</v>
      </c>
      <c r="C1797" s="167" t="s">
        <v>2042</v>
      </c>
      <c r="D1797" s="5" t="s">
        <v>2557</v>
      </c>
      <c r="E1797" s="5" t="str">
        <f>IF(COUNTIF(Site_master[SAP ID],Site_master[[#This Row],[SAP ID]])&gt;1,"duplicate","unique")</f>
        <v>unique</v>
      </c>
      <c r="F1797" s="7" t="s">
        <v>2549</v>
      </c>
      <c r="G1797" s="7" t="s">
        <v>2550</v>
      </c>
      <c r="H1797" s="7" t="s">
        <v>2100</v>
      </c>
      <c r="I1797" s="168" t="s">
        <v>2543</v>
      </c>
      <c r="J1797" t="s">
        <v>2544</v>
      </c>
      <c r="K1797" s="168" t="s">
        <v>2545</v>
      </c>
    </row>
    <row r="1798" spans="1:11">
      <c r="A1798" s="171" t="s">
        <v>1025</v>
      </c>
      <c r="B1798" s="5" t="s">
        <v>966</v>
      </c>
      <c r="C1798" s="167" t="s">
        <v>2042</v>
      </c>
      <c r="D1798" s="5" t="s">
        <v>2558</v>
      </c>
      <c r="E1798" s="5" t="str">
        <f>IF(COUNTIF(Site_master[SAP ID],Site_master[[#This Row],[SAP ID]])&gt;1,"duplicate","unique")</f>
        <v>unique</v>
      </c>
      <c r="F1798" s="7" t="s">
        <v>2549</v>
      </c>
      <c r="G1798" s="7" t="s">
        <v>2550</v>
      </c>
      <c r="H1798" s="7" t="s">
        <v>2100</v>
      </c>
      <c r="I1798" s="168" t="s">
        <v>2543</v>
      </c>
      <c r="J1798" t="s">
        <v>2544</v>
      </c>
      <c r="K1798" s="168" t="s">
        <v>2545</v>
      </c>
    </row>
    <row r="1799" spans="1:11">
      <c r="A1799" s="171" t="s">
        <v>1025</v>
      </c>
      <c r="B1799" s="5" t="s">
        <v>966</v>
      </c>
      <c r="C1799" s="167" t="s">
        <v>2042</v>
      </c>
      <c r="D1799" s="5" t="s">
        <v>2559</v>
      </c>
      <c r="E1799" s="5" t="str">
        <f>IF(COUNTIF(Site_master[SAP ID],Site_master[[#This Row],[SAP ID]])&gt;1,"duplicate","unique")</f>
        <v>unique</v>
      </c>
      <c r="F1799" s="7" t="s">
        <v>2540</v>
      </c>
      <c r="G1799" s="7" t="s">
        <v>2541</v>
      </c>
      <c r="H1799" s="7" t="s">
        <v>2100</v>
      </c>
      <c r="I1799" s="168" t="s">
        <v>2543</v>
      </c>
      <c r="J1799" t="s">
        <v>2544</v>
      </c>
      <c r="K1799" s="168" t="s">
        <v>2545</v>
      </c>
    </row>
    <row r="1800" spans="1:11">
      <c r="A1800" s="171" t="s">
        <v>1025</v>
      </c>
      <c r="B1800" s="5" t="s">
        <v>966</v>
      </c>
      <c r="C1800" s="167" t="s">
        <v>2042</v>
      </c>
      <c r="D1800" s="5" t="s">
        <v>2560</v>
      </c>
      <c r="E1800" s="5" t="str">
        <f>IF(COUNTIF(Site_master[SAP ID],Site_master[[#This Row],[SAP ID]])&gt;1,"duplicate","unique")</f>
        <v>unique</v>
      </c>
      <c r="F1800" s="7" t="s">
        <v>2549</v>
      </c>
      <c r="G1800" s="7" t="s">
        <v>2550</v>
      </c>
      <c r="H1800" s="7" t="s">
        <v>2100</v>
      </c>
      <c r="I1800" s="168" t="s">
        <v>2543</v>
      </c>
      <c r="J1800" t="s">
        <v>2544</v>
      </c>
      <c r="K1800" s="168" t="s">
        <v>2545</v>
      </c>
    </row>
    <row r="1801" spans="1:11">
      <c r="A1801" s="171" t="s">
        <v>1025</v>
      </c>
      <c r="B1801" s="5" t="s">
        <v>966</v>
      </c>
      <c r="C1801" s="167" t="s">
        <v>2042</v>
      </c>
      <c r="D1801" s="5" t="s">
        <v>2561</v>
      </c>
      <c r="E1801" s="5" t="str">
        <f>IF(COUNTIF(Site_master[SAP ID],Site_master[[#This Row],[SAP ID]])&gt;1,"duplicate","unique")</f>
        <v>unique</v>
      </c>
      <c r="F1801" s="7" t="s">
        <v>2549</v>
      </c>
      <c r="G1801" s="7" t="s">
        <v>2550</v>
      </c>
      <c r="H1801" s="7" t="s">
        <v>2100</v>
      </c>
      <c r="I1801" s="168" t="s">
        <v>2543</v>
      </c>
      <c r="J1801" t="s">
        <v>2544</v>
      </c>
      <c r="K1801" s="168" t="s">
        <v>2545</v>
      </c>
    </row>
    <row r="1802" spans="1:11">
      <c r="A1802" s="171" t="s">
        <v>1025</v>
      </c>
      <c r="B1802" s="5" t="s">
        <v>966</v>
      </c>
      <c r="C1802" s="167" t="s">
        <v>2042</v>
      </c>
      <c r="D1802" s="5" t="s">
        <v>2562</v>
      </c>
      <c r="E1802" s="5" t="str">
        <f>IF(COUNTIF(Site_master[SAP ID],Site_master[[#This Row],[SAP ID]])&gt;1,"duplicate","unique")</f>
        <v>unique</v>
      </c>
      <c r="F1802" s="7" t="s">
        <v>2554</v>
      </c>
      <c r="G1802" s="7" t="s">
        <v>2555</v>
      </c>
      <c r="H1802" s="7" t="s">
        <v>2100</v>
      </c>
      <c r="I1802" s="168" t="s">
        <v>2543</v>
      </c>
      <c r="J1802" t="s">
        <v>2544</v>
      </c>
      <c r="K1802" s="168" t="s">
        <v>2545</v>
      </c>
    </row>
    <row r="1803" spans="1:11">
      <c r="A1803" s="171" t="s">
        <v>1025</v>
      </c>
      <c r="B1803" s="5" t="s">
        <v>966</v>
      </c>
      <c r="C1803" s="167" t="s">
        <v>2042</v>
      </c>
      <c r="D1803" s="5" t="s">
        <v>2563</v>
      </c>
      <c r="E1803" s="5" t="str">
        <f>IF(COUNTIF(Site_master[SAP ID],Site_master[[#This Row],[SAP ID]])&gt;1,"duplicate","unique")</f>
        <v>unique</v>
      </c>
      <c r="F1803" s="7" t="s">
        <v>2554</v>
      </c>
      <c r="G1803" s="7" t="s">
        <v>2555</v>
      </c>
      <c r="H1803" s="7" t="s">
        <v>2100</v>
      </c>
      <c r="I1803" s="168" t="s">
        <v>2543</v>
      </c>
      <c r="J1803" t="s">
        <v>2544</v>
      </c>
      <c r="K1803" s="168" t="s">
        <v>2545</v>
      </c>
    </row>
    <row r="1804" spans="1:11">
      <c r="A1804" s="171" t="s">
        <v>1025</v>
      </c>
      <c r="B1804" s="5" t="s">
        <v>966</v>
      </c>
      <c r="C1804" s="167" t="s">
        <v>2042</v>
      </c>
      <c r="D1804" s="5" t="s">
        <v>2564</v>
      </c>
      <c r="E1804" s="5" t="str">
        <f>IF(COUNTIF(Site_master[SAP ID],Site_master[[#This Row],[SAP ID]])&gt;1,"duplicate","unique")</f>
        <v>unique</v>
      </c>
      <c r="F1804" s="7" t="s">
        <v>2540</v>
      </c>
      <c r="G1804" s="7" t="s">
        <v>2541</v>
      </c>
      <c r="H1804" s="7" t="s">
        <v>2100</v>
      </c>
      <c r="I1804" s="168" t="s">
        <v>2543</v>
      </c>
      <c r="J1804" t="s">
        <v>2544</v>
      </c>
      <c r="K1804" s="168" t="s">
        <v>2545</v>
      </c>
    </row>
    <row r="1805" spans="1:11">
      <c r="A1805" s="171" t="s">
        <v>1025</v>
      </c>
      <c r="B1805" s="5" t="s">
        <v>966</v>
      </c>
      <c r="C1805" s="167" t="s">
        <v>2042</v>
      </c>
      <c r="D1805" s="5" t="s">
        <v>2565</v>
      </c>
      <c r="E1805" s="5" t="str">
        <f>IF(COUNTIF(Site_master[SAP ID],Site_master[[#This Row],[SAP ID]])&gt;1,"duplicate","unique")</f>
        <v>unique</v>
      </c>
      <c r="F1805" s="7" t="s">
        <v>2554</v>
      </c>
      <c r="G1805" s="7" t="s">
        <v>2555</v>
      </c>
      <c r="H1805" s="7" t="s">
        <v>2100</v>
      </c>
      <c r="I1805" s="168" t="s">
        <v>2543</v>
      </c>
      <c r="J1805" t="s">
        <v>2544</v>
      </c>
      <c r="K1805" s="168" t="s">
        <v>2545</v>
      </c>
    </row>
    <row r="1806" spans="1:11">
      <c r="A1806" s="171" t="s">
        <v>1025</v>
      </c>
      <c r="B1806" s="5" t="s">
        <v>966</v>
      </c>
      <c r="C1806" s="167" t="s">
        <v>2042</v>
      </c>
      <c r="D1806" s="5" t="s">
        <v>2566</v>
      </c>
      <c r="E1806" s="5" t="str">
        <f>IF(COUNTIF(Site_master[SAP ID],Site_master[[#This Row],[SAP ID]])&gt;1,"duplicate","unique")</f>
        <v>unique</v>
      </c>
      <c r="F1806" s="7" t="s">
        <v>2554</v>
      </c>
      <c r="G1806" s="7" t="s">
        <v>2555</v>
      </c>
      <c r="H1806" s="7" t="s">
        <v>2100</v>
      </c>
      <c r="I1806" s="168" t="s">
        <v>2543</v>
      </c>
      <c r="J1806" t="s">
        <v>2544</v>
      </c>
      <c r="K1806" s="168" t="s">
        <v>2545</v>
      </c>
    </row>
    <row r="1807" spans="1:11">
      <c r="A1807" s="171" t="s">
        <v>1025</v>
      </c>
      <c r="B1807" s="5" t="s">
        <v>966</v>
      </c>
      <c r="C1807" s="167" t="s">
        <v>2042</v>
      </c>
      <c r="D1807" s="5" t="s">
        <v>2567</v>
      </c>
      <c r="E1807" s="5" t="str">
        <f>IF(COUNTIF(Site_master[SAP ID],Site_master[[#This Row],[SAP ID]])&gt;1,"duplicate","unique")</f>
        <v>unique</v>
      </c>
      <c r="F1807" s="7" t="s">
        <v>2554</v>
      </c>
      <c r="G1807" s="7" t="s">
        <v>2555</v>
      </c>
      <c r="H1807" s="7" t="s">
        <v>2100</v>
      </c>
      <c r="I1807" s="168" t="s">
        <v>2543</v>
      </c>
      <c r="J1807" t="s">
        <v>2544</v>
      </c>
      <c r="K1807" s="168" t="s">
        <v>2545</v>
      </c>
    </row>
    <row r="1808" spans="1:11">
      <c r="A1808" s="171" t="s">
        <v>1025</v>
      </c>
      <c r="B1808" s="5" t="s">
        <v>966</v>
      </c>
      <c r="C1808" s="167" t="s">
        <v>2042</v>
      </c>
      <c r="D1808" s="5" t="s">
        <v>2568</v>
      </c>
      <c r="E1808" s="5" t="str">
        <f>IF(COUNTIF(Site_master[SAP ID],Site_master[[#This Row],[SAP ID]])&gt;1,"duplicate","unique")</f>
        <v>unique</v>
      </c>
      <c r="F1808" s="7" t="s">
        <v>2540</v>
      </c>
      <c r="G1808" s="7" t="s">
        <v>2541</v>
      </c>
      <c r="H1808" s="7" t="s">
        <v>2100</v>
      </c>
      <c r="I1808" s="168" t="s">
        <v>2543</v>
      </c>
      <c r="J1808" t="s">
        <v>2544</v>
      </c>
      <c r="K1808" s="168" t="s">
        <v>2545</v>
      </c>
    </row>
    <row r="1809" spans="1:11">
      <c r="A1809" s="171" t="s">
        <v>1025</v>
      </c>
      <c r="B1809" s="5" t="s">
        <v>966</v>
      </c>
      <c r="C1809" s="167" t="s">
        <v>2042</v>
      </c>
      <c r="D1809" s="5" t="s">
        <v>2569</v>
      </c>
      <c r="E1809" s="5" t="str">
        <f>IF(COUNTIF(Site_master[SAP ID],Site_master[[#This Row],[SAP ID]])&gt;1,"duplicate","unique")</f>
        <v>unique</v>
      </c>
      <c r="F1809" s="7" t="s">
        <v>2554</v>
      </c>
      <c r="G1809" s="7" t="s">
        <v>2555</v>
      </c>
      <c r="H1809" s="7" t="s">
        <v>2100</v>
      </c>
      <c r="I1809" s="168" t="s">
        <v>2543</v>
      </c>
      <c r="J1809" t="s">
        <v>2544</v>
      </c>
      <c r="K1809" s="168" t="s">
        <v>2545</v>
      </c>
    </row>
    <row r="1810" spans="1:11">
      <c r="A1810" s="171" t="s">
        <v>1025</v>
      </c>
      <c r="B1810" s="5" t="s">
        <v>966</v>
      </c>
      <c r="C1810" s="167" t="s">
        <v>2042</v>
      </c>
      <c r="D1810" s="5" t="s">
        <v>2570</v>
      </c>
      <c r="E1810" s="5" t="str">
        <f>IF(COUNTIF(Site_master[SAP ID],Site_master[[#This Row],[SAP ID]])&gt;1,"duplicate","unique")</f>
        <v>unique</v>
      </c>
      <c r="F1810" s="7" t="s">
        <v>2571</v>
      </c>
      <c r="G1810" s="7" t="s">
        <v>2572</v>
      </c>
      <c r="H1810" s="7" t="s">
        <v>2100</v>
      </c>
      <c r="I1810" s="168" t="s">
        <v>2543</v>
      </c>
      <c r="J1810" t="s">
        <v>2544</v>
      </c>
      <c r="K1810" s="168" t="s">
        <v>2545</v>
      </c>
    </row>
    <row r="1811" spans="1:11">
      <c r="A1811" s="171" t="s">
        <v>1025</v>
      </c>
      <c r="B1811" s="5" t="s">
        <v>966</v>
      </c>
      <c r="C1811" s="167" t="s">
        <v>2042</v>
      </c>
      <c r="D1811" s="5" t="s">
        <v>2573</v>
      </c>
      <c r="E1811" s="5" t="str">
        <f>IF(COUNTIF(Site_master[SAP ID],Site_master[[#This Row],[SAP ID]])&gt;1,"duplicate","unique")</f>
        <v>unique</v>
      </c>
      <c r="F1811" s="7" t="s">
        <v>2571</v>
      </c>
      <c r="G1811" s="7" t="s">
        <v>2572</v>
      </c>
      <c r="H1811" s="7" t="s">
        <v>2100</v>
      </c>
      <c r="I1811" s="168" t="s">
        <v>2543</v>
      </c>
      <c r="J1811" t="s">
        <v>2544</v>
      </c>
      <c r="K1811" s="168" t="s">
        <v>2545</v>
      </c>
    </row>
    <row r="1812" spans="1:11">
      <c r="A1812" s="171" t="s">
        <v>1025</v>
      </c>
      <c r="B1812" s="5" t="s">
        <v>966</v>
      </c>
      <c r="C1812" s="167" t="s">
        <v>2042</v>
      </c>
      <c r="D1812" s="5" t="s">
        <v>2574</v>
      </c>
      <c r="E1812" s="5" t="str">
        <f>IF(COUNTIF(Site_master[SAP ID],Site_master[[#This Row],[SAP ID]])&gt;1,"duplicate","unique")</f>
        <v>unique</v>
      </c>
      <c r="F1812" s="7" t="s">
        <v>2571</v>
      </c>
      <c r="G1812" s="7" t="s">
        <v>2572</v>
      </c>
      <c r="H1812" s="7" t="s">
        <v>2100</v>
      </c>
      <c r="I1812" s="168" t="s">
        <v>2543</v>
      </c>
      <c r="J1812" t="s">
        <v>2544</v>
      </c>
      <c r="K1812" s="168" t="s">
        <v>2545</v>
      </c>
    </row>
    <row r="1813" spans="1:11">
      <c r="A1813" s="171" t="s">
        <v>1025</v>
      </c>
      <c r="B1813" s="5" t="s">
        <v>966</v>
      </c>
      <c r="C1813" s="167" t="s">
        <v>2042</v>
      </c>
      <c r="D1813" s="5" t="s">
        <v>2575</v>
      </c>
      <c r="E1813" s="5" t="str">
        <f>IF(COUNTIF(Site_master[SAP ID],Site_master[[#This Row],[SAP ID]])&gt;1,"duplicate","unique")</f>
        <v>unique</v>
      </c>
      <c r="F1813" s="7">
        <v>0</v>
      </c>
      <c r="G1813" s="7" t="s">
        <v>2576</v>
      </c>
      <c r="H1813" s="7" t="s">
        <v>2100</v>
      </c>
      <c r="I1813" s="168" t="s">
        <v>2543</v>
      </c>
      <c r="J1813" t="s">
        <v>2544</v>
      </c>
      <c r="K1813" s="168" t="s">
        <v>2545</v>
      </c>
    </row>
    <row r="1814" spans="1:11">
      <c r="A1814" s="171" t="s">
        <v>1025</v>
      </c>
      <c r="B1814" s="5" t="s">
        <v>966</v>
      </c>
      <c r="C1814" s="167" t="s">
        <v>2042</v>
      </c>
      <c r="D1814" s="5" t="s">
        <v>2577</v>
      </c>
      <c r="E1814" s="5" t="str">
        <f>IF(COUNTIF(Site_master[SAP ID],Site_master[[#This Row],[SAP ID]])&gt;1,"duplicate","unique")</f>
        <v>unique</v>
      </c>
      <c r="F1814" s="7" t="s">
        <v>2571</v>
      </c>
      <c r="G1814" s="7" t="s">
        <v>2572</v>
      </c>
      <c r="H1814" s="7" t="s">
        <v>2100</v>
      </c>
      <c r="I1814" s="168" t="s">
        <v>2543</v>
      </c>
      <c r="J1814" t="s">
        <v>2544</v>
      </c>
      <c r="K1814" s="168" t="s">
        <v>2545</v>
      </c>
    </row>
    <row r="1815" spans="1:11">
      <c r="A1815" s="171" t="s">
        <v>1025</v>
      </c>
      <c r="B1815" s="5" t="s">
        <v>966</v>
      </c>
      <c r="C1815" s="167" t="s">
        <v>2042</v>
      </c>
      <c r="D1815" s="5" t="s">
        <v>2578</v>
      </c>
      <c r="E1815" s="5" t="str">
        <f>IF(COUNTIF(Site_master[SAP ID],Site_master[[#This Row],[SAP ID]])&gt;1,"duplicate","unique")</f>
        <v>unique</v>
      </c>
      <c r="F1815" s="7" t="s">
        <v>2571</v>
      </c>
      <c r="G1815" s="7" t="s">
        <v>2572</v>
      </c>
      <c r="H1815" s="7" t="s">
        <v>2100</v>
      </c>
      <c r="I1815" s="168" t="s">
        <v>2543</v>
      </c>
      <c r="J1815" t="s">
        <v>2544</v>
      </c>
      <c r="K1815" s="168" t="s">
        <v>2545</v>
      </c>
    </row>
    <row r="1816" spans="1:11">
      <c r="A1816" s="171" t="s">
        <v>1025</v>
      </c>
      <c r="B1816" s="5" t="s">
        <v>966</v>
      </c>
      <c r="C1816" s="167" t="s">
        <v>2042</v>
      </c>
      <c r="D1816" s="5" t="s">
        <v>2579</v>
      </c>
      <c r="E1816" s="5" t="str">
        <f>IF(COUNTIF(Site_master[SAP ID],Site_master[[#This Row],[SAP ID]])&gt;1,"duplicate","unique")</f>
        <v>unique</v>
      </c>
      <c r="F1816" s="7" t="s">
        <v>2571</v>
      </c>
      <c r="G1816" s="7" t="s">
        <v>2572</v>
      </c>
      <c r="H1816" s="7" t="s">
        <v>2100</v>
      </c>
      <c r="I1816" s="168" t="s">
        <v>2543</v>
      </c>
      <c r="J1816" t="s">
        <v>2544</v>
      </c>
      <c r="K1816" s="168" t="s">
        <v>2545</v>
      </c>
    </row>
    <row r="1817" spans="1:11">
      <c r="A1817" s="171" t="s">
        <v>1025</v>
      </c>
      <c r="B1817" s="5" t="s">
        <v>966</v>
      </c>
      <c r="C1817" s="167" t="s">
        <v>2042</v>
      </c>
      <c r="D1817" s="5" t="s">
        <v>2580</v>
      </c>
      <c r="E1817" s="5" t="str">
        <f>IF(COUNTIF(Site_master[SAP ID],Site_master[[#This Row],[SAP ID]])&gt;1,"duplicate","unique")</f>
        <v>unique</v>
      </c>
      <c r="F1817" s="7">
        <v>0</v>
      </c>
      <c r="G1817" s="7" t="s">
        <v>2576</v>
      </c>
      <c r="H1817" s="7" t="s">
        <v>2100</v>
      </c>
      <c r="I1817" s="168" t="s">
        <v>2543</v>
      </c>
      <c r="J1817" t="s">
        <v>2544</v>
      </c>
      <c r="K1817" s="168" t="s">
        <v>2545</v>
      </c>
    </row>
    <row r="1818" spans="1:11">
      <c r="A1818" s="171" t="s">
        <v>1025</v>
      </c>
      <c r="B1818" s="5" t="s">
        <v>966</v>
      </c>
      <c r="C1818" s="167" t="s">
        <v>2042</v>
      </c>
      <c r="D1818" s="5" t="s">
        <v>2581</v>
      </c>
      <c r="E1818" s="5" t="str">
        <f>IF(COUNTIF(Site_master[SAP ID],Site_master[[#This Row],[SAP ID]])&gt;1,"duplicate","unique")</f>
        <v>unique</v>
      </c>
      <c r="F1818" s="7">
        <v>0</v>
      </c>
      <c r="G1818" s="7" t="s">
        <v>2576</v>
      </c>
      <c r="H1818" s="7" t="s">
        <v>2100</v>
      </c>
      <c r="I1818" s="168" t="s">
        <v>2543</v>
      </c>
      <c r="J1818" t="s">
        <v>2544</v>
      </c>
      <c r="K1818" s="168" t="s">
        <v>2545</v>
      </c>
    </row>
    <row r="1819" spans="1:11">
      <c r="A1819" s="171" t="s">
        <v>1025</v>
      </c>
      <c r="B1819" s="5" t="s">
        <v>966</v>
      </c>
      <c r="C1819" s="167" t="s">
        <v>2042</v>
      </c>
      <c r="D1819" s="5" t="s">
        <v>2582</v>
      </c>
      <c r="E1819" s="5" t="str">
        <f>IF(COUNTIF(Site_master[SAP ID],Site_master[[#This Row],[SAP ID]])&gt;1,"duplicate","unique")</f>
        <v>unique</v>
      </c>
      <c r="F1819" s="7" t="s">
        <v>2465</v>
      </c>
      <c r="G1819" s="7" t="s">
        <v>2466</v>
      </c>
      <c r="H1819" s="7" t="s">
        <v>2046</v>
      </c>
      <c r="I1819" s="168" t="s">
        <v>2190</v>
      </c>
      <c r="J1819" s="5" t="s">
        <v>2191</v>
      </c>
      <c r="K1819" s="169" t="s">
        <v>2192</v>
      </c>
    </row>
    <row r="1820" spans="1:11">
      <c r="A1820" s="171" t="s">
        <v>1025</v>
      </c>
      <c r="B1820" s="5" t="s">
        <v>966</v>
      </c>
      <c r="C1820" s="167" t="s">
        <v>2042</v>
      </c>
      <c r="D1820" s="5" t="s">
        <v>2583</v>
      </c>
      <c r="E1820" s="5" t="str">
        <f>IF(COUNTIF(Site_master[SAP ID],Site_master[[#This Row],[SAP ID]])&gt;1,"duplicate","unique")</f>
        <v>unique</v>
      </c>
      <c r="F1820" s="7" t="s">
        <v>2465</v>
      </c>
      <c r="G1820" s="7" t="s">
        <v>2466</v>
      </c>
      <c r="H1820" s="7" t="s">
        <v>2046</v>
      </c>
      <c r="I1820" s="168" t="s">
        <v>2190</v>
      </c>
      <c r="J1820" s="5" t="s">
        <v>2191</v>
      </c>
      <c r="K1820" s="169" t="s">
        <v>2192</v>
      </c>
    </row>
    <row r="1821" spans="1:11">
      <c r="A1821" s="171" t="s">
        <v>1025</v>
      </c>
      <c r="B1821" s="5" t="s">
        <v>966</v>
      </c>
      <c r="C1821" s="167" t="s">
        <v>2042</v>
      </c>
      <c r="D1821" s="5" t="s">
        <v>2584</v>
      </c>
      <c r="E1821" s="5" t="str">
        <f>IF(COUNTIF(Site_master[SAP ID],Site_master[[#This Row],[SAP ID]])&gt;1,"duplicate","unique")</f>
        <v>unique</v>
      </c>
      <c r="F1821" s="7" t="s">
        <v>2465</v>
      </c>
      <c r="G1821" s="7" t="s">
        <v>2466</v>
      </c>
      <c r="H1821" s="7" t="s">
        <v>2046</v>
      </c>
      <c r="I1821" s="168" t="s">
        <v>2190</v>
      </c>
      <c r="J1821" s="5" t="s">
        <v>2191</v>
      </c>
      <c r="K1821" s="169" t="s">
        <v>2192</v>
      </c>
    </row>
    <row r="1822" spans="1:11">
      <c r="A1822" s="171" t="s">
        <v>1025</v>
      </c>
      <c r="B1822" s="5" t="s">
        <v>966</v>
      </c>
      <c r="C1822" s="167" t="s">
        <v>2042</v>
      </c>
      <c r="D1822" s="5" t="s">
        <v>2585</v>
      </c>
      <c r="E1822" s="5" t="str">
        <f>IF(COUNTIF(Site_master[SAP ID],Site_master[[#This Row],[SAP ID]])&gt;1,"duplicate","unique")</f>
        <v>unique</v>
      </c>
      <c r="F1822" s="7" t="s">
        <v>2465</v>
      </c>
      <c r="G1822" s="7" t="s">
        <v>2466</v>
      </c>
      <c r="H1822" s="7" t="s">
        <v>2046</v>
      </c>
      <c r="I1822" s="168" t="s">
        <v>2190</v>
      </c>
      <c r="J1822" s="5" t="s">
        <v>2191</v>
      </c>
      <c r="K1822" s="169" t="s">
        <v>2192</v>
      </c>
    </row>
    <row r="1823" spans="1:11">
      <c r="A1823" s="171" t="s">
        <v>1025</v>
      </c>
      <c r="B1823" s="5" t="s">
        <v>966</v>
      </c>
      <c r="C1823" s="167" t="s">
        <v>2042</v>
      </c>
      <c r="D1823" s="5" t="s">
        <v>2586</v>
      </c>
      <c r="E1823" s="5" t="str">
        <f>IF(COUNTIF(Site_master[SAP ID],Site_master[[#This Row],[SAP ID]])&gt;1,"duplicate","unique")</f>
        <v>unique</v>
      </c>
      <c r="F1823" s="7" t="s">
        <v>2209</v>
      </c>
      <c r="G1823" s="7" t="s">
        <v>2210</v>
      </c>
      <c r="H1823" s="7" t="s">
        <v>2100</v>
      </c>
      <c r="I1823" t="s">
        <v>689</v>
      </c>
      <c r="J1823" t="s">
        <v>688</v>
      </c>
      <c r="K1823" t="s">
        <v>2101</v>
      </c>
    </row>
    <row r="1824" spans="1:11">
      <c r="A1824" s="171" t="s">
        <v>1025</v>
      </c>
      <c r="B1824" s="5" t="s">
        <v>966</v>
      </c>
      <c r="C1824" s="167" t="s">
        <v>2042</v>
      </c>
      <c r="D1824" s="5" t="s">
        <v>2587</v>
      </c>
      <c r="E1824" s="5" t="str">
        <f>IF(COUNTIF(Site_master[SAP ID],Site_master[[#This Row],[SAP ID]])&gt;1,"duplicate","unique")</f>
        <v>unique</v>
      </c>
      <c r="F1824" s="7" t="s">
        <v>2060</v>
      </c>
      <c r="G1824" s="7" t="s">
        <v>2061</v>
      </c>
      <c r="H1824" s="7" t="s">
        <v>2046</v>
      </c>
      <c r="I1824" s="168" t="s">
        <v>2053</v>
      </c>
      <c r="J1824" t="s">
        <v>2054</v>
      </c>
      <c r="K1824" s="168" t="s">
        <v>2055</v>
      </c>
    </row>
    <row r="1825" spans="1:11">
      <c r="A1825" s="171" t="s">
        <v>1025</v>
      </c>
      <c r="B1825" s="5" t="s">
        <v>966</v>
      </c>
      <c r="C1825" s="167" t="s">
        <v>2042</v>
      </c>
      <c r="D1825" s="5" t="s">
        <v>2588</v>
      </c>
      <c r="E1825" s="5" t="str">
        <f>IF(COUNTIF(Site_master[SAP ID],Site_master[[#This Row],[SAP ID]])&gt;1,"duplicate","unique")</f>
        <v>unique</v>
      </c>
      <c r="F1825" s="7" t="s">
        <v>2509</v>
      </c>
      <c r="G1825" s="7" t="s">
        <v>1684</v>
      </c>
      <c r="H1825" s="7" t="s">
        <v>2100</v>
      </c>
      <c r="I1825" t="s">
        <v>689</v>
      </c>
      <c r="J1825" t="s">
        <v>688</v>
      </c>
      <c r="K1825" t="s">
        <v>2101</v>
      </c>
    </row>
    <row r="1826" spans="1:11">
      <c r="A1826" s="171" t="s">
        <v>1025</v>
      </c>
      <c r="B1826" s="5" t="s">
        <v>966</v>
      </c>
      <c r="C1826" s="167" t="s">
        <v>2042</v>
      </c>
      <c r="D1826" s="5" t="s">
        <v>2589</v>
      </c>
      <c r="E1826" s="5" t="str">
        <f>IF(COUNTIF(Site_master[SAP ID],Site_master[[#This Row],[SAP ID]])&gt;1,"duplicate","unique")</f>
        <v>unique</v>
      </c>
      <c r="F1826" s="7" t="s">
        <v>2318</v>
      </c>
      <c r="G1826" s="7" t="s">
        <v>2319</v>
      </c>
      <c r="H1826" s="7" t="s">
        <v>2100</v>
      </c>
      <c r="I1826" t="s">
        <v>689</v>
      </c>
      <c r="J1826" t="s">
        <v>688</v>
      </c>
      <c r="K1826" t="s">
        <v>2101</v>
      </c>
    </row>
    <row r="1827" spans="1:11">
      <c r="A1827" s="171" t="s">
        <v>1025</v>
      </c>
      <c r="B1827" s="5" t="s">
        <v>966</v>
      </c>
      <c r="C1827" s="167" t="s">
        <v>2042</v>
      </c>
      <c r="D1827" s="5" t="s">
        <v>2590</v>
      </c>
      <c r="E1827" s="5" t="str">
        <f>IF(COUNTIF(Site_master[SAP ID],Site_master[[#This Row],[SAP ID]])&gt;1,"duplicate","unique")</f>
        <v>unique</v>
      </c>
      <c r="F1827" s="7" t="s">
        <v>2509</v>
      </c>
      <c r="G1827" s="7" t="s">
        <v>1684</v>
      </c>
      <c r="H1827" s="7" t="s">
        <v>2100</v>
      </c>
      <c r="I1827" t="s">
        <v>689</v>
      </c>
      <c r="J1827" t="s">
        <v>688</v>
      </c>
      <c r="K1827" t="s">
        <v>2101</v>
      </c>
    </row>
    <row r="1828" spans="1:11">
      <c r="A1828" s="171" t="s">
        <v>1025</v>
      </c>
      <c r="B1828" s="5" t="s">
        <v>966</v>
      </c>
      <c r="C1828" s="167" t="s">
        <v>2042</v>
      </c>
      <c r="D1828" s="5" t="s">
        <v>2591</v>
      </c>
      <c r="E1828" s="5" t="str">
        <f>IF(COUNTIF(Site_master[SAP ID],Site_master[[#This Row],[SAP ID]])&gt;1,"duplicate","unique")</f>
        <v>unique</v>
      </c>
      <c r="F1828" s="7" t="s">
        <v>2509</v>
      </c>
      <c r="G1828" s="7" t="s">
        <v>1684</v>
      </c>
      <c r="H1828" s="7" t="s">
        <v>2100</v>
      </c>
      <c r="I1828" t="s">
        <v>689</v>
      </c>
      <c r="J1828" t="s">
        <v>688</v>
      </c>
      <c r="K1828" t="s">
        <v>2101</v>
      </c>
    </row>
    <row r="1829" spans="1:11">
      <c r="A1829" s="171" t="s">
        <v>1025</v>
      </c>
      <c r="B1829" s="5" t="s">
        <v>966</v>
      </c>
      <c r="C1829" s="167" t="s">
        <v>2042</v>
      </c>
      <c r="D1829" s="5" t="s">
        <v>2592</v>
      </c>
      <c r="E1829" s="5" t="str">
        <f>IF(COUNTIF(Site_master[SAP ID],Site_master[[#This Row],[SAP ID]])&gt;1,"duplicate","unique")</f>
        <v>unique</v>
      </c>
      <c r="F1829" s="7" t="s">
        <v>2509</v>
      </c>
      <c r="G1829" s="7" t="s">
        <v>1684</v>
      </c>
      <c r="H1829" s="7" t="s">
        <v>2100</v>
      </c>
      <c r="I1829" t="s">
        <v>689</v>
      </c>
      <c r="J1829" t="s">
        <v>688</v>
      </c>
      <c r="K1829" t="s">
        <v>2101</v>
      </c>
    </row>
    <row r="1830" spans="1:11">
      <c r="A1830" s="171" t="s">
        <v>1025</v>
      </c>
      <c r="B1830" s="5" t="s">
        <v>966</v>
      </c>
      <c r="C1830" s="167" t="s">
        <v>2042</v>
      </c>
      <c r="D1830" s="5" t="s">
        <v>2593</v>
      </c>
      <c r="E1830" s="5" t="str">
        <f>IF(COUNTIF(Site_master[SAP ID],Site_master[[#This Row],[SAP ID]])&gt;1,"duplicate","unique")</f>
        <v>unique</v>
      </c>
      <c r="F1830" s="7" t="s">
        <v>2509</v>
      </c>
      <c r="G1830" s="7" t="s">
        <v>1684</v>
      </c>
      <c r="H1830" s="7" t="s">
        <v>2100</v>
      </c>
      <c r="I1830" t="s">
        <v>689</v>
      </c>
      <c r="J1830" t="s">
        <v>688</v>
      </c>
      <c r="K1830" t="s">
        <v>2101</v>
      </c>
    </row>
    <row r="1831" spans="1:11">
      <c r="A1831" s="171" t="s">
        <v>1025</v>
      </c>
      <c r="B1831" s="5" t="s">
        <v>966</v>
      </c>
      <c r="C1831" s="167" t="s">
        <v>2042</v>
      </c>
      <c r="D1831" s="5" t="s">
        <v>2594</v>
      </c>
      <c r="E1831" s="5" t="str">
        <f>IF(COUNTIF(Site_master[SAP ID],Site_master[[#This Row],[SAP ID]])&gt;1,"duplicate","unique")</f>
        <v>unique</v>
      </c>
      <c r="F1831" s="7" t="s">
        <v>2509</v>
      </c>
      <c r="G1831" s="7" t="s">
        <v>1684</v>
      </c>
      <c r="H1831" s="7" t="s">
        <v>2100</v>
      </c>
      <c r="I1831" t="s">
        <v>689</v>
      </c>
      <c r="J1831" t="s">
        <v>688</v>
      </c>
      <c r="K1831" t="s">
        <v>2101</v>
      </c>
    </row>
    <row r="1832" spans="1:11">
      <c r="A1832" s="171" t="s">
        <v>1025</v>
      </c>
      <c r="B1832" s="5" t="s">
        <v>966</v>
      </c>
      <c r="C1832" s="167" t="s">
        <v>2042</v>
      </c>
      <c r="D1832" s="5" t="s">
        <v>2595</v>
      </c>
      <c r="E1832" s="5" t="str">
        <f>IF(COUNTIF(Site_master[SAP ID],Site_master[[#This Row],[SAP ID]])&gt;1,"duplicate","unique")</f>
        <v>unique</v>
      </c>
      <c r="F1832" s="7" t="s">
        <v>2509</v>
      </c>
      <c r="G1832" s="7" t="s">
        <v>1684</v>
      </c>
      <c r="H1832" s="7" t="s">
        <v>2100</v>
      </c>
      <c r="I1832" t="s">
        <v>689</v>
      </c>
      <c r="J1832" t="s">
        <v>688</v>
      </c>
      <c r="K1832" t="s">
        <v>2101</v>
      </c>
    </row>
    <row r="1833" spans="1:11">
      <c r="A1833" s="171" t="s">
        <v>1025</v>
      </c>
      <c r="B1833" s="5" t="s">
        <v>966</v>
      </c>
      <c r="C1833" s="167" t="s">
        <v>2042</v>
      </c>
      <c r="D1833" s="5" t="s">
        <v>2596</v>
      </c>
      <c r="E1833" s="5" t="str">
        <f>IF(COUNTIF(Site_master[SAP ID],Site_master[[#This Row],[SAP ID]])&gt;1,"duplicate","unique")</f>
        <v>unique</v>
      </c>
      <c r="F1833" s="7" t="s">
        <v>2509</v>
      </c>
      <c r="G1833" s="7" t="s">
        <v>1684</v>
      </c>
      <c r="H1833" s="7" t="s">
        <v>2100</v>
      </c>
      <c r="I1833" t="s">
        <v>689</v>
      </c>
      <c r="J1833" t="s">
        <v>688</v>
      </c>
      <c r="K1833" t="s">
        <v>2101</v>
      </c>
    </row>
    <row r="1834" spans="1:11">
      <c r="A1834" s="171" t="s">
        <v>1025</v>
      </c>
      <c r="B1834" s="5" t="s">
        <v>966</v>
      </c>
      <c r="C1834" s="167" t="s">
        <v>2042</v>
      </c>
      <c r="D1834" s="5" t="s">
        <v>2597</v>
      </c>
      <c r="E1834" s="5" t="str">
        <f>IF(COUNTIF(Site_master[SAP ID],Site_master[[#This Row],[SAP ID]])&gt;1,"duplicate","unique")</f>
        <v>unique</v>
      </c>
      <c r="F1834" s="7" t="s">
        <v>2598</v>
      </c>
      <c r="G1834" s="7" t="s">
        <v>2599</v>
      </c>
      <c r="H1834" s="7" t="s">
        <v>2100</v>
      </c>
      <c r="I1834" s="168" t="s">
        <v>2047</v>
      </c>
      <c r="J1834" s="5" t="s">
        <v>2048</v>
      </c>
      <c r="K1834" s="168" t="s">
        <v>2049</v>
      </c>
    </row>
    <row r="1835" spans="1:11">
      <c r="A1835" s="171" t="s">
        <v>1025</v>
      </c>
      <c r="B1835" s="5" t="s">
        <v>966</v>
      </c>
      <c r="C1835" s="167" t="s">
        <v>2042</v>
      </c>
      <c r="D1835" s="5" t="s">
        <v>2600</v>
      </c>
      <c r="E1835" s="5" t="str">
        <f>IF(COUNTIF(Site_master[SAP ID],Site_master[[#This Row],[SAP ID]])&gt;1,"duplicate","unique")</f>
        <v>unique</v>
      </c>
      <c r="F1835" s="7" t="s">
        <v>2598</v>
      </c>
      <c r="G1835" s="7" t="s">
        <v>2599</v>
      </c>
      <c r="H1835" s="7" t="s">
        <v>2100</v>
      </c>
      <c r="I1835" s="168" t="s">
        <v>2047</v>
      </c>
      <c r="J1835" s="5" t="s">
        <v>2048</v>
      </c>
      <c r="K1835" s="168" t="s">
        <v>2049</v>
      </c>
    </row>
    <row r="1836" spans="1:11">
      <c r="A1836" s="171" t="s">
        <v>1025</v>
      </c>
      <c r="B1836" s="5" t="s">
        <v>966</v>
      </c>
      <c r="C1836" s="167" t="s">
        <v>2042</v>
      </c>
      <c r="D1836" s="5" t="s">
        <v>2601</v>
      </c>
      <c r="E1836" s="5" t="str">
        <f>IF(COUNTIF(Site_master[SAP ID],Site_master[[#This Row],[SAP ID]])&gt;1,"duplicate","unique")</f>
        <v>unique</v>
      </c>
      <c r="F1836" s="7" t="s">
        <v>2598</v>
      </c>
      <c r="G1836" s="7" t="s">
        <v>2599</v>
      </c>
      <c r="H1836" s="7" t="s">
        <v>2100</v>
      </c>
      <c r="I1836" s="168" t="s">
        <v>2047</v>
      </c>
      <c r="J1836" s="5" t="s">
        <v>2048</v>
      </c>
      <c r="K1836" s="168" t="s">
        <v>2049</v>
      </c>
    </row>
    <row r="1837" spans="1:11">
      <c r="A1837" s="171" t="s">
        <v>1025</v>
      </c>
      <c r="B1837" s="5" t="s">
        <v>966</v>
      </c>
      <c r="C1837" s="167" t="s">
        <v>2042</v>
      </c>
      <c r="D1837" s="5" t="s">
        <v>2602</v>
      </c>
      <c r="E1837" s="5" t="str">
        <f>IF(COUNTIF(Site_master[SAP ID],Site_master[[#This Row],[SAP ID]])&gt;1,"duplicate","unique")</f>
        <v>unique</v>
      </c>
      <c r="F1837" s="7" t="s">
        <v>2603</v>
      </c>
      <c r="G1837" s="7" t="s">
        <v>2604</v>
      </c>
      <c r="H1837" s="7" t="s">
        <v>2046</v>
      </c>
      <c r="I1837" s="168" t="s">
        <v>2053</v>
      </c>
      <c r="J1837" t="s">
        <v>2054</v>
      </c>
      <c r="K1837" s="168" t="s">
        <v>2055</v>
      </c>
    </row>
    <row r="1838" spans="1:11">
      <c r="A1838" s="171" t="s">
        <v>1025</v>
      </c>
      <c r="B1838" s="5" t="s">
        <v>966</v>
      </c>
      <c r="C1838" s="167" t="s">
        <v>2042</v>
      </c>
      <c r="D1838" s="5" t="s">
        <v>2605</v>
      </c>
      <c r="E1838" s="5" t="str">
        <f>IF(COUNTIF(Site_master[SAP ID],Site_master[[#This Row],[SAP ID]])&gt;1,"duplicate","unique")</f>
        <v>unique</v>
      </c>
      <c r="F1838" s="7" t="s">
        <v>2071</v>
      </c>
      <c r="G1838" s="7" t="s">
        <v>2072</v>
      </c>
      <c r="H1838" s="7" t="s">
        <v>2046</v>
      </c>
      <c r="I1838" s="168" t="s">
        <v>2053</v>
      </c>
      <c r="J1838" t="s">
        <v>2054</v>
      </c>
      <c r="K1838" s="168" t="s">
        <v>2055</v>
      </c>
    </row>
    <row r="1839" spans="1:11">
      <c r="A1839" s="171" t="s">
        <v>1025</v>
      </c>
      <c r="B1839" s="5" t="s">
        <v>966</v>
      </c>
      <c r="C1839" s="167" t="s">
        <v>2042</v>
      </c>
      <c r="D1839" s="5" t="s">
        <v>2606</v>
      </c>
      <c r="E1839" s="5" t="str">
        <f>IF(COUNTIF(Site_master[SAP ID],Site_master[[#This Row],[SAP ID]])&gt;1,"duplicate","unique")</f>
        <v>unique</v>
      </c>
      <c r="F1839" s="7" t="s">
        <v>2063</v>
      </c>
      <c r="G1839" s="7" t="s">
        <v>2064</v>
      </c>
      <c r="H1839" s="7" t="s">
        <v>2046</v>
      </c>
      <c r="I1839" s="168" t="s">
        <v>2053</v>
      </c>
      <c r="J1839" t="s">
        <v>2054</v>
      </c>
      <c r="K1839" s="168" t="s">
        <v>2055</v>
      </c>
    </row>
    <row r="1840" spans="1:11">
      <c r="A1840" s="171" t="s">
        <v>1025</v>
      </c>
      <c r="B1840" s="5" t="s">
        <v>966</v>
      </c>
      <c r="C1840" s="167" t="s">
        <v>2042</v>
      </c>
      <c r="D1840" s="5" t="s">
        <v>2607</v>
      </c>
      <c r="E1840" s="5" t="str">
        <f>IF(COUNTIF(Site_master[SAP ID],Site_master[[#This Row],[SAP ID]])&gt;1,"duplicate","unique")</f>
        <v>unique</v>
      </c>
      <c r="F1840" s="7" t="s">
        <v>2063</v>
      </c>
      <c r="G1840" s="7" t="s">
        <v>2064</v>
      </c>
      <c r="H1840" s="7" t="s">
        <v>2046</v>
      </c>
      <c r="I1840" s="168" t="s">
        <v>2053</v>
      </c>
      <c r="J1840" t="s">
        <v>2054</v>
      </c>
      <c r="K1840" s="168" t="s">
        <v>2055</v>
      </c>
    </row>
    <row r="1841" spans="1:11">
      <c r="A1841" s="171" t="s">
        <v>1025</v>
      </c>
      <c r="B1841" s="5" t="s">
        <v>966</v>
      </c>
      <c r="C1841" s="167" t="s">
        <v>2042</v>
      </c>
      <c r="D1841" s="5" t="s">
        <v>2608</v>
      </c>
      <c r="E1841" s="5" t="str">
        <f>IF(COUNTIF(Site_master[SAP ID],Site_master[[#This Row],[SAP ID]])&gt;1,"duplicate","unique")</f>
        <v>unique</v>
      </c>
      <c r="F1841" s="7" t="s">
        <v>2268</v>
      </c>
      <c r="G1841" s="7" t="s">
        <v>2269</v>
      </c>
      <c r="H1841" s="7" t="s">
        <v>2046</v>
      </c>
      <c r="I1841" s="168" t="s">
        <v>2053</v>
      </c>
      <c r="J1841" t="s">
        <v>2054</v>
      </c>
      <c r="K1841" s="168" t="s">
        <v>2055</v>
      </c>
    </row>
    <row r="1842" spans="1:11">
      <c r="A1842" s="171" t="s">
        <v>1025</v>
      </c>
      <c r="B1842" s="5" t="s">
        <v>966</v>
      </c>
      <c r="C1842" s="167" t="s">
        <v>2042</v>
      </c>
      <c r="D1842" s="5" t="s">
        <v>2609</v>
      </c>
      <c r="E1842" s="5" t="str">
        <f>IF(COUNTIF(Site_master[SAP ID],Site_master[[#This Row],[SAP ID]])&gt;1,"duplicate","unique")</f>
        <v>unique</v>
      </c>
      <c r="F1842" s="7" t="s">
        <v>2067</v>
      </c>
      <c r="G1842" s="7" t="s">
        <v>2068</v>
      </c>
      <c r="H1842" s="7" t="s">
        <v>2046</v>
      </c>
      <c r="I1842" s="168" t="s">
        <v>2053</v>
      </c>
      <c r="J1842" t="s">
        <v>2054</v>
      </c>
      <c r="K1842" s="168" t="s">
        <v>2055</v>
      </c>
    </row>
    <row r="1843" spans="1:11">
      <c r="A1843" s="171" t="s">
        <v>1025</v>
      </c>
      <c r="B1843" s="5" t="s">
        <v>966</v>
      </c>
      <c r="C1843" s="167" t="s">
        <v>2042</v>
      </c>
      <c r="D1843" s="5" t="s">
        <v>2610</v>
      </c>
      <c r="E1843" s="5" t="str">
        <f>IF(COUNTIF(Site_master[SAP ID],Site_master[[#This Row],[SAP ID]])&gt;1,"duplicate","unique")</f>
        <v>unique</v>
      </c>
      <c r="F1843" s="7" t="s">
        <v>2063</v>
      </c>
      <c r="G1843" s="7" t="s">
        <v>2064</v>
      </c>
      <c r="H1843" s="7" t="s">
        <v>2046</v>
      </c>
      <c r="I1843" s="168" t="s">
        <v>2053</v>
      </c>
      <c r="J1843" t="s">
        <v>2054</v>
      </c>
      <c r="K1843" s="168" t="s">
        <v>2055</v>
      </c>
    </row>
    <row r="1844" spans="1:11">
      <c r="A1844" s="171" t="s">
        <v>1025</v>
      </c>
      <c r="B1844" s="5" t="s">
        <v>966</v>
      </c>
      <c r="C1844" s="167" t="s">
        <v>2042</v>
      </c>
      <c r="D1844" s="5" t="s">
        <v>2611</v>
      </c>
      <c r="E1844" s="5" t="str">
        <f>IF(COUNTIF(Site_master[SAP ID],Site_master[[#This Row],[SAP ID]])&gt;1,"duplicate","unique")</f>
        <v>unique</v>
      </c>
      <c r="F1844" s="7" t="s">
        <v>2051</v>
      </c>
      <c r="G1844" s="7" t="s">
        <v>2052</v>
      </c>
      <c r="H1844" s="7" t="s">
        <v>2046</v>
      </c>
      <c r="I1844" s="168" t="s">
        <v>2053</v>
      </c>
      <c r="J1844" t="s">
        <v>2054</v>
      </c>
      <c r="K1844" s="168" t="s">
        <v>2055</v>
      </c>
    </row>
    <row r="1845" spans="1:11">
      <c r="A1845" s="171" t="s">
        <v>1025</v>
      </c>
      <c r="B1845" s="5" t="s">
        <v>966</v>
      </c>
      <c r="C1845" s="167" t="s">
        <v>2042</v>
      </c>
      <c r="D1845" s="5" t="s">
        <v>2612</v>
      </c>
      <c r="E1845" s="5" t="str">
        <f>IF(COUNTIF(Site_master[SAP ID],Site_master[[#This Row],[SAP ID]])&gt;1,"duplicate","unique")</f>
        <v>unique</v>
      </c>
      <c r="F1845" s="7" t="s">
        <v>2067</v>
      </c>
      <c r="G1845" s="7" t="s">
        <v>2068</v>
      </c>
      <c r="H1845" s="7" t="s">
        <v>2046</v>
      </c>
      <c r="I1845" s="168" t="s">
        <v>2053</v>
      </c>
      <c r="J1845" t="s">
        <v>2054</v>
      </c>
      <c r="K1845" s="168" t="s">
        <v>2055</v>
      </c>
    </row>
    <row r="1846" spans="1:11">
      <c r="A1846" s="171" t="s">
        <v>1025</v>
      </c>
      <c r="B1846" s="5" t="s">
        <v>966</v>
      </c>
      <c r="C1846" s="167" t="s">
        <v>2042</v>
      </c>
      <c r="D1846" s="5" t="s">
        <v>2613</v>
      </c>
      <c r="E1846" s="5" t="str">
        <f>IF(COUNTIF(Site_master[SAP ID],Site_master[[#This Row],[SAP ID]])&gt;1,"duplicate","unique")</f>
        <v>unique</v>
      </c>
      <c r="F1846" s="7" t="s">
        <v>2063</v>
      </c>
      <c r="G1846" s="7" t="s">
        <v>2064</v>
      </c>
      <c r="H1846" s="7" t="s">
        <v>2046</v>
      </c>
      <c r="I1846" s="168" t="s">
        <v>2053</v>
      </c>
      <c r="J1846" t="s">
        <v>2054</v>
      </c>
      <c r="K1846" s="168" t="s">
        <v>2055</v>
      </c>
    </row>
    <row r="1847" spans="1:11">
      <c r="A1847" s="171" t="s">
        <v>1025</v>
      </c>
      <c r="B1847" s="5" t="s">
        <v>966</v>
      </c>
      <c r="C1847" s="167" t="s">
        <v>2042</v>
      </c>
      <c r="D1847" s="5" t="s">
        <v>2614</v>
      </c>
      <c r="E1847" s="5" t="str">
        <f>IF(COUNTIF(Site_master[SAP ID],Site_master[[#This Row],[SAP ID]])&gt;1,"duplicate","unique")</f>
        <v>unique</v>
      </c>
      <c r="F1847" s="7" t="s">
        <v>2603</v>
      </c>
      <c r="G1847" s="7" t="s">
        <v>2604</v>
      </c>
      <c r="H1847" s="7" t="s">
        <v>2046</v>
      </c>
      <c r="I1847" s="168" t="s">
        <v>2053</v>
      </c>
      <c r="J1847" t="s">
        <v>2054</v>
      </c>
      <c r="K1847" s="168" t="s">
        <v>2055</v>
      </c>
    </row>
    <row r="1848" spans="1:11">
      <c r="A1848" s="171" t="s">
        <v>1025</v>
      </c>
      <c r="B1848" s="5" t="s">
        <v>966</v>
      </c>
      <c r="C1848" s="167" t="s">
        <v>2042</v>
      </c>
      <c r="D1848" s="5" t="s">
        <v>2615</v>
      </c>
      <c r="E1848" s="5" t="str">
        <f>IF(COUNTIF(Site_master[SAP ID],Site_master[[#This Row],[SAP ID]])&gt;1,"duplicate","unique")</f>
        <v>unique</v>
      </c>
      <c r="F1848" s="7" t="s">
        <v>2063</v>
      </c>
      <c r="G1848" s="7" t="s">
        <v>2064</v>
      </c>
      <c r="H1848" s="7" t="s">
        <v>2046</v>
      </c>
      <c r="I1848" s="168" t="s">
        <v>2053</v>
      </c>
      <c r="J1848" t="s">
        <v>2054</v>
      </c>
      <c r="K1848" s="168" t="s">
        <v>2055</v>
      </c>
    </row>
    <row r="1849" spans="1:11">
      <c r="A1849" s="171" t="s">
        <v>1025</v>
      </c>
      <c r="B1849" s="5" t="s">
        <v>966</v>
      </c>
      <c r="C1849" s="167" t="s">
        <v>2042</v>
      </c>
      <c r="D1849" s="5" t="s">
        <v>2616</v>
      </c>
      <c r="E1849" s="5" t="str">
        <f>IF(COUNTIF(Site_master[SAP ID],Site_master[[#This Row],[SAP ID]])&gt;1,"duplicate","unique")</f>
        <v>unique</v>
      </c>
      <c r="F1849" s="7" t="s">
        <v>2060</v>
      </c>
      <c r="G1849" s="7" t="s">
        <v>2061</v>
      </c>
      <c r="H1849" s="7" t="s">
        <v>2046</v>
      </c>
      <c r="I1849" s="168" t="s">
        <v>2053</v>
      </c>
      <c r="J1849" t="s">
        <v>2054</v>
      </c>
      <c r="K1849" s="168" t="s">
        <v>2055</v>
      </c>
    </row>
    <row r="1850" spans="1:11">
      <c r="A1850" s="171" t="s">
        <v>1025</v>
      </c>
      <c r="B1850" s="5" t="s">
        <v>966</v>
      </c>
      <c r="C1850" s="167" t="s">
        <v>2042</v>
      </c>
      <c r="D1850" s="5" t="s">
        <v>2617</v>
      </c>
      <c r="E1850" s="5" t="str">
        <f>IF(COUNTIF(Site_master[SAP ID],Site_master[[#This Row],[SAP ID]])&gt;1,"duplicate","unique")</f>
        <v>unique</v>
      </c>
      <c r="F1850" s="7" t="s">
        <v>2051</v>
      </c>
      <c r="G1850" s="7" t="s">
        <v>2052</v>
      </c>
      <c r="H1850" s="7" t="s">
        <v>2046</v>
      </c>
      <c r="I1850" s="168" t="s">
        <v>2053</v>
      </c>
      <c r="J1850" t="s">
        <v>2054</v>
      </c>
      <c r="K1850" s="168" t="s">
        <v>2055</v>
      </c>
    </row>
    <row r="1851" spans="1:11">
      <c r="A1851" s="171" t="s">
        <v>1025</v>
      </c>
      <c r="B1851" s="5" t="s">
        <v>966</v>
      </c>
      <c r="C1851" s="167" t="s">
        <v>2042</v>
      </c>
      <c r="D1851" s="5" t="s">
        <v>2618</v>
      </c>
      <c r="E1851" s="5" t="str">
        <f>IF(COUNTIF(Site_master[SAP ID],Site_master[[#This Row],[SAP ID]])&gt;1,"duplicate","unique")</f>
        <v>unique</v>
      </c>
      <c r="F1851" s="7" t="s">
        <v>2071</v>
      </c>
      <c r="G1851" s="7" t="s">
        <v>2072</v>
      </c>
      <c r="H1851" s="7" t="s">
        <v>2046</v>
      </c>
      <c r="I1851" s="168" t="s">
        <v>2053</v>
      </c>
      <c r="J1851" t="s">
        <v>2054</v>
      </c>
      <c r="K1851" s="168" t="s">
        <v>2055</v>
      </c>
    </row>
    <row r="1852" spans="1:11">
      <c r="A1852" s="171" t="s">
        <v>1025</v>
      </c>
      <c r="B1852" s="5" t="s">
        <v>966</v>
      </c>
      <c r="C1852" s="167" t="s">
        <v>2042</v>
      </c>
      <c r="D1852" s="5" t="s">
        <v>2619</v>
      </c>
      <c r="E1852" s="5" t="str">
        <f>IF(COUNTIF(Site_master[SAP ID],Site_master[[#This Row],[SAP ID]])&gt;1,"duplicate","unique")</f>
        <v>unique</v>
      </c>
      <c r="F1852" s="7" t="s">
        <v>2071</v>
      </c>
      <c r="G1852" s="7" t="s">
        <v>2072</v>
      </c>
      <c r="H1852" s="7" t="s">
        <v>2046</v>
      </c>
      <c r="I1852" s="168" t="s">
        <v>2053</v>
      </c>
      <c r="J1852" t="s">
        <v>2054</v>
      </c>
      <c r="K1852" s="168" t="s">
        <v>2055</v>
      </c>
    </row>
    <row r="1853" spans="1:11">
      <c r="A1853" s="171" t="s">
        <v>1025</v>
      </c>
      <c r="B1853" s="5" t="s">
        <v>966</v>
      </c>
      <c r="C1853" s="167" t="s">
        <v>2042</v>
      </c>
      <c r="D1853" s="5" t="s">
        <v>2620</v>
      </c>
      <c r="E1853" s="5" t="str">
        <f>IF(COUNTIF(Site_master[SAP ID],Site_master[[#This Row],[SAP ID]])&gt;1,"duplicate","unique")</f>
        <v>unique</v>
      </c>
      <c r="F1853" s="7" t="s">
        <v>2071</v>
      </c>
      <c r="G1853" s="7" t="s">
        <v>2072</v>
      </c>
      <c r="H1853" s="7" t="s">
        <v>2046</v>
      </c>
      <c r="I1853" s="168" t="s">
        <v>2053</v>
      </c>
      <c r="J1853" t="s">
        <v>2054</v>
      </c>
      <c r="K1853" s="168" t="s">
        <v>2055</v>
      </c>
    </row>
    <row r="1854" spans="1:11">
      <c r="A1854" s="171" t="s">
        <v>1025</v>
      </c>
      <c r="B1854" s="5" t="s">
        <v>966</v>
      </c>
      <c r="C1854" s="167" t="s">
        <v>2042</v>
      </c>
      <c r="D1854" s="5" t="s">
        <v>2621</v>
      </c>
      <c r="E1854" s="5" t="str">
        <f>IF(COUNTIF(Site_master[SAP ID],Site_master[[#This Row],[SAP ID]])&gt;1,"duplicate","unique")</f>
        <v>unique</v>
      </c>
      <c r="F1854" s="7" t="s">
        <v>2063</v>
      </c>
      <c r="G1854" s="7" t="s">
        <v>2064</v>
      </c>
      <c r="H1854" s="7" t="s">
        <v>2046</v>
      </c>
      <c r="I1854" s="168" t="s">
        <v>2053</v>
      </c>
      <c r="J1854" t="s">
        <v>2054</v>
      </c>
      <c r="K1854" s="168" t="s">
        <v>2055</v>
      </c>
    </row>
    <row r="1855" spans="1:11">
      <c r="A1855" s="171" t="s">
        <v>1025</v>
      </c>
      <c r="B1855" s="5" t="s">
        <v>966</v>
      </c>
      <c r="C1855" s="167" t="s">
        <v>2042</v>
      </c>
      <c r="D1855" s="5" t="s">
        <v>2622</v>
      </c>
      <c r="E1855" s="5" t="str">
        <f>IF(COUNTIF(Site_master[SAP ID],Site_master[[#This Row],[SAP ID]])&gt;1,"duplicate","unique")</f>
        <v>unique</v>
      </c>
      <c r="F1855" s="7" t="s">
        <v>2074</v>
      </c>
      <c r="G1855" s="7" t="s">
        <v>2075</v>
      </c>
      <c r="H1855" s="7" t="s">
        <v>2046</v>
      </c>
      <c r="I1855" s="168" t="s">
        <v>2053</v>
      </c>
      <c r="J1855" t="s">
        <v>2054</v>
      </c>
      <c r="K1855" s="168" t="s">
        <v>2055</v>
      </c>
    </row>
    <row r="1856" spans="1:11">
      <c r="A1856" s="171" t="s">
        <v>1025</v>
      </c>
      <c r="B1856" s="5" t="s">
        <v>966</v>
      </c>
      <c r="C1856" s="167" t="s">
        <v>2042</v>
      </c>
      <c r="D1856" s="5" t="s">
        <v>2623</v>
      </c>
      <c r="E1856" s="5" t="str">
        <f>IF(COUNTIF(Site_master[SAP ID],Site_master[[#This Row],[SAP ID]])&gt;1,"duplicate","unique")</f>
        <v>unique</v>
      </c>
      <c r="F1856" s="7" t="s">
        <v>2074</v>
      </c>
      <c r="G1856" s="7" t="s">
        <v>2075</v>
      </c>
      <c r="H1856" s="7" t="s">
        <v>2046</v>
      </c>
      <c r="I1856" s="168" t="s">
        <v>2053</v>
      </c>
      <c r="J1856" t="s">
        <v>2054</v>
      </c>
      <c r="K1856" s="168" t="s">
        <v>2055</v>
      </c>
    </row>
    <row r="1857" spans="1:11">
      <c r="A1857" s="171" t="s">
        <v>1025</v>
      </c>
      <c r="B1857" s="5" t="s">
        <v>966</v>
      </c>
      <c r="C1857" s="167" t="s">
        <v>2042</v>
      </c>
      <c r="D1857" s="5" t="s">
        <v>2624</v>
      </c>
      <c r="E1857" s="5" t="str">
        <f>IF(COUNTIF(Site_master[SAP ID],Site_master[[#This Row],[SAP ID]])&gt;1,"duplicate","unique")</f>
        <v>unique</v>
      </c>
      <c r="F1857" s="7" t="s">
        <v>2603</v>
      </c>
      <c r="G1857" s="7" t="s">
        <v>2604</v>
      </c>
      <c r="H1857" s="7" t="s">
        <v>2046</v>
      </c>
      <c r="I1857" s="168" t="s">
        <v>2053</v>
      </c>
      <c r="J1857" t="s">
        <v>2054</v>
      </c>
      <c r="K1857" s="168" t="s">
        <v>2055</v>
      </c>
    </row>
    <row r="1858" spans="1:11">
      <c r="A1858" s="171" t="s">
        <v>1025</v>
      </c>
      <c r="B1858" s="5" t="s">
        <v>966</v>
      </c>
      <c r="C1858" s="167" t="s">
        <v>2042</v>
      </c>
      <c r="D1858" s="5" t="s">
        <v>2625</v>
      </c>
      <c r="E1858" s="5" t="str">
        <f>IF(COUNTIF(Site_master[SAP ID],Site_master[[#This Row],[SAP ID]])&gt;1,"duplicate","unique")</f>
        <v>unique</v>
      </c>
      <c r="F1858" s="7" t="s">
        <v>2071</v>
      </c>
      <c r="G1858" s="7" t="s">
        <v>2072</v>
      </c>
      <c r="H1858" s="7" t="s">
        <v>2046</v>
      </c>
      <c r="I1858" s="168" t="s">
        <v>2053</v>
      </c>
      <c r="J1858" t="s">
        <v>2054</v>
      </c>
      <c r="K1858" s="168" t="s">
        <v>2055</v>
      </c>
    </row>
    <row r="1859" spans="1:11">
      <c r="A1859" s="171" t="s">
        <v>1025</v>
      </c>
      <c r="B1859" s="5" t="s">
        <v>966</v>
      </c>
      <c r="C1859" s="167" t="s">
        <v>2042</v>
      </c>
      <c r="D1859" s="5" t="s">
        <v>2626</v>
      </c>
      <c r="E1859" s="5" t="str">
        <f>IF(COUNTIF(Site_master[SAP ID],Site_master[[#This Row],[SAP ID]])&gt;1,"duplicate","unique")</f>
        <v>unique</v>
      </c>
      <c r="F1859" s="7" t="s">
        <v>2268</v>
      </c>
      <c r="G1859" s="7" t="s">
        <v>2269</v>
      </c>
      <c r="H1859" s="7" t="s">
        <v>2046</v>
      </c>
      <c r="I1859" s="168" t="s">
        <v>2053</v>
      </c>
      <c r="J1859" t="s">
        <v>2054</v>
      </c>
      <c r="K1859" s="168" t="s">
        <v>2055</v>
      </c>
    </row>
    <row r="1860" spans="1:11">
      <c r="A1860" s="171" t="s">
        <v>1025</v>
      </c>
      <c r="B1860" s="5" t="s">
        <v>966</v>
      </c>
      <c r="C1860" s="167" t="s">
        <v>2042</v>
      </c>
      <c r="D1860" s="5" t="s">
        <v>2627</v>
      </c>
      <c r="E1860" s="5" t="str">
        <f>IF(COUNTIF(Site_master[SAP ID],Site_master[[#This Row],[SAP ID]])&gt;1,"duplicate","unique")</f>
        <v>unique</v>
      </c>
      <c r="F1860" s="7" t="s">
        <v>2063</v>
      </c>
      <c r="G1860" s="7" t="s">
        <v>2064</v>
      </c>
      <c r="H1860" s="7" t="s">
        <v>2046</v>
      </c>
      <c r="I1860" s="168" t="s">
        <v>2053</v>
      </c>
      <c r="J1860" t="s">
        <v>2054</v>
      </c>
      <c r="K1860" s="168" t="s">
        <v>2055</v>
      </c>
    </row>
    <row r="1861" spans="1:11">
      <c r="A1861" s="171" t="s">
        <v>1025</v>
      </c>
      <c r="B1861" s="5" t="s">
        <v>966</v>
      </c>
      <c r="C1861" s="167" t="s">
        <v>2042</v>
      </c>
      <c r="D1861" s="5" t="s">
        <v>2628</v>
      </c>
      <c r="E1861" s="5" t="str">
        <f>IF(COUNTIF(Site_master[SAP ID],Site_master[[#This Row],[SAP ID]])&gt;1,"duplicate","unique")</f>
        <v>unique</v>
      </c>
      <c r="F1861" s="7" t="s">
        <v>2603</v>
      </c>
      <c r="G1861" s="7" t="s">
        <v>2604</v>
      </c>
      <c r="H1861" s="7" t="s">
        <v>2046</v>
      </c>
      <c r="I1861" s="168" t="s">
        <v>2053</v>
      </c>
      <c r="J1861" t="s">
        <v>2054</v>
      </c>
      <c r="K1861" s="168" t="s">
        <v>2055</v>
      </c>
    </row>
    <row r="1862" spans="1:11">
      <c r="A1862" s="171" t="s">
        <v>1025</v>
      </c>
      <c r="B1862" s="5" t="s">
        <v>966</v>
      </c>
      <c r="C1862" s="167" t="s">
        <v>2042</v>
      </c>
      <c r="D1862" s="5" t="s">
        <v>2629</v>
      </c>
      <c r="E1862" s="5" t="str">
        <f>IF(COUNTIF(Site_master[SAP ID],Site_master[[#This Row],[SAP ID]])&gt;1,"duplicate","unique")</f>
        <v>unique</v>
      </c>
      <c r="F1862" s="7" t="s">
        <v>2063</v>
      </c>
      <c r="G1862" s="7" t="s">
        <v>2064</v>
      </c>
      <c r="H1862" s="7" t="s">
        <v>2046</v>
      </c>
      <c r="I1862" s="168" t="s">
        <v>2053</v>
      </c>
      <c r="J1862" t="s">
        <v>2054</v>
      </c>
      <c r="K1862" s="168" t="s">
        <v>2055</v>
      </c>
    </row>
    <row r="1863" spans="1:11">
      <c r="A1863" s="171" t="s">
        <v>1025</v>
      </c>
      <c r="B1863" s="5" t="s">
        <v>966</v>
      </c>
      <c r="C1863" s="167" t="s">
        <v>2042</v>
      </c>
      <c r="D1863" s="5" t="s">
        <v>2630</v>
      </c>
      <c r="E1863" s="5" t="str">
        <f>IF(COUNTIF(Site_master[SAP ID],Site_master[[#This Row],[SAP ID]])&gt;1,"duplicate","unique")</f>
        <v>unique</v>
      </c>
      <c r="F1863" s="7" t="s">
        <v>2631</v>
      </c>
      <c r="G1863" s="7" t="s">
        <v>2632</v>
      </c>
      <c r="H1863" s="7" t="s">
        <v>2046</v>
      </c>
      <c r="I1863" s="168" t="s">
        <v>2053</v>
      </c>
      <c r="J1863" t="s">
        <v>2054</v>
      </c>
      <c r="K1863" s="168" t="s">
        <v>2055</v>
      </c>
    </row>
    <row r="1864" spans="1:11">
      <c r="A1864" s="171" t="s">
        <v>1025</v>
      </c>
      <c r="B1864" s="5" t="s">
        <v>966</v>
      </c>
      <c r="C1864" s="167" t="s">
        <v>2042</v>
      </c>
      <c r="D1864" s="5" t="s">
        <v>2633</v>
      </c>
      <c r="E1864" s="5" t="str">
        <f>IF(COUNTIF(Site_master[SAP ID],Site_master[[#This Row],[SAP ID]])&gt;1,"duplicate","unique")</f>
        <v>unique</v>
      </c>
      <c r="F1864" s="7" t="s">
        <v>2634</v>
      </c>
      <c r="G1864" s="7" t="s">
        <v>2635</v>
      </c>
      <c r="H1864" s="7" t="s">
        <v>2046</v>
      </c>
      <c r="I1864" s="168" t="s">
        <v>2053</v>
      </c>
      <c r="J1864" t="s">
        <v>2054</v>
      </c>
      <c r="K1864" s="168" t="s">
        <v>2055</v>
      </c>
    </row>
    <row r="1865" spans="1:11">
      <c r="A1865" s="171" t="s">
        <v>1025</v>
      </c>
      <c r="B1865" s="5" t="s">
        <v>966</v>
      </c>
      <c r="C1865" s="167" t="s">
        <v>2042</v>
      </c>
      <c r="D1865" s="5" t="s">
        <v>2636</v>
      </c>
      <c r="E1865" s="5" t="str">
        <f>IF(COUNTIF(Site_master[SAP ID],Site_master[[#This Row],[SAP ID]])&gt;1,"duplicate","unique")</f>
        <v>unique</v>
      </c>
      <c r="F1865" s="7" t="s">
        <v>2060</v>
      </c>
      <c r="G1865" s="7" t="s">
        <v>2061</v>
      </c>
      <c r="H1865" s="7" t="s">
        <v>2046</v>
      </c>
      <c r="I1865" s="168" t="s">
        <v>2053</v>
      </c>
      <c r="J1865" t="s">
        <v>2054</v>
      </c>
      <c r="K1865" s="168" t="s">
        <v>2055</v>
      </c>
    </row>
    <row r="1866" spans="1:11">
      <c r="A1866" s="171" t="s">
        <v>1025</v>
      </c>
      <c r="B1866" s="5" t="s">
        <v>966</v>
      </c>
      <c r="C1866" s="167" t="s">
        <v>2042</v>
      </c>
      <c r="D1866" s="5" t="s">
        <v>2637</v>
      </c>
      <c r="E1866" s="5" t="str">
        <f>IF(COUNTIF(Site_master[SAP ID],Site_master[[#This Row],[SAP ID]])&gt;1,"duplicate","unique")</f>
        <v>unique</v>
      </c>
      <c r="F1866" s="7" t="s">
        <v>2067</v>
      </c>
      <c r="G1866" s="7" t="s">
        <v>2068</v>
      </c>
      <c r="H1866" s="7" t="s">
        <v>2046</v>
      </c>
      <c r="I1866" s="168" t="s">
        <v>2053</v>
      </c>
      <c r="J1866" t="s">
        <v>2054</v>
      </c>
      <c r="K1866" s="168" t="s">
        <v>2055</v>
      </c>
    </row>
    <row r="1867" spans="1:11">
      <c r="A1867" s="171" t="s">
        <v>1025</v>
      </c>
      <c r="B1867" s="5" t="s">
        <v>966</v>
      </c>
      <c r="C1867" s="167" t="s">
        <v>2042</v>
      </c>
      <c r="D1867" s="5" t="s">
        <v>2638</v>
      </c>
      <c r="E1867" s="5" t="str">
        <f>IF(COUNTIF(Site_master[SAP ID],Site_master[[#This Row],[SAP ID]])&gt;1,"duplicate","unique")</f>
        <v>unique</v>
      </c>
      <c r="F1867" s="7" t="s">
        <v>2634</v>
      </c>
      <c r="G1867" s="7" t="s">
        <v>2635</v>
      </c>
      <c r="H1867" s="7" t="s">
        <v>2046</v>
      </c>
      <c r="I1867" s="168" t="s">
        <v>2053</v>
      </c>
      <c r="J1867" t="s">
        <v>2054</v>
      </c>
      <c r="K1867" s="168" t="s">
        <v>2055</v>
      </c>
    </row>
    <row r="1868" spans="1:11">
      <c r="A1868" s="171" t="s">
        <v>1025</v>
      </c>
      <c r="B1868" s="5" t="s">
        <v>966</v>
      </c>
      <c r="C1868" s="167" t="s">
        <v>2042</v>
      </c>
      <c r="D1868" s="5" t="s">
        <v>2639</v>
      </c>
      <c r="E1868" s="5" t="str">
        <f>IF(COUNTIF(Site_master[SAP ID],Site_master[[#This Row],[SAP ID]])&gt;1,"duplicate","unique")</f>
        <v>unique</v>
      </c>
      <c r="F1868" s="7" t="s">
        <v>2634</v>
      </c>
      <c r="G1868" s="7" t="s">
        <v>2635</v>
      </c>
      <c r="H1868" s="7" t="s">
        <v>2046</v>
      </c>
      <c r="I1868" s="168" t="s">
        <v>2053</v>
      </c>
      <c r="J1868" t="s">
        <v>2054</v>
      </c>
      <c r="K1868" s="168" t="s">
        <v>2055</v>
      </c>
    </row>
    <row r="1869" spans="1:11">
      <c r="A1869" s="171" t="s">
        <v>1025</v>
      </c>
      <c r="B1869" s="5" t="s">
        <v>966</v>
      </c>
      <c r="C1869" s="167" t="s">
        <v>2042</v>
      </c>
      <c r="D1869" s="5" t="s">
        <v>2640</v>
      </c>
      <c r="E1869" s="5" t="str">
        <f>IF(COUNTIF(Site_master[SAP ID],Site_master[[#This Row],[SAP ID]])&gt;1,"duplicate","unique")</f>
        <v>unique</v>
      </c>
      <c r="F1869" s="7" t="s">
        <v>2450</v>
      </c>
      <c r="G1869" s="7" t="s">
        <v>2451</v>
      </c>
      <c r="H1869" s="7" t="s">
        <v>2046</v>
      </c>
      <c r="I1869" s="168" t="s">
        <v>2053</v>
      </c>
      <c r="J1869" t="s">
        <v>2054</v>
      </c>
      <c r="K1869" s="168" t="s">
        <v>2055</v>
      </c>
    </row>
    <row r="1870" spans="1:11">
      <c r="A1870" s="171" t="s">
        <v>1025</v>
      </c>
      <c r="B1870" s="5" t="s">
        <v>966</v>
      </c>
      <c r="C1870" s="167" t="s">
        <v>2042</v>
      </c>
      <c r="D1870" s="5" t="s">
        <v>2641</v>
      </c>
      <c r="E1870" s="5" t="str">
        <f>IF(COUNTIF(Site_master[SAP ID],Site_master[[#This Row],[SAP ID]])&gt;1,"duplicate","unique")</f>
        <v>unique</v>
      </c>
      <c r="F1870" s="7" t="s">
        <v>2634</v>
      </c>
      <c r="G1870" s="7" t="s">
        <v>2635</v>
      </c>
      <c r="H1870" s="7" t="s">
        <v>2046</v>
      </c>
      <c r="I1870" s="168" t="s">
        <v>2053</v>
      </c>
      <c r="J1870" t="s">
        <v>2054</v>
      </c>
      <c r="K1870" s="168" t="s">
        <v>2055</v>
      </c>
    </row>
    <row r="1871" spans="1:11">
      <c r="A1871" s="171" t="s">
        <v>1025</v>
      </c>
      <c r="B1871" s="5" t="s">
        <v>966</v>
      </c>
      <c r="C1871" s="167" t="s">
        <v>2042</v>
      </c>
      <c r="D1871" s="5" t="s">
        <v>2642</v>
      </c>
      <c r="E1871" s="5" t="str">
        <f>IF(COUNTIF(Site_master[SAP ID],Site_master[[#This Row],[SAP ID]])&gt;1,"duplicate","unique")</f>
        <v>unique</v>
      </c>
      <c r="F1871" s="7" t="s">
        <v>2634</v>
      </c>
      <c r="G1871" s="7" t="s">
        <v>2635</v>
      </c>
      <c r="H1871" s="7" t="s">
        <v>2046</v>
      </c>
      <c r="I1871" s="168" t="s">
        <v>2053</v>
      </c>
      <c r="J1871" t="s">
        <v>2054</v>
      </c>
      <c r="K1871" s="168" t="s">
        <v>2055</v>
      </c>
    </row>
    <row r="1872" spans="1:11">
      <c r="A1872" s="171" t="s">
        <v>1025</v>
      </c>
      <c r="B1872" s="5" t="s">
        <v>966</v>
      </c>
      <c r="C1872" s="167" t="s">
        <v>2042</v>
      </c>
      <c r="D1872" s="5" t="s">
        <v>2643</v>
      </c>
      <c r="E1872" s="5" t="str">
        <f>IF(COUNTIF(Site_master[SAP ID],Site_master[[#This Row],[SAP ID]])&gt;1,"duplicate","unique")</f>
        <v>unique</v>
      </c>
      <c r="F1872" s="7" t="s">
        <v>2634</v>
      </c>
      <c r="G1872" s="7" t="s">
        <v>2635</v>
      </c>
      <c r="H1872" s="7" t="s">
        <v>2046</v>
      </c>
      <c r="I1872" s="168" t="s">
        <v>2053</v>
      </c>
      <c r="J1872" t="s">
        <v>2054</v>
      </c>
      <c r="K1872" s="168" t="s">
        <v>2055</v>
      </c>
    </row>
    <row r="1873" spans="1:11">
      <c r="A1873" s="171" t="s">
        <v>1025</v>
      </c>
      <c r="B1873" s="5" t="s">
        <v>966</v>
      </c>
      <c r="C1873" s="167" t="s">
        <v>2042</v>
      </c>
      <c r="D1873" s="5" t="s">
        <v>2644</v>
      </c>
      <c r="E1873" s="5" t="str">
        <f>IF(COUNTIF(Site_master[SAP ID],Site_master[[#This Row],[SAP ID]])&gt;1,"duplicate","unique")</f>
        <v>unique</v>
      </c>
      <c r="F1873" s="7" t="s">
        <v>2634</v>
      </c>
      <c r="G1873" s="7" t="s">
        <v>2635</v>
      </c>
      <c r="H1873" s="7" t="s">
        <v>2046</v>
      </c>
      <c r="I1873" s="168" t="s">
        <v>2053</v>
      </c>
      <c r="J1873" t="s">
        <v>2054</v>
      </c>
      <c r="K1873" s="168" t="s">
        <v>2055</v>
      </c>
    </row>
    <row r="1874" spans="1:11">
      <c r="A1874" s="171" t="s">
        <v>1025</v>
      </c>
      <c r="B1874" s="5" t="s">
        <v>966</v>
      </c>
      <c r="C1874" s="167" t="s">
        <v>2042</v>
      </c>
      <c r="D1874" s="5" t="s">
        <v>2645</v>
      </c>
      <c r="E1874" s="5" t="str">
        <f>IF(COUNTIF(Site_master[SAP ID],Site_master[[#This Row],[SAP ID]])&gt;1,"duplicate","unique")</f>
        <v>unique</v>
      </c>
      <c r="F1874" s="7" t="s">
        <v>2634</v>
      </c>
      <c r="G1874" s="7" t="s">
        <v>2635</v>
      </c>
      <c r="H1874" s="7" t="s">
        <v>2046</v>
      </c>
      <c r="I1874" s="168" t="s">
        <v>2053</v>
      </c>
      <c r="J1874" t="s">
        <v>2054</v>
      </c>
      <c r="K1874" s="168" t="s">
        <v>2055</v>
      </c>
    </row>
    <row r="1875" spans="1:11">
      <c r="A1875" s="171" t="s">
        <v>1025</v>
      </c>
      <c r="B1875" s="5" t="s">
        <v>966</v>
      </c>
      <c r="C1875" s="167" t="s">
        <v>2042</v>
      </c>
      <c r="D1875" s="5" t="s">
        <v>2646</v>
      </c>
      <c r="E1875" s="5" t="str">
        <f>IF(COUNTIF(Site_master[SAP ID],Site_master[[#This Row],[SAP ID]])&gt;1,"duplicate","unique")</f>
        <v>unique</v>
      </c>
      <c r="F1875" s="7" t="s">
        <v>2634</v>
      </c>
      <c r="G1875" s="7" t="s">
        <v>2635</v>
      </c>
      <c r="H1875" s="7" t="s">
        <v>2046</v>
      </c>
      <c r="I1875" s="168" t="s">
        <v>2053</v>
      </c>
      <c r="J1875" t="s">
        <v>2054</v>
      </c>
      <c r="K1875" s="168" t="s">
        <v>2055</v>
      </c>
    </row>
    <row r="1876" spans="1:11">
      <c r="A1876" s="171" t="s">
        <v>1025</v>
      </c>
      <c r="B1876" s="5" t="s">
        <v>966</v>
      </c>
      <c r="C1876" s="167" t="s">
        <v>2042</v>
      </c>
      <c r="D1876" s="5" t="s">
        <v>2647</v>
      </c>
      <c r="E1876" s="5" t="str">
        <f>IF(COUNTIF(Site_master[SAP ID],Site_master[[#This Row],[SAP ID]])&gt;1,"duplicate","unique")</f>
        <v>unique</v>
      </c>
      <c r="F1876" s="7" t="s">
        <v>2634</v>
      </c>
      <c r="G1876" s="7" t="s">
        <v>2635</v>
      </c>
      <c r="H1876" s="7" t="s">
        <v>2046</v>
      </c>
      <c r="I1876" s="168" t="s">
        <v>2053</v>
      </c>
      <c r="J1876" t="s">
        <v>2054</v>
      </c>
      <c r="K1876" s="168" t="s">
        <v>2055</v>
      </c>
    </row>
    <row r="1877" spans="1:11">
      <c r="A1877" s="171" t="s">
        <v>1025</v>
      </c>
      <c r="B1877" s="5" t="s">
        <v>966</v>
      </c>
      <c r="C1877" s="167" t="s">
        <v>2042</v>
      </c>
      <c r="D1877" s="5" t="s">
        <v>2648</v>
      </c>
      <c r="E1877" s="5" t="str">
        <f>IF(COUNTIF(Site_master[SAP ID],Site_master[[#This Row],[SAP ID]])&gt;1,"duplicate","unique")</f>
        <v>unique</v>
      </c>
      <c r="F1877" s="7" t="s">
        <v>2634</v>
      </c>
      <c r="G1877" s="7" t="s">
        <v>2635</v>
      </c>
      <c r="H1877" s="7" t="s">
        <v>2046</v>
      </c>
      <c r="I1877" s="168" t="s">
        <v>2053</v>
      </c>
      <c r="J1877" t="s">
        <v>2054</v>
      </c>
      <c r="K1877" s="168" t="s">
        <v>2055</v>
      </c>
    </row>
    <row r="1878" spans="1:11">
      <c r="A1878" s="171" t="s">
        <v>1025</v>
      </c>
      <c r="B1878" s="5" t="s">
        <v>966</v>
      </c>
      <c r="C1878" s="167" t="s">
        <v>2042</v>
      </c>
      <c r="D1878" s="5" t="s">
        <v>2649</v>
      </c>
      <c r="E1878" s="5" t="str">
        <f>IF(COUNTIF(Site_master[SAP ID],Site_master[[#This Row],[SAP ID]])&gt;1,"duplicate","unique")</f>
        <v>unique</v>
      </c>
      <c r="F1878" s="7" t="s">
        <v>2634</v>
      </c>
      <c r="G1878" s="7" t="s">
        <v>2635</v>
      </c>
      <c r="H1878" s="7" t="s">
        <v>2046</v>
      </c>
      <c r="I1878" s="168" t="s">
        <v>2053</v>
      </c>
      <c r="J1878" t="s">
        <v>2054</v>
      </c>
      <c r="K1878" s="168" t="s">
        <v>2055</v>
      </c>
    </row>
    <row r="1879" spans="1:11">
      <c r="A1879" s="171" t="s">
        <v>1025</v>
      </c>
      <c r="B1879" s="5" t="s">
        <v>966</v>
      </c>
      <c r="C1879" s="167" t="s">
        <v>2042</v>
      </c>
      <c r="D1879" s="5" t="s">
        <v>2650</v>
      </c>
      <c r="E1879" s="5" t="str">
        <f>IF(COUNTIF(Site_master[SAP ID],Site_master[[#This Row],[SAP ID]])&gt;1,"duplicate","unique")</f>
        <v>unique</v>
      </c>
      <c r="F1879" s="7" t="s">
        <v>2634</v>
      </c>
      <c r="G1879" s="7" t="s">
        <v>2635</v>
      </c>
      <c r="H1879" s="7" t="s">
        <v>2046</v>
      </c>
      <c r="I1879" s="168" t="s">
        <v>2053</v>
      </c>
      <c r="J1879" t="s">
        <v>2054</v>
      </c>
      <c r="K1879" s="168" t="s">
        <v>2055</v>
      </c>
    </row>
    <row r="1880" spans="1:11">
      <c r="A1880" s="171" t="s">
        <v>1025</v>
      </c>
      <c r="B1880" s="5" t="s">
        <v>966</v>
      </c>
      <c r="C1880" s="167" t="s">
        <v>2042</v>
      </c>
      <c r="D1880" s="5" t="s">
        <v>2651</v>
      </c>
      <c r="E1880" s="5" t="str">
        <f>IF(COUNTIF(Site_master[SAP ID],Site_master[[#This Row],[SAP ID]])&gt;1,"duplicate","unique")</f>
        <v>unique</v>
      </c>
      <c r="F1880" s="7" t="s">
        <v>2067</v>
      </c>
      <c r="G1880" s="7" t="s">
        <v>2068</v>
      </c>
      <c r="H1880" s="7" t="s">
        <v>2046</v>
      </c>
      <c r="I1880" s="168" t="s">
        <v>2053</v>
      </c>
      <c r="J1880" t="s">
        <v>2054</v>
      </c>
      <c r="K1880" s="168" t="s">
        <v>2055</v>
      </c>
    </row>
    <row r="1881" spans="1:11">
      <c r="A1881" s="171" t="s">
        <v>1025</v>
      </c>
      <c r="B1881" s="5" t="s">
        <v>966</v>
      </c>
      <c r="C1881" s="167" t="s">
        <v>2042</v>
      </c>
      <c r="D1881" s="5" t="s">
        <v>2652</v>
      </c>
      <c r="E1881" s="5" t="str">
        <f>IF(COUNTIF(Site_master[SAP ID],Site_master[[#This Row],[SAP ID]])&gt;1,"duplicate","unique")</f>
        <v>unique</v>
      </c>
      <c r="F1881" s="7" t="s">
        <v>2268</v>
      </c>
      <c r="G1881" s="7" t="s">
        <v>2269</v>
      </c>
      <c r="H1881" s="7" t="s">
        <v>2046</v>
      </c>
      <c r="I1881" s="168" t="s">
        <v>2053</v>
      </c>
      <c r="J1881" t="s">
        <v>2054</v>
      </c>
      <c r="K1881" s="168" t="s">
        <v>2055</v>
      </c>
    </row>
    <row r="1882" spans="1:11">
      <c r="A1882" s="171" t="s">
        <v>1025</v>
      </c>
      <c r="B1882" s="5" t="s">
        <v>966</v>
      </c>
      <c r="C1882" s="167" t="s">
        <v>2042</v>
      </c>
      <c r="D1882" s="5" t="s">
        <v>2653</v>
      </c>
      <c r="E1882" s="5" t="str">
        <f>IF(COUNTIF(Site_master[SAP ID],Site_master[[#This Row],[SAP ID]])&gt;1,"duplicate","unique")</f>
        <v>unique</v>
      </c>
      <c r="F1882" s="7" t="s">
        <v>2071</v>
      </c>
      <c r="G1882" s="7" t="s">
        <v>2072</v>
      </c>
      <c r="H1882" s="7" t="s">
        <v>2046</v>
      </c>
      <c r="I1882" s="168" t="s">
        <v>2053</v>
      </c>
      <c r="J1882" t="s">
        <v>2054</v>
      </c>
      <c r="K1882" s="168" t="s">
        <v>2055</v>
      </c>
    </row>
    <row r="1883" spans="1:11">
      <c r="A1883" s="171" t="s">
        <v>1025</v>
      </c>
      <c r="B1883" s="5" t="s">
        <v>966</v>
      </c>
      <c r="C1883" s="167" t="s">
        <v>2042</v>
      </c>
      <c r="D1883" s="5" t="s">
        <v>2654</v>
      </c>
      <c r="E1883" s="5" t="str">
        <f>IF(COUNTIF(Site_master[SAP ID],Site_master[[#This Row],[SAP ID]])&gt;1,"duplicate","unique")</f>
        <v>unique</v>
      </c>
      <c r="F1883" s="7" t="s">
        <v>2071</v>
      </c>
      <c r="G1883" s="7" t="s">
        <v>2072</v>
      </c>
      <c r="H1883" s="7" t="s">
        <v>2046</v>
      </c>
      <c r="I1883" s="168" t="s">
        <v>2053</v>
      </c>
      <c r="J1883" t="s">
        <v>2054</v>
      </c>
      <c r="K1883" s="168" t="s">
        <v>2055</v>
      </c>
    </row>
    <row r="1884" spans="1:11">
      <c r="A1884" s="171" t="s">
        <v>1025</v>
      </c>
      <c r="B1884" s="5" t="s">
        <v>966</v>
      </c>
      <c r="C1884" s="167" t="s">
        <v>2042</v>
      </c>
      <c r="D1884" s="5" t="s">
        <v>2655</v>
      </c>
      <c r="E1884" s="5" t="str">
        <f>IF(COUNTIF(Site_master[SAP ID],Site_master[[#This Row],[SAP ID]])&gt;1,"duplicate","unique")</f>
        <v>unique</v>
      </c>
      <c r="F1884" s="7" t="s">
        <v>2067</v>
      </c>
      <c r="G1884" s="7" t="s">
        <v>2068</v>
      </c>
      <c r="H1884" s="7" t="s">
        <v>2046</v>
      </c>
      <c r="I1884" s="168" t="s">
        <v>2053</v>
      </c>
      <c r="J1884" t="s">
        <v>2054</v>
      </c>
      <c r="K1884" s="168" t="s">
        <v>2055</v>
      </c>
    </row>
    <row r="1885" spans="1:11">
      <c r="A1885" s="171" t="s">
        <v>1025</v>
      </c>
      <c r="B1885" s="5" t="s">
        <v>966</v>
      </c>
      <c r="C1885" s="167" t="s">
        <v>2042</v>
      </c>
      <c r="D1885" s="5" t="s">
        <v>2656</v>
      </c>
      <c r="E1885" s="5" t="str">
        <f>IF(COUNTIF(Site_master[SAP ID],Site_master[[#This Row],[SAP ID]])&gt;1,"duplicate","unique")</f>
        <v>unique</v>
      </c>
      <c r="F1885" s="7" t="s">
        <v>2450</v>
      </c>
      <c r="G1885" s="7" t="s">
        <v>2451</v>
      </c>
      <c r="H1885" s="7" t="s">
        <v>2046</v>
      </c>
      <c r="I1885" s="168" t="s">
        <v>2053</v>
      </c>
      <c r="J1885" t="s">
        <v>2054</v>
      </c>
      <c r="K1885" s="168" t="s">
        <v>2055</v>
      </c>
    </row>
    <row r="1886" spans="1:11">
      <c r="A1886" s="171" t="s">
        <v>1025</v>
      </c>
      <c r="B1886" s="5" t="s">
        <v>966</v>
      </c>
      <c r="C1886" s="167" t="s">
        <v>2042</v>
      </c>
      <c r="D1886" s="5" t="s">
        <v>2657</v>
      </c>
      <c r="E1886" s="5" t="str">
        <f>IF(COUNTIF(Site_master[SAP ID],Site_master[[#This Row],[SAP ID]])&gt;1,"duplicate","unique")</f>
        <v>unique</v>
      </c>
      <c r="F1886" s="7" t="s">
        <v>2450</v>
      </c>
      <c r="G1886" s="7" t="s">
        <v>2451</v>
      </c>
      <c r="H1886" s="7" t="s">
        <v>2046</v>
      </c>
      <c r="I1886" s="168" t="s">
        <v>2053</v>
      </c>
      <c r="J1886" t="s">
        <v>2054</v>
      </c>
      <c r="K1886" s="168" t="s">
        <v>2055</v>
      </c>
    </row>
    <row r="1887" spans="1:11">
      <c r="A1887" s="171" t="s">
        <v>1025</v>
      </c>
      <c r="B1887" s="5" t="s">
        <v>966</v>
      </c>
      <c r="C1887" s="167" t="s">
        <v>2042</v>
      </c>
      <c r="D1887" s="5" t="s">
        <v>2658</v>
      </c>
      <c r="E1887" s="5" t="str">
        <f>IF(COUNTIF(Site_master[SAP ID],Site_master[[#This Row],[SAP ID]])&gt;1,"duplicate","unique")</f>
        <v>unique</v>
      </c>
      <c r="F1887" s="7" t="s">
        <v>2450</v>
      </c>
      <c r="G1887" s="7" t="s">
        <v>2451</v>
      </c>
      <c r="H1887" s="7" t="s">
        <v>2046</v>
      </c>
      <c r="I1887" s="168" t="s">
        <v>2053</v>
      </c>
      <c r="J1887" t="s">
        <v>2054</v>
      </c>
      <c r="K1887" s="168" t="s">
        <v>2055</v>
      </c>
    </row>
    <row r="1888" spans="1:11">
      <c r="A1888" s="171" t="s">
        <v>1025</v>
      </c>
      <c r="B1888" s="5" t="s">
        <v>966</v>
      </c>
      <c r="C1888" s="167" t="s">
        <v>2042</v>
      </c>
      <c r="D1888" s="5" t="s">
        <v>2659</v>
      </c>
      <c r="E1888" s="5" t="str">
        <f>IF(COUNTIF(Site_master[SAP ID],Site_master[[#This Row],[SAP ID]])&gt;1,"duplicate","unique")</f>
        <v>unique</v>
      </c>
      <c r="F1888" s="7" t="s">
        <v>2063</v>
      </c>
      <c r="G1888" s="7" t="s">
        <v>2064</v>
      </c>
      <c r="H1888" s="7" t="s">
        <v>2046</v>
      </c>
      <c r="I1888" s="168" t="s">
        <v>2053</v>
      </c>
      <c r="J1888" t="s">
        <v>2054</v>
      </c>
      <c r="K1888" s="168" t="s">
        <v>2055</v>
      </c>
    </row>
    <row r="1889" spans="1:11">
      <c r="A1889" s="171" t="s">
        <v>1025</v>
      </c>
      <c r="B1889" s="5" t="s">
        <v>966</v>
      </c>
      <c r="C1889" s="167" t="s">
        <v>2042</v>
      </c>
      <c r="D1889" s="5" t="s">
        <v>2660</v>
      </c>
      <c r="E1889" s="5" t="str">
        <f>IF(COUNTIF(Site_master[SAP ID],Site_master[[#This Row],[SAP ID]])&gt;1,"duplicate","unique")</f>
        <v>unique</v>
      </c>
      <c r="F1889" s="7" t="s">
        <v>2079</v>
      </c>
      <c r="G1889" s="7" t="s">
        <v>2080</v>
      </c>
      <c r="H1889" s="7" t="s">
        <v>2046</v>
      </c>
      <c r="I1889" s="168" t="s">
        <v>2053</v>
      </c>
      <c r="J1889" t="s">
        <v>2054</v>
      </c>
      <c r="K1889" s="168" t="s">
        <v>2055</v>
      </c>
    </row>
    <row r="1890" spans="1:11">
      <c r="A1890" s="171" t="s">
        <v>1025</v>
      </c>
      <c r="B1890" s="5" t="s">
        <v>966</v>
      </c>
      <c r="C1890" s="167" t="s">
        <v>2042</v>
      </c>
      <c r="D1890" s="5" t="s">
        <v>2661</v>
      </c>
      <c r="E1890" s="5" t="str">
        <f>IF(COUNTIF(Site_master[SAP ID],Site_master[[#This Row],[SAP ID]])&gt;1,"duplicate","unique")</f>
        <v>unique</v>
      </c>
      <c r="F1890" s="7" t="s">
        <v>2067</v>
      </c>
      <c r="G1890" s="7" t="s">
        <v>2068</v>
      </c>
      <c r="H1890" s="7" t="s">
        <v>2046</v>
      </c>
      <c r="I1890" s="168" t="s">
        <v>2053</v>
      </c>
      <c r="J1890" t="s">
        <v>2054</v>
      </c>
      <c r="K1890" s="168" t="s">
        <v>2055</v>
      </c>
    </row>
    <row r="1891" spans="1:11">
      <c r="A1891" s="171" t="s">
        <v>1025</v>
      </c>
      <c r="B1891" s="5" t="s">
        <v>966</v>
      </c>
      <c r="C1891" s="167" t="s">
        <v>2042</v>
      </c>
      <c r="D1891" s="5" t="s">
        <v>2662</v>
      </c>
      <c r="E1891" s="5" t="str">
        <f>IF(COUNTIF(Site_master[SAP ID],Site_master[[#This Row],[SAP ID]])&gt;1,"duplicate","unique")</f>
        <v>unique</v>
      </c>
      <c r="F1891" s="7" t="s">
        <v>2074</v>
      </c>
      <c r="G1891" s="7" t="s">
        <v>2075</v>
      </c>
      <c r="H1891" s="7" t="s">
        <v>2046</v>
      </c>
      <c r="I1891" s="168" t="s">
        <v>2053</v>
      </c>
      <c r="J1891" t="s">
        <v>2054</v>
      </c>
      <c r="K1891" s="168" t="s">
        <v>2055</v>
      </c>
    </row>
    <row r="1892" spans="1:11">
      <c r="A1892" s="171" t="s">
        <v>1025</v>
      </c>
      <c r="B1892" s="5" t="s">
        <v>966</v>
      </c>
      <c r="C1892" s="167" t="s">
        <v>2042</v>
      </c>
      <c r="D1892" s="5" t="s">
        <v>2663</v>
      </c>
      <c r="E1892" s="5" t="str">
        <f>IF(COUNTIF(Site_master[SAP ID],Site_master[[#This Row],[SAP ID]])&gt;1,"duplicate","unique")</f>
        <v>unique</v>
      </c>
      <c r="F1892" s="7" t="s">
        <v>2074</v>
      </c>
      <c r="G1892" s="7" t="s">
        <v>2075</v>
      </c>
      <c r="H1892" s="7" t="s">
        <v>2046</v>
      </c>
      <c r="I1892" s="168" t="s">
        <v>2053</v>
      </c>
      <c r="J1892" t="s">
        <v>2054</v>
      </c>
      <c r="K1892" s="168" t="s">
        <v>2055</v>
      </c>
    </row>
    <row r="1893" spans="1:11">
      <c r="A1893" s="171" t="s">
        <v>1025</v>
      </c>
      <c r="B1893" s="5" t="s">
        <v>966</v>
      </c>
      <c r="C1893" s="167" t="s">
        <v>2042</v>
      </c>
      <c r="D1893" s="5" t="s">
        <v>2664</v>
      </c>
      <c r="E1893" s="5" t="str">
        <f>IF(COUNTIF(Site_master[SAP ID],Site_master[[#This Row],[SAP ID]])&gt;1,"duplicate","unique")</f>
        <v>unique</v>
      </c>
      <c r="F1893" s="7" t="s">
        <v>2083</v>
      </c>
      <c r="G1893" s="7" t="s">
        <v>2084</v>
      </c>
      <c r="H1893" s="7" t="s">
        <v>2046</v>
      </c>
      <c r="I1893" s="168" t="s">
        <v>2053</v>
      </c>
      <c r="J1893" t="s">
        <v>2054</v>
      </c>
      <c r="K1893" s="168" t="s">
        <v>2055</v>
      </c>
    </row>
    <row r="1894" spans="1:11">
      <c r="A1894" s="171" t="s">
        <v>1025</v>
      </c>
      <c r="B1894" s="5" t="s">
        <v>966</v>
      </c>
      <c r="C1894" s="167" t="s">
        <v>2042</v>
      </c>
      <c r="D1894" s="5" t="s">
        <v>2665</v>
      </c>
      <c r="E1894" s="5" t="str">
        <f>IF(COUNTIF(Site_master[SAP ID],Site_master[[#This Row],[SAP ID]])&gt;1,"duplicate","unique")</f>
        <v>unique</v>
      </c>
      <c r="F1894" s="7" t="s">
        <v>2083</v>
      </c>
      <c r="G1894" s="7" t="s">
        <v>2084</v>
      </c>
      <c r="H1894" s="7" t="s">
        <v>2046</v>
      </c>
      <c r="I1894" s="168" t="s">
        <v>2053</v>
      </c>
      <c r="J1894" t="s">
        <v>2054</v>
      </c>
      <c r="K1894" s="168" t="s">
        <v>2055</v>
      </c>
    </row>
    <row r="1895" spans="1:11">
      <c r="A1895" s="171" t="s">
        <v>1025</v>
      </c>
      <c r="B1895" s="5" t="s">
        <v>966</v>
      </c>
      <c r="C1895" s="167" t="s">
        <v>2042</v>
      </c>
      <c r="D1895" s="5" t="s">
        <v>2666</v>
      </c>
      <c r="E1895" s="5" t="str">
        <f>IF(COUNTIF(Site_master[SAP ID],Site_master[[#This Row],[SAP ID]])&gt;1,"duplicate","unique")</f>
        <v>unique</v>
      </c>
      <c r="F1895" s="7" t="s">
        <v>2060</v>
      </c>
      <c r="G1895" s="7" t="s">
        <v>2061</v>
      </c>
      <c r="H1895" s="7" t="s">
        <v>2046</v>
      </c>
      <c r="I1895" s="168" t="s">
        <v>2053</v>
      </c>
      <c r="J1895" t="s">
        <v>2054</v>
      </c>
      <c r="K1895" s="168" t="s">
        <v>2055</v>
      </c>
    </row>
    <row r="1896" spans="1:11">
      <c r="A1896" s="171" t="s">
        <v>1025</v>
      </c>
      <c r="B1896" s="5" t="s">
        <v>966</v>
      </c>
      <c r="C1896" s="167" t="s">
        <v>2042</v>
      </c>
      <c r="D1896" s="5" t="s">
        <v>2667</v>
      </c>
      <c r="E1896" s="5" t="str">
        <f>IF(COUNTIF(Site_master[SAP ID],Site_master[[#This Row],[SAP ID]])&gt;1,"duplicate","unique")</f>
        <v>unique</v>
      </c>
      <c r="F1896" s="7" t="s">
        <v>2074</v>
      </c>
      <c r="G1896" s="7" t="s">
        <v>2075</v>
      </c>
      <c r="H1896" s="7" t="s">
        <v>2046</v>
      </c>
      <c r="I1896" s="168" t="s">
        <v>2053</v>
      </c>
      <c r="J1896" t="s">
        <v>2054</v>
      </c>
      <c r="K1896" s="168" t="s">
        <v>2055</v>
      </c>
    </row>
    <row r="1897" spans="1:11">
      <c r="A1897" s="171" t="s">
        <v>1025</v>
      </c>
      <c r="B1897" s="5" t="s">
        <v>966</v>
      </c>
      <c r="C1897" s="167" t="s">
        <v>2042</v>
      </c>
      <c r="D1897" s="5" t="s">
        <v>2668</v>
      </c>
      <c r="E1897" s="5" t="str">
        <f>IF(COUNTIF(Site_master[SAP ID],Site_master[[#This Row],[SAP ID]])&gt;1,"duplicate","unique")</f>
        <v>unique</v>
      </c>
      <c r="F1897" s="7" t="s">
        <v>2074</v>
      </c>
      <c r="G1897" s="7" t="s">
        <v>2075</v>
      </c>
      <c r="H1897" s="7" t="s">
        <v>2046</v>
      </c>
      <c r="I1897" s="168" t="s">
        <v>2053</v>
      </c>
      <c r="J1897" t="s">
        <v>2054</v>
      </c>
      <c r="K1897" s="168" t="s">
        <v>2055</v>
      </c>
    </row>
    <row r="1898" spans="1:11">
      <c r="A1898" s="171" t="s">
        <v>1025</v>
      </c>
      <c r="B1898" s="5" t="s">
        <v>966</v>
      </c>
      <c r="C1898" s="167" t="s">
        <v>2042</v>
      </c>
      <c r="D1898" s="5" t="s">
        <v>2669</v>
      </c>
      <c r="E1898" s="5" t="str">
        <f>IF(COUNTIF(Site_master[SAP ID],Site_master[[#This Row],[SAP ID]])&gt;1,"duplicate","unique")</f>
        <v>unique</v>
      </c>
      <c r="F1898" s="7" t="s">
        <v>2268</v>
      </c>
      <c r="G1898" s="7" t="s">
        <v>2269</v>
      </c>
      <c r="H1898" s="7" t="s">
        <v>2046</v>
      </c>
      <c r="I1898" s="168" t="s">
        <v>2053</v>
      </c>
      <c r="J1898" t="s">
        <v>2054</v>
      </c>
      <c r="K1898" s="168" t="s">
        <v>2055</v>
      </c>
    </row>
    <row r="1899" spans="1:11">
      <c r="A1899" s="171" t="s">
        <v>1025</v>
      </c>
      <c r="B1899" s="5" t="s">
        <v>966</v>
      </c>
      <c r="C1899" s="167" t="s">
        <v>2042</v>
      </c>
      <c r="D1899" s="5" t="s">
        <v>2670</v>
      </c>
      <c r="E1899" s="5" t="str">
        <f>IF(COUNTIF(Site_master[SAP ID],Site_master[[#This Row],[SAP ID]])&gt;1,"duplicate","unique")</f>
        <v>unique</v>
      </c>
      <c r="F1899" s="7" t="s">
        <v>2083</v>
      </c>
      <c r="G1899" s="7" t="s">
        <v>2084</v>
      </c>
      <c r="H1899" s="7" t="s">
        <v>2046</v>
      </c>
      <c r="I1899" s="168" t="s">
        <v>2053</v>
      </c>
      <c r="J1899" t="s">
        <v>2054</v>
      </c>
      <c r="K1899" s="168" t="s">
        <v>2055</v>
      </c>
    </row>
    <row r="1900" spans="1:11">
      <c r="A1900" s="171" t="s">
        <v>1025</v>
      </c>
      <c r="B1900" s="5" t="s">
        <v>966</v>
      </c>
      <c r="C1900" s="167" t="s">
        <v>2042</v>
      </c>
      <c r="D1900" s="5" t="s">
        <v>2671</v>
      </c>
      <c r="E1900" s="5" t="str">
        <f>IF(COUNTIF(Site_master[SAP ID],Site_master[[#This Row],[SAP ID]])&gt;1,"duplicate","unique")</f>
        <v>unique</v>
      </c>
      <c r="F1900" s="7" t="s">
        <v>2079</v>
      </c>
      <c r="G1900" s="7" t="s">
        <v>2080</v>
      </c>
      <c r="H1900" s="7" t="s">
        <v>2046</v>
      </c>
      <c r="I1900" s="168" t="s">
        <v>2053</v>
      </c>
      <c r="J1900" t="s">
        <v>2054</v>
      </c>
      <c r="K1900" s="168" t="s">
        <v>2055</v>
      </c>
    </row>
    <row r="1901" spans="1:11">
      <c r="A1901" s="171" t="s">
        <v>1025</v>
      </c>
      <c r="B1901" s="5" t="s">
        <v>966</v>
      </c>
      <c r="C1901" s="167" t="s">
        <v>2042</v>
      </c>
      <c r="D1901" s="5" t="s">
        <v>2672</v>
      </c>
      <c r="E1901" s="5" t="str">
        <f>IF(COUNTIF(Site_master[SAP ID],Site_master[[#This Row],[SAP ID]])&gt;1,"duplicate","unique")</f>
        <v>unique</v>
      </c>
      <c r="F1901" s="7" t="s">
        <v>2450</v>
      </c>
      <c r="G1901" s="7" t="s">
        <v>2451</v>
      </c>
      <c r="H1901" s="7" t="s">
        <v>2046</v>
      </c>
      <c r="I1901" s="168" t="s">
        <v>2053</v>
      </c>
      <c r="J1901" t="s">
        <v>2054</v>
      </c>
      <c r="K1901" s="168" t="s">
        <v>2055</v>
      </c>
    </row>
    <row r="1902" spans="1:11">
      <c r="A1902" s="171" t="s">
        <v>1025</v>
      </c>
      <c r="B1902" s="5" t="s">
        <v>966</v>
      </c>
      <c r="C1902" s="167" t="s">
        <v>2042</v>
      </c>
      <c r="D1902" s="5" t="s">
        <v>2673</v>
      </c>
      <c r="E1902" s="5" t="str">
        <f>IF(COUNTIF(Site_master[SAP ID],Site_master[[#This Row],[SAP ID]])&gt;1,"duplicate","unique")</f>
        <v>unique</v>
      </c>
      <c r="F1902" s="7" t="s">
        <v>2051</v>
      </c>
      <c r="G1902" s="7" t="s">
        <v>2052</v>
      </c>
      <c r="H1902" s="7" t="s">
        <v>2046</v>
      </c>
      <c r="I1902" s="168" t="s">
        <v>2053</v>
      </c>
      <c r="J1902" t="s">
        <v>2054</v>
      </c>
      <c r="K1902" s="168" t="s">
        <v>2055</v>
      </c>
    </row>
    <row r="1903" spans="1:11">
      <c r="A1903" s="171" t="s">
        <v>1025</v>
      </c>
      <c r="B1903" s="5" t="s">
        <v>966</v>
      </c>
      <c r="C1903" s="167" t="s">
        <v>2042</v>
      </c>
      <c r="D1903" s="5" t="s">
        <v>2674</v>
      </c>
      <c r="E1903" s="5" t="str">
        <f>IF(COUNTIF(Site_master[SAP ID],Site_master[[#This Row],[SAP ID]])&gt;1,"duplicate","unique")</f>
        <v>unique</v>
      </c>
      <c r="F1903" s="7" t="s">
        <v>2083</v>
      </c>
      <c r="G1903" s="7" t="s">
        <v>2084</v>
      </c>
      <c r="H1903" s="7" t="s">
        <v>2046</v>
      </c>
      <c r="I1903" s="168" t="s">
        <v>2053</v>
      </c>
      <c r="J1903" t="s">
        <v>2054</v>
      </c>
      <c r="K1903" s="168" t="s">
        <v>2055</v>
      </c>
    </row>
    <row r="1904" spans="1:11">
      <c r="A1904" s="171" t="s">
        <v>1025</v>
      </c>
      <c r="B1904" s="5" t="s">
        <v>966</v>
      </c>
      <c r="C1904" s="167" t="s">
        <v>2042</v>
      </c>
      <c r="D1904" s="5" t="s">
        <v>2675</v>
      </c>
      <c r="E1904" s="5" t="str">
        <f>IF(COUNTIF(Site_master[SAP ID],Site_master[[#This Row],[SAP ID]])&gt;1,"duplicate","unique")</f>
        <v>unique</v>
      </c>
      <c r="F1904" s="7" t="s">
        <v>2268</v>
      </c>
      <c r="G1904" s="7" t="s">
        <v>2269</v>
      </c>
      <c r="H1904" s="7" t="s">
        <v>2046</v>
      </c>
      <c r="I1904" s="168" t="s">
        <v>2053</v>
      </c>
      <c r="J1904" t="s">
        <v>2054</v>
      </c>
      <c r="K1904" s="168" t="s">
        <v>2055</v>
      </c>
    </row>
    <row r="1905" spans="1:11">
      <c r="A1905" s="171" t="s">
        <v>1025</v>
      </c>
      <c r="B1905" s="5" t="s">
        <v>966</v>
      </c>
      <c r="C1905" s="167" t="s">
        <v>2042</v>
      </c>
      <c r="D1905" s="5" t="s">
        <v>2676</v>
      </c>
      <c r="E1905" s="5" t="str">
        <f>IF(COUNTIF(Site_master[SAP ID],Site_master[[#This Row],[SAP ID]])&gt;1,"duplicate","unique")</f>
        <v>unique</v>
      </c>
      <c r="F1905" s="7" t="s">
        <v>2083</v>
      </c>
      <c r="G1905" s="7" t="s">
        <v>2084</v>
      </c>
      <c r="H1905" s="7" t="s">
        <v>2046</v>
      </c>
      <c r="I1905" s="168" t="s">
        <v>2053</v>
      </c>
      <c r="J1905" t="s">
        <v>2054</v>
      </c>
      <c r="K1905" s="168" t="s">
        <v>2055</v>
      </c>
    </row>
    <row r="1906" spans="1:11">
      <c r="A1906" s="171" t="s">
        <v>1025</v>
      </c>
      <c r="B1906" s="5" t="s">
        <v>966</v>
      </c>
      <c r="C1906" s="167" t="s">
        <v>2042</v>
      </c>
      <c r="D1906" s="5" t="s">
        <v>2677</v>
      </c>
      <c r="E1906" s="5" t="str">
        <f>IF(COUNTIF(Site_master[SAP ID],Site_master[[#This Row],[SAP ID]])&gt;1,"duplicate","unique")</f>
        <v>unique</v>
      </c>
      <c r="F1906" s="7" t="s">
        <v>2079</v>
      </c>
      <c r="G1906" s="7" t="s">
        <v>2080</v>
      </c>
      <c r="H1906" s="7" t="s">
        <v>2046</v>
      </c>
      <c r="I1906" s="168" t="s">
        <v>2053</v>
      </c>
      <c r="J1906" t="s">
        <v>2054</v>
      </c>
      <c r="K1906" s="168" t="s">
        <v>2055</v>
      </c>
    </row>
    <row r="1907" spans="1:11">
      <c r="A1907" s="171" t="s">
        <v>1025</v>
      </c>
      <c r="B1907" s="5" t="s">
        <v>966</v>
      </c>
      <c r="C1907" s="167" t="s">
        <v>2042</v>
      </c>
      <c r="D1907" s="5" t="s">
        <v>2678</v>
      </c>
      <c r="E1907" s="5" t="str">
        <f>IF(COUNTIF(Site_master[SAP ID],Site_master[[#This Row],[SAP ID]])&gt;1,"duplicate","unique")</f>
        <v>unique</v>
      </c>
      <c r="F1907" s="7" t="s">
        <v>2051</v>
      </c>
      <c r="G1907" s="7" t="s">
        <v>2052</v>
      </c>
      <c r="H1907" s="7" t="s">
        <v>2046</v>
      </c>
      <c r="I1907" s="168" t="s">
        <v>2053</v>
      </c>
      <c r="J1907" t="s">
        <v>2054</v>
      </c>
      <c r="K1907" s="168" t="s">
        <v>2055</v>
      </c>
    </row>
    <row r="1908" spans="1:11">
      <c r="A1908" s="171" t="s">
        <v>1025</v>
      </c>
      <c r="B1908" s="5" t="s">
        <v>966</v>
      </c>
      <c r="C1908" s="167" t="s">
        <v>2042</v>
      </c>
      <c r="D1908" s="5" t="s">
        <v>2679</v>
      </c>
      <c r="E1908" s="5" t="str">
        <f>IF(COUNTIF(Site_master[SAP ID],Site_master[[#This Row],[SAP ID]])&gt;1,"duplicate","unique")</f>
        <v>unique</v>
      </c>
      <c r="F1908" s="7" t="s">
        <v>2067</v>
      </c>
      <c r="G1908" s="7" t="s">
        <v>2068</v>
      </c>
      <c r="H1908" s="7" t="s">
        <v>2046</v>
      </c>
      <c r="I1908" s="168" t="s">
        <v>2053</v>
      </c>
      <c r="J1908" t="s">
        <v>2054</v>
      </c>
      <c r="K1908" s="168" t="s">
        <v>2055</v>
      </c>
    </row>
    <row r="1909" spans="1:11">
      <c r="A1909" s="171" t="s">
        <v>1025</v>
      </c>
      <c r="B1909" s="5" t="s">
        <v>966</v>
      </c>
      <c r="C1909" s="167" t="s">
        <v>2042</v>
      </c>
      <c r="D1909" s="5" t="s">
        <v>2680</v>
      </c>
      <c r="E1909" s="5" t="str">
        <f>IF(COUNTIF(Site_master[SAP ID],Site_master[[#This Row],[SAP ID]])&gt;1,"duplicate","unique")</f>
        <v>unique</v>
      </c>
      <c r="F1909" s="7" t="s">
        <v>2060</v>
      </c>
      <c r="G1909" s="7" t="s">
        <v>2061</v>
      </c>
      <c r="H1909" s="7" t="s">
        <v>2046</v>
      </c>
      <c r="I1909" s="168" t="s">
        <v>2053</v>
      </c>
      <c r="J1909" t="s">
        <v>2054</v>
      </c>
      <c r="K1909" s="168" t="s">
        <v>2055</v>
      </c>
    </row>
    <row r="1910" spans="1:11">
      <c r="A1910" s="171" t="s">
        <v>1025</v>
      </c>
      <c r="B1910" s="5" t="s">
        <v>966</v>
      </c>
      <c r="C1910" s="167" t="s">
        <v>2042</v>
      </c>
      <c r="D1910" s="5" t="s">
        <v>2681</v>
      </c>
      <c r="E1910" s="5" t="str">
        <f>IF(COUNTIF(Site_master[SAP ID],Site_master[[#This Row],[SAP ID]])&gt;1,"duplicate","unique")</f>
        <v>unique</v>
      </c>
      <c r="F1910" s="7" t="s">
        <v>2067</v>
      </c>
      <c r="G1910" s="7" t="s">
        <v>2068</v>
      </c>
      <c r="H1910" s="7" t="s">
        <v>2046</v>
      </c>
      <c r="I1910" s="168" t="s">
        <v>2053</v>
      </c>
      <c r="J1910" t="s">
        <v>2054</v>
      </c>
      <c r="K1910" s="168" t="s">
        <v>2055</v>
      </c>
    </row>
    <row r="1911" spans="1:11">
      <c r="A1911" s="171" t="s">
        <v>1025</v>
      </c>
      <c r="B1911" s="5" t="s">
        <v>966</v>
      </c>
      <c r="C1911" s="167" t="s">
        <v>2042</v>
      </c>
      <c r="D1911" s="5" t="s">
        <v>2682</v>
      </c>
      <c r="E1911" s="5" t="str">
        <f>IF(COUNTIF(Site_master[SAP ID],Site_master[[#This Row],[SAP ID]])&gt;1,"duplicate","unique")</f>
        <v>unique</v>
      </c>
      <c r="F1911" s="7" t="s">
        <v>2071</v>
      </c>
      <c r="G1911" s="7" t="s">
        <v>2072</v>
      </c>
      <c r="H1911" s="7" t="s">
        <v>2046</v>
      </c>
      <c r="I1911" s="168" t="s">
        <v>2053</v>
      </c>
      <c r="J1911" t="s">
        <v>2054</v>
      </c>
      <c r="K1911" s="168" t="s">
        <v>2055</v>
      </c>
    </row>
    <row r="1912" spans="1:11">
      <c r="A1912" s="171" t="s">
        <v>1025</v>
      </c>
      <c r="B1912" s="5" t="s">
        <v>966</v>
      </c>
      <c r="C1912" s="167" t="s">
        <v>2042</v>
      </c>
      <c r="D1912" s="5" t="s">
        <v>2683</v>
      </c>
      <c r="E1912" s="5" t="str">
        <f>IF(COUNTIF(Site_master[SAP ID],Site_master[[#This Row],[SAP ID]])&gt;1,"duplicate","unique")</f>
        <v>unique</v>
      </c>
      <c r="F1912" s="7" t="s">
        <v>2071</v>
      </c>
      <c r="G1912" s="7" t="s">
        <v>2072</v>
      </c>
      <c r="H1912" s="7" t="s">
        <v>2046</v>
      </c>
      <c r="I1912" s="168" t="s">
        <v>2053</v>
      </c>
      <c r="J1912" t="s">
        <v>2054</v>
      </c>
      <c r="K1912" s="168" t="s">
        <v>2055</v>
      </c>
    </row>
    <row r="1913" spans="1:11">
      <c r="A1913" s="171" t="s">
        <v>1025</v>
      </c>
      <c r="B1913" s="5" t="s">
        <v>966</v>
      </c>
      <c r="C1913" s="167" t="s">
        <v>2042</v>
      </c>
      <c r="D1913" s="5" t="s">
        <v>2684</v>
      </c>
      <c r="E1913" s="5" t="str">
        <f>IF(COUNTIF(Site_master[SAP ID],Site_master[[#This Row],[SAP ID]])&gt;1,"duplicate","unique")</f>
        <v>unique</v>
      </c>
      <c r="F1913" s="7" t="s">
        <v>2268</v>
      </c>
      <c r="G1913" s="7" t="s">
        <v>2269</v>
      </c>
      <c r="H1913" s="7" t="s">
        <v>2046</v>
      </c>
      <c r="I1913" s="168" t="s">
        <v>2053</v>
      </c>
      <c r="J1913" t="s">
        <v>2054</v>
      </c>
      <c r="K1913" s="168" t="s">
        <v>2055</v>
      </c>
    </row>
    <row r="1914" spans="1:11">
      <c r="A1914" s="171" t="s">
        <v>1025</v>
      </c>
      <c r="B1914" s="5" t="s">
        <v>966</v>
      </c>
      <c r="C1914" s="167" t="s">
        <v>2042</v>
      </c>
      <c r="D1914" s="5" t="s">
        <v>2685</v>
      </c>
      <c r="E1914" s="5" t="str">
        <f>IF(COUNTIF(Site_master[SAP ID],Site_master[[#This Row],[SAP ID]])&gt;1,"duplicate","unique")</f>
        <v>unique</v>
      </c>
      <c r="F1914" s="7" t="s">
        <v>2071</v>
      </c>
      <c r="G1914" s="7" t="s">
        <v>2072</v>
      </c>
      <c r="H1914" s="7" t="s">
        <v>2046</v>
      </c>
      <c r="I1914" s="168" t="s">
        <v>2053</v>
      </c>
      <c r="J1914" t="s">
        <v>2054</v>
      </c>
      <c r="K1914" s="168" t="s">
        <v>2055</v>
      </c>
    </row>
    <row r="1915" spans="1:11">
      <c r="A1915" s="171" t="s">
        <v>1025</v>
      </c>
      <c r="B1915" s="5" t="s">
        <v>966</v>
      </c>
      <c r="C1915" s="167" t="s">
        <v>2042</v>
      </c>
      <c r="D1915" s="5" t="s">
        <v>2686</v>
      </c>
      <c r="E1915" s="5" t="str">
        <f>IF(COUNTIF(Site_master[SAP ID],Site_master[[#This Row],[SAP ID]])&gt;1,"duplicate","unique")</f>
        <v>unique</v>
      </c>
      <c r="F1915" s="7" t="s">
        <v>2051</v>
      </c>
      <c r="G1915" s="7" t="s">
        <v>2052</v>
      </c>
      <c r="H1915" s="7" t="s">
        <v>2046</v>
      </c>
      <c r="I1915" s="168" t="s">
        <v>2053</v>
      </c>
      <c r="J1915" t="s">
        <v>2054</v>
      </c>
      <c r="K1915" s="168" t="s">
        <v>2055</v>
      </c>
    </row>
    <row r="1916" spans="1:11">
      <c r="A1916" s="171" t="s">
        <v>1025</v>
      </c>
      <c r="B1916" s="5" t="s">
        <v>966</v>
      </c>
      <c r="C1916" s="167" t="s">
        <v>2042</v>
      </c>
      <c r="D1916" s="5" t="s">
        <v>2687</v>
      </c>
      <c r="E1916" s="5" t="str">
        <f>IF(COUNTIF(Site_master[SAP ID],Site_master[[#This Row],[SAP ID]])&gt;1,"duplicate","unique")</f>
        <v>unique</v>
      </c>
      <c r="F1916" s="7" t="s">
        <v>2450</v>
      </c>
      <c r="G1916" s="7" t="s">
        <v>2451</v>
      </c>
      <c r="H1916" s="7" t="s">
        <v>2046</v>
      </c>
      <c r="I1916" s="168" t="s">
        <v>2053</v>
      </c>
      <c r="J1916" t="s">
        <v>2054</v>
      </c>
      <c r="K1916" s="168" t="s">
        <v>2055</v>
      </c>
    </row>
    <row r="1917" spans="1:11">
      <c r="A1917" s="171" t="s">
        <v>1025</v>
      </c>
      <c r="B1917" s="5" t="s">
        <v>966</v>
      </c>
      <c r="C1917" s="167" t="s">
        <v>2042</v>
      </c>
      <c r="D1917" s="5" t="s">
        <v>2688</v>
      </c>
      <c r="E1917" s="5" t="str">
        <f>IF(COUNTIF(Site_master[SAP ID],Site_master[[#This Row],[SAP ID]])&gt;1,"duplicate","unique")</f>
        <v>unique</v>
      </c>
      <c r="F1917" s="7" t="s">
        <v>2051</v>
      </c>
      <c r="G1917" s="7" t="s">
        <v>2052</v>
      </c>
      <c r="H1917" s="7" t="s">
        <v>2046</v>
      </c>
      <c r="I1917" s="168" t="s">
        <v>2053</v>
      </c>
      <c r="J1917" t="s">
        <v>2054</v>
      </c>
      <c r="K1917" s="168" t="s">
        <v>2055</v>
      </c>
    </row>
    <row r="1918" spans="1:11">
      <c r="A1918" s="171" t="s">
        <v>1025</v>
      </c>
      <c r="B1918" s="5" t="s">
        <v>966</v>
      </c>
      <c r="C1918" s="167" t="s">
        <v>2042</v>
      </c>
      <c r="D1918" s="5" t="s">
        <v>2689</v>
      </c>
      <c r="E1918" s="5" t="str">
        <f>IF(COUNTIF(Site_master[SAP ID],Site_master[[#This Row],[SAP ID]])&gt;1,"duplicate","unique")</f>
        <v>unique</v>
      </c>
      <c r="F1918" s="7" t="s">
        <v>2060</v>
      </c>
      <c r="G1918" s="7" t="s">
        <v>2061</v>
      </c>
      <c r="H1918" s="7" t="s">
        <v>2046</v>
      </c>
      <c r="I1918" s="168" t="s">
        <v>2053</v>
      </c>
      <c r="J1918" t="s">
        <v>2054</v>
      </c>
      <c r="K1918" s="168" t="s">
        <v>2055</v>
      </c>
    </row>
    <row r="1919" spans="1:11">
      <c r="A1919" s="171" t="s">
        <v>1025</v>
      </c>
      <c r="B1919" s="5" t="s">
        <v>966</v>
      </c>
      <c r="C1919" s="167" t="s">
        <v>2042</v>
      </c>
      <c r="D1919" s="5" t="s">
        <v>2690</v>
      </c>
      <c r="E1919" s="5" t="str">
        <f>IF(COUNTIF(Site_master[SAP ID],Site_master[[#This Row],[SAP ID]])&gt;1,"duplicate","unique")</f>
        <v>unique</v>
      </c>
      <c r="F1919" s="7" t="s">
        <v>2067</v>
      </c>
      <c r="G1919" s="7" t="s">
        <v>2068</v>
      </c>
      <c r="H1919" s="7" t="s">
        <v>2046</v>
      </c>
      <c r="I1919" s="168" t="s">
        <v>2053</v>
      </c>
      <c r="J1919" t="s">
        <v>2054</v>
      </c>
      <c r="K1919" s="168" t="s">
        <v>2055</v>
      </c>
    </row>
    <row r="1920" spans="1:11">
      <c r="A1920" s="171" t="s">
        <v>1025</v>
      </c>
      <c r="B1920" s="5" t="s">
        <v>966</v>
      </c>
      <c r="C1920" s="167" t="s">
        <v>2042</v>
      </c>
      <c r="D1920" s="5" t="s">
        <v>2691</v>
      </c>
      <c r="E1920" s="5" t="str">
        <f>IF(COUNTIF(Site_master[SAP ID],Site_master[[#This Row],[SAP ID]])&gt;1,"duplicate","unique")</f>
        <v>unique</v>
      </c>
      <c r="F1920" s="7" t="s">
        <v>2067</v>
      </c>
      <c r="G1920" s="7" t="s">
        <v>2068</v>
      </c>
      <c r="H1920" s="7" t="s">
        <v>2046</v>
      </c>
      <c r="I1920" s="168" t="s">
        <v>2053</v>
      </c>
      <c r="J1920" t="s">
        <v>2054</v>
      </c>
      <c r="K1920" s="168" t="s">
        <v>2055</v>
      </c>
    </row>
    <row r="1921" spans="1:11">
      <c r="A1921" s="171" t="s">
        <v>1025</v>
      </c>
      <c r="B1921" s="5" t="s">
        <v>966</v>
      </c>
      <c r="C1921" s="167" t="s">
        <v>2042</v>
      </c>
      <c r="D1921" s="5" t="s">
        <v>2692</v>
      </c>
      <c r="E1921" s="5" t="str">
        <f>IF(COUNTIF(Site_master[SAP ID],Site_master[[#This Row],[SAP ID]])&gt;1,"duplicate","unique")</f>
        <v>unique</v>
      </c>
      <c r="F1921" s="7" t="s">
        <v>2067</v>
      </c>
      <c r="G1921" s="7" t="s">
        <v>2068</v>
      </c>
      <c r="H1921" s="7" t="s">
        <v>2046</v>
      </c>
      <c r="I1921" s="168" t="s">
        <v>2053</v>
      </c>
      <c r="J1921" t="s">
        <v>2054</v>
      </c>
      <c r="K1921" s="168" t="s">
        <v>2055</v>
      </c>
    </row>
    <row r="1922" spans="1:11">
      <c r="A1922" s="171" t="s">
        <v>1025</v>
      </c>
      <c r="B1922" s="5" t="s">
        <v>966</v>
      </c>
      <c r="C1922" s="167" t="s">
        <v>2042</v>
      </c>
      <c r="D1922" s="5" t="s">
        <v>2693</v>
      </c>
      <c r="E1922" s="5" t="str">
        <f>IF(COUNTIF(Site_master[SAP ID],Site_master[[#This Row],[SAP ID]])&gt;1,"duplicate","unique")</f>
        <v>unique</v>
      </c>
      <c r="F1922" s="7" t="s">
        <v>2400</v>
      </c>
      <c r="G1922" s="7" t="s">
        <v>2401</v>
      </c>
      <c r="H1922" s="7" t="s">
        <v>2046</v>
      </c>
      <c r="I1922" s="168" t="s">
        <v>2053</v>
      </c>
      <c r="J1922" t="s">
        <v>2054</v>
      </c>
      <c r="K1922" s="168" t="s">
        <v>2055</v>
      </c>
    </row>
    <row r="1923" spans="1:11">
      <c r="A1923" s="171" t="s">
        <v>1025</v>
      </c>
      <c r="B1923" s="5" t="s">
        <v>966</v>
      </c>
      <c r="C1923" s="167" t="s">
        <v>2042</v>
      </c>
      <c r="D1923" s="5" t="s">
        <v>2694</v>
      </c>
      <c r="E1923" s="5" t="str">
        <f>IF(COUNTIF(Site_master[SAP ID],Site_master[[#This Row],[SAP ID]])&gt;1,"duplicate","unique")</f>
        <v>unique</v>
      </c>
      <c r="F1923" s="7" t="s">
        <v>2071</v>
      </c>
      <c r="G1923" s="7" t="s">
        <v>2072</v>
      </c>
      <c r="H1923" s="7" t="s">
        <v>2046</v>
      </c>
      <c r="I1923" s="168" t="s">
        <v>2053</v>
      </c>
      <c r="J1923" t="s">
        <v>2054</v>
      </c>
      <c r="K1923" s="168" t="s">
        <v>2055</v>
      </c>
    </row>
    <row r="1924" spans="1:11">
      <c r="A1924" s="171" t="s">
        <v>1025</v>
      </c>
      <c r="B1924" s="5" t="s">
        <v>966</v>
      </c>
      <c r="C1924" s="167" t="s">
        <v>2042</v>
      </c>
      <c r="D1924" s="5" t="s">
        <v>2695</v>
      </c>
      <c r="E1924" s="5" t="str">
        <f>IF(COUNTIF(Site_master[SAP ID],Site_master[[#This Row],[SAP ID]])&gt;1,"duplicate","unique")</f>
        <v>unique</v>
      </c>
      <c r="F1924" s="7" t="s">
        <v>2083</v>
      </c>
      <c r="G1924" s="7" t="s">
        <v>2084</v>
      </c>
      <c r="H1924" s="7" t="s">
        <v>2046</v>
      </c>
      <c r="I1924" s="168" t="s">
        <v>2053</v>
      </c>
      <c r="J1924" t="s">
        <v>2054</v>
      </c>
      <c r="K1924" s="168" t="s">
        <v>2055</v>
      </c>
    </row>
    <row r="1925" spans="1:11">
      <c r="A1925" s="171" t="s">
        <v>1025</v>
      </c>
      <c r="B1925" s="5" t="s">
        <v>966</v>
      </c>
      <c r="C1925" s="167" t="s">
        <v>2042</v>
      </c>
      <c r="D1925" s="5" t="s">
        <v>2696</v>
      </c>
      <c r="E1925" s="5" t="str">
        <f>IF(COUNTIF(Site_master[SAP ID],Site_master[[#This Row],[SAP ID]])&gt;1,"duplicate","unique")</f>
        <v>unique</v>
      </c>
      <c r="F1925" s="7" t="s">
        <v>2067</v>
      </c>
      <c r="G1925" s="7" t="s">
        <v>2068</v>
      </c>
      <c r="H1925" s="7" t="s">
        <v>2046</v>
      </c>
      <c r="I1925" s="168" t="s">
        <v>2053</v>
      </c>
      <c r="J1925" t="s">
        <v>2054</v>
      </c>
      <c r="K1925" s="168" t="s">
        <v>2055</v>
      </c>
    </row>
    <row r="1926" spans="1:11">
      <c r="A1926" s="171" t="s">
        <v>1025</v>
      </c>
      <c r="B1926" s="5" t="s">
        <v>966</v>
      </c>
      <c r="C1926" s="167" t="s">
        <v>2042</v>
      </c>
      <c r="D1926" s="5" t="s">
        <v>2697</v>
      </c>
      <c r="E1926" s="5" t="str">
        <f>IF(COUNTIF(Site_master[SAP ID],Site_master[[#This Row],[SAP ID]])&gt;1,"duplicate","unique")</f>
        <v>unique</v>
      </c>
      <c r="F1926" s="7" t="s">
        <v>2450</v>
      </c>
      <c r="G1926" s="7" t="s">
        <v>2451</v>
      </c>
      <c r="H1926" s="7" t="s">
        <v>2046</v>
      </c>
      <c r="I1926" s="168" t="s">
        <v>2053</v>
      </c>
      <c r="J1926" t="s">
        <v>2054</v>
      </c>
      <c r="K1926" s="168" t="s">
        <v>2055</v>
      </c>
    </row>
    <row r="1927" spans="1:11">
      <c r="A1927" s="171" t="s">
        <v>1025</v>
      </c>
      <c r="B1927" s="5" t="s">
        <v>966</v>
      </c>
      <c r="C1927" s="167" t="s">
        <v>2042</v>
      </c>
      <c r="D1927" s="5" t="s">
        <v>2698</v>
      </c>
      <c r="E1927" s="5" t="str">
        <f>IF(COUNTIF(Site_master[SAP ID],Site_master[[#This Row],[SAP ID]])&gt;1,"duplicate","unique")</f>
        <v>unique</v>
      </c>
      <c r="F1927" s="7" t="s">
        <v>2083</v>
      </c>
      <c r="G1927" s="7" t="s">
        <v>2084</v>
      </c>
      <c r="H1927" s="7" t="s">
        <v>2046</v>
      </c>
      <c r="I1927" s="168" t="s">
        <v>2053</v>
      </c>
      <c r="J1927" t="s">
        <v>2054</v>
      </c>
      <c r="K1927" s="168" t="s">
        <v>2055</v>
      </c>
    </row>
    <row r="1928" spans="1:11">
      <c r="A1928" s="171" t="s">
        <v>1025</v>
      </c>
      <c r="B1928" s="5" t="s">
        <v>966</v>
      </c>
      <c r="C1928" s="167" t="s">
        <v>2042</v>
      </c>
      <c r="D1928" s="5" t="s">
        <v>2699</v>
      </c>
      <c r="E1928" s="5" t="str">
        <f>IF(COUNTIF(Site_master[SAP ID],Site_master[[#This Row],[SAP ID]])&gt;1,"duplicate","unique")</f>
        <v>unique</v>
      </c>
      <c r="F1928" s="7" t="s">
        <v>2450</v>
      </c>
      <c r="G1928" s="7" t="s">
        <v>2451</v>
      </c>
      <c r="H1928" s="7" t="s">
        <v>2046</v>
      </c>
      <c r="I1928" s="168" t="s">
        <v>2053</v>
      </c>
      <c r="J1928" t="s">
        <v>2054</v>
      </c>
      <c r="K1928" s="168" t="s">
        <v>2055</v>
      </c>
    </row>
    <row r="1929" spans="1:11">
      <c r="A1929" s="171" t="s">
        <v>1025</v>
      </c>
      <c r="B1929" s="5" t="s">
        <v>966</v>
      </c>
      <c r="C1929" s="167" t="s">
        <v>2042</v>
      </c>
      <c r="D1929" s="5" t="s">
        <v>2700</v>
      </c>
      <c r="E1929" s="5" t="str">
        <f>IF(COUNTIF(Site_master[SAP ID],Site_master[[#This Row],[SAP ID]])&gt;1,"duplicate","unique")</f>
        <v>unique</v>
      </c>
      <c r="F1929" s="7" t="s">
        <v>2450</v>
      </c>
      <c r="G1929" s="7" t="s">
        <v>2451</v>
      </c>
      <c r="H1929" s="7" t="s">
        <v>2046</v>
      </c>
      <c r="I1929" s="168" t="s">
        <v>2053</v>
      </c>
      <c r="J1929" t="s">
        <v>2054</v>
      </c>
      <c r="K1929" s="168" t="s">
        <v>2055</v>
      </c>
    </row>
    <row r="1930" spans="1:11">
      <c r="A1930" s="171" t="s">
        <v>1025</v>
      </c>
      <c r="B1930" s="5" t="s">
        <v>966</v>
      </c>
      <c r="C1930" s="167" t="s">
        <v>2042</v>
      </c>
      <c r="D1930" s="5" t="s">
        <v>2701</v>
      </c>
      <c r="E1930" s="5" t="str">
        <f>IF(COUNTIF(Site_master[SAP ID],Site_master[[#This Row],[SAP ID]])&gt;1,"duplicate","unique")</f>
        <v>unique</v>
      </c>
      <c r="F1930" s="7" t="s">
        <v>2450</v>
      </c>
      <c r="G1930" s="7" t="s">
        <v>2451</v>
      </c>
      <c r="H1930" s="7" t="s">
        <v>2046</v>
      </c>
      <c r="I1930" s="168" t="s">
        <v>2053</v>
      </c>
      <c r="J1930" t="s">
        <v>2054</v>
      </c>
      <c r="K1930" s="168" t="s">
        <v>2055</v>
      </c>
    </row>
    <row r="1931" spans="1:11">
      <c r="A1931" s="171" t="s">
        <v>1025</v>
      </c>
      <c r="B1931" s="5" t="s">
        <v>966</v>
      </c>
      <c r="C1931" s="167" t="s">
        <v>2042</v>
      </c>
      <c r="D1931" s="5" t="s">
        <v>2702</v>
      </c>
      <c r="E1931" s="5" t="str">
        <f>IF(COUNTIF(Site_master[SAP ID],Site_master[[#This Row],[SAP ID]])&gt;1,"duplicate","unique")</f>
        <v>unique</v>
      </c>
      <c r="F1931" s="7" t="s">
        <v>2067</v>
      </c>
      <c r="G1931" s="7" t="s">
        <v>2068</v>
      </c>
      <c r="H1931" s="7" t="s">
        <v>2046</v>
      </c>
      <c r="I1931" s="168" t="s">
        <v>2053</v>
      </c>
      <c r="J1931" t="s">
        <v>2054</v>
      </c>
      <c r="K1931" s="168" t="s">
        <v>2055</v>
      </c>
    </row>
    <row r="1932" spans="1:11">
      <c r="A1932" s="171" t="s">
        <v>1025</v>
      </c>
      <c r="B1932" s="5" t="s">
        <v>966</v>
      </c>
      <c r="C1932" s="167" t="s">
        <v>2042</v>
      </c>
      <c r="D1932" s="5" t="s">
        <v>2703</v>
      </c>
      <c r="E1932" s="5" t="str">
        <f>IF(COUNTIF(Site_master[SAP ID],Site_master[[#This Row],[SAP ID]])&gt;1,"duplicate","unique")</f>
        <v>unique</v>
      </c>
      <c r="F1932" s="7" t="s">
        <v>2071</v>
      </c>
      <c r="G1932" s="7" t="s">
        <v>2072</v>
      </c>
      <c r="H1932" s="7" t="s">
        <v>2046</v>
      </c>
      <c r="I1932" s="168" t="s">
        <v>2053</v>
      </c>
      <c r="J1932" t="s">
        <v>2054</v>
      </c>
      <c r="K1932" s="168" t="s">
        <v>2055</v>
      </c>
    </row>
    <row r="1933" spans="1:11">
      <c r="A1933" s="171" t="s">
        <v>1025</v>
      </c>
      <c r="B1933" s="5" t="s">
        <v>966</v>
      </c>
      <c r="C1933" s="167" t="s">
        <v>2042</v>
      </c>
      <c r="D1933" s="5" t="s">
        <v>2704</v>
      </c>
      <c r="E1933" s="5" t="str">
        <f>IF(COUNTIF(Site_master[SAP ID],Site_master[[#This Row],[SAP ID]])&gt;1,"duplicate","unique")</f>
        <v>unique</v>
      </c>
      <c r="F1933" s="7" t="s">
        <v>2067</v>
      </c>
      <c r="G1933" s="7" t="s">
        <v>2068</v>
      </c>
      <c r="H1933" s="7" t="s">
        <v>2046</v>
      </c>
      <c r="I1933" s="168" t="s">
        <v>2053</v>
      </c>
      <c r="J1933" t="s">
        <v>2054</v>
      </c>
      <c r="K1933" s="168" t="s">
        <v>2055</v>
      </c>
    </row>
    <row r="1934" spans="1:11">
      <c r="A1934" s="171" t="s">
        <v>1025</v>
      </c>
      <c r="B1934" s="5" t="s">
        <v>966</v>
      </c>
      <c r="C1934" s="167" t="s">
        <v>2042</v>
      </c>
      <c r="D1934" s="5" t="s">
        <v>2705</v>
      </c>
      <c r="E1934" s="5" t="str">
        <f>IF(COUNTIF(Site_master[SAP ID],Site_master[[#This Row],[SAP ID]])&gt;1,"duplicate","unique")</f>
        <v>unique</v>
      </c>
      <c r="F1934" s="7" t="s">
        <v>2051</v>
      </c>
      <c r="G1934" s="7" t="s">
        <v>2052</v>
      </c>
      <c r="H1934" s="7" t="s">
        <v>2046</v>
      </c>
      <c r="I1934" s="168" t="s">
        <v>2053</v>
      </c>
      <c r="J1934" t="s">
        <v>2054</v>
      </c>
      <c r="K1934" s="168" t="s">
        <v>2055</v>
      </c>
    </row>
    <row r="1935" spans="1:11">
      <c r="A1935" s="171" t="s">
        <v>1025</v>
      </c>
      <c r="B1935" s="5" t="s">
        <v>966</v>
      </c>
      <c r="C1935" s="167" t="s">
        <v>2042</v>
      </c>
      <c r="D1935" s="5" t="s">
        <v>2706</v>
      </c>
      <c r="E1935" s="5" t="str">
        <f>IF(COUNTIF(Site_master[SAP ID],Site_master[[#This Row],[SAP ID]])&gt;1,"duplicate","unique")</f>
        <v>unique</v>
      </c>
      <c r="F1935" s="7" t="s">
        <v>2079</v>
      </c>
      <c r="G1935" s="7" t="s">
        <v>2080</v>
      </c>
      <c r="H1935" s="7" t="s">
        <v>2046</v>
      </c>
      <c r="I1935" s="168" t="s">
        <v>2053</v>
      </c>
      <c r="J1935" t="s">
        <v>2054</v>
      </c>
      <c r="K1935" s="168" t="s">
        <v>2055</v>
      </c>
    </row>
    <row r="1936" spans="1:11">
      <c r="A1936" s="171" t="s">
        <v>1025</v>
      </c>
      <c r="B1936" s="5" t="s">
        <v>966</v>
      </c>
      <c r="C1936" s="167" t="s">
        <v>2042</v>
      </c>
      <c r="D1936" s="5" t="s">
        <v>2707</v>
      </c>
      <c r="E1936" s="5" t="str">
        <f>IF(COUNTIF(Site_master[SAP ID],Site_master[[#This Row],[SAP ID]])&gt;1,"duplicate","unique")</f>
        <v>unique</v>
      </c>
      <c r="F1936" s="7" t="s">
        <v>2079</v>
      </c>
      <c r="G1936" s="7" t="s">
        <v>2080</v>
      </c>
      <c r="H1936" s="7" t="s">
        <v>2046</v>
      </c>
      <c r="I1936" s="168" t="s">
        <v>2053</v>
      </c>
      <c r="J1936" t="s">
        <v>2054</v>
      </c>
      <c r="K1936" s="168" t="s">
        <v>2055</v>
      </c>
    </row>
    <row r="1937" spans="1:11">
      <c r="A1937" s="171" t="s">
        <v>1025</v>
      </c>
      <c r="B1937" s="5" t="s">
        <v>966</v>
      </c>
      <c r="C1937" s="167" t="s">
        <v>2042</v>
      </c>
      <c r="D1937" s="5" t="s">
        <v>2708</v>
      </c>
      <c r="E1937" s="5" t="str">
        <f>IF(COUNTIF(Site_master[SAP ID],Site_master[[#This Row],[SAP ID]])&gt;1,"duplicate","unique")</f>
        <v>unique</v>
      </c>
      <c r="F1937" s="7" t="s">
        <v>2060</v>
      </c>
      <c r="G1937" s="7" t="s">
        <v>2061</v>
      </c>
      <c r="H1937" s="7" t="s">
        <v>2046</v>
      </c>
      <c r="I1937" s="168" t="s">
        <v>2053</v>
      </c>
      <c r="J1937" t="s">
        <v>2054</v>
      </c>
      <c r="K1937" s="168" t="s">
        <v>2055</v>
      </c>
    </row>
    <row r="1938" spans="1:11">
      <c r="A1938" s="171" t="s">
        <v>1025</v>
      </c>
      <c r="B1938" s="5" t="s">
        <v>966</v>
      </c>
      <c r="C1938" s="167" t="s">
        <v>2042</v>
      </c>
      <c r="D1938" s="5" t="s">
        <v>2709</v>
      </c>
      <c r="E1938" s="5" t="str">
        <f>IF(COUNTIF(Site_master[SAP ID],Site_master[[#This Row],[SAP ID]])&gt;1,"duplicate","unique")</f>
        <v>unique</v>
      </c>
      <c r="F1938" s="7" t="s">
        <v>2071</v>
      </c>
      <c r="G1938" s="7" t="s">
        <v>2072</v>
      </c>
      <c r="H1938" s="7" t="s">
        <v>2046</v>
      </c>
      <c r="I1938" s="168" t="s">
        <v>2053</v>
      </c>
      <c r="J1938" t="s">
        <v>2054</v>
      </c>
      <c r="K1938" s="168" t="s">
        <v>2055</v>
      </c>
    </row>
    <row r="1939" spans="1:11">
      <c r="A1939" s="171" t="s">
        <v>1025</v>
      </c>
      <c r="B1939" s="5" t="s">
        <v>966</v>
      </c>
      <c r="C1939" s="167" t="s">
        <v>2042</v>
      </c>
      <c r="D1939" s="5" t="s">
        <v>2710</v>
      </c>
      <c r="E1939" s="5" t="str">
        <f>IF(COUNTIF(Site_master[SAP ID],Site_master[[#This Row],[SAP ID]])&gt;1,"duplicate","unique")</f>
        <v>unique</v>
      </c>
      <c r="F1939" s="7" t="s">
        <v>2079</v>
      </c>
      <c r="G1939" s="7" t="s">
        <v>2080</v>
      </c>
      <c r="H1939" s="7" t="s">
        <v>2046</v>
      </c>
      <c r="I1939" s="168" t="s">
        <v>2053</v>
      </c>
      <c r="J1939" t="s">
        <v>2054</v>
      </c>
      <c r="K1939" s="168" t="s">
        <v>2055</v>
      </c>
    </row>
    <row r="1940" spans="1:11">
      <c r="A1940" s="171" t="s">
        <v>1025</v>
      </c>
      <c r="B1940" s="5" t="s">
        <v>966</v>
      </c>
      <c r="C1940" s="167" t="s">
        <v>2042</v>
      </c>
      <c r="D1940" s="5" t="s">
        <v>2711</v>
      </c>
      <c r="E1940" s="5" t="str">
        <f>IF(COUNTIF(Site_master[SAP ID],Site_master[[#This Row],[SAP ID]])&gt;1,"duplicate","unique")</f>
        <v>unique</v>
      </c>
      <c r="F1940" s="7" t="s">
        <v>2083</v>
      </c>
      <c r="G1940" s="7" t="s">
        <v>2084</v>
      </c>
      <c r="H1940" s="7" t="s">
        <v>2046</v>
      </c>
      <c r="I1940" s="168" t="s">
        <v>2053</v>
      </c>
      <c r="J1940" t="s">
        <v>2054</v>
      </c>
      <c r="K1940" s="168" t="s">
        <v>2055</v>
      </c>
    </row>
    <row r="1941" spans="1:11">
      <c r="A1941" s="171" t="s">
        <v>1025</v>
      </c>
      <c r="B1941" s="5" t="s">
        <v>966</v>
      </c>
      <c r="C1941" s="167" t="s">
        <v>2042</v>
      </c>
      <c r="D1941" s="5" t="s">
        <v>2712</v>
      </c>
      <c r="E1941" s="5" t="str">
        <f>IF(COUNTIF(Site_master[SAP ID],Site_master[[#This Row],[SAP ID]])&gt;1,"duplicate","unique")</f>
        <v>unique</v>
      </c>
      <c r="F1941" s="7" t="s">
        <v>2079</v>
      </c>
      <c r="G1941" s="7" t="s">
        <v>2080</v>
      </c>
      <c r="H1941" s="7" t="s">
        <v>2046</v>
      </c>
      <c r="I1941" s="168" t="s">
        <v>2053</v>
      </c>
      <c r="J1941" t="s">
        <v>2054</v>
      </c>
      <c r="K1941" s="168" t="s">
        <v>2055</v>
      </c>
    </row>
    <row r="1942" spans="1:11">
      <c r="A1942" s="171" t="s">
        <v>1025</v>
      </c>
      <c r="B1942" s="5" t="s">
        <v>966</v>
      </c>
      <c r="C1942" s="167" t="s">
        <v>2042</v>
      </c>
      <c r="D1942" s="5" t="s">
        <v>2713</v>
      </c>
      <c r="E1942" s="5" t="str">
        <f>IF(COUNTIF(Site_master[SAP ID],Site_master[[#This Row],[SAP ID]])&gt;1,"duplicate","unique")</f>
        <v>unique</v>
      </c>
      <c r="F1942" s="7" t="s">
        <v>2079</v>
      </c>
      <c r="G1942" s="7" t="s">
        <v>2080</v>
      </c>
      <c r="H1942" s="7" t="s">
        <v>2046</v>
      </c>
      <c r="I1942" s="168" t="s">
        <v>2053</v>
      </c>
      <c r="J1942" t="s">
        <v>2054</v>
      </c>
      <c r="K1942" s="168" t="s">
        <v>2055</v>
      </c>
    </row>
    <row r="1943" spans="1:11">
      <c r="A1943" s="171" t="s">
        <v>1025</v>
      </c>
      <c r="B1943" s="5" t="s">
        <v>966</v>
      </c>
      <c r="C1943" s="167" t="s">
        <v>2042</v>
      </c>
      <c r="D1943" s="5" t="s">
        <v>2714</v>
      </c>
      <c r="E1943" s="5" t="str">
        <f>IF(COUNTIF(Site_master[SAP ID],Site_master[[#This Row],[SAP ID]])&gt;1,"duplicate","unique")</f>
        <v>unique</v>
      </c>
      <c r="F1943" s="7" t="s">
        <v>2051</v>
      </c>
      <c r="G1943" s="7" t="s">
        <v>2052</v>
      </c>
      <c r="H1943" s="7" t="s">
        <v>2046</v>
      </c>
      <c r="I1943" s="168" t="s">
        <v>2053</v>
      </c>
      <c r="J1943" t="s">
        <v>2054</v>
      </c>
      <c r="K1943" s="168" t="s">
        <v>2055</v>
      </c>
    </row>
    <row r="1944" spans="1:11">
      <c r="A1944" s="171" t="s">
        <v>1025</v>
      </c>
      <c r="B1944" s="5" t="s">
        <v>966</v>
      </c>
      <c r="C1944" s="167" t="s">
        <v>2042</v>
      </c>
      <c r="D1944" s="5" t="s">
        <v>2715</v>
      </c>
      <c r="E1944" s="5" t="str">
        <f>IF(COUNTIF(Site_master[SAP ID],Site_master[[#This Row],[SAP ID]])&gt;1,"duplicate","unique")</f>
        <v>unique</v>
      </c>
      <c r="F1944" s="7" t="s">
        <v>2071</v>
      </c>
      <c r="G1944" s="7" t="s">
        <v>2072</v>
      </c>
      <c r="H1944" s="7" t="s">
        <v>2046</v>
      </c>
      <c r="I1944" s="168" t="s">
        <v>2053</v>
      </c>
      <c r="J1944" t="s">
        <v>2054</v>
      </c>
      <c r="K1944" s="168" t="s">
        <v>2055</v>
      </c>
    </row>
    <row r="1945" spans="1:11">
      <c r="A1945" s="171" t="s">
        <v>1025</v>
      </c>
      <c r="B1945" s="5" t="s">
        <v>966</v>
      </c>
      <c r="C1945" s="167" t="s">
        <v>2042</v>
      </c>
      <c r="D1945" s="5" t="s">
        <v>2716</v>
      </c>
      <c r="E1945" s="5" t="str">
        <f>IF(COUNTIF(Site_master[SAP ID],Site_master[[#This Row],[SAP ID]])&gt;1,"duplicate","unique")</f>
        <v>unique</v>
      </c>
      <c r="F1945" s="7" t="s">
        <v>2071</v>
      </c>
      <c r="G1945" s="7" t="s">
        <v>2072</v>
      </c>
      <c r="H1945" s="7" t="s">
        <v>2046</v>
      </c>
      <c r="I1945" s="168" t="s">
        <v>2053</v>
      </c>
      <c r="J1945" t="s">
        <v>2054</v>
      </c>
      <c r="K1945" s="168" t="s">
        <v>2055</v>
      </c>
    </row>
    <row r="1946" spans="1:11">
      <c r="A1946" s="171" t="s">
        <v>1025</v>
      </c>
      <c r="B1946" s="5" t="s">
        <v>966</v>
      </c>
      <c r="C1946" s="167" t="s">
        <v>2042</v>
      </c>
      <c r="D1946" s="5" t="s">
        <v>2717</v>
      </c>
      <c r="E1946" s="5" t="str">
        <f>IF(COUNTIF(Site_master[SAP ID],Site_master[[#This Row],[SAP ID]])&gt;1,"duplicate","unique")</f>
        <v>unique</v>
      </c>
      <c r="F1946" s="7" t="s">
        <v>2060</v>
      </c>
      <c r="G1946" s="7" t="s">
        <v>2061</v>
      </c>
      <c r="H1946" s="7" t="s">
        <v>2046</v>
      </c>
      <c r="I1946" s="168" t="s">
        <v>2053</v>
      </c>
      <c r="J1946" t="s">
        <v>2054</v>
      </c>
      <c r="K1946" s="168" t="s">
        <v>2055</v>
      </c>
    </row>
    <row r="1947" spans="1:11">
      <c r="A1947" s="171" t="s">
        <v>1025</v>
      </c>
      <c r="B1947" s="5" t="s">
        <v>966</v>
      </c>
      <c r="C1947" s="167" t="s">
        <v>2042</v>
      </c>
      <c r="D1947" s="5" t="s">
        <v>2718</v>
      </c>
      <c r="E1947" s="5" t="str">
        <f>IF(COUNTIF(Site_master[SAP ID],Site_master[[#This Row],[SAP ID]])&gt;1,"duplicate","unique")</f>
        <v>unique</v>
      </c>
      <c r="F1947" s="7" t="s">
        <v>2071</v>
      </c>
      <c r="G1947" s="7" t="s">
        <v>2072</v>
      </c>
      <c r="H1947" s="7" t="s">
        <v>2046</v>
      </c>
      <c r="I1947" s="168" t="s">
        <v>2053</v>
      </c>
      <c r="J1947" t="s">
        <v>2054</v>
      </c>
      <c r="K1947" s="168" t="s">
        <v>2055</v>
      </c>
    </row>
    <row r="1948" spans="1:11">
      <c r="A1948" s="171" t="s">
        <v>1025</v>
      </c>
      <c r="B1948" s="5" t="s">
        <v>966</v>
      </c>
      <c r="C1948" s="167" t="s">
        <v>2042</v>
      </c>
      <c r="D1948" s="5" t="s">
        <v>2719</v>
      </c>
      <c r="E1948" s="5" t="str">
        <f>IF(COUNTIF(Site_master[SAP ID],Site_master[[#This Row],[SAP ID]])&gt;1,"duplicate","unique")</f>
        <v>unique</v>
      </c>
      <c r="F1948" s="7" t="s">
        <v>2051</v>
      </c>
      <c r="G1948" s="7" t="s">
        <v>2052</v>
      </c>
      <c r="H1948" s="7" t="s">
        <v>2046</v>
      </c>
      <c r="I1948" s="168" t="s">
        <v>2053</v>
      </c>
      <c r="J1948" t="s">
        <v>2054</v>
      </c>
      <c r="K1948" s="168" t="s">
        <v>2055</v>
      </c>
    </row>
    <row r="1949" spans="1:11">
      <c r="A1949" s="171" t="s">
        <v>1025</v>
      </c>
      <c r="B1949" s="5" t="s">
        <v>966</v>
      </c>
      <c r="C1949" s="167" t="s">
        <v>2042</v>
      </c>
      <c r="D1949" s="5" t="s">
        <v>2720</v>
      </c>
      <c r="E1949" s="5" t="str">
        <f>IF(COUNTIF(Site_master[SAP ID],Site_master[[#This Row],[SAP ID]])&gt;1,"duplicate","unique")</f>
        <v>unique</v>
      </c>
      <c r="F1949" s="7" t="s">
        <v>2079</v>
      </c>
      <c r="G1949" s="7" t="s">
        <v>2080</v>
      </c>
      <c r="H1949" s="7" t="s">
        <v>2046</v>
      </c>
      <c r="I1949" s="168" t="s">
        <v>2053</v>
      </c>
      <c r="J1949" t="s">
        <v>2054</v>
      </c>
      <c r="K1949" s="168" t="s">
        <v>2055</v>
      </c>
    </row>
    <row r="1950" spans="1:11">
      <c r="A1950" s="171" t="s">
        <v>1025</v>
      </c>
      <c r="B1950" s="5" t="s">
        <v>966</v>
      </c>
      <c r="C1950" s="167" t="s">
        <v>2042</v>
      </c>
      <c r="D1950" s="5" t="s">
        <v>2721</v>
      </c>
      <c r="E1950" s="5" t="str">
        <f>IF(COUNTIF(Site_master[SAP ID],Site_master[[#This Row],[SAP ID]])&gt;1,"duplicate","unique")</f>
        <v>unique</v>
      </c>
      <c r="F1950" s="7" t="s">
        <v>2079</v>
      </c>
      <c r="G1950" s="7" t="s">
        <v>2080</v>
      </c>
      <c r="H1950" s="7" t="s">
        <v>2046</v>
      </c>
      <c r="I1950" s="168" t="s">
        <v>2053</v>
      </c>
      <c r="J1950" t="s">
        <v>2054</v>
      </c>
      <c r="K1950" s="168" t="s">
        <v>2055</v>
      </c>
    </row>
    <row r="1951" spans="1:11">
      <c r="A1951" s="171" t="s">
        <v>1025</v>
      </c>
      <c r="B1951" s="5" t="s">
        <v>966</v>
      </c>
      <c r="C1951" s="167" t="s">
        <v>2042</v>
      </c>
      <c r="D1951" s="5" t="s">
        <v>2722</v>
      </c>
      <c r="E1951" s="5" t="str">
        <f>IF(COUNTIF(Site_master[SAP ID],Site_master[[#This Row],[SAP ID]])&gt;1,"duplicate","unique")</f>
        <v>unique</v>
      </c>
      <c r="F1951" s="7" t="s">
        <v>2079</v>
      </c>
      <c r="G1951" s="7" t="s">
        <v>2080</v>
      </c>
      <c r="H1951" s="7" t="s">
        <v>2046</v>
      </c>
      <c r="I1951" s="168" t="s">
        <v>2053</v>
      </c>
      <c r="J1951" t="s">
        <v>2054</v>
      </c>
      <c r="K1951" s="168" t="s">
        <v>2055</v>
      </c>
    </row>
    <row r="1952" spans="1:11">
      <c r="A1952" s="171" t="s">
        <v>1025</v>
      </c>
      <c r="B1952" s="5" t="s">
        <v>966</v>
      </c>
      <c r="C1952" s="167" t="s">
        <v>2042</v>
      </c>
      <c r="D1952" s="5" t="s">
        <v>2723</v>
      </c>
      <c r="E1952" s="5" t="str">
        <f>IF(COUNTIF(Site_master[SAP ID],Site_master[[#This Row],[SAP ID]])&gt;1,"duplicate","unique")</f>
        <v>unique</v>
      </c>
      <c r="F1952" s="7" t="s">
        <v>2268</v>
      </c>
      <c r="G1952" s="7" t="s">
        <v>2269</v>
      </c>
      <c r="H1952" s="7" t="s">
        <v>2046</v>
      </c>
      <c r="I1952" s="168" t="s">
        <v>2053</v>
      </c>
      <c r="J1952" t="s">
        <v>2054</v>
      </c>
      <c r="K1952" s="168" t="s">
        <v>2055</v>
      </c>
    </row>
    <row r="1953" spans="1:11">
      <c r="A1953" s="171" t="s">
        <v>1025</v>
      </c>
      <c r="B1953" s="5" t="s">
        <v>966</v>
      </c>
      <c r="C1953" s="167" t="s">
        <v>2042</v>
      </c>
      <c r="D1953" s="5" t="s">
        <v>2724</v>
      </c>
      <c r="E1953" s="5" t="str">
        <f>IF(COUNTIF(Site_master[SAP ID],Site_master[[#This Row],[SAP ID]])&gt;1,"duplicate","unique")</f>
        <v>unique</v>
      </c>
      <c r="F1953" s="7" t="s">
        <v>2060</v>
      </c>
      <c r="G1953" s="7" t="s">
        <v>2061</v>
      </c>
      <c r="H1953" s="7" t="s">
        <v>2046</v>
      </c>
      <c r="I1953" s="168" t="s">
        <v>2053</v>
      </c>
      <c r="J1953" t="s">
        <v>2054</v>
      </c>
      <c r="K1953" s="168" t="s">
        <v>2055</v>
      </c>
    </row>
    <row r="1954" spans="1:11">
      <c r="A1954" s="171" t="s">
        <v>1025</v>
      </c>
      <c r="B1954" s="5" t="s">
        <v>966</v>
      </c>
      <c r="C1954" s="167" t="s">
        <v>2042</v>
      </c>
      <c r="D1954" s="5" t="s">
        <v>2725</v>
      </c>
      <c r="E1954" s="5" t="str">
        <f>IF(COUNTIF(Site_master[SAP ID],Site_master[[#This Row],[SAP ID]])&gt;1,"duplicate","unique")</f>
        <v>unique</v>
      </c>
      <c r="F1954" s="7" t="s">
        <v>2290</v>
      </c>
      <c r="G1954" s="7" t="s">
        <v>2291</v>
      </c>
      <c r="H1954" s="7" t="s">
        <v>2046</v>
      </c>
      <c r="I1954" s="168" t="s">
        <v>2047</v>
      </c>
      <c r="J1954" s="5" t="s">
        <v>2048</v>
      </c>
      <c r="K1954" s="168" t="s">
        <v>2049</v>
      </c>
    </row>
    <row r="1955" spans="1:11">
      <c r="A1955" s="171" t="s">
        <v>1025</v>
      </c>
      <c r="B1955" s="5" t="s">
        <v>966</v>
      </c>
      <c r="C1955" s="167" t="s">
        <v>2042</v>
      </c>
      <c r="D1955" s="5" t="s">
        <v>2726</v>
      </c>
      <c r="E1955" s="5" t="str">
        <f>IF(COUNTIF(Site_master[SAP ID],Site_master[[#This Row],[SAP ID]])&gt;1,"duplicate","unique")</f>
        <v>unique</v>
      </c>
      <c r="F1955" s="7" t="s">
        <v>2290</v>
      </c>
      <c r="G1955" s="7" t="s">
        <v>2291</v>
      </c>
      <c r="H1955" s="7" t="s">
        <v>2046</v>
      </c>
      <c r="I1955" s="168" t="s">
        <v>2047</v>
      </c>
      <c r="J1955" s="5" t="s">
        <v>2048</v>
      </c>
      <c r="K1955" s="168" t="s">
        <v>2049</v>
      </c>
    </row>
    <row r="1956" spans="1:11">
      <c r="A1956" s="171" t="s">
        <v>1025</v>
      </c>
      <c r="B1956" s="5" t="s">
        <v>966</v>
      </c>
      <c r="C1956" s="167" t="s">
        <v>2042</v>
      </c>
      <c r="D1956" s="5" t="s">
        <v>2727</v>
      </c>
      <c r="E1956" s="5" t="str">
        <f>IF(COUNTIF(Site_master[SAP ID],Site_master[[#This Row],[SAP ID]])&gt;1,"duplicate","unique")</f>
        <v>unique</v>
      </c>
      <c r="F1956" s="7" t="s">
        <v>2290</v>
      </c>
      <c r="G1956" s="7" t="s">
        <v>2291</v>
      </c>
      <c r="H1956" s="7" t="s">
        <v>2046</v>
      </c>
      <c r="I1956" s="168" t="s">
        <v>2047</v>
      </c>
      <c r="J1956" s="5" t="s">
        <v>2048</v>
      </c>
      <c r="K1956" s="168" t="s">
        <v>2049</v>
      </c>
    </row>
    <row r="1957" spans="1:11">
      <c r="A1957" s="171" t="s">
        <v>1025</v>
      </c>
      <c r="B1957" s="5" t="s">
        <v>966</v>
      </c>
      <c r="C1957" s="167" t="s">
        <v>2042</v>
      </c>
      <c r="D1957" s="5" t="s">
        <v>2728</v>
      </c>
      <c r="E1957" s="5" t="str">
        <f>IF(COUNTIF(Site_master[SAP ID],Site_master[[#This Row],[SAP ID]])&gt;1,"duplicate","unique")</f>
        <v>unique</v>
      </c>
      <c r="F1957" s="7" t="s">
        <v>2044</v>
      </c>
      <c r="G1957" s="7" t="s">
        <v>2045</v>
      </c>
      <c r="H1957" s="7" t="s">
        <v>2046</v>
      </c>
      <c r="I1957" s="168" t="s">
        <v>2047</v>
      </c>
      <c r="J1957" s="5" t="s">
        <v>2048</v>
      </c>
      <c r="K1957" s="168" t="s">
        <v>2049</v>
      </c>
    </row>
    <row r="1958" spans="1:11">
      <c r="A1958" s="171" t="s">
        <v>1025</v>
      </c>
      <c r="B1958" s="5" t="s">
        <v>966</v>
      </c>
      <c r="C1958" s="167" t="s">
        <v>2042</v>
      </c>
      <c r="D1958" s="5" t="s">
        <v>2729</v>
      </c>
      <c r="E1958" s="5" t="str">
        <f>IF(COUNTIF(Site_master[SAP ID],Site_master[[#This Row],[SAP ID]])&gt;1,"duplicate","unique")</f>
        <v>unique</v>
      </c>
      <c r="F1958" s="7" t="s">
        <v>2295</v>
      </c>
      <c r="G1958" s="7" t="s">
        <v>2296</v>
      </c>
      <c r="H1958" s="7" t="s">
        <v>2046</v>
      </c>
      <c r="I1958" s="168" t="s">
        <v>2047</v>
      </c>
      <c r="J1958" s="5" t="s">
        <v>2048</v>
      </c>
      <c r="K1958" s="168" t="s">
        <v>2049</v>
      </c>
    </row>
    <row r="1959" spans="1:11">
      <c r="A1959" s="171" t="s">
        <v>1025</v>
      </c>
      <c r="B1959" s="5" t="s">
        <v>966</v>
      </c>
      <c r="C1959" s="167" t="s">
        <v>2042</v>
      </c>
      <c r="D1959" s="5" t="s">
        <v>2730</v>
      </c>
      <c r="E1959" s="5" t="str">
        <f>IF(COUNTIF(Site_master[SAP ID],Site_master[[#This Row],[SAP ID]])&gt;1,"duplicate","unique")</f>
        <v>unique</v>
      </c>
      <c r="F1959" s="7" t="s">
        <v>2295</v>
      </c>
      <c r="G1959" s="7" t="s">
        <v>2296</v>
      </c>
      <c r="H1959" s="7" t="s">
        <v>2046</v>
      </c>
      <c r="I1959" s="168" t="s">
        <v>2047</v>
      </c>
      <c r="J1959" s="5" t="s">
        <v>2048</v>
      </c>
      <c r="K1959" s="168" t="s">
        <v>2049</v>
      </c>
    </row>
    <row r="1960" spans="1:11">
      <c r="A1960" s="171" t="s">
        <v>1025</v>
      </c>
      <c r="B1960" s="5" t="s">
        <v>966</v>
      </c>
      <c r="C1960" s="167" t="s">
        <v>2042</v>
      </c>
      <c r="D1960" s="5" t="s">
        <v>2731</v>
      </c>
      <c r="E1960" s="5" t="str">
        <f>IF(COUNTIF(Site_master[SAP ID],Site_master[[#This Row],[SAP ID]])&gt;1,"duplicate","unique")</f>
        <v>unique</v>
      </c>
      <c r="F1960" s="7" t="s">
        <v>2295</v>
      </c>
      <c r="G1960" s="7" t="s">
        <v>2296</v>
      </c>
      <c r="H1960" s="7" t="s">
        <v>2046</v>
      </c>
      <c r="I1960" s="168" t="s">
        <v>2047</v>
      </c>
      <c r="J1960" s="5" t="s">
        <v>2048</v>
      </c>
      <c r="K1960" s="168" t="s">
        <v>2049</v>
      </c>
    </row>
    <row r="1961" spans="1:11">
      <c r="A1961" s="171" t="s">
        <v>1025</v>
      </c>
      <c r="B1961" s="5" t="s">
        <v>966</v>
      </c>
      <c r="C1961" s="167" t="s">
        <v>2042</v>
      </c>
      <c r="D1961" s="5" t="s">
        <v>2732</v>
      </c>
      <c r="E1961" s="5" t="str">
        <f>IF(COUNTIF(Site_master[SAP ID],Site_master[[#This Row],[SAP ID]])&gt;1,"duplicate","unique")</f>
        <v>unique</v>
      </c>
      <c r="F1961" s="7" t="s">
        <v>2295</v>
      </c>
      <c r="G1961" s="7" t="s">
        <v>2296</v>
      </c>
      <c r="H1961" s="7" t="s">
        <v>2046</v>
      </c>
      <c r="I1961" s="168" t="s">
        <v>2047</v>
      </c>
      <c r="J1961" s="5" t="s">
        <v>2048</v>
      </c>
      <c r="K1961" s="168" t="s">
        <v>2049</v>
      </c>
    </row>
    <row r="1962" spans="1:11">
      <c r="A1962" s="171" t="s">
        <v>1025</v>
      </c>
      <c r="B1962" s="5" t="s">
        <v>966</v>
      </c>
      <c r="C1962" s="167" t="s">
        <v>2042</v>
      </c>
      <c r="D1962" s="5" t="s">
        <v>2733</v>
      </c>
      <c r="E1962" s="5" t="str">
        <f>IF(COUNTIF(Site_master[SAP ID],Site_master[[#This Row],[SAP ID]])&gt;1,"duplicate","unique")</f>
        <v>unique</v>
      </c>
      <c r="F1962" s="7" t="s">
        <v>2290</v>
      </c>
      <c r="G1962" s="7" t="s">
        <v>2291</v>
      </c>
      <c r="H1962" s="7" t="s">
        <v>2046</v>
      </c>
      <c r="I1962" s="168" t="s">
        <v>2047</v>
      </c>
      <c r="J1962" s="5" t="s">
        <v>2048</v>
      </c>
      <c r="K1962" s="168" t="s">
        <v>2049</v>
      </c>
    </row>
    <row r="1963" spans="1:11">
      <c r="A1963" s="171" t="s">
        <v>1025</v>
      </c>
      <c r="B1963" s="5" t="s">
        <v>966</v>
      </c>
      <c r="C1963" s="167" t="s">
        <v>2042</v>
      </c>
      <c r="D1963" s="5" t="s">
        <v>2734</v>
      </c>
      <c r="E1963" s="5" t="str">
        <f>IF(COUNTIF(Site_master[SAP ID],Site_master[[#This Row],[SAP ID]])&gt;1,"duplicate","unique")</f>
        <v>unique</v>
      </c>
      <c r="F1963" s="7" t="s">
        <v>2735</v>
      </c>
      <c r="G1963" s="7" t="s">
        <v>2736</v>
      </c>
      <c r="H1963" s="7" t="s">
        <v>2046</v>
      </c>
      <c r="I1963" s="168" t="s">
        <v>2047</v>
      </c>
      <c r="J1963" s="5" t="s">
        <v>2048</v>
      </c>
      <c r="K1963" s="168" t="s">
        <v>2049</v>
      </c>
    </row>
    <row r="1964" spans="1:11">
      <c r="A1964" s="171" t="s">
        <v>1025</v>
      </c>
      <c r="B1964" s="5" t="s">
        <v>966</v>
      </c>
      <c r="C1964" s="167" t="s">
        <v>2042</v>
      </c>
      <c r="D1964" s="5" t="s">
        <v>2737</v>
      </c>
      <c r="E1964" s="5" t="str">
        <f>IF(COUNTIF(Site_master[SAP ID],Site_master[[#This Row],[SAP ID]])&gt;1,"duplicate","unique")</f>
        <v>unique</v>
      </c>
      <c r="F1964" s="7" t="s">
        <v>2143</v>
      </c>
      <c r="G1964" s="7" t="s">
        <v>2144</v>
      </c>
      <c r="H1964" s="7" t="s">
        <v>2100</v>
      </c>
      <c r="I1964" s="168" t="s">
        <v>2047</v>
      </c>
      <c r="J1964" s="5" t="s">
        <v>2048</v>
      </c>
      <c r="K1964" s="168" t="s">
        <v>2049</v>
      </c>
    </row>
    <row r="1965" spans="1:11">
      <c r="A1965" s="171" t="s">
        <v>1025</v>
      </c>
      <c r="B1965" s="5" t="s">
        <v>966</v>
      </c>
      <c r="C1965" s="167" t="s">
        <v>2042</v>
      </c>
      <c r="D1965" s="5" t="s">
        <v>2738</v>
      </c>
      <c r="E1965" s="5" t="str">
        <f>IF(COUNTIF(Site_master[SAP ID],Site_master[[#This Row],[SAP ID]])&gt;1,"duplicate","unique")</f>
        <v>unique</v>
      </c>
      <c r="F1965" s="7" t="s">
        <v>2598</v>
      </c>
      <c r="G1965" s="7" t="s">
        <v>2599</v>
      </c>
      <c r="H1965" s="7" t="s">
        <v>2100</v>
      </c>
      <c r="I1965" s="168" t="s">
        <v>2047</v>
      </c>
      <c r="J1965" s="5" t="s">
        <v>2048</v>
      </c>
      <c r="K1965" s="168" t="s">
        <v>2049</v>
      </c>
    </row>
    <row r="1966" spans="1:11">
      <c r="A1966" s="171" t="s">
        <v>1025</v>
      </c>
      <c r="B1966" s="5" t="s">
        <v>966</v>
      </c>
      <c r="C1966" s="167" t="s">
        <v>2042</v>
      </c>
      <c r="D1966" s="5" t="s">
        <v>2739</v>
      </c>
      <c r="E1966" s="5" t="str">
        <f>IF(COUNTIF(Site_master[SAP ID],Site_master[[#This Row],[SAP ID]])&gt;1,"duplicate","unique")</f>
        <v>unique</v>
      </c>
      <c r="F1966" s="7" t="s">
        <v>2598</v>
      </c>
      <c r="G1966" s="7" t="s">
        <v>2599</v>
      </c>
      <c r="H1966" s="7" t="s">
        <v>2100</v>
      </c>
      <c r="I1966" s="168" t="s">
        <v>2047</v>
      </c>
      <c r="J1966" s="5" t="s">
        <v>2048</v>
      </c>
      <c r="K1966" s="168" t="s">
        <v>2049</v>
      </c>
    </row>
    <row r="1967" spans="1:11">
      <c r="A1967" s="171" t="s">
        <v>1025</v>
      </c>
      <c r="B1967" s="5" t="s">
        <v>966</v>
      </c>
      <c r="C1967" s="167" t="s">
        <v>2042</v>
      </c>
      <c r="D1967" s="5" t="s">
        <v>2740</v>
      </c>
      <c r="E1967" s="5" t="str">
        <f>IF(COUNTIF(Site_master[SAP ID],Site_master[[#This Row],[SAP ID]])&gt;1,"duplicate","unique")</f>
        <v>unique</v>
      </c>
      <c r="F1967" s="7" t="s">
        <v>2598</v>
      </c>
      <c r="G1967" s="7" t="s">
        <v>2599</v>
      </c>
      <c r="H1967" s="7" t="s">
        <v>2100</v>
      </c>
      <c r="I1967" s="168" t="s">
        <v>2047</v>
      </c>
      <c r="J1967" s="5" t="s">
        <v>2048</v>
      </c>
      <c r="K1967" s="168" t="s">
        <v>2049</v>
      </c>
    </row>
    <row r="1968" spans="1:11">
      <c r="A1968" s="171" t="s">
        <v>1025</v>
      </c>
      <c r="B1968" s="5" t="s">
        <v>966</v>
      </c>
      <c r="C1968" s="167" t="s">
        <v>2042</v>
      </c>
      <c r="D1968" s="5" t="s">
        <v>2741</v>
      </c>
      <c r="E1968" s="5" t="str">
        <f>IF(COUNTIF(Site_master[SAP ID],Site_master[[#This Row],[SAP ID]])&gt;1,"duplicate","unique")</f>
        <v>unique</v>
      </c>
      <c r="F1968" s="7" t="s">
        <v>2598</v>
      </c>
      <c r="G1968" s="7" t="s">
        <v>2599</v>
      </c>
      <c r="H1968" s="7" t="s">
        <v>2100</v>
      </c>
      <c r="I1968" s="168" t="s">
        <v>2047</v>
      </c>
      <c r="J1968" s="5" t="s">
        <v>2048</v>
      </c>
      <c r="K1968" s="168" t="s">
        <v>2049</v>
      </c>
    </row>
    <row r="1969" spans="1:11">
      <c r="A1969" s="171" t="s">
        <v>1025</v>
      </c>
      <c r="B1969" s="5" t="s">
        <v>966</v>
      </c>
      <c r="C1969" s="167" t="s">
        <v>2042</v>
      </c>
      <c r="D1969" s="5" t="s">
        <v>2742</v>
      </c>
      <c r="E1969" s="5" t="str">
        <f>IF(COUNTIF(Site_master[SAP ID],Site_master[[#This Row],[SAP ID]])&gt;1,"duplicate","unique")</f>
        <v>unique</v>
      </c>
      <c r="F1969" s="7" t="s">
        <v>2460</v>
      </c>
      <c r="G1969" s="7" t="s">
        <v>2461</v>
      </c>
      <c r="H1969" s="7" t="s">
        <v>2100</v>
      </c>
      <c r="I1969" s="168" t="s">
        <v>2047</v>
      </c>
      <c r="J1969" s="5" t="s">
        <v>2048</v>
      </c>
      <c r="K1969" s="168" t="s">
        <v>2049</v>
      </c>
    </row>
    <row r="1970" spans="1:11">
      <c r="A1970" s="171" t="s">
        <v>1025</v>
      </c>
      <c r="B1970" s="5" t="s">
        <v>966</v>
      </c>
      <c r="C1970" s="167" t="s">
        <v>2042</v>
      </c>
      <c r="D1970" s="5" t="s">
        <v>2743</v>
      </c>
      <c r="E1970" s="5" t="str">
        <f>IF(COUNTIF(Site_master[SAP ID],Site_master[[#This Row],[SAP ID]])&gt;1,"duplicate","unique")</f>
        <v>unique</v>
      </c>
      <c r="F1970" s="7" t="s">
        <v>2744</v>
      </c>
      <c r="G1970" s="7" t="s">
        <v>2745</v>
      </c>
      <c r="H1970" s="7" t="s">
        <v>2100</v>
      </c>
      <c r="I1970" s="168" t="s">
        <v>2047</v>
      </c>
      <c r="J1970" s="5" t="s">
        <v>2048</v>
      </c>
      <c r="K1970" s="168" t="s">
        <v>2049</v>
      </c>
    </row>
    <row r="1971" spans="1:11">
      <c r="A1971" s="171" t="s">
        <v>1025</v>
      </c>
      <c r="B1971" s="5" t="s">
        <v>966</v>
      </c>
      <c r="C1971" s="167" t="s">
        <v>2042</v>
      </c>
      <c r="D1971" s="5" t="s">
        <v>2746</v>
      </c>
      <c r="E1971" s="5" t="str">
        <f>IF(COUNTIF(Site_master[SAP ID],Site_master[[#This Row],[SAP ID]])&gt;1,"duplicate","unique")</f>
        <v>unique</v>
      </c>
      <c r="F1971" s="7" t="s">
        <v>2143</v>
      </c>
      <c r="G1971" s="7" t="s">
        <v>2144</v>
      </c>
      <c r="H1971" s="7" t="s">
        <v>2100</v>
      </c>
      <c r="I1971" s="168" t="s">
        <v>2047</v>
      </c>
      <c r="J1971" s="5" t="s">
        <v>2048</v>
      </c>
      <c r="K1971" s="168" t="s">
        <v>2049</v>
      </c>
    </row>
    <row r="1972" spans="1:11">
      <c r="A1972" s="171" t="s">
        <v>1025</v>
      </c>
      <c r="B1972" s="5" t="s">
        <v>966</v>
      </c>
      <c r="C1972" s="167" t="s">
        <v>2042</v>
      </c>
      <c r="D1972" s="5" t="s">
        <v>2747</v>
      </c>
      <c r="E1972" s="5" t="str">
        <f>IF(COUNTIF(Site_master[SAP ID],Site_master[[#This Row],[SAP ID]])&gt;1,"duplicate","unique")</f>
        <v>unique</v>
      </c>
      <c r="F1972" s="7" t="s">
        <v>2143</v>
      </c>
      <c r="G1972" s="7" t="s">
        <v>2144</v>
      </c>
      <c r="H1972" s="7" t="s">
        <v>2100</v>
      </c>
      <c r="I1972" s="168" t="s">
        <v>2047</v>
      </c>
      <c r="J1972" s="5" t="s">
        <v>2048</v>
      </c>
      <c r="K1972" s="168" t="s">
        <v>2049</v>
      </c>
    </row>
    <row r="1973" spans="1:11">
      <c r="A1973" s="171" t="s">
        <v>1025</v>
      </c>
      <c r="B1973" s="5" t="s">
        <v>966</v>
      </c>
      <c r="C1973" s="167" t="s">
        <v>2042</v>
      </c>
      <c r="D1973" s="5" t="s">
        <v>2748</v>
      </c>
      <c r="E1973" s="5" t="str">
        <f>IF(COUNTIF(Site_master[SAP ID],Site_master[[#This Row],[SAP ID]])&gt;1,"duplicate","unique")</f>
        <v>unique</v>
      </c>
      <c r="F1973" s="7" t="s">
        <v>2143</v>
      </c>
      <c r="G1973" s="7" t="s">
        <v>2144</v>
      </c>
      <c r="H1973" s="7" t="s">
        <v>2100</v>
      </c>
      <c r="I1973" s="168" t="s">
        <v>2047</v>
      </c>
      <c r="J1973" s="5" t="s">
        <v>2048</v>
      </c>
      <c r="K1973" s="168" t="s">
        <v>2049</v>
      </c>
    </row>
    <row r="1974" spans="1:11">
      <c r="A1974" s="171" t="s">
        <v>1025</v>
      </c>
      <c r="B1974" s="5" t="s">
        <v>966</v>
      </c>
      <c r="C1974" s="167" t="s">
        <v>2042</v>
      </c>
      <c r="D1974" s="5" t="s">
        <v>2749</v>
      </c>
      <c r="E1974" s="5" t="str">
        <f>IF(COUNTIF(Site_master[SAP ID],Site_master[[#This Row],[SAP ID]])&gt;1,"duplicate","unique")</f>
        <v>unique</v>
      </c>
      <c r="F1974" s="7" t="s">
        <v>2143</v>
      </c>
      <c r="G1974" s="7" t="s">
        <v>2144</v>
      </c>
      <c r="H1974" s="7" t="s">
        <v>2100</v>
      </c>
      <c r="I1974" s="168" t="s">
        <v>2047</v>
      </c>
      <c r="J1974" s="5" t="s">
        <v>2048</v>
      </c>
      <c r="K1974" s="168" t="s">
        <v>2049</v>
      </c>
    </row>
    <row r="1975" spans="1:11">
      <c r="A1975" s="171" t="s">
        <v>1025</v>
      </c>
      <c r="B1975" s="5" t="s">
        <v>966</v>
      </c>
      <c r="C1975" s="167" t="s">
        <v>2042</v>
      </c>
      <c r="D1975" s="5" t="s">
        <v>2750</v>
      </c>
      <c r="E1975" s="5" t="str">
        <f>IF(COUNTIF(Site_master[SAP ID],Site_master[[#This Row],[SAP ID]])&gt;1,"duplicate","unique")</f>
        <v>unique</v>
      </c>
      <c r="F1975" s="7" t="s">
        <v>2598</v>
      </c>
      <c r="G1975" s="7" t="s">
        <v>2599</v>
      </c>
      <c r="H1975" s="7" t="s">
        <v>2100</v>
      </c>
      <c r="I1975" s="168" t="s">
        <v>2047</v>
      </c>
      <c r="J1975" s="5" t="s">
        <v>2048</v>
      </c>
      <c r="K1975" s="168" t="s">
        <v>2049</v>
      </c>
    </row>
    <row r="1976" spans="1:11">
      <c r="A1976" s="171" t="s">
        <v>1025</v>
      </c>
      <c r="B1976" s="5" t="s">
        <v>966</v>
      </c>
      <c r="C1976" s="167" t="s">
        <v>2042</v>
      </c>
      <c r="D1976" s="5" t="s">
        <v>2751</v>
      </c>
      <c r="E1976" s="5" t="str">
        <f>IF(COUNTIF(Site_master[SAP ID],Site_master[[#This Row],[SAP ID]])&gt;1,"duplicate","unique")</f>
        <v>unique</v>
      </c>
      <c r="F1976" s="7" t="s">
        <v>2460</v>
      </c>
      <c r="G1976" s="7" t="s">
        <v>2461</v>
      </c>
      <c r="H1976" s="7" t="s">
        <v>2100</v>
      </c>
      <c r="I1976" s="168" t="s">
        <v>2047</v>
      </c>
      <c r="J1976" s="5" t="s">
        <v>2048</v>
      </c>
      <c r="K1976" s="168" t="s">
        <v>2049</v>
      </c>
    </row>
    <row r="1977" spans="1:11">
      <c r="A1977" s="171" t="s">
        <v>1025</v>
      </c>
      <c r="B1977" s="5" t="s">
        <v>966</v>
      </c>
      <c r="C1977" s="167" t="s">
        <v>2042</v>
      </c>
      <c r="D1977" s="5" t="s">
        <v>2752</v>
      </c>
      <c r="E1977" s="5" t="str">
        <f>IF(COUNTIF(Site_master[SAP ID],Site_master[[#This Row],[SAP ID]])&gt;1,"duplicate","unique")</f>
        <v>unique</v>
      </c>
      <c r="F1977" s="7" t="s">
        <v>2744</v>
      </c>
      <c r="G1977" s="7" t="s">
        <v>2745</v>
      </c>
      <c r="H1977" s="7" t="s">
        <v>2100</v>
      </c>
      <c r="I1977" s="168" t="s">
        <v>2047</v>
      </c>
      <c r="J1977" s="5" t="s">
        <v>2048</v>
      </c>
      <c r="K1977" s="168" t="s">
        <v>2049</v>
      </c>
    </row>
    <row r="1978" spans="1:11">
      <c r="A1978" s="171" t="s">
        <v>1025</v>
      </c>
      <c r="B1978" s="5" t="s">
        <v>966</v>
      </c>
      <c r="C1978" s="167" t="s">
        <v>2042</v>
      </c>
      <c r="D1978" s="5" t="s">
        <v>2753</v>
      </c>
      <c r="E1978" s="5" t="str">
        <f>IF(COUNTIF(Site_master[SAP ID],Site_master[[#This Row],[SAP ID]])&gt;1,"duplicate","unique")</f>
        <v>unique</v>
      </c>
      <c r="F1978" s="7" t="s">
        <v>2754</v>
      </c>
      <c r="G1978" s="7" t="s">
        <v>2755</v>
      </c>
      <c r="H1978" s="7" t="s">
        <v>2100</v>
      </c>
      <c r="I1978" s="168" t="s">
        <v>2047</v>
      </c>
      <c r="J1978" s="5" t="s">
        <v>2048</v>
      </c>
      <c r="K1978" s="168" t="s">
        <v>2049</v>
      </c>
    </row>
    <row r="1979" spans="1:11">
      <c r="A1979" s="171" t="s">
        <v>1025</v>
      </c>
      <c r="B1979" s="5" t="s">
        <v>966</v>
      </c>
      <c r="C1979" s="167" t="s">
        <v>2042</v>
      </c>
      <c r="D1979" s="5" t="s">
        <v>2756</v>
      </c>
      <c r="E1979" s="5" t="str">
        <f>IF(COUNTIF(Site_master[SAP ID],Site_master[[#This Row],[SAP ID]])&gt;1,"duplicate","unique")</f>
        <v>unique</v>
      </c>
      <c r="F1979" s="7" t="s">
        <v>2598</v>
      </c>
      <c r="G1979" s="7" t="s">
        <v>2599</v>
      </c>
      <c r="H1979" s="7" t="s">
        <v>2100</v>
      </c>
      <c r="I1979" s="168" t="s">
        <v>2047</v>
      </c>
      <c r="J1979" s="5" t="s">
        <v>2048</v>
      </c>
      <c r="K1979" s="168" t="s">
        <v>2049</v>
      </c>
    </row>
    <row r="1980" spans="1:11">
      <c r="A1980" s="171" t="s">
        <v>1025</v>
      </c>
      <c r="B1980" s="5" t="s">
        <v>966</v>
      </c>
      <c r="C1980" s="167" t="s">
        <v>2042</v>
      </c>
      <c r="D1980" s="5" t="s">
        <v>2757</v>
      </c>
      <c r="E1980" s="5" t="str">
        <f>IF(COUNTIF(Site_master[SAP ID],Site_master[[#This Row],[SAP ID]])&gt;1,"duplicate","unique")</f>
        <v>unique</v>
      </c>
      <c r="F1980" s="7" t="s">
        <v>2143</v>
      </c>
      <c r="G1980" s="7" t="s">
        <v>2144</v>
      </c>
      <c r="H1980" s="7" t="s">
        <v>2100</v>
      </c>
      <c r="I1980" s="168" t="s">
        <v>2047</v>
      </c>
      <c r="J1980" s="5" t="s">
        <v>2048</v>
      </c>
      <c r="K1980" s="168" t="s">
        <v>2049</v>
      </c>
    </row>
    <row r="1981" spans="1:11">
      <c r="A1981" s="171" t="s">
        <v>1025</v>
      </c>
      <c r="B1981" s="5" t="s">
        <v>966</v>
      </c>
      <c r="C1981" s="167" t="s">
        <v>2042</v>
      </c>
      <c r="D1981" s="5" t="s">
        <v>2758</v>
      </c>
      <c r="E1981" s="5" t="str">
        <f>IF(COUNTIF(Site_master[SAP ID],Site_master[[#This Row],[SAP ID]])&gt;1,"duplicate","unique")</f>
        <v>unique</v>
      </c>
      <c r="F1981" s="7" t="s">
        <v>2143</v>
      </c>
      <c r="G1981" s="7" t="s">
        <v>2144</v>
      </c>
      <c r="H1981" s="7" t="s">
        <v>2100</v>
      </c>
      <c r="I1981" s="168" t="s">
        <v>2047</v>
      </c>
      <c r="J1981" s="5" t="s">
        <v>2048</v>
      </c>
      <c r="K1981" s="168" t="s">
        <v>2049</v>
      </c>
    </row>
    <row r="1982" spans="1:11">
      <c r="A1982" s="171" t="s">
        <v>1025</v>
      </c>
      <c r="B1982" s="5" t="s">
        <v>966</v>
      </c>
      <c r="C1982" s="167" t="s">
        <v>2042</v>
      </c>
      <c r="D1982" s="5" t="s">
        <v>2759</v>
      </c>
      <c r="E1982" s="5" t="str">
        <f>IF(COUNTIF(Site_master[SAP ID],Site_master[[#This Row],[SAP ID]])&gt;1,"duplicate","unique")</f>
        <v>unique</v>
      </c>
      <c r="F1982" s="7" t="s">
        <v>2735</v>
      </c>
      <c r="G1982" s="7" t="s">
        <v>2736</v>
      </c>
      <c r="H1982" s="7" t="s">
        <v>2046</v>
      </c>
      <c r="I1982" s="168" t="s">
        <v>2047</v>
      </c>
      <c r="J1982" s="5" t="s">
        <v>2048</v>
      </c>
      <c r="K1982" s="168" t="s">
        <v>2049</v>
      </c>
    </row>
    <row r="1983" spans="1:11">
      <c r="A1983" s="171" t="s">
        <v>1025</v>
      </c>
      <c r="B1983" s="5" t="s">
        <v>966</v>
      </c>
      <c r="C1983" s="167" t="s">
        <v>2042</v>
      </c>
      <c r="D1983" s="5" t="s">
        <v>2760</v>
      </c>
      <c r="E1983" s="5" t="str">
        <f>IF(COUNTIF(Site_master[SAP ID],Site_master[[#This Row],[SAP ID]])&gt;1,"duplicate","unique")</f>
        <v>unique</v>
      </c>
      <c r="F1983" s="7" t="s">
        <v>2598</v>
      </c>
      <c r="G1983" s="7" t="s">
        <v>2599</v>
      </c>
      <c r="H1983" s="7" t="s">
        <v>2100</v>
      </c>
      <c r="I1983" s="168" t="s">
        <v>2047</v>
      </c>
      <c r="J1983" s="5" t="s">
        <v>2048</v>
      </c>
      <c r="K1983" s="168" t="s">
        <v>2049</v>
      </c>
    </row>
    <row r="1984" spans="1:11">
      <c r="A1984" s="171" t="s">
        <v>1025</v>
      </c>
      <c r="B1984" s="5" t="s">
        <v>966</v>
      </c>
      <c r="C1984" s="167" t="s">
        <v>2042</v>
      </c>
      <c r="D1984" s="5" t="s">
        <v>2761</v>
      </c>
      <c r="E1984" s="5" t="str">
        <f>IF(COUNTIF(Site_master[SAP ID],Site_master[[#This Row],[SAP ID]])&gt;1,"duplicate","unique")</f>
        <v>unique</v>
      </c>
      <c r="F1984" s="7" t="s">
        <v>2143</v>
      </c>
      <c r="G1984" s="7" t="s">
        <v>2144</v>
      </c>
      <c r="H1984" s="7" t="s">
        <v>2100</v>
      </c>
      <c r="I1984" s="168" t="s">
        <v>2047</v>
      </c>
      <c r="J1984" s="5" t="s">
        <v>2048</v>
      </c>
      <c r="K1984" s="168" t="s">
        <v>2049</v>
      </c>
    </row>
    <row r="1985" spans="1:11">
      <c r="A1985" s="171" t="s">
        <v>1025</v>
      </c>
      <c r="B1985" s="5" t="s">
        <v>966</v>
      </c>
      <c r="C1985" s="167" t="s">
        <v>2042</v>
      </c>
      <c r="D1985" s="5" t="s">
        <v>2762</v>
      </c>
      <c r="E1985" s="5" t="str">
        <f>IF(COUNTIF(Site_master[SAP ID],Site_master[[#This Row],[SAP ID]])&gt;1,"duplicate","unique")</f>
        <v>unique</v>
      </c>
      <c r="F1985" s="7" t="s">
        <v>2598</v>
      </c>
      <c r="G1985" s="7" t="s">
        <v>2599</v>
      </c>
      <c r="H1985" s="7" t="s">
        <v>2100</v>
      </c>
      <c r="I1985" s="168" t="s">
        <v>2047</v>
      </c>
      <c r="J1985" s="5" t="s">
        <v>2048</v>
      </c>
      <c r="K1985" s="168" t="s">
        <v>2049</v>
      </c>
    </row>
    <row r="1986" spans="1:11">
      <c r="A1986" s="171" t="s">
        <v>1025</v>
      </c>
      <c r="B1986" s="5" t="s">
        <v>966</v>
      </c>
      <c r="C1986" s="167" t="s">
        <v>2042</v>
      </c>
      <c r="D1986" s="5" t="s">
        <v>2763</v>
      </c>
      <c r="E1986" s="5" t="str">
        <f>IF(COUNTIF(Site_master[SAP ID],Site_master[[#This Row],[SAP ID]])&gt;1,"duplicate","unique")</f>
        <v>unique</v>
      </c>
      <c r="F1986" s="7" t="s">
        <v>2143</v>
      </c>
      <c r="G1986" s="7" t="s">
        <v>2144</v>
      </c>
      <c r="H1986" s="7" t="s">
        <v>2100</v>
      </c>
      <c r="I1986" s="168" t="s">
        <v>2047</v>
      </c>
      <c r="J1986" s="5" t="s">
        <v>2048</v>
      </c>
      <c r="K1986" s="168" t="s">
        <v>2049</v>
      </c>
    </row>
    <row r="1987" spans="1:11">
      <c r="A1987" s="171" t="s">
        <v>1025</v>
      </c>
      <c r="B1987" s="5" t="s">
        <v>966</v>
      </c>
      <c r="C1987" s="167" t="s">
        <v>2042</v>
      </c>
      <c r="D1987" s="5" t="s">
        <v>2764</v>
      </c>
      <c r="E1987" s="5" t="str">
        <f>IF(COUNTIF(Site_master[SAP ID],Site_master[[#This Row],[SAP ID]])&gt;1,"duplicate","unique")</f>
        <v>unique</v>
      </c>
      <c r="F1987" s="7" t="s">
        <v>2754</v>
      </c>
      <c r="G1987" s="7" t="s">
        <v>2755</v>
      </c>
      <c r="H1987" s="7" t="s">
        <v>2100</v>
      </c>
      <c r="I1987" s="168" t="s">
        <v>2047</v>
      </c>
      <c r="J1987" s="5" t="s">
        <v>2048</v>
      </c>
      <c r="K1987" s="168" t="s">
        <v>2049</v>
      </c>
    </row>
    <row r="1988" spans="1:11">
      <c r="A1988" s="171" t="s">
        <v>1025</v>
      </c>
      <c r="B1988" s="5" t="s">
        <v>966</v>
      </c>
      <c r="C1988" s="167" t="s">
        <v>2042</v>
      </c>
      <c r="D1988" s="5" t="s">
        <v>2765</v>
      </c>
      <c r="E1988" s="5" t="str">
        <f>IF(COUNTIF(Site_master[SAP ID],Site_master[[#This Row],[SAP ID]])&gt;1,"duplicate","unique")</f>
        <v>unique</v>
      </c>
      <c r="F1988" s="7" t="s">
        <v>2754</v>
      </c>
      <c r="G1988" s="7" t="s">
        <v>2755</v>
      </c>
      <c r="H1988" s="7" t="s">
        <v>2100</v>
      </c>
      <c r="I1988" s="168" t="s">
        <v>2047</v>
      </c>
      <c r="J1988" s="5" t="s">
        <v>2048</v>
      </c>
      <c r="K1988" s="168" t="s">
        <v>2049</v>
      </c>
    </row>
    <row r="1989" spans="1:11">
      <c r="A1989" s="171" t="s">
        <v>1025</v>
      </c>
      <c r="B1989" s="5" t="s">
        <v>966</v>
      </c>
      <c r="C1989" s="167" t="s">
        <v>2042</v>
      </c>
      <c r="D1989" s="5" t="s">
        <v>2766</v>
      </c>
      <c r="E1989" s="5" t="str">
        <f>IF(COUNTIF(Site_master[SAP ID],Site_master[[#This Row],[SAP ID]])&gt;1,"duplicate","unique")</f>
        <v>unique</v>
      </c>
      <c r="F1989" s="7" t="s">
        <v>2744</v>
      </c>
      <c r="G1989" s="7" t="s">
        <v>2745</v>
      </c>
      <c r="H1989" s="7" t="s">
        <v>2100</v>
      </c>
      <c r="I1989" s="168" t="s">
        <v>2047</v>
      </c>
      <c r="J1989" s="5" t="s">
        <v>2048</v>
      </c>
      <c r="K1989" s="168" t="s">
        <v>2049</v>
      </c>
    </row>
    <row r="1990" spans="1:11">
      <c r="A1990" s="171" t="s">
        <v>1025</v>
      </c>
      <c r="B1990" s="5" t="s">
        <v>966</v>
      </c>
      <c r="C1990" s="167" t="s">
        <v>2042</v>
      </c>
      <c r="D1990" s="5" t="s">
        <v>2767</v>
      </c>
      <c r="E1990" s="5" t="str">
        <f>IF(COUNTIF(Site_master[SAP ID],Site_master[[#This Row],[SAP ID]])&gt;1,"duplicate","unique")</f>
        <v>unique</v>
      </c>
      <c r="F1990" s="7" t="s">
        <v>2744</v>
      </c>
      <c r="G1990" s="7" t="s">
        <v>2745</v>
      </c>
      <c r="H1990" s="7" t="s">
        <v>2100</v>
      </c>
      <c r="I1990" s="168" t="s">
        <v>2047</v>
      </c>
      <c r="J1990" s="5" t="s">
        <v>2048</v>
      </c>
      <c r="K1990" s="168" t="s">
        <v>2049</v>
      </c>
    </row>
    <row r="1991" spans="1:11">
      <c r="A1991" s="171" t="s">
        <v>1025</v>
      </c>
      <c r="B1991" s="5" t="s">
        <v>966</v>
      </c>
      <c r="C1991" s="167" t="s">
        <v>2042</v>
      </c>
      <c r="D1991" s="5" t="s">
        <v>2768</v>
      </c>
      <c r="E1991" s="5" t="str">
        <f>IF(COUNTIF(Site_master[SAP ID],Site_master[[#This Row],[SAP ID]])&gt;1,"duplicate","unique")</f>
        <v>unique</v>
      </c>
      <c r="F1991" s="7" t="s">
        <v>2754</v>
      </c>
      <c r="G1991" s="7" t="s">
        <v>2755</v>
      </c>
      <c r="H1991" s="7" t="s">
        <v>2100</v>
      </c>
      <c r="I1991" s="168" t="s">
        <v>2047</v>
      </c>
      <c r="J1991" s="5" t="s">
        <v>2048</v>
      </c>
      <c r="K1991" s="168" t="s">
        <v>2049</v>
      </c>
    </row>
    <row r="1992" spans="1:11">
      <c r="A1992" s="171" t="s">
        <v>1025</v>
      </c>
      <c r="B1992" s="5" t="s">
        <v>966</v>
      </c>
      <c r="C1992" s="167" t="s">
        <v>2042</v>
      </c>
      <c r="D1992" s="5" t="s">
        <v>2769</v>
      </c>
      <c r="E1992" s="5" t="str">
        <f>IF(COUNTIF(Site_master[SAP ID],Site_master[[#This Row],[SAP ID]])&gt;1,"duplicate","unique")</f>
        <v>unique</v>
      </c>
      <c r="F1992" s="7" t="s">
        <v>2598</v>
      </c>
      <c r="G1992" s="7" t="s">
        <v>2599</v>
      </c>
      <c r="H1992" s="7" t="s">
        <v>2100</v>
      </c>
      <c r="I1992" s="168" t="s">
        <v>2047</v>
      </c>
      <c r="J1992" s="5" t="s">
        <v>2048</v>
      </c>
      <c r="K1992" s="168" t="s">
        <v>2049</v>
      </c>
    </row>
    <row r="1993" spans="1:11">
      <c r="A1993" s="171" t="s">
        <v>1025</v>
      </c>
      <c r="B1993" s="5" t="s">
        <v>966</v>
      </c>
      <c r="C1993" s="167" t="s">
        <v>2042</v>
      </c>
      <c r="D1993" s="5" t="s">
        <v>2770</v>
      </c>
      <c r="E1993" s="5" t="str">
        <f>IF(COUNTIF(Site_master[SAP ID],Site_master[[#This Row],[SAP ID]])&gt;1,"duplicate","unique")</f>
        <v>unique</v>
      </c>
      <c r="F1993" s="7" t="s">
        <v>2598</v>
      </c>
      <c r="G1993" s="7" t="s">
        <v>2599</v>
      </c>
      <c r="H1993" s="7" t="s">
        <v>2100</v>
      </c>
      <c r="I1993" s="168" t="s">
        <v>2047</v>
      </c>
      <c r="J1993" s="5" t="s">
        <v>2048</v>
      </c>
      <c r="K1993" s="168" t="s">
        <v>2049</v>
      </c>
    </row>
    <row r="1994" spans="1:11">
      <c r="A1994" s="171" t="s">
        <v>1025</v>
      </c>
      <c r="B1994" s="5" t="s">
        <v>966</v>
      </c>
      <c r="C1994" s="167" t="s">
        <v>2042</v>
      </c>
      <c r="D1994" s="5" t="s">
        <v>2771</v>
      </c>
      <c r="E1994" s="5" t="str">
        <f>IF(COUNTIF(Site_master[SAP ID],Site_master[[#This Row],[SAP ID]])&gt;1,"duplicate","unique")</f>
        <v>unique</v>
      </c>
      <c r="F1994" s="7" t="s">
        <v>2143</v>
      </c>
      <c r="G1994" s="7" t="s">
        <v>2144</v>
      </c>
      <c r="H1994" s="7" t="s">
        <v>2100</v>
      </c>
      <c r="I1994" s="168" t="s">
        <v>2047</v>
      </c>
      <c r="J1994" s="5" t="s">
        <v>2048</v>
      </c>
      <c r="K1994" s="168" t="s">
        <v>2049</v>
      </c>
    </row>
    <row r="1995" spans="1:11">
      <c r="A1995" s="171" t="s">
        <v>1025</v>
      </c>
      <c r="B1995" s="5" t="s">
        <v>966</v>
      </c>
      <c r="C1995" s="167" t="s">
        <v>2042</v>
      </c>
      <c r="D1995" s="5" t="s">
        <v>2772</v>
      </c>
      <c r="E1995" s="5" t="str">
        <f>IF(COUNTIF(Site_master[SAP ID],Site_master[[#This Row],[SAP ID]])&gt;1,"duplicate","unique")</f>
        <v>unique</v>
      </c>
      <c r="F1995" s="7" t="s">
        <v>2143</v>
      </c>
      <c r="G1995" s="7" t="s">
        <v>2144</v>
      </c>
      <c r="H1995" s="7" t="s">
        <v>2100</v>
      </c>
      <c r="I1995" s="168" t="s">
        <v>2047</v>
      </c>
      <c r="J1995" s="5" t="s">
        <v>2048</v>
      </c>
      <c r="K1995" s="168" t="s">
        <v>2049</v>
      </c>
    </row>
    <row r="1996" spans="1:11">
      <c r="A1996" s="171" t="s">
        <v>1025</v>
      </c>
      <c r="B1996" s="5" t="s">
        <v>966</v>
      </c>
      <c r="C1996" s="167" t="s">
        <v>2042</v>
      </c>
      <c r="D1996" s="5" t="s">
        <v>2773</v>
      </c>
      <c r="E1996" s="5" t="str">
        <f>IF(COUNTIF(Site_master[SAP ID],Site_master[[#This Row],[SAP ID]])&gt;1,"duplicate","unique")</f>
        <v>unique</v>
      </c>
      <c r="F1996" s="7" t="s">
        <v>2774</v>
      </c>
      <c r="G1996" s="7" t="s">
        <v>2775</v>
      </c>
      <c r="H1996" s="7" t="s">
        <v>2100</v>
      </c>
      <c r="I1996" s="168" t="s">
        <v>2047</v>
      </c>
      <c r="J1996" s="5" t="s">
        <v>2048</v>
      </c>
      <c r="K1996" s="168" t="s">
        <v>2049</v>
      </c>
    </row>
    <row r="1997" spans="1:11">
      <c r="A1997" s="171" t="s">
        <v>1025</v>
      </c>
      <c r="B1997" s="5" t="s">
        <v>966</v>
      </c>
      <c r="C1997" s="167" t="s">
        <v>2042</v>
      </c>
      <c r="D1997" s="5" t="s">
        <v>2776</v>
      </c>
      <c r="E1997" s="5" t="str">
        <f>IF(COUNTIF(Site_master[SAP ID],Site_master[[#This Row],[SAP ID]])&gt;1,"duplicate","unique")</f>
        <v>unique</v>
      </c>
      <c r="F1997" s="7" t="s">
        <v>2143</v>
      </c>
      <c r="G1997" s="7" t="s">
        <v>2144</v>
      </c>
      <c r="H1997" s="7" t="s">
        <v>2100</v>
      </c>
      <c r="I1997" s="168" t="s">
        <v>2047</v>
      </c>
      <c r="J1997" s="5" t="s">
        <v>2048</v>
      </c>
      <c r="K1997" s="168" t="s">
        <v>2049</v>
      </c>
    </row>
    <row r="1998" spans="1:11">
      <c r="A1998" s="171" t="s">
        <v>1025</v>
      </c>
      <c r="B1998" s="5" t="s">
        <v>966</v>
      </c>
      <c r="C1998" s="167" t="s">
        <v>2042</v>
      </c>
      <c r="D1998" s="5" t="s">
        <v>2777</v>
      </c>
      <c r="E1998" s="5" t="str">
        <f>IF(COUNTIF(Site_master[SAP ID],Site_master[[#This Row],[SAP ID]])&gt;1,"duplicate","unique")</f>
        <v>unique</v>
      </c>
      <c r="F1998" s="7" t="s">
        <v>2460</v>
      </c>
      <c r="G1998" s="7" t="s">
        <v>2461</v>
      </c>
      <c r="H1998" s="7" t="s">
        <v>2100</v>
      </c>
      <c r="I1998" s="168" t="s">
        <v>2047</v>
      </c>
      <c r="J1998" s="5" t="s">
        <v>2048</v>
      </c>
      <c r="K1998" s="168" t="s">
        <v>2049</v>
      </c>
    </row>
    <row r="1999" spans="1:11">
      <c r="A1999" s="171" t="s">
        <v>1025</v>
      </c>
      <c r="B1999" s="5" t="s">
        <v>966</v>
      </c>
      <c r="C1999" s="167" t="s">
        <v>2042</v>
      </c>
      <c r="D1999" s="5" t="s">
        <v>2778</v>
      </c>
      <c r="E1999" s="5" t="str">
        <f>IF(COUNTIF(Site_master[SAP ID],Site_master[[#This Row],[SAP ID]])&gt;1,"duplicate","unique")</f>
        <v>unique</v>
      </c>
      <c r="F1999" s="7" t="s">
        <v>2143</v>
      </c>
      <c r="G1999" s="7" t="s">
        <v>2144</v>
      </c>
      <c r="H1999" s="7" t="s">
        <v>2100</v>
      </c>
      <c r="I1999" s="168" t="s">
        <v>2047</v>
      </c>
      <c r="J1999" s="5" t="s">
        <v>2048</v>
      </c>
      <c r="K1999" s="168" t="s">
        <v>2049</v>
      </c>
    </row>
    <row r="2000" spans="1:11">
      <c r="A2000" s="171" t="s">
        <v>1025</v>
      </c>
      <c r="B2000" s="5" t="s">
        <v>966</v>
      </c>
      <c r="C2000" s="167" t="s">
        <v>2042</v>
      </c>
      <c r="D2000" s="5" t="s">
        <v>2779</v>
      </c>
      <c r="E2000" s="5" t="str">
        <f>IF(COUNTIF(Site_master[SAP ID],Site_master[[#This Row],[SAP ID]])&gt;1,"duplicate","unique")</f>
        <v>unique</v>
      </c>
      <c r="F2000" s="7" t="s">
        <v>2143</v>
      </c>
      <c r="G2000" s="7" t="s">
        <v>2144</v>
      </c>
      <c r="H2000" s="7" t="s">
        <v>2100</v>
      </c>
      <c r="I2000" s="168" t="s">
        <v>2047</v>
      </c>
      <c r="J2000" s="5" t="s">
        <v>2048</v>
      </c>
      <c r="K2000" s="168" t="s">
        <v>2049</v>
      </c>
    </row>
    <row r="2001" spans="1:11">
      <c r="A2001" s="171" t="s">
        <v>1025</v>
      </c>
      <c r="B2001" s="5" t="s">
        <v>966</v>
      </c>
      <c r="C2001" s="167" t="s">
        <v>2042</v>
      </c>
      <c r="D2001" s="5" t="s">
        <v>2780</v>
      </c>
      <c r="E2001" s="5" t="str">
        <f>IF(COUNTIF(Site_master[SAP ID],Site_master[[#This Row],[SAP ID]])&gt;1,"duplicate","unique")</f>
        <v>unique</v>
      </c>
      <c r="F2001" s="7" t="s">
        <v>2143</v>
      </c>
      <c r="G2001" s="7" t="s">
        <v>2144</v>
      </c>
      <c r="H2001" s="7" t="s">
        <v>2100</v>
      </c>
      <c r="I2001" s="168" t="s">
        <v>2047</v>
      </c>
      <c r="J2001" s="5" t="s">
        <v>2048</v>
      </c>
      <c r="K2001" s="168" t="s">
        <v>2049</v>
      </c>
    </row>
    <row r="2002" spans="1:11">
      <c r="A2002" s="171" t="s">
        <v>1025</v>
      </c>
      <c r="B2002" s="5" t="s">
        <v>966</v>
      </c>
      <c r="C2002" s="167" t="s">
        <v>2042</v>
      </c>
      <c r="D2002" s="5" t="s">
        <v>2781</v>
      </c>
      <c r="E2002" s="5" t="str">
        <f>IF(COUNTIF(Site_master[SAP ID],Site_master[[#This Row],[SAP ID]])&gt;1,"duplicate","unique")</f>
        <v>unique</v>
      </c>
      <c r="F2002" s="7" t="s">
        <v>2735</v>
      </c>
      <c r="G2002" s="7" t="s">
        <v>2736</v>
      </c>
      <c r="H2002" s="7" t="s">
        <v>2046</v>
      </c>
      <c r="I2002" s="168" t="s">
        <v>2047</v>
      </c>
      <c r="J2002" s="5" t="s">
        <v>2048</v>
      </c>
      <c r="K2002" s="168" t="s">
        <v>2049</v>
      </c>
    </row>
    <row r="2003" spans="1:11">
      <c r="A2003" s="171" t="s">
        <v>1025</v>
      </c>
      <c r="B2003" s="5" t="s">
        <v>966</v>
      </c>
      <c r="C2003" s="167" t="s">
        <v>2042</v>
      </c>
      <c r="D2003" s="5" t="s">
        <v>2782</v>
      </c>
      <c r="E2003" s="5" t="str">
        <f>IF(COUNTIF(Site_master[SAP ID],Site_master[[#This Row],[SAP ID]])&gt;1,"duplicate","unique")</f>
        <v>unique</v>
      </c>
      <c r="F2003" s="7" t="s">
        <v>2598</v>
      </c>
      <c r="G2003" s="7" t="s">
        <v>2599</v>
      </c>
      <c r="H2003" s="7" t="s">
        <v>2100</v>
      </c>
      <c r="I2003" s="168" t="s">
        <v>2047</v>
      </c>
      <c r="J2003" s="5" t="s">
        <v>2048</v>
      </c>
      <c r="K2003" s="168" t="s">
        <v>2049</v>
      </c>
    </row>
    <row r="2004" spans="1:11">
      <c r="A2004" s="171" t="s">
        <v>1025</v>
      </c>
      <c r="B2004" s="5" t="s">
        <v>966</v>
      </c>
      <c r="C2004" s="167" t="s">
        <v>2042</v>
      </c>
      <c r="D2004" s="5" t="s">
        <v>2783</v>
      </c>
      <c r="E2004" s="5" t="str">
        <f>IF(COUNTIF(Site_master[SAP ID],Site_master[[#This Row],[SAP ID]])&gt;1,"duplicate","unique")</f>
        <v>unique</v>
      </c>
      <c r="F2004" s="7" t="s">
        <v>2598</v>
      </c>
      <c r="G2004" s="7" t="s">
        <v>2599</v>
      </c>
      <c r="H2004" s="7" t="s">
        <v>2100</v>
      </c>
      <c r="I2004" s="168" t="s">
        <v>2047</v>
      </c>
      <c r="J2004" s="5" t="s">
        <v>2048</v>
      </c>
      <c r="K2004" s="168" t="s">
        <v>2049</v>
      </c>
    </row>
    <row r="2005" spans="1:11">
      <c r="A2005" s="171" t="s">
        <v>1025</v>
      </c>
      <c r="B2005" s="5" t="s">
        <v>966</v>
      </c>
      <c r="C2005" s="167" t="s">
        <v>2042</v>
      </c>
      <c r="D2005" s="5" t="s">
        <v>2784</v>
      </c>
      <c r="E2005" s="5" t="str">
        <f>IF(COUNTIF(Site_master[SAP ID],Site_master[[#This Row],[SAP ID]])&gt;1,"duplicate","unique")</f>
        <v>unique</v>
      </c>
      <c r="F2005" s="7" t="s">
        <v>2143</v>
      </c>
      <c r="G2005" s="7" t="s">
        <v>2144</v>
      </c>
      <c r="H2005" s="7" t="s">
        <v>2100</v>
      </c>
      <c r="I2005" s="168" t="s">
        <v>2047</v>
      </c>
      <c r="J2005" s="5" t="s">
        <v>2048</v>
      </c>
      <c r="K2005" s="168" t="s">
        <v>2049</v>
      </c>
    </row>
    <row r="2006" spans="1:11">
      <c r="A2006" s="171" t="s">
        <v>1025</v>
      </c>
      <c r="B2006" s="5" t="s">
        <v>966</v>
      </c>
      <c r="C2006" s="167" t="s">
        <v>2042</v>
      </c>
      <c r="D2006" s="5" t="s">
        <v>2785</v>
      </c>
      <c r="E2006" s="5" t="str">
        <f>IF(COUNTIF(Site_master[SAP ID],Site_master[[#This Row],[SAP ID]])&gt;1,"duplicate","unique")</f>
        <v>unique</v>
      </c>
      <c r="F2006" s="7" t="s">
        <v>2735</v>
      </c>
      <c r="G2006" s="7" t="s">
        <v>2736</v>
      </c>
      <c r="H2006" s="7" t="s">
        <v>2046</v>
      </c>
      <c r="I2006" s="168" t="s">
        <v>2047</v>
      </c>
      <c r="J2006" s="5" t="s">
        <v>2048</v>
      </c>
      <c r="K2006" s="168" t="s">
        <v>2049</v>
      </c>
    </row>
    <row r="2007" spans="1:11">
      <c r="A2007" s="171" t="s">
        <v>1025</v>
      </c>
      <c r="B2007" s="5" t="s">
        <v>966</v>
      </c>
      <c r="C2007" s="167" t="s">
        <v>2042</v>
      </c>
      <c r="D2007" s="5" t="s">
        <v>2786</v>
      </c>
      <c r="E2007" s="5" t="str">
        <f>IF(COUNTIF(Site_master[SAP ID],Site_master[[#This Row],[SAP ID]])&gt;1,"duplicate","unique")</f>
        <v>unique</v>
      </c>
      <c r="F2007" s="7">
        <v>0</v>
      </c>
      <c r="G2007" s="7" t="s">
        <v>2576</v>
      </c>
      <c r="H2007" s="7" t="s">
        <v>2100</v>
      </c>
      <c r="I2007" s="168" t="s">
        <v>2543</v>
      </c>
      <c r="J2007" t="s">
        <v>2544</v>
      </c>
      <c r="K2007" s="168" t="s">
        <v>2545</v>
      </c>
    </row>
    <row r="2008" spans="1:11">
      <c r="A2008" s="171" t="s">
        <v>1025</v>
      </c>
      <c r="B2008" s="5" t="s">
        <v>966</v>
      </c>
      <c r="C2008" s="167" t="s">
        <v>2042</v>
      </c>
      <c r="D2008" s="5" t="s">
        <v>2787</v>
      </c>
      <c r="E2008" s="5" t="str">
        <f>IF(COUNTIF(Site_master[SAP ID],Site_master[[#This Row],[SAP ID]])&gt;1,"duplicate","unique")</f>
        <v>unique</v>
      </c>
      <c r="F2008" s="7">
        <v>0</v>
      </c>
      <c r="G2008" s="7" t="s">
        <v>2576</v>
      </c>
      <c r="H2008" s="7" t="s">
        <v>2100</v>
      </c>
      <c r="I2008" s="168" t="s">
        <v>2543</v>
      </c>
      <c r="J2008" t="s">
        <v>2544</v>
      </c>
      <c r="K2008" s="168" t="s">
        <v>2545</v>
      </c>
    </row>
    <row r="2009" spans="1:11">
      <c r="A2009" s="171" t="s">
        <v>1025</v>
      </c>
      <c r="B2009" s="5" t="s">
        <v>966</v>
      </c>
      <c r="C2009" s="167" t="s">
        <v>2042</v>
      </c>
      <c r="D2009" s="5" t="s">
        <v>2788</v>
      </c>
      <c r="E2009" s="5" t="str">
        <f>IF(COUNTIF(Site_master[SAP ID],Site_master[[#This Row],[SAP ID]])&gt;1,"duplicate","unique")</f>
        <v>unique</v>
      </c>
      <c r="F2009" s="7">
        <v>0</v>
      </c>
      <c r="G2009" s="7" t="s">
        <v>2576</v>
      </c>
      <c r="H2009" s="7" t="s">
        <v>2100</v>
      </c>
      <c r="I2009" s="168" t="s">
        <v>2543</v>
      </c>
      <c r="J2009" t="s">
        <v>2544</v>
      </c>
      <c r="K2009" s="168" t="s">
        <v>2545</v>
      </c>
    </row>
    <row r="2010" spans="1:11">
      <c r="A2010" s="171" t="s">
        <v>1025</v>
      </c>
      <c r="B2010" s="5" t="s">
        <v>966</v>
      </c>
      <c r="C2010" s="167" t="s">
        <v>2042</v>
      </c>
      <c r="D2010" s="5" t="s">
        <v>2789</v>
      </c>
      <c r="E2010" s="5" t="str">
        <f>IF(COUNTIF(Site_master[SAP ID],Site_master[[#This Row],[SAP ID]])&gt;1,"duplicate","unique")</f>
        <v>unique</v>
      </c>
      <c r="F2010" s="7">
        <v>0</v>
      </c>
      <c r="G2010" s="7" t="s">
        <v>2576</v>
      </c>
      <c r="H2010" s="7" t="s">
        <v>2100</v>
      </c>
      <c r="I2010" s="168" t="s">
        <v>2543</v>
      </c>
      <c r="J2010" t="s">
        <v>2544</v>
      </c>
      <c r="K2010" s="168" t="s">
        <v>2545</v>
      </c>
    </row>
    <row r="2011" spans="1:11">
      <c r="A2011" s="171" t="s">
        <v>1025</v>
      </c>
      <c r="B2011" s="5" t="s">
        <v>966</v>
      </c>
      <c r="C2011" s="167" t="s">
        <v>2042</v>
      </c>
      <c r="D2011" s="5" t="s">
        <v>2790</v>
      </c>
      <c r="E2011" s="5" t="str">
        <f>IF(COUNTIF(Site_master[SAP ID],Site_master[[#This Row],[SAP ID]])&gt;1,"duplicate","unique")</f>
        <v>unique</v>
      </c>
      <c r="F2011" s="7">
        <v>0</v>
      </c>
      <c r="G2011" s="7" t="s">
        <v>2576</v>
      </c>
      <c r="H2011" s="7" t="s">
        <v>2100</v>
      </c>
      <c r="I2011" s="168" t="s">
        <v>2543</v>
      </c>
      <c r="J2011" t="s">
        <v>2544</v>
      </c>
      <c r="K2011" s="168" t="s">
        <v>2545</v>
      </c>
    </row>
    <row r="2012" spans="1:11">
      <c r="A2012" s="171" t="s">
        <v>1025</v>
      </c>
      <c r="B2012" s="5" t="s">
        <v>966</v>
      </c>
      <c r="C2012" s="167" t="s">
        <v>2042</v>
      </c>
      <c r="D2012" s="5" t="s">
        <v>2791</v>
      </c>
      <c r="E2012" s="5" t="str">
        <f>IF(COUNTIF(Site_master[SAP ID],Site_master[[#This Row],[SAP ID]])&gt;1,"duplicate","unique")</f>
        <v>unique</v>
      </c>
      <c r="F2012" s="7">
        <v>0</v>
      </c>
      <c r="G2012" s="7" t="s">
        <v>2576</v>
      </c>
      <c r="H2012" s="7" t="s">
        <v>2100</v>
      </c>
      <c r="I2012" s="168" t="s">
        <v>2543</v>
      </c>
      <c r="J2012" t="s">
        <v>2544</v>
      </c>
      <c r="K2012" s="168" t="s">
        <v>2545</v>
      </c>
    </row>
    <row r="2013" spans="1:11">
      <c r="A2013" s="171" t="s">
        <v>1025</v>
      </c>
      <c r="B2013" s="5" t="s">
        <v>966</v>
      </c>
      <c r="C2013" s="167" t="s">
        <v>2042</v>
      </c>
      <c r="D2013" s="5" t="s">
        <v>2792</v>
      </c>
      <c r="E2013" s="5" t="str">
        <f>IF(COUNTIF(Site_master[SAP ID],Site_master[[#This Row],[SAP ID]])&gt;1,"duplicate","unique")</f>
        <v>unique</v>
      </c>
      <c r="F2013" s="7">
        <v>0</v>
      </c>
      <c r="G2013" s="7" t="s">
        <v>2576</v>
      </c>
      <c r="H2013" s="7" t="s">
        <v>2100</v>
      </c>
      <c r="I2013" s="168" t="s">
        <v>2543</v>
      </c>
      <c r="J2013" t="s">
        <v>2544</v>
      </c>
      <c r="K2013" s="168" t="s">
        <v>2545</v>
      </c>
    </row>
    <row r="2014" spans="1:11">
      <c r="A2014" s="171" t="s">
        <v>1025</v>
      </c>
      <c r="B2014" s="5" t="s">
        <v>966</v>
      </c>
      <c r="C2014" s="167" t="s">
        <v>2042</v>
      </c>
      <c r="D2014" s="5" t="s">
        <v>2793</v>
      </c>
      <c r="E2014" s="5" t="str">
        <f>IF(COUNTIF(Site_master[SAP ID],Site_master[[#This Row],[SAP ID]])&gt;1,"duplicate","unique")</f>
        <v>unique</v>
      </c>
      <c r="F2014" s="7" t="s">
        <v>2794</v>
      </c>
      <c r="G2014" s="7" t="s">
        <v>2795</v>
      </c>
      <c r="H2014" s="7" t="s">
        <v>2100</v>
      </c>
      <c r="I2014" s="168" t="s">
        <v>2543</v>
      </c>
      <c r="J2014" t="s">
        <v>2544</v>
      </c>
      <c r="K2014" s="168" t="s">
        <v>2545</v>
      </c>
    </row>
    <row r="2015" spans="1:11">
      <c r="A2015" s="171" t="s">
        <v>1025</v>
      </c>
      <c r="B2015" s="5" t="s">
        <v>966</v>
      </c>
      <c r="C2015" s="167" t="s">
        <v>2042</v>
      </c>
      <c r="D2015" s="5" t="s">
        <v>2796</v>
      </c>
      <c r="E2015" s="5" t="str">
        <f>IF(COUNTIF(Site_master[SAP ID],Site_master[[#This Row],[SAP ID]])&gt;1,"duplicate","unique")</f>
        <v>unique</v>
      </c>
      <c r="F2015" s="7" t="s">
        <v>2549</v>
      </c>
      <c r="G2015" s="7" t="s">
        <v>2550</v>
      </c>
      <c r="H2015" s="7" t="s">
        <v>2100</v>
      </c>
      <c r="I2015" s="168" t="s">
        <v>2543</v>
      </c>
      <c r="J2015" t="s">
        <v>2544</v>
      </c>
      <c r="K2015" s="168" t="s">
        <v>2545</v>
      </c>
    </row>
    <row r="2016" spans="1:11">
      <c r="A2016" s="171" t="s">
        <v>1025</v>
      </c>
      <c r="B2016" s="5" t="s">
        <v>966</v>
      </c>
      <c r="C2016" s="167" t="s">
        <v>2042</v>
      </c>
      <c r="D2016" s="5" t="s">
        <v>2797</v>
      </c>
      <c r="E2016" s="5" t="str">
        <f>IF(COUNTIF(Site_master[SAP ID],Site_master[[#This Row],[SAP ID]])&gt;1,"duplicate","unique")</f>
        <v>unique</v>
      </c>
      <c r="F2016" s="7" t="s">
        <v>2549</v>
      </c>
      <c r="G2016" s="7" t="s">
        <v>2550</v>
      </c>
      <c r="H2016" s="7" t="s">
        <v>2100</v>
      </c>
      <c r="I2016" s="168" t="s">
        <v>2543</v>
      </c>
      <c r="J2016" t="s">
        <v>2544</v>
      </c>
      <c r="K2016" s="168" t="s">
        <v>2545</v>
      </c>
    </row>
    <row r="2017" spans="1:11">
      <c r="A2017" s="171" t="s">
        <v>1025</v>
      </c>
      <c r="B2017" s="5" t="s">
        <v>966</v>
      </c>
      <c r="C2017" s="167" t="s">
        <v>2042</v>
      </c>
      <c r="D2017" s="5" t="s">
        <v>2798</v>
      </c>
      <c r="E2017" s="5" t="str">
        <f>IF(COUNTIF(Site_master[SAP ID],Site_master[[#This Row],[SAP ID]])&gt;1,"duplicate","unique")</f>
        <v>unique</v>
      </c>
      <c r="F2017" s="7" t="s">
        <v>2549</v>
      </c>
      <c r="G2017" s="7" t="s">
        <v>2550</v>
      </c>
      <c r="H2017" s="7" t="s">
        <v>2100</v>
      </c>
      <c r="I2017" s="168" t="s">
        <v>2543</v>
      </c>
      <c r="J2017" t="s">
        <v>2544</v>
      </c>
      <c r="K2017" s="168" t="s">
        <v>2545</v>
      </c>
    </row>
    <row r="2018" spans="1:11">
      <c r="A2018" s="171" t="s">
        <v>1025</v>
      </c>
      <c r="B2018" s="5" t="s">
        <v>966</v>
      </c>
      <c r="C2018" s="167" t="s">
        <v>2042</v>
      </c>
      <c r="D2018" s="5" t="s">
        <v>2799</v>
      </c>
      <c r="E2018" s="5" t="str">
        <f>IF(COUNTIF(Site_master[SAP ID],Site_master[[#This Row],[SAP ID]])&gt;1,"duplicate","unique")</f>
        <v>unique</v>
      </c>
      <c r="F2018" s="7" t="s">
        <v>2549</v>
      </c>
      <c r="G2018" s="7" t="s">
        <v>2550</v>
      </c>
      <c r="H2018" s="7" t="s">
        <v>2100</v>
      </c>
      <c r="I2018" s="168" t="s">
        <v>2543</v>
      </c>
      <c r="J2018" t="s">
        <v>2544</v>
      </c>
      <c r="K2018" s="168" t="s">
        <v>2545</v>
      </c>
    </row>
    <row r="2019" spans="1:11">
      <c r="A2019" s="171" t="s">
        <v>1025</v>
      </c>
      <c r="B2019" s="5" t="s">
        <v>966</v>
      </c>
      <c r="C2019" s="167" t="s">
        <v>2042</v>
      </c>
      <c r="D2019" s="5" t="s">
        <v>2800</v>
      </c>
      <c r="E2019" s="5" t="str">
        <f>IF(COUNTIF(Site_master[SAP ID],Site_master[[#This Row],[SAP ID]])&gt;1,"duplicate","unique")</f>
        <v>unique</v>
      </c>
      <c r="F2019" s="7" t="s">
        <v>2801</v>
      </c>
      <c r="G2019" s="7" t="s">
        <v>2802</v>
      </c>
      <c r="H2019" s="7" t="s">
        <v>2100</v>
      </c>
      <c r="I2019" s="168" t="s">
        <v>2543</v>
      </c>
      <c r="J2019" t="s">
        <v>2544</v>
      </c>
      <c r="K2019" s="168" t="s">
        <v>2545</v>
      </c>
    </row>
    <row r="2020" spans="1:11">
      <c r="A2020" s="171" t="s">
        <v>1025</v>
      </c>
      <c r="B2020" s="5" t="s">
        <v>966</v>
      </c>
      <c r="C2020" s="167" t="s">
        <v>2042</v>
      </c>
      <c r="D2020" s="5" t="s">
        <v>2803</v>
      </c>
      <c r="E2020" s="5" t="str">
        <f>IF(COUNTIF(Site_master[SAP ID],Site_master[[#This Row],[SAP ID]])&gt;1,"duplicate","unique")</f>
        <v>unique</v>
      </c>
      <c r="F2020" s="7" t="s">
        <v>2794</v>
      </c>
      <c r="G2020" s="7" t="s">
        <v>2795</v>
      </c>
      <c r="H2020" s="7" t="s">
        <v>2100</v>
      </c>
      <c r="I2020" s="168" t="s">
        <v>2543</v>
      </c>
      <c r="J2020" t="s">
        <v>2544</v>
      </c>
      <c r="K2020" s="168" t="s">
        <v>2545</v>
      </c>
    </row>
    <row r="2021" spans="1:11">
      <c r="A2021" s="171" t="s">
        <v>1025</v>
      </c>
      <c r="B2021" s="5" t="s">
        <v>966</v>
      </c>
      <c r="C2021" s="167" t="s">
        <v>2042</v>
      </c>
      <c r="D2021" s="5" t="s">
        <v>2804</v>
      </c>
      <c r="E2021" s="5" t="str">
        <f>IF(COUNTIF(Site_master[SAP ID],Site_master[[#This Row],[SAP ID]])&gt;1,"duplicate","unique")</f>
        <v>unique</v>
      </c>
      <c r="F2021" s="7" t="s">
        <v>2794</v>
      </c>
      <c r="G2021" s="7" t="s">
        <v>2795</v>
      </c>
      <c r="H2021" s="7" t="s">
        <v>2100</v>
      </c>
      <c r="I2021" s="168" t="s">
        <v>2543</v>
      </c>
      <c r="J2021" t="s">
        <v>2544</v>
      </c>
      <c r="K2021" s="168" t="s">
        <v>2545</v>
      </c>
    </row>
    <row r="2022" spans="1:11">
      <c r="A2022" s="171" t="s">
        <v>1025</v>
      </c>
      <c r="B2022" s="5" t="s">
        <v>966</v>
      </c>
      <c r="C2022" s="167" t="s">
        <v>2042</v>
      </c>
      <c r="D2022" s="5" t="s">
        <v>2805</v>
      </c>
      <c r="E2022" s="5" t="str">
        <f>IF(COUNTIF(Site_master[SAP ID],Site_master[[#This Row],[SAP ID]])&gt;1,"duplicate","unique")</f>
        <v>unique</v>
      </c>
      <c r="F2022" s="7" t="s">
        <v>2801</v>
      </c>
      <c r="G2022" s="7" t="s">
        <v>2802</v>
      </c>
      <c r="H2022" s="7" t="s">
        <v>2100</v>
      </c>
      <c r="I2022" s="168" t="s">
        <v>2543</v>
      </c>
      <c r="J2022" t="s">
        <v>2544</v>
      </c>
      <c r="K2022" s="168" t="s">
        <v>2545</v>
      </c>
    </row>
    <row r="2023" spans="1:11">
      <c r="A2023" s="171" t="s">
        <v>1025</v>
      </c>
      <c r="B2023" s="5" t="s">
        <v>966</v>
      </c>
      <c r="C2023" s="167" t="s">
        <v>2042</v>
      </c>
      <c r="D2023" s="5" t="s">
        <v>2806</v>
      </c>
      <c r="E2023" s="5" t="str">
        <f>IF(COUNTIF(Site_master[SAP ID],Site_master[[#This Row],[SAP ID]])&gt;1,"duplicate","unique")</f>
        <v>unique</v>
      </c>
      <c r="F2023" s="7" t="s">
        <v>2794</v>
      </c>
      <c r="G2023" s="7" t="s">
        <v>2795</v>
      </c>
      <c r="H2023" s="7" t="s">
        <v>2100</v>
      </c>
      <c r="I2023" s="168" t="s">
        <v>2543</v>
      </c>
      <c r="J2023" t="s">
        <v>2544</v>
      </c>
      <c r="K2023" s="168" t="s">
        <v>2545</v>
      </c>
    </row>
    <row r="2024" spans="1:11">
      <c r="A2024" s="171" t="s">
        <v>1025</v>
      </c>
      <c r="B2024" s="5" t="s">
        <v>966</v>
      </c>
      <c r="C2024" s="167" t="s">
        <v>2042</v>
      </c>
      <c r="D2024" s="5" t="s">
        <v>2807</v>
      </c>
      <c r="E2024" s="5" t="str">
        <f>IF(COUNTIF(Site_master[SAP ID],Site_master[[#This Row],[SAP ID]])&gt;1,"duplicate","unique")</f>
        <v>unique</v>
      </c>
      <c r="F2024" s="7" t="s">
        <v>2794</v>
      </c>
      <c r="G2024" s="7" t="s">
        <v>2795</v>
      </c>
      <c r="H2024" s="7" t="s">
        <v>2100</v>
      </c>
      <c r="I2024" s="168" t="s">
        <v>2543</v>
      </c>
      <c r="J2024" t="s">
        <v>2544</v>
      </c>
      <c r="K2024" s="168" t="s">
        <v>2545</v>
      </c>
    </row>
    <row r="2025" spans="1:11">
      <c r="A2025" s="171" t="s">
        <v>1025</v>
      </c>
      <c r="B2025" s="5" t="s">
        <v>966</v>
      </c>
      <c r="C2025" s="167" t="s">
        <v>2042</v>
      </c>
      <c r="D2025" s="5" t="s">
        <v>2808</v>
      </c>
      <c r="E2025" s="5" t="str">
        <f>IF(COUNTIF(Site_master[SAP ID],Site_master[[#This Row],[SAP ID]])&gt;1,"duplicate","unique")</f>
        <v>unique</v>
      </c>
      <c r="F2025" s="7" t="s">
        <v>2794</v>
      </c>
      <c r="G2025" s="7" t="s">
        <v>2795</v>
      </c>
      <c r="H2025" s="7" t="s">
        <v>2100</v>
      </c>
      <c r="I2025" s="168" t="s">
        <v>2543</v>
      </c>
      <c r="J2025" t="s">
        <v>2544</v>
      </c>
      <c r="K2025" s="168" t="s">
        <v>2545</v>
      </c>
    </row>
    <row r="2026" spans="1:11">
      <c r="A2026" s="171" t="s">
        <v>1025</v>
      </c>
      <c r="B2026" s="5" t="s">
        <v>966</v>
      </c>
      <c r="C2026" s="167" t="s">
        <v>2042</v>
      </c>
      <c r="D2026" s="5" t="s">
        <v>2809</v>
      </c>
      <c r="E2026" s="5" t="str">
        <f>IF(COUNTIF(Site_master[SAP ID],Site_master[[#This Row],[SAP ID]])&gt;1,"duplicate","unique")</f>
        <v>unique</v>
      </c>
      <c r="F2026" s="7" t="s">
        <v>2794</v>
      </c>
      <c r="G2026" s="7" t="s">
        <v>2795</v>
      </c>
      <c r="H2026" s="7" t="s">
        <v>2100</v>
      </c>
      <c r="I2026" s="168" t="s">
        <v>2543</v>
      </c>
      <c r="J2026" t="s">
        <v>2544</v>
      </c>
      <c r="K2026" s="168" t="s">
        <v>2545</v>
      </c>
    </row>
    <row r="2027" spans="1:11">
      <c r="A2027" s="171" t="s">
        <v>1025</v>
      </c>
      <c r="B2027" s="5" t="s">
        <v>966</v>
      </c>
      <c r="C2027" s="167" t="s">
        <v>2042</v>
      </c>
      <c r="D2027" s="5" t="s">
        <v>2810</v>
      </c>
      <c r="E2027" s="5" t="str">
        <f>IF(COUNTIF(Site_master[SAP ID],Site_master[[#This Row],[SAP ID]])&gt;1,"duplicate","unique")</f>
        <v>unique</v>
      </c>
      <c r="F2027" s="7" t="s">
        <v>2290</v>
      </c>
      <c r="G2027" s="7" t="s">
        <v>2291</v>
      </c>
      <c r="H2027" s="7" t="s">
        <v>2046</v>
      </c>
      <c r="I2027" s="168" t="s">
        <v>2047</v>
      </c>
      <c r="J2027" s="5" t="s">
        <v>2048</v>
      </c>
      <c r="K2027" s="168" t="s">
        <v>2049</v>
      </c>
    </row>
    <row r="2028" spans="1:11">
      <c r="A2028" s="171" t="s">
        <v>1025</v>
      </c>
      <c r="B2028" s="5" t="s">
        <v>966</v>
      </c>
      <c r="C2028" s="167" t="s">
        <v>2042</v>
      </c>
      <c r="D2028" s="5" t="s">
        <v>2811</v>
      </c>
      <c r="E2028" s="5" t="str">
        <f>IF(COUNTIF(Site_master[SAP ID],Site_master[[#This Row],[SAP ID]])&gt;1,"duplicate","unique")</f>
        <v>unique</v>
      </c>
      <c r="F2028" s="7" t="s">
        <v>2290</v>
      </c>
      <c r="G2028" s="7" t="s">
        <v>2291</v>
      </c>
      <c r="H2028" s="7" t="s">
        <v>2046</v>
      </c>
      <c r="I2028" s="168" t="s">
        <v>2047</v>
      </c>
      <c r="J2028" s="5" t="s">
        <v>2048</v>
      </c>
      <c r="K2028" s="168" t="s">
        <v>2049</v>
      </c>
    </row>
    <row r="2029" spans="1:11">
      <c r="A2029" s="171" t="s">
        <v>1025</v>
      </c>
      <c r="B2029" s="5" t="s">
        <v>966</v>
      </c>
      <c r="C2029" s="167" t="s">
        <v>2042</v>
      </c>
      <c r="D2029" s="5" t="s">
        <v>2812</v>
      </c>
      <c r="E2029" s="5" t="str">
        <f>IF(COUNTIF(Site_master[SAP ID],Site_master[[#This Row],[SAP ID]])&gt;1,"duplicate","unique")</f>
        <v>unique</v>
      </c>
      <c r="F2029" s="7" t="s">
        <v>2290</v>
      </c>
      <c r="G2029" s="7" t="s">
        <v>2291</v>
      </c>
      <c r="H2029" s="7" t="s">
        <v>2046</v>
      </c>
      <c r="I2029" s="168" t="s">
        <v>2047</v>
      </c>
      <c r="J2029" s="5" t="s">
        <v>2048</v>
      </c>
      <c r="K2029" s="168" t="s">
        <v>2049</v>
      </c>
    </row>
    <row r="2030" spans="1:11">
      <c r="A2030" s="171" t="s">
        <v>1025</v>
      </c>
      <c r="B2030" s="5" t="s">
        <v>966</v>
      </c>
      <c r="C2030" s="167" t="s">
        <v>2042</v>
      </c>
      <c r="D2030" s="5" t="s">
        <v>2813</v>
      </c>
      <c r="E2030" s="5" t="str">
        <f>IF(COUNTIF(Site_master[SAP ID],Site_master[[#This Row],[SAP ID]])&gt;1,"duplicate","unique")</f>
        <v>unique</v>
      </c>
      <c r="F2030" s="7" t="s">
        <v>2290</v>
      </c>
      <c r="G2030" s="7" t="s">
        <v>2291</v>
      </c>
      <c r="H2030" s="7" t="s">
        <v>2046</v>
      </c>
      <c r="I2030" s="168" t="s">
        <v>2047</v>
      </c>
      <c r="J2030" s="5" t="s">
        <v>2048</v>
      </c>
      <c r="K2030" s="168" t="s">
        <v>2049</v>
      </c>
    </row>
    <row r="2031" spans="1:11">
      <c r="A2031" s="171" t="s">
        <v>1025</v>
      </c>
      <c r="B2031" s="5" t="s">
        <v>966</v>
      </c>
      <c r="C2031" s="167" t="s">
        <v>2042</v>
      </c>
      <c r="D2031" s="5" t="s">
        <v>2814</v>
      </c>
      <c r="E2031" s="5" t="str">
        <f>IF(COUNTIF(Site_master[SAP ID],Site_master[[#This Row],[SAP ID]])&gt;1,"duplicate","unique")</f>
        <v>unique</v>
      </c>
      <c r="F2031" s="7" t="s">
        <v>2290</v>
      </c>
      <c r="G2031" s="7" t="s">
        <v>2291</v>
      </c>
      <c r="H2031" s="7" t="s">
        <v>2046</v>
      </c>
      <c r="I2031" s="168" t="s">
        <v>2047</v>
      </c>
      <c r="J2031" s="5" t="s">
        <v>2048</v>
      </c>
      <c r="K2031" s="168" t="s">
        <v>2049</v>
      </c>
    </row>
    <row r="2032" spans="1:11">
      <c r="A2032" s="171" t="s">
        <v>1025</v>
      </c>
      <c r="B2032" s="5" t="s">
        <v>966</v>
      </c>
      <c r="C2032" s="167" t="s">
        <v>2042</v>
      </c>
      <c r="D2032" s="5" t="s">
        <v>2815</v>
      </c>
      <c r="E2032" s="5" t="str">
        <f>IF(COUNTIF(Site_master[SAP ID],Site_master[[#This Row],[SAP ID]])&gt;1,"duplicate","unique")</f>
        <v>unique</v>
      </c>
      <c r="F2032" s="7" t="s">
        <v>2290</v>
      </c>
      <c r="G2032" s="7" t="s">
        <v>2291</v>
      </c>
      <c r="H2032" s="7" t="s">
        <v>2046</v>
      </c>
      <c r="I2032" s="168" t="s">
        <v>2047</v>
      </c>
      <c r="J2032" s="5" t="s">
        <v>2048</v>
      </c>
      <c r="K2032" s="168" t="s">
        <v>2049</v>
      </c>
    </row>
    <row r="2033" spans="1:11">
      <c r="A2033" s="171" t="s">
        <v>1025</v>
      </c>
      <c r="B2033" s="5" t="s">
        <v>966</v>
      </c>
      <c r="C2033" s="167" t="s">
        <v>2042</v>
      </c>
      <c r="D2033" s="5" t="s">
        <v>2816</v>
      </c>
      <c r="E2033" s="5" t="str">
        <f>IF(COUNTIF(Site_master[SAP ID],Site_master[[#This Row],[SAP ID]])&gt;1,"duplicate","unique")</f>
        <v>unique</v>
      </c>
      <c r="F2033" s="7" t="s">
        <v>2290</v>
      </c>
      <c r="G2033" s="7" t="s">
        <v>2291</v>
      </c>
      <c r="H2033" s="7" t="s">
        <v>2046</v>
      </c>
      <c r="I2033" s="168" t="s">
        <v>2047</v>
      </c>
      <c r="J2033" s="5" t="s">
        <v>2048</v>
      </c>
      <c r="K2033" s="168" t="s">
        <v>2049</v>
      </c>
    </row>
    <row r="2034" spans="1:11">
      <c r="A2034" s="171" t="s">
        <v>1025</v>
      </c>
      <c r="B2034" s="5" t="s">
        <v>966</v>
      </c>
      <c r="C2034" s="167" t="s">
        <v>2042</v>
      </c>
      <c r="D2034" s="5" t="s">
        <v>2817</v>
      </c>
      <c r="E2034" s="5" t="str">
        <f>IF(COUNTIF(Site_master[SAP ID],Site_master[[#This Row],[SAP ID]])&gt;1,"duplicate","unique")</f>
        <v>unique</v>
      </c>
      <c r="F2034" s="7" t="s">
        <v>2290</v>
      </c>
      <c r="G2034" s="7" t="s">
        <v>2291</v>
      </c>
      <c r="H2034" s="7" t="s">
        <v>2046</v>
      </c>
      <c r="I2034" s="168" t="s">
        <v>2047</v>
      </c>
      <c r="J2034" s="5" t="s">
        <v>2048</v>
      </c>
      <c r="K2034" s="168" t="s">
        <v>2049</v>
      </c>
    </row>
    <row r="2035" spans="1:11">
      <c r="A2035" s="171" t="s">
        <v>1025</v>
      </c>
      <c r="B2035" s="5" t="s">
        <v>966</v>
      </c>
      <c r="C2035" s="167" t="s">
        <v>2042</v>
      </c>
      <c r="D2035" s="5" t="s">
        <v>2818</v>
      </c>
      <c r="E2035" s="5" t="str">
        <f>IF(COUNTIF(Site_master[SAP ID],Site_master[[#This Row],[SAP ID]])&gt;1,"duplicate","unique")</f>
        <v>unique</v>
      </c>
      <c r="F2035" s="7" t="s">
        <v>2290</v>
      </c>
      <c r="G2035" s="7" t="s">
        <v>2291</v>
      </c>
      <c r="H2035" s="7" t="s">
        <v>2046</v>
      </c>
      <c r="I2035" s="168" t="s">
        <v>2047</v>
      </c>
      <c r="J2035" s="5" t="s">
        <v>2048</v>
      </c>
      <c r="K2035" s="168" t="s">
        <v>2049</v>
      </c>
    </row>
    <row r="2036" spans="1:11">
      <c r="A2036" s="171" t="s">
        <v>1025</v>
      </c>
      <c r="B2036" s="5" t="s">
        <v>966</v>
      </c>
      <c r="C2036" s="167" t="s">
        <v>2042</v>
      </c>
      <c r="D2036" s="5" t="s">
        <v>2819</v>
      </c>
      <c r="E2036" s="5" t="str">
        <f>IF(COUNTIF(Site_master[SAP ID],Site_master[[#This Row],[SAP ID]])&gt;1,"duplicate","unique")</f>
        <v>unique</v>
      </c>
      <c r="F2036" s="7" t="s">
        <v>2290</v>
      </c>
      <c r="G2036" s="7" t="s">
        <v>2291</v>
      </c>
      <c r="H2036" s="7" t="s">
        <v>2046</v>
      </c>
      <c r="I2036" s="168" t="s">
        <v>2047</v>
      </c>
      <c r="J2036" s="5" t="s">
        <v>2048</v>
      </c>
      <c r="K2036" s="168" t="s">
        <v>2049</v>
      </c>
    </row>
    <row r="2037" spans="1:11">
      <c r="A2037" s="171" t="s">
        <v>1025</v>
      </c>
      <c r="B2037" s="5" t="s">
        <v>966</v>
      </c>
      <c r="C2037" s="167" t="s">
        <v>2042</v>
      </c>
      <c r="D2037" s="5" t="s">
        <v>2820</v>
      </c>
      <c r="E2037" s="5" t="str">
        <f>IF(COUNTIF(Site_master[SAP ID],Site_master[[#This Row],[SAP ID]])&gt;1,"duplicate","unique")</f>
        <v>unique</v>
      </c>
      <c r="F2037" s="7" t="s">
        <v>2290</v>
      </c>
      <c r="G2037" s="7" t="s">
        <v>2291</v>
      </c>
      <c r="H2037" s="7" t="s">
        <v>2046</v>
      </c>
      <c r="I2037" s="168" t="s">
        <v>2047</v>
      </c>
      <c r="J2037" s="5" t="s">
        <v>2048</v>
      </c>
      <c r="K2037" s="168" t="s">
        <v>2049</v>
      </c>
    </row>
    <row r="2038" spans="1:11">
      <c r="A2038" s="171" t="s">
        <v>1025</v>
      </c>
      <c r="B2038" s="5" t="s">
        <v>966</v>
      </c>
      <c r="C2038" s="167" t="s">
        <v>2042</v>
      </c>
      <c r="D2038" s="5" t="s">
        <v>2821</v>
      </c>
      <c r="E2038" s="5" t="str">
        <f>IF(COUNTIF(Site_master[SAP ID],Site_master[[#This Row],[SAP ID]])&gt;1,"duplicate","unique")</f>
        <v>unique</v>
      </c>
      <c r="F2038" s="7" t="s">
        <v>2290</v>
      </c>
      <c r="G2038" s="7" t="s">
        <v>2291</v>
      </c>
      <c r="H2038" s="7" t="s">
        <v>2046</v>
      </c>
      <c r="I2038" s="168" t="s">
        <v>2047</v>
      </c>
      <c r="J2038" s="5" t="s">
        <v>2048</v>
      </c>
      <c r="K2038" s="168" t="s">
        <v>2049</v>
      </c>
    </row>
    <row r="2039" spans="1:11">
      <c r="A2039" s="171" t="s">
        <v>1025</v>
      </c>
      <c r="B2039" s="5" t="s">
        <v>966</v>
      </c>
      <c r="C2039" s="167" t="s">
        <v>2042</v>
      </c>
      <c r="D2039" s="5" t="s">
        <v>2822</v>
      </c>
      <c r="E2039" s="5" t="str">
        <f>IF(COUNTIF(Site_master[SAP ID],Site_master[[#This Row],[SAP ID]])&gt;1,"duplicate","unique")</f>
        <v>unique</v>
      </c>
      <c r="F2039" s="7" t="s">
        <v>2071</v>
      </c>
      <c r="G2039" s="7" t="s">
        <v>2072</v>
      </c>
      <c r="H2039" s="7" t="s">
        <v>2046</v>
      </c>
      <c r="I2039" s="168" t="s">
        <v>2053</v>
      </c>
      <c r="J2039" t="s">
        <v>2054</v>
      </c>
      <c r="K2039" s="168" t="s">
        <v>2055</v>
      </c>
    </row>
    <row r="2040" spans="1:11">
      <c r="A2040" s="171" t="s">
        <v>1025</v>
      </c>
      <c r="B2040" s="5" t="s">
        <v>966</v>
      </c>
      <c r="C2040" s="167" t="s">
        <v>2042</v>
      </c>
      <c r="D2040" s="5" t="s">
        <v>2823</v>
      </c>
      <c r="E2040" s="5" t="str">
        <f>IF(COUNTIF(Site_master[SAP ID],Site_master[[#This Row],[SAP ID]])&gt;1,"duplicate","unique")</f>
        <v>unique</v>
      </c>
      <c r="F2040" s="7" t="s">
        <v>2794</v>
      </c>
      <c r="G2040" s="7" t="s">
        <v>2795</v>
      </c>
      <c r="H2040" s="7" t="s">
        <v>2100</v>
      </c>
      <c r="I2040" s="168" t="s">
        <v>2543</v>
      </c>
      <c r="J2040" t="s">
        <v>2544</v>
      </c>
      <c r="K2040" s="168" t="s">
        <v>2545</v>
      </c>
    </row>
    <row r="2041" spans="1:11">
      <c r="A2041" s="171" t="s">
        <v>1025</v>
      </c>
      <c r="B2041" s="5" t="s">
        <v>966</v>
      </c>
      <c r="C2041" s="167" t="s">
        <v>2042</v>
      </c>
      <c r="D2041" s="5" t="s">
        <v>2824</v>
      </c>
      <c r="E2041" s="5" t="str">
        <f>IF(COUNTIF(Site_master[SAP ID],Site_master[[#This Row],[SAP ID]])&gt;1,"duplicate","unique")</f>
        <v>unique</v>
      </c>
      <c r="F2041" s="7" t="s">
        <v>2067</v>
      </c>
      <c r="G2041" s="7" t="s">
        <v>2068</v>
      </c>
      <c r="H2041" s="7" t="s">
        <v>2046</v>
      </c>
      <c r="I2041" s="168" t="s">
        <v>2053</v>
      </c>
      <c r="J2041" t="s">
        <v>2054</v>
      </c>
      <c r="K2041" s="168" t="s">
        <v>2055</v>
      </c>
    </row>
    <row r="2042" spans="1:11">
      <c r="A2042" s="171" t="s">
        <v>1025</v>
      </c>
      <c r="B2042" s="5" t="s">
        <v>966</v>
      </c>
      <c r="C2042" s="167" t="s">
        <v>2042</v>
      </c>
      <c r="D2042" s="5" t="s">
        <v>2825</v>
      </c>
      <c r="E2042" s="5" t="str">
        <f>IF(COUNTIF(Site_master[SAP ID],Site_master[[#This Row],[SAP ID]])&gt;1,"duplicate","unique")</f>
        <v>unique</v>
      </c>
      <c r="F2042" s="7" t="s">
        <v>2060</v>
      </c>
      <c r="G2042" s="7" t="s">
        <v>2061</v>
      </c>
      <c r="H2042" s="7" t="s">
        <v>2046</v>
      </c>
      <c r="I2042" s="168" t="s">
        <v>2053</v>
      </c>
      <c r="J2042" t="s">
        <v>2054</v>
      </c>
      <c r="K2042" s="168" t="s">
        <v>2055</v>
      </c>
    </row>
    <row r="2043" spans="1:11">
      <c r="A2043" s="171" t="s">
        <v>1025</v>
      </c>
      <c r="B2043" s="5" t="s">
        <v>966</v>
      </c>
      <c r="C2043" s="167" t="s">
        <v>2042</v>
      </c>
      <c r="D2043" s="5" t="s">
        <v>2826</v>
      </c>
      <c r="E2043" s="5" t="str">
        <f>IF(COUNTIF(Site_master[SAP ID],Site_master[[#This Row],[SAP ID]])&gt;1,"duplicate","unique")</f>
        <v>unique</v>
      </c>
      <c r="F2043" s="7" t="s">
        <v>2060</v>
      </c>
      <c r="G2043" s="7" t="s">
        <v>2061</v>
      </c>
      <c r="H2043" s="7" t="s">
        <v>2046</v>
      </c>
      <c r="I2043" s="168" t="s">
        <v>2053</v>
      </c>
      <c r="J2043" t="s">
        <v>2054</v>
      </c>
      <c r="K2043" s="168" t="s">
        <v>2055</v>
      </c>
    </row>
    <row r="2044" spans="1:11">
      <c r="A2044" s="171" t="s">
        <v>1025</v>
      </c>
      <c r="B2044" s="5" t="s">
        <v>966</v>
      </c>
      <c r="C2044" s="167" t="s">
        <v>2042</v>
      </c>
      <c r="D2044" s="5" t="s">
        <v>2827</v>
      </c>
      <c r="E2044" s="5" t="str">
        <f>IF(COUNTIF(Site_master[SAP ID],Site_master[[#This Row],[SAP ID]])&gt;1,"duplicate","unique")</f>
        <v>unique</v>
      </c>
      <c r="F2044" s="7" t="s">
        <v>2794</v>
      </c>
      <c r="G2044" s="7" t="s">
        <v>2795</v>
      </c>
      <c r="H2044" s="7" t="s">
        <v>2100</v>
      </c>
      <c r="I2044" s="168" t="s">
        <v>2543</v>
      </c>
      <c r="J2044" t="s">
        <v>2544</v>
      </c>
      <c r="K2044" s="168" t="s">
        <v>2545</v>
      </c>
    </row>
    <row r="2045" spans="1:11">
      <c r="A2045" s="171" t="s">
        <v>1025</v>
      </c>
      <c r="B2045" s="5" t="s">
        <v>966</v>
      </c>
      <c r="C2045" s="167" t="s">
        <v>2042</v>
      </c>
      <c r="D2045" s="5" t="s">
        <v>2828</v>
      </c>
      <c r="E2045" s="5" t="str">
        <f>IF(COUNTIF(Site_master[SAP ID],Site_master[[#This Row],[SAP ID]])&gt;1,"duplicate","unique")</f>
        <v>unique</v>
      </c>
      <c r="F2045" s="7" t="s">
        <v>2794</v>
      </c>
      <c r="G2045" s="7" t="s">
        <v>2795</v>
      </c>
      <c r="H2045" s="7" t="s">
        <v>2100</v>
      </c>
      <c r="I2045" s="168" t="s">
        <v>2543</v>
      </c>
      <c r="J2045" t="s">
        <v>2544</v>
      </c>
      <c r="K2045" s="168" t="s">
        <v>2545</v>
      </c>
    </row>
    <row r="2046" spans="1:11">
      <c r="A2046" s="171" t="s">
        <v>1025</v>
      </c>
      <c r="B2046" s="5" t="s">
        <v>966</v>
      </c>
      <c r="C2046" s="167" t="s">
        <v>2042</v>
      </c>
      <c r="D2046" s="5" t="s">
        <v>2829</v>
      </c>
      <c r="E2046" s="5" t="str">
        <f>IF(COUNTIF(Site_master[SAP ID],Site_master[[#This Row],[SAP ID]])&gt;1,"duplicate","unique")</f>
        <v>unique</v>
      </c>
      <c r="F2046" s="7" t="s">
        <v>2794</v>
      </c>
      <c r="G2046" s="7" t="s">
        <v>2795</v>
      </c>
      <c r="H2046" s="7" t="s">
        <v>2100</v>
      </c>
      <c r="I2046" s="168" t="s">
        <v>2543</v>
      </c>
      <c r="J2046" t="s">
        <v>2544</v>
      </c>
      <c r="K2046" s="168" t="s">
        <v>2545</v>
      </c>
    </row>
    <row r="2047" spans="1:11">
      <c r="A2047" s="171" t="s">
        <v>1025</v>
      </c>
      <c r="B2047" s="5" t="s">
        <v>966</v>
      </c>
      <c r="C2047" s="167" t="s">
        <v>2042</v>
      </c>
      <c r="D2047" s="5" t="s">
        <v>2830</v>
      </c>
      <c r="E2047" s="5" t="str">
        <f>IF(COUNTIF(Site_master[SAP ID],Site_master[[#This Row],[SAP ID]])&gt;1,"duplicate","unique")</f>
        <v>unique</v>
      </c>
      <c r="F2047" s="7" t="s">
        <v>2831</v>
      </c>
      <c r="G2047" s="7" t="s">
        <v>2832</v>
      </c>
      <c r="H2047" s="7" t="s">
        <v>2100</v>
      </c>
      <c r="I2047" s="168" t="s">
        <v>2543</v>
      </c>
      <c r="J2047" t="s">
        <v>2544</v>
      </c>
      <c r="K2047" s="168" t="s">
        <v>2545</v>
      </c>
    </row>
    <row r="2048" spans="1:11">
      <c r="A2048" s="171" t="s">
        <v>1025</v>
      </c>
      <c r="B2048" s="5" t="s">
        <v>966</v>
      </c>
      <c r="C2048" s="167" t="s">
        <v>2042</v>
      </c>
      <c r="D2048" s="5" t="s">
        <v>2833</v>
      </c>
      <c r="E2048" s="5" t="str">
        <f>IF(COUNTIF(Site_master[SAP ID],Site_master[[#This Row],[SAP ID]])&gt;1,"duplicate","unique")</f>
        <v>unique</v>
      </c>
      <c r="F2048" s="7" t="s">
        <v>2831</v>
      </c>
      <c r="G2048" s="7" t="s">
        <v>2832</v>
      </c>
      <c r="H2048" s="7" t="s">
        <v>2100</v>
      </c>
      <c r="I2048" s="168" t="s">
        <v>2543</v>
      </c>
      <c r="J2048" t="s">
        <v>2544</v>
      </c>
      <c r="K2048" s="168" t="s">
        <v>2545</v>
      </c>
    </row>
    <row r="2049" spans="1:11">
      <c r="A2049" s="171" t="s">
        <v>1025</v>
      </c>
      <c r="B2049" s="5" t="s">
        <v>966</v>
      </c>
      <c r="C2049" s="167" t="s">
        <v>2042</v>
      </c>
      <c r="D2049" s="5" t="s">
        <v>2834</v>
      </c>
      <c r="E2049" s="5" t="str">
        <f>IF(COUNTIF(Site_master[SAP ID],Site_master[[#This Row],[SAP ID]])&gt;1,"duplicate","unique")</f>
        <v>unique</v>
      </c>
      <c r="F2049" s="7" t="s">
        <v>2831</v>
      </c>
      <c r="G2049" s="7" t="s">
        <v>2832</v>
      </c>
      <c r="H2049" s="7" t="s">
        <v>2100</v>
      </c>
      <c r="I2049" s="168" t="s">
        <v>2543</v>
      </c>
      <c r="J2049" t="s">
        <v>2544</v>
      </c>
      <c r="K2049" s="168" t="s">
        <v>2545</v>
      </c>
    </row>
    <row r="2050" spans="1:11">
      <c r="A2050" s="171" t="s">
        <v>1025</v>
      </c>
      <c r="B2050" s="5" t="s">
        <v>966</v>
      </c>
      <c r="C2050" s="167" t="s">
        <v>2042</v>
      </c>
      <c r="D2050" s="5" t="s">
        <v>2835</v>
      </c>
      <c r="E2050" s="5" t="str">
        <f>IF(COUNTIF(Site_master[SAP ID],Site_master[[#This Row],[SAP ID]])&gt;1,"duplicate","unique")</f>
        <v>unique</v>
      </c>
      <c r="F2050" s="7" t="s">
        <v>2831</v>
      </c>
      <c r="G2050" s="7" t="s">
        <v>2832</v>
      </c>
      <c r="H2050" s="7" t="s">
        <v>2100</v>
      </c>
      <c r="I2050" s="168" t="s">
        <v>2543</v>
      </c>
      <c r="J2050" t="s">
        <v>2544</v>
      </c>
      <c r="K2050" s="168" t="s">
        <v>2545</v>
      </c>
    </row>
    <row r="2051" spans="1:11">
      <c r="A2051" s="171" t="s">
        <v>1025</v>
      </c>
      <c r="B2051" s="5" t="s">
        <v>966</v>
      </c>
      <c r="C2051" s="167" t="s">
        <v>2042</v>
      </c>
      <c r="D2051" s="5" t="s">
        <v>2836</v>
      </c>
      <c r="E2051" s="5" t="str">
        <f>IF(COUNTIF(Site_master[SAP ID],Site_master[[#This Row],[SAP ID]])&gt;1,"duplicate","unique")</f>
        <v>unique</v>
      </c>
      <c r="F2051" s="7" t="s">
        <v>2831</v>
      </c>
      <c r="G2051" s="7" t="s">
        <v>2832</v>
      </c>
      <c r="H2051" s="7" t="s">
        <v>2100</v>
      </c>
      <c r="I2051" s="168" t="s">
        <v>2543</v>
      </c>
      <c r="J2051" t="s">
        <v>2544</v>
      </c>
      <c r="K2051" s="168" t="s">
        <v>2545</v>
      </c>
    </row>
    <row r="2052" spans="1:11">
      <c r="A2052" s="171" t="s">
        <v>1025</v>
      </c>
      <c r="B2052" s="5" t="s">
        <v>966</v>
      </c>
      <c r="C2052" s="167" t="s">
        <v>2042</v>
      </c>
      <c r="D2052" s="5" t="s">
        <v>2837</v>
      </c>
      <c r="E2052" s="5" t="str">
        <f>IF(COUNTIF(Site_master[SAP ID],Site_master[[#This Row],[SAP ID]])&gt;1,"duplicate","unique")</f>
        <v>unique</v>
      </c>
      <c r="F2052" s="7" t="s">
        <v>2831</v>
      </c>
      <c r="G2052" s="7" t="s">
        <v>2832</v>
      </c>
      <c r="H2052" s="7" t="s">
        <v>2100</v>
      </c>
      <c r="I2052" s="168" t="s">
        <v>2543</v>
      </c>
      <c r="J2052" t="s">
        <v>2544</v>
      </c>
      <c r="K2052" s="168" t="s">
        <v>2545</v>
      </c>
    </row>
    <row r="2053" spans="1:11">
      <c r="A2053" s="171" t="s">
        <v>1025</v>
      </c>
      <c r="B2053" s="5" t="s">
        <v>966</v>
      </c>
      <c r="C2053" s="167" t="s">
        <v>2042</v>
      </c>
      <c r="D2053" s="5" t="s">
        <v>2838</v>
      </c>
      <c r="E2053" s="5" t="str">
        <f>IF(COUNTIF(Site_master[SAP ID],Site_master[[#This Row],[SAP ID]])&gt;1,"duplicate","unique")</f>
        <v>unique</v>
      </c>
      <c r="F2053" s="7" t="s">
        <v>2839</v>
      </c>
      <c r="G2053" s="7" t="s">
        <v>2840</v>
      </c>
      <c r="H2053" s="7" t="s">
        <v>2100</v>
      </c>
      <c r="I2053" s="168" t="s">
        <v>2543</v>
      </c>
      <c r="J2053" t="s">
        <v>2544</v>
      </c>
      <c r="K2053" s="168" t="s">
        <v>2545</v>
      </c>
    </row>
    <row r="2054" spans="1:11">
      <c r="A2054" s="171" t="s">
        <v>1025</v>
      </c>
      <c r="B2054" s="5" t="s">
        <v>966</v>
      </c>
      <c r="C2054" s="167" t="s">
        <v>2042</v>
      </c>
      <c r="D2054" s="5" t="s">
        <v>2841</v>
      </c>
      <c r="E2054" s="5" t="str">
        <f>IF(COUNTIF(Site_master[SAP ID],Site_master[[#This Row],[SAP ID]])&gt;1,"duplicate","unique")</f>
        <v>unique</v>
      </c>
      <c r="F2054" s="7" t="s">
        <v>2839</v>
      </c>
      <c r="G2054" s="7" t="s">
        <v>2840</v>
      </c>
      <c r="H2054" s="7" t="s">
        <v>2100</v>
      </c>
      <c r="I2054" s="168" t="s">
        <v>2543</v>
      </c>
      <c r="J2054" t="s">
        <v>2544</v>
      </c>
      <c r="K2054" s="168" t="s">
        <v>2545</v>
      </c>
    </row>
    <row r="2055" spans="1:11">
      <c r="A2055" s="171" t="s">
        <v>1025</v>
      </c>
      <c r="B2055" s="5" t="s">
        <v>966</v>
      </c>
      <c r="C2055" s="167" t="s">
        <v>2042</v>
      </c>
      <c r="D2055" s="5" t="s">
        <v>2842</v>
      </c>
      <c r="E2055" s="5" t="str">
        <f>IF(COUNTIF(Site_master[SAP ID],Site_master[[#This Row],[SAP ID]])&gt;1,"duplicate","unique")</f>
        <v>unique</v>
      </c>
      <c r="F2055" s="7" t="s">
        <v>2839</v>
      </c>
      <c r="G2055" s="7" t="s">
        <v>2840</v>
      </c>
      <c r="H2055" s="7" t="s">
        <v>2100</v>
      </c>
      <c r="I2055" s="168" t="s">
        <v>2543</v>
      </c>
      <c r="J2055" t="s">
        <v>2544</v>
      </c>
      <c r="K2055" s="168" t="s">
        <v>2545</v>
      </c>
    </row>
    <row r="2056" spans="1:11">
      <c r="A2056" s="171" t="s">
        <v>1025</v>
      </c>
      <c r="B2056" s="5" t="s">
        <v>966</v>
      </c>
      <c r="C2056" s="167" t="s">
        <v>2042</v>
      </c>
      <c r="D2056" s="5" t="s">
        <v>2843</v>
      </c>
      <c r="E2056" s="5" t="str">
        <f>IF(COUNTIF(Site_master[SAP ID],Site_master[[#This Row],[SAP ID]])&gt;1,"duplicate","unique")</f>
        <v>unique</v>
      </c>
      <c r="F2056" s="7" t="s">
        <v>2839</v>
      </c>
      <c r="G2056" s="7" t="s">
        <v>2840</v>
      </c>
      <c r="H2056" s="7" t="s">
        <v>2100</v>
      </c>
      <c r="I2056" s="168" t="s">
        <v>2543</v>
      </c>
      <c r="J2056" t="s">
        <v>2544</v>
      </c>
      <c r="K2056" s="168" t="s">
        <v>2545</v>
      </c>
    </row>
    <row r="2057" spans="1:11">
      <c r="A2057" s="171" t="s">
        <v>1025</v>
      </c>
      <c r="B2057" s="5" t="s">
        <v>966</v>
      </c>
      <c r="C2057" s="167" t="s">
        <v>2042</v>
      </c>
      <c r="D2057" s="5" t="s">
        <v>2844</v>
      </c>
      <c r="E2057" s="5" t="str">
        <f>IF(COUNTIF(Site_master[SAP ID],Site_master[[#This Row],[SAP ID]])&gt;1,"duplicate","unique")</f>
        <v>unique</v>
      </c>
      <c r="F2057" s="7" t="s">
        <v>2839</v>
      </c>
      <c r="G2057" s="7" t="s">
        <v>2840</v>
      </c>
      <c r="H2057" s="7" t="s">
        <v>2100</v>
      </c>
      <c r="I2057" s="168" t="s">
        <v>2543</v>
      </c>
      <c r="J2057" t="s">
        <v>2544</v>
      </c>
      <c r="K2057" s="168" t="s">
        <v>2545</v>
      </c>
    </row>
    <row r="2058" spans="1:11">
      <c r="A2058" s="171" t="s">
        <v>1025</v>
      </c>
      <c r="B2058" s="5" t="s">
        <v>966</v>
      </c>
      <c r="C2058" s="167" t="s">
        <v>2042</v>
      </c>
      <c r="D2058" s="5" t="s">
        <v>2845</v>
      </c>
      <c r="E2058" s="5" t="str">
        <f>IF(COUNTIF(Site_master[SAP ID],Site_master[[#This Row],[SAP ID]])&gt;1,"duplicate","unique")</f>
        <v>unique</v>
      </c>
      <c r="F2058" s="7" t="s">
        <v>2839</v>
      </c>
      <c r="G2058" s="7" t="s">
        <v>2840</v>
      </c>
      <c r="H2058" s="7" t="s">
        <v>2100</v>
      </c>
      <c r="I2058" s="168" t="s">
        <v>2543</v>
      </c>
      <c r="J2058" t="s">
        <v>2544</v>
      </c>
      <c r="K2058" s="168" t="s">
        <v>2545</v>
      </c>
    </row>
    <row r="2059" spans="1:11">
      <c r="A2059" s="171" t="s">
        <v>1025</v>
      </c>
      <c r="B2059" s="5" t="s">
        <v>966</v>
      </c>
      <c r="C2059" s="167" t="s">
        <v>2042</v>
      </c>
      <c r="D2059" s="5" t="s">
        <v>2846</v>
      </c>
      <c r="E2059" s="5" t="str">
        <f>IF(COUNTIF(Site_master[SAP ID],Site_master[[#This Row],[SAP ID]])&gt;1,"duplicate","unique")</f>
        <v>unique</v>
      </c>
      <c r="F2059" s="7" t="s">
        <v>2839</v>
      </c>
      <c r="G2059" s="7" t="s">
        <v>2840</v>
      </c>
      <c r="H2059" s="7" t="s">
        <v>2100</v>
      </c>
      <c r="I2059" s="168" t="s">
        <v>2543</v>
      </c>
      <c r="J2059" t="s">
        <v>2544</v>
      </c>
      <c r="K2059" s="168" t="s">
        <v>2545</v>
      </c>
    </row>
    <row r="2060" spans="1:11">
      <c r="A2060" s="171" t="s">
        <v>1025</v>
      </c>
      <c r="B2060" s="5" t="s">
        <v>966</v>
      </c>
      <c r="C2060" s="167" t="s">
        <v>2042</v>
      </c>
      <c r="D2060" s="5" t="s">
        <v>2847</v>
      </c>
      <c r="E2060" s="5" t="str">
        <f>IF(COUNTIF(Site_master[SAP ID],Site_master[[#This Row],[SAP ID]])&gt;1,"duplicate","unique")</f>
        <v>unique</v>
      </c>
      <c r="F2060" s="7" t="s">
        <v>2839</v>
      </c>
      <c r="G2060" s="7" t="s">
        <v>2840</v>
      </c>
      <c r="H2060" s="7" t="s">
        <v>2100</v>
      </c>
      <c r="I2060" s="168" t="s">
        <v>2543</v>
      </c>
      <c r="J2060" t="s">
        <v>2544</v>
      </c>
      <c r="K2060" s="168" t="s">
        <v>2545</v>
      </c>
    </row>
    <row r="2061" spans="1:11">
      <c r="A2061" s="171" t="s">
        <v>1025</v>
      </c>
      <c r="B2061" s="5" t="s">
        <v>966</v>
      </c>
      <c r="C2061" s="167" t="s">
        <v>2042</v>
      </c>
      <c r="D2061" s="5" t="s">
        <v>2848</v>
      </c>
      <c r="E2061" s="5" t="str">
        <f>IF(COUNTIF(Site_master[SAP ID],Site_master[[#This Row],[SAP ID]])&gt;1,"duplicate","unique")</f>
        <v>unique</v>
      </c>
      <c r="F2061" s="7" t="s">
        <v>2465</v>
      </c>
      <c r="G2061" s="7" t="s">
        <v>2466</v>
      </c>
      <c r="H2061" s="7" t="s">
        <v>2046</v>
      </c>
      <c r="I2061" s="168" t="s">
        <v>2190</v>
      </c>
      <c r="J2061" s="5" t="s">
        <v>2191</v>
      </c>
      <c r="K2061" s="169" t="s">
        <v>2192</v>
      </c>
    </row>
    <row r="2062" spans="1:11">
      <c r="A2062" s="171" t="s">
        <v>1025</v>
      </c>
      <c r="B2062" s="5" t="s">
        <v>966</v>
      </c>
      <c r="C2062" s="167" t="s">
        <v>2042</v>
      </c>
      <c r="D2062" s="5" t="s">
        <v>2849</v>
      </c>
      <c r="E2062" s="5" t="str">
        <f>IF(COUNTIF(Site_master[SAP ID],Site_master[[#This Row],[SAP ID]])&gt;1,"duplicate","unique")</f>
        <v>unique</v>
      </c>
      <c r="F2062" s="7" t="s">
        <v>2801</v>
      </c>
      <c r="G2062" s="7" t="s">
        <v>2802</v>
      </c>
      <c r="H2062" s="7" t="s">
        <v>2100</v>
      </c>
      <c r="I2062" s="168" t="s">
        <v>2543</v>
      </c>
      <c r="J2062" t="s">
        <v>2544</v>
      </c>
      <c r="K2062" s="168" t="s">
        <v>2545</v>
      </c>
    </row>
    <row r="2063" spans="1:11">
      <c r="A2063" s="171" t="s">
        <v>1025</v>
      </c>
      <c r="B2063" s="5" t="s">
        <v>966</v>
      </c>
      <c r="C2063" s="167" t="s">
        <v>2042</v>
      </c>
      <c r="D2063" s="5" t="s">
        <v>2850</v>
      </c>
      <c r="E2063" s="5" t="str">
        <f>IF(COUNTIF(Site_master[SAP ID],Site_master[[#This Row],[SAP ID]])&gt;1,"duplicate","unique")</f>
        <v>unique</v>
      </c>
      <c r="F2063" s="7" t="s">
        <v>2801</v>
      </c>
      <c r="G2063" s="7" t="s">
        <v>2802</v>
      </c>
      <c r="H2063" s="7" t="s">
        <v>2100</v>
      </c>
      <c r="I2063" s="168" t="s">
        <v>2543</v>
      </c>
      <c r="J2063" t="s">
        <v>2544</v>
      </c>
      <c r="K2063" s="168" t="s">
        <v>2545</v>
      </c>
    </row>
    <row r="2064" spans="1:11">
      <c r="A2064" s="171" t="s">
        <v>1025</v>
      </c>
      <c r="B2064" s="5" t="s">
        <v>966</v>
      </c>
      <c r="C2064" s="167" t="s">
        <v>2042</v>
      </c>
      <c r="D2064" s="5" t="s">
        <v>2851</v>
      </c>
      <c r="E2064" s="5" t="str">
        <f>IF(COUNTIF(Site_master[SAP ID],Site_master[[#This Row],[SAP ID]])&gt;1,"duplicate","unique")</f>
        <v>unique</v>
      </c>
      <c r="F2064" s="7" t="s">
        <v>2801</v>
      </c>
      <c r="G2064" s="7" t="s">
        <v>2802</v>
      </c>
      <c r="H2064" s="7" t="s">
        <v>2100</v>
      </c>
      <c r="I2064" s="168" t="s">
        <v>2543</v>
      </c>
      <c r="J2064" t="s">
        <v>2544</v>
      </c>
      <c r="K2064" s="168" t="s">
        <v>2545</v>
      </c>
    </row>
    <row r="2065" spans="1:11">
      <c r="A2065" s="171" t="s">
        <v>1025</v>
      </c>
      <c r="B2065" s="5" t="s">
        <v>966</v>
      </c>
      <c r="C2065" s="167" t="s">
        <v>2042</v>
      </c>
      <c r="D2065" s="5" t="s">
        <v>2852</v>
      </c>
      <c r="E2065" s="5" t="str">
        <f>IF(COUNTIF(Site_master[SAP ID],Site_master[[#This Row],[SAP ID]])&gt;1,"duplicate","unique")</f>
        <v>unique</v>
      </c>
      <c r="F2065" s="7" t="s">
        <v>2801</v>
      </c>
      <c r="G2065" s="7" t="s">
        <v>2802</v>
      </c>
      <c r="H2065" s="7" t="s">
        <v>2100</v>
      </c>
      <c r="I2065" s="168" t="s">
        <v>2543</v>
      </c>
      <c r="J2065" t="s">
        <v>2544</v>
      </c>
      <c r="K2065" s="168" t="s">
        <v>2545</v>
      </c>
    </row>
    <row r="2066" spans="1:11">
      <c r="A2066" s="171" t="s">
        <v>1025</v>
      </c>
      <c r="B2066" s="5" t="s">
        <v>966</v>
      </c>
      <c r="C2066" s="167" t="s">
        <v>2042</v>
      </c>
      <c r="D2066" s="5" t="s">
        <v>2853</v>
      </c>
      <c r="E2066" s="5" t="str">
        <f>IF(COUNTIF(Site_master[SAP ID],Site_master[[#This Row],[SAP ID]])&gt;1,"duplicate","unique")</f>
        <v>unique</v>
      </c>
      <c r="F2066" s="7" t="s">
        <v>2801</v>
      </c>
      <c r="G2066" s="7" t="s">
        <v>2802</v>
      </c>
      <c r="H2066" s="7" t="s">
        <v>2100</v>
      </c>
      <c r="I2066" s="168" t="s">
        <v>2543</v>
      </c>
      <c r="J2066" t="s">
        <v>2544</v>
      </c>
      <c r="K2066" s="168" t="s">
        <v>2545</v>
      </c>
    </row>
    <row r="2067" spans="1:11">
      <c r="A2067" s="171" t="s">
        <v>1025</v>
      </c>
      <c r="B2067" s="5" t="s">
        <v>966</v>
      </c>
      <c r="C2067" s="167" t="s">
        <v>2042</v>
      </c>
      <c r="D2067" s="5" t="s">
        <v>2854</v>
      </c>
      <c r="E2067" s="5" t="str">
        <f>IF(COUNTIF(Site_master[SAP ID],Site_master[[#This Row],[SAP ID]])&gt;1,"duplicate","unique")</f>
        <v>unique</v>
      </c>
      <c r="F2067" s="7" t="s">
        <v>2801</v>
      </c>
      <c r="G2067" s="7" t="s">
        <v>2802</v>
      </c>
      <c r="H2067" s="7" t="s">
        <v>2100</v>
      </c>
      <c r="I2067" s="168" t="s">
        <v>2543</v>
      </c>
      <c r="J2067" t="s">
        <v>2544</v>
      </c>
      <c r="K2067" s="168" t="s">
        <v>2545</v>
      </c>
    </row>
    <row r="2068" spans="1:11">
      <c r="A2068" s="171" t="s">
        <v>1025</v>
      </c>
      <c r="B2068" s="5" t="s">
        <v>966</v>
      </c>
      <c r="C2068" s="167" t="s">
        <v>2042</v>
      </c>
      <c r="D2068" s="5" t="s">
        <v>2855</v>
      </c>
      <c r="E2068" s="5" t="str">
        <f>IF(COUNTIF(Site_master[SAP ID],Site_master[[#This Row],[SAP ID]])&gt;1,"duplicate","unique")</f>
        <v>unique</v>
      </c>
      <c r="F2068" s="7" t="s">
        <v>2801</v>
      </c>
      <c r="G2068" s="7" t="s">
        <v>2802</v>
      </c>
      <c r="H2068" s="7" t="s">
        <v>2100</v>
      </c>
      <c r="I2068" s="168" t="s">
        <v>2543</v>
      </c>
      <c r="J2068" t="s">
        <v>2544</v>
      </c>
      <c r="K2068" s="168" t="s">
        <v>2545</v>
      </c>
    </row>
    <row r="2069" spans="1:11">
      <c r="A2069" s="171" t="s">
        <v>1025</v>
      </c>
      <c r="B2069" s="5" t="s">
        <v>966</v>
      </c>
      <c r="C2069" s="167" t="s">
        <v>2042</v>
      </c>
      <c r="D2069" s="5" t="s">
        <v>2856</v>
      </c>
      <c r="E2069" s="5" t="str">
        <f>IF(COUNTIF(Site_master[SAP ID],Site_master[[#This Row],[SAP ID]])&gt;1,"duplicate","unique")</f>
        <v>unique</v>
      </c>
      <c r="F2069" s="7" t="s">
        <v>2801</v>
      </c>
      <c r="G2069" s="7" t="s">
        <v>2802</v>
      </c>
      <c r="H2069" s="7" t="s">
        <v>2100</v>
      </c>
      <c r="I2069" s="168" t="s">
        <v>2543</v>
      </c>
      <c r="J2069" t="s">
        <v>2544</v>
      </c>
      <c r="K2069" s="168" t="s">
        <v>2545</v>
      </c>
    </row>
    <row r="2070" spans="1:11">
      <c r="A2070" s="171" t="s">
        <v>1025</v>
      </c>
      <c r="B2070" s="5" t="s">
        <v>966</v>
      </c>
      <c r="C2070" s="167" t="s">
        <v>2042</v>
      </c>
      <c r="D2070" s="5" t="s">
        <v>2857</v>
      </c>
      <c r="E2070" s="5" t="str">
        <f>IF(COUNTIF(Site_master[SAP ID],Site_master[[#This Row],[SAP ID]])&gt;1,"duplicate","unique")</f>
        <v>unique</v>
      </c>
      <c r="F2070" s="7" t="s">
        <v>2554</v>
      </c>
      <c r="G2070" s="7" t="s">
        <v>2555</v>
      </c>
      <c r="H2070" s="7" t="s">
        <v>2100</v>
      </c>
      <c r="I2070" s="168" t="s">
        <v>2543</v>
      </c>
      <c r="J2070" t="s">
        <v>2544</v>
      </c>
      <c r="K2070" s="168" t="s">
        <v>2545</v>
      </c>
    </row>
    <row r="2071" spans="1:11">
      <c r="A2071" s="171" t="s">
        <v>1025</v>
      </c>
      <c r="B2071" s="5" t="s">
        <v>966</v>
      </c>
      <c r="C2071" s="167" t="s">
        <v>2042</v>
      </c>
      <c r="D2071" s="5" t="s">
        <v>2858</v>
      </c>
      <c r="E2071" s="5" t="str">
        <f>IF(COUNTIF(Site_master[SAP ID],Site_master[[#This Row],[SAP ID]])&gt;1,"duplicate","unique")</f>
        <v>unique</v>
      </c>
      <c r="F2071" s="7" t="s">
        <v>2859</v>
      </c>
      <c r="G2071" s="7" t="s">
        <v>2860</v>
      </c>
      <c r="H2071" s="7" t="s">
        <v>2100</v>
      </c>
      <c r="I2071" t="s">
        <v>689</v>
      </c>
      <c r="J2071" t="s">
        <v>688</v>
      </c>
      <c r="K2071" t="s">
        <v>2101</v>
      </c>
    </row>
    <row r="2072" spans="1:11">
      <c r="A2072" s="171" t="s">
        <v>1025</v>
      </c>
      <c r="B2072" s="5" t="s">
        <v>966</v>
      </c>
      <c r="C2072" s="167" t="s">
        <v>2042</v>
      </c>
      <c r="D2072" s="5" t="s">
        <v>2861</v>
      </c>
      <c r="E2072" s="5" t="str">
        <f>IF(COUNTIF(Site_master[SAP ID],Site_master[[#This Row],[SAP ID]])&gt;1,"duplicate","unique")</f>
        <v>unique</v>
      </c>
      <c r="F2072" s="7" t="s">
        <v>2226</v>
      </c>
      <c r="G2072" s="7" t="s">
        <v>2227</v>
      </c>
      <c r="H2072" s="7" t="s">
        <v>2100</v>
      </c>
      <c r="I2072" t="s">
        <v>689</v>
      </c>
      <c r="J2072" t="s">
        <v>688</v>
      </c>
      <c r="K2072" t="s">
        <v>2101</v>
      </c>
    </row>
    <row r="2073" spans="1:11">
      <c r="A2073" s="171" t="s">
        <v>1025</v>
      </c>
      <c r="B2073" s="5" t="s">
        <v>966</v>
      </c>
      <c r="C2073" s="167" t="s">
        <v>2042</v>
      </c>
      <c r="D2073" s="5" t="s">
        <v>2862</v>
      </c>
      <c r="E2073" s="5" t="str">
        <f>IF(COUNTIF(Site_master[SAP ID],Site_master[[#This Row],[SAP ID]])&gt;1,"duplicate","unique")</f>
        <v>unique</v>
      </c>
      <c r="F2073" s="7" t="s">
        <v>2859</v>
      </c>
      <c r="G2073" s="7" t="s">
        <v>2860</v>
      </c>
      <c r="H2073" s="7" t="s">
        <v>2100</v>
      </c>
      <c r="I2073" t="s">
        <v>689</v>
      </c>
      <c r="J2073" t="s">
        <v>688</v>
      </c>
      <c r="K2073" t="s">
        <v>2101</v>
      </c>
    </row>
    <row r="2074" spans="1:11">
      <c r="A2074" s="171" t="s">
        <v>1025</v>
      </c>
      <c r="B2074" s="5" t="s">
        <v>966</v>
      </c>
      <c r="C2074" s="167" t="s">
        <v>2042</v>
      </c>
      <c r="D2074" s="5" t="s">
        <v>2863</v>
      </c>
      <c r="E2074" s="5" t="str">
        <f>IF(COUNTIF(Site_master[SAP ID],Site_master[[#This Row],[SAP ID]])&gt;1,"duplicate","unique")</f>
        <v>unique</v>
      </c>
      <c r="F2074" s="7" t="s">
        <v>2512</v>
      </c>
      <c r="G2074" s="7" t="s">
        <v>2513</v>
      </c>
      <c r="H2074" s="7" t="s">
        <v>2100</v>
      </c>
      <c r="I2074" t="s">
        <v>689</v>
      </c>
      <c r="J2074" t="s">
        <v>688</v>
      </c>
      <c r="K2074" t="s">
        <v>2101</v>
      </c>
    </row>
    <row r="2075" spans="1:11">
      <c r="A2075" s="171" t="s">
        <v>1025</v>
      </c>
      <c r="B2075" s="5" t="s">
        <v>966</v>
      </c>
      <c r="C2075" s="167" t="s">
        <v>2042</v>
      </c>
      <c r="D2075" s="5" t="s">
        <v>2864</v>
      </c>
      <c r="E2075" s="5" t="str">
        <f>IF(COUNTIF(Site_master[SAP ID],Site_master[[#This Row],[SAP ID]])&gt;1,"duplicate","unique")</f>
        <v>unique</v>
      </c>
      <c r="F2075" s="7" t="s">
        <v>2512</v>
      </c>
      <c r="G2075" s="7" t="s">
        <v>2513</v>
      </c>
      <c r="H2075" s="7" t="s">
        <v>2100</v>
      </c>
      <c r="I2075" t="s">
        <v>689</v>
      </c>
      <c r="J2075" t="s">
        <v>688</v>
      </c>
      <c r="K2075" t="s">
        <v>2101</v>
      </c>
    </row>
    <row r="2076" spans="1:11">
      <c r="A2076" s="171" t="s">
        <v>1025</v>
      </c>
      <c r="B2076" s="5" t="s">
        <v>966</v>
      </c>
      <c r="C2076" s="167" t="s">
        <v>2042</v>
      </c>
      <c r="D2076" s="5" t="s">
        <v>2865</v>
      </c>
      <c r="E2076" s="5" t="str">
        <f>IF(COUNTIF(Site_master[SAP ID],Site_master[[#This Row],[SAP ID]])&gt;1,"duplicate","unique")</f>
        <v>unique</v>
      </c>
      <c r="F2076" s="7" t="s">
        <v>2859</v>
      </c>
      <c r="G2076" s="7" t="s">
        <v>2860</v>
      </c>
      <c r="H2076" s="7" t="s">
        <v>2100</v>
      </c>
      <c r="I2076" t="s">
        <v>689</v>
      </c>
      <c r="J2076" t="s">
        <v>688</v>
      </c>
      <c r="K2076" t="s">
        <v>2101</v>
      </c>
    </row>
    <row r="2077" spans="1:11">
      <c r="A2077" s="171" t="s">
        <v>1025</v>
      </c>
      <c r="B2077" s="5" t="s">
        <v>966</v>
      </c>
      <c r="C2077" s="167" t="s">
        <v>2042</v>
      </c>
      <c r="D2077" s="5" t="s">
        <v>2866</v>
      </c>
      <c r="E2077" s="5" t="str">
        <f>IF(COUNTIF(Site_master[SAP ID],Site_master[[#This Row],[SAP ID]])&gt;1,"duplicate","unique")</f>
        <v>unique</v>
      </c>
      <c r="F2077" s="7" t="s">
        <v>2512</v>
      </c>
      <c r="G2077" s="7" t="s">
        <v>2513</v>
      </c>
      <c r="H2077" s="7" t="s">
        <v>2100</v>
      </c>
      <c r="I2077" t="s">
        <v>689</v>
      </c>
      <c r="J2077" t="s">
        <v>688</v>
      </c>
      <c r="K2077" t="s">
        <v>2101</v>
      </c>
    </row>
    <row r="2078" spans="1:11">
      <c r="A2078" s="171" t="s">
        <v>1025</v>
      </c>
      <c r="B2078" s="5" t="s">
        <v>966</v>
      </c>
      <c r="C2078" s="167" t="s">
        <v>2042</v>
      </c>
      <c r="D2078" s="5" t="s">
        <v>2867</v>
      </c>
      <c r="E2078" s="5" t="str">
        <f>IF(COUNTIF(Site_master[SAP ID],Site_master[[#This Row],[SAP ID]])&gt;1,"duplicate","unique")</f>
        <v>unique</v>
      </c>
      <c r="F2078" s="7" t="s">
        <v>2226</v>
      </c>
      <c r="G2078" s="7" t="s">
        <v>2227</v>
      </c>
      <c r="H2078" s="7" t="s">
        <v>2100</v>
      </c>
      <c r="I2078" t="s">
        <v>689</v>
      </c>
      <c r="J2078" t="s">
        <v>688</v>
      </c>
      <c r="K2078" t="s">
        <v>2101</v>
      </c>
    </row>
    <row r="2079" spans="1:11">
      <c r="A2079" s="171" t="s">
        <v>1025</v>
      </c>
      <c r="B2079" s="5" t="s">
        <v>966</v>
      </c>
      <c r="C2079" s="167" t="s">
        <v>2042</v>
      </c>
      <c r="D2079" s="5" t="s">
        <v>2868</v>
      </c>
      <c r="E2079" s="5" t="str">
        <f>IF(COUNTIF(Site_master[SAP ID],Site_master[[#This Row],[SAP ID]])&gt;1,"duplicate","unique")</f>
        <v>unique</v>
      </c>
      <c r="F2079" s="7" t="s">
        <v>2226</v>
      </c>
      <c r="G2079" s="7" t="s">
        <v>2227</v>
      </c>
      <c r="H2079" s="7" t="s">
        <v>2100</v>
      </c>
      <c r="I2079" t="s">
        <v>689</v>
      </c>
      <c r="J2079" t="s">
        <v>688</v>
      </c>
      <c r="K2079" t="s">
        <v>2101</v>
      </c>
    </row>
    <row r="2080" spans="1:11">
      <c r="A2080" s="171" t="s">
        <v>1025</v>
      </c>
      <c r="B2080" s="5" t="s">
        <v>966</v>
      </c>
      <c r="C2080" s="167" t="s">
        <v>2042</v>
      </c>
      <c r="D2080" s="5" t="s">
        <v>2869</v>
      </c>
      <c r="E2080" s="5" t="str">
        <f>IF(COUNTIF(Site_master[SAP ID],Site_master[[#This Row],[SAP ID]])&gt;1,"duplicate","unique")</f>
        <v>unique</v>
      </c>
      <c r="F2080" s="7" t="s">
        <v>2859</v>
      </c>
      <c r="G2080" s="7" t="s">
        <v>2860</v>
      </c>
      <c r="H2080" s="7" t="s">
        <v>2100</v>
      </c>
      <c r="I2080" t="s">
        <v>689</v>
      </c>
      <c r="J2080" t="s">
        <v>688</v>
      </c>
      <c r="K2080" t="s">
        <v>2101</v>
      </c>
    </row>
    <row r="2081" spans="1:11">
      <c r="A2081" s="171" t="s">
        <v>1025</v>
      </c>
      <c r="B2081" s="5" t="s">
        <v>966</v>
      </c>
      <c r="C2081" s="167" t="s">
        <v>2042</v>
      </c>
      <c r="D2081" s="5" t="s">
        <v>2870</v>
      </c>
      <c r="E2081" s="5" t="str">
        <f>IF(COUNTIF(Site_master[SAP ID],Site_master[[#This Row],[SAP ID]])&gt;1,"duplicate","unique")</f>
        <v>unique</v>
      </c>
      <c r="F2081" s="7" t="s">
        <v>2859</v>
      </c>
      <c r="G2081" s="7" t="s">
        <v>2860</v>
      </c>
      <c r="H2081" s="7" t="s">
        <v>2100</v>
      </c>
      <c r="I2081" t="s">
        <v>689</v>
      </c>
      <c r="J2081" t="s">
        <v>688</v>
      </c>
      <c r="K2081" t="s">
        <v>2101</v>
      </c>
    </row>
    <row r="2082" spans="1:11">
      <c r="A2082" s="171" t="s">
        <v>1025</v>
      </c>
      <c r="B2082" s="5" t="s">
        <v>966</v>
      </c>
      <c r="C2082" s="167" t="s">
        <v>2042</v>
      </c>
      <c r="D2082" s="5" t="s">
        <v>2871</v>
      </c>
      <c r="E2082" s="5" t="str">
        <f>IF(COUNTIF(Site_master[SAP ID],Site_master[[#This Row],[SAP ID]])&gt;1,"duplicate","unique")</f>
        <v>unique</v>
      </c>
      <c r="F2082" s="7" t="s">
        <v>2859</v>
      </c>
      <c r="G2082" s="7" t="s">
        <v>2860</v>
      </c>
      <c r="H2082" s="7" t="s">
        <v>2100</v>
      </c>
      <c r="I2082" t="s">
        <v>689</v>
      </c>
      <c r="J2082" t="s">
        <v>688</v>
      </c>
      <c r="K2082" t="s">
        <v>2101</v>
      </c>
    </row>
    <row r="2083" spans="1:11">
      <c r="A2083" s="171" t="s">
        <v>1025</v>
      </c>
      <c r="B2083" s="5" t="s">
        <v>966</v>
      </c>
      <c r="C2083" s="167" t="s">
        <v>2042</v>
      </c>
      <c r="D2083" s="5" t="s">
        <v>2872</v>
      </c>
      <c r="E2083" s="5" t="str">
        <f>IF(COUNTIF(Site_master[SAP ID],Site_master[[#This Row],[SAP ID]])&gt;1,"duplicate","unique")</f>
        <v>unique</v>
      </c>
      <c r="F2083" s="7" t="s">
        <v>2794</v>
      </c>
      <c r="G2083" s="7" t="s">
        <v>2795</v>
      </c>
      <c r="H2083" s="7" t="s">
        <v>2100</v>
      </c>
      <c r="I2083" s="168" t="s">
        <v>2543</v>
      </c>
      <c r="J2083" t="s">
        <v>2544</v>
      </c>
      <c r="K2083" s="168" t="s">
        <v>2545</v>
      </c>
    </row>
    <row r="2084" spans="1:11">
      <c r="A2084" s="171" t="s">
        <v>1025</v>
      </c>
      <c r="B2084" s="5" t="s">
        <v>966</v>
      </c>
      <c r="C2084" s="167" t="s">
        <v>2042</v>
      </c>
      <c r="D2084" s="5" t="s">
        <v>2873</v>
      </c>
      <c r="E2084" s="5" t="str">
        <f>IF(COUNTIF(Site_master[SAP ID],Site_master[[#This Row],[SAP ID]])&gt;1,"duplicate","unique")</f>
        <v>unique</v>
      </c>
      <c r="F2084" s="7" t="s">
        <v>2874</v>
      </c>
      <c r="G2084" s="7" t="s">
        <v>2875</v>
      </c>
      <c r="H2084" s="7" t="s">
        <v>2100</v>
      </c>
      <c r="I2084" s="168" t="s">
        <v>2543</v>
      </c>
      <c r="J2084" t="s">
        <v>2544</v>
      </c>
      <c r="K2084" s="168" t="s">
        <v>2545</v>
      </c>
    </row>
    <row r="2085" spans="1:11">
      <c r="A2085" s="171" t="s">
        <v>1025</v>
      </c>
      <c r="B2085" s="5" t="s">
        <v>966</v>
      </c>
      <c r="C2085" s="167" t="s">
        <v>2042</v>
      </c>
      <c r="D2085" s="5" t="s">
        <v>2876</v>
      </c>
      <c r="E2085" s="5" t="str">
        <f>IF(COUNTIF(Site_master[SAP ID],Site_master[[#This Row],[SAP ID]])&gt;1,"duplicate","unique")</f>
        <v>unique</v>
      </c>
      <c r="F2085" s="7" t="s">
        <v>2874</v>
      </c>
      <c r="G2085" s="7" t="s">
        <v>2875</v>
      </c>
      <c r="H2085" s="7" t="s">
        <v>2100</v>
      </c>
      <c r="I2085" s="168" t="s">
        <v>2543</v>
      </c>
      <c r="J2085" t="s">
        <v>2544</v>
      </c>
      <c r="K2085" s="168" t="s">
        <v>2545</v>
      </c>
    </row>
    <row r="2086" spans="1:11">
      <c r="A2086" s="171" t="s">
        <v>1025</v>
      </c>
      <c r="B2086" s="5" t="s">
        <v>966</v>
      </c>
      <c r="C2086" s="167" t="s">
        <v>2042</v>
      </c>
      <c r="D2086" s="5" t="s">
        <v>2877</v>
      </c>
      <c r="E2086" s="5" t="str">
        <f>IF(COUNTIF(Site_master[SAP ID],Site_master[[#This Row],[SAP ID]])&gt;1,"duplicate","unique")</f>
        <v>unique</v>
      </c>
      <c r="F2086" s="7" t="s">
        <v>2874</v>
      </c>
      <c r="G2086" s="7" t="s">
        <v>2875</v>
      </c>
      <c r="H2086" s="7" t="s">
        <v>2100</v>
      </c>
      <c r="I2086" s="168" t="s">
        <v>2543</v>
      </c>
      <c r="J2086" t="s">
        <v>2544</v>
      </c>
      <c r="K2086" s="168" t="s">
        <v>2545</v>
      </c>
    </row>
    <row r="2087" spans="1:11">
      <c r="A2087" s="171" t="s">
        <v>1025</v>
      </c>
      <c r="B2087" s="5" t="s">
        <v>966</v>
      </c>
      <c r="C2087" s="167" t="s">
        <v>2042</v>
      </c>
      <c r="D2087" s="5" t="s">
        <v>2878</v>
      </c>
      <c r="E2087" s="5" t="str">
        <f>IF(COUNTIF(Site_master[SAP ID],Site_master[[#This Row],[SAP ID]])&gt;1,"duplicate","unique")</f>
        <v>unique</v>
      </c>
      <c r="F2087" s="7" t="s">
        <v>2874</v>
      </c>
      <c r="G2087" s="7" t="s">
        <v>2875</v>
      </c>
      <c r="H2087" s="7" t="s">
        <v>2100</v>
      </c>
      <c r="I2087" s="168" t="s">
        <v>2543</v>
      </c>
      <c r="J2087" t="s">
        <v>2544</v>
      </c>
      <c r="K2087" s="168" t="s">
        <v>2545</v>
      </c>
    </row>
    <row r="2088" spans="1:11">
      <c r="A2088" s="171" t="s">
        <v>1025</v>
      </c>
      <c r="B2088" s="5" t="s">
        <v>966</v>
      </c>
      <c r="C2088" s="167" t="s">
        <v>2042</v>
      </c>
      <c r="D2088" s="5" t="s">
        <v>2879</v>
      </c>
      <c r="E2088" s="5" t="str">
        <f>IF(COUNTIF(Site_master[SAP ID],Site_master[[#This Row],[SAP ID]])&gt;1,"duplicate","unique")</f>
        <v>unique</v>
      </c>
      <c r="F2088" s="7" t="s">
        <v>2874</v>
      </c>
      <c r="G2088" s="7" t="s">
        <v>2875</v>
      </c>
      <c r="H2088" s="7" t="s">
        <v>2100</v>
      </c>
      <c r="I2088" s="168" t="s">
        <v>2543</v>
      </c>
      <c r="J2088" t="s">
        <v>2544</v>
      </c>
      <c r="K2088" s="168" t="s">
        <v>2545</v>
      </c>
    </row>
    <row r="2089" spans="1:11">
      <c r="A2089" s="171" t="s">
        <v>1025</v>
      </c>
      <c r="B2089" s="5" t="s">
        <v>966</v>
      </c>
      <c r="C2089" s="167" t="s">
        <v>2042</v>
      </c>
      <c r="D2089" s="5" t="s">
        <v>2880</v>
      </c>
      <c r="E2089" s="5" t="str">
        <f>IF(COUNTIF(Site_master[SAP ID],Site_master[[#This Row],[SAP ID]])&gt;1,"duplicate","unique")</f>
        <v>unique</v>
      </c>
      <c r="F2089" s="7" t="s">
        <v>2874</v>
      </c>
      <c r="G2089" s="7" t="s">
        <v>2875</v>
      </c>
      <c r="H2089" s="7" t="s">
        <v>2100</v>
      </c>
      <c r="I2089" s="168" t="s">
        <v>2543</v>
      </c>
      <c r="J2089" t="s">
        <v>2544</v>
      </c>
      <c r="K2089" s="168" t="s">
        <v>2545</v>
      </c>
    </row>
    <row r="2090" spans="1:11">
      <c r="A2090" s="171" t="s">
        <v>1025</v>
      </c>
      <c r="B2090" s="5" t="s">
        <v>966</v>
      </c>
      <c r="C2090" s="167" t="s">
        <v>2042</v>
      </c>
      <c r="D2090" s="5" t="s">
        <v>2881</v>
      </c>
      <c r="E2090" s="5" t="str">
        <f>IF(COUNTIF(Site_master[SAP ID],Site_master[[#This Row],[SAP ID]])&gt;1,"duplicate","unique")</f>
        <v>unique</v>
      </c>
      <c r="F2090" s="7" t="s">
        <v>2874</v>
      </c>
      <c r="G2090" s="7" t="s">
        <v>2875</v>
      </c>
      <c r="H2090" s="7" t="s">
        <v>2100</v>
      </c>
      <c r="I2090" s="168" t="s">
        <v>2543</v>
      </c>
      <c r="J2090" t="s">
        <v>2544</v>
      </c>
      <c r="K2090" s="168" t="s">
        <v>2545</v>
      </c>
    </row>
    <row r="2091" spans="1:11">
      <c r="A2091" s="171" t="s">
        <v>1025</v>
      </c>
      <c r="B2091" s="5" t="s">
        <v>966</v>
      </c>
      <c r="C2091" s="167" t="s">
        <v>2042</v>
      </c>
      <c r="D2091" s="5" t="s">
        <v>2882</v>
      </c>
      <c r="E2091" s="5" t="str">
        <f>IF(COUNTIF(Site_master[SAP ID],Site_master[[#This Row],[SAP ID]])&gt;1,"duplicate","unique")</f>
        <v>unique</v>
      </c>
      <c r="F2091" s="7" t="s">
        <v>2874</v>
      </c>
      <c r="G2091" s="7" t="s">
        <v>2875</v>
      </c>
      <c r="H2091" s="7" t="s">
        <v>2100</v>
      </c>
      <c r="I2091" s="168" t="s">
        <v>2543</v>
      </c>
      <c r="J2091" t="s">
        <v>2544</v>
      </c>
      <c r="K2091" s="168" t="s">
        <v>2545</v>
      </c>
    </row>
    <row r="2092" spans="1:11">
      <c r="A2092" s="171" t="s">
        <v>1025</v>
      </c>
      <c r="B2092" s="5" t="s">
        <v>966</v>
      </c>
      <c r="C2092" s="167" t="s">
        <v>2042</v>
      </c>
      <c r="D2092" s="5" t="s">
        <v>2883</v>
      </c>
      <c r="E2092" s="5" t="str">
        <f>IF(COUNTIF(Site_master[SAP ID],Site_master[[#This Row],[SAP ID]])&gt;1,"duplicate","unique")</f>
        <v>unique</v>
      </c>
      <c r="F2092" s="7" t="s">
        <v>2874</v>
      </c>
      <c r="G2092" s="7" t="s">
        <v>2875</v>
      </c>
      <c r="H2092" s="7" t="s">
        <v>2100</v>
      </c>
      <c r="I2092" s="168" t="s">
        <v>2543</v>
      </c>
      <c r="J2092" t="s">
        <v>2544</v>
      </c>
      <c r="K2092" s="168" t="s">
        <v>2545</v>
      </c>
    </row>
    <row r="2093" spans="1:11">
      <c r="A2093" s="171" t="s">
        <v>1025</v>
      </c>
      <c r="B2093" s="5" t="s">
        <v>966</v>
      </c>
      <c r="C2093" s="167" t="s">
        <v>2042</v>
      </c>
      <c r="D2093" s="5" t="s">
        <v>2884</v>
      </c>
      <c r="E2093" s="5" t="str">
        <f>IF(COUNTIF(Site_master[SAP ID],Site_master[[#This Row],[SAP ID]])&gt;1,"duplicate","unique")</f>
        <v>unique</v>
      </c>
      <c r="F2093" s="7" t="s">
        <v>2874</v>
      </c>
      <c r="G2093" s="7" t="s">
        <v>2875</v>
      </c>
      <c r="H2093" s="7" t="s">
        <v>2100</v>
      </c>
      <c r="I2093" s="168" t="s">
        <v>2543</v>
      </c>
      <c r="J2093" t="s">
        <v>2544</v>
      </c>
      <c r="K2093" s="168" t="s">
        <v>2545</v>
      </c>
    </row>
    <row r="2094" spans="1:11">
      <c r="A2094" s="171" t="s">
        <v>1025</v>
      </c>
      <c r="B2094" s="5" t="s">
        <v>966</v>
      </c>
      <c r="C2094" s="167" t="s">
        <v>2042</v>
      </c>
      <c r="D2094" s="5" t="s">
        <v>2885</v>
      </c>
      <c r="E2094" s="5" t="str">
        <f>IF(COUNTIF(Site_master[SAP ID],Site_master[[#This Row],[SAP ID]])&gt;1,"duplicate","unique")</f>
        <v>unique</v>
      </c>
      <c r="F2094" s="7" t="s">
        <v>2874</v>
      </c>
      <c r="G2094" s="7" t="s">
        <v>2875</v>
      </c>
      <c r="H2094" s="7" t="s">
        <v>2100</v>
      </c>
      <c r="I2094" s="168" t="s">
        <v>2543</v>
      </c>
      <c r="J2094" t="s">
        <v>2544</v>
      </c>
      <c r="K2094" s="168" t="s">
        <v>2545</v>
      </c>
    </row>
    <row r="2095" spans="1:11">
      <c r="A2095" s="171" t="s">
        <v>1025</v>
      </c>
      <c r="B2095" s="5" t="s">
        <v>966</v>
      </c>
      <c r="C2095" s="167" t="s">
        <v>2042</v>
      </c>
      <c r="D2095" s="5" t="s">
        <v>2886</v>
      </c>
      <c r="E2095" s="5" t="str">
        <f>IF(COUNTIF(Site_master[SAP ID],Site_master[[#This Row],[SAP ID]])&gt;1,"duplicate","unique")</f>
        <v>unique</v>
      </c>
      <c r="F2095" s="7" t="s">
        <v>2887</v>
      </c>
      <c r="G2095" s="7" t="s">
        <v>2888</v>
      </c>
      <c r="H2095" s="7" t="s">
        <v>2100</v>
      </c>
      <c r="I2095" s="168" t="s">
        <v>2543</v>
      </c>
      <c r="J2095" t="s">
        <v>2544</v>
      </c>
      <c r="K2095" s="168" t="s">
        <v>2545</v>
      </c>
    </row>
    <row r="2096" spans="1:11">
      <c r="A2096" s="171" t="s">
        <v>1025</v>
      </c>
      <c r="B2096" s="5" t="s">
        <v>966</v>
      </c>
      <c r="C2096" s="167" t="s">
        <v>2042</v>
      </c>
      <c r="D2096" s="5" t="s">
        <v>2889</v>
      </c>
      <c r="E2096" s="5" t="str">
        <f>IF(COUNTIF(Site_master[SAP ID],Site_master[[#This Row],[SAP ID]])&gt;1,"duplicate","unique")</f>
        <v>unique</v>
      </c>
      <c r="F2096" s="7" t="s">
        <v>2887</v>
      </c>
      <c r="G2096" s="7" t="s">
        <v>2888</v>
      </c>
      <c r="H2096" s="7" t="s">
        <v>2100</v>
      </c>
      <c r="I2096" s="168" t="s">
        <v>2543</v>
      </c>
      <c r="J2096" t="s">
        <v>2544</v>
      </c>
      <c r="K2096" s="168" t="s">
        <v>2545</v>
      </c>
    </row>
    <row r="2097" spans="1:11">
      <c r="A2097" s="171" t="s">
        <v>1025</v>
      </c>
      <c r="B2097" s="5" t="s">
        <v>966</v>
      </c>
      <c r="C2097" s="167" t="s">
        <v>2042</v>
      </c>
      <c r="D2097" s="5" t="s">
        <v>2890</v>
      </c>
      <c r="E2097" s="5" t="str">
        <f>IF(COUNTIF(Site_master[SAP ID],Site_master[[#This Row],[SAP ID]])&gt;1,"duplicate","unique")</f>
        <v>unique</v>
      </c>
      <c r="F2097" s="7" t="s">
        <v>2887</v>
      </c>
      <c r="G2097" s="7" t="s">
        <v>2888</v>
      </c>
      <c r="H2097" s="7" t="s">
        <v>2100</v>
      </c>
      <c r="I2097" s="168" t="s">
        <v>2543</v>
      </c>
      <c r="J2097" t="s">
        <v>2544</v>
      </c>
      <c r="K2097" s="168" t="s">
        <v>2545</v>
      </c>
    </row>
    <row r="2098" spans="1:11">
      <c r="A2098" s="171" t="s">
        <v>1025</v>
      </c>
      <c r="B2098" s="5" t="s">
        <v>966</v>
      </c>
      <c r="C2098" s="167" t="s">
        <v>2042</v>
      </c>
      <c r="D2098" s="5" t="s">
        <v>2891</v>
      </c>
      <c r="E2098" s="5" t="str">
        <f>IF(COUNTIF(Site_master[SAP ID],Site_master[[#This Row],[SAP ID]])&gt;1,"duplicate","unique")</f>
        <v>unique</v>
      </c>
      <c r="F2098" s="7" t="s">
        <v>2887</v>
      </c>
      <c r="G2098" s="7" t="s">
        <v>2888</v>
      </c>
      <c r="H2098" s="7" t="s">
        <v>2100</v>
      </c>
      <c r="I2098" s="168" t="s">
        <v>2543</v>
      </c>
      <c r="J2098" t="s">
        <v>2544</v>
      </c>
      <c r="K2098" s="168" t="s">
        <v>2545</v>
      </c>
    </row>
    <row r="2099" spans="1:11">
      <c r="A2099" s="171" t="s">
        <v>1025</v>
      </c>
      <c r="B2099" s="5" t="s">
        <v>966</v>
      </c>
      <c r="C2099" s="167" t="s">
        <v>2042</v>
      </c>
      <c r="D2099" s="5" t="s">
        <v>2892</v>
      </c>
      <c r="E2099" s="5" t="str">
        <f>IF(COUNTIF(Site_master[SAP ID],Site_master[[#This Row],[SAP ID]])&gt;1,"duplicate","unique")</f>
        <v>unique</v>
      </c>
      <c r="F2099" s="7" t="s">
        <v>2887</v>
      </c>
      <c r="G2099" s="7" t="s">
        <v>2888</v>
      </c>
      <c r="H2099" s="7" t="s">
        <v>2100</v>
      </c>
      <c r="I2099" s="168" t="s">
        <v>2543</v>
      </c>
      <c r="J2099" t="s">
        <v>2544</v>
      </c>
      <c r="K2099" s="168" t="s">
        <v>2545</v>
      </c>
    </row>
    <row r="2100" spans="1:11">
      <c r="A2100" s="171" t="s">
        <v>1025</v>
      </c>
      <c r="B2100" s="5" t="s">
        <v>966</v>
      </c>
      <c r="C2100" s="167" t="s">
        <v>2042</v>
      </c>
      <c r="D2100" s="5" t="s">
        <v>2893</v>
      </c>
      <c r="E2100" s="5" t="str">
        <f>IF(COUNTIF(Site_master[SAP ID],Site_master[[#This Row],[SAP ID]])&gt;1,"duplicate","unique")</f>
        <v>unique</v>
      </c>
      <c r="F2100" s="7" t="s">
        <v>2887</v>
      </c>
      <c r="G2100" s="7" t="s">
        <v>2888</v>
      </c>
      <c r="H2100" s="7" t="s">
        <v>2100</v>
      </c>
      <c r="I2100" s="168" t="s">
        <v>2543</v>
      </c>
      <c r="J2100" t="s">
        <v>2544</v>
      </c>
      <c r="K2100" s="168" t="s">
        <v>2545</v>
      </c>
    </row>
    <row r="2101" spans="1:11">
      <c r="A2101" s="171" t="s">
        <v>1025</v>
      </c>
      <c r="B2101" s="5" t="s">
        <v>966</v>
      </c>
      <c r="C2101" s="167" t="s">
        <v>2042</v>
      </c>
      <c r="D2101" s="5" t="s">
        <v>2894</v>
      </c>
      <c r="E2101" s="5" t="str">
        <f>IF(COUNTIF(Site_master[SAP ID],Site_master[[#This Row],[SAP ID]])&gt;1,"duplicate","unique")</f>
        <v>unique</v>
      </c>
      <c r="F2101" s="7" t="s">
        <v>2887</v>
      </c>
      <c r="G2101" s="7" t="s">
        <v>2888</v>
      </c>
      <c r="H2101" s="7" t="s">
        <v>2100</v>
      </c>
      <c r="I2101" s="168" t="s">
        <v>2543</v>
      </c>
      <c r="J2101" t="s">
        <v>2544</v>
      </c>
      <c r="K2101" s="168" t="s">
        <v>2545</v>
      </c>
    </row>
    <row r="2102" spans="1:11">
      <c r="A2102" s="171" t="s">
        <v>1025</v>
      </c>
      <c r="B2102" s="5" t="s">
        <v>966</v>
      </c>
      <c r="C2102" s="167" t="s">
        <v>2042</v>
      </c>
      <c r="D2102" s="5" t="s">
        <v>2895</v>
      </c>
      <c r="E2102" s="5" t="str">
        <f>IF(COUNTIF(Site_master[SAP ID],Site_master[[#This Row],[SAP ID]])&gt;1,"duplicate","unique")</f>
        <v>unique</v>
      </c>
      <c r="F2102" s="7" t="s">
        <v>2887</v>
      </c>
      <c r="G2102" s="7" t="s">
        <v>2888</v>
      </c>
      <c r="H2102" s="7" t="s">
        <v>2100</v>
      </c>
      <c r="I2102" s="168" t="s">
        <v>2543</v>
      </c>
      <c r="J2102" t="s">
        <v>2544</v>
      </c>
      <c r="K2102" s="168" t="s">
        <v>2545</v>
      </c>
    </row>
    <row r="2103" spans="1:11">
      <c r="A2103" s="171" t="s">
        <v>1025</v>
      </c>
      <c r="B2103" s="5" t="s">
        <v>966</v>
      </c>
      <c r="C2103" s="167" t="s">
        <v>2042</v>
      </c>
      <c r="D2103" s="5" t="s">
        <v>2896</v>
      </c>
      <c r="E2103" s="5" t="str">
        <f>IF(COUNTIF(Site_master[SAP ID],Site_master[[#This Row],[SAP ID]])&gt;1,"duplicate","unique")</f>
        <v>unique</v>
      </c>
      <c r="F2103" s="7" t="s">
        <v>2887</v>
      </c>
      <c r="G2103" s="7" t="s">
        <v>2888</v>
      </c>
      <c r="H2103" s="7" t="s">
        <v>2100</v>
      </c>
      <c r="I2103" s="168" t="s">
        <v>2543</v>
      </c>
      <c r="J2103" t="s">
        <v>2544</v>
      </c>
      <c r="K2103" s="168" t="s">
        <v>2545</v>
      </c>
    </row>
    <row r="2104" spans="1:11">
      <c r="A2104" s="171" t="s">
        <v>1025</v>
      </c>
      <c r="B2104" s="5" t="s">
        <v>966</v>
      </c>
      <c r="C2104" s="167" t="s">
        <v>2042</v>
      </c>
      <c r="D2104" s="5" t="s">
        <v>2897</v>
      </c>
      <c r="E2104" s="5" t="str">
        <f>IF(COUNTIF(Site_master[SAP ID],Site_master[[#This Row],[SAP ID]])&gt;1,"duplicate","unique")</f>
        <v>unique</v>
      </c>
      <c r="F2104" s="7" t="s">
        <v>2887</v>
      </c>
      <c r="G2104" s="7" t="s">
        <v>2888</v>
      </c>
      <c r="H2104" s="7" t="s">
        <v>2100</v>
      </c>
      <c r="I2104" s="168" t="s">
        <v>2543</v>
      </c>
      <c r="J2104" t="s">
        <v>2544</v>
      </c>
      <c r="K2104" s="168" t="s">
        <v>2545</v>
      </c>
    </row>
    <row r="2105" spans="1:11">
      <c r="A2105" s="171" t="s">
        <v>1025</v>
      </c>
      <c r="B2105" s="5" t="s">
        <v>966</v>
      </c>
      <c r="C2105" s="167" t="s">
        <v>2042</v>
      </c>
      <c r="D2105" s="5" t="s">
        <v>2898</v>
      </c>
      <c r="E2105" s="5" t="str">
        <f>IF(COUNTIF(Site_master[SAP ID],Site_master[[#This Row],[SAP ID]])&gt;1,"duplicate","unique")</f>
        <v>unique</v>
      </c>
      <c r="F2105" s="7" t="s">
        <v>2887</v>
      </c>
      <c r="G2105" s="7" t="s">
        <v>2888</v>
      </c>
      <c r="H2105" s="7" t="s">
        <v>2100</v>
      </c>
      <c r="I2105" s="168" t="s">
        <v>2543</v>
      </c>
      <c r="J2105" t="s">
        <v>2544</v>
      </c>
      <c r="K2105" s="168" t="s">
        <v>2545</v>
      </c>
    </row>
    <row r="2106" spans="1:11">
      <c r="A2106" s="171" t="s">
        <v>1025</v>
      </c>
      <c r="B2106" s="5" t="s">
        <v>966</v>
      </c>
      <c r="C2106" s="167" t="s">
        <v>2042</v>
      </c>
      <c r="D2106" s="5" t="s">
        <v>2899</v>
      </c>
      <c r="E2106" s="5" t="str">
        <f>IF(COUNTIF(Site_master[SAP ID],Site_master[[#This Row],[SAP ID]])&gt;1,"duplicate","unique")</f>
        <v>unique</v>
      </c>
      <c r="F2106" s="7" t="s">
        <v>2143</v>
      </c>
      <c r="G2106" s="7" t="s">
        <v>2144</v>
      </c>
      <c r="H2106" s="7" t="s">
        <v>2100</v>
      </c>
      <c r="I2106" s="168" t="s">
        <v>2047</v>
      </c>
      <c r="J2106" s="5" t="s">
        <v>2048</v>
      </c>
      <c r="K2106" s="168" t="s">
        <v>2049</v>
      </c>
    </row>
    <row r="2107" spans="1:11">
      <c r="A2107" s="171" t="s">
        <v>1025</v>
      </c>
      <c r="B2107" s="5" t="s">
        <v>966</v>
      </c>
      <c r="C2107" s="167" t="s">
        <v>2042</v>
      </c>
      <c r="D2107" s="5" t="s">
        <v>2900</v>
      </c>
      <c r="E2107" s="5" t="str">
        <f>IF(COUNTIF(Site_master[SAP ID],Site_master[[#This Row],[SAP ID]])&gt;1,"duplicate","unique")</f>
        <v>unique</v>
      </c>
      <c r="F2107" s="7" t="s">
        <v>2203</v>
      </c>
      <c r="G2107" s="7" t="s">
        <v>2204</v>
      </c>
      <c r="H2107" s="7" t="s">
        <v>2100</v>
      </c>
      <c r="I2107" t="s">
        <v>689</v>
      </c>
      <c r="J2107" t="s">
        <v>688</v>
      </c>
      <c r="K2107" t="s">
        <v>2101</v>
      </c>
    </row>
    <row r="2108" spans="1:11">
      <c r="A2108" s="171" t="s">
        <v>1025</v>
      </c>
      <c r="B2108" s="5" t="s">
        <v>966</v>
      </c>
      <c r="C2108" s="167" t="s">
        <v>2042</v>
      </c>
      <c r="D2108" s="5" t="s">
        <v>2901</v>
      </c>
      <c r="E2108" s="5" t="str">
        <f>IF(COUNTIF(Site_master[SAP ID],Site_master[[#This Row],[SAP ID]])&gt;1,"duplicate","unique")</f>
        <v>unique</v>
      </c>
      <c r="F2108" s="7" t="s">
        <v>2400</v>
      </c>
      <c r="G2108" s="7" t="s">
        <v>2401</v>
      </c>
      <c r="H2108" s="7" t="s">
        <v>2046</v>
      </c>
      <c r="I2108" s="168" t="s">
        <v>2053</v>
      </c>
      <c r="J2108" t="s">
        <v>2054</v>
      </c>
      <c r="K2108" s="168" t="s">
        <v>2055</v>
      </c>
    </row>
    <row r="2109" spans="1:11">
      <c r="A2109" s="171" t="s">
        <v>1025</v>
      </c>
      <c r="B2109" s="5" t="s">
        <v>966</v>
      </c>
      <c r="C2109" s="167" t="s">
        <v>2042</v>
      </c>
      <c r="D2109" s="5" t="s">
        <v>2902</v>
      </c>
      <c r="E2109" s="5" t="str">
        <f>IF(COUNTIF(Site_master[SAP ID],Site_master[[#This Row],[SAP ID]])&gt;1,"duplicate","unique")</f>
        <v>unique</v>
      </c>
      <c r="F2109" s="7" t="s">
        <v>2887</v>
      </c>
      <c r="G2109" s="7" t="s">
        <v>2888</v>
      </c>
      <c r="H2109" s="7" t="s">
        <v>2100</v>
      </c>
      <c r="I2109" s="168" t="s">
        <v>2543</v>
      </c>
      <c r="J2109" t="s">
        <v>2544</v>
      </c>
      <c r="K2109" s="168" t="s">
        <v>2545</v>
      </c>
    </row>
    <row r="2110" spans="1:11">
      <c r="A2110" s="171" t="s">
        <v>1025</v>
      </c>
      <c r="B2110" s="5" t="s">
        <v>966</v>
      </c>
      <c r="C2110" s="167" t="s">
        <v>2042</v>
      </c>
      <c r="D2110" s="5" t="s">
        <v>2903</v>
      </c>
      <c r="E2110" s="5" t="str">
        <f>IF(COUNTIF(Site_master[SAP ID],Site_master[[#This Row],[SAP ID]])&gt;1,"duplicate","unique")</f>
        <v>unique</v>
      </c>
      <c r="F2110" s="7" t="s">
        <v>2143</v>
      </c>
      <c r="G2110" s="7" t="s">
        <v>2144</v>
      </c>
      <c r="H2110" s="7" t="s">
        <v>2100</v>
      </c>
      <c r="I2110" s="168" t="s">
        <v>2047</v>
      </c>
      <c r="J2110" s="5" t="s">
        <v>2048</v>
      </c>
      <c r="K2110" s="168" t="s">
        <v>2049</v>
      </c>
    </row>
    <row r="2111" spans="1:11">
      <c r="A2111" s="171" t="s">
        <v>1025</v>
      </c>
      <c r="B2111" s="5" t="s">
        <v>966</v>
      </c>
      <c r="C2111" s="167" t="s">
        <v>2042</v>
      </c>
      <c r="D2111" s="5" t="s">
        <v>2904</v>
      </c>
      <c r="E2111" s="5" t="str">
        <f>IF(COUNTIF(Site_master[SAP ID],Site_master[[#This Row],[SAP ID]])&gt;1,"duplicate","unique")</f>
        <v>unique</v>
      </c>
      <c r="F2111" s="7" t="s">
        <v>2203</v>
      </c>
      <c r="G2111" s="7" t="s">
        <v>2204</v>
      </c>
      <c r="H2111" s="7" t="s">
        <v>2100</v>
      </c>
      <c r="I2111" t="s">
        <v>689</v>
      </c>
      <c r="J2111" t="s">
        <v>688</v>
      </c>
      <c r="K2111" t="s">
        <v>2101</v>
      </c>
    </row>
    <row r="2112" spans="1:11">
      <c r="A2112" s="171" t="s">
        <v>1025</v>
      </c>
      <c r="B2112" s="5" t="s">
        <v>966</v>
      </c>
      <c r="C2112" s="167" t="s">
        <v>2042</v>
      </c>
      <c r="D2112" s="5" t="s">
        <v>2905</v>
      </c>
      <c r="E2112" s="5" t="str">
        <f>IF(COUNTIF(Site_master[SAP ID],Site_master[[#This Row],[SAP ID]])&gt;1,"duplicate","unique")</f>
        <v>unique</v>
      </c>
      <c r="F2112" s="7" t="s">
        <v>2735</v>
      </c>
      <c r="G2112" s="7" t="s">
        <v>2736</v>
      </c>
      <c r="H2112" s="7" t="s">
        <v>2046</v>
      </c>
      <c r="I2112" s="168" t="s">
        <v>2047</v>
      </c>
      <c r="J2112" s="5" t="s">
        <v>2048</v>
      </c>
      <c r="K2112" s="168" t="s">
        <v>2049</v>
      </c>
    </row>
    <row r="2113" spans="1:11">
      <c r="A2113" s="171" t="s">
        <v>1025</v>
      </c>
      <c r="B2113" s="5" t="s">
        <v>966</v>
      </c>
      <c r="C2113" s="167" t="s">
        <v>2042</v>
      </c>
      <c r="D2113" s="5" t="s">
        <v>2906</v>
      </c>
      <c r="E2113" s="5" t="str">
        <f>IF(COUNTIF(Site_master[SAP ID],Site_master[[#This Row],[SAP ID]])&gt;1,"duplicate","unique")</f>
        <v>unique</v>
      </c>
      <c r="F2113" s="7" t="s">
        <v>2735</v>
      </c>
      <c r="G2113" s="7" t="s">
        <v>2736</v>
      </c>
      <c r="H2113" s="7" t="s">
        <v>2046</v>
      </c>
      <c r="I2113" s="168" t="s">
        <v>2047</v>
      </c>
      <c r="J2113" s="5" t="s">
        <v>2048</v>
      </c>
      <c r="K2113" s="168" t="s">
        <v>2049</v>
      </c>
    </row>
    <row r="2114" spans="1:11">
      <c r="A2114" s="171" t="s">
        <v>1025</v>
      </c>
      <c r="B2114" s="5" t="s">
        <v>966</v>
      </c>
      <c r="C2114" s="167" t="s">
        <v>2042</v>
      </c>
      <c r="D2114" s="5" t="s">
        <v>2907</v>
      </c>
      <c r="E2114" s="5" t="str">
        <f>IF(COUNTIF(Site_master[SAP ID],Site_master[[#This Row],[SAP ID]])&gt;1,"duplicate","unique")</f>
        <v>unique</v>
      </c>
      <c r="F2114" s="7" t="s">
        <v>2460</v>
      </c>
      <c r="G2114" s="7" t="s">
        <v>2461</v>
      </c>
      <c r="H2114" s="7" t="s">
        <v>2100</v>
      </c>
      <c r="I2114" s="168" t="s">
        <v>2047</v>
      </c>
      <c r="J2114" s="5" t="s">
        <v>2048</v>
      </c>
      <c r="K2114" s="168" t="s">
        <v>2049</v>
      </c>
    </row>
    <row r="2115" spans="1:11">
      <c r="A2115" s="171" t="s">
        <v>1025</v>
      </c>
      <c r="B2115" s="5" t="s">
        <v>966</v>
      </c>
      <c r="C2115" s="167" t="s">
        <v>2042</v>
      </c>
      <c r="D2115" s="5" t="s">
        <v>2908</v>
      </c>
      <c r="E2115" s="5" t="str">
        <f>IF(COUNTIF(Site_master[SAP ID],Site_master[[#This Row],[SAP ID]])&gt;1,"duplicate","unique")</f>
        <v>unique</v>
      </c>
      <c r="F2115" s="7" t="s">
        <v>2460</v>
      </c>
      <c r="G2115" s="7" t="s">
        <v>2461</v>
      </c>
      <c r="H2115" s="7" t="s">
        <v>2100</v>
      </c>
      <c r="I2115" s="168" t="s">
        <v>2047</v>
      </c>
      <c r="J2115" s="5" t="s">
        <v>2048</v>
      </c>
      <c r="K2115" s="168" t="s">
        <v>2049</v>
      </c>
    </row>
    <row r="2116" spans="1:11">
      <c r="A2116" s="171" t="s">
        <v>1025</v>
      </c>
      <c r="B2116" s="5" t="s">
        <v>966</v>
      </c>
      <c r="C2116" s="167" t="s">
        <v>2042</v>
      </c>
      <c r="D2116" s="5" t="s">
        <v>2909</v>
      </c>
      <c r="E2116" s="5" t="str">
        <f>IF(COUNTIF(Site_master[SAP ID],Site_master[[#This Row],[SAP ID]])&gt;1,"duplicate","unique")</f>
        <v>unique</v>
      </c>
      <c r="F2116" s="7" t="s">
        <v>2375</v>
      </c>
      <c r="G2116" s="7" t="s">
        <v>2376</v>
      </c>
      <c r="H2116" s="7" t="s">
        <v>2046</v>
      </c>
      <c r="I2116" s="168" t="s">
        <v>2190</v>
      </c>
      <c r="J2116" s="5" t="s">
        <v>2191</v>
      </c>
      <c r="K2116" s="169" t="s">
        <v>2192</v>
      </c>
    </row>
    <row r="2117" spans="1:11">
      <c r="A2117" s="171" t="s">
        <v>1025</v>
      </c>
      <c r="B2117" s="5" t="s">
        <v>966</v>
      </c>
      <c r="C2117" s="167" t="s">
        <v>2042</v>
      </c>
      <c r="D2117" s="5" t="s">
        <v>2910</v>
      </c>
      <c r="E2117" s="5" t="str">
        <f>IF(COUNTIF(Site_master[SAP ID],Site_master[[#This Row],[SAP ID]])&gt;1,"duplicate","unique")</f>
        <v>unique</v>
      </c>
      <c r="F2117" s="7" t="s">
        <v>2375</v>
      </c>
      <c r="G2117" s="7" t="s">
        <v>2376</v>
      </c>
      <c r="H2117" s="7" t="s">
        <v>2046</v>
      </c>
      <c r="I2117" s="168" t="s">
        <v>2190</v>
      </c>
      <c r="J2117" s="5" t="s">
        <v>2191</v>
      </c>
      <c r="K2117" s="169" t="s">
        <v>2192</v>
      </c>
    </row>
    <row r="2118" spans="1:11">
      <c r="A2118" s="171" t="s">
        <v>1025</v>
      </c>
      <c r="B2118" s="5" t="s">
        <v>966</v>
      </c>
      <c r="C2118" s="167" t="s">
        <v>2042</v>
      </c>
      <c r="D2118" s="5" t="s">
        <v>2911</v>
      </c>
      <c r="E2118" s="5" t="str">
        <f>IF(COUNTIF(Site_master[SAP ID],Site_master[[#This Row],[SAP ID]])&gt;1,"duplicate","unique")</f>
        <v>unique</v>
      </c>
      <c r="F2118" s="7" t="s">
        <v>2375</v>
      </c>
      <c r="G2118" s="7" t="s">
        <v>2376</v>
      </c>
      <c r="H2118" s="7" t="s">
        <v>2046</v>
      </c>
      <c r="I2118" s="168" t="s">
        <v>2190</v>
      </c>
      <c r="J2118" s="5" t="s">
        <v>2191</v>
      </c>
      <c r="K2118" s="169" t="s">
        <v>2192</v>
      </c>
    </row>
    <row r="2119" spans="1:11">
      <c r="A2119" s="171" t="s">
        <v>1025</v>
      </c>
      <c r="B2119" s="5" t="s">
        <v>966</v>
      </c>
      <c r="C2119" s="167" t="s">
        <v>2042</v>
      </c>
      <c r="D2119" s="5" t="s">
        <v>2912</v>
      </c>
      <c r="E2119" s="5" t="str">
        <f>IF(COUNTIF(Site_master[SAP ID],Site_master[[#This Row],[SAP ID]])&gt;1,"duplicate","unique")</f>
        <v>unique</v>
      </c>
      <c r="F2119" s="7" t="s">
        <v>2774</v>
      </c>
      <c r="G2119" s="7" t="s">
        <v>2775</v>
      </c>
      <c r="H2119" s="7" t="s">
        <v>2100</v>
      </c>
      <c r="I2119" s="168" t="s">
        <v>2047</v>
      </c>
      <c r="J2119" s="5" t="s">
        <v>2048</v>
      </c>
      <c r="K2119" s="168" t="s">
        <v>2049</v>
      </c>
    </row>
    <row r="2120" spans="1:11">
      <c r="A2120" s="171" t="s">
        <v>1025</v>
      </c>
      <c r="B2120" s="5" t="s">
        <v>966</v>
      </c>
      <c r="C2120" s="167" t="s">
        <v>2042</v>
      </c>
      <c r="D2120" s="5" t="s">
        <v>2913</v>
      </c>
      <c r="E2120" s="5" t="str">
        <f>IF(COUNTIF(Site_master[SAP ID],Site_master[[#This Row],[SAP ID]])&gt;1,"duplicate","unique")</f>
        <v>unique</v>
      </c>
      <c r="F2120" s="7" t="s">
        <v>2774</v>
      </c>
      <c r="G2120" s="7" t="s">
        <v>2775</v>
      </c>
      <c r="H2120" s="7" t="s">
        <v>2100</v>
      </c>
      <c r="I2120" s="168" t="s">
        <v>2047</v>
      </c>
      <c r="J2120" s="5" t="s">
        <v>2048</v>
      </c>
      <c r="K2120" s="168" t="s">
        <v>2049</v>
      </c>
    </row>
    <row r="2121" spans="1:11">
      <c r="A2121" s="171" t="s">
        <v>1025</v>
      </c>
      <c r="B2121" s="5" t="s">
        <v>966</v>
      </c>
      <c r="C2121" s="167" t="s">
        <v>2042</v>
      </c>
      <c r="D2121" s="5" t="s">
        <v>2914</v>
      </c>
      <c r="E2121" s="5" t="str">
        <f>IF(COUNTIF(Site_master[SAP ID],Site_master[[#This Row],[SAP ID]])&gt;1,"duplicate","unique")</f>
        <v>unique</v>
      </c>
      <c r="F2121" s="7" t="s">
        <v>2774</v>
      </c>
      <c r="G2121" s="7" t="s">
        <v>2775</v>
      </c>
      <c r="H2121" s="7" t="s">
        <v>2100</v>
      </c>
      <c r="I2121" s="168" t="s">
        <v>2047</v>
      </c>
      <c r="J2121" s="5" t="s">
        <v>2048</v>
      </c>
      <c r="K2121" s="168" t="s">
        <v>2049</v>
      </c>
    </row>
    <row r="2122" spans="1:11">
      <c r="A2122" s="171" t="s">
        <v>1025</v>
      </c>
      <c r="B2122" s="5" t="s">
        <v>966</v>
      </c>
      <c r="C2122" s="167" t="s">
        <v>2042</v>
      </c>
      <c r="D2122" s="5" t="s">
        <v>2915</v>
      </c>
      <c r="E2122" s="5" t="str">
        <f>IF(COUNTIF(Site_master[SAP ID],Site_master[[#This Row],[SAP ID]])&gt;1,"duplicate","unique")</f>
        <v>unique</v>
      </c>
      <c r="F2122" s="7" t="s">
        <v>2382</v>
      </c>
      <c r="G2122" s="7" t="s">
        <v>2383</v>
      </c>
      <c r="H2122" s="7" t="s">
        <v>2046</v>
      </c>
      <c r="I2122" s="168" t="s">
        <v>2190</v>
      </c>
      <c r="J2122" s="5" t="s">
        <v>2191</v>
      </c>
      <c r="K2122" s="169" t="s">
        <v>2192</v>
      </c>
    </row>
    <row r="2123" spans="1:11">
      <c r="A2123" s="171" t="s">
        <v>1025</v>
      </c>
      <c r="B2123" s="5" t="s">
        <v>966</v>
      </c>
      <c r="C2123" s="167" t="s">
        <v>2042</v>
      </c>
      <c r="D2123" s="5" t="s">
        <v>2916</v>
      </c>
      <c r="E2123" s="5" t="str">
        <f>IF(COUNTIF(Site_master[SAP ID],Site_master[[#This Row],[SAP ID]])&gt;1,"duplicate","unique")</f>
        <v>unique</v>
      </c>
      <c r="F2123" s="7" t="s">
        <v>2382</v>
      </c>
      <c r="G2123" s="7" t="s">
        <v>2383</v>
      </c>
      <c r="H2123" s="7" t="s">
        <v>2046</v>
      </c>
      <c r="I2123" s="168" t="s">
        <v>2190</v>
      </c>
      <c r="J2123" s="5" t="s">
        <v>2191</v>
      </c>
      <c r="K2123" s="169" t="s">
        <v>2192</v>
      </c>
    </row>
    <row r="2124" spans="1:11">
      <c r="A2124" s="171" t="s">
        <v>1025</v>
      </c>
      <c r="B2124" s="5" t="s">
        <v>966</v>
      </c>
      <c r="C2124" s="167" t="s">
        <v>2042</v>
      </c>
      <c r="D2124" s="5" t="s">
        <v>2917</v>
      </c>
      <c r="E2124" s="5" t="str">
        <f>IF(COUNTIF(Site_master[SAP ID],Site_master[[#This Row],[SAP ID]])&gt;1,"duplicate","unique")</f>
        <v>unique</v>
      </c>
      <c r="F2124" s="7" t="s">
        <v>2382</v>
      </c>
      <c r="G2124" s="7" t="s">
        <v>2383</v>
      </c>
      <c r="H2124" s="7" t="s">
        <v>2046</v>
      </c>
      <c r="I2124" s="168" t="s">
        <v>2190</v>
      </c>
      <c r="J2124" s="5" t="s">
        <v>2191</v>
      </c>
      <c r="K2124" s="169" t="s">
        <v>2192</v>
      </c>
    </row>
    <row r="2125" spans="1:11">
      <c r="A2125" s="171" t="s">
        <v>1025</v>
      </c>
      <c r="B2125" s="5" t="s">
        <v>966</v>
      </c>
      <c r="C2125" s="167" t="s">
        <v>2042</v>
      </c>
      <c r="D2125" s="5" t="s">
        <v>2918</v>
      </c>
      <c r="E2125" s="5" t="str">
        <f>IF(COUNTIF(Site_master[SAP ID],Site_master[[#This Row],[SAP ID]])&gt;1,"duplicate","unique")</f>
        <v>unique</v>
      </c>
      <c r="F2125" s="7" t="s">
        <v>2919</v>
      </c>
      <c r="G2125" s="7" t="s">
        <v>2920</v>
      </c>
      <c r="H2125" s="7" t="s">
        <v>2100</v>
      </c>
      <c r="I2125" s="168" t="s">
        <v>2190</v>
      </c>
      <c r="J2125" s="5" t="s">
        <v>2191</v>
      </c>
      <c r="K2125" s="169" t="s">
        <v>2192</v>
      </c>
    </row>
    <row r="2126" spans="1:11">
      <c r="A2126" s="171" t="s">
        <v>1025</v>
      </c>
      <c r="B2126" s="5" t="s">
        <v>966</v>
      </c>
      <c r="C2126" s="167" t="s">
        <v>2042</v>
      </c>
      <c r="D2126" s="5" t="s">
        <v>2921</v>
      </c>
      <c r="E2126" s="5" t="str">
        <f>IF(COUNTIF(Site_master[SAP ID],Site_master[[#This Row],[SAP ID]])&gt;1,"duplicate","unique")</f>
        <v>unique</v>
      </c>
      <c r="F2126" s="7" t="s">
        <v>2919</v>
      </c>
      <c r="G2126" s="7" t="s">
        <v>2920</v>
      </c>
      <c r="H2126" s="7" t="s">
        <v>2100</v>
      </c>
      <c r="I2126" s="168" t="s">
        <v>2190</v>
      </c>
      <c r="J2126" s="5" t="s">
        <v>2191</v>
      </c>
      <c r="K2126" s="169" t="s">
        <v>2192</v>
      </c>
    </row>
    <row r="2127" spans="1:11">
      <c r="A2127" s="171" t="s">
        <v>1025</v>
      </c>
      <c r="B2127" s="5" t="s">
        <v>966</v>
      </c>
      <c r="C2127" s="167" t="s">
        <v>2042</v>
      </c>
      <c r="D2127" s="5" t="s">
        <v>2922</v>
      </c>
      <c r="E2127" s="5" t="str">
        <f>IF(COUNTIF(Site_master[SAP ID],Site_master[[#This Row],[SAP ID]])&gt;1,"duplicate","unique")</f>
        <v>unique</v>
      </c>
      <c r="F2127" s="7" t="s">
        <v>2919</v>
      </c>
      <c r="G2127" s="7" t="s">
        <v>2920</v>
      </c>
      <c r="H2127" s="7" t="s">
        <v>2100</v>
      </c>
      <c r="I2127" s="168" t="s">
        <v>2190</v>
      </c>
      <c r="J2127" s="5" t="s">
        <v>2191</v>
      </c>
      <c r="K2127" s="169" t="s">
        <v>2192</v>
      </c>
    </row>
    <row r="2128" spans="1:11">
      <c r="A2128" s="171" t="s">
        <v>1025</v>
      </c>
      <c r="B2128" s="5" t="s">
        <v>966</v>
      </c>
      <c r="C2128" s="167" t="s">
        <v>2042</v>
      </c>
      <c r="D2128" s="5" t="s">
        <v>2923</v>
      </c>
      <c r="E2128" s="5" t="str">
        <f>IF(COUNTIF(Site_master[SAP ID],Site_master[[#This Row],[SAP ID]])&gt;1,"duplicate","unique")</f>
        <v>unique</v>
      </c>
      <c r="F2128" s="7" t="s">
        <v>2919</v>
      </c>
      <c r="G2128" s="7" t="s">
        <v>2920</v>
      </c>
      <c r="H2128" s="7" t="s">
        <v>2100</v>
      </c>
      <c r="I2128" s="168" t="s">
        <v>2190</v>
      </c>
      <c r="J2128" s="5" t="s">
        <v>2191</v>
      </c>
      <c r="K2128" s="169" t="s">
        <v>2192</v>
      </c>
    </row>
    <row r="2129" spans="1:11">
      <c r="A2129" s="171" t="s">
        <v>1025</v>
      </c>
      <c r="B2129" s="5" t="s">
        <v>966</v>
      </c>
      <c r="C2129" s="167" t="s">
        <v>2042</v>
      </c>
      <c r="D2129" s="5" t="s">
        <v>2924</v>
      </c>
      <c r="E2129" s="5" t="str">
        <f>IF(COUNTIF(Site_master[SAP ID],Site_master[[#This Row],[SAP ID]])&gt;1,"duplicate","unique")</f>
        <v>unique</v>
      </c>
      <c r="F2129" s="7" t="s">
        <v>2919</v>
      </c>
      <c r="G2129" s="7" t="s">
        <v>2920</v>
      </c>
      <c r="H2129" s="7" t="s">
        <v>2100</v>
      </c>
      <c r="I2129" s="168" t="s">
        <v>2190</v>
      </c>
      <c r="J2129" s="5" t="s">
        <v>2191</v>
      </c>
      <c r="K2129" s="169" t="s">
        <v>2192</v>
      </c>
    </row>
    <row r="2130" spans="1:11">
      <c r="A2130" s="171" t="s">
        <v>1025</v>
      </c>
      <c r="B2130" s="5" t="s">
        <v>966</v>
      </c>
      <c r="C2130" s="167" t="s">
        <v>2042</v>
      </c>
      <c r="D2130" s="5" t="s">
        <v>2925</v>
      </c>
      <c r="E2130" s="5" t="str">
        <f>IF(COUNTIF(Site_master[SAP ID],Site_master[[#This Row],[SAP ID]])&gt;1,"duplicate","unique")</f>
        <v>unique</v>
      </c>
      <c r="F2130" s="7" t="s">
        <v>2919</v>
      </c>
      <c r="G2130" s="7" t="s">
        <v>2920</v>
      </c>
      <c r="H2130" s="7" t="s">
        <v>2100</v>
      </c>
      <c r="I2130" s="168" t="s">
        <v>2190</v>
      </c>
      <c r="J2130" s="5" t="s">
        <v>2191</v>
      </c>
      <c r="K2130" s="169" t="s">
        <v>2192</v>
      </c>
    </row>
    <row r="2131" spans="1:11">
      <c r="A2131" s="171" t="s">
        <v>1025</v>
      </c>
      <c r="B2131" s="5" t="s">
        <v>966</v>
      </c>
      <c r="C2131" s="167" t="s">
        <v>2042</v>
      </c>
      <c r="D2131" s="5" t="s">
        <v>2926</v>
      </c>
      <c r="E2131" s="5" t="str">
        <f>IF(COUNTIF(Site_master[SAP ID],Site_master[[#This Row],[SAP ID]])&gt;1,"duplicate","unique")</f>
        <v>unique</v>
      </c>
      <c r="F2131" s="7" t="s">
        <v>2919</v>
      </c>
      <c r="G2131" s="7" t="s">
        <v>2920</v>
      </c>
      <c r="H2131" s="7" t="s">
        <v>2100</v>
      </c>
      <c r="I2131" s="168" t="s">
        <v>2190</v>
      </c>
      <c r="J2131" s="5" t="s">
        <v>2191</v>
      </c>
      <c r="K2131" s="169" t="s">
        <v>2192</v>
      </c>
    </row>
    <row r="2132" spans="1:11">
      <c r="A2132" s="171" t="s">
        <v>1025</v>
      </c>
      <c r="B2132" s="5" t="s">
        <v>966</v>
      </c>
      <c r="C2132" s="167" t="s">
        <v>966</v>
      </c>
      <c r="D2132" s="5" t="s">
        <v>813</v>
      </c>
      <c r="E2132" s="5" t="str">
        <f>IF(COUNTIF(Site_master[SAP ID],Site_master[[#This Row],[SAP ID]])&gt;1,"duplicate","unique")</f>
        <v>unique</v>
      </c>
      <c r="F2132" s="7" t="s">
        <v>1139</v>
      </c>
      <c r="G2132" s="7" t="s">
        <v>1140</v>
      </c>
      <c r="H2132" s="7" t="s">
        <v>706</v>
      </c>
      <c r="I2132" s="168" t="s">
        <v>772</v>
      </c>
      <c r="J2132" s="5" t="s">
        <v>707</v>
      </c>
      <c r="K2132" s="168" t="s">
        <v>705</v>
      </c>
    </row>
    <row r="2133" spans="1:11">
      <c r="A2133" s="171" t="s">
        <v>1025</v>
      </c>
      <c r="B2133" s="5" t="s">
        <v>966</v>
      </c>
      <c r="C2133" s="167" t="s">
        <v>966</v>
      </c>
      <c r="D2133" s="5" t="s">
        <v>2927</v>
      </c>
      <c r="E2133" s="5" t="str">
        <f>IF(COUNTIF(Site_master[SAP ID],Site_master[[#This Row],[SAP ID]])&gt;1,"duplicate","unique")</f>
        <v>unique</v>
      </c>
      <c r="F2133" s="7" t="s">
        <v>1027</v>
      </c>
      <c r="G2133" s="7" t="s">
        <v>1028</v>
      </c>
      <c r="H2133" s="7" t="s">
        <v>706</v>
      </c>
      <c r="I2133" s="168" t="s">
        <v>779</v>
      </c>
      <c r="J2133" s="5" t="s">
        <v>778</v>
      </c>
      <c r="K2133" s="168" t="s">
        <v>1029</v>
      </c>
    </row>
    <row r="2134" spans="1:11">
      <c r="A2134" s="171" t="s">
        <v>1025</v>
      </c>
      <c r="B2134" s="5" t="s">
        <v>966</v>
      </c>
      <c r="C2134" s="167" t="s">
        <v>965</v>
      </c>
      <c r="D2134" s="5" t="s">
        <v>617</v>
      </c>
      <c r="E2134" s="5" t="str">
        <f>IF(COUNTIF(Site_master[SAP ID],Site_master[[#This Row],[SAP ID]])&gt;1,"duplicate","unique")</f>
        <v>unique</v>
      </c>
      <c r="F2134" s="7" t="s">
        <v>1834</v>
      </c>
      <c r="G2134" s="7" t="s">
        <v>1835</v>
      </c>
      <c r="H2134" s="7" t="s">
        <v>2</v>
      </c>
      <c r="I2134" s="168" t="s">
        <v>1407</v>
      </c>
      <c r="J2134" s="168" t="s">
        <v>127</v>
      </c>
      <c r="K2134" s="169" t="s">
        <v>1408</v>
      </c>
    </row>
    <row r="2135" spans="1:11">
      <c r="A2135" s="171" t="s">
        <v>1025</v>
      </c>
      <c r="B2135" s="5" t="s">
        <v>966</v>
      </c>
      <c r="C2135" s="167" t="s">
        <v>966</v>
      </c>
      <c r="D2135" s="5" t="s">
        <v>841</v>
      </c>
      <c r="E2135" s="5" t="str">
        <f>IF(COUNTIF(Site_master[SAP ID],Site_master[[#This Row],[SAP ID]])&gt;1,"duplicate","unique")</f>
        <v>unique</v>
      </c>
      <c r="F2135" s="7" t="s">
        <v>1156</v>
      </c>
      <c r="G2135" s="7" t="s">
        <v>1157</v>
      </c>
      <c r="H2135" s="7" t="s">
        <v>706</v>
      </c>
      <c r="I2135" s="168" t="s">
        <v>772</v>
      </c>
      <c r="J2135" s="5" t="s">
        <v>707</v>
      </c>
      <c r="K2135" s="168" t="s">
        <v>705</v>
      </c>
    </row>
    <row r="2136" spans="1:11">
      <c r="A2136" s="171" t="s">
        <v>1025</v>
      </c>
      <c r="B2136" s="5" t="s">
        <v>966</v>
      </c>
      <c r="C2136" s="167" t="s">
        <v>966</v>
      </c>
      <c r="D2136" s="5" t="s">
        <v>2928</v>
      </c>
      <c r="E2136" s="5" t="str">
        <f>IF(COUNTIF(Site_master[SAP ID],Site_master[[#This Row],[SAP ID]])&gt;1,"duplicate","unique")</f>
        <v>unique</v>
      </c>
      <c r="F2136" s="7" t="s">
        <v>1174</v>
      </c>
      <c r="G2136" s="7" t="s">
        <v>1175</v>
      </c>
      <c r="H2136" s="7" t="s">
        <v>706</v>
      </c>
      <c r="I2136" s="168" t="s">
        <v>772</v>
      </c>
      <c r="J2136" s="5" t="s">
        <v>707</v>
      </c>
      <c r="K2136" s="168" t="s">
        <v>705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56C7-C51E-4D93-A1F5-FB48DECE14A4}">
  <dimension ref="A1:K2136"/>
  <sheetViews>
    <sheetView workbookViewId="0">
      <selection activeCell="M10" sqref="M10"/>
    </sheetView>
  </sheetViews>
  <sheetFormatPr defaultRowHeight="14.4"/>
  <cols>
    <col min="1" max="1" width="11.21875" bestFit="1" customWidth="1"/>
    <col min="3" max="3" width="9" bestFit="1" customWidth="1"/>
    <col min="4" max="4" width="20.88671875" bestFit="1" customWidth="1"/>
    <col min="5" max="5" width="10.77734375" bestFit="1" customWidth="1"/>
    <col min="6" max="6" width="16.88671875" bestFit="1" customWidth="1"/>
    <col min="7" max="7" width="22.6640625" bestFit="1" customWidth="1"/>
    <col min="8" max="8" width="20" bestFit="1" customWidth="1"/>
    <col min="9" max="9" width="18.21875" bestFit="1" customWidth="1"/>
    <col min="10" max="10" width="13.33203125" bestFit="1" customWidth="1"/>
    <col min="11" max="11" width="19.6640625" bestFit="1" customWidth="1"/>
  </cols>
  <sheetData>
    <row r="1" spans="1:11">
      <c r="A1" t="s">
        <v>1017</v>
      </c>
      <c r="B1" t="s">
        <v>14</v>
      </c>
      <c r="C1" t="s">
        <v>1018</v>
      </c>
      <c r="D1" t="s">
        <v>1019</v>
      </c>
      <c r="E1" t="s">
        <v>983</v>
      </c>
      <c r="F1" t="s">
        <v>1020</v>
      </c>
      <c r="G1" t="s">
        <v>1021</v>
      </c>
      <c r="H1" t="s">
        <v>15</v>
      </c>
      <c r="I1" t="s">
        <v>1022</v>
      </c>
      <c r="J1" t="s">
        <v>1023</v>
      </c>
      <c r="K1" t="s">
        <v>1024</v>
      </c>
    </row>
    <row r="2" spans="1:11">
      <c r="A2" s="17" t="s">
        <v>1025</v>
      </c>
      <c r="B2" s="17" t="s">
        <v>966</v>
      </c>
      <c r="C2" s="17" t="s">
        <v>966</v>
      </c>
      <c r="D2" s="17" t="s">
        <v>1026</v>
      </c>
      <c r="E2" s="17" t="s">
        <v>2955</v>
      </c>
      <c r="F2" t="s">
        <v>1027</v>
      </c>
      <c r="G2" s="17" t="s">
        <v>1028</v>
      </c>
      <c r="H2" s="17" t="s">
        <v>706</v>
      </c>
      <c r="I2" s="17" t="s">
        <v>779</v>
      </c>
      <c r="J2" s="17" t="s">
        <v>778</v>
      </c>
      <c r="K2" s="17" t="s">
        <v>1029</v>
      </c>
    </row>
    <row r="3" spans="1:11">
      <c r="A3" s="17" t="s">
        <v>1025</v>
      </c>
      <c r="B3" s="17" t="s">
        <v>966</v>
      </c>
      <c r="C3" s="17" t="s">
        <v>966</v>
      </c>
      <c r="D3" s="17" t="s">
        <v>1030</v>
      </c>
      <c r="E3" s="17" t="s">
        <v>2955</v>
      </c>
      <c r="F3" t="s">
        <v>1031</v>
      </c>
      <c r="G3" s="17" t="s">
        <v>1032</v>
      </c>
      <c r="H3" s="17" t="s">
        <v>706</v>
      </c>
      <c r="I3" s="17" t="s">
        <v>1033</v>
      </c>
      <c r="J3" s="17" t="s">
        <v>1034</v>
      </c>
      <c r="K3" s="17" t="s">
        <v>1035</v>
      </c>
    </row>
    <row r="4" spans="1:11">
      <c r="A4" s="17" t="s">
        <v>1025</v>
      </c>
      <c r="B4" s="17" t="s">
        <v>966</v>
      </c>
      <c r="C4" s="17" t="s">
        <v>966</v>
      </c>
      <c r="D4" s="17" t="s">
        <v>1036</v>
      </c>
      <c r="E4" s="17" t="s">
        <v>2955</v>
      </c>
      <c r="F4" t="s">
        <v>1031</v>
      </c>
      <c r="G4" s="17" t="s">
        <v>1032</v>
      </c>
      <c r="H4" s="17" t="s">
        <v>706</v>
      </c>
      <c r="I4" s="17" t="s">
        <v>1033</v>
      </c>
      <c r="J4" s="17" t="s">
        <v>1034</v>
      </c>
      <c r="K4" s="17" t="s">
        <v>1035</v>
      </c>
    </row>
    <row r="5" spans="1:11">
      <c r="A5" s="17" t="s">
        <v>1025</v>
      </c>
      <c r="B5" s="17" t="s">
        <v>966</v>
      </c>
      <c r="C5" s="17" t="s">
        <v>966</v>
      </c>
      <c r="D5" s="17" t="s">
        <v>721</v>
      </c>
      <c r="E5" s="17" t="s">
        <v>2955</v>
      </c>
      <c r="F5" t="s">
        <v>1037</v>
      </c>
      <c r="G5" s="17" t="s">
        <v>1038</v>
      </c>
      <c r="H5" s="17" t="s">
        <v>706</v>
      </c>
      <c r="I5" s="17" t="s">
        <v>1039</v>
      </c>
      <c r="J5" s="17" t="s">
        <v>1040</v>
      </c>
      <c r="K5" s="17" t="s">
        <v>1041</v>
      </c>
    </row>
    <row r="6" spans="1:11">
      <c r="A6" s="17" t="s">
        <v>1025</v>
      </c>
      <c r="B6" s="17" t="s">
        <v>966</v>
      </c>
      <c r="C6" s="17" t="s">
        <v>966</v>
      </c>
      <c r="D6" s="17" t="s">
        <v>1042</v>
      </c>
      <c r="E6" s="17" t="s">
        <v>2955</v>
      </c>
      <c r="F6" t="s">
        <v>1037</v>
      </c>
      <c r="G6" s="17" t="s">
        <v>1038</v>
      </c>
      <c r="H6" s="17" t="s">
        <v>706</v>
      </c>
      <c r="I6" s="17" t="s">
        <v>1039</v>
      </c>
      <c r="J6" s="17" t="s">
        <v>1040</v>
      </c>
      <c r="K6" s="17" t="s">
        <v>1041</v>
      </c>
    </row>
    <row r="7" spans="1:11">
      <c r="A7" s="17" t="s">
        <v>1025</v>
      </c>
      <c r="B7" s="17" t="s">
        <v>966</v>
      </c>
      <c r="C7" s="17" t="s">
        <v>966</v>
      </c>
      <c r="D7" s="17" t="s">
        <v>1043</v>
      </c>
      <c r="E7" s="17" t="s">
        <v>2955</v>
      </c>
      <c r="F7" t="s">
        <v>1037</v>
      </c>
      <c r="G7" s="17" t="s">
        <v>1038</v>
      </c>
      <c r="H7" s="17" t="s">
        <v>706</v>
      </c>
      <c r="I7" s="17" t="s">
        <v>1039</v>
      </c>
      <c r="J7" s="17" t="s">
        <v>1040</v>
      </c>
      <c r="K7" s="17" t="s">
        <v>1041</v>
      </c>
    </row>
    <row r="8" spans="1:11">
      <c r="A8" s="17" t="s">
        <v>1025</v>
      </c>
      <c r="B8" s="17" t="s">
        <v>966</v>
      </c>
      <c r="C8" s="17" t="s">
        <v>966</v>
      </c>
      <c r="D8" s="17" t="s">
        <v>1044</v>
      </c>
      <c r="E8" s="17" t="s">
        <v>2955</v>
      </c>
      <c r="F8" t="s">
        <v>1045</v>
      </c>
      <c r="G8" s="17" t="s">
        <v>1046</v>
      </c>
      <c r="H8" s="17" t="s">
        <v>706</v>
      </c>
      <c r="I8" s="17" t="s">
        <v>779</v>
      </c>
      <c r="J8" s="17" t="s">
        <v>778</v>
      </c>
      <c r="K8" s="17" t="s">
        <v>1029</v>
      </c>
    </row>
    <row r="9" spans="1:11">
      <c r="A9" s="17" t="s">
        <v>1025</v>
      </c>
      <c r="B9" s="17" t="s">
        <v>966</v>
      </c>
      <c r="C9" s="17" t="s">
        <v>966</v>
      </c>
      <c r="D9" s="17" t="s">
        <v>1047</v>
      </c>
      <c r="E9" s="17" t="s">
        <v>2955</v>
      </c>
      <c r="F9" t="s">
        <v>1045</v>
      </c>
      <c r="G9" s="17" t="s">
        <v>1046</v>
      </c>
      <c r="H9" s="17" t="s">
        <v>706</v>
      </c>
      <c r="I9" s="17" t="s">
        <v>779</v>
      </c>
      <c r="J9" s="17" t="s">
        <v>778</v>
      </c>
      <c r="K9" s="17" t="s">
        <v>1029</v>
      </c>
    </row>
    <row r="10" spans="1:11">
      <c r="A10" s="17" t="s">
        <v>1025</v>
      </c>
      <c r="B10" s="17" t="s">
        <v>966</v>
      </c>
      <c r="C10" s="17" t="s">
        <v>966</v>
      </c>
      <c r="D10" s="17" t="s">
        <v>1048</v>
      </c>
      <c r="E10" s="17" t="s">
        <v>2955</v>
      </c>
      <c r="F10" t="s">
        <v>1049</v>
      </c>
      <c r="G10" s="17" t="s">
        <v>1050</v>
      </c>
      <c r="H10" s="17" t="s">
        <v>706</v>
      </c>
      <c r="I10" s="17" t="s">
        <v>779</v>
      </c>
      <c r="J10" s="17" t="s">
        <v>778</v>
      </c>
      <c r="K10" s="17" t="s">
        <v>1029</v>
      </c>
    </row>
    <row r="11" spans="1:11">
      <c r="A11" s="17" t="s">
        <v>1025</v>
      </c>
      <c r="B11" s="17" t="s">
        <v>966</v>
      </c>
      <c r="C11" s="17" t="s">
        <v>966</v>
      </c>
      <c r="D11" s="17" t="s">
        <v>1051</v>
      </c>
      <c r="E11" s="17" t="s">
        <v>2955</v>
      </c>
      <c r="F11" t="s">
        <v>1045</v>
      </c>
      <c r="G11" s="17" t="s">
        <v>1046</v>
      </c>
      <c r="H11" s="17" t="s">
        <v>706</v>
      </c>
      <c r="I11" s="17" t="s">
        <v>779</v>
      </c>
      <c r="J11" s="17" t="s">
        <v>778</v>
      </c>
      <c r="K11" s="17" t="s">
        <v>1029</v>
      </c>
    </row>
    <row r="12" spans="1:11">
      <c r="A12" s="17" t="s">
        <v>1025</v>
      </c>
      <c r="B12" s="17" t="s">
        <v>966</v>
      </c>
      <c r="C12" s="17" t="s">
        <v>966</v>
      </c>
      <c r="D12" s="17" t="s">
        <v>1052</v>
      </c>
      <c r="E12" s="17" t="s">
        <v>2955</v>
      </c>
      <c r="F12" t="s">
        <v>1027</v>
      </c>
      <c r="G12" s="17" t="s">
        <v>1028</v>
      </c>
      <c r="H12" s="17" t="s">
        <v>706</v>
      </c>
      <c r="I12" s="17" t="s">
        <v>779</v>
      </c>
      <c r="J12" s="17" t="s">
        <v>778</v>
      </c>
      <c r="K12" s="17" t="s">
        <v>1029</v>
      </c>
    </row>
    <row r="13" spans="1:11">
      <c r="A13" s="17" t="s">
        <v>1025</v>
      </c>
      <c r="B13" s="17" t="s">
        <v>966</v>
      </c>
      <c r="C13" s="17" t="s">
        <v>966</v>
      </c>
      <c r="D13" s="17" t="s">
        <v>1053</v>
      </c>
      <c r="E13" s="17" t="s">
        <v>2955</v>
      </c>
      <c r="F13" t="s">
        <v>1027</v>
      </c>
      <c r="G13" s="17" t="s">
        <v>1028</v>
      </c>
      <c r="H13" s="17" t="s">
        <v>706</v>
      </c>
      <c r="I13" s="17" t="s">
        <v>779</v>
      </c>
      <c r="J13" s="17" t="s">
        <v>778</v>
      </c>
      <c r="K13" s="17" t="s">
        <v>1029</v>
      </c>
    </row>
    <row r="14" spans="1:11">
      <c r="A14" s="17" t="s">
        <v>1025</v>
      </c>
      <c r="B14" s="17" t="s">
        <v>966</v>
      </c>
      <c r="C14" s="17" t="s">
        <v>966</v>
      </c>
      <c r="D14" s="17" t="s">
        <v>1054</v>
      </c>
      <c r="E14" s="17" t="s">
        <v>2955</v>
      </c>
      <c r="F14" t="s">
        <v>1027</v>
      </c>
      <c r="G14" s="17" t="s">
        <v>1028</v>
      </c>
      <c r="H14" s="17" t="s">
        <v>706</v>
      </c>
      <c r="I14" s="17" t="s">
        <v>779</v>
      </c>
      <c r="J14" s="17" t="s">
        <v>778</v>
      </c>
      <c r="K14" s="17" t="s">
        <v>1029</v>
      </c>
    </row>
    <row r="15" spans="1:11">
      <c r="A15" s="17" t="s">
        <v>1025</v>
      </c>
      <c r="B15" s="17" t="s">
        <v>966</v>
      </c>
      <c r="C15" s="17" t="s">
        <v>966</v>
      </c>
      <c r="D15" s="17" t="s">
        <v>876</v>
      </c>
      <c r="E15" s="17" t="s">
        <v>2955</v>
      </c>
      <c r="F15" t="s">
        <v>1027</v>
      </c>
      <c r="G15" s="17" t="s">
        <v>1028</v>
      </c>
      <c r="H15" s="17" t="s">
        <v>706</v>
      </c>
      <c r="I15" s="17" t="s">
        <v>779</v>
      </c>
      <c r="J15" s="17" t="s">
        <v>778</v>
      </c>
      <c r="K15" s="17" t="s">
        <v>1029</v>
      </c>
    </row>
    <row r="16" spans="1:11">
      <c r="A16" s="17" t="s">
        <v>1025</v>
      </c>
      <c r="B16" s="17" t="s">
        <v>966</v>
      </c>
      <c r="C16" s="17" t="s">
        <v>966</v>
      </c>
      <c r="D16" s="17" t="s">
        <v>1055</v>
      </c>
      <c r="E16" s="17" t="s">
        <v>2955</v>
      </c>
      <c r="F16" t="s">
        <v>1027</v>
      </c>
      <c r="G16" s="17" t="s">
        <v>1028</v>
      </c>
      <c r="H16" s="17" t="s">
        <v>706</v>
      </c>
      <c r="I16" s="17" t="s">
        <v>779</v>
      </c>
      <c r="J16" s="17" t="s">
        <v>778</v>
      </c>
      <c r="K16" s="17" t="s">
        <v>1029</v>
      </c>
    </row>
    <row r="17" spans="1:11">
      <c r="A17" s="17" t="s">
        <v>1025</v>
      </c>
      <c r="B17" s="17" t="s">
        <v>966</v>
      </c>
      <c r="C17" s="17" t="s">
        <v>966</v>
      </c>
      <c r="D17" s="17" t="s">
        <v>1056</v>
      </c>
      <c r="E17" s="17" t="s">
        <v>2955</v>
      </c>
      <c r="F17" t="s">
        <v>1057</v>
      </c>
      <c r="G17" s="17" t="s">
        <v>1058</v>
      </c>
      <c r="H17" s="17" t="s">
        <v>706</v>
      </c>
      <c r="I17" s="17" t="s">
        <v>779</v>
      </c>
      <c r="J17" s="17" t="s">
        <v>778</v>
      </c>
      <c r="K17" s="17" t="s">
        <v>1029</v>
      </c>
    </row>
    <row r="18" spans="1:11">
      <c r="A18" s="17" t="s">
        <v>1025</v>
      </c>
      <c r="B18" s="17" t="s">
        <v>966</v>
      </c>
      <c r="C18" s="17" t="s">
        <v>966</v>
      </c>
      <c r="D18" s="17" t="s">
        <v>1059</v>
      </c>
      <c r="E18" s="17" t="s">
        <v>2955</v>
      </c>
      <c r="F18" t="s">
        <v>1045</v>
      </c>
      <c r="G18" s="17" t="s">
        <v>1046</v>
      </c>
      <c r="H18" s="17" t="s">
        <v>706</v>
      </c>
      <c r="I18" s="17" t="s">
        <v>779</v>
      </c>
      <c r="J18" s="17" t="s">
        <v>778</v>
      </c>
      <c r="K18" s="17" t="s">
        <v>1029</v>
      </c>
    </row>
    <row r="19" spans="1:11">
      <c r="A19" s="17" t="s">
        <v>1025</v>
      </c>
      <c r="B19" s="17" t="s">
        <v>966</v>
      </c>
      <c r="C19" s="17" t="s">
        <v>966</v>
      </c>
      <c r="D19" s="17" t="s">
        <v>1060</v>
      </c>
      <c r="E19" s="17" t="s">
        <v>2955</v>
      </c>
      <c r="F19" t="s">
        <v>1049</v>
      </c>
      <c r="G19" s="17" t="s">
        <v>1050</v>
      </c>
      <c r="H19" s="17" t="s">
        <v>706</v>
      </c>
      <c r="I19" s="17" t="s">
        <v>779</v>
      </c>
      <c r="J19" s="17" t="s">
        <v>778</v>
      </c>
      <c r="K19" s="17" t="s">
        <v>1029</v>
      </c>
    </row>
    <row r="20" spans="1:11">
      <c r="A20" s="17" t="s">
        <v>1025</v>
      </c>
      <c r="B20" s="17" t="s">
        <v>966</v>
      </c>
      <c r="C20" s="17" t="s">
        <v>966</v>
      </c>
      <c r="D20" s="17" t="s">
        <v>1061</v>
      </c>
      <c r="E20" s="17" t="s">
        <v>2955</v>
      </c>
      <c r="F20" t="s">
        <v>1057</v>
      </c>
      <c r="G20" s="17" t="s">
        <v>1058</v>
      </c>
      <c r="H20" s="17" t="s">
        <v>706</v>
      </c>
      <c r="I20" s="17" t="s">
        <v>779</v>
      </c>
      <c r="J20" s="17" t="s">
        <v>778</v>
      </c>
      <c r="K20" s="17" t="s">
        <v>1029</v>
      </c>
    </row>
    <row r="21" spans="1:11">
      <c r="A21" s="17" t="s">
        <v>1025</v>
      </c>
      <c r="B21" s="17" t="s">
        <v>966</v>
      </c>
      <c r="C21" s="17" t="s">
        <v>966</v>
      </c>
      <c r="D21" s="17" t="s">
        <v>1062</v>
      </c>
      <c r="E21" s="17" t="s">
        <v>2955</v>
      </c>
      <c r="F21" t="s">
        <v>1057</v>
      </c>
      <c r="G21" s="17" t="s">
        <v>1058</v>
      </c>
      <c r="H21" s="17" t="s">
        <v>706</v>
      </c>
      <c r="I21" s="17" t="s">
        <v>779</v>
      </c>
      <c r="J21" s="17" t="s">
        <v>778</v>
      </c>
      <c r="K21" s="17" t="s">
        <v>1029</v>
      </c>
    </row>
    <row r="22" spans="1:11">
      <c r="A22" s="17" t="s">
        <v>1025</v>
      </c>
      <c r="B22" s="17" t="s">
        <v>966</v>
      </c>
      <c r="C22" s="17" t="s">
        <v>966</v>
      </c>
      <c r="D22" s="17" t="s">
        <v>878</v>
      </c>
      <c r="E22" s="17" t="s">
        <v>2955</v>
      </c>
      <c r="F22" t="s">
        <v>1027</v>
      </c>
      <c r="G22" s="17" t="s">
        <v>1028</v>
      </c>
      <c r="H22" s="17" t="s">
        <v>706</v>
      </c>
      <c r="I22" s="17" t="s">
        <v>779</v>
      </c>
      <c r="J22" s="17" t="s">
        <v>778</v>
      </c>
      <c r="K22" s="17" t="s">
        <v>1029</v>
      </c>
    </row>
    <row r="23" spans="1:11">
      <c r="A23" s="17" t="s">
        <v>1025</v>
      </c>
      <c r="B23" s="17" t="s">
        <v>966</v>
      </c>
      <c r="C23" s="17" t="s">
        <v>966</v>
      </c>
      <c r="D23" s="17" t="s">
        <v>1063</v>
      </c>
      <c r="E23" s="17" t="s">
        <v>2955</v>
      </c>
      <c r="F23" t="s">
        <v>1057</v>
      </c>
      <c r="G23" s="17" t="s">
        <v>1058</v>
      </c>
      <c r="H23" s="17" t="s">
        <v>706</v>
      </c>
      <c r="I23" s="17" t="s">
        <v>779</v>
      </c>
      <c r="J23" s="17" t="s">
        <v>778</v>
      </c>
      <c r="K23" s="17" t="s">
        <v>1029</v>
      </c>
    </row>
    <row r="24" spans="1:11">
      <c r="A24" s="17" t="s">
        <v>1025</v>
      </c>
      <c r="B24" s="17" t="s">
        <v>966</v>
      </c>
      <c r="C24" s="17" t="s">
        <v>966</v>
      </c>
      <c r="D24" s="17" t="s">
        <v>1064</v>
      </c>
      <c r="E24" s="17" t="s">
        <v>2955</v>
      </c>
      <c r="F24" t="s">
        <v>1049</v>
      </c>
      <c r="G24" s="17" t="s">
        <v>1050</v>
      </c>
      <c r="H24" s="17" t="s">
        <v>706</v>
      </c>
      <c r="I24" s="17" t="s">
        <v>779</v>
      </c>
      <c r="J24" s="17" t="s">
        <v>778</v>
      </c>
      <c r="K24" s="17" t="s">
        <v>1029</v>
      </c>
    </row>
    <row r="25" spans="1:11">
      <c r="A25" s="17" t="s">
        <v>1025</v>
      </c>
      <c r="B25" s="17" t="s">
        <v>966</v>
      </c>
      <c r="C25" s="17" t="s">
        <v>966</v>
      </c>
      <c r="D25" s="17" t="s">
        <v>1065</v>
      </c>
      <c r="E25" s="17" t="s">
        <v>2955</v>
      </c>
      <c r="F25" t="s">
        <v>1066</v>
      </c>
      <c r="G25" s="17" t="s">
        <v>1067</v>
      </c>
      <c r="H25" s="17" t="s">
        <v>706</v>
      </c>
      <c r="I25" s="17" t="s">
        <v>772</v>
      </c>
      <c r="J25" s="17" t="s">
        <v>707</v>
      </c>
      <c r="K25" s="17" t="s">
        <v>705</v>
      </c>
    </row>
    <row r="26" spans="1:11">
      <c r="A26" s="17" t="s">
        <v>1025</v>
      </c>
      <c r="B26" s="17" t="s">
        <v>966</v>
      </c>
      <c r="C26" s="17" t="s">
        <v>966</v>
      </c>
      <c r="D26" s="17" t="s">
        <v>908</v>
      </c>
      <c r="E26" s="17" t="s">
        <v>2955</v>
      </c>
      <c r="F26" t="s">
        <v>1068</v>
      </c>
      <c r="G26" s="17" t="s">
        <v>1069</v>
      </c>
      <c r="H26" s="17" t="s">
        <v>706</v>
      </c>
      <c r="I26" s="17" t="s">
        <v>1039</v>
      </c>
      <c r="J26" s="17" t="s">
        <v>1040</v>
      </c>
      <c r="K26" s="17" t="s">
        <v>1041</v>
      </c>
    </row>
    <row r="27" spans="1:11">
      <c r="A27" s="17" t="s">
        <v>1025</v>
      </c>
      <c r="B27" s="17" t="s">
        <v>966</v>
      </c>
      <c r="C27" s="17" t="s">
        <v>966</v>
      </c>
      <c r="D27" s="17" t="s">
        <v>855</v>
      </c>
      <c r="E27" s="17" t="s">
        <v>2955</v>
      </c>
      <c r="F27" t="s">
        <v>1068</v>
      </c>
      <c r="G27" s="17" t="s">
        <v>1069</v>
      </c>
      <c r="H27" s="17" t="s">
        <v>706</v>
      </c>
      <c r="I27" s="17" t="s">
        <v>1039</v>
      </c>
      <c r="J27" s="17" t="s">
        <v>1040</v>
      </c>
      <c r="K27" s="17" t="s">
        <v>1041</v>
      </c>
    </row>
    <row r="28" spans="1:11">
      <c r="A28" s="17" t="s">
        <v>1025</v>
      </c>
      <c r="B28" s="17" t="s">
        <v>966</v>
      </c>
      <c r="C28" s="17" t="s">
        <v>966</v>
      </c>
      <c r="D28" s="17" t="s">
        <v>932</v>
      </c>
      <c r="E28" s="17" t="s">
        <v>2955</v>
      </c>
      <c r="F28" t="s">
        <v>1070</v>
      </c>
      <c r="G28" s="17" t="s">
        <v>1071</v>
      </c>
      <c r="H28" s="17" t="s">
        <v>706</v>
      </c>
      <c r="I28" s="17" t="s">
        <v>1033</v>
      </c>
      <c r="J28" s="17" t="s">
        <v>1034</v>
      </c>
      <c r="K28" s="17" t="s">
        <v>1035</v>
      </c>
    </row>
    <row r="29" spans="1:11">
      <c r="A29" s="17" t="s">
        <v>1025</v>
      </c>
      <c r="B29" s="17" t="s">
        <v>966</v>
      </c>
      <c r="C29" s="17" t="s">
        <v>966</v>
      </c>
      <c r="D29" s="17" t="s">
        <v>754</v>
      </c>
      <c r="E29" s="17" t="s">
        <v>2955</v>
      </c>
      <c r="F29" t="s">
        <v>1070</v>
      </c>
      <c r="G29" s="17" t="s">
        <v>1071</v>
      </c>
      <c r="H29" s="17" t="s">
        <v>706</v>
      </c>
      <c r="I29" s="17" t="s">
        <v>1033</v>
      </c>
      <c r="J29" s="17" t="s">
        <v>1034</v>
      </c>
      <c r="K29" s="17" t="s">
        <v>1035</v>
      </c>
    </row>
    <row r="30" spans="1:11">
      <c r="A30" s="17" t="s">
        <v>1025</v>
      </c>
      <c r="B30" s="17" t="s">
        <v>966</v>
      </c>
      <c r="C30" s="17" t="s">
        <v>966</v>
      </c>
      <c r="D30" s="17" t="s">
        <v>936</v>
      </c>
      <c r="E30" s="17" t="s">
        <v>2955</v>
      </c>
      <c r="F30" t="s">
        <v>1072</v>
      </c>
      <c r="G30" s="17" t="s">
        <v>1073</v>
      </c>
      <c r="H30" s="17" t="s">
        <v>706</v>
      </c>
      <c r="I30" s="17" t="s">
        <v>1033</v>
      </c>
      <c r="J30" s="17" t="s">
        <v>1034</v>
      </c>
      <c r="K30" s="17" t="s">
        <v>1035</v>
      </c>
    </row>
    <row r="31" spans="1:11">
      <c r="A31" s="17" t="s">
        <v>1025</v>
      </c>
      <c r="B31" s="17" t="s">
        <v>966</v>
      </c>
      <c r="C31" s="17" t="s">
        <v>966</v>
      </c>
      <c r="D31" s="17" t="s">
        <v>753</v>
      </c>
      <c r="E31" s="17" t="s">
        <v>2955</v>
      </c>
      <c r="F31" t="s">
        <v>1070</v>
      </c>
      <c r="G31" s="17" t="s">
        <v>1071</v>
      </c>
      <c r="H31" s="17" t="s">
        <v>706</v>
      </c>
      <c r="I31" s="17" t="s">
        <v>1033</v>
      </c>
      <c r="J31" s="17" t="s">
        <v>1034</v>
      </c>
      <c r="K31" s="17" t="s">
        <v>1035</v>
      </c>
    </row>
    <row r="32" spans="1:11">
      <c r="A32" s="17" t="s">
        <v>1025</v>
      </c>
      <c r="B32" s="17" t="s">
        <v>966</v>
      </c>
      <c r="C32" s="17" t="s">
        <v>966</v>
      </c>
      <c r="D32" s="17" t="s">
        <v>934</v>
      </c>
      <c r="E32" s="17" t="s">
        <v>2955</v>
      </c>
      <c r="F32" t="s">
        <v>1072</v>
      </c>
      <c r="G32" s="17" t="s">
        <v>1073</v>
      </c>
      <c r="H32" s="17" t="s">
        <v>706</v>
      </c>
      <c r="I32" s="17" t="s">
        <v>1033</v>
      </c>
      <c r="J32" s="17" t="s">
        <v>1034</v>
      </c>
      <c r="K32" s="17" t="s">
        <v>1035</v>
      </c>
    </row>
    <row r="33" spans="1:11">
      <c r="A33" s="17" t="s">
        <v>1025</v>
      </c>
      <c r="B33" s="17" t="s">
        <v>966</v>
      </c>
      <c r="C33" s="17" t="s">
        <v>966</v>
      </c>
      <c r="D33" s="17" t="s">
        <v>760</v>
      </c>
      <c r="E33" s="17" t="s">
        <v>2955</v>
      </c>
      <c r="F33" t="s">
        <v>1072</v>
      </c>
      <c r="G33" s="17" t="s">
        <v>1073</v>
      </c>
      <c r="H33" s="17" t="s">
        <v>706</v>
      </c>
      <c r="I33" s="17" t="s">
        <v>1033</v>
      </c>
      <c r="J33" s="17" t="s">
        <v>1034</v>
      </c>
      <c r="K33" s="17" t="s">
        <v>1035</v>
      </c>
    </row>
    <row r="34" spans="1:11">
      <c r="A34" s="17" t="s">
        <v>1025</v>
      </c>
      <c r="B34" s="17" t="s">
        <v>966</v>
      </c>
      <c r="C34" s="17" t="s">
        <v>966</v>
      </c>
      <c r="D34" s="17" t="s">
        <v>726</v>
      </c>
      <c r="E34" s="17" t="s">
        <v>2955</v>
      </c>
      <c r="F34" t="s">
        <v>1074</v>
      </c>
      <c r="G34" s="17" t="s">
        <v>1075</v>
      </c>
      <c r="H34" s="17" t="s">
        <v>706</v>
      </c>
      <c r="I34" s="17" t="s">
        <v>1033</v>
      </c>
      <c r="J34" s="17" t="s">
        <v>1034</v>
      </c>
      <c r="K34" s="17" t="s">
        <v>1035</v>
      </c>
    </row>
    <row r="35" spans="1:11">
      <c r="A35" s="17" t="s">
        <v>1025</v>
      </c>
      <c r="B35" s="17" t="s">
        <v>966</v>
      </c>
      <c r="C35" s="17" t="s">
        <v>966</v>
      </c>
      <c r="D35" s="17" t="s">
        <v>1076</v>
      </c>
      <c r="E35" s="17" t="s">
        <v>2955</v>
      </c>
      <c r="F35" t="s">
        <v>1074</v>
      </c>
      <c r="G35" s="17" t="s">
        <v>1075</v>
      </c>
      <c r="H35" s="17" t="s">
        <v>706</v>
      </c>
      <c r="I35" s="17" t="s">
        <v>1033</v>
      </c>
      <c r="J35" s="17" t="s">
        <v>1034</v>
      </c>
      <c r="K35" s="17" t="s">
        <v>1035</v>
      </c>
    </row>
    <row r="36" spans="1:11">
      <c r="A36" s="17" t="s">
        <v>1025</v>
      </c>
      <c r="B36" s="17" t="s">
        <v>966</v>
      </c>
      <c r="C36" s="17" t="s">
        <v>966</v>
      </c>
      <c r="D36" s="17" t="s">
        <v>750</v>
      </c>
      <c r="E36" s="17" t="s">
        <v>2955</v>
      </c>
      <c r="F36" t="s">
        <v>1070</v>
      </c>
      <c r="G36" s="17" t="s">
        <v>1071</v>
      </c>
      <c r="H36" s="17" t="s">
        <v>706</v>
      </c>
      <c r="I36" s="17" t="s">
        <v>1033</v>
      </c>
      <c r="J36" s="17" t="s">
        <v>1034</v>
      </c>
      <c r="K36" s="17" t="s">
        <v>1035</v>
      </c>
    </row>
    <row r="37" spans="1:11">
      <c r="A37" s="17" t="s">
        <v>1025</v>
      </c>
      <c r="B37" s="17" t="s">
        <v>966</v>
      </c>
      <c r="C37" s="17" t="s">
        <v>966</v>
      </c>
      <c r="D37" s="17" t="s">
        <v>1077</v>
      </c>
      <c r="E37" s="17" t="s">
        <v>2955</v>
      </c>
      <c r="F37" t="s">
        <v>1074</v>
      </c>
      <c r="G37" s="17" t="s">
        <v>1075</v>
      </c>
      <c r="H37" s="17" t="s">
        <v>706</v>
      </c>
      <c r="I37" s="17" t="s">
        <v>1033</v>
      </c>
      <c r="J37" s="17" t="s">
        <v>1034</v>
      </c>
      <c r="K37" s="17" t="s">
        <v>1035</v>
      </c>
    </row>
    <row r="38" spans="1:11">
      <c r="A38" s="17" t="s">
        <v>1025</v>
      </c>
      <c r="B38" s="17" t="s">
        <v>966</v>
      </c>
      <c r="C38" s="17" t="s">
        <v>966</v>
      </c>
      <c r="D38" s="17" t="s">
        <v>807</v>
      </c>
      <c r="E38" s="17" t="s">
        <v>2955</v>
      </c>
      <c r="F38" t="s">
        <v>1078</v>
      </c>
      <c r="G38" s="17" t="s">
        <v>1079</v>
      </c>
      <c r="H38" s="17" t="s">
        <v>706</v>
      </c>
      <c r="I38" s="17" t="s">
        <v>1033</v>
      </c>
      <c r="J38" s="17" t="s">
        <v>1034</v>
      </c>
      <c r="K38" s="17" t="s">
        <v>1035</v>
      </c>
    </row>
    <row r="39" spans="1:11">
      <c r="A39" s="17" t="s">
        <v>1025</v>
      </c>
      <c r="B39" s="17" t="s">
        <v>966</v>
      </c>
      <c r="C39" s="17" t="s">
        <v>966</v>
      </c>
      <c r="D39" s="17" t="s">
        <v>1080</v>
      </c>
      <c r="E39" s="17" t="s">
        <v>2955</v>
      </c>
      <c r="F39" t="s">
        <v>1078</v>
      </c>
      <c r="G39" s="17" t="s">
        <v>1079</v>
      </c>
      <c r="H39" s="17" t="s">
        <v>706</v>
      </c>
      <c r="I39" s="17" t="s">
        <v>1033</v>
      </c>
      <c r="J39" s="17" t="s">
        <v>1034</v>
      </c>
      <c r="K39" s="17" t="s">
        <v>1035</v>
      </c>
    </row>
    <row r="40" spans="1:11">
      <c r="A40" s="17" t="s">
        <v>1025</v>
      </c>
      <c r="B40" s="17" t="s">
        <v>966</v>
      </c>
      <c r="C40" s="17" t="s">
        <v>966</v>
      </c>
      <c r="D40" s="17" t="s">
        <v>1081</v>
      </c>
      <c r="E40" s="17" t="s">
        <v>2955</v>
      </c>
      <c r="F40" t="s">
        <v>1082</v>
      </c>
      <c r="G40" s="17" t="s">
        <v>1083</v>
      </c>
      <c r="H40" s="17" t="s">
        <v>706</v>
      </c>
      <c r="I40" s="17" t="s">
        <v>1033</v>
      </c>
      <c r="J40" s="17" t="s">
        <v>1034</v>
      </c>
      <c r="K40" s="17" t="s">
        <v>1035</v>
      </c>
    </row>
    <row r="41" spans="1:11">
      <c r="A41" s="17" t="s">
        <v>1025</v>
      </c>
      <c r="B41" s="17" t="s">
        <v>966</v>
      </c>
      <c r="C41" s="17" t="s">
        <v>966</v>
      </c>
      <c r="D41" s="17" t="s">
        <v>1084</v>
      </c>
      <c r="E41" s="17" t="s">
        <v>2955</v>
      </c>
      <c r="F41" t="s">
        <v>1085</v>
      </c>
      <c r="G41" s="17" t="s">
        <v>1086</v>
      </c>
      <c r="H41" s="17" t="s">
        <v>706</v>
      </c>
      <c r="I41" s="17" t="s">
        <v>1033</v>
      </c>
      <c r="J41" s="17" t="s">
        <v>1034</v>
      </c>
      <c r="K41" s="17" t="s">
        <v>1035</v>
      </c>
    </row>
    <row r="42" spans="1:11">
      <c r="A42" s="17" t="s">
        <v>1025</v>
      </c>
      <c r="B42" s="17" t="s">
        <v>966</v>
      </c>
      <c r="C42" s="17" t="s">
        <v>966</v>
      </c>
      <c r="D42" s="17" t="s">
        <v>1087</v>
      </c>
      <c r="E42" s="17" t="s">
        <v>2955</v>
      </c>
      <c r="F42" t="s">
        <v>1074</v>
      </c>
      <c r="G42" s="17" t="s">
        <v>1075</v>
      </c>
      <c r="H42" s="17" t="s">
        <v>706</v>
      </c>
      <c r="I42" s="17" t="s">
        <v>1033</v>
      </c>
      <c r="J42" s="17" t="s">
        <v>1034</v>
      </c>
      <c r="K42" s="17" t="s">
        <v>1035</v>
      </c>
    </row>
    <row r="43" spans="1:11">
      <c r="A43" s="17" t="s">
        <v>1025</v>
      </c>
      <c r="B43" s="17" t="s">
        <v>966</v>
      </c>
      <c r="C43" s="17" t="s">
        <v>966</v>
      </c>
      <c r="D43" s="17" t="s">
        <v>1088</v>
      </c>
      <c r="E43" s="17" t="s">
        <v>2955</v>
      </c>
      <c r="F43" t="s">
        <v>1072</v>
      </c>
      <c r="G43" s="17" t="s">
        <v>1073</v>
      </c>
      <c r="H43" s="17" t="s">
        <v>706</v>
      </c>
      <c r="I43" s="17" t="s">
        <v>1033</v>
      </c>
      <c r="J43" s="17" t="s">
        <v>1034</v>
      </c>
      <c r="K43" s="17" t="s">
        <v>1035</v>
      </c>
    </row>
    <row r="44" spans="1:11">
      <c r="A44" s="17" t="s">
        <v>1025</v>
      </c>
      <c r="B44" s="17" t="s">
        <v>966</v>
      </c>
      <c r="C44" s="17" t="s">
        <v>966</v>
      </c>
      <c r="D44" s="17" t="s">
        <v>933</v>
      </c>
      <c r="E44" s="17" t="s">
        <v>2955</v>
      </c>
      <c r="F44" t="s">
        <v>1070</v>
      </c>
      <c r="G44" s="17" t="s">
        <v>1071</v>
      </c>
      <c r="H44" s="17" t="s">
        <v>706</v>
      </c>
      <c r="I44" s="17" t="s">
        <v>1033</v>
      </c>
      <c r="J44" s="17" t="s">
        <v>1034</v>
      </c>
      <c r="K44" s="17" t="s">
        <v>1035</v>
      </c>
    </row>
    <row r="45" spans="1:11">
      <c r="A45" s="17" t="s">
        <v>1025</v>
      </c>
      <c r="B45" s="17" t="s">
        <v>966</v>
      </c>
      <c r="C45" s="17" t="s">
        <v>966</v>
      </c>
      <c r="D45" s="17" t="s">
        <v>796</v>
      </c>
      <c r="E45" s="17" t="s">
        <v>2955</v>
      </c>
      <c r="F45" t="s">
        <v>1066</v>
      </c>
      <c r="G45" s="17" t="s">
        <v>1067</v>
      </c>
      <c r="H45" s="17" t="s">
        <v>706</v>
      </c>
      <c r="I45" s="17" t="s">
        <v>772</v>
      </c>
      <c r="J45" s="17" t="s">
        <v>707</v>
      </c>
      <c r="K45" s="17" t="s">
        <v>705</v>
      </c>
    </row>
    <row r="46" spans="1:11">
      <c r="A46" s="17" t="s">
        <v>1025</v>
      </c>
      <c r="B46" s="17" t="s">
        <v>966</v>
      </c>
      <c r="C46" s="17" t="s">
        <v>966</v>
      </c>
      <c r="D46" s="17" t="s">
        <v>1089</v>
      </c>
      <c r="E46" s="17" t="s">
        <v>2955</v>
      </c>
      <c r="F46" t="s">
        <v>1090</v>
      </c>
      <c r="G46" s="17" t="s">
        <v>1091</v>
      </c>
      <c r="H46" s="17" t="s">
        <v>706</v>
      </c>
      <c r="I46" s="17" t="s">
        <v>1039</v>
      </c>
      <c r="J46" s="17" t="s">
        <v>1040</v>
      </c>
      <c r="K46" s="17" t="s">
        <v>1041</v>
      </c>
    </row>
    <row r="47" spans="1:11">
      <c r="A47" s="17" t="s">
        <v>1025</v>
      </c>
      <c r="B47" s="17" t="s">
        <v>966</v>
      </c>
      <c r="C47" s="17" t="s">
        <v>966</v>
      </c>
      <c r="D47" s="17" t="s">
        <v>742</v>
      </c>
      <c r="E47" s="17" t="s">
        <v>2955</v>
      </c>
      <c r="F47" t="s">
        <v>1090</v>
      </c>
      <c r="G47" s="17" t="s">
        <v>1091</v>
      </c>
      <c r="H47" s="17" t="s">
        <v>706</v>
      </c>
      <c r="I47" s="17" t="s">
        <v>1039</v>
      </c>
      <c r="J47" s="17" t="s">
        <v>1040</v>
      </c>
      <c r="K47" s="17" t="s">
        <v>1041</v>
      </c>
    </row>
    <row r="48" spans="1:11">
      <c r="A48" s="17" t="s">
        <v>1025</v>
      </c>
      <c r="B48" s="17" t="s">
        <v>966</v>
      </c>
      <c r="C48" s="17" t="s">
        <v>966</v>
      </c>
      <c r="D48" s="17" t="s">
        <v>743</v>
      </c>
      <c r="E48" s="17" t="s">
        <v>2955</v>
      </c>
      <c r="F48" t="s">
        <v>1090</v>
      </c>
      <c r="G48" s="17" t="s">
        <v>1091</v>
      </c>
      <c r="H48" s="17" t="s">
        <v>706</v>
      </c>
      <c r="I48" s="17" t="s">
        <v>1039</v>
      </c>
      <c r="J48" s="17" t="s">
        <v>1040</v>
      </c>
      <c r="K48" s="17" t="s">
        <v>1041</v>
      </c>
    </row>
    <row r="49" spans="1:11">
      <c r="A49" s="17" t="s">
        <v>1025</v>
      </c>
      <c r="B49" s="17" t="s">
        <v>966</v>
      </c>
      <c r="C49" s="17" t="s">
        <v>966</v>
      </c>
      <c r="D49" s="17" t="s">
        <v>1092</v>
      </c>
      <c r="E49" s="17" t="s">
        <v>2955</v>
      </c>
      <c r="F49" t="s">
        <v>1090</v>
      </c>
      <c r="G49" s="17" t="s">
        <v>1091</v>
      </c>
      <c r="H49" s="17" t="s">
        <v>706</v>
      </c>
      <c r="I49" s="17" t="s">
        <v>1039</v>
      </c>
      <c r="J49" s="17" t="s">
        <v>1040</v>
      </c>
      <c r="K49" s="17" t="s">
        <v>1041</v>
      </c>
    </row>
    <row r="50" spans="1:11">
      <c r="A50" s="17" t="s">
        <v>1025</v>
      </c>
      <c r="B50" s="17" t="s">
        <v>966</v>
      </c>
      <c r="C50" s="17" t="s">
        <v>966</v>
      </c>
      <c r="D50" s="17" t="s">
        <v>1093</v>
      </c>
      <c r="E50" s="17" t="s">
        <v>2955</v>
      </c>
      <c r="F50" t="s">
        <v>1090</v>
      </c>
      <c r="G50" s="17" t="s">
        <v>1091</v>
      </c>
      <c r="H50" s="17" t="s">
        <v>706</v>
      </c>
      <c r="I50" s="17" t="s">
        <v>1039</v>
      </c>
      <c r="J50" s="17" t="s">
        <v>1040</v>
      </c>
      <c r="K50" s="17" t="s">
        <v>1041</v>
      </c>
    </row>
    <row r="51" spans="1:11">
      <c r="A51" s="17" t="s">
        <v>1025</v>
      </c>
      <c r="B51" s="17" t="s">
        <v>966</v>
      </c>
      <c r="C51" s="17" t="s">
        <v>966</v>
      </c>
      <c r="D51" s="17" t="s">
        <v>1094</v>
      </c>
      <c r="E51" s="17" t="s">
        <v>2955</v>
      </c>
      <c r="F51" t="s">
        <v>1090</v>
      </c>
      <c r="G51" s="17" t="s">
        <v>1091</v>
      </c>
      <c r="H51" s="17" t="s">
        <v>706</v>
      </c>
      <c r="I51" s="17" t="s">
        <v>1039</v>
      </c>
      <c r="J51" s="17" t="s">
        <v>1040</v>
      </c>
      <c r="K51" s="17" t="s">
        <v>1041</v>
      </c>
    </row>
    <row r="52" spans="1:11">
      <c r="A52" s="17" t="s">
        <v>1025</v>
      </c>
      <c r="B52" s="17" t="s">
        <v>966</v>
      </c>
      <c r="C52" s="17" t="s">
        <v>966</v>
      </c>
      <c r="D52" s="17" t="s">
        <v>1095</v>
      </c>
      <c r="E52" s="17" t="s">
        <v>2955</v>
      </c>
      <c r="F52" t="s">
        <v>1096</v>
      </c>
      <c r="G52" s="17" t="s">
        <v>1097</v>
      </c>
      <c r="H52" s="17" t="s">
        <v>706</v>
      </c>
      <c r="I52" s="17" t="s">
        <v>1039</v>
      </c>
      <c r="J52" s="17" t="s">
        <v>1040</v>
      </c>
      <c r="K52" s="17" t="s">
        <v>1041</v>
      </c>
    </row>
    <row r="53" spans="1:11">
      <c r="A53" s="17" t="s">
        <v>1025</v>
      </c>
      <c r="B53" s="17" t="s">
        <v>966</v>
      </c>
      <c r="C53" s="17" t="s">
        <v>966</v>
      </c>
      <c r="D53" s="17" t="s">
        <v>1098</v>
      </c>
      <c r="E53" s="17" t="s">
        <v>2955</v>
      </c>
      <c r="F53" t="s">
        <v>1096</v>
      </c>
      <c r="G53" s="17" t="s">
        <v>1097</v>
      </c>
      <c r="H53" s="17" t="s">
        <v>706</v>
      </c>
      <c r="I53" s="17" t="s">
        <v>1039</v>
      </c>
      <c r="J53" s="17" t="s">
        <v>1040</v>
      </c>
      <c r="K53" s="17" t="s">
        <v>1041</v>
      </c>
    </row>
    <row r="54" spans="1:11">
      <c r="A54" s="17" t="s">
        <v>1025</v>
      </c>
      <c r="B54" s="17" t="s">
        <v>966</v>
      </c>
      <c r="C54" s="17" t="s">
        <v>966</v>
      </c>
      <c r="D54" s="17" t="s">
        <v>1099</v>
      </c>
      <c r="E54" s="17" t="s">
        <v>2955</v>
      </c>
      <c r="F54" t="s">
        <v>1100</v>
      </c>
      <c r="G54" s="17" t="s">
        <v>1101</v>
      </c>
      <c r="H54" s="17" t="s">
        <v>706</v>
      </c>
      <c r="I54" s="17" t="s">
        <v>1039</v>
      </c>
      <c r="J54" s="17" t="s">
        <v>1040</v>
      </c>
      <c r="K54" s="17" t="s">
        <v>1041</v>
      </c>
    </row>
    <row r="55" spans="1:11">
      <c r="A55" s="17" t="s">
        <v>1025</v>
      </c>
      <c r="B55" s="17" t="s">
        <v>966</v>
      </c>
      <c r="C55" s="17" t="s">
        <v>966</v>
      </c>
      <c r="D55" s="17" t="s">
        <v>744</v>
      </c>
      <c r="E55" s="17" t="s">
        <v>2955</v>
      </c>
      <c r="F55" t="s">
        <v>1096</v>
      </c>
      <c r="G55" s="17" t="s">
        <v>1097</v>
      </c>
      <c r="H55" s="17" t="s">
        <v>706</v>
      </c>
      <c r="I55" s="17" t="s">
        <v>1039</v>
      </c>
      <c r="J55" s="17" t="s">
        <v>1040</v>
      </c>
      <c r="K55" s="17" t="s">
        <v>1041</v>
      </c>
    </row>
    <row r="56" spans="1:11">
      <c r="A56" s="17" t="s">
        <v>1025</v>
      </c>
      <c r="B56" s="17" t="s">
        <v>966</v>
      </c>
      <c r="C56" s="17" t="s">
        <v>966</v>
      </c>
      <c r="D56" s="17" t="s">
        <v>1102</v>
      </c>
      <c r="E56" s="17" t="s">
        <v>2955</v>
      </c>
      <c r="F56" t="s">
        <v>1096</v>
      </c>
      <c r="G56" s="17" t="s">
        <v>1097</v>
      </c>
      <c r="H56" s="17" t="s">
        <v>706</v>
      </c>
      <c r="I56" s="17" t="s">
        <v>1039</v>
      </c>
      <c r="J56" s="17" t="s">
        <v>1040</v>
      </c>
      <c r="K56" s="17" t="s">
        <v>1041</v>
      </c>
    </row>
    <row r="57" spans="1:11">
      <c r="A57" s="17" t="s">
        <v>1025</v>
      </c>
      <c r="B57" s="17" t="s">
        <v>966</v>
      </c>
      <c r="C57" s="17" t="s">
        <v>966</v>
      </c>
      <c r="D57" s="17" t="s">
        <v>746</v>
      </c>
      <c r="E57" s="17" t="s">
        <v>2955</v>
      </c>
      <c r="F57" t="s">
        <v>1096</v>
      </c>
      <c r="G57" s="17" t="s">
        <v>1097</v>
      </c>
      <c r="H57" s="17" t="s">
        <v>706</v>
      </c>
      <c r="I57" s="17" t="s">
        <v>1039</v>
      </c>
      <c r="J57" s="17" t="s">
        <v>1040</v>
      </c>
      <c r="K57" s="17" t="s">
        <v>1041</v>
      </c>
    </row>
    <row r="58" spans="1:11">
      <c r="A58" s="17" t="s">
        <v>1025</v>
      </c>
      <c r="B58" s="17" t="s">
        <v>966</v>
      </c>
      <c r="C58" s="17" t="s">
        <v>966</v>
      </c>
      <c r="D58" s="17" t="s">
        <v>1103</v>
      </c>
      <c r="E58" s="17" t="s">
        <v>2955</v>
      </c>
      <c r="F58" t="s">
        <v>1104</v>
      </c>
      <c r="G58" s="17" t="s">
        <v>1105</v>
      </c>
      <c r="H58" s="17" t="s">
        <v>706</v>
      </c>
      <c r="I58" s="17" t="s">
        <v>779</v>
      </c>
      <c r="J58" s="17" t="s">
        <v>778</v>
      </c>
      <c r="K58" s="17" t="s">
        <v>1029</v>
      </c>
    </row>
    <row r="59" spans="1:11">
      <c r="A59" s="17" t="s">
        <v>1025</v>
      </c>
      <c r="B59" s="17" t="s">
        <v>966</v>
      </c>
      <c r="C59" s="17" t="s">
        <v>966</v>
      </c>
      <c r="D59" s="17" t="s">
        <v>1106</v>
      </c>
      <c r="E59" s="17" t="s">
        <v>2955</v>
      </c>
      <c r="F59" t="s">
        <v>1104</v>
      </c>
      <c r="G59" s="17" t="s">
        <v>1105</v>
      </c>
      <c r="H59" s="17" t="s">
        <v>706</v>
      </c>
      <c r="I59" s="17" t="s">
        <v>779</v>
      </c>
      <c r="J59" s="17" t="s">
        <v>778</v>
      </c>
      <c r="K59" s="17" t="s">
        <v>1029</v>
      </c>
    </row>
    <row r="60" spans="1:11">
      <c r="A60" s="17" t="s">
        <v>1025</v>
      </c>
      <c r="B60" s="17" t="s">
        <v>966</v>
      </c>
      <c r="C60" s="17" t="s">
        <v>966</v>
      </c>
      <c r="D60" s="17" t="s">
        <v>1107</v>
      </c>
      <c r="E60" s="17" t="s">
        <v>2955</v>
      </c>
      <c r="F60" t="s">
        <v>1104</v>
      </c>
      <c r="G60" s="17" t="s">
        <v>1105</v>
      </c>
      <c r="H60" s="17" t="s">
        <v>706</v>
      </c>
      <c r="I60" s="17" t="s">
        <v>779</v>
      </c>
      <c r="J60" s="17" t="s">
        <v>778</v>
      </c>
      <c r="K60" s="17" t="s">
        <v>1029</v>
      </c>
    </row>
    <row r="61" spans="1:11">
      <c r="A61" s="17" t="s">
        <v>1025</v>
      </c>
      <c r="B61" s="17" t="s">
        <v>966</v>
      </c>
      <c r="C61" s="17" t="s">
        <v>966</v>
      </c>
      <c r="D61" s="17" t="s">
        <v>1108</v>
      </c>
      <c r="E61" s="17" t="s">
        <v>2955</v>
      </c>
      <c r="F61" t="s">
        <v>1104</v>
      </c>
      <c r="G61" s="17" t="s">
        <v>1105</v>
      </c>
      <c r="H61" s="17" t="s">
        <v>706</v>
      </c>
      <c r="I61" s="17" t="s">
        <v>779</v>
      </c>
      <c r="J61" s="17" t="s">
        <v>778</v>
      </c>
      <c r="K61" s="17" t="s">
        <v>1029</v>
      </c>
    </row>
    <row r="62" spans="1:11">
      <c r="A62" s="17" t="s">
        <v>1025</v>
      </c>
      <c r="B62" s="17" t="s">
        <v>966</v>
      </c>
      <c r="C62" s="17" t="s">
        <v>966</v>
      </c>
      <c r="D62" s="17" t="s">
        <v>1109</v>
      </c>
      <c r="E62" s="17" t="s">
        <v>2955</v>
      </c>
      <c r="F62" t="s">
        <v>1104</v>
      </c>
      <c r="G62" s="17" t="s">
        <v>1105</v>
      </c>
      <c r="H62" s="17" t="s">
        <v>706</v>
      </c>
      <c r="I62" s="17" t="s">
        <v>779</v>
      </c>
      <c r="J62" s="17" t="s">
        <v>778</v>
      </c>
      <c r="K62" s="17" t="s">
        <v>1029</v>
      </c>
    </row>
    <row r="63" spans="1:11">
      <c r="A63" s="17" t="s">
        <v>1025</v>
      </c>
      <c r="B63" s="17" t="s">
        <v>966</v>
      </c>
      <c r="C63" s="17" t="s">
        <v>966</v>
      </c>
      <c r="D63" s="17" t="s">
        <v>1110</v>
      </c>
      <c r="E63" s="17" t="s">
        <v>2955</v>
      </c>
      <c r="F63" t="s">
        <v>1111</v>
      </c>
      <c r="G63" s="17" t="s">
        <v>1112</v>
      </c>
      <c r="H63" s="17" t="s">
        <v>706</v>
      </c>
      <c r="I63" s="17" t="s">
        <v>772</v>
      </c>
      <c r="J63" s="17" t="s">
        <v>707</v>
      </c>
      <c r="K63" s="17" t="s">
        <v>705</v>
      </c>
    </row>
    <row r="64" spans="1:11">
      <c r="A64" s="17" t="s">
        <v>1025</v>
      </c>
      <c r="B64" s="17" t="s">
        <v>966</v>
      </c>
      <c r="C64" s="17" t="s">
        <v>966</v>
      </c>
      <c r="D64" s="17" t="s">
        <v>1113</v>
      </c>
      <c r="E64" s="17" t="s">
        <v>2955</v>
      </c>
      <c r="F64" t="s">
        <v>1114</v>
      </c>
      <c r="G64" s="17" t="s">
        <v>1115</v>
      </c>
      <c r="H64" s="17" t="s">
        <v>706</v>
      </c>
      <c r="I64" s="17" t="s">
        <v>772</v>
      </c>
      <c r="J64" s="17" t="s">
        <v>707</v>
      </c>
      <c r="K64" s="17" t="s">
        <v>705</v>
      </c>
    </row>
    <row r="65" spans="1:11">
      <c r="A65" s="17" t="s">
        <v>1025</v>
      </c>
      <c r="B65" s="17" t="s">
        <v>966</v>
      </c>
      <c r="C65" s="17" t="s">
        <v>966</v>
      </c>
      <c r="D65" s="17" t="s">
        <v>926</v>
      </c>
      <c r="E65" s="17" t="s">
        <v>2955</v>
      </c>
      <c r="F65" t="s">
        <v>1114</v>
      </c>
      <c r="G65" s="17" t="s">
        <v>1115</v>
      </c>
      <c r="H65" s="17" t="s">
        <v>706</v>
      </c>
      <c r="I65" s="17" t="s">
        <v>772</v>
      </c>
      <c r="J65" s="17" t="s">
        <v>707</v>
      </c>
      <c r="K65" s="17" t="s">
        <v>705</v>
      </c>
    </row>
    <row r="66" spans="1:11">
      <c r="A66" s="17" t="s">
        <v>1025</v>
      </c>
      <c r="B66" s="17" t="s">
        <v>966</v>
      </c>
      <c r="C66" s="17" t="s">
        <v>966</v>
      </c>
      <c r="D66" s="17" t="s">
        <v>1116</v>
      </c>
      <c r="E66" s="17" t="s">
        <v>2955</v>
      </c>
      <c r="F66" t="s">
        <v>1117</v>
      </c>
      <c r="G66" s="17" t="s">
        <v>1118</v>
      </c>
      <c r="H66" s="17" t="s">
        <v>706</v>
      </c>
      <c r="I66" s="17" t="s">
        <v>1033</v>
      </c>
      <c r="J66" s="17" t="s">
        <v>1034</v>
      </c>
      <c r="K66" s="17" t="s">
        <v>1035</v>
      </c>
    </row>
    <row r="67" spans="1:11">
      <c r="A67" s="17" t="s">
        <v>1025</v>
      </c>
      <c r="B67" s="17" t="s">
        <v>966</v>
      </c>
      <c r="C67" s="17" t="s">
        <v>966</v>
      </c>
      <c r="D67" s="17" t="s">
        <v>1119</v>
      </c>
      <c r="E67" s="17" t="s">
        <v>2955</v>
      </c>
      <c r="F67" t="s">
        <v>1120</v>
      </c>
      <c r="G67" s="17" t="s">
        <v>1121</v>
      </c>
      <c r="H67" s="17" t="s">
        <v>706</v>
      </c>
      <c r="I67" s="17" t="s">
        <v>1039</v>
      </c>
      <c r="J67" s="17" t="s">
        <v>1040</v>
      </c>
      <c r="K67" s="17" t="s">
        <v>1041</v>
      </c>
    </row>
    <row r="68" spans="1:11">
      <c r="A68" s="17" t="s">
        <v>1025</v>
      </c>
      <c r="B68" s="17" t="s">
        <v>966</v>
      </c>
      <c r="C68" s="17" t="s">
        <v>966</v>
      </c>
      <c r="D68" s="17" t="s">
        <v>1122</v>
      </c>
      <c r="E68" s="17" t="s">
        <v>2955</v>
      </c>
      <c r="F68" t="s">
        <v>1123</v>
      </c>
      <c r="G68" s="17" t="s">
        <v>1124</v>
      </c>
      <c r="H68" s="17" t="s">
        <v>706</v>
      </c>
      <c r="I68" s="17" t="s">
        <v>1039</v>
      </c>
      <c r="J68" s="17" t="s">
        <v>1040</v>
      </c>
      <c r="K68" s="17" t="s">
        <v>1041</v>
      </c>
    </row>
    <row r="69" spans="1:11">
      <c r="A69" s="17" t="s">
        <v>1025</v>
      </c>
      <c r="B69" s="17" t="s">
        <v>966</v>
      </c>
      <c r="C69" s="17" t="s">
        <v>966</v>
      </c>
      <c r="D69" s="17" t="s">
        <v>1125</v>
      </c>
      <c r="E69" s="17" t="s">
        <v>2955</v>
      </c>
      <c r="F69" t="s">
        <v>1126</v>
      </c>
      <c r="G69" s="17" t="s">
        <v>1127</v>
      </c>
      <c r="H69" s="17" t="s">
        <v>706</v>
      </c>
      <c r="I69" s="17" t="s">
        <v>1039</v>
      </c>
      <c r="J69" s="17" t="s">
        <v>1040</v>
      </c>
      <c r="K69" s="17" t="s">
        <v>1041</v>
      </c>
    </row>
    <row r="70" spans="1:11">
      <c r="A70" s="17" t="s">
        <v>1025</v>
      </c>
      <c r="B70" s="17" t="s">
        <v>966</v>
      </c>
      <c r="C70" s="17" t="s">
        <v>966</v>
      </c>
      <c r="D70" s="17" t="s">
        <v>758</v>
      </c>
      <c r="E70" s="17" t="s">
        <v>2955</v>
      </c>
      <c r="F70" t="s">
        <v>1117</v>
      </c>
      <c r="G70" s="17" t="s">
        <v>1118</v>
      </c>
      <c r="H70" s="17" t="s">
        <v>706</v>
      </c>
      <c r="I70" s="17" t="s">
        <v>1033</v>
      </c>
      <c r="J70" s="17" t="s">
        <v>1034</v>
      </c>
      <c r="K70" s="17" t="s">
        <v>1035</v>
      </c>
    </row>
    <row r="71" spans="1:11">
      <c r="A71" s="17" t="s">
        <v>1025</v>
      </c>
      <c r="B71" s="17" t="s">
        <v>966</v>
      </c>
      <c r="C71" s="17" t="s">
        <v>966</v>
      </c>
      <c r="D71" s="17" t="s">
        <v>1128</v>
      </c>
      <c r="E71" s="17" t="s">
        <v>2955</v>
      </c>
      <c r="F71" t="s">
        <v>1078</v>
      </c>
      <c r="G71" s="17" t="s">
        <v>1079</v>
      </c>
      <c r="H71" s="17" t="s">
        <v>706</v>
      </c>
      <c r="I71" s="17" t="s">
        <v>1033</v>
      </c>
      <c r="J71" s="17" t="s">
        <v>1034</v>
      </c>
      <c r="K71" s="17" t="s">
        <v>1035</v>
      </c>
    </row>
    <row r="72" spans="1:11">
      <c r="A72" s="17" t="s">
        <v>1025</v>
      </c>
      <c r="B72" s="17" t="s">
        <v>966</v>
      </c>
      <c r="C72" s="17" t="s">
        <v>966</v>
      </c>
      <c r="D72" s="17" t="s">
        <v>1129</v>
      </c>
      <c r="E72" s="17" t="s">
        <v>2955</v>
      </c>
      <c r="F72" t="s">
        <v>1126</v>
      </c>
      <c r="G72" s="17" t="s">
        <v>1127</v>
      </c>
      <c r="H72" s="17" t="s">
        <v>706</v>
      </c>
      <c r="I72" s="17" t="s">
        <v>1039</v>
      </c>
      <c r="J72" s="17" t="s">
        <v>1040</v>
      </c>
      <c r="K72" s="17" t="s">
        <v>1041</v>
      </c>
    </row>
    <row r="73" spans="1:11">
      <c r="A73" s="17" t="s">
        <v>1025</v>
      </c>
      <c r="B73" s="17" t="s">
        <v>966</v>
      </c>
      <c r="C73" s="17" t="s">
        <v>966</v>
      </c>
      <c r="D73" s="17" t="s">
        <v>1130</v>
      </c>
      <c r="E73" s="17" t="s">
        <v>2955</v>
      </c>
      <c r="F73" t="s">
        <v>1117</v>
      </c>
      <c r="G73" s="17" t="s">
        <v>1118</v>
      </c>
      <c r="H73" s="17" t="s">
        <v>706</v>
      </c>
      <c r="I73" s="17" t="s">
        <v>1033</v>
      </c>
      <c r="J73" s="17" t="s">
        <v>1034</v>
      </c>
      <c r="K73" s="17" t="s">
        <v>1035</v>
      </c>
    </row>
    <row r="74" spans="1:11">
      <c r="A74" s="17" t="s">
        <v>1025</v>
      </c>
      <c r="B74" s="17" t="s">
        <v>966</v>
      </c>
      <c r="C74" s="17" t="s">
        <v>966</v>
      </c>
      <c r="D74" s="17" t="s">
        <v>1131</v>
      </c>
      <c r="E74" s="17" t="s">
        <v>2955</v>
      </c>
      <c r="F74" t="s">
        <v>1126</v>
      </c>
      <c r="G74" s="17" t="s">
        <v>1127</v>
      </c>
      <c r="H74" s="17" t="s">
        <v>706</v>
      </c>
      <c r="I74" s="17" t="s">
        <v>1039</v>
      </c>
      <c r="J74" s="17" t="s">
        <v>1040</v>
      </c>
      <c r="K74" s="17" t="s">
        <v>1041</v>
      </c>
    </row>
    <row r="75" spans="1:11">
      <c r="A75" s="17" t="s">
        <v>1025</v>
      </c>
      <c r="B75" s="17" t="s">
        <v>966</v>
      </c>
      <c r="C75" s="17" t="s">
        <v>966</v>
      </c>
      <c r="D75" s="17" t="s">
        <v>1132</v>
      </c>
      <c r="E75" s="17" t="s">
        <v>2955</v>
      </c>
      <c r="F75" t="s">
        <v>1126</v>
      </c>
      <c r="G75" s="17" t="s">
        <v>1127</v>
      </c>
      <c r="H75" s="17" t="s">
        <v>706</v>
      </c>
      <c r="I75" s="17" t="s">
        <v>1039</v>
      </c>
      <c r="J75" s="17" t="s">
        <v>1040</v>
      </c>
      <c r="K75" s="17" t="s">
        <v>1041</v>
      </c>
    </row>
    <row r="76" spans="1:11">
      <c r="A76" s="17" t="s">
        <v>1025</v>
      </c>
      <c r="B76" s="17" t="s">
        <v>966</v>
      </c>
      <c r="C76" s="17" t="s">
        <v>966</v>
      </c>
      <c r="D76" s="17" t="s">
        <v>1133</v>
      </c>
      <c r="E76" s="17" t="s">
        <v>2955</v>
      </c>
      <c r="F76" t="s">
        <v>1126</v>
      </c>
      <c r="G76" s="17" t="s">
        <v>1127</v>
      </c>
      <c r="H76" s="17" t="s">
        <v>706</v>
      </c>
      <c r="I76" s="17" t="s">
        <v>1039</v>
      </c>
      <c r="J76" s="17" t="s">
        <v>1040</v>
      </c>
      <c r="K76" s="17" t="s">
        <v>1041</v>
      </c>
    </row>
    <row r="77" spans="1:11">
      <c r="A77" s="17" t="s">
        <v>1025</v>
      </c>
      <c r="B77" s="17" t="s">
        <v>966</v>
      </c>
      <c r="C77" s="17" t="s">
        <v>966</v>
      </c>
      <c r="D77" s="17" t="s">
        <v>1134</v>
      </c>
      <c r="E77" s="17" t="s">
        <v>2955</v>
      </c>
      <c r="F77" t="s">
        <v>1126</v>
      </c>
      <c r="G77" s="17" t="s">
        <v>1127</v>
      </c>
      <c r="H77" s="17" t="s">
        <v>706</v>
      </c>
      <c r="I77" s="17" t="s">
        <v>1039</v>
      </c>
      <c r="J77" s="17" t="s">
        <v>1040</v>
      </c>
      <c r="K77" s="17" t="s">
        <v>1041</v>
      </c>
    </row>
    <row r="78" spans="1:11">
      <c r="A78" s="17" t="s">
        <v>1025</v>
      </c>
      <c r="B78" s="17" t="s">
        <v>966</v>
      </c>
      <c r="C78" s="17" t="s">
        <v>966</v>
      </c>
      <c r="D78" s="17" t="s">
        <v>737</v>
      </c>
      <c r="E78" s="17" t="s">
        <v>2955</v>
      </c>
      <c r="F78" t="s">
        <v>1123</v>
      </c>
      <c r="G78" s="17" t="s">
        <v>1124</v>
      </c>
      <c r="H78" s="17" t="s">
        <v>706</v>
      </c>
      <c r="I78" s="17" t="s">
        <v>1039</v>
      </c>
      <c r="J78" s="17" t="s">
        <v>1040</v>
      </c>
      <c r="K78" s="17" t="s">
        <v>1041</v>
      </c>
    </row>
    <row r="79" spans="1:11">
      <c r="A79" s="17" t="s">
        <v>1025</v>
      </c>
      <c r="B79" s="17" t="s">
        <v>966</v>
      </c>
      <c r="C79" s="17" t="s">
        <v>966</v>
      </c>
      <c r="D79" s="17" t="s">
        <v>1135</v>
      </c>
      <c r="E79" s="17" t="s">
        <v>2955</v>
      </c>
      <c r="F79" t="s">
        <v>1120</v>
      </c>
      <c r="G79" s="17" t="s">
        <v>1121</v>
      </c>
      <c r="H79" s="17" t="s">
        <v>706</v>
      </c>
      <c r="I79" s="17" t="s">
        <v>1039</v>
      </c>
      <c r="J79" s="17" t="s">
        <v>1040</v>
      </c>
      <c r="K79" s="17" t="s">
        <v>1041</v>
      </c>
    </row>
    <row r="80" spans="1:11">
      <c r="A80" s="17" t="s">
        <v>1025</v>
      </c>
      <c r="B80" s="17" t="s">
        <v>966</v>
      </c>
      <c r="C80" s="17" t="s">
        <v>966</v>
      </c>
      <c r="D80" s="17" t="s">
        <v>740</v>
      </c>
      <c r="E80" s="17" t="s">
        <v>2955</v>
      </c>
      <c r="F80" t="s">
        <v>1123</v>
      </c>
      <c r="G80" s="17" t="s">
        <v>1124</v>
      </c>
      <c r="H80" s="17" t="s">
        <v>706</v>
      </c>
      <c r="I80" s="17" t="s">
        <v>1039</v>
      </c>
      <c r="J80" s="17" t="s">
        <v>1040</v>
      </c>
      <c r="K80" s="17" t="s">
        <v>1041</v>
      </c>
    </row>
    <row r="81" spans="1:11">
      <c r="A81" s="17" t="s">
        <v>1025</v>
      </c>
      <c r="B81" s="17" t="s">
        <v>966</v>
      </c>
      <c r="C81" s="17" t="s">
        <v>966</v>
      </c>
      <c r="D81" s="17" t="s">
        <v>1136</v>
      </c>
      <c r="E81" s="17" t="s">
        <v>2955</v>
      </c>
      <c r="F81" t="s">
        <v>1126</v>
      </c>
      <c r="G81" s="17" t="s">
        <v>1127</v>
      </c>
      <c r="H81" s="17" t="s">
        <v>706</v>
      </c>
      <c r="I81" s="17" t="s">
        <v>1039</v>
      </c>
      <c r="J81" s="17" t="s">
        <v>1040</v>
      </c>
      <c r="K81" s="17" t="s">
        <v>1041</v>
      </c>
    </row>
    <row r="82" spans="1:11">
      <c r="A82" s="17" t="s">
        <v>1025</v>
      </c>
      <c r="B82" s="17" t="s">
        <v>966</v>
      </c>
      <c r="C82" s="17" t="s">
        <v>966</v>
      </c>
      <c r="D82" s="17" t="s">
        <v>1137</v>
      </c>
      <c r="E82" s="17" t="s">
        <v>2955</v>
      </c>
      <c r="F82" t="s">
        <v>1126</v>
      </c>
      <c r="G82" s="17" t="s">
        <v>1127</v>
      </c>
      <c r="H82" s="17" t="s">
        <v>706</v>
      </c>
      <c r="I82" s="17" t="s">
        <v>1039</v>
      </c>
      <c r="J82" s="17" t="s">
        <v>1040</v>
      </c>
      <c r="K82" s="17" t="s">
        <v>1041</v>
      </c>
    </row>
    <row r="83" spans="1:11">
      <c r="A83" s="17" t="s">
        <v>1025</v>
      </c>
      <c r="B83" s="17" t="s">
        <v>966</v>
      </c>
      <c r="C83" s="17" t="s">
        <v>966</v>
      </c>
      <c r="D83" s="17" t="s">
        <v>1138</v>
      </c>
      <c r="E83" s="17" t="s">
        <v>2955</v>
      </c>
      <c r="F83" t="s">
        <v>1117</v>
      </c>
      <c r="G83" s="17" t="s">
        <v>1118</v>
      </c>
      <c r="H83" s="17" t="s">
        <v>706</v>
      </c>
      <c r="I83" s="17" t="s">
        <v>1033</v>
      </c>
      <c r="J83" s="17" t="s">
        <v>1034</v>
      </c>
      <c r="K83" s="17" t="s">
        <v>1035</v>
      </c>
    </row>
    <row r="84" spans="1:11">
      <c r="A84" s="17" t="s">
        <v>1025</v>
      </c>
      <c r="B84" s="17" t="s">
        <v>966</v>
      </c>
      <c r="C84" s="17" t="s">
        <v>966</v>
      </c>
      <c r="D84" s="17" t="s">
        <v>837</v>
      </c>
      <c r="E84" s="17" t="s">
        <v>2955</v>
      </c>
      <c r="F84" t="s">
        <v>1117</v>
      </c>
      <c r="G84" s="17" t="s">
        <v>1118</v>
      </c>
      <c r="H84" s="17" t="s">
        <v>706</v>
      </c>
      <c r="I84" s="17" t="s">
        <v>1033</v>
      </c>
      <c r="J84" s="17" t="s">
        <v>1034</v>
      </c>
      <c r="K84" s="17" t="s">
        <v>1035</v>
      </c>
    </row>
    <row r="85" spans="1:11">
      <c r="A85" s="17" t="s">
        <v>1025</v>
      </c>
      <c r="B85" s="17" t="s">
        <v>966</v>
      </c>
      <c r="C85" s="17" t="s">
        <v>966</v>
      </c>
      <c r="D85" s="17" t="s">
        <v>892</v>
      </c>
      <c r="E85" s="17" t="s">
        <v>2955</v>
      </c>
      <c r="F85" t="s">
        <v>1139</v>
      </c>
      <c r="G85" s="17" t="s">
        <v>1140</v>
      </c>
      <c r="H85" s="17" t="s">
        <v>706</v>
      </c>
      <c r="I85" s="17" t="s">
        <v>772</v>
      </c>
      <c r="J85" s="17" t="s">
        <v>707</v>
      </c>
      <c r="K85" s="17" t="s">
        <v>705</v>
      </c>
    </row>
    <row r="86" spans="1:11">
      <c r="A86" s="17" t="s">
        <v>1025</v>
      </c>
      <c r="B86" s="17" t="s">
        <v>966</v>
      </c>
      <c r="C86" s="17" t="s">
        <v>966</v>
      </c>
      <c r="D86" s="17" t="s">
        <v>1141</v>
      </c>
      <c r="E86" s="17" t="s">
        <v>2955</v>
      </c>
      <c r="F86" t="s">
        <v>1142</v>
      </c>
      <c r="G86" s="17" t="s">
        <v>1143</v>
      </c>
      <c r="H86" s="17" t="s">
        <v>706</v>
      </c>
      <c r="I86" s="17" t="s">
        <v>772</v>
      </c>
      <c r="J86" s="17" t="s">
        <v>707</v>
      </c>
      <c r="K86" s="17" t="s">
        <v>705</v>
      </c>
    </row>
    <row r="87" spans="1:11">
      <c r="A87" s="17" t="s">
        <v>1025</v>
      </c>
      <c r="B87" s="17" t="s">
        <v>966</v>
      </c>
      <c r="C87" s="17" t="s">
        <v>966</v>
      </c>
      <c r="D87" s="17" t="s">
        <v>1144</v>
      </c>
      <c r="E87" s="17" t="s">
        <v>2955</v>
      </c>
      <c r="F87" t="s">
        <v>1145</v>
      </c>
      <c r="G87" s="17" t="s">
        <v>1146</v>
      </c>
      <c r="H87" s="17" t="s">
        <v>706</v>
      </c>
      <c r="I87" s="17" t="s">
        <v>772</v>
      </c>
      <c r="J87" s="17" t="s">
        <v>707</v>
      </c>
      <c r="K87" s="17" t="s">
        <v>705</v>
      </c>
    </row>
    <row r="88" spans="1:11">
      <c r="A88" s="17" t="s">
        <v>1025</v>
      </c>
      <c r="B88" s="17" t="s">
        <v>966</v>
      </c>
      <c r="C88" s="17" t="s">
        <v>966</v>
      </c>
      <c r="D88" s="17" t="s">
        <v>777</v>
      </c>
      <c r="E88" s="17" t="s">
        <v>2955</v>
      </c>
      <c r="F88" t="s">
        <v>1139</v>
      </c>
      <c r="G88" s="17" t="s">
        <v>1140</v>
      </c>
      <c r="H88" s="17" t="s">
        <v>706</v>
      </c>
      <c r="I88" s="17" t="s">
        <v>772</v>
      </c>
      <c r="J88" s="17" t="s">
        <v>707</v>
      </c>
      <c r="K88" s="17" t="s">
        <v>705</v>
      </c>
    </row>
    <row r="89" spans="1:11">
      <c r="A89" s="17" t="s">
        <v>1025</v>
      </c>
      <c r="B89" s="17" t="s">
        <v>966</v>
      </c>
      <c r="C89" s="17" t="s">
        <v>966</v>
      </c>
      <c r="D89" s="17" t="s">
        <v>1147</v>
      </c>
      <c r="E89" s="17" t="s">
        <v>2955</v>
      </c>
      <c r="F89" t="s">
        <v>1148</v>
      </c>
      <c r="G89" s="17" t="s">
        <v>1149</v>
      </c>
      <c r="H89" s="17" t="s">
        <v>706</v>
      </c>
      <c r="I89" s="17" t="s">
        <v>772</v>
      </c>
      <c r="J89" s="17" t="s">
        <v>707</v>
      </c>
      <c r="K89" s="17" t="s">
        <v>705</v>
      </c>
    </row>
    <row r="90" spans="1:11">
      <c r="A90" s="17" t="s">
        <v>1025</v>
      </c>
      <c r="B90" s="17" t="s">
        <v>966</v>
      </c>
      <c r="C90" s="17" t="s">
        <v>966</v>
      </c>
      <c r="D90" s="17" t="s">
        <v>1150</v>
      </c>
      <c r="E90" s="17" t="s">
        <v>2955</v>
      </c>
      <c r="F90" t="s">
        <v>1151</v>
      </c>
      <c r="G90" s="17" t="s">
        <v>1152</v>
      </c>
      <c r="H90" s="17" t="s">
        <v>706</v>
      </c>
      <c r="I90" s="17" t="s">
        <v>772</v>
      </c>
      <c r="J90" s="17" t="s">
        <v>707</v>
      </c>
      <c r="K90" s="17" t="s">
        <v>705</v>
      </c>
    </row>
    <row r="91" spans="1:11">
      <c r="A91" s="17" t="s">
        <v>1025</v>
      </c>
      <c r="B91" s="17" t="s">
        <v>966</v>
      </c>
      <c r="C91" s="17" t="s">
        <v>966</v>
      </c>
      <c r="D91" s="17" t="s">
        <v>842</v>
      </c>
      <c r="E91" s="17" t="s">
        <v>2955</v>
      </c>
      <c r="F91" t="s">
        <v>1148</v>
      </c>
      <c r="G91" s="17" t="s">
        <v>1149</v>
      </c>
      <c r="H91" s="17" t="s">
        <v>706</v>
      </c>
      <c r="I91" s="17" t="s">
        <v>772</v>
      </c>
      <c r="J91" s="17" t="s">
        <v>707</v>
      </c>
      <c r="K91" s="17" t="s">
        <v>705</v>
      </c>
    </row>
    <row r="92" spans="1:11">
      <c r="A92" s="17" t="s">
        <v>1025</v>
      </c>
      <c r="B92" s="17" t="s">
        <v>966</v>
      </c>
      <c r="C92" s="17" t="s">
        <v>966</v>
      </c>
      <c r="D92" s="17" t="s">
        <v>1153</v>
      </c>
      <c r="E92" s="17" t="s">
        <v>2955</v>
      </c>
      <c r="F92" t="s">
        <v>1145</v>
      </c>
      <c r="G92" s="17" t="s">
        <v>1146</v>
      </c>
      <c r="H92" s="17" t="s">
        <v>706</v>
      </c>
      <c r="I92" s="17" t="s">
        <v>772</v>
      </c>
      <c r="J92" s="17" t="s">
        <v>707</v>
      </c>
      <c r="K92" s="17" t="s">
        <v>705</v>
      </c>
    </row>
    <row r="93" spans="1:11">
      <c r="A93" s="17" t="s">
        <v>1025</v>
      </c>
      <c r="B93" s="17" t="s">
        <v>966</v>
      </c>
      <c r="C93" s="17" t="s">
        <v>966</v>
      </c>
      <c r="D93" s="17" t="s">
        <v>812</v>
      </c>
      <c r="E93" s="17" t="s">
        <v>2955</v>
      </c>
      <c r="F93" t="s">
        <v>1142</v>
      </c>
      <c r="G93" s="17" t="s">
        <v>1143</v>
      </c>
      <c r="H93" s="17" t="s">
        <v>706</v>
      </c>
      <c r="I93" s="17" t="s">
        <v>772</v>
      </c>
      <c r="J93" s="17" t="s">
        <v>707</v>
      </c>
      <c r="K93" s="17" t="s">
        <v>705</v>
      </c>
    </row>
    <row r="94" spans="1:11">
      <c r="A94" s="17" t="s">
        <v>1025</v>
      </c>
      <c r="B94" s="17" t="s">
        <v>966</v>
      </c>
      <c r="C94" s="17" t="s">
        <v>966</v>
      </c>
      <c r="D94" s="17" t="s">
        <v>858</v>
      </c>
      <c r="E94" s="17" t="s">
        <v>2955</v>
      </c>
      <c r="F94" t="s">
        <v>1142</v>
      </c>
      <c r="G94" s="17" t="s">
        <v>1143</v>
      </c>
      <c r="H94" s="17" t="s">
        <v>706</v>
      </c>
      <c r="I94" s="17" t="s">
        <v>772</v>
      </c>
      <c r="J94" s="17" t="s">
        <v>707</v>
      </c>
      <c r="K94" s="17" t="s">
        <v>705</v>
      </c>
    </row>
    <row r="95" spans="1:11">
      <c r="A95" s="17" t="s">
        <v>1025</v>
      </c>
      <c r="B95" s="17" t="s">
        <v>966</v>
      </c>
      <c r="C95" s="17" t="s">
        <v>966</v>
      </c>
      <c r="D95" s="17" t="s">
        <v>860</v>
      </c>
      <c r="E95" s="17" t="s">
        <v>2955</v>
      </c>
      <c r="F95" t="s">
        <v>1142</v>
      </c>
      <c r="G95" s="17" t="s">
        <v>1143</v>
      </c>
      <c r="H95" s="17" t="s">
        <v>706</v>
      </c>
      <c r="I95" s="17" t="s">
        <v>772</v>
      </c>
      <c r="J95" s="17" t="s">
        <v>707</v>
      </c>
      <c r="K95" s="17" t="s">
        <v>705</v>
      </c>
    </row>
    <row r="96" spans="1:11">
      <c r="A96" s="17" t="s">
        <v>1025</v>
      </c>
      <c r="B96" s="17" t="s">
        <v>966</v>
      </c>
      <c r="C96" s="17" t="s">
        <v>966</v>
      </c>
      <c r="D96" s="17" t="s">
        <v>946</v>
      </c>
      <c r="E96" s="17" t="s">
        <v>2955</v>
      </c>
      <c r="F96" t="s">
        <v>1142</v>
      </c>
      <c r="G96" s="17" t="s">
        <v>1143</v>
      </c>
      <c r="H96" s="17" t="s">
        <v>706</v>
      </c>
      <c r="I96" s="17" t="s">
        <v>772</v>
      </c>
      <c r="J96" s="17" t="s">
        <v>707</v>
      </c>
      <c r="K96" s="17" t="s">
        <v>705</v>
      </c>
    </row>
    <row r="97" spans="1:11">
      <c r="A97" s="17" t="s">
        <v>1025</v>
      </c>
      <c r="B97" s="17" t="s">
        <v>966</v>
      </c>
      <c r="C97" s="17" t="s">
        <v>966</v>
      </c>
      <c r="D97" s="17" t="s">
        <v>1154</v>
      </c>
      <c r="E97" s="17" t="s">
        <v>2955</v>
      </c>
      <c r="F97" t="s">
        <v>1142</v>
      </c>
      <c r="G97" s="17" t="s">
        <v>1143</v>
      </c>
      <c r="H97" s="17" t="s">
        <v>706</v>
      </c>
      <c r="I97" s="17" t="s">
        <v>772</v>
      </c>
      <c r="J97" s="17" t="s">
        <v>707</v>
      </c>
      <c r="K97" s="17" t="s">
        <v>705</v>
      </c>
    </row>
    <row r="98" spans="1:11">
      <c r="A98" s="17" t="s">
        <v>1025</v>
      </c>
      <c r="B98" s="17" t="s">
        <v>966</v>
      </c>
      <c r="C98" s="17" t="s">
        <v>966</v>
      </c>
      <c r="D98" s="17" t="s">
        <v>775</v>
      </c>
      <c r="E98" s="17" t="s">
        <v>2955</v>
      </c>
      <c r="F98" t="s">
        <v>1139</v>
      </c>
      <c r="G98" s="17" t="s">
        <v>1140</v>
      </c>
      <c r="H98" s="17" t="s">
        <v>706</v>
      </c>
      <c r="I98" s="17" t="s">
        <v>772</v>
      </c>
      <c r="J98" s="17" t="s">
        <v>707</v>
      </c>
      <c r="K98" s="17" t="s">
        <v>705</v>
      </c>
    </row>
    <row r="99" spans="1:11">
      <c r="A99" s="17" t="s">
        <v>1025</v>
      </c>
      <c r="B99" s="17" t="s">
        <v>966</v>
      </c>
      <c r="C99" s="17" t="s">
        <v>966</v>
      </c>
      <c r="D99" s="17" t="s">
        <v>859</v>
      </c>
      <c r="E99" s="17" t="s">
        <v>2955</v>
      </c>
      <c r="F99" t="s">
        <v>1139</v>
      </c>
      <c r="G99" s="17" t="s">
        <v>1140</v>
      </c>
      <c r="H99" s="17" t="s">
        <v>706</v>
      </c>
      <c r="I99" s="17" t="s">
        <v>772</v>
      </c>
      <c r="J99" s="17" t="s">
        <v>707</v>
      </c>
      <c r="K99" s="17" t="s">
        <v>705</v>
      </c>
    </row>
    <row r="100" spans="1:11">
      <c r="A100" s="17" t="s">
        <v>1025</v>
      </c>
      <c r="B100" s="17" t="s">
        <v>966</v>
      </c>
      <c r="C100" s="17" t="s">
        <v>966</v>
      </c>
      <c r="D100" s="17" t="s">
        <v>1155</v>
      </c>
      <c r="E100" s="17" t="s">
        <v>2955</v>
      </c>
      <c r="F100" t="s">
        <v>1156</v>
      </c>
      <c r="G100" s="17" t="s">
        <v>1157</v>
      </c>
      <c r="H100" s="17" t="s">
        <v>706</v>
      </c>
      <c r="I100" s="17" t="s">
        <v>772</v>
      </c>
      <c r="J100" s="17" t="s">
        <v>707</v>
      </c>
      <c r="K100" s="17" t="s">
        <v>705</v>
      </c>
    </row>
    <row r="101" spans="1:11">
      <c r="A101" s="17" t="s">
        <v>1025</v>
      </c>
      <c r="B101" s="17" t="s">
        <v>966</v>
      </c>
      <c r="C101" s="17" t="s">
        <v>966</v>
      </c>
      <c r="D101" s="17" t="s">
        <v>895</v>
      </c>
      <c r="E101" s="17" t="s">
        <v>2955</v>
      </c>
      <c r="F101" t="s">
        <v>1158</v>
      </c>
      <c r="G101" s="17" t="s">
        <v>1159</v>
      </c>
      <c r="H101" s="17" t="s">
        <v>706</v>
      </c>
      <c r="I101" s="17" t="s">
        <v>772</v>
      </c>
      <c r="J101" s="17" t="s">
        <v>707</v>
      </c>
      <c r="K101" s="17" t="s">
        <v>705</v>
      </c>
    </row>
    <row r="102" spans="1:11">
      <c r="A102" s="17" t="s">
        <v>1025</v>
      </c>
      <c r="B102" s="17" t="s">
        <v>966</v>
      </c>
      <c r="C102" s="17" t="s">
        <v>966</v>
      </c>
      <c r="D102" s="17" t="s">
        <v>1160</v>
      </c>
      <c r="E102" s="17" t="s">
        <v>2955</v>
      </c>
      <c r="F102" t="s">
        <v>1158</v>
      </c>
      <c r="G102" s="17" t="s">
        <v>1159</v>
      </c>
      <c r="H102" s="17" t="s">
        <v>706</v>
      </c>
      <c r="I102" s="17" t="s">
        <v>772</v>
      </c>
      <c r="J102" s="17" t="s">
        <v>707</v>
      </c>
      <c r="K102" s="17" t="s">
        <v>705</v>
      </c>
    </row>
    <row r="103" spans="1:11">
      <c r="A103" s="17" t="s">
        <v>1025</v>
      </c>
      <c r="B103" s="17" t="s">
        <v>966</v>
      </c>
      <c r="C103" s="17" t="s">
        <v>966</v>
      </c>
      <c r="D103" s="17" t="s">
        <v>893</v>
      </c>
      <c r="E103" s="17" t="s">
        <v>2955</v>
      </c>
      <c r="F103" t="s">
        <v>1158</v>
      </c>
      <c r="G103" s="17" t="s">
        <v>1159</v>
      </c>
      <c r="H103" s="17" t="s">
        <v>706</v>
      </c>
      <c r="I103" s="17" t="s">
        <v>772</v>
      </c>
      <c r="J103" s="17" t="s">
        <v>707</v>
      </c>
      <c r="K103" s="17" t="s">
        <v>705</v>
      </c>
    </row>
    <row r="104" spans="1:11">
      <c r="A104" s="17" t="s">
        <v>1025</v>
      </c>
      <c r="B104" s="17" t="s">
        <v>966</v>
      </c>
      <c r="C104" s="17" t="s">
        <v>966</v>
      </c>
      <c r="D104" s="17" t="s">
        <v>815</v>
      </c>
      <c r="E104" s="17" t="s">
        <v>2955</v>
      </c>
      <c r="F104" t="s">
        <v>1158</v>
      </c>
      <c r="G104" s="17" t="s">
        <v>1159</v>
      </c>
      <c r="H104" s="17" t="s">
        <v>706</v>
      </c>
      <c r="I104" s="17" t="s">
        <v>772</v>
      </c>
      <c r="J104" s="17" t="s">
        <v>707</v>
      </c>
      <c r="K104" s="17" t="s">
        <v>705</v>
      </c>
    </row>
    <row r="105" spans="1:11">
      <c r="A105" s="17" t="s">
        <v>1025</v>
      </c>
      <c r="B105" s="17" t="s">
        <v>966</v>
      </c>
      <c r="C105" s="17" t="s">
        <v>966</v>
      </c>
      <c r="D105" s="17" t="s">
        <v>1161</v>
      </c>
      <c r="E105" s="17" t="s">
        <v>2955</v>
      </c>
      <c r="F105" t="s">
        <v>1162</v>
      </c>
      <c r="G105" s="17" t="s">
        <v>1163</v>
      </c>
      <c r="H105" s="17" t="s">
        <v>706</v>
      </c>
      <c r="I105" s="17" t="s">
        <v>772</v>
      </c>
      <c r="J105" s="17" t="s">
        <v>707</v>
      </c>
      <c r="K105" s="17" t="s">
        <v>705</v>
      </c>
    </row>
    <row r="106" spans="1:11">
      <c r="A106" s="17" t="s">
        <v>1025</v>
      </c>
      <c r="B106" s="17" t="s">
        <v>966</v>
      </c>
      <c r="C106" s="17" t="s">
        <v>966</v>
      </c>
      <c r="D106" s="17" t="s">
        <v>1164</v>
      </c>
      <c r="E106" s="17" t="s">
        <v>2955</v>
      </c>
      <c r="F106" t="s">
        <v>1151</v>
      </c>
      <c r="G106" s="17" t="s">
        <v>1152</v>
      </c>
      <c r="H106" s="17" t="s">
        <v>706</v>
      </c>
      <c r="I106" s="17" t="s">
        <v>772</v>
      </c>
      <c r="J106" s="17" t="s">
        <v>707</v>
      </c>
      <c r="K106" s="17" t="s">
        <v>705</v>
      </c>
    </row>
    <row r="107" spans="1:11">
      <c r="A107" s="17" t="s">
        <v>1025</v>
      </c>
      <c r="B107" s="17" t="s">
        <v>966</v>
      </c>
      <c r="C107" s="17" t="s">
        <v>966</v>
      </c>
      <c r="D107" s="17" t="s">
        <v>1165</v>
      </c>
      <c r="E107" s="17" t="s">
        <v>2955</v>
      </c>
      <c r="F107" t="s">
        <v>1151</v>
      </c>
      <c r="G107" s="17" t="s">
        <v>1152</v>
      </c>
      <c r="H107" s="17" t="s">
        <v>706</v>
      </c>
      <c r="I107" s="17" t="s">
        <v>772</v>
      </c>
      <c r="J107" s="17" t="s">
        <v>707</v>
      </c>
      <c r="K107" s="17" t="s">
        <v>705</v>
      </c>
    </row>
    <row r="108" spans="1:11">
      <c r="A108" s="17" t="s">
        <v>1025</v>
      </c>
      <c r="B108" s="17" t="s">
        <v>966</v>
      </c>
      <c r="C108" s="17" t="s">
        <v>966</v>
      </c>
      <c r="D108" s="17" t="s">
        <v>1166</v>
      </c>
      <c r="E108" s="17" t="s">
        <v>2955</v>
      </c>
      <c r="F108" t="s">
        <v>1151</v>
      </c>
      <c r="G108" s="17" t="s">
        <v>1152</v>
      </c>
      <c r="H108" s="17" t="s">
        <v>706</v>
      </c>
      <c r="I108" s="17" t="s">
        <v>772</v>
      </c>
      <c r="J108" s="17" t="s">
        <v>707</v>
      </c>
      <c r="K108" s="17" t="s">
        <v>705</v>
      </c>
    </row>
    <row r="109" spans="1:11">
      <c r="A109" s="17" t="s">
        <v>1025</v>
      </c>
      <c r="B109" s="17" t="s">
        <v>966</v>
      </c>
      <c r="C109" s="17" t="s">
        <v>966</v>
      </c>
      <c r="D109" s="17" t="s">
        <v>1167</v>
      </c>
      <c r="E109" s="17" t="s">
        <v>2955</v>
      </c>
      <c r="F109" t="s">
        <v>1151</v>
      </c>
      <c r="G109" s="17" t="s">
        <v>1152</v>
      </c>
      <c r="H109" s="17" t="s">
        <v>706</v>
      </c>
      <c r="I109" s="17" t="s">
        <v>772</v>
      </c>
      <c r="J109" s="17" t="s">
        <v>707</v>
      </c>
      <c r="K109" s="17" t="s">
        <v>705</v>
      </c>
    </row>
    <row r="110" spans="1:11">
      <c r="A110" s="17" t="s">
        <v>1025</v>
      </c>
      <c r="B110" s="17" t="s">
        <v>966</v>
      </c>
      <c r="C110" s="17" t="s">
        <v>966</v>
      </c>
      <c r="D110" s="17" t="s">
        <v>776</v>
      </c>
      <c r="E110" s="17" t="s">
        <v>2955</v>
      </c>
      <c r="F110" t="s">
        <v>1139</v>
      </c>
      <c r="G110" s="17" t="s">
        <v>1140</v>
      </c>
      <c r="H110" s="17" t="s">
        <v>706</v>
      </c>
      <c r="I110" s="17" t="s">
        <v>772</v>
      </c>
      <c r="J110" s="17" t="s">
        <v>707</v>
      </c>
      <c r="K110" s="17" t="s">
        <v>705</v>
      </c>
    </row>
    <row r="111" spans="1:11">
      <c r="A111" s="17" t="s">
        <v>1025</v>
      </c>
      <c r="B111" s="17" t="s">
        <v>966</v>
      </c>
      <c r="C111" s="17" t="s">
        <v>966</v>
      </c>
      <c r="D111" s="17" t="s">
        <v>1168</v>
      </c>
      <c r="E111" s="17" t="s">
        <v>2955</v>
      </c>
      <c r="F111" t="s">
        <v>1158</v>
      </c>
      <c r="G111" s="17" t="s">
        <v>1159</v>
      </c>
      <c r="H111" s="17" t="s">
        <v>706</v>
      </c>
      <c r="I111" s="17" t="s">
        <v>772</v>
      </c>
      <c r="J111" s="17" t="s">
        <v>707</v>
      </c>
      <c r="K111" s="17" t="s">
        <v>705</v>
      </c>
    </row>
    <row r="112" spans="1:11">
      <c r="A112" s="17" t="s">
        <v>1025</v>
      </c>
      <c r="B112" s="17" t="s">
        <v>966</v>
      </c>
      <c r="C112" s="17" t="s">
        <v>966</v>
      </c>
      <c r="D112" s="17" t="s">
        <v>769</v>
      </c>
      <c r="E112" s="17" t="s">
        <v>2955</v>
      </c>
      <c r="F112" t="s">
        <v>1169</v>
      </c>
      <c r="G112" s="17" t="s">
        <v>1170</v>
      </c>
      <c r="H112" s="17" t="s">
        <v>706</v>
      </c>
      <c r="I112" s="17" t="s">
        <v>772</v>
      </c>
      <c r="J112" s="17" t="s">
        <v>707</v>
      </c>
      <c r="K112" s="17" t="s">
        <v>705</v>
      </c>
    </row>
    <row r="113" spans="1:11">
      <c r="A113" s="17" t="s">
        <v>1025</v>
      </c>
      <c r="B113" s="17" t="s">
        <v>966</v>
      </c>
      <c r="C113" s="17" t="s">
        <v>966</v>
      </c>
      <c r="D113" s="17" t="s">
        <v>800</v>
      </c>
      <c r="E113" s="17" t="s">
        <v>2955</v>
      </c>
      <c r="F113" t="s">
        <v>1171</v>
      </c>
      <c r="G113" s="17" t="s">
        <v>1172</v>
      </c>
      <c r="H113" s="17" t="s">
        <v>706</v>
      </c>
      <c r="I113" s="17" t="s">
        <v>772</v>
      </c>
      <c r="J113" s="17" t="s">
        <v>707</v>
      </c>
      <c r="K113" s="17" t="s">
        <v>705</v>
      </c>
    </row>
    <row r="114" spans="1:11">
      <c r="A114" s="17" t="s">
        <v>1025</v>
      </c>
      <c r="B114" s="17" t="s">
        <v>966</v>
      </c>
      <c r="C114" s="17" t="s">
        <v>966</v>
      </c>
      <c r="D114" s="17" t="s">
        <v>1173</v>
      </c>
      <c r="E114" s="17" t="s">
        <v>2955</v>
      </c>
      <c r="F114" t="s">
        <v>1174</v>
      </c>
      <c r="G114" s="17" t="s">
        <v>1175</v>
      </c>
      <c r="H114" s="17" t="s">
        <v>706</v>
      </c>
      <c r="I114" s="17" t="s">
        <v>772</v>
      </c>
      <c r="J114" s="17" t="s">
        <v>707</v>
      </c>
      <c r="K114" s="17" t="s">
        <v>705</v>
      </c>
    </row>
    <row r="115" spans="1:11">
      <c r="A115" s="17" t="s">
        <v>1025</v>
      </c>
      <c r="B115" s="17" t="s">
        <v>966</v>
      </c>
      <c r="C115" s="17" t="s">
        <v>966</v>
      </c>
      <c r="D115" s="17" t="s">
        <v>1176</v>
      </c>
      <c r="E115" s="17" t="s">
        <v>2955</v>
      </c>
      <c r="F115" t="s">
        <v>1142</v>
      </c>
      <c r="G115" s="17" t="s">
        <v>1143</v>
      </c>
      <c r="H115" s="17" t="s">
        <v>706</v>
      </c>
      <c r="I115" s="17" t="s">
        <v>772</v>
      </c>
      <c r="J115" s="17" t="s">
        <v>707</v>
      </c>
      <c r="K115" s="17" t="s">
        <v>705</v>
      </c>
    </row>
    <row r="116" spans="1:11">
      <c r="A116" s="17" t="s">
        <v>1025</v>
      </c>
      <c r="B116" s="17" t="s">
        <v>966</v>
      </c>
      <c r="C116" s="17" t="s">
        <v>966</v>
      </c>
      <c r="D116" s="17" t="s">
        <v>1177</v>
      </c>
      <c r="E116" s="17" t="s">
        <v>2955</v>
      </c>
      <c r="F116" t="s">
        <v>1142</v>
      </c>
      <c r="G116" s="17" t="s">
        <v>1143</v>
      </c>
      <c r="H116" s="17" t="s">
        <v>706</v>
      </c>
      <c r="I116" s="17" t="s">
        <v>772</v>
      </c>
      <c r="J116" s="17" t="s">
        <v>707</v>
      </c>
      <c r="K116" s="17" t="s">
        <v>705</v>
      </c>
    </row>
    <row r="117" spans="1:11">
      <c r="A117" s="17" t="s">
        <v>1025</v>
      </c>
      <c r="B117" s="17" t="s">
        <v>966</v>
      </c>
      <c r="C117" s="17" t="s">
        <v>966</v>
      </c>
      <c r="D117" s="17" t="s">
        <v>862</v>
      </c>
      <c r="E117" s="17" t="s">
        <v>2955</v>
      </c>
      <c r="F117" t="s">
        <v>1156</v>
      </c>
      <c r="G117" s="17" t="s">
        <v>1157</v>
      </c>
      <c r="H117" s="17" t="s">
        <v>706</v>
      </c>
      <c r="I117" s="17" t="s">
        <v>772</v>
      </c>
      <c r="J117" s="17" t="s">
        <v>707</v>
      </c>
      <c r="K117" s="17" t="s">
        <v>705</v>
      </c>
    </row>
    <row r="118" spans="1:11">
      <c r="A118" s="17" t="s">
        <v>1025</v>
      </c>
      <c r="B118" s="17" t="s">
        <v>966</v>
      </c>
      <c r="C118" s="17" t="s">
        <v>966</v>
      </c>
      <c r="D118" s="17" t="s">
        <v>1178</v>
      </c>
      <c r="E118" s="17" t="s">
        <v>2955</v>
      </c>
      <c r="F118" t="s">
        <v>1158</v>
      </c>
      <c r="G118" s="17" t="s">
        <v>1159</v>
      </c>
      <c r="H118" s="17" t="s">
        <v>706</v>
      </c>
      <c r="I118" s="17" t="s">
        <v>772</v>
      </c>
      <c r="J118" s="17" t="s">
        <v>707</v>
      </c>
      <c r="K118" s="17" t="s">
        <v>705</v>
      </c>
    </row>
    <row r="119" spans="1:11">
      <c r="A119" s="17" t="s">
        <v>1025</v>
      </c>
      <c r="B119" s="17" t="s">
        <v>966</v>
      </c>
      <c r="C119" s="17" t="s">
        <v>966</v>
      </c>
      <c r="D119" s="17" t="s">
        <v>1179</v>
      </c>
      <c r="E119" s="17" t="s">
        <v>2955</v>
      </c>
      <c r="F119" t="s">
        <v>1066</v>
      </c>
      <c r="G119" s="17" t="s">
        <v>1067</v>
      </c>
      <c r="H119" s="17" t="s">
        <v>706</v>
      </c>
      <c r="I119" s="17" t="s">
        <v>772</v>
      </c>
      <c r="J119" s="17" t="s">
        <v>707</v>
      </c>
      <c r="K119" s="17" t="s">
        <v>705</v>
      </c>
    </row>
    <row r="120" spans="1:11">
      <c r="A120" s="17" t="s">
        <v>1025</v>
      </c>
      <c r="B120" s="17" t="s">
        <v>966</v>
      </c>
      <c r="C120" s="17" t="s">
        <v>966</v>
      </c>
      <c r="D120" s="17" t="s">
        <v>863</v>
      </c>
      <c r="E120" s="17" t="s">
        <v>2955</v>
      </c>
      <c r="F120" t="s">
        <v>1156</v>
      </c>
      <c r="G120" s="17" t="s">
        <v>1157</v>
      </c>
      <c r="H120" s="17" t="s">
        <v>706</v>
      </c>
      <c r="I120" s="17" t="s">
        <v>772</v>
      </c>
      <c r="J120" s="17" t="s">
        <v>707</v>
      </c>
      <c r="K120" s="17" t="s">
        <v>705</v>
      </c>
    </row>
    <row r="121" spans="1:11">
      <c r="A121" s="17" t="s">
        <v>1025</v>
      </c>
      <c r="B121" s="17" t="s">
        <v>966</v>
      </c>
      <c r="C121" s="17" t="s">
        <v>966</v>
      </c>
      <c r="D121" s="17" t="s">
        <v>1180</v>
      </c>
      <c r="E121" s="17" t="s">
        <v>2955</v>
      </c>
      <c r="F121" t="s">
        <v>1139</v>
      </c>
      <c r="G121" s="17" t="s">
        <v>1140</v>
      </c>
      <c r="H121" s="17" t="s">
        <v>706</v>
      </c>
      <c r="I121" s="17" t="s">
        <v>772</v>
      </c>
      <c r="J121" s="17" t="s">
        <v>707</v>
      </c>
      <c r="K121" s="17" t="s">
        <v>705</v>
      </c>
    </row>
    <row r="122" spans="1:11">
      <c r="A122" s="17" t="s">
        <v>1025</v>
      </c>
      <c r="B122" s="17" t="s">
        <v>966</v>
      </c>
      <c r="C122" s="17" t="s">
        <v>966</v>
      </c>
      <c r="D122" s="17" t="s">
        <v>894</v>
      </c>
      <c r="E122" s="17" t="s">
        <v>2955</v>
      </c>
      <c r="F122" t="s">
        <v>1158</v>
      </c>
      <c r="G122" s="17" t="s">
        <v>1159</v>
      </c>
      <c r="H122" s="17" t="s">
        <v>706</v>
      </c>
      <c r="I122" s="17" t="s">
        <v>772</v>
      </c>
      <c r="J122" s="17" t="s">
        <v>707</v>
      </c>
      <c r="K122" s="17" t="s">
        <v>705</v>
      </c>
    </row>
    <row r="123" spans="1:11">
      <c r="A123" s="17" t="s">
        <v>1025</v>
      </c>
      <c r="B123" s="17" t="s">
        <v>966</v>
      </c>
      <c r="C123" s="17" t="s">
        <v>966</v>
      </c>
      <c r="D123" s="17" t="s">
        <v>1181</v>
      </c>
      <c r="E123" s="17" t="s">
        <v>2955</v>
      </c>
      <c r="F123" t="s">
        <v>1158</v>
      </c>
      <c r="G123" s="17" t="s">
        <v>1159</v>
      </c>
      <c r="H123" s="17" t="s">
        <v>706</v>
      </c>
      <c r="I123" s="17" t="s">
        <v>772</v>
      </c>
      <c r="J123" s="17" t="s">
        <v>707</v>
      </c>
      <c r="K123" s="17" t="s">
        <v>705</v>
      </c>
    </row>
    <row r="124" spans="1:11">
      <c r="A124" s="17" t="s">
        <v>1025</v>
      </c>
      <c r="B124" s="17" t="s">
        <v>966</v>
      </c>
      <c r="C124" s="17" t="s">
        <v>966</v>
      </c>
      <c r="D124" s="17" t="s">
        <v>794</v>
      </c>
      <c r="E124" s="17" t="s">
        <v>2955</v>
      </c>
      <c r="F124" t="s">
        <v>1066</v>
      </c>
      <c r="G124" s="17" t="s">
        <v>1067</v>
      </c>
      <c r="H124" s="17" t="s">
        <v>706</v>
      </c>
      <c r="I124" s="17" t="s">
        <v>772</v>
      </c>
      <c r="J124" s="17" t="s">
        <v>707</v>
      </c>
      <c r="K124" s="17" t="s">
        <v>705</v>
      </c>
    </row>
    <row r="125" spans="1:11">
      <c r="A125" s="17" t="s">
        <v>1025</v>
      </c>
      <c r="B125" s="17" t="s">
        <v>966</v>
      </c>
      <c r="C125" s="17" t="s">
        <v>966</v>
      </c>
      <c r="D125" s="17" t="s">
        <v>1182</v>
      </c>
      <c r="E125" s="17" t="s">
        <v>2955</v>
      </c>
      <c r="F125" t="s">
        <v>1183</v>
      </c>
      <c r="G125" s="17" t="s">
        <v>1184</v>
      </c>
      <c r="H125" s="17" t="s">
        <v>706</v>
      </c>
      <c r="I125" s="17" t="s">
        <v>772</v>
      </c>
      <c r="J125" s="17" t="s">
        <v>707</v>
      </c>
      <c r="K125" s="17" t="s">
        <v>705</v>
      </c>
    </row>
    <row r="126" spans="1:11">
      <c r="A126" s="17" t="s">
        <v>1025</v>
      </c>
      <c r="B126" s="17" t="s">
        <v>966</v>
      </c>
      <c r="C126" s="17" t="s">
        <v>966</v>
      </c>
      <c r="D126" s="17" t="s">
        <v>1185</v>
      </c>
      <c r="E126" s="17" t="s">
        <v>2955</v>
      </c>
      <c r="F126" t="s">
        <v>1186</v>
      </c>
      <c r="G126" s="17" t="s">
        <v>1187</v>
      </c>
      <c r="H126" s="17" t="s">
        <v>706</v>
      </c>
      <c r="I126" s="17" t="s">
        <v>772</v>
      </c>
      <c r="J126" s="17" t="s">
        <v>707</v>
      </c>
      <c r="K126" s="17" t="s">
        <v>705</v>
      </c>
    </row>
    <row r="127" spans="1:11">
      <c r="A127" s="17" t="s">
        <v>1025</v>
      </c>
      <c r="B127" s="17" t="s">
        <v>966</v>
      </c>
      <c r="C127" s="17" t="s">
        <v>966</v>
      </c>
      <c r="D127" s="17" t="s">
        <v>1188</v>
      </c>
      <c r="E127" s="17" t="s">
        <v>2955</v>
      </c>
      <c r="F127" t="s">
        <v>1158</v>
      </c>
      <c r="G127" s="17" t="s">
        <v>1159</v>
      </c>
      <c r="H127" s="17" t="s">
        <v>706</v>
      </c>
      <c r="I127" s="17" t="s">
        <v>772</v>
      </c>
      <c r="J127" s="17" t="s">
        <v>707</v>
      </c>
      <c r="K127" s="17" t="s">
        <v>705</v>
      </c>
    </row>
    <row r="128" spans="1:11">
      <c r="A128" s="17" t="s">
        <v>1025</v>
      </c>
      <c r="B128" s="17" t="s">
        <v>966</v>
      </c>
      <c r="C128" s="17" t="s">
        <v>966</v>
      </c>
      <c r="D128" s="17" t="s">
        <v>816</v>
      </c>
      <c r="E128" s="17" t="s">
        <v>2955</v>
      </c>
      <c r="F128" t="s">
        <v>1189</v>
      </c>
      <c r="G128" s="17" t="s">
        <v>1190</v>
      </c>
      <c r="H128" s="17" t="s">
        <v>706</v>
      </c>
      <c r="I128" s="17" t="s">
        <v>772</v>
      </c>
      <c r="J128" s="17" t="s">
        <v>707</v>
      </c>
      <c r="K128" s="17" t="s">
        <v>705</v>
      </c>
    </row>
    <row r="129" spans="1:11">
      <c r="A129" s="17" t="s">
        <v>1025</v>
      </c>
      <c r="B129" s="17" t="s">
        <v>966</v>
      </c>
      <c r="C129" s="17" t="s">
        <v>966</v>
      </c>
      <c r="D129" s="17" t="s">
        <v>1191</v>
      </c>
      <c r="E129" s="17" t="s">
        <v>2955</v>
      </c>
      <c r="F129" t="s">
        <v>1142</v>
      </c>
      <c r="G129" s="17" t="s">
        <v>1143</v>
      </c>
      <c r="H129" s="17" t="s">
        <v>706</v>
      </c>
      <c r="I129" s="17" t="s">
        <v>772</v>
      </c>
      <c r="J129" s="17" t="s">
        <v>707</v>
      </c>
      <c r="K129" s="17" t="s">
        <v>705</v>
      </c>
    </row>
    <row r="130" spans="1:11">
      <c r="A130" s="17" t="s">
        <v>1025</v>
      </c>
      <c r="B130" s="17" t="s">
        <v>966</v>
      </c>
      <c r="C130" s="17" t="s">
        <v>966</v>
      </c>
      <c r="D130" s="17" t="s">
        <v>736</v>
      </c>
      <c r="E130" s="17" t="s">
        <v>2955</v>
      </c>
      <c r="F130" t="s">
        <v>1186</v>
      </c>
      <c r="G130" s="17" t="s">
        <v>1187</v>
      </c>
      <c r="H130" s="17" t="s">
        <v>706</v>
      </c>
      <c r="I130" s="17" t="s">
        <v>772</v>
      </c>
      <c r="J130" s="17" t="s">
        <v>707</v>
      </c>
      <c r="K130" s="17" t="s">
        <v>705</v>
      </c>
    </row>
    <row r="131" spans="1:11">
      <c r="A131" s="17" t="s">
        <v>1025</v>
      </c>
      <c r="B131" s="17" t="s">
        <v>966</v>
      </c>
      <c r="C131" s="17" t="s">
        <v>966</v>
      </c>
      <c r="D131" s="17" t="s">
        <v>831</v>
      </c>
      <c r="E131" s="17" t="s">
        <v>2955</v>
      </c>
      <c r="F131" t="s">
        <v>1169</v>
      </c>
      <c r="G131" s="17" t="s">
        <v>1170</v>
      </c>
      <c r="H131" s="17" t="s">
        <v>706</v>
      </c>
      <c r="I131" s="17" t="s">
        <v>772</v>
      </c>
      <c r="J131" s="17" t="s">
        <v>707</v>
      </c>
      <c r="K131" s="17" t="s">
        <v>705</v>
      </c>
    </row>
    <row r="132" spans="1:11">
      <c r="A132" s="17" t="s">
        <v>1025</v>
      </c>
      <c r="B132" s="17" t="s">
        <v>966</v>
      </c>
      <c r="C132" s="17" t="s">
        <v>966</v>
      </c>
      <c r="D132" s="17" t="s">
        <v>1192</v>
      </c>
      <c r="E132" s="17" t="s">
        <v>2955</v>
      </c>
      <c r="F132" t="s">
        <v>1186</v>
      </c>
      <c r="G132" s="17" t="s">
        <v>1187</v>
      </c>
      <c r="H132" s="17" t="s">
        <v>706</v>
      </c>
      <c r="I132" s="17" t="s">
        <v>772</v>
      </c>
      <c r="J132" s="17" t="s">
        <v>707</v>
      </c>
      <c r="K132" s="17" t="s">
        <v>705</v>
      </c>
    </row>
    <row r="133" spans="1:11">
      <c r="A133" s="17" t="s">
        <v>1025</v>
      </c>
      <c r="B133" s="17" t="s">
        <v>966</v>
      </c>
      <c r="C133" s="17" t="s">
        <v>966</v>
      </c>
      <c r="D133" s="17" t="s">
        <v>773</v>
      </c>
      <c r="E133" s="17" t="s">
        <v>2955</v>
      </c>
      <c r="F133" t="s">
        <v>1186</v>
      </c>
      <c r="G133" s="17" t="s">
        <v>1187</v>
      </c>
      <c r="H133" s="17" t="s">
        <v>706</v>
      </c>
      <c r="I133" s="17" t="s">
        <v>772</v>
      </c>
      <c r="J133" s="17" t="s">
        <v>707</v>
      </c>
      <c r="K133" s="17" t="s">
        <v>705</v>
      </c>
    </row>
    <row r="134" spans="1:11">
      <c r="A134" s="17" t="s">
        <v>1025</v>
      </c>
      <c r="B134" s="17" t="s">
        <v>966</v>
      </c>
      <c r="C134" s="17" t="s">
        <v>966</v>
      </c>
      <c r="D134" s="17" t="s">
        <v>939</v>
      </c>
      <c r="E134" s="17" t="s">
        <v>2955</v>
      </c>
      <c r="F134">
        <v>0</v>
      </c>
      <c r="G134" s="17" t="s">
        <v>1193</v>
      </c>
      <c r="H134" s="17" t="s">
        <v>706</v>
      </c>
      <c r="I134" s="17" t="s">
        <v>772</v>
      </c>
      <c r="J134" s="17" t="s">
        <v>707</v>
      </c>
      <c r="K134" s="17" t="s">
        <v>705</v>
      </c>
    </row>
    <row r="135" spans="1:11">
      <c r="A135" s="17" t="s">
        <v>1025</v>
      </c>
      <c r="B135" s="17" t="s">
        <v>966</v>
      </c>
      <c r="C135" s="17" t="s">
        <v>966</v>
      </c>
      <c r="D135" s="17" t="s">
        <v>814</v>
      </c>
      <c r="E135" s="17" t="s">
        <v>2955</v>
      </c>
      <c r="F135" t="s">
        <v>1139</v>
      </c>
      <c r="G135" s="17" t="s">
        <v>1140</v>
      </c>
      <c r="H135" s="17" t="s">
        <v>706</v>
      </c>
      <c r="I135" s="17" t="s">
        <v>772</v>
      </c>
      <c r="J135" s="17" t="s">
        <v>707</v>
      </c>
      <c r="K135" s="17" t="s">
        <v>705</v>
      </c>
    </row>
    <row r="136" spans="1:11">
      <c r="A136" s="17" t="s">
        <v>1025</v>
      </c>
      <c r="B136" s="17" t="s">
        <v>966</v>
      </c>
      <c r="C136" s="17" t="s">
        <v>966</v>
      </c>
      <c r="D136" s="17" t="s">
        <v>1194</v>
      </c>
      <c r="E136" s="17" t="s">
        <v>2955</v>
      </c>
      <c r="F136" t="s">
        <v>1186</v>
      </c>
      <c r="G136" s="17" t="s">
        <v>1187</v>
      </c>
      <c r="H136" s="17" t="s">
        <v>706</v>
      </c>
      <c r="I136" s="17" t="s">
        <v>772</v>
      </c>
      <c r="J136" s="17" t="s">
        <v>707</v>
      </c>
      <c r="K136" s="17" t="s">
        <v>705</v>
      </c>
    </row>
    <row r="137" spans="1:11">
      <c r="A137" s="17" t="s">
        <v>1025</v>
      </c>
      <c r="B137" s="17" t="s">
        <v>966</v>
      </c>
      <c r="C137" s="17" t="s">
        <v>966</v>
      </c>
      <c r="D137" s="17" t="s">
        <v>1195</v>
      </c>
      <c r="E137" s="17" t="s">
        <v>2955</v>
      </c>
      <c r="F137" t="s">
        <v>1151</v>
      </c>
      <c r="G137" s="17" t="s">
        <v>1152</v>
      </c>
      <c r="H137" s="17" t="s">
        <v>706</v>
      </c>
      <c r="I137" s="17" t="s">
        <v>772</v>
      </c>
      <c r="J137" s="17" t="s">
        <v>707</v>
      </c>
      <c r="K137" s="17" t="s">
        <v>705</v>
      </c>
    </row>
    <row r="138" spans="1:11">
      <c r="A138" s="17" t="s">
        <v>1025</v>
      </c>
      <c r="B138" s="17" t="s">
        <v>966</v>
      </c>
      <c r="C138" s="17" t="s">
        <v>966</v>
      </c>
      <c r="D138" s="17" t="s">
        <v>1196</v>
      </c>
      <c r="E138" s="17" t="s">
        <v>2955</v>
      </c>
      <c r="F138" t="s">
        <v>1186</v>
      </c>
      <c r="G138" s="17" t="s">
        <v>1187</v>
      </c>
      <c r="H138" s="17" t="s">
        <v>706</v>
      </c>
      <c r="I138" s="17" t="s">
        <v>772</v>
      </c>
      <c r="J138" s="17" t="s">
        <v>707</v>
      </c>
      <c r="K138" s="17" t="s">
        <v>705</v>
      </c>
    </row>
    <row r="139" spans="1:11">
      <c r="A139" s="17" t="s">
        <v>1025</v>
      </c>
      <c r="B139" s="17" t="s">
        <v>966</v>
      </c>
      <c r="C139" s="17" t="s">
        <v>966</v>
      </c>
      <c r="D139" s="17" t="s">
        <v>1197</v>
      </c>
      <c r="E139" s="17" t="s">
        <v>2955</v>
      </c>
      <c r="F139" t="s">
        <v>1186</v>
      </c>
      <c r="G139" s="17" t="s">
        <v>1187</v>
      </c>
      <c r="H139" s="17" t="s">
        <v>706</v>
      </c>
      <c r="I139" s="17" t="s">
        <v>772</v>
      </c>
      <c r="J139" s="17" t="s">
        <v>707</v>
      </c>
      <c r="K139" s="17" t="s">
        <v>705</v>
      </c>
    </row>
    <row r="140" spans="1:11">
      <c r="A140" s="17" t="s">
        <v>1025</v>
      </c>
      <c r="B140" s="17" t="s">
        <v>966</v>
      </c>
      <c r="C140" s="17" t="s">
        <v>966</v>
      </c>
      <c r="D140" s="17" t="s">
        <v>1198</v>
      </c>
      <c r="E140" s="17" t="s">
        <v>2955</v>
      </c>
      <c r="F140" t="s">
        <v>1145</v>
      </c>
      <c r="G140" s="17" t="s">
        <v>1146</v>
      </c>
      <c r="H140" s="17" t="s">
        <v>706</v>
      </c>
      <c r="I140" s="17" t="s">
        <v>772</v>
      </c>
      <c r="J140" s="17" t="s">
        <v>707</v>
      </c>
      <c r="K140" s="17" t="s">
        <v>705</v>
      </c>
    </row>
    <row r="141" spans="1:11">
      <c r="A141" s="17" t="s">
        <v>1025</v>
      </c>
      <c r="B141" s="17" t="s">
        <v>966</v>
      </c>
      <c r="C141" s="17" t="s">
        <v>966</v>
      </c>
      <c r="D141" s="17" t="s">
        <v>1199</v>
      </c>
      <c r="E141" s="17" t="s">
        <v>2955</v>
      </c>
      <c r="F141" t="s">
        <v>1142</v>
      </c>
      <c r="G141" s="17" t="s">
        <v>1143</v>
      </c>
      <c r="H141" s="17" t="s">
        <v>706</v>
      </c>
      <c r="I141" s="17" t="s">
        <v>772</v>
      </c>
      <c r="J141" s="17" t="s">
        <v>707</v>
      </c>
      <c r="K141" s="17" t="s">
        <v>705</v>
      </c>
    </row>
    <row r="142" spans="1:11">
      <c r="A142" s="17" t="s">
        <v>1025</v>
      </c>
      <c r="B142" s="17" t="s">
        <v>966</v>
      </c>
      <c r="C142" s="17" t="s">
        <v>966</v>
      </c>
      <c r="D142" s="17" t="s">
        <v>735</v>
      </c>
      <c r="E142" s="17" t="s">
        <v>2955</v>
      </c>
      <c r="F142" t="s">
        <v>1186</v>
      </c>
      <c r="G142" s="17" t="s">
        <v>1187</v>
      </c>
      <c r="H142" s="17" t="s">
        <v>706</v>
      </c>
      <c r="I142" s="17" t="s">
        <v>772</v>
      </c>
      <c r="J142" s="17" t="s">
        <v>707</v>
      </c>
      <c r="K142" s="17" t="s">
        <v>705</v>
      </c>
    </row>
    <row r="143" spans="1:11">
      <c r="A143" s="17" t="s">
        <v>1025</v>
      </c>
      <c r="B143" s="17" t="s">
        <v>966</v>
      </c>
      <c r="C143" s="17" t="s">
        <v>966</v>
      </c>
      <c r="D143" s="17" t="s">
        <v>714</v>
      </c>
      <c r="E143" s="17" t="s">
        <v>2955</v>
      </c>
      <c r="F143" t="s">
        <v>1066</v>
      </c>
      <c r="G143" s="17" t="s">
        <v>1067</v>
      </c>
      <c r="H143" s="17" t="s">
        <v>706</v>
      </c>
      <c r="I143" s="17" t="s">
        <v>772</v>
      </c>
      <c r="J143" s="17" t="s">
        <v>707</v>
      </c>
      <c r="K143" s="17" t="s">
        <v>705</v>
      </c>
    </row>
    <row r="144" spans="1:11">
      <c r="A144" s="17" t="s">
        <v>1025</v>
      </c>
      <c r="B144" s="17" t="s">
        <v>966</v>
      </c>
      <c r="C144" s="17" t="s">
        <v>966</v>
      </c>
      <c r="D144" s="17" t="s">
        <v>1200</v>
      </c>
      <c r="E144" s="17" t="s">
        <v>2955</v>
      </c>
      <c r="F144" t="s">
        <v>1156</v>
      </c>
      <c r="G144" s="17" t="s">
        <v>1157</v>
      </c>
      <c r="H144" s="17" t="s">
        <v>706</v>
      </c>
      <c r="I144" s="17" t="s">
        <v>772</v>
      </c>
      <c r="J144" s="17" t="s">
        <v>707</v>
      </c>
      <c r="K144" s="17" t="s">
        <v>705</v>
      </c>
    </row>
    <row r="145" spans="1:11">
      <c r="A145" s="17" t="s">
        <v>1025</v>
      </c>
      <c r="B145" s="17" t="s">
        <v>966</v>
      </c>
      <c r="C145" s="17" t="s">
        <v>966</v>
      </c>
      <c r="D145" s="17" t="s">
        <v>1201</v>
      </c>
      <c r="E145" s="17" t="s">
        <v>2955</v>
      </c>
      <c r="F145" t="s">
        <v>1156</v>
      </c>
      <c r="G145" s="17" t="s">
        <v>1157</v>
      </c>
      <c r="H145" s="17" t="s">
        <v>706</v>
      </c>
      <c r="I145" s="17" t="s">
        <v>772</v>
      </c>
      <c r="J145" s="17" t="s">
        <v>707</v>
      </c>
      <c r="K145" s="17" t="s">
        <v>705</v>
      </c>
    </row>
    <row r="146" spans="1:11">
      <c r="A146" s="17" t="s">
        <v>1025</v>
      </c>
      <c r="B146" s="17" t="s">
        <v>966</v>
      </c>
      <c r="C146" s="17" t="s">
        <v>966</v>
      </c>
      <c r="D146" s="17" t="s">
        <v>945</v>
      </c>
      <c r="E146" s="17" t="s">
        <v>2955</v>
      </c>
      <c r="F146" t="s">
        <v>1186</v>
      </c>
      <c r="G146" s="17" t="s">
        <v>1187</v>
      </c>
      <c r="H146" s="17" t="s">
        <v>706</v>
      </c>
      <c r="I146" s="17" t="s">
        <v>772</v>
      </c>
      <c r="J146" s="17" t="s">
        <v>707</v>
      </c>
      <c r="K146" s="17" t="s">
        <v>705</v>
      </c>
    </row>
    <row r="147" spans="1:11">
      <c r="A147" s="17" t="s">
        <v>1025</v>
      </c>
      <c r="B147" s="17" t="s">
        <v>966</v>
      </c>
      <c r="C147" s="17" t="s">
        <v>966</v>
      </c>
      <c r="D147" s="17" t="s">
        <v>1202</v>
      </c>
      <c r="E147" s="17" t="s">
        <v>2955</v>
      </c>
      <c r="F147" t="s">
        <v>1203</v>
      </c>
      <c r="G147" s="17" t="s">
        <v>1204</v>
      </c>
      <c r="H147" s="17" t="s">
        <v>706</v>
      </c>
      <c r="I147" s="17" t="s">
        <v>772</v>
      </c>
      <c r="J147" s="17" t="s">
        <v>707</v>
      </c>
      <c r="K147" s="17" t="s">
        <v>705</v>
      </c>
    </row>
    <row r="148" spans="1:11">
      <c r="A148" s="17" t="s">
        <v>1025</v>
      </c>
      <c r="B148" s="17" t="s">
        <v>966</v>
      </c>
      <c r="C148" s="17" t="s">
        <v>966</v>
      </c>
      <c r="D148" s="17" t="s">
        <v>817</v>
      </c>
      <c r="E148" s="17" t="s">
        <v>2955</v>
      </c>
      <c r="F148" t="s">
        <v>1203</v>
      </c>
      <c r="G148" s="17" t="s">
        <v>1204</v>
      </c>
      <c r="H148" s="17" t="s">
        <v>706</v>
      </c>
      <c r="I148" s="17" t="s">
        <v>772</v>
      </c>
      <c r="J148" s="17" t="s">
        <v>707</v>
      </c>
      <c r="K148" s="17" t="s">
        <v>705</v>
      </c>
    </row>
    <row r="149" spans="1:11">
      <c r="A149" s="17" t="s">
        <v>1025</v>
      </c>
      <c r="B149" s="17" t="s">
        <v>966</v>
      </c>
      <c r="C149" s="17" t="s">
        <v>966</v>
      </c>
      <c r="D149" s="17" t="s">
        <v>845</v>
      </c>
      <c r="E149" s="17" t="s">
        <v>2955</v>
      </c>
      <c r="F149" t="s">
        <v>1205</v>
      </c>
      <c r="G149" s="17" t="s">
        <v>1206</v>
      </c>
      <c r="H149" s="17" t="s">
        <v>706</v>
      </c>
      <c r="I149" s="17" t="s">
        <v>772</v>
      </c>
      <c r="J149" s="17" t="s">
        <v>707</v>
      </c>
      <c r="K149" s="17" t="s">
        <v>705</v>
      </c>
    </row>
    <row r="150" spans="1:11">
      <c r="A150" s="17" t="s">
        <v>1025</v>
      </c>
      <c r="B150" s="17" t="s">
        <v>966</v>
      </c>
      <c r="C150" s="17" t="s">
        <v>966</v>
      </c>
      <c r="D150" s="17" t="s">
        <v>1207</v>
      </c>
      <c r="E150" s="17" t="s">
        <v>2955</v>
      </c>
      <c r="F150" t="s">
        <v>1114</v>
      </c>
      <c r="G150" s="17" t="s">
        <v>1115</v>
      </c>
      <c r="H150" s="17" t="s">
        <v>706</v>
      </c>
      <c r="I150" s="17" t="s">
        <v>772</v>
      </c>
      <c r="J150" s="17" t="s">
        <v>707</v>
      </c>
      <c r="K150" s="17" t="s">
        <v>705</v>
      </c>
    </row>
    <row r="151" spans="1:11">
      <c r="A151" s="17" t="s">
        <v>1025</v>
      </c>
      <c r="B151" s="17" t="s">
        <v>966</v>
      </c>
      <c r="C151" s="17" t="s">
        <v>966</v>
      </c>
      <c r="D151" s="17" t="s">
        <v>1208</v>
      </c>
      <c r="E151" s="17" t="s">
        <v>2955</v>
      </c>
      <c r="F151" t="s">
        <v>1114</v>
      </c>
      <c r="G151" s="17" t="s">
        <v>1115</v>
      </c>
      <c r="H151" s="17" t="s">
        <v>706</v>
      </c>
      <c r="I151" s="17" t="s">
        <v>772</v>
      </c>
      <c r="J151" s="17" t="s">
        <v>707</v>
      </c>
      <c r="K151" s="17" t="s">
        <v>705</v>
      </c>
    </row>
    <row r="152" spans="1:11">
      <c r="A152" s="17" t="s">
        <v>1025</v>
      </c>
      <c r="B152" s="17" t="s">
        <v>966</v>
      </c>
      <c r="C152" s="17" t="s">
        <v>966</v>
      </c>
      <c r="D152" s="17" t="s">
        <v>955</v>
      </c>
      <c r="E152" s="17" t="s">
        <v>2955</v>
      </c>
      <c r="F152">
        <v>0</v>
      </c>
      <c r="G152" s="17" t="s">
        <v>1193</v>
      </c>
      <c r="H152" s="17" t="s">
        <v>706</v>
      </c>
      <c r="I152" s="17" t="s">
        <v>772</v>
      </c>
      <c r="J152" s="17" t="s">
        <v>707</v>
      </c>
      <c r="K152" s="17" t="s">
        <v>705</v>
      </c>
    </row>
    <row r="153" spans="1:11">
      <c r="A153" s="17" t="s">
        <v>1025</v>
      </c>
      <c r="B153" s="17" t="s">
        <v>966</v>
      </c>
      <c r="C153" s="17" t="s">
        <v>966</v>
      </c>
      <c r="D153" s="17" t="s">
        <v>861</v>
      </c>
      <c r="E153" s="17" t="s">
        <v>2955</v>
      </c>
      <c r="F153" t="s">
        <v>1174</v>
      </c>
      <c r="G153" s="17" t="s">
        <v>1175</v>
      </c>
      <c r="H153" s="17" t="s">
        <v>706</v>
      </c>
      <c r="I153" s="17" t="s">
        <v>772</v>
      </c>
      <c r="J153" s="17" t="s">
        <v>707</v>
      </c>
      <c r="K153" s="17" t="s">
        <v>705</v>
      </c>
    </row>
    <row r="154" spans="1:11">
      <c r="A154" s="17" t="s">
        <v>1025</v>
      </c>
      <c r="B154" s="17" t="s">
        <v>966</v>
      </c>
      <c r="C154" s="17" t="s">
        <v>966</v>
      </c>
      <c r="D154" s="17" t="s">
        <v>1209</v>
      </c>
      <c r="E154" s="17" t="s">
        <v>2955</v>
      </c>
      <c r="F154" t="s">
        <v>1114</v>
      </c>
      <c r="G154" s="17" t="s">
        <v>1115</v>
      </c>
      <c r="H154" s="17" t="s">
        <v>706</v>
      </c>
      <c r="I154" s="17" t="s">
        <v>772</v>
      </c>
      <c r="J154" s="17" t="s">
        <v>707</v>
      </c>
      <c r="K154" s="17" t="s">
        <v>705</v>
      </c>
    </row>
    <row r="155" spans="1:11">
      <c r="A155" s="17" t="s">
        <v>1025</v>
      </c>
      <c r="B155" s="17" t="s">
        <v>966</v>
      </c>
      <c r="C155" s="17" t="s">
        <v>966</v>
      </c>
      <c r="D155" s="17" t="s">
        <v>739</v>
      </c>
      <c r="E155" s="17" t="s">
        <v>2955</v>
      </c>
      <c r="F155" t="s">
        <v>1123</v>
      </c>
      <c r="G155" s="17" t="s">
        <v>1124</v>
      </c>
      <c r="H155" s="17" t="s">
        <v>706</v>
      </c>
      <c r="I155" s="17" t="s">
        <v>1039</v>
      </c>
      <c r="J155" s="17" t="s">
        <v>1040</v>
      </c>
      <c r="K155" s="17" t="s">
        <v>1041</v>
      </c>
    </row>
    <row r="156" spans="1:11">
      <c r="A156" s="17" t="s">
        <v>1025</v>
      </c>
      <c r="B156" s="17" t="s">
        <v>966</v>
      </c>
      <c r="C156" s="17" t="s">
        <v>966</v>
      </c>
      <c r="D156" s="17" t="s">
        <v>956</v>
      </c>
      <c r="E156" s="17" t="s">
        <v>2955</v>
      </c>
      <c r="F156">
        <v>0</v>
      </c>
      <c r="G156" s="17" t="s">
        <v>1193</v>
      </c>
      <c r="H156" s="17" t="s">
        <v>706</v>
      </c>
      <c r="I156" s="17" t="s">
        <v>772</v>
      </c>
      <c r="J156" s="17" t="s">
        <v>707</v>
      </c>
      <c r="K156" s="17" t="s">
        <v>705</v>
      </c>
    </row>
    <row r="157" spans="1:11">
      <c r="A157" s="17" t="s">
        <v>1025</v>
      </c>
      <c r="B157" s="17" t="s">
        <v>966</v>
      </c>
      <c r="C157" s="17" t="s">
        <v>966</v>
      </c>
      <c r="D157" s="17" t="s">
        <v>811</v>
      </c>
      <c r="E157" s="17" t="s">
        <v>2955</v>
      </c>
      <c r="F157" t="s">
        <v>1114</v>
      </c>
      <c r="G157" s="17" t="s">
        <v>1115</v>
      </c>
      <c r="H157" s="17" t="s">
        <v>706</v>
      </c>
      <c r="I157" s="17" t="s">
        <v>772</v>
      </c>
      <c r="J157" s="17" t="s">
        <v>707</v>
      </c>
      <c r="K157" s="17" t="s">
        <v>705</v>
      </c>
    </row>
    <row r="158" spans="1:11">
      <c r="A158" s="17" t="s">
        <v>1025</v>
      </c>
      <c r="B158" s="17" t="s">
        <v>966</v>
      </c>
      <c r="C158" s="17" t="s">
        <v>966</v>
      </c>
      <c r="D158" s="17" t="s">
        <v>711</v>
      </c>
      <c r="E158" s="17" t="s">
        <v>2955</v>
      </c>
      <c r="F158" t="s">
        <v>1210</v>
      </c>
      <c r="G158" s="17" t="s">
        <v>1211</v>
      </c>
      <c r="H158" s="17" t="s">
        <v>706</v>
      </c>
      <c r="I158" s="17" t="s">
        <v>772</v>
      </c>
      <c r="J158" s="17" t="s">
        <v>707</v>
      </c>
      <c r="K158" s="17" t="s">
        <v>705</v>
      </c>
    </row>
    <row r="159" spans="1:11">
      <c r="A159" s="17" t="s">
        <v>1025</v>
      </c>
      <c r="B159" s="17" t="s">
        <v>966</v>
      </c>
      <c r="C159" s="17" t="s">
        <v>966</v>
      </c>
      <c r="D159" s="17" t="s">
        <v>950</v>
      </c>
      <c r="E159" s="17" t="s">
        <v>2955</v>
      </c>
      <c r="F159" t="s">
        <v>1169</v>
      </c>
      <c r="G159" s="17" t="s">
        <v>1170</v>
      </c>
      <c r="H159" s="17" t="s">
        <v>706</v>
      </c>
      <c r="I159" s="17" t="s">
        <v>772</v>
      </c>
      <c r="J159" s="17" t="s">
        <v>707</v>
      </c>
      <c r="K159" s="17" t="s">
        <v>705</v>
      </c>
    </row>
    <row r="160" spans="1:11">
      <c r="A160" s="17" t="s">
        <v>1025</v>
      </c>
      <c r="B160" s="17" t="s">
        <v>966</v>
      </c>
      <c r="C160" s="17" t="s">
        <v>966</v>
      </c>
      <c r="D160" s="17" t="s">
        <v>786</v>
      </c>
      <c r="E160" s="17" t="s">
        <v>2955</v>
      </c>
      <c r="F160" t="s">
        <v>1169</v>
      </c>
      <c r="G160" s="17" t="s">
        <v>1170</v>
      </c>
      <c r="H160" s="17" t="s">
        <v>706</v>
      </c>
      <c r="I160" s="17" t="s">
        <v>772</v>
      </c>
      <c r="J160" s="17" t="s">
        <v>707</v>
      </c>
      <c r="K160" s="17" t="s">
        <v>705</v>
      </c>
    </row>
    <row r="161" spans="1:11">
      <c r="A161" s="17" t="s">
        <v>1025</v>
      </c>
      <c r="B161" s="17" t="s">
        <v>966</v>
      </c>
      <c r="C161" s="17" t="s">
        <v>966</v>
      </c>
      <c r="D161" s="17" t="s">
        <v>1212</v>
      </c>
      <c r="E161" s="17" t="s">
        <v>2955</v>
      </c>
      <c r="F161" t="s">
        <v>1114</v>
      </c>
      <c r="G161" s="17" t="s">
        <v>1115</v>
      </c>
      <c r="H161" s="17" t="s">
        <v>706</v>
      </c>
      <c r="I161" s="17" t="s">
        <v>772</v>
      </c>
      <c r="J161" s="17" t="s">
        <v>707</v>
      </c>
      <c r="K161" s="17" t="s">
        <v>705</v>
      </c>
    </row>
    <row r="162" spans="1:11">
      <c r="A162" s="17" t="s">
        <v>1025</v>
      </c>
      <c r="B162" s="17" t="s">
        <v>966</v>
      </c>
      <c r="C162" s="17" t="s">
        <v>966</v>
      </c>
      <c r="D162" s="17" t="s">
        <v>924</v>
      </c>
      <c r="E162" s="17" t="s">
        <v>2955</v>
      </c>
      <c r="F162" t="s">
        <v>1114</v>
      </c>
      <c r="G162" s="17" t="s">
        <v>1115</v>
      </c>
      <c r="H162" s="17" t="s">
        <v>706</v>
      </c>
      <c r="I162" s="17" t="s">
        <v>772</v>
      </c>
      <c r="J162" s="17" t="s">
        <v>707</v>
      </c>
      <c r="K162" s="17" t="s">
        <v>705</v>
      </c>
    </row>
    <row r="163" spans="1:11">
      <c r="A163" s="17" t="s">
        <v>1025</v>
      </c>
      <c r="B163" s="17" t="s">
        <v>966</v>
      </c>
      <c r="C163" s="17" t="s">
        <v>966</v>
      </c>
      <c r="D163" s="17" t="s">
        <v>1213</v>
      </c>
      <c r="E163" s="17" t="s">
        <v>2955</v>
      </c>
      <c r="F163" t="s">
        <v>1139</v>
      </c>
      <c r="G163" s="17" t="s">
        <v>1140</v>
      </c>
      <c r="H163" s="17" t="s">
        <v>706</v>
      </c>
      <c r="I163" s="17" t="s">
        <v>772</v>
      </c>
      <c r="J163" s="17" t="s">
        <v>707</v>
      </c>
      <c r="K163" s="17" t="s">
        <v>705</v>
      </c>
    </row>
    <row r="164" spans="1:11">
      <c r="A164" s="17" t="s">
        <v>1025</v>
      </c>
      <c r="B164" s="17" t="s">
        <v>966</v>
      </c>
      <c r="C164" s="17" t="s">
        <v>966</v>
      </c>
      <c r="D164" s="17" t="s">
        <v>1214</v>
      </c>
      <c r="E164" s="17" t="s">
        <v>2955</v>
      </c>
      <c r="F164" t="s">
        <v>1186</v>
      </c>
      <c r="G164" s="17" t="s">
        <v>1187</v>
      </c>
      <c r="H164" s="17" t="s">
        <v>706</v>
      </c>
      <c r="I164" s="17" t="s">
        <v>772</v>
      </c>
      <c r="J164" s="17" t="s">
        <v>707</v>
      </c>
      <c r="K164" s="17" t="s">
        <v>705</v>
      </c>
    </row>
    <row r="165" spans="1:11">
      <c r="A165" s="17" t="s">
        <v>1025</v>
      </c>
      <c r="B165" s="17" t="s">
        <v>966</v>
      </c>
      <c r="C165" s="17" t="s">
        <v>966</v>
      </c>
      <c r="D165" s="17" t="s">
        <v>774</v>
      </c>
      <c r="E165" s="17" t="s">
        <v>2955</v>
      </c>
      <c r="F165" t="s">
        <v>1139</v>
      </c>
      <c r="G165" s="17" t="s">
        <v>1140</v>
      </c>
      <c r="H165" s="17" t="s">
        <v>706</v>
      </c>
      <c r="I165" s="17" t="s">
        <v>772</v>
      </c>
      <c r="J165" s="17" t="s">
        <v>707</v>
      </c>
      <c r="K165" s="17" t="s">
        <v>705</v>
      </c>
    </row>
    <row r="166" spans="1:11">
      <c r="A166" s="17" t="s">
        <v>1025</v>
      </c>
      <c r="B166" s="17" t="s">
        <v>966</v>
      </c>
      <c r="C166" s="17" t="s">
        <v>966</v>
      </c>
      <c r="D166" s="17" t="s">
        <v>1215</v>
      </c>
      <c r="E166" s="17" t="s">
        <v>2955</v>
      </c>
      <c r="F166" t="s">
        <v>1186</v>
      </c>
      <c r="G166" s="17" t="s">
        <v>1187</v>
      </c>
      <c r="H166" s="17" t="s">
        <v>706</v>
      </c>
      <c r="I166" s="17" t="s">
        <v>772</v>
      </c>
      <c r="J166" s="17" t="s">
        <v>707</v>
      </c>
      <c r="K166" s="17" t="s">
        <v>705</v>
      </c>
    </row>
    <row r="167" spans="1:11">
      <c r="A167" s="17" t="s">
        <v>1025</v>
      </c>
      <c r="B167" s="17" t="s">
        <v>966</v>
      </c>
      <c r="C167" s="17" t="s">
        <v>966</v>
      </c>
      <c r="D167" s="17" t="s">
        <v>943</v>
      </c>
      <c r="E167" s="17" t="s">
        <v>2955</v>
      </c>
      <c r="F167" t="s">
        <v>1216</v>
      </c>
      <c r="G167" s="17" t="s">
        <v>1217</v>
      </c>
      <c r="H167" s="17" t="s">
        <v>706</v>
      </c>
      <c r="I167" s="17" t="s">
        <v>772</v>
      </c>
      <c r="J167" s="17" t="s">
        <v>707</v>
      </c>
      <c r="K167" s="17" t="s">
        <v>705</v>
      </c>
    </row>
    <row r="168" spans="1:11">
      <c r="A168" s="17" t="s">
        <v>1025</v>
      </c>
      <c r="B168" s="17" t="s">
        <v>966</v>
      </c>
      <c r="C168" s="17" t="s">
        <v>966</v>
      </c>
      <c r="D168" s="17" t="s">
        <v>788</v>
      </c>
      <c r="E168" s="17" t="s">
        <v>2955</v>
      </c>
      <c r="F168" t="s">
        <v>1210</v>
      </c>
      <c r="G168" s="17" t="s">
        <v>1211</v>
      </c>
      <c r="H168" s="17" t="s">
        <v>706</v>
      </c>
      <c r="I168" s="17" t="s">
        <v>772</v>
      </c>
      <c r="J168" s="17" t="s">
        <v>707</v>
      </c>
      <c r="K168" s="17" t="s">
        <v>705</v>
      </c>
    </row>
    <row r="169" spans="1:11">
      <c r="A169" s="17" t="s">
        <v>1025</v>
      </c>
      <c r="B169" s="17" t="s">
        <v>966</v>
      </c>
      <c r="C169" s="17" t="s">
        <v>966</v>
      </c>
      <c r="D169" s="17" t="s">
        <v>959</v>
      </c>
      <c r="E169" s="17" t="s">
        <v>2955</v>
      </c>
      <c r="F169" t="s">
        <v>1205</v>
      </c>
      <c r="G169" s="17" t="s">
        <v>1206</v>
      </c>
      <c r="H169" s="17" t="s">
        <v>706</v>
      </c>
      <c r="I169" s="17" t="s">
        <v>772</v>
      </c>
      <c r="J169" s="17" t="s">
        <v>707</v>
      </c>
      <c r="K169" s="17" t="s">
        <v>705</v>
      </c>
    </row>
    <row r="170" spans="1:11">
      <c r="A170" s="17" t="s">
        <v>1025</v>
      </c>
      <c r="B170" s="17" t="s">
        <v>966</v>
      </c>
      <c r="C170" s="17" t="s">
        <v>966</v>
      </c>
      <c r="D170" s="17" t="s">
        <v>958</v>
      </c>
      <c r="E170" s="17" t="s">
        <v>2955</v>
      </c>
      <c r="F170" t="s">
        <v>1205</v>
      </c>
      <c r="G170" s="17" t="s">
        <v>1206</v>
      </c>
      <c r="H170" s="17" t="s">
        <v>706</v>
      </c>
      <c r="I170" s="17" t="s">
        <v>772</v>
      </c>
      <c r="J170" s="17" t="s">
        <v>707</v>
      </c>
      <c r="K170" s="17" t="s">
        <v>705</v>
      </c>
    </row>
    <row r="171" spans="1:11">
      <c r="A171" s="17" t="s">
        <v>1025</v>
      </c>
      <c r="B171" s="17" t="s">
        <v>966</v>
      </c>
      <c r="C171" s="17" t="s">
        <v>966</v>
      </c>
      <c r="D171" s="17" t="s">
        <v>844</v>
      </c>
      <c r="E171" s="17" t="s">
        <v>2955</v>
      </c>
      <c r="F171" t="s">
        <v>1205</v>
      </c>
      <c r="G171" s="17" t="s">
        <v>1206</v>
      </c>
      <c r="H171" s="17" t="s">
        <v>706</v>
      </c>
      <c r="I171" s="17" t="s">
        <v>772</v>
      </c>
      <c r="J171" s="17" t="s">
        <v>707</v>
      </c>
      <c r="K171" s="17" t="s">
        <v>705</v>
      </c>
    </row>
    <row r="172" spans="1:11">
      <c r="A172" s="17" t="s">
        <v>1025</v>
      </c>
      <c r="B172" s="17" t="s">
        <v>966</v>
      </c>
      <c r="C172" s="17" t="s">
        <v>966</v>
      </c>
      <c r="D172" s="17" t="s">
        <v>832</v>
      </c>
      <c r="E172" s="17" t="s">
        <v>2955</v>
      </c>
      <c r="F172" t="s">
        <v>1169</v>
      </c>
      <c r="G172" s="17" t="s">
        <v>1170</v>
      </c>
      <c r="H172" s="17" t="s">
        <v>706</v>
      </c>
      <c r="I172" s="17" t="s">
        <v>772</v>
      </c>
      <c r="J172" s="17" t="s">
        <v>707</v>
      </c>
      <c r="K172" s="17" t="s">
        <v>705</v>
      </c>
    </row>
    <row r="173" spans="1:11">
      <c r="A173" s="17" t="s">
        <v>1025</v>
      </c>
      <c r="B173" s="17" t="s">
        <v>966</v>
      </c>
      <c r="C173" s="17" t="s">
        <v>966</v>
      </c>
      <c r="D173" s="17" t="s">
        <v>787</v>
      </c>
      <c r="E173" s="17" t="s">
        <v>2955</v>
      </c>
      <c r="F173" t="s">
        <v>1174</v>
      </c>
      <c r="G173" s="17" t="s">
        <v>1175</v>
      </c>
      <c r="H173" s="17" t="s">
        <v>706</v>
      </c>
      <c r="I173" s="17" t="s">
        <v>772</v>
      </c>
      <c r="J173" s="17" t="s">
        <v>707</v>
      </c>
      <c r="K173" s="17" t="s">
        <v>705</v>
      </c>
    </row>
    <row r="174" spans="1:11">
      <c r="A174" s="17" t="s">
        <v>1025</v>
      </c>
      <c r="B174" s="17" t="s">
        <v>966</v>
      </c>
      <c r="C174" s="17" t="s">
        <v>966</v>
      </c>
      <c r="D174" s="17" t="s">
        <v>953</v>
      </c>
      <c r="E174" s="17" t="s">
        <v>2955</v>
      </c>
      <c r="F174" t="s">
        <v>1203</v>
      </c>
      <c r="G174" s="17" t="s">
        <v>1204</v>
      </c>
      <c r="H174" s="17" t="s">
        <v>706</v>
      </c>
      <c r="I174" s="17" t="s">
        <v>772</v>
      </c>
      <c r="J174" s="17" t="s">
        <v>707</v>
      </c>
      <c r="K174" s="17" t="s">
        <v>705</v>
      </c>
    </row>
    <row r="175" spans="1:11">
      <c r="A175" s="17" t="s">
        <v>1025</v>
      </c>
      <c r="B175" s="17" t="s">
        <v>966</v>
      </c>
      <c r="C175" s="17" t="s">
        <v>966</v>
      </c>
      <c r="D175" s="17" t="s">
        <v>829</v>
      </c>
      <c r="E175" s="17" t="s">
        <v>2955</v>
      </c>
      <c r="F175" t="s">
        <v>1066</v>
      </c>
      <c r="G175" s="17" t="s">
        <v>1067</v>
      </c>
      <c r="H175" s="17" t="s">
        <v>706</v>
      </c>
      <c r="I175" s="17" t="s">
        <v>772</v>
      </c>
      <c r="J175" s="17" t="s">
        <v>707</v>
      </c>
      <c r="K175" s="17" t="s">
        <v>705</v>
      </c>
    </row>
    <row r="176" spans="1:11">
      <c r="A176" s="17" t="s">
        <v>1025</v>
      </c>
      <c r="B176" s="17" t="s">
        <v>966</v>
      </c>
      <c r="C176" s="17" t="s">
        <v>966</v>
      </c>
      <c r="D176" s="17" t="s">
        <v>1218</v>
      </c>
      <c r="E176" s="17" t="s">
        <v>2955</v>
      </c>
      <c r="F176" t="s">
        <v>1169</v>
      </c>
      <c r="G176" s="17" t="s">
        <v>1170</v>
      </c>
      <c r="H176" s="17" t="s">
        <v>706</v>
      </c>
      <c r="I176" s="17" t="s">
        <v>772</v>
      </c>
      <c r="J176" s="17" t="s">
        <v>707</v>
      </c>
      <c r="K176" s="17" t="s">
        <v>705</v>
      </c>
    </row>
    <row r="177" spans="1:11">
      <c r="A177" s="17" t="s">
        <v>1025</v>
      </c>
      <c r="B177" s="17" t="s">
        <v>966</v>
      </c>
      <c r="C177" s="17" t="s">
        <v>966</v>
      </c>
      <c r="D177" s="17" t="s">
        <v>957</v>
      </c>
      <c r="E177" s="17" t="s">
        <v>2955</v>
      </c>
      <c r="F177" t="s">
        <v>1216</v>
      </c>
      <c r="G177" s="17" t="s">
        <v>1217</v>
      </c>
      <c r="H177" s="17" t="s">
        <v>706</v>
      </c>
      <c r="I177" s="17" t="s">
        <v>772</v>
      </c>
      <c r="J177" s="17" t="s">
        <v>707</v>
      </c>
      <c r="K177" s="17" t="s">
        <v>705</v>
      </c>
    </row>
    <row r="178" spans="1:11">
      <c r="A178" s="17" t="s">
        <v>1025</v>
      </c>
      <c r="B178" s="17" t="s">
        <v>966</v>
      </c>
      <c r="C178" s="17" t="s">
        <v>966</v>
      </c>
      <c r="D178" s="17" t="s">
        <v>1219</v>
      </c>
      <c r="E178" s="17" t="s">
        <v>2955</v>
      </c>
      <c r="F178" t="s">
        <v>1186</v>
      </c>
      <c r="G178" s="17" t="s">
        <v>1187</v>
      </c>
      <c r="H178" s="17" t="s">
        <v>706</v>
      </c>
      <c r="I178" s="17" t="s">
        <v>772</v>
      </c>
      <c r="J178" s="17" t="s">
        <v>707</v>
      </c>
      <c r="K178" s="17" t="s">
        <v>705</v>
      </c>
    </row>
    <row r="179" spans="1:11">
      <c r="A179" s="17" t="s">
        <v>1025</v>
      </c>
      <c r="B179" s="17" t="s">
        <v>966</v>
      </c>
      <c r="C179" s="17" t="s">
        <v>966</v>
      </c>
      <c r="D179" s="17" t="s">
        <v>942</v>
      </c>
      <c r="E179" s="17" t="s">
        <v>2955</v>
      </c>
      <c r="F179" t="s">
        <v>1203</v>
      </c>
      <c r="G179" s="17" t="s">
        <v>1204</v>
      </c>
      <c r="H179" s="17" t="s">
        <v>706</v>
      </c>
      <c r="I179" s="17" t="s">
        <v>772</v>
      </c>
      <c r="J179" s="17" t="s">
        <v>707</v>
      </c>
      <c r="K179" s="17" t="s">
        <v>705</v>
      </c>
    </row>
    <row r="180" spans="1:11">
      <c r="A180" s="17" t="s">
        <v>1025</v>
      </c>
      <c r="B180" s="17" t="s">
        <v>966</v>
      </c>
      <c r="C180" s="17" t="s">
        <v>966</v>
      </c>
      <c r="D180" s="17" t="s">
        <v>961</v>
      </c>
      <c r="E180" s="17" t="s">
        <v>2955</v>
      </c>
      <c r="F180" t="s">
        <v>1203</v>
      </c>
      <c r="G180" s="17" t="s">
        <v>1204</v>
      </c>
      <c r="H180" s="17" t="s">
        <v>706</v>
      </c>
      <c r="I180" s="17" t="s">
        <v>772</v>
      </c>
      <c r="J180" s="17" t="s">
        <v>707</v>
      </c>
      <c r="K180" s="17" t="s">
        <v>705</v>
      </c>
    </row>
    <row r="181" spans="1:11">
      <c r="A181" s="17" t="s">
        <v>1025</v>
      </c>
      <c r="B181" s="17" t="s">
        <v>966</v>
      </c>
      <c r="C181" s="17" t="s">
        <v>966</v>
      </c>
      <c r="D181" s="17" t="s">
        <v>1220</v>
      </c>
      <c r="E181" s="17" t="s">
        <v>2955</v>
      </c>
      <c r="F181" t="s">
        <v>1221</v>
      </c>
      <c r="G181" s="17" t="s">
        <v>1222</v>
      </c>
      <c r="H181" s="17" t="s">
        <v>706</v>
      </c>
      <c r="I181" s="17" t="s">
        <v>772</v>
      </c>
      <c r="J181" s="17" t="s">
        <v>707</v>
      </c>
      <c r="K181" s="17" t="s">
        <v>705</v>
      </c>
    </row>
    <row r="182" spans="1:11">
      <c r="A182" s="17" t="s">
        <v>1025</v>
      </c>
      <c r="B182" s="17" t="s">
        <v>966</v>
      </c>
      <c r="C182" s="17" t="s">
        <v>966</v>
      </c>
      <c r="D182" s="17" t="s">
        <v>1223</v>
      </c>
      <c r="E182" s="17" t="s">
        <v>2955</v>
      </c>
      <c r="F182" t="s">
        <v>1216</v>
      </c>
      <c r="G182" s="17" t="s">
        <v>1217</v>
      </c>
      <c r="H182" s="17" t="s">
        <v>706</v>
      </c>
      <c r="I182" s="17" t="s">
        <v>772</v>
      </c>
      <c r="J182" s="17" t="s">
        <v>707</v>
      </c>
      <c r="K182" s="17" t="s">
        <v>705</v>
      </c>
    </row>
    <row r="183" spans="1:11">
      <c r="A183" s="17" t="s">
        <v>1025</v>
      </c>
      <c r="B183" s="17" t="s">
        <v>966</v>
      </c>
      <c r="C183" s="17" t="s">
        <v>966</v>
      </c>
      <c r="D183" s="17" t="s">
        <v>846</v>
      </c>
      <c r="E183" s="17" t="s">
        <v>2955</v>
      </c>
      <c r="F183" t="s">
        <v>1205</v>
      </c>
      <c r="G183" s="17" t="s">
        <v>1206</v>
      </c>
      <c r="H183" s="17" t="s">
        <v>706</v>
      </c>
      <c r="I183" s="17" t="s">
        <v>772</v>
      </c>
      <c r="J183" s="17" t="s">
        <v>707</v>
      </c>
      <c r="K183" s="17" t="s">
        <v>705</v>
      </c>
    </row>
    <row r="184" spans="1:11">
      <c r="A184" s="17" t="s">
        <v>1025</v>
      </c>
      <c r="B184" s="17" t="s">
        <v>966</v>
      </c>
      <c r="C184" s="17" t="s">
        <v>966</v>
      </c>
      <c r="D184" s="17" t="s">
        <v>940</v>
      </c>
      <c r="E184" s="17" t="s">
        <v>2955</v>
      </c>
      <c r="F184" t="s">
        <v>1216</v>
      </c>
      <c r="G184" s="17" t="s">
        <v>1217</v>
      </c>
      <c r="H184" s="17" t="s">
        <v>706</v>
      </c>
      <c r="I184" s="17" t="s">
        <v>772</v>
      </c>
      <c r="J184" s="17" t="s">
        <v>707</v>
      </c>
      <c r="K184" s="17" t="s">
        <v>705</v>
      </c>
    </row>
    <row r="185" spans="1:11">
      <c r="A185" s="17" t="s">
        <v>1025</v>
      </c>
      <c r="B185" s="17" t="s">
        <v>966</v>
      </c>
      <c r="C185" s="17" t="s">
        <v>966</v>
      </c>
      <c r="D185" s="17" t="s">
        <v>1224</v>
      </c>
      <c r="E185" s="17" t="s">
        <v>2955</v>
      </c>
      <c r="F185" t="s">
        <v>1142</v>
      </c>
      <c r="G185" s="17" t="s">
        <v>1143</v>
      </c>
      <c r="H185" s="17" t="s">
        <v>706</v>
      </c>
      <c r="I185" s="17" t="s">
        <v>772</v>
      </c>
      <c r="J185" s="17" t="s">
        <v>707</v>
      </c>
      <c r="K185" s="17" t="s">
        <v>705</v>
      </c>
    </row>
    <row r="186" spans="1:11">
      <c r="A186" s="17" t="s">
        <v>1025</v>
      </c>
      <c r="B186" s="17" t="s">
        <v>966</v>
      </c>
      <c r="C186" s="17" t="s">
        <v>966</v>
      </c>
      <c r="D186" s="17" t="s">
        <v>960</v>
      </c>
      <c r="E186" s="17" t="s">
        <v>2955</v>
      </c>
      <c r="F186" t="s">
        <v>1216</v>
      </c>
      <c r="G186" s="17" t="s">
        <v>1217</v>
      </c>
      <c r="H186" s="17" t="s">
        <v>706</v>
      </c>
      <c r="I186" s="17" t="s">
        <v>772</v>
      </c>
      <c r="J186" s="17" t="s">
        <v>707</v>
      </c>
      <c r="K186" s="17" t="s">
        <v>705</v>
      </c>
    </row>
    <row r="187" spans="1:11">
      <c r="A187" s="17" t="s">
        <v>1025</v>
      </c>
      <c r="B187" s="17" t="s">
        <v>966</v>
      </c>
      <c r="C187" s="17" t="s">
        <v>966</v>
      </c>
      <c r="D187" s="17" t="s">
        <v>1225</v>
      </c>
      <c r="E187" s="17" t="s">
        <v>2955</v>
      </c>
      <c r="F187" t="s">
        <v>1066</v>
      </c>
      <c r="G187" s="17" t="s">
        <v>1067</v>
      </c>
      <c r="H187" s="17" t="s">
        <v>706</v>
      </c>
      <c r="I187" s="17" t="s">
        <v>772</v>
      </c>
      <c r="J187" s="17" t="s">
        <v>707</v>
      </c>
      <c r="K187" s="17" t="s">
        <v>705</v>
      </c>
    </row>
    <row r="188" spans="1:11">
      <c r="A188" s="17" t="s">
        <v>1025</v>
      </c>
      <c r="B188" s="17" t="s">
        <v>966</v>
      </c>
      <c r="C188" s="17" t="s">
        <v>966</v>
      </c>
      <c r="D188" s="17" t="s">
        <v>765</v>
      </c>
      <c r="E188" s="17" t="s">
        <v>2955</v>
      </c>
      <c r="F188" t="s">
        <v>1221</v>
      </c>
      <c r="G188" s="17" t="s">
        <v>1222</v>
      </c>
      <c r="H188" s="17" t="s">
        <v>706</v>
      </c>
      <c r="I188" s="17" t="s">
        <v>772</v>
      </c>
      <c r="J188" s="17" t="s">
        <v>707</v>
      </c>
      <c r="K188" s="17" t="s">
        <v>705</v>
      </c>
    </row>
    <row r="189" spans="1:11">
      <c r="A189" s="17" t="s">
        <v>1025</v>
      </c>
      <c r="B189" s="17" t="s">
        <v>966</v>
      </c>
      <c r="C189" s="17" t="s">
        <v>966</v>
      </c>
      <c r="D189" s="17" t="s">
        <v>1226</v>
      </c>
      <c r="E189" s="17" t="s">
        <v>2955</v>
      </c>
      <c r="F189" t="s">
        <v>1148</v>
      </c>
      <c r="G189" s="17" t="s">
        <v>1149</v>
      </c>
      <c r="H189" s="17" t="s">
        <v>706</v>
      </c>
      <c r="I189" s="17" t="s">
        <v>772</v>
      </c>
      <c r="J189" s="17" t="s">
        <v>707</v>
      </c>
      <c r="K189" s="17" t="s">
        <v>705</v>
      </c>
    </row>
    <row r="190" spans="1:11">
      <c r="A190" s="17" t="s">
        <v>1025</v>
      </c>
      <c r="B190" s="17" t="s">
        <v>966</v>
      </c>
      <c r="C190" s="17" t="s">
        <v>966</v>
      </c>
      <c r="D190" s="17" t="s">
        <v>1227</v>
      </c>
      <c r="E190" s="17" t="s">
        <v>2955</v>
      </c>
      <c r="F190" t="s">
        <v>1148</v>
      </c>
      <c r="G190" s="17" t="s">
        <v>1149</v>
      </c>
      <c r="H190" s="17" t="s">
        <v>706</v>
      </c>
      <c r="I190" s="17" t="s">
        <v>772</v>
      </c>
      <c r="J190" s="17" t="s">
        <v>707</v>
      </c>
      <c r="K190" s="17" t="s">
        <v>705</v>
      </c>
    </row>
    <row r="191" spans="1:11">
      <c r="A191" s="17" t="s">
        <v>1025</v>
      </c>
      <c r="B191" s="17" t="s">
        <v>966</v>
      </c>
      <c r="C191" s="17" t="s">
        <v>966</v>
      </c>
      <c r="D191" s="17" t="s">
        <v>1228</v>
      </c>
      <c r="E191" s="17" t="s">
        <v>2955</v>
      </c>
      <c r="F191" t="s">
        <v>1221</v>
      </c>
      <c r="G191" s="17" t="s">
        <v>1222</v>
      </c>
      <c r="H191" s="17" t="s">
        <v>706</v>
      </c>
      <c r="I191" s="17" t="s">
        <v>772</v>
      </c>
      <c r="J191" s="17" t="s">
        <v>707</v>
      </c>
      <c r="K191" s="17" t="s">
        <v>705</v>
      </c>
    </row>
    <row r="192" spans="1:11">
      <c r="A192" s="17" t="s">
        <v>1025</v>
      </c>
      <c r="B192" s="17" t="s">
        <v>966</v>
      </c>
      <c r="C192" s="17" t="s">
        <v>966</v>
      </c>
      <c r="D192" s="17" t="s">
        <v>944</v>
      </c>
      <c r="E192" s="17" t="s">
        <v>2955</v>
      </c>
      <c r="F192" t="s">
        <v>1148</v>
      </c>
      <c r="G192" s="17" t="s">
        <v>1149</v>
      </c>
      <c r="H192" s="17" t="s">
        <v>706</v>
      </c>
      <c r="I192" s="17" t="s">
        <v>772</v>
      </c>
      <c r="J192" s="17" t="s">
        <v>707</v>
      </c>
      <c r="K192" s="17" t="s">
        <v>705</v>
      </c>
    </row>
    <row r="193" spans="1:11">
      <c r="A193" s="17" t="s">
        <v>1025</v>
      </c>
      <c r="B193" s="17" t="s">
        <v>966</v>
      </c>
      <c r="C193" s="17" t="s">
        <v>966</v>
      </c>
      <c r="D193" s="17" t="s">
        <v>962</v>
      </c>
      <c r="E193" s="17" t="s">
        <v>2955</v>
      </c>
      <c r="F193" t="s">
        <v>1216</v>
      </c>
      <c r="G193" s="17" t="s">
        <v>1217</v>
      </c>
      <c r="H193" s="17" t="s">
        <v>706</v>
      </c>
      <c r="I193" s="17" t="s">
        <v>772</v>
      </c>
      <c r="J193" s="17" t="s">
        <v>707</v>
      </c>
      <c r="K193" s="17" t="s">
        <v>705</v>
      </c>
    </row>
    <row r="194" spans="1:11">
      <c r="A194" s="17" t="s">
        <v>1025</v>
      </c>
      <c r="B194" s="17" t="s">
        <v>966</v>
      </c>
      <c r="C194" s="17" t="s">
        <v>966</v>
      </c>
      <c r="D194" s="17" t="s">
        <v>1229</v>
      </c>
      <c r="E194" s="17" t="s">
        <v>2955</v>
      </c>
      <c r="F194" t="s">
        <v>1221</v>
      </c>
      <c r="G194" s="17" t="s">
        <v>1222</v>
      </c>
      <c r="H194" s="17" t="s">
        <v>706</v>
      </c>
      <c r="I194" s="17" t="s">
        <v>772</v>
      </c>
      <c r="J194" s="17" t="s">
        <v>707</v>
      </c>
      <c r="K194" s="17" t="s">
        <v>705</v>
      </c>
    </row>
    <row r="195" spans="1:11">
      <c r="A195" s="17" t="s">
        <v>1025</v>
      </c>
      <c r="B195" s="17" t="s">
        <v>966</v>
      </c>
      <c r="C195" s="17" t="s">
        <v>966</v>
      </c>
      <c r="D195" s="17" t="s">
        <v>963</v>
      </c>
      <c r="E195" s="17" t="s">
        <v>2955</v>
      </c>
      <c r="F195" t="s">
        <v>1216</v>
      </c>
      <c r="G195" s="17" t="s">
        <v>1217</v>
      </c>
      <c r="H195" s="17" t="s">
        <v>706</v>
      </c>
      <c r="I195" s="17" t="s">
        <v>772</v>
      </c>
      <c r="J195" s="17" t="s">
        <v>707</v>
      </c>
      <c r="K195" s="17" t="s">
        <v>705</v>
      </c>
    </row>
    <row r="196" spans="1:11">
      <c r="A196" s="17" t="s">
        <v>1025</v>
      </c>
      <c r="B196" s="17" t="s">
        <v>966</v>
      </c>
      <c r="C196" s="17" t="s">
        <v>966</v>
      </c>
      <c r="D196" s="17" t="s">
        <v>1230</v>
      </c>
      <c r="E196" s="17" t="s">
        <v>2955</v>
      </c>
      <c r="F196" t="s">
        <v>1216</v>
      </c>
      <c r="G196" s="17" t="s">
        <v>1217</v>
      </c>
      <c r="H196" s="17" t="s">
        <v>706</v>
      </c>
      <c r="I196" s="17" t="s">
        <v>772</v>
      </c>
      <c r="J196" s="17" t="s">
        <v>707</v>
      </c>
      <c r="K196" s="17" t="s">
        <v>705</v>
      </c>
    </row>
    <row r="197" spans="1:11">
      <c r="A197" s="17" t="s">
        <v>1025</v>
      </c>
      <c r="B197" s="17" t="s">
        <v>966</v>
      </c>
      <c r="C197" s="17" t="s">
        <v>966</v>
      </c>
      <c r="D197" s="17" t="s">
        <v>941</v>
      </c>
      <c r="E197" s="17" t="s">
        <v>2955</v>
      </c>
      <c r="F197" t="s">
        <v>1216</v>
      </c>
      <c r="G197" s="17" t="s">
        <v>1217</v>
      </c>
      <c r="H197" s="17" t="s">
        <v>706</v>
      </c>
      <c r="I197" s="17" t="s">
        <v>772</v>
      </c>
      <c r="J197" s="17" t="s">
        <v>707</v>
      </c>
      <c r="K197" s="17" t="s">
        <v>705</v>
      </c>
    </row>
    <row r="198" spans="1:11">
      <c r="A198" s="17" t="s">
        <v>1025</v>
      </c>
      <c r="B198" s="17" t="s">
        <v>966</v>
      </c>
      <c r="C198" s="17" t="s">
        <v>966</v>
      </c>
      <c r="D198" s="17" t="s">
        <v>715</v>
      </c>
      <c r="E198" s="17" t="s">
        <v>2955</v>
      </c>
      <c r="F198" t="s">
        <v>1189</v>
      </c>
      <c r="G198" s="17" t="s">
        <v>1190</v>
      </c>
      <c r="H198" s="17" t="s">
        <v>706</v>
      </c>
      <c r="I198" s="17" t="s">
        <v>772</v>
      </c>
      <c r="J198" s="17" t="s">
        <v>707</v>
      </c>
      <c r="K198" s="17" t="s">
        <v>705</v>
      </c>
    </row>
    <row r="199" spans="1:11">
      <c r="A199" s="17" t="s">
        <v>1025</v>
      </c>
      <c r="B199" s="17" t="s">
        <v>966</v>
      </c>
      <c r="C199" s="17" t="s">
        <v>966</v>
      </c>
      <c r="D199" s="17" t="s">
        <v>879</v>
      </c>
      <c r="E199" s="17" t="s">
        <v>2955</v>
      </c>
      <c r="F199" t="s">
        <v>1231</v>
      </c>
      <c r="G199" s="17" t="s">
        <v>1232</v>
      </c>
      <c r="H199" s="17" t="s">
        <v>706</v>
      </c>
      <c r="I199" s="17" t="s">
        <v>772</v>
      </c>
      <c r="J199" s="17" t="s">
        <v>707</v>
      </c>
      <c r="K199" s="17" t="s">
        <v>705</v>
      </c>
    </row>
    <row r="200" spans="1:11">
      <c r="A200" s="17" t="s">
        <v>1025</v>
      </c>
      <c r="B200" s="17" t="s">
        <v>966</v>
      </c>
      <c r="C200" s="17" t="s">
        <v>966</v>
      </c>
      <c r="D200" s="17" t="s">
        <v>881</v>
      </c>
      <c r="E200" s="17" t="s">
        <v>2955</v>
      </c>
      <c r="F200" t="s">
        <v>1162</v>
      </c>
      <c r="G200" s="17" t="s">
        <v>1163</v>
      </c>
      <c r="H200" s="17" t="s">
        <v>706</v>
      </c>
      <c r="I200" s="17" t="s">
        <v>772</v>
      </c>
      <c r="J200" s="17" t="s">
        <v>707</v>
      </c>
      <c r="K200" s="17" t="s">
        <v>705</v>
      </c>
    </row>
    <row r="201" spans="1:11">
      <c r="A201" s="17" t="s">
        <v>1025</v>
      </c>
      <c r="B201" s="17" t="s">
        <v>966</v>
      </c>
      <c r="C201" s="17" t="s">
        <v>966</v>
      </c>
      <c r="D201" s="17" t="s">
        <v>880</v>
      </c>
      <c r="E201" s="17" t="s">
        <v>2955</v>
      </c>
      <c r="F201" t="s">
        <v>1162</v>
      </c>
      <c r="G201" s="17" t="s">
        <v>1163</v>
      </c>
      <c r="H201" s="17" t="s">
        <v>706</v>
      </c>
      <c r="I201" s="17" t="s">
        <v>772</v>
      </c>
      <c r="J201" s="17" t="s">
        <v>707</v>
      </c>
      <c r="K201" s="17" t="s">
        <v>705</v>
      </c>
    </row>
    <row r="202" spans="1:11">
      <c r="A202" s="17" t="s">
        <v>1025</v>
      </c>
      <c r="B202" s="17" t="s">
        <v>966</v>
      </c>
      <c r="C202" s="17" t="s">
        <v>966</v>
      </c>
      <c r="D202" s="17" t="s">
        <v>1233</v>
      </c>
      <c r="E202" s="17" t="s">
        <v>2955</v>
      </c>
      <c r="F202" t="s">
        <v>1234</v>
      </c>
      <c r="G202" s="17" t="s">
        <v>1235</v>
      </c>
      <c r="H202" s="17" t="s">
        <v>706</v>
      </c>
      <c r="I202" s="17" t="s">
        <v>779</v>
      </c>
      <c r="J202" s="17" t="s">
        <v>778</v>
      </c>
      <c r="K202" s="17" t="s">
        <v>1029</v>
      </c>
    </row>
    <row r="203" spans="1:11">
      <c r="A203" s="17" t="s">
        <v>1025</v>
      </c>
      <c r="B203" s="17" t="s">
        <v>966</v>
      </c>
      <c r="C203" s="17" t="s">
        <v>966</v>
      </c>
      <c r="D203" s="17" t="s">
        <v>1236</v>
      </c>
      <c r="E203" s="17" t="s">
        <v>2955</v>
      </c>
      <c r="F203" t="s">
        <v>1237</v>
      </c>
      <c r="G203" s="17" t="s">
        <v>1238</v>
      </c>
      <c r="H203" s="17" t="s">
        <v>706</v>
      </c>
      <c r="I203" s="17" t="s">
        <v>779</v>
      </c>
      <c r="J203" s="17" t="s">
        <v>778</v>
      </c>
      <c r="K203" s="17" t="s">
        <v>1029</v>
      </c>
    </row>
    <row r="204" spans="1:11">
      <c r="A204" s="17" t="s">
        <v>1025</v>
      </c>
      <c r="B204" s="17" t="s">
        <v>966</v>
      </c>
      <c r="C204" s="17" t="s">
        <v>966</v>
      </c>
      <c r="D204" s="17" t="s">
        <v>1239</v>
      </c>
      <c r="E204" s="17" t="s">
        <v>2955</v>
      </c>
      <c r="F204" t="s">
        <v>1234</v>
      </c>
      <c r="G204" s="17" t="s">
        <v>1235</v>
      </c>
      <c r="H204" s="17" t="s">
        <v>706</v>
      </c>
      <c r="I204" s="17" t="s">
        <v>779</v>
      </c>
      <c r="J204" s="17" t="s">
        <v>778</v>
      </c>
      <c r="K204" s="17" t="s">
        <v>1029</v>
      </c>
    </row>
    <row r="205" spans="1:11">
      <c r="A205" s="17" t="s">
        <v>1025</v>
      </c>
      <c r="B205" s="17" t="s">
        <v>966</v>
      </c>
      <c r="C205" s="17" t="s">
        <v>966</v>
      </c>
      <c r="D205" s="17" t="s">
        <v>918</v>
      </c>
      <c r="E205" s="17" t="s">
        <v>2955</v>
      </c>
      <c r="F205" t="s">
        <v>1237</v>
      </c>
      <c r="G205" s="17" t="s">
        <v>1238</v>
      </c>
      <c r="H205" s="17" t="s">
        <v>706</v>
      </c>
      <c r="I205" s="17" t="s">
        <v>779</v>
      </c>
      <c r="J205" s="17" t="s">
        <v>778</v>
      </c>
      <c r="K205" s="17" t="s">
        <v>1029</v>
      </c>
    </row>
    <row r="206" spans="1:11">
      <c r="A206" s="17" t="s">
        <v>1025</v>
      </c>
      <c r="B206" s="17" t="s">
        <v>966</v>
      </c>
      <c r="C206" s="17" t="s">
        <v>966</v>
      </c>
      <c r="D206" s="17" t="s">
        <v>922</v>
      </c>
      <c r="E206" s="17" t="s">
        <v>2955</v>
      </c>
      <c r="F206" t="s">
        <v>1237</v>
      </c>
      <c r="G206" s="17" t="s">
        <v>1238</v>
      </c>
      <c r="H206" s="17" t="s">
        <v>706</v>
      </c>
      <c r="I206" s="17" t="s">
        <v>779</v>
      </c>
      <c r="J206" s="17" t="s">
        <v>778</v>
      </c>
      <c r="K206" s="17" t="s">
        <v>1029</v>
      </c>
    </row>
    <row r="207" spans="1:11">
      <c r="A207" s="17" t="s">
        <v>1025</v>
      </c>
      <c r="B207" s="17" t="s">
        <v>966</v>
      </c>
      <c r="C207" s="17" t="s">
        <v>966</v>
      </c>
      <c r="D207" s="17" t="s">
        <v>1240</v>
      </c>
      <c r="E207" s="17" t="s">
        <v>2955</v>
      </c>
      <c r="F207" t="s">
        <v>1234</v>
      </c>
      <c r="G207" s="17" t="s">
        <v>1235</v>
      </c>
      <c r="H207" s="17" t="s">
        <v>706</v>
      </c>
      <c r="I207" s="17" t="s">
        <v>779</v>
      </c>
      <c r="J207" s="17" t="s">
        <v>778</v>
      </c>
      <c r="K207" s="17" t="s">
        <v>1029</v>
      </c>
    </row>
    <row r="208" spans="1:11">
      <c r="A208" s="17" t="s">
        <v>1025</v>
      </c>
      <c r="B208" s="17" t="s">
        <v>966</v>
      </c>
      <c r="C208" s="17" t="s">
        <v>966</v>
      </c>
      <c r="D208" s="17" t="s">
        <v>1241</v>
      </c>
      <c r="E208" s="17" t="s">
        <v>2955</v>
      </c>
      <c r="F208" t="s">
        <v>1234</v>
      </c>
      <c r="G208" s="17" t="s">
        <v>1235</v>
      </c>
      <c r="H208" s="17" t="s">
        <v>706</v>
      </c>
      <c r="I208" s="17" t="s">
        <v>779</v>
      </c>
      <c r="J208" s="17" t="s">
        <v>778</v>
      </c>
      <c r="K208" s="17" t="s">
        <v>1029</v>
      </c>
    </row>
    <row r="209" spans="1:11">
      <c r="A209" s="17" t="s">
        <v>1025</v>
      </c>
      <c r="B209" s="17" t="s">
        <v>966</v>
      </c>
      <c r="C209" s="17" t="s">
        <v>966</v>
      </c>
      <c r="D209" s="17" t="s">
        <v>1242</v>
      </c>
      <c r="E209" s="17" t="s">
        <v>2955</v>
      </c>
      <c r="F209" t="s">
        <v>1234</v>
      </c>
      <c r="G209" s="17" t="s">
        <v>1235</v>
      </c>
      <c r="H209" s="17" t="s">
        <v>706</v>
      </c>
      <c r="I209" s="17" t="s">
        <v>779</v>
      </c>
      <c r="J209" s="17" t="s">
        <v>778</v>
      </c>
      <c r="K209" s="17" t="s">
        <v>1029</v>
      </c>
    </row>
    <row r="210" spans="1:11">
      <c r="A210" s="17" t="s">
        <v>1025</v>
      </c>
      <c r="B210" s="17" t="s">
        <v>966</v>
      </c>
      <c r="C210" s="17" t="s">
        <v>966</v>
      </c>
      <c r="D210" s="17" t="s">
        <v>920</v>
      </c>
      <c r="E210" s="17" t="s">
        <v>2955</v>
      </c>
      <c r="F210" t="s">
        <v>1237</v>
      </c>
      <c r="G210" s="17" t="s">
        <v>1238</v>
      </c>
      <c r="H210" s="17" t="s">
        <v>706</v>
      </c>
      <c r="I210" s="17" t="s">
        <v>779</v>
      </c>
      <c r="J210" s="17" t="s">
        <v>778</v>
      </c>
      <c r="K210" s="17" t="s">
        <v>1029</v>
      </c>
    </row>
    <row r="211" spans="1:11">
      <c r="A211" s="17" t="s">
        <v>1025</v>
      </c>
      <c r="B211" s="17" t="s">
        <v>966</v>
      </c>
      <c r="C211" s="17" t="s">
        <v>966</v>
      </c>
      <c r="D211" s="17" t="s">
        <v>921</v>
      </c>
      <c r="E211" s="17" t="s">
        <v>2955</v>
      </c>
      <c r="F211" t="s">
        <v>1237</v>
      </c>
      <c r="G211" s="17" t="s">
        <v>1238</v>
      </c>
      <c r="H211" s="17" t="s">
        <v>706</v>
      </c>
      <c r="I211" s="17" t="s">
        <v>779</v>
      </c>
      <c r="J211" s="17" t="s">
        <v>778</v>
      </c>
      <c r="K211" s="17" t="s">
        <v>1029</v>
      </c>
    </row>
    <row r="212" spans="1:11">
      <c r="A212" s="17" t="s">
        <v>1025</v>
      </c>
      <c r="B212" s="17" t="s">
        <v>966</v>
      </c>
      <c r="C212" s="17" t="s">
        <v>966</v>
      </c>
      <c r="D212" s="17" t="s">
        <v>1243</v>
      </c>
      <c r="E212" s="17" t="s">
        <v>2955</v>
      </c>
      <c r="F212" t="s">
        <v>1237</v>
      </c>
      <c r="G212" s="17" t="s">
        <v>1238</v>
      </c>
      <c r="H212" s="17" t="s">
        <v>706</v>
      </c>
      <c r="I212" s="17" t="s">
        <v>779</v>
      </c>
      <c r="J212" s="17" t="s">
        <v>778</v>
      </c>
      <c r="K212" s="17" t="s">
        <v>1029</v>
      </c>
    </row>
    <row r="213" spans="1:11">
      <c r="A213" s="17" t="s">
        <v>1025</v>
      </c>
      <c r="B213" s="17" t="s">
        <v>966</v>
      </c>
      <c r="C213" s="17" t="s">
        <v>966</v>
      </c>
      <c r="D213" s="17" t="s">
        <v>1244</v>
      </c>
      <c r="E213" s="17" t="s">
        <v>2955</v>
      </c>
      <c r="F213" t="s">
        <v>1237</v>
      </c>
      <c r="G213" s="17" t="s">
        <v>1238</v>
      </c>
      <c r="H213" s="17" t="s">
        <v>706</v>
      </c>
      <c r="I213" s="17" t="s">
        <v>779</v>
      </c>
      <c r="J213" s="17" t="s">
        <v>778</v>
      </c>
      <c r="K213" s="17" t="s">
        <v>1029</v>
      </c>
    </row>
    <row r="214" spans="1:11">
      <c r="A214" s="17" t="s">
        <v>1025</v>
      </c>
      <c r="B214" s="17" t="s">
        <v>966</v>
      </c>
      <c r="C214" s="17" t="s">
        <v>966</v>
      </c>
      <c r="D214" s="17" t="s">
        <v>1245</v>
      </c>
      <c r="E214" s="17" t="s">
        <v>2955</v>
      </c>
      <c r="F214" t="s">
        <v>1237</v>
      </c>
      <c r="G214" s="17" t="s">
        <v>1238</v>
      </c>
      <c r="H214" s="17" t="s">
        <v>706</v>
      </c>
      <c r="I214" s="17" t="s">
        <v>779</v>
      </c>
      <c r="J214" s="17" t="s">
        <v>778</v>
      </c>
      <c r="K214" s="17" t="s">
        <v>1029</v>
      </c>
    </row>
    <row r="215" spans="1:11">
      <c r="A215" s="17" t="s">
        <v>1025</v>
      </c>
      <c r="B215" s="17" t="s">
        <v>966</v>
      </c>
      <c r="C215" s="17" t="s">
        <v>966</v>
      </c>
      <c r="D215" s="17" t="s">
        <v>1246</v>
      </c>
      <c r="E215" s="17" t="s">
        <v>2955</v>
      </c>
      <c r="F215" t="s">
        <v>1100</v>
      </c>
      <c r="G215" s="17" t="s">
        <v>1101</v>
      </c>
      <c r="H215" s="17" t="s">
        <v>706</v>
      </c>
      <c r="I215" s="17" t="s">
        <v>1039</v>
      </c>
      <c r="J215" s="17" t="s">
        <v>1040</v>
      </c>
      <c r="K215" s="17" t="s">
        <v>1041</v>
      </c>
    </row>
    <row r="216" spans="1:11">
      <c r="A216" s="17" t="s">
        <v>1025</v>
      </c>
      <c r="B216" s="17" t="s">
        <v>966</v>
      </c>
      <c r="C216" s="17" t="s">
        <v>966</v>
      </c>
      <c r="D216" s="17" t="s">
        <v>1247</v>
      </c>
      <c r="E216" s="17" t="s">
        <v>2955</v>
      </c>
      <c r="F216" t="s">
        <v>1237</v>
      </c>
      <c r="G216" s="17" t="s">
        <v>1238</v>
      </c>
      <c r="H216" s="17" t="s">
        <v>706</v>
      </c>
      <c r="I216" s="17" t="s">
        <v>779</v>
      </c>
      <c r="J216" s="17" t="s">
        <v>778</v>
      </c>
      <c r="K216" s="17" t="s">
        <v>1029</v>
      </c>
    </row>
    <row r="217" spans="1:11">
      <c r="A217" s="17" t="s">
        <v>1025</v>
      </c>
      <c r="B217" s="17" t="s">
        <v>966</v>
      </c>
      <c r="C217" s="17" t="s">
        <v>966</v>
      </c>
      <c r="D217" s="17" t="s">
        <v>948</v>
      </c>
      <c r="E217" s="17" t="s">
        <v>2955</v>
      </c>
      <c r="F217" t="s">
        <v>1248</v>
      </c>
      <c r="G217" s="17" t="s">
        <v>1249</v>
      </c>
      <c r="H217" s="17" t="s">
        <v>706</v>
      </c>
      <c r="I217" s="17" t="s">
        <v>1039</v>
      </c>
      <c r="J217" s="17" t="s">
        <v>1040</v>
      </c>
      <c r="K217" s="17" t="s">
        <v>1041</v>
      </c>
    </row>
    <row r="218" spans="1:11">
      <c r="A218" s="17" t="s">
        <v>1025</v>
      </c>
      <c r="B218" s="17" t="s">
        <v>966</v>
      </c>
      <c r="C218" s="17" t="s">
        <v>966</v>
      </c>
      <c r="D218" s="17" t="s">
        <v>1250</v>
      </c>
      <c r="E218" s="17" t="s">
        <v>2955</v>
      </c>
      <c r="F218" t="s">
        <v>1251</v>
      </c>
      <c r="G218" s="17" t="s">
        <v>1252</v>
      </c>
      <c r="H218" s="17" t="s">
        <v>706</v>
      </c>
      <c r="I218" s="17" t="s">
        <v>1039</v>
      </c>
      <c r="J218" s="17" t="s">
        <v>1040</v>
      </c>
      <c r="K218" s="17" t="s">
        <v>1041</v>
      </c>
    </row>
    <row r="219" spans="1:11">
      <c r="A219" s="17" t="s">
        <v>1025</v>
      </c>
      <c r="B219" s="17" t="s">
        <v>966</v>
      </c>
      <c r="C219" s="17" t="s">
        <v>966</v>
      </c>
      <c r="D219" s="17" t="s">
        <v>1253</v>
      </c>
      <c r="E219" s="17" t="s">
        <v>2955</v>
      </c>
      <c r="F219" t="s">
        <v>1251</v>
      </c>
      <c r="G219" s="17" t="s">
        <v>1252</v>
      </c>
      <c r="H219" s="17" t="s">
        <v>706</v>
      </c>
      <c r="I219" s="17" t="s">
        <v>1039</v>
      </c>
      <c r="J219" s="17" t="s">
        <v>1040</v>
      </c>
      <c r="K219" s="17" t="s">
        <v>1041</v>
      </c>
    </row>
    <row r="220" spans="1:11">
      <c r="A220" s="17" t="s">
        <v>1025</v>
      </c>
      <c r="B220" s="17" t="s">
        <v>966</v>
      </c>
      <c r="C220" s="17" t="s">
        <v>966</v>
      </c>
      <c r="D220" s="17" t="s">
        <v>913</v>
      </c>
      <c r="E220" s="17" t="s">
        <v>2955</v>
      </c>
      <c r="F220" t="s">
        <v>1037</v>
      </c>
      <c r="G220" s="17" t="s">
        <v>1038</v>
      </c>
      <c r="H220" s="17" t="s">
        <v>706</v>
      </c>
      <c r="I220" s="17" t="s">
        <v>1039</v>
      </c>
      <c r="J220" s="17" t="s">
        <v>1040</v>
      </c>
      <c r="K220" s="17" t="s">
        <v>1041</v>
      </c>
    </row>
    <row r="221" spans="1:11">
      <c r="A221" s="17" t="s">
        <v>1025</v>
      </c>
      <c r="B221" s="17" t="s">
        <v>966</v>
      </c>
      <c r="C221" s="17" t="s">
        <v>966</v>
      </c>
      <c r="D221" s="17" t="s">
        <v>1254</v>
      </c>
      <c r="E221" s="17" t="s">
        <v>2955</v>
      </c>
      <c r="F221" t="s">
        <v>1251</v>
      </c>
      <c r="G221" s="17" t="s">
        <v>1252</v>
      </c>
      <c r="H221" s="17" t="s">
        <v>706</v>
      </c>
      <c r="I221" s="17" t="s">
        <v>1039</v>
      </c>
      <c r="J221" s="17" t="s">
        <v>1040</v>
      </c>
      <c r="K221" s="17" t="s">
        <v>1041</v>
      </c>
    </row>
    <row r="222" spans="1:11">
      <c r="A222" s="17" t="s">
        <v>1025</v>
      </c>
      <c r="B222" s="17" t="s">
        <v>966</v>
      </c>
      <c r="C222" s="17" t="s">
        <v>966</v>
      </c>
      <c r="D222" s="17" t="s">
        <v>718</v>
      </c>
      <c r="E222" s="17" t="s">
        <v>2955</v>
      </c>
      <c r="F222" t="s">
        <v>1251</v>
      </c>
      <c r="G222" s="17" t="s">
        <v>1252</v>
      </c>
      <c r="H222" s="17" t="s">
        <v>706</v>
      </c>
      <c r="I222" s="17" t="s">
        <v>1039</v>
      </c>
      <c r="J222" s="17" t="s">
        <v>1040</v>
      </c>
      <c r="K222" s="17" t="s">
        <v>1041</v>
      </c>
    </row>
    <row r="223" spans="1:11">
      <c r="A223" s="17" t="s">
        <v>1025</v>
      </c>
      <c r="B223" s="17" t="s">
        <v>966</v>
      </c>
      <c r="C223" s="17" t="s">
        <v>966</v>
      </c>
      <c r="D223" s="17" t="s">
        <v>1255</v>
      </c>
      <c r="E223" s="17" t="s">
        <v>2955</v>
      </c>
      <c r="F223" t="s">
        <v>1251</v>
      </c>
      <c r="G223" s="17" t="s">
        <v>1252</v>
      </c>
      <c r="H223" s="17" t="s">
        <v>706</v>
      </c>
      <c r="I223" s="17" t="s">
        <v>1039</v>
      </c>
      <c r="J223" s="17" t="s">
        <v>1040</v>
      </c>
      <c r="K223" s="17" t="s">
        <v>1041</v>
      </c>
    </row>
    <row r="224" spans="1:11">
      <c r="A224" s="17" t="s">
        <v>1025</v>
      </c>
      <c r="B224" s="17" t="s">
        <v>966</v>
      </c>
      <c r="C224" s="17" t="s">
        <v>966</v>
      </c>
      <c r="D224" s="17" t="s">
        <v>1256</v>
      </c>
      <c r="E224" s="17" t="s">
        <v>2955</v>
      </c>
      <c r="F224" t="s">
        <v>1037</v>
      </c>
      <c r="G224" s="17" t="s">
        <v>1038</v>
      </c>
      <c r="H224" s="17" t="s">
        <v>706</v>
      </c>
      <c r="I224" s="17" t="s">
        <v>1039</v>
      </c>
      <c r="J224" s="17" t="s">
        <v>1040</v>
      </c>
      <c r="K224" s="17" t="s">
        <v>1041</v>
      </c>
    </row>
    <row r="225" spans="1:11">
      <c r="A225" s="17" t="s">
        <v>1025</v>
      </c>
      <c r="B225" s="17" t="s">
        <v>966</v>
      </c>
      <c r="C225" s="17" t="s">
        <v>966</v>
      </c>
      <c r="D225" s="17" t="s">
        <v>1257</v>
      </c>
      <c r="E225" s="17" t="s">
        <v>2955</v>
      </c>
      <c r="F225" t="s">
        <v>1258</v>
      </c>
      <c r="G225" s="17" t="s">
        <v>1259</v>
      </c>
      <c r="H225" s="17" t="s">
        <v>706</v>
      </c>
      <c r="I225" s="17" t="s">
        <v>1039</v>
      </c>
      <c r="J225" s="17" t="s">
        <v>1040</v>
      </c>
      <c r="K225" s="17" t="s">
        <v>1041</v>
      </c>
    </row>
    <row r="226" spans="1:11">
      <c r="A226" s="17" t="s">
        <v>1025</v>
      </c>
      <c r="B226" s="17" t="s">
        <v>966</v>
      </c>
      <c r="C226" s="17" t="s">
        <v>966</v>
      </c>
      <c r="D226" s="17" t="s">
        <v>1260</v>
      </c>
      <c r="E226" s="17" t="s">
        <v>2955</v>
      </c>
      <c r="F226" t="s">
        <v>1037</v>
      </c>
      <c r="G226" s="17" t="s">
        <v>1038</v>
      </c>
      <c r="H226" s="17" t="s">
        <v>706</v>
      </c>
      <c r="I226" s="17" t="s">
        <v>1039</v>
      </c>
      <c r="J226" s="17" t="s">
        <v>1040</v>
      </c>
      <c r="K226" s="17" t="s">
        <v>1041</v>
      </c>
    </row>
    <row r="227" spans="1:11">
      <c r="A227" s="17" t="s">
        <v>1025</v>
      </c>
      <c r="B227" s="17" t="s">
        <v>966</v>
      </c>
      <c r="C227" s="17" t="s">
        <v>966</v>
      </c>
      <c r="D227" s="17" t="s">
        <v>1261</v>
      </c>
      <c r="E227" s="17" t="s">
        <v>2955</v>
      </c>
      <c r="F227" t="s">
        <v>1248</v>
      </c>
      <c r="G227" s="17" t="s">
        <v>1249</v>
      </c>
      <c r="H227" s="17" t="s">
        <v>706</v>
      </c>
      <c r="I227" s="17" t="s">
        <v>1039</v>
      </c>
      <c r="J227" s="17" t="s">
        <v>1040</v>
      </c>
      <c r="K227" s="17" t="s">
        <v>1041</v>
      </c>
    </row>
    <row r="228" spans="1:11">
      <c r="A228" s="17" t="s">
        <v>1025</v>
      </c>
      <c r="B228" s="17" t="s">
        <v>966</v>
      </c>
      <c r="C228" s="17" t="s">
        <v>966</v>
      </c>
      <c r="D228" s="17" t="s">
        <v>1262</v>
      </c>
      <c r="E228" s="17" t="s">
        <v>2955</v>
      </c>
      <c r="F228" t="s">
        <v>1251</v>
      </c>
      <c r="G228" s="17" t="s">
        <v>1252</v>
      </c>
      <c r="H228" s="17" t="s">
        <v>706</v>
      </c>
      <c r="I228" s="17" t="s">
        <v>1039</v>
      </c>
      <c r="J228" s="17" t="s">
        <v>1040</v>
      </c>
      <c r="K228" s="17" t="s">
        <v>1041</v>
      </c>
    </row>
    <row r="229" spans="1:11">
      <c r="A229" s="17" t="s">
        <v>1025</v>
      </c>
      <c r="B229" s="17" t="s">
        <v>966</v>
      </c>
      <c r="C229" s="17" t="s">
        <v>966</v>
      </c>
      <c r="D229" s="17" t="s">
        <v>1263</v>
      </c>
      <c r="E229" s="17" t="s">
        <v>2955</v>
      </c>
      <c r="F229" t="s">
        <v>1251</v>
      </c>
      <c r="G229" s="17" t="s">
        <v>1252</v>
      </c>
      <c r="H229" s="17" t="s">
        <v>706</v>
      </c>
      <c r="I229" s="17" t="s">
        <v>1039</v>
      </c>
      <c r="J229" s="17" t="s">
        <v>1040</v>
      </c>
      <c r="K229" s="17" t="s">
        <v>1041</v>
      </c>
    </row>
    <row r="230" spans="1:11">
      <c r="A230" s="17" t="s">
        <v>1025</v>
      </c>
      <c r="B230" s="17" t="s">
        <v>966</v>
      </c>
      <c r="C230" s="17" t="s">
        <v>966</v>
      </c>
      <c r="D230" s="17" t="s">
        <v>912</v>
      </c>
      <c r="E230" s="17" t="s">
        <v>2955</v>
      </c>
      <c r="F230" t="s">
        <v>1248</v>
      </c>
      <c r="G230" s="17" t="s">
        <v>1249</v>
      </c>
      <c r="H230" s="17" t="s">
        <v>706</v>
      </c>
      <c r="I230" s="17" t="s">
        <v>1039</v>
      </c>
      <c r="J230" s="17" t="s">
        <v>1040</v>
      </c>
      <c r="K230" s="17" t="s">
        <v>1041</v>
      </c>
    </row>
    <row r="231" spans="1:11">
      <c r="A231" s="17" t="s">
        <v>1025</v>
      </c>
      <c r="B231" s="17" t="s">
        <v>966</v>
      </c>
      <c r="C231" s="17" t="s">
        <v>966</v>
      </c>
      <c r="D231" s="17" t="s">
        <v>1264</v>
      </c>
      <c r="E231" s="17" t="s">
        <v>2955</v>
      </c>
      <c r="F231" t="s">
        <v>1248</v>
      </c>
      <c r="G231" s="17" t="s">
        <v>1249</v>
      </c>
      <c r="H231" s="17" t="s">
        <v>706</v>
      </c>
      <c r="I231" s="17" t="s">
        <v>1039</v>
      </c>
      <c r="J231" s="17" t="s">
        <v>1040</v>
      </c>
      <c r="K231" s="17" t="s">
        <v>1041</v>
      </c>
    </row>
    <row r="232" spans="1:11">
      <c r="A232" s="17" t="s">
        <v>1025</v>
      </c>
      <c r="B232" s="17" t="s">
        <v>966</v>
      </c>
      <c r="C232" s="17" t="s">
        <v>966</v>
      </c>
      <c r="D232" s="17" t="s">
        <v>1265</v>
      </c>
      <c r="E232" s="17" t="s">
        <v>2955</v>
      </c>
      <c r="F232" t="s">
        <v>1037</v>
      </c>
      <c r="G232" s="17" t="s">
        <v>1038</v>
      </c>
      <c r="H232" s="17" t="s">
        <v>706</v>
      </c>
      <c r="I232" s="17" t="s">
        <v>1039</v>
      </c>
      <c r="J232" s="17" t="s">
        <v>1040</v>
      </c>
      <c r="K232" s="17" t="s">
        <v>1041</v>
      </c>
    </row>
    <row r="233" spans="1:11">
      <c r="A233" s="17" t="s">
        <v>1025</v>
      </c>
      <c r="B233" s="17" t="s">
        <v>966</v>
      </c>
      <c r="C233" s="17" t="s">
        <v>966</v>
      </c>
      <c r="D233" s="17" t="s">
        <v>1266</v>
      </c>
      <c r="E233" s="17" t="s">
        <v>2955</v>
      </c>
      <c r="F233" t="s">
        <v>1248</v>
      </c>
      <c r="G233" s="17" t="s">
        <v>1249</v>
      </c>
      <c r="H233" s="17" t="s">
        <v>706</v>
      </c>
      <c r="I233" s="17" t="s">
        <v>1039</v>
      </c>
      <c r="J233" s="17" t="s">
        <v>1040</v>
      </c>
      <c r="K233" s="17" t="s">
        <v>1041</v>
      </c>
    </row>
    <row r="234" spans="1:11">
      <c r="A234" s="17" t="s">
        <v>1025</v>
      </c>
      <c r="B234" s="17" t="s">
        <v>966</v>
      </c>
      <c r="C234" s="17" t="s">
        <v>966</v>
      </c>
      <c r="D234" s="17" t="s">
        <v>720</v>
      </c>
      <c r="E234" s="17" t="s">
        <v>2955</v>
      </c>
      <c r="F234" t="s">
        <v>1248</v>
      </c>
      <c r="G234" s="17" t="s">
        <v>1249</v>
      </c>
      <c r="H234" s="17" t="s">
        <v>706</v>
      </c>
      <c r="I234" s="17" t="s">
        <v>1039</v>
      </c>
      <c r="J234" s="17" t="s">
        <v>1040</v>
      </c>
      <c r="K234" s="17" t="s">
        <v>1041</v>
      </c>
    </row>
    <row r="235" spans="1:11">
      <c r="A235" s="17" t="s">
        <v>1025</v>
      </c>
      <c r="B235" s="17" t="s">
        <v>966</v>
      </c>
      <c r="C235" s="17" t="s">
        <v>966</v>
      </c>
      <c r="D235" s="17" t="s">
        <v>1267</v>
      </c>
      <c r="E235" s="17" t="s">
        <v>2955</v>
      </c>
      <c r="F235" t="s">
        <v>1248</v>
      </c>
      <c r="G235" s="17" t="s">
        <v>1249</v>
      </c>
      <c r="H235" s="17" t="s">
        <v>706</v>
      </c>
      <c r="I235" s="17" t="s">
        <v>1039</v>
      </c>
      <c r="J235" s="17" t="s">
        <v>1040</v>
      </c>
      <c r="K235" s="17" t="s">
        <v>1041</v>
      </c>
    </row>
    <row r="236" spans="1:11">
      <c r="A236" s="17" t="s">
        <v>1025</v>
      </c>
      <c r="B236" s="17" t="s">
        <v>966</v>
      </c>
      <c r="C236" s="17" t="s">
        <v>966</v>
      </c>
      <c r="D236" s="17" t="s">
        <v>1268</v>
      </c>
      <c r="E236" s="17" t="s">
        <v>2955</v>
      </c>
      <c r="F236" t="s">
        <v>1251</v>
      </c>
      <c r="G236" s="17" t="s">
        <v>1252</v>
      </c>
      <c r="H236" s="17" t="s">
        <v>706</v>
      </c>
      <c r="I236" s="17" t="s">
        <v>1039</v>
      </c>
      <c r="J236" s="17" t="s">
        <v>1040</v>
      </c>
      <c r="K236" s="17" t="s">
        <v>1041</v>
      </c>
    </row>
    <row r="237" spans="1:11">
      <c r="A237" s="17" t="s">
        <v>1025</v>
      </c>
      <c r="B237" s="17" t="s">
        <v>966</v>
      </c>
      <c r="C237" s="17" t="s">
        <v>966</v>
      </c>
      <c r="D237" s="17" t="s">
        <v>915</v>
      </c>
      <c r="E237" s="17" t="s">
        <v>2955</v>
      </c>
      <c r="F237" t="s">
        <v>1248</v>
      </c>
      <c r="G237" s="17" t="s">
        <v>1249</v>
      </c>
      <c r="H237" s="17" t="s">
        <v>706</v>
      </c>
      <c r="I237" s="17" t="s">
        <v>1039</v>
      </c>
      <c r="J237" s="17" t="s">
        <v>1040</v>
      </c>
      <c r="K237" s="17" t="s">
        <v>1041</v>
      </c>
    </row>
    <row r="238" spans="1:11">
      <c r="A238" s="17" t="s">
        <v>1025</v>
      </c>
      <c r="B238" s="17" t="s">
        <v>966</v>
      </c>
      <c r="C238" s="17" t="s">
        <v>966</v>
      </c>
      <c r="D238" s="17" t="s">
        <v>1269</v>
      </c>
      <c r="E238" s="17" t="s">
        <v>2955</v>
      </c>
      <c r="F238" t="s">
        <v>1171</v>
      </c>
      <c r="G238" s="17" t="s">
        <v>1172</v>
      </c>
      <c r="H238" s="17" t="s">
        <v>706</v>
      </c>
      <c r="I238" s="17" t="s">
        <v>772</v>
      </c>
      <c r="J238" s="17" t="s">
        <v>707</v>
      </c>
      <c r="K238" s="17" t="s">
        <v>705</v>
      </c>
    </row>
    <row r="239" spans="1:11">
      <c r="A239" s="17" t="s">
        <v>1025</v>
      </c>
      <c r="B239" s="17" t="s">
        <v>966</v>
      </c>
      <c r="C239" s="17" t="s">
        <v>966</v>
      </c>
      <c r="D239" s="17" t="s">
        <v>951</v>
      </c>
      <c r="E239" s="17" t="s">
        <v>2955</v>
      </c>
      <c r="F239" t="s">
        <v>1171</v>
      </c>
      <c r="G239" s="17" t="s">
        <v>1172</v>
      </c>
      <c r="H239" s="17" t="s">
        <v>706</v>
      </c>
      <c r="I239" s="17" t="s">
        <v>772</v>
      </c>
      <c r="J239" s="17" t="s">
        <v>707</v>
      </c>
      <c r="K239" s="17" t="s">
        <v>705</v>
      </c>
    </row>
    <row r="240" spans="1:11">
      <c r="A240" s="17" t="s">
        <v>1025</v>
      </c>
      <c r="B240" s="17" t="s">
        <v>966</v>
      </c>
      <c r="C240" s="17" t="s">
        <v>966</v>
      </c>
      <c r="D240" s="17" t="s">
        <v>722</v>
      </c>
      <c r="E240" s="17" t="s">
        <v>2955</v>
      </c>
      <c r="F240" t="s">
        <v>1258</v>
      </c>
      <c r="G240" s="17" t="s">
        <v>1259</v>
      </c>
      <c r="H240" s="17" t="s">
        <v>706</v>
      </c>
      <c r="I240" s="17" t="s">
        <v>1039</v>
      </c>
      <c r="J240" s="17" t="s">
        <v>1040</v>
      </c>
      <c r="K240" s="17" t="s">
        <v>1041</v>
      </c>
    </row>
    <row r="241" spans="1:11">
      <c r="A241" s="17" t="s">
        <v>1025</v>
      </c>
      <c r="B241" s="17" t="s">
        <v>966</v>
      </c>
      <c r="C241" s="17" t="s">
        <v>966</v>
      </c>
      <c r="D241" s="17" t="s">
        <v>1270</v>
      </c>
      <c r="E241" s="17" t="s">
        <v>2955</v>
      </c>
      <c r="F241" t="s">
        <v>1258</v>
      </c>
      <c r="G241" s="17" t="s">
        <v>1259</v>
      </c>
      <c r="H241" s="17" t="s">
        <v>706</v>
      </c>
      <c r="I241" s="17" t="s">
        <v>1039</v>
      </c>
      <c r="J241" s="17" t="s">
        <v>1040</v>
      </c>
      <c r="K241" s="17" t="s">
        <v>1041</v>
      </c>
    </row>
    <row r="242" spans="1:11">
      <c r="A242" s="17" t="s">
        <v>1025</v>
      </c>
      <c r="B242" s="17" t="s">
        <v>966</v>
      </c>
      <c r="C242" s="17" t="s">
        <v>966</v>
      </c>
      <c r="D242" s="17" t="s">
        <v>850</v>
      </c>
      <c r="E242" s="17" t="s">
        <v>2955</v>
      </c>
      <c r="F242" t="s">
        <v>1258</v>
      </c>
      <c r="G242" s="17" t="s">
        <v>1259</v>
      </c>
      <c r="H242" s="17" t="s">
        <v>706</v>
      </c>
      <c r="I242" s="17" t="s">
        <v>1039</v>
      </c>
      <c r="J242" s="17" t="s">
        <v>1040</v>
      </c>
      <c r="K242" s="17" t="s">
        <v>1041</v>
      </c>
    </row>
    <row r="243" spans="1:11">
      <c r="A243" s="17" t="s">
        <v>1025</v>
      </c>
      <c r="B243" s="17" t="s">
        <v>966</v>
      </c>
      <c r="C243" s="17" t="s">
        <v>966</v>
      </c>
      <c r="D243" s="17" t="s">
        <v>1271</v>
      </c>
      <c r="E243" s="17" t="s">
        <v>2955</v>
      </c>
      <c r="F243" t="s">
        <v>1258</v>
      </c>
      <c r="G243" s="17" t="s">
        <v>1259</v>
      </c>
      <c r="H243" s="17" t="s">
        <v>706</v>
      </c>
      <c r="I243" s="17" t="s">
        <v>1039</v>
      </c>
      <c r="J243" s="17" t="s">
        <v>1040</v>
      </c>
      <c r="K243" s="17" t="s">
        <v>1041</v>
      </c>
    </row>
    <row r="244" spans="1:11">
      <c r="A244" s="17" t="s">
        <v>1025</v>
      </c>
      <c r="B244" s="17" t="s">
        <v>966</v>
      </c>
      <c r="C244" s="17" t="s">
        <v>966</v>
      </c>
      <c r="D244" s="17" t="s">
        <v>1272</v>
      </c>
      <c r="E244" s="17" t="s">
        <v>2955</v>
      </c>
      <c r="F244" t="s">
        <v>1258</v>
      </c>
      <c r="G244" s="17" t="s">
        <v>1259</v>
      </c>
      <c r="H244" s="17" t="s">
        <v>706</v>
      </c>
      <c r="I244" s="17" t="s">
        <v>1039</v>
      </c>
      <c r="J244" s="17" t="s">
        <v>1040</v>
      </c>
      <c r="K244" s="17" t="s">
        <v>1041</v>
      </c>
    </row>
    <row r="245" spans="1:11">
      <c r="A245" s="17" t="s">
        <v>1025</v>
      </c>
      <c r="B245" s="17" t="s">
        <v>966</v>
      </c>
      <c r="C245" s="17" t="s">
        <v>966</v>
      </c>
      <c r="D245" s="17" t="s">
        <v>911</v>
      </c>
      <c r="E245" s="17" t="s">
        <v>2955</v>
      </c>
      <c r="F245" t="s">
        <v>1258</v>
      </c>
      <c r="G245" s="17" t="s">
        <v>1259</v>
      </c>
      <c r="H245" s="17" t="s">
        <v>706</v>
      </c>
      <c r="I245" s="17" t="s">
        <v>1039</v>
      </c>
      <c r="J245" s="17" t="s">
        <v>1040</v>
      </c>
      <c r="K245" s="17" t="s">
        <v>1041</v>
      </c>
    </row>
    <row r="246" spans="1:11">
      <c r="A246" s="17" t="s">
        <v>1025</v>
      </c>
      <c r="B246" s="17" t="s">
        <v>966</v>
      </c>
      <c r="C246" s="17" t="s">
        <v>966</v>
      </c>
      <c r="D246" s="17" t="s">
        <v>1273</v>
      </c>
      <c r="E246" s="17" t="s">
        <v>2955</v>
      </c>
      <c r="F246" t="s">
        <v>1258</v>
      </c>
      <c r="G246" s="17" t="s">
        <v>1259</v>
      </c>
      <c r="H246" s="17" t="s">
        <v>706</v>
      </c>
      <c r="I246" s="17" t="s">
        <v>1039</v>
      </c>
      <c r="J246" s="17" t="s">
        <v>1040</v>
      </c>
      <c r="K246" s="17" t="s">
        <v>1041</v>
      </c>
    </row>
    <row r="247" spans="1:11">
      <c r="A247" s="17" t="s">
        <v>1025</v>
      </c>
      <c r="B247" s="17" t="s">
        <v>966</v>
      </c>
      <c r="C247" s="17" t="s">
        <v>966</v>
      </c>
      <c r="D247" s="17" t="s">
        <v>1274</v>
      </c>
      <c r="E247" s="17" t="s">
        <v>2955</v>
      </c>
      <c r="F247" t="s">
        <v>1258</v>
      </c>
      <c r="G247" s="17" t="s">
        <v>1259</v>
      </c>
      <c r="H247" s="17" t="s">
        <v>706</v>
      </c>
      <c r="I247" s="17" t="s">
        <v>1039</v>
      </c>
      <c r="J247" s="17" t="s">
        <v>1040</v>
      </c>
      <c r="K247" s="17" t="s">
        <v>1041</v>
      </c>
    </row>
    <row r="248" spans="1:11">
      <c r="A248" s="17" t="s">
        <v>1025</v>
      </c>
      <c r="B248" s="17" t="s">
        <v>966</v>
      </c>
      <c r="C248" s="17" t="s">
        <v>966</v>
      </c>
      <c r="D248" s="17" t="s">
        <v>1275</v>
      </c>
      <c r="E248" s="17" t="s">
        <v>2955</v>
      </c>
      <c r="F248" t="s">
        <v>1045</v>
      </c>
      <c r="G248" s="17" t="s">
        <v>1046</v>
      </c>
      <c r="H248" s="17" t="s">
        <v>706</v>
      </c>
      <c r="I248" s="17" t="s">
        <v>779</v>
      </c>
      <c r="J248" s="17" t="s">
        <v>778</v>
      </c>
      <c r="K248" s="17" t="s">
        <v>1029</v>
      </c>
    </row>
    <row r="249" spans="1:11">
      <c r="A249" s="17" t="s">
        <v>1025</v>
      </c>
      <c r="B249" s="17" t="s">
        <v>966</v>
      </c>
      <c r="C249" s="17" t="s">
        <v>966</v>
      </c>
      <c r="D249" s="17" t="s">
        <v>780</v>
      </c>
      <c r="E249" s="17" t="s">
        <v>2955</v>
      </c>
      <c r="F249" t="s">
        <v>1049</v>
      </c>
      <c r="G249" s="17" t="s">
        <v>1050</v>
      </c>
      <c r="H249" s="17" t="s">
        <v>706</v>
      </c>
      <c r="I249" s="17" t="s">
        <v>779</v>
      </c>
      <c r="J249" s="17" t="s">
        <v>778</v>
      </c>
      <c r="K249" s="17" t="s">
        <v>1029</v>
      </c>
    </row>
    <row r="250" spans="1:11">
      <c r="A250" s="17" t="s">
        <v>1025</v>
      </c>
      <c r="B250" s="17" t="s">
        <v>966</v>
      </c>
      <c r="C250" s="17" t="s">
        <v>966</v>
      </c>
      <c r="D250" s="17" t="s">
        <v>1276</v>
      </c>
      <c r="E250" s="17" t="s">
        <v>2955</v>
      </c>
      <c r="F250" t="s">
        <v>1049</v>
      </c>
      <c r="G250" s="17" t="s">
        <v>1050</v>
      </c>
      <c r="H250" s="17" t="s">
        <v>706</v>
      </c>
      <c r="I250" s="17" t="s">
        <v>779</v>
      </c>
      <c r="J250" s="17" t="s">
        <v>778</v>
      </c>
      <c r="K250" s="17" t="s">
        <v>1029</v>
      </c>
    </row>
    <row r="251" spans="1:11">
      <c r="A251" s="17" t="s">
        <v>1025</v>
      </c>
      <c r="B251" s="17" t="s">
        <v>966</v>
      </c>
      <c r="C251" s="17" t="s">
        <v>966</v>
      </c>
      <c r="D251" s="17" t="s">
        <v>734</v>
      </c>
      <c r="E251" s="17" t="s">
        <v>2955</v>
      </c>
      <c r="F251" t="s">
        <v>1183</v>
      </c>
      <c r="G251" s="17" t="s">
        <v>1184</v>
      </c>
      <c r="H251" s="17" t="s">
        <v>706</v>
      </c>
      <c r="I251" s="17" t="s">
        <v>772</v>
      </c>
      <c r="J251" s="17" t="s">
        <v>707</v>
      </c>
      <c r="K251" s="17" t="s">
        <v>705</v>
      </c>
    </row>
    <row r="252" spans="1:11">
      <c r="A252" s="17" t="s">
        <v>1025</v>
      </c>
      <c r="B252" s="17" t="s">
        <v>966</v>
      </c>
      <c r="C252" s="17" t="s">
        <v>966</v>
      </c>
      <c r="D252" s="17" t="s">
        <v>835</v>
      </c>
      <c r="E252" s="17" t="s">
        <v>2955</v>
      </c>
      <c r="F252" t="s">
        <v>1183</v>
      </c>
      <c r="G252" s="17" t="s">
        <v>1184</v>
      </c>
      <c r="H252" s="17" t="s">
        <v>706</v>
      </c>
      <c r="I252" s="17" t="s">
        <v>772</v>
      </c>
      <c r="J252" s="17" t="s">
        <v>707</v>
      </c>
      <c r="K252" s="17" t="s">
        <v>705</v>
      </c>
    </row>
    <row r="253" spans="1:11">
      <c r="A253" s="17" t="s">
        <v>1025</v>
      </c>
      <c r="B253" s="17" t="s">
        <v>966</v>
      </c>
      <c r="C253" s="17" t="s">
        <v>966</v>
      </c>
      <c r="D253" s="17" t="s">
        <v>896</v>
      </c>
      <c r="E253" s="17" t="s">
        <v>2955</v>
      </c>
      <c r="F253" t="s">
        <v>1111</v>
      </c>
      <c r="G253" s="17" t="s">
        <v>1112</v>
      </c>
      <c r="H253" s="17" t="s">
        <v>706</v>
      </c>
      <c r="I253" s="17" t="s">
        <v>772</v>
      </c>
      <c r="J253" s="17" t="s">
        <v>707</v>
      </c>
      <c r="K253" s="17" t="s">
        <v>705</v>
      </c>
    </row>
    <row r="254" spans="1:11">
      <c r="A254" s="17" t="s">
        <v>1025</v>
      </c>
      <c r="B254" s="17" t="s">
        <v>966</v>
      </c>
      <c r="C254" s="17" t="s">
        <v>966</v>
      </c>
      <c r="D254" s="17" t="s">
        <v>751</v>
      </c>
      <c r="E254" s="17" t="s">
        <v>2955</v>
      </c>
      <c r="F254" t="s">
        <v>1183</v>
      </c>
      <c r="G254" s="17" t="s">
        <v>1184</v>
      </c>
      <c r="H254" s="17" t="s">
        <v>706</v>
      </c>
      <c r="I254" s="17" t="s">
        <v>1033</v>
      </c>
      <c r="J254" s="17" t="s">
        <v>1034</v>
      </c>
      <c r="K254" s="17" t="s">
        <v>1035</v>
      </c>
    </row>
    <row r="255" spans="1:11">
      <c r="A255" s="17" t="s">
        <v>1025</v>
      </c>
      <c r="B255" s="17" t="s">
        <v>966</v>
      </c>
      <c r="C255" s="17" t="s">
        <v>966</v>
      </c>
      <c r="D255" s="17" t="s">
        <v>1277</v>
      </c>
      <c r="E255" s="17" t="s">
        <v>2955</v>
      </c>
      <c r="F255" t="s">
        <v>1070</v>
      </c>
      <c r="G255" s="17" t="s">
        <v>1071</v>
      </c>
      <c r="H255" s="17" t="s">
        <v>706</v>
      </c>
      <c r="I255" s="17" t="s">
        <v>1033</v>
      </c>
      <c r="J255" s="17" t="s">
        <v>1034</v>
      </c>
      <c r="K255" s="17" t="s">
        <v>1035</v>
      </c>
    </row>
    <row r="256" spans="1:11">
      <c r="A256" s="17" t="s">
        <v>1025</v>
      </c>
      <c r="B256" s="17" t="s">
        <v>966</v>
      </c>
      <c r="C256" s="17" t="s">
        <v>966</v>
      </c>
      <c r="D256" s="17" t="s">
        <v>938</v>
      </c>
      <c r="E256" s="17" t="s">
        <v>2955</v>
      </c>
      <c r="F256" t="s">
        <v>1117</v>
      </c>
      <c r="G256" s="17" t="s">
        <v>1118</v>
      </c>
      <c r="H256" s="17" t="s">
        <v>706</v>
      </c>
      <c r="I256" s="17" t="s">
        <v>1033</v>
      </c>
      <c r="J256" s="17" t="s">
        <v>1034</v>
      </c>
      <c r="K256" s="17" t="s">
        <v>1035</v>
      </c>
    </row>
    <row r="257" spans="1:11">
      <c r="A257" s="17" t="s">
        <v>1025</v>
      </c>
      <c r="B257" s="17" t="s">
        <v>966</v>
      </c>
      <c r="C257" s="17" t="s">
        <v>966</v>
      </c>
      <c r="D257" s="17" t="s">
        <v>756</v>
      </c>
      <c r="E257" s="17" t="s">
        <v>2955</v>
      </c>
      <c r="F257" t="s">
        <v>1070</v>
      </c>
      <c r="G257" s="17" t="s">
        <v>1071</v>
      </c>
      <c r="H257" s="17" t="s">
        <v>706</v>
      </c>
      <c r="I257" s="17" t="s">
        <v>1033</v>
      </c>
      <c r="J257" s="17" t="s">
        <v>1034</v>
      </c>
      <c r="K257" s="17" t="s">
        <v>1035</v>
      </c>
    </row>
    <row r="258" spans="1:11">
      <c r="A258" s="17" t="s">
        <v>1025</v>
      </c>
      <c r="B258" s="17" t="s">
        <v>966</v>
      </c>
      <c r="C258" s="17" t="s">
        <v>966</v>
      </c>
      <c r="D258" s="17" t="s">
        <v>1278</v>
      </c>
      <c r="E258" s="17" t="s">
        <v>2955</v>
      </c>
      <c r="F258" t="s">
        <v>1070</v>
      </c>
      <c r="G258" s="17" t="s">
        <v>1071</v>
      </c>
      <c r="H258" s="17" t="s">
        <v>706</v>
      </c>
      <c r="I258" s="17" t="s">
        <v>1033</v>
      </c>
      <c r="J258" s="17" t="s">
        <v>1034</v>
      </c>
      <c r="K258" s="17" t="s">
        <v>1035</v>
      </c>
    </row>
    <row r="259" spans="1:11">
      <c r="A259" s="17" t="s">
        <v>1025</v>
      </c>
      <c r="B259" s="17" t="s">
        <v>966</v>
      </c>
      <c r="C259" s="17" t="s">
        <v>966</v>
      </c>
      <c r="D259" s="17" t="s">
        <v>749</v>
      </c>
      <c r="E259" s="17" t="s">
        <v>2955</v>
      </c>
      <c r="F259" t="s">
        <v>1070</v>
      </c>
      <c r="G259" s="17" t="s">
        <v>1071</v>
      </c>
      <c r="H259" s="17" t="s">
        <v>706</v>
      </c>
      <c r="I259" s="17" t="s">
        <v>1033</v>
      </c>
      <c r="J259" s="17" t="s">
        <v>1034</v>
      </c>
      <c r="K259" s="17" t="s">
        <v>1035</v>
      </c>
    </row>
    <row r="260" spans="1:11">
      <c r="A260" s="17" t="s">
        <v>1025</v>
      </c>
      <c r="B260" s="17" t="s">
        <v>966</v>
      </c>
      <c r="C260" s="17" t="s">
        <v>966</v>
      </c>
      <c r="D260" s="17" t="s">
        <v>937</v>
      </c>
      <c r="E260" s="17" t="s">
        <v>2955</v>
      </c>
      <c r="F260" t="s">
        <v>1117</v>
      </c>
      <c r="G260" s="17" t="s">
        <v>1118</v>
      </c>
      <c r="H260" s="17" t="s">
        <v>706</v>
      </c>
      <c r="I260" s="17" t="s">
        <v>1033</v>
      </c>
      <c r="J260" s="17" t="s">
        <v>1034</v>
      </c>
      <c r="K260" s="17" t="s">
        <v>1035</v>
      </c>
    </row>
    <row r="261" spans="1:11">
      <c r="A261" s="17" t="s">
        <v>1025</v>
      </c>
      <c r="B261" s="17" t="s">
        <v>966</v>
      </c>
      <c r="C261" s="17" t="s">
        <v>966</v>
      </c>
      <c r="D261" s="17" t="s">
        <v>1279</v>
      </c>
      <c r="E261" s="17" t="s">
        <v>2955</v>
      </c>
      <c r="F261" t="s">
        <v>1117</v>
      </c>
      <c r="G261" s="17" t="s">
        <v>1118</v>
      </c>
      <c r="H261" s="17" t="s">
        <v>706</v>
      </c>
      <c r="I261" s="17" t="s">
        <v>1033</v>
      </c>
      <c r="J261" s="17" t="s">
        <v>1034</v>
      </c>
      <c r="K261" s="17" t="s">
        <v>1035</v>
      </c>
    </row>
    <row r="262" spans="1:11">
      <c r="A262" s="17" t="s">
        <v>1025</v>
      </c>
      <c r="B262" s="17" t="s">
        <v>966</v>
      </c>
      <c r="C262" s="17" t="s">
        <v>966</v>
      </c>
      <c r="D262" s="17" t="s">
        <v>752</v>
      </c>
      <c r="E262" s="17" t="s">
        <v>2955</v>
      </c>
      <c r="F262" t="s">
        <v>1280</v>
      </c>
      <c r="G262" s="17" t="s">
        <v>1281</v>
      </c>
      <c r="H262" s="17" t="s">
        <v>706</v>
      </c>
      <c r="I262" s="17" t="s">
        <v>1033</v>
      </c>
      <c r="J262" s="17" t="s">
        <v>1034</v>
      </c>
      <c r="K262" s="17" t="s">
        <v>1035</v>
      </c>
    </row>
    <row r="263" spans="1:11">
      <c r="A263" s="17" t="s">
        <v>1025</v>
      </c>
      <c r="B263" s="17" t="s">
        <v>966</v>
      </c>
      <c r="C263" s="17" t="s">
        <v>966</v>
      </c>
      <c r="D263" s="17" t="s">
        <v>1282</v>
      </c>
      <c r="E263" s="17" t="s">
        <v>2955</v>
      </c>
      <c r="F263" t="s">
        <v>1280</v>
      </c>
      <c r="G263" s="17" t="s">
        <v>1281</v>
      </c>
      <c r="H263" s="17" t="s">
        <v>706</v>
      </c>
      <c r="I263" s="17" t="s">
        <v>1033</v>
      </c>
      <c r="J263" s="17" t="s">
        <v>1034</v>
      </c>
      <c r="K263" s="17" t="s">
        <v>1035</v>
      </c>
    </row>
    <row r="264" spans="1:11">
      <c r="A264" s="17" t="s">
        <v>1025</v>
      </c>
      <c r="B264" s="17" t="s">
        <v>966</v>
      </c>
      <c r="C264" s="17" t="s">
        <v>966</v>
      </c>
      <c r="D264" s="17" t="s">
        <v>931</v>
      </c>
      <c r="E264" s="17" t="s">
        <v>2955</v>
      </c>
      <c r="F264" t="s">
        <v>1280</v>
      </c>
      <c r="G264" s="17" t="s">
        <v>1281</v>
      </c>
      <c r="H264" s="17" t="s">
        <v>706</v>
      </c>
      <c r="I264" s="17" t="s">
        <v>1033</v>
      </c>
      <c r="J264" s="17" t="s">
        <v>1034</v>
      </c>
      <c r="K264" s="17" t="s">
        <v>1035</v>
      </c>
    </row>
    <row r="265" spans="1:11">
      <c r="A265" s="17" t="s">
        <v>1025</v>
      </c>
      <c r="B265" s="17" t="s">
        <v>966</v>
      </c>
      <c r="C265" s="17" t="s">
        <v>966</v>
      </c>
      <c r="D265" s="17" t="s">
        <v>1283</v>
      </c>
      <c r="E265" s="17" t="s">
        <v>2955</v>
      </c>
      <c r="F265" t="s">
        <v>1280</v>
      </c>
      <c r="G265" s="17" t="s">
        <v>1281</v>
      </c>
      <c r="H265" s="17" t="s">
        <v>706</v>
      </c>
      <c r="I265" s="17" t="s">
        <v>1033</v>
      </c>
      <c r="J265" s="17" t="s">
        <v>1034</v>
      </c>
      <c r="K265" s="17" t="s">
        <v>1035</v>
      </c>
    </row>
    <row r="266" spans="1:11">
      <c r="A266" s="17" t="s">
        <v>1025</v>
      </c>
      <c r="B266" s="17" t="s">
        <v>966</v>
      </c>
      <c r="C266" s="17" t="s">
        <v>966</v>
      </c>
      <c r="D266" s="17" t="s">
        <v>929</v>
      </c>
      <c r="E266" s="17" t="s">
        <v>2955</v>
      </c>
      <c r="F266" t="s">
        <v>1280</v>
      </c>
      <c r="G266" s="17" t="s">
        <v>1281</v>
      </c>
      <c r="H266" s="17" t="s">
        <v>706</v>
      </c>
      <c r="I266" s="17" t="s">
        <v>1033</v>
      </c>
      <c r="J266" s="17" t="s">
        <v>1034</v>
      </c>
      <c r="K266" s="17" t="s">
        <v>1035</v>
      </c>
    </row>
    <row r="267" spans="1:11">
      <c r="A267" s="17" t="s">
        <v>1025</v>
      </c>
      <c r="B267" s="17" t="s">
        <v>966</v>
      </c>
      <c r="C267" s="17" t="s">
        <v>966</v>
      </c>
      <c r="D267" s="17" t="s">
        <v>747</v>
      </c>
      <c r="E267" s="17" t="s">
        <v>2955</v>
      </c>
      <c r="F267" t="s">
        <v>1280</v>
      </c>
      <c r="G267" s="17" t="s">
        <v>1281</v>
      </c>
      <c r="H267" s="17" t="s">
        <v>706</v>
      </c>
      <c r="I267" s="17" t="s">
        <v>1033</v>
      </c>
      <c r="J267" s="17" t="s">
        <v>1034</v>
      </c>
      <c r="K267" s="17" t="s">
        <v>1035</v>
      </c>
    </row>
    <row r="268" spans="1:11">
      <c r="A268" s="17" t="s">
        <v>1025</v>
      </c>
      <c r="B268" s="17" t="s">
        <v>966</v>
      </c>
      <c r="C268" s="17" t="s">
        <v>966</v>
      </c>
      <c r="D268" s="17" t="s">
        <v>757</v>
      </c>
      <c r="E268" s="17" t="s">
        <v>2955</v>
      </c>
      <c r="F268" t="s">
        <v>1280</v>
      </c>
      <c r="G268" s="17" t="s">
        <v>1281</v>
      </c>
      <c r="H268" s="17" t="s">
        <v>706</v>
      </c>
      <c r="I268" s="17" t="s">
        <v>1033</v>
      </c>
      <c r="J268" s="17" t="s">
        <v>1034</v>
      </c>
      <c r="K268" s="17" t="s">
        <v>1035</v>
      </c>
    </row>
    <row r="269" spans="1:11">
      <c r="A269" s="17" t="s">
        <v>1025</v>
      </c>
      <c r="B269" s="17" t="s">
        <v>966</v>
      </c>
      <c r="C269" s="17" t="s">
        <v>966</v>
      </c>
      <c r="D269" s="17" t="s">
        <v>1284</v>
      </c>
      <c r="E269" s="17" t="s">
        <v>2955</v>
      </c>
      <c r="F269" t="s">
        <v>1285</v>
      </c>
      <c r="G269" s="17" t="s">
        <v>1286</v>
      </c>
      <c r="H269" s="17" t="s">
        <v>706</v>
      </c>
      <c r="I269" s="17" t="s">
        <v>1039</v>
      </c>
      <c r="J269" s="17" t="s">
        <v>1040</v>
      </c>
      <c r="K269" s="17" t="s">
        <v>1041</v>
      </c>
    </row>
    <row r="270" spans="1:11">
      <c r="A270" s="17" t="s">
        <v>1025</v>
      </c>
      <c r="B270" s="17" t="s">
        <v>966</v>
      </c>
      <c r="C270" s="17" t="s">
        <v>966</v>
      </c>
      <c r="D270" s="17" t="s">
        <v>1287</v>
      </c>
      <c r="E270" s="17" t="s">
        <v>2955</v>
      </c>
      <c r="F270" t="s">
        <v>1234</v>
      </c>
      <c r="G270" s="17" t="s">
        <v>1235</v>
      </c>
      <c r="H270" s="17" t="s">
        <v>706</v>
      </c>
      <c r="I270" s="17" t="s">
        <v>779</v>
      </c>
      <c r="J270" s="17" t="s">
        <v>778</v>
      </c>
      <c r="K270" s="17" t="s">
        <v>1029</v>
      </c>
    </row>
    <row r="271" spans="1:11">
      <c r="A271" s="17" t="s">
        <v>1025</v>
      </c>
      <c r="B271" s="17" t="s">
        <v>966</v>
      </c>
      <c r="C271" s="17" t="s">
        <v>966</v>
      </c>
      <c r="D271" s="17" t="s">
        <v>728</v>
      </c>
      <c r="E271" s="17" t="s">
        <v>2955</v>
      </c>
      <c r="F271" t="s">
        <v>1288</v>
      </c>
      <c r="G271" s="17" t="s">
        <v>1289</v>
      </c>
      <c r="H271" s="17" t="s">
        <v>706</v>
      </c>
      <c r="I271" s="17" t="s">
        <v>1033</v>
      </c>
      <c r="J271" s="17" t="s">
        <v>1034</v>
      </c>
      <c r="K271" s="17" t="s">
        <v>1035</v>
      </c>
    </row>
    <row r="272" spans="1:11">
      <c r="A272" s="17" t="s">
        <v>1025</v>
      </c>
      <c r="B272" s="17" t="s">
        <v>966</v>
      </c>
      <c r="C272" s="17" t="s">
        <v>966</v>
      </c>
      <c r="D272" s="17" t="s">
        <v>730</v>
      </c>
      <c r="E272" s="17" t="s">
        <v>2955</v>
      </c>
      <c r="F272" t="s">
        <v>1288</v>
      </c>
      <c r="G272" s="17" t="s">
        <v>1289</v>
      </c>
      <c r="H272" s="17" t="s">
        <v>706</v>
      </c>
      <c r="I272" s="17" t="s">
        <v>1033</v>
      </c>
      <c r="J272" s="17" t="s">
        <v>1034</v>
      </c>
      <c r="K272" s="17" t="s">
        <v>1035</v>
      </c>
    </row>
    <row r="273" spans="1:11">
      <c r="A273" s="17" t="s">
        <v>1025</v>
      </c>
      <c r="B273" s="17" t="s">
        <v>966</v>
      </c>
      <c r="C273" s="17" t="s">
        <v>966</v>
      </c>
      <c r="D273" s="17" t="s">
        <v>870</v>
      </c>
      <c r="E273" s="17" t="s">
        <v>2955</v>
      </c>
      <c r="F273" t="s">
        <v>1290</v>
      </c>
      <c r="G273" s="17" t="s">
        <v>1291</v>
      </c>
      <c r="H273" s="17" t="s">
        <v>706</v>
      </c>
      <c r="I273" s="17" t="s">
        <v>1033</v>
      </c>
      <c r="J273" s="17" t="s">
        <v>1034</v>
      </c>
      <c r="K273" s="17" t="s">
        <v>1035</v>
      </c>
    </row>
    <row r="274" spans="1:11">
      <c r="A274" s="17" t="s">
        <v>1025</v>
      </c>
      <c r="B274" s="17" t="s">
        <v>966</v>
      </c>
      <c r="C274" s="17" t="s">
        <v>966</v>
      </c>
      <c r="D274" s="17" t="s">
        <v>733</v>
      </c>
      <c r="E274" s="17" t="s">
        <v>2955</v>
      </c>
      <c r="F274" t="s">
        <v>1290</v>
      </c>
      <c r="G274" s="17" t="s">
        <v>1291</v>
      </c>
      <c r="H274" s="17" t="s">
        <v>706</v>
      </c>
      <c r="I274" s="17" t="s">
        <v>1033</v>
      </c>
      <c r="J274" s="17" t="s">
        <v>1034</v>
      </c>
      <c r="K274" s="17" t="s">
        <v>1035</v>
      </c>
    </row>
    <row r="275" spans="1:11">
      <c r="A275" s="17" t="s">
        <v>1025</v>
      </c>
      <c r="B275" s="17" t="s">
        <v>966</v>
      </c>
      <c r="C275" s="17" t="s">
        <v>966</v>
      </c>
      <c r="D275" s="17" t="s">
        <v>871</v>
      </c>
      <c r="E275" s="17" t="s">
        <v>2955</v>
      </c>
      <c r="F275" t="s">
        <v>1085</v>
      </c>
      <c r="G275" s="17" t="s">
        <v>1086</v>
      </c>
      <c r="H275" s="17" t="s">
        <v>706</v>
      </c>
      <c r="I275" s="17" t="s">
        <v>1033</v>
      </c>
      <c r="J275" s="17" t="s">
        <v>1034</v>
      </c>
      <c r="K275" s="17" t="s">
        <v>1035</v>
      </c>
    </row>
    <row r="276" spans="1:11">
      <c r="A276" s="17" t="s">
        <v>1025</v>
      </c>
      <c r="B276" s="17" t="s">
        <v>966</v>
      </c>
      <c r="C276" s="17" t="s">
        <v>966</v>
      </c>
      <c r="D276" s="17" t="s">
        <v>1292</v>
      </c>
      <c r="E276" s="17" t="s">
        <v>2955</v>
      </c>
      <c r="F276" t="s">
        <v>1290</v>
      </c>
      <c r="G276" s="17" t="s">
        <v>1291</v>
      </c>
      <c r="H276" s="17" t="s">
        <v>706</v>
      </c>
      <c r="I276" s="17" t="s">
        <v>1033</v>
      </c>
      <c r="J276" s="17" t="s">
        <v>1034</v>
      </c>
      <c r="K276" s="17" t="s">
        <v>1035</v>
      </c>
    </row>
    <row r="277" spans="1:11">
      <c r="A277" s="17" t="s">
        <v>1025</v>
      </c>
      <c r="B277" s="17" t="s">
        <v>966</v>
      </c>
      <c r="C277" s="17" t="s">
        <v>966</v>
      </c>
      <c r="D277" s="17" t="s">
        <v>1293</v>
      </c>
      <c r="E277" s="17" t="s">
        <v>2955</v>
      </c>
      <c r="F277" t="s">
        <v>1290</v>
      </c>
      <c r="G277" s="17" t="s">
        <v>1291</v>
      </c>
      <c r="H277" s="17" t="s">
        <v>706</v>
      </c>
      <c r="I277" s="17" t="s">
        <v>1033</v>
      </c>
      <c r="J277" s="17" t="s">
        <v>1034</v>
      </c>
      <c r="K277" s="17" t="s">
        <v>1035</v>
      </c>
    </row>
    <row r="278" spans="1:11">
      <c r="A278" s="17" t="s">
        <v>1025</v>
      </c>
      <c r="B278" s="17" t="s">
        <v>966</v>
      </c>
      <c r="C278" s="17" t="s">
        <v>966</v>
      </c>
      <c r="D278" s="17" t="s">
        <v>1294</v>
      </c>
      <c r="E278" s="17" t="s">
        <v>2955</v>
      </c>
      <c r="F278" t="s">
        <v>1085</v>
      </c>
      <c r="G278" s="17" t="s">
        <v>1086</v>
      </c>
      <c r="H278" s="17" t="s">
        <v>706</v>
      </c>
      <c r="I278" s="17" t="s">
        <v>1033</v>
      </c>
      <c r="J278" s="17" t="s">
        <v>1034</v>
      </c>
      <c r="K278" s="17" t="s">
        <v>1035</v>
      </c>
    </row>
    <row r="279" spans="1:11">
      <c r="A279" s="17" t="s">
        <v>1025</v>
      </c>
      <c r="B279" s="17" t="s">
        <v>966</v>
      </c>
      <c r="C279" s="17" t="s">
        <v>966</v>
      </c>
      <c r="D279" s="17" t="s">
        <v>1295</v>
      </c>
      <c r="E279" s="17" t="s">
        <v>2955</v>
      </c>
      <c r="F279" t="s">
        <v>1120</v>
      </c>
      <c r="G279" s="17" t="s">
        <v>1121</v>
      </c>
      <c r="H279" s="17" t="s">
        <v>706</v>
      </c>
      <c r="I279" s="17" t="s">
        <v>1039</v>
      </c>
      <c r="J279" s="17" t="s">
        <v>1040</v>
      </c>
      <c r="K279" s="17" t="s">
        <v>1041</v>
      </c>
    </row>
    <row r="280" spans="1:11">
      <c r="A280" s="17" t="s">
        <v>1025</v>
      </c>
      <c r="B280" s="17" t="s">
        <v>966</v>
      </c>
      <c r="C280" s="17" t="s">
        <v>966</v>
      </c>
      <c r="D280" s="17" t="s">
        <v>1296</v>
      </c>
      <c r="E280" s="17" t="s">
        <v>2955</v>
      </c>
      <c r="F280" t="s">
        <v>1082</v>
      </c>
      <c r="G280" s="17" t="s">
        <v>1083</v>
      </c>
      <c r="H280" s="17" t="s">
        <v>706</v>
      </c>
      <c r="I280" s="17" t="s">
        <v>1033</v>
      </c>
      <c r="J280" s="17" t="s">
        <v>1034</v>
      </c>
      <c r="K280" s="17" t="s">
        <v>1035</v>
      </c>
    </row>
    <row r="281" spans="1:11">
      <c r="A281" s="17" t="s">
        <v>1025</v>
      </c>
      <c r="B281" s="17" t="s">
        <v>966</v>
      </c>
      <c r="C281" s="17" t="s">
        <v>966</v>
      </c>
      <c r="D281" s="17" t="s">
        <v>1297</v>
      </c>
      <c r="E281" s="17" t="s">
        <v>2955</v>
      </c>
      <c r="F281" t="s">
        <v>1298</v>
      </c>
      <c r="G281" s="17" t="s">
        <v>1299</v>
      </c>
      <c r="H281" s="17" t="s">
        <v>706</v>
      </c>
      <c r="I281" s="17" t="s">
        <v>1039</v>
      </c>
      <c r="J281" s="17" t="s">
        <v>1040</v>
      </c>
      <c r="K281" s="17" t="s">
        <v>1041</v>
      </c>
    </row>
    <row r="282" spans="1:11">
      <c r="A282" s="17" t="s">
        <v>1025</v>
      </c>
      <c r="B282" s="17" t="s">
        <v>966</v>
      </c>
      <c r="C282" s="17" t="s">
        <v>966</v>
      </c>
      <c r="D282" s="17" t="s">
        <v>1300</v>
      </c>
      <c r="E282" s="17" t="s">
        <v>2955</v>
      </c>
      <c r="F282" t="s">
        <v>1100</v>
      </c>
      <c r="G282" s="17" t="s">
        <v>1101</v>
      </c>
      <c r="H282" s="17" t="s">
        <v>706</v>
      </c>
      <c r="I282" s="17" t="s">
        <v>1039</v>
      </c>
      <c r="J282" s="17" t="s">
        <v>1040</v>
      </c>
      <c r="K282" s="17" t="s">
        <v>1041</v>
      </c>
    </row>
    <row r="283" spans="1:11">
      <c r="A283" s="17" t="s">
        <v>1025</v>
      </c>
      <c r="B283" s="17" t="s">
        <v>966</v>
      </c>
      <c r="C283" s="17" t="s">
        <v>966</v>
      </c>
      <c r="D283" s="17" t="s">
        <v>1301</v>
      </c>
      <c r="E283" s="17" t="s">
        <v>2955</v>
      </c>
      <c r="F283" t="s">
        <v>1298</v>
      </c>
      <c r="G283" s="17" t="s">
        <v>1299</v>
      </c>
      <c r="H283" s="17" t="s">
        <v>706</v>
      </c>
      <c r="I283" s="17" t="s">
        <v>1039</v>
      </c>
      <c r="J283" s="17" t="s">
        <v>1040</v>
      </c>
      <c r="K283" s="17" t="s">
        <v>1041</v>
      </c>
    </row>
    <row r="284" spans="1:11">
      <c r="A284" s="17" t="s">
        <v>1025</v>
      </c>
      <c r="B284" s="17" t="s">
        <v>966</v>
      </c>
      <c r="C284" s="17" t="s">
        <v>966</v>
      </c>
      <c r="D284" s="17" t="s">
        <v>1302</v>
      </c>
      <c r="E284" s="17" t="s">
        <v>2955</v>
      </c>
      <c r="F284" t="s">
        <v>1100</v>
      </c>
      <c r="G284" s="17" t="s">
        <v>1101</v>
      </c>
      <c r="H284" s="17" t="s">
        <v>706</v>
      </c>
      <c r="I284" s="17" t="s">
        <v>1039</v>
      </c>
      <c r="J284" s="17" t="s">
        <v>1040</v>
      </c>
      <c r="K284" s="17" t="s">
        <v>1041</v>
      </c>
    </row>
    <row r="285" spans="1:11">
      <c r="A285" s="17" t="s">
        <v>1025</v>
      </c>
      <c r="B285" s="17" t="s">
        <v>966</v>
      </c>
      <c r="C285" s="17" t="s">
        <v>966</v>
      </c>
      <c r="D285" s="17" t="s">
        <v>1303</v>
      </c>
      <c r="E285" s="17" t="s">
        <v>2955</v>
      </c>
      <c r="F285" t="s">
        <v>1100</v>
      </c>
      <c r="G285" s="17" t="s">
        <v>1101</v>
      </c>
      <c r="H285" s="17" t="s">
        <v>706</v>
      </c>
      <c r="I285" s="17" t="s">
        <v>1039</v>
      </c>
      <c r="J285" s="17" t="s">
        <v>1040</v>
      </c>
      <c r="K285" s="17" t="s">
        <v>1041</v>
      </c>
    </row>
    <row r="286" spans="1:11">
      <c r="A286" s="17" t="s">
        <v>1025</v>
      </c>
      <c r="B286" s="17" t="s">
        <v>966</v>
      </c>
      <c r="C286" s="17" t="s">
        <v>966</v>
      </c>
      <c r="D286" s="17" t="s">
        <v>851</v>
      </c>
      <c r="E286" s="17" t="s">
        <v>2955</v>
      </c>
      <c r="F286" t="s">
        <v>1298</v>
      </c>
      <c r="G286" s="17" t="s">
        <v>1299</v>
      </c>
      <c r="H286" s="17" t="s">
        <v>706</v>
      </c>
      <c r="I286" s="17" t="s">
        <v>1039</v>
      </c>
      <c r="J286" s="17" t="s">
        <v>1040</v>
      </c>
      <c r="K286" s="17" t="s">
        <v>1041</v>
      </c>
    </row>
    <row r="287" spans="1:11">
      <c r="A287" s="17" t="s">
        <v>1025</v>
      </c>
      <c r="B287" s="17" t="s">
        <v>966</v>
      </c>
      <c r="C287" s="17" t="s">
        <v>966</v>
      </c>
      <c r="D287" s="17" t="s">
        <v>1304</v>
      </c>
      <c r="E287" s="17" t="s">
        <v>2955</v>
      </c>
      <c r="F287" t="s">
        <v>1298</v>
      </c>
      <c r="G287" s="17" t="s">
        <v>1299</v>
      </c>
      <c r="H287" s="17" t="s">
        <v>706</v>
      </c>
      <c r="I287" s="17" t="s">
        <v>1039</v>
      </c>
      <c r="J287" s="17" t="s">
        <v>1040</v>
      </c>
      <c r="K287" s="17" t="s">
        <v>1041</v>
      </c>
    </row>
    <row r="288" spans="1:11">
      <c r="A288" s="17" t="s">
        <v>1025</v>
      </c>
      <c r="B288" s="17" t="s">
        <v>966</v>
      </c>
      <c r="C288" s="17" t="s">
        <v>966</v>
      </c>
      <c r="D288" s="17" t="s">
        <v>1305</v>
      </c>
      <c r="E288" s="17" t="s">
        <v>2955</v>
      </c>
      <c r="F288" t="s">
        <v>1100</v>
      </c>
      <c r="G288" s="17" t="s">
        <v>1101</v>
      </c>
      <c r="H288" s="17" t="s">
        <v>706</v>
      </c>
      <c r="I288" s="17" t="s">
        <v>1039</v>
      </c>
      <c r="J288" s="17" t="s">
        <v>1040</v>
      </c>
      <c r="K288" s="17" t="s">
        <v>1041</v>
      </c>
    </row>
    <row r="289" spans="1:11">
      <c r="A289" s="17" t="s">
        <v>1025</v>
      </c>
      <c r="B289" s="17" t="s">
        <v>966</v>
      </c>
      <c r="C289" s="17" t="s">
        <v>966</v>
      </c>
      <c r="D289" s="17" t="s">
        <v>1306</v>
      </c>
      <c r="E289" s="17" t="s">
        <v>2955</v>
      </c>
      <c r="F289" t="s">
        <v>1100</v>
      </c>
      <c r="G289" s="17" t="s">
        <v>1101</v>
      </c>
      <c r="H289" s="17" t="s">
        <v>706</v>
      </c>
      <c r="I289" s="17" t="s">
        <v>1039</v>
      </c>
      <c r="J289" s="17" t="s">
        <v>1040</v>
      </c>
      <c r="K289" s="17" t="s">
        <v>1041</v>
      </c>
    </row>
    <row r="290" spans="1:11">
      <c r="A290" s="17" t="s">
        <v>1025</v>
      </c>
      <c r="B290" s="17" t="s">
        <v>966</v>
      </c>
      <c r="C290" s="17" t="s">
        <v>966</v>
      </c>
      <c r="D290" s="17" t="s">
        <v>1307</v>
      </c>
      <c r="E290" s="17" t="s">
        <v>2955</v>
      </c>
      <c r="F290" t="s">
        <v>1100</v>
      </c>
      <c r="G290" s="17" t="s">
        <v>1101</v>
      </c>
      <c r="H290" s="17" t="s">
        <v>706</v>
      </c>
      <c r="I290" s="17" t="s">
        <v>1039</v>
      </c>
      <c r="J290" s="17" t="s">
        <v>1040</v>
      </c>
      <c r="K290" s="17" t="s">
        <v>1041</v>
      </c>
    </row>
    <row r="291" spans="1:11">
      <c r="A291" s="17" t="s">
        <v>1025</v>
      </c>
      <c r="B291" s="17" t="s">
        <v>966</v>
      </c>
      <c r="C291" s="17" t="s">
        <v>966</v>
      </c>
      <c r="D291" s="17" t="s">
        <v>1308</v>
      </c>
      <c r="E291" s="17" t="s">
        <v>2955</v>
      </c>
      <c r="F291" t="s">
        <v>1298</v>
      </c>
      <c r="G291" s="17" t="s">
        <v>1299</v>
      </c>
      <c r="H291" s="17" t="s">
        <v>706</v>
      </c>
      <c r="I291" s="17" t="s">
        <v>1039</v>
      </c>
      <c r="J291" s="17" t="s">
        <v>1040</v>
      </c>
      <c r="K291" s="17" t="s">
        <v>1041</v>
      </c>
    </row>
    <row r="292" spans="1:11">
      <c r="A292" s="17" t="s">
        <v>1025</v>
      </c>
      <c r="B292" s="17" t="s">
        <v>966</v>
      </c>
      <c r="C292" s="17" t="s">
        <v>966</v>
      </c>
      <c r="D292" s="17" t="s">
        <v>1309</v>
      </c>
      <c r="E292" s="17" t="s">
        <v>2955</v>
      </c>
      <c r="F292" t="s">
        <v>1298</v>
      </c>
      <c r="G292" s="17" t="s">
        <v>1299</v>
      </c>
      <c r="H292" s="17" t="s">
        <v>706</v>
      </c>
      <c r="I292" s="17" t="s">
        <v>1039</v>
      </c>
      <c r="J292" s="17" t="s">
        <v>1040</v>
      </c>
      <c r="K292" s="17" t="s">
        <v>1041</v>
      </c>
    </row>
    <row r="293" spans="1:11">
      <c r="A293" s="17" t="s">
        <v>1025</v>
      </c>
      <c r="B293" s="17" t="s">
        <v>966</v>
      </c>
      <c r="C293" s="17" t="s">
        <v>966</v>
      </c>
      <c r="D293" s="17" t="s">
        <v>857</v>
      </c>
      <c r="E293" s="17" t="s">
        <v>2955</v>
      </c>
      <c r="F293" t="s">
        <v>1100</v>
      </c>
      <c r="G293" s="17" t="s">
        <v>1101</v>
      </c>
      <c r="H293" s="17" t="s">
        <v>706</v>
      </c>
      <c r="I293" s="17" t="s">
        <v>1039</v>
      </c>
      <c r="J293" s="17" t="s">
        <v>1040</v>
      </c>
      <c r="K293" s="17" t="s">
        <v>1041</v>
      </c>
    </row>
    <row r="294" spans="1:11">
      <c r="A294" s="17" t="s">
        <v>1025</v>
      </c>
      <c r="B294" s="17" t="s">
        <v>966</v>
      </c>
      <c r="C294" s="17" t="s">
        <v>966</v>
      </c>
      <c r="D294" s="17" t="s">
        <v>1310</v>
      </c>
      <c r="E294" s="17" t="s">
        <v>2955</v>
      </c>
      <c r="F294" t="s">
        <v>1311</v>
      </c>
      <c r="G294" s="17" t="s">
        <v>1312</v>
      </c>
      <c r="H294" s="17" t="s">
        <v>706</v>
      </c>
      <c r="I294" s="17" t="s">
        <v>1033</v>
      </c>
      <c r="J294" s="17" t="s">
        <v>1034</v>
      </c>
      <c r="K294" s="17" t="s">
        <v>1035</v>
      </c>
    </row>
    <row r="295" spans="1:11">
      <c r="A295" s="17" t="s">
        <v>1025</v>
      </c>
      <c r="B295" s="17" t="s">
        <v>966</v>
      </c>
      <c r="C295" s="17" t="s">
        <v>966</v>
      </c>
      <c r="D295" s="17" t="s">
        <v>805</v>
      </c>
      <c r="E295" s="17" t="s">
        <v>2955</v>
      </c>
      <c r="F295" t="s">
        <v>1311</v>
      </c>
      <c r="G295" s="17" t="s">
        <v>1312</v>
      </c>
      <c r="H295" s="17" t="s">
        <v>706</v>
      </c>
      <c r="I295" s="17" t="s">
        <v>1033</v>
      </c>
      <c r="J295" s="17" t="s">
        <v>1034</v>
      </c>
      <c r="K295" s="17" t="s">
        <v>1035</v>
      </c>
    </row>
    <row r="296" spans="1:11">
      <c r="A296" s="17" t="s">
        <v>1025</v>
      </c>
      <c r="B296" s="17" t="s">
        <v>966</v>
      </c>
      <c r="C296" s="17" t="s">
        <v>966</v>
      </c>
      <c r="D296" s="17" t="s">
        <v>806</v>
      </c>
      <c r="E296" s="17" t="s">
        <v>2955</v>
      </c>
      <c r="F296" t="s">
        <v>1311</v>
      </c>
      <c r="G296" s="17" t="s">
        <v>1312</v>
      </c>
      <c r="H296" s="17" t="s">
        <v>706</v>
      </c>
      <c r="I296" s="17" t="s">
        <v>1033</v>
      </c>
      <c r="J296" s="17" t="s">
        <v>1034</v>
      </c>
      <c r="K296" s="17" t="s">
        <v>1035</v>
      </c>
    </row>
    <row r="297" spans="1:11">
      <c r="A297" s="17" t="s">
        <v>1025</v>
      </c>
      <c r="B297" s="17" t="s">
        <v>966</v>
      </c>
      <c r="C297" s="17" t="s">
        <v>966</v>
      </c>
      <c r="D297" s="17" t="s">
        <v>804</v>
      </c>
      <c r="E297" s="17" t="s">
        <v>2955</v>
      </c>
      <c r="F297" t="s">
        <v>1311</v>
      </c>
      <c r="G297" s="17" t="s">
        <v>1312</v>
      </c>
      <c r="H297" s="17" t="s">
        <v>706</v>
      </c>
      <c r="I297" s="17" t="s">
        <v>1033</v>
      </c>
      <c r="J297" s="17" t="s">
        <v>1034</v>
      </c>
      <c r="K297" s="17" t="s">
        <v>1035</v>
      </c>
    </row>
    <row r="298" spans="1:11">
      <c r="A298" s="17" t="s">
        <v>1025</v>
      </c>
      <c r="B298" s="17" t="s">
        <v>966</v>
      </c>
      <c r="C298" s="17" t="s">
        <v>966</v>
      </c>
      <c r="D298" s="17" t="s">
        <v>803</v>
      </c>
      <c r="E298" s="17" t="s">
        <v>2955</v>
      </c>
      <c r="F298" t="s">
        <v>1311</v>
      </c>
      <c r="G298" s="17" t="s">
        <v>1312</v>
      </c>
      <c r="H298" s="17" t="s">
        <v>706</v>
      </c>
      <c r="I298" s="17" t="s">
        <v>1033</v>
      </c>
      <c r="J298" s="17" t="s">
        <v>1034</v>
      </c>
      <c r="K298" s="17" t="s">
        <v>1035</v>
      </c>
    </row>
    <row r="299" spans="1:11">
      <c r="A299" s="17" t="s">
        <v>1025</v>
      </c>
      <c r="B299" s="17" t="s">
        <v>966</v>
      </c>
      <c r="C299" s="17" t="s">
        <v>966</v>
      </c>
      <c r="D299" s="17" t="s">
        <v>872</v>
      </c>
      <c r="E299" s="17" t="s">
        <v>2955</v>
      </c>
      <c r="F299" t="s">
        <v>1311</v>
      </c>
      <c r="G299" s="17" t="s">
        <v>1312</v>
      </c>
      <c r="H299" s="17" t="s">
        <v>706</v>
      </c>
      <c r="I299" s="17" t="s">
        <v>1033</v>
      </c>
      <c r="J299" s="17" t="s">
        <v>1034</v>
      </c>
      <c r="K299" s="17" t="s">
        <v>1035</v>
      </c>
    </row>
    <row r="300" spans="1:11">
      <c r="A300" s="17" t="s">
        <v>1025</v>
      </c>
      <c r="B300" s="17" t="s">
        <v>966</v>
      </c>
      <c r="C300" s="17" t="s">
        <v>966</v>
      </c>
      <c r="D300" s="17" t="s">
        <v>1313</v>
      </c>
      <c r="E300" s="17" t="s">
        <v>2955</v>
      </c>
      <c r="F300" t="s">
        <v>1311</v>
      </c>
      <c r="G300" s="17" t="s">
        <v>1312</v>
      </c>
      <c r="H300" s="17" t="s">
        <v>706</v>
      </c>
      <c r="I300" s="17" t="s">
        <v>1033</v>
      </c>
      <c r="J300" s="17" t="s">
        <v>1034</v>
      </c>
      <c r="K300" s="17" t="s">
        <v>1035</v>
      </c>
    </row>
    <row r="301" spans="1:11">
      <c r="A301" s="17" t="s">
        <v>1025</v>
      </c>
      <c r="B301" s="17" t="s">
        <v>966</v>
      </c>
      <c r="C301" s="17" t="s">
        <v>966</v>
      </c>
      <c r="D301" s="17" t="s">
        <v>801</v>
      </c>
      <c r="E301" s="17" t="s">
        <v>2955</v>
      </c>
      <c r="F301" t="s">
        <v>1031</v>
      </c>
      <c r="G301" s="17" t="s">
        <v>1032</v>
      </c>
      <c r="H301" s="17" t="s">
        <v>706</v>
      </c>
      <c r="I301" s="17" t="s">
        <v>1033</v>
      </c>
      <c r="J301" s="17" t="s">
        <v>1034</v>
      </c>
      <c r="K301" s="17" t="s">
        <v>1035</v>
      </c>
    </row>
    <row r="302" spans="1:11">
      <c r="A302" s="17" t="s">
        <v>1025</v>
      </c>
      <c r="B302" s="17" t="s">
        <v>966</v>
      </c>
      <c r="C302" s="17" t="s">
        <v>966</v>
      </c>
      <c r="D302" s="17" t="s">
        <v>1314</v>
      </c>
      <c r="E302" s="17" t="s">
        <v>2955</v>
      </c>
      <c r="F302" t="s">
        <v>1078</v>
      </c>
      <c r="G302" s="17" t="s">
        <v>1079</v>
      </c>
      <c r="H302" s="17" t="s">
        <v>706</v>
      </c>
      <c r="I302" s="17" t="s">
        <v>1033</v>
      </c>
      <c r="J302" s="17" t="s">
        <v>1034</v>
      </c>
      <c r="K302" s="17" t="s">
        <v>1035</v>
      </c>
    </row>
    <row r="303" spans="1:11">
      <c r="A303" s="17" t="s">
        <v>1025</v>
      </c>
      <c r="B303" s="17" t="s">
        <v>966</v>
      </c>
      <c r="C303" s="17" t="s">
        <v>966</v>
      </c>
      <c r="D303" s="17" t="s">
        <v>1315</v>
      </c>
      <c r="E303" s="17" t="s">
        <v>2955</v>
      </c>
      <c r="F303" t="s">
        <v>1316</v>
      </c>
      <c r="G303" s="17" t="s">
        <v>1317</v>
      </c>
      <c r="H303" s="17" t="s">
        <v>706</v>
      </c>
      <c r="I303" s="17" t="s">
        <v>1033</v>
      </c>
      <c r="J303" s="17" t="s">
        <v>1034</v>
      </c>
      <c r="K303" s="17" t="s">
        <v>1035</v>
      </c>
    </row>
    <row r="304" spans="1:11">
      <c r="A304" s="17" t="s">
        <v>1025</v>
      </c>
      <c r="B304" s="17" t="s">
        <v>966</v>
      </c>
      <c r="C304" s="17" t="s">
        <v>966</v>
      </c>
      <c r="D304" s="17" t="s">
        <v>1318</v>
      </c>
      <c r="E304" s="17" t="s">
        <v>2955</v>
      </c>
      <c r="F304" t="s">
        <v>1082</v>
      </c>
      <c r="G304" s="17" t="s">
        <v>1083</v>
      </c>
      <c r="H304" s="17" t="s">
        <v>706</v>
      </c>
      <c r="I304" s="17" t="s">
        <v>1033</v>
      </c>
      <c r="J304" s="17" t="s">
        <v>1034</v>
      </c>
      <c r="K304" s="17" t="s">
        <v>1035</v>
      </c>
    </row>
    <row r="305" spans="1:11">
      <c r="A305" s="17" t="s">
        <v>1025</v>
      </c>
      <c r="B305" s="17" t="s">
        <v>966</v>
      </c>
      <c r="C305" s="17" t="s">
        <v>966</v>
      </c>
      <c r="D305" s="17" t="s">
        <v>1319</v>
      </c>
      <c r="E305" s="17" t="s">
        <v>2955</v>
      </c>
      <c r="F305" t="s">
        <v>1031</v>
      </c>
      <c r="G305" s="17" t="s">
        <v>1032</v>
      </c>
      <c r="H305" s="17" t="s">
        <v>706</v>
      </c>
      <c r="I305" s="17" t="s">
        <v>1033</v>
      </c>
      <c r="J305" s="17" t="s">
        <v>1034</v>
      </c>
      <c r="K305" s="17" t="s">
        <v>1035</v>
      </c>
    </row>
    <row r="306" spans="1:11">
      <c r="A306" s="17" t="s">
        <v>1025</v>
      </c>
      <c r="B306" s="17" t="s">
        <v>966</v>
      </c>
      <c r="C306" s="17" t="s">
        <v>966</v>
      </c>
      <c r="D306" s="17" t="s">
        <v>1320</v>
      </c>
      <c r="E306" s="17" t="s">
        <v>2955</v>
      </c>
      <c r="F306" t="s">
        <v>1031</v>
      </c>
      <c r="G306" s="17" t="s">
        <v>1032</v>
      </c>
      <c r="H306" s="17" t="s">
        <v>706</v>
      </c>
      <c r="I306" s="17" t="s">
        <v>1033</v>
      </c>
      <c r="J306" s="17" t="s">
        <v>1034</v>
      </c>
      <c r="K306" s="17" t="s">
        <v>1035</v>
      </c>
    </row>
    <row r="307" spans="1:11">
      <c r="A307" s="17" t="s">
        <v>1025</v>
      </c>
      <c r="B307" s="17" t="s">
        <v>966</v>
      </c>
      <c r="C307" s="17" t="s">
        <v>966</v>
      </c>
      <c r="D307" s="17" t="s">
        <v>1321</v>
      </c>
      <c r="E307" s="17" t="s">
        <v>2955</v>
      </c>
      <c r="F307" t="s">
        <v>1316</v>
      </c>
      <c r="G307" s="17" t="s">
        <v>1317</v>
      </c>
      <c r="H307" s="17" t="s">
        <v>706</v>
      </c>
      <c r="I307" s="17" t="s">
        <v>1033</v>
      </c>
      <c r="J307" s="17" t="s">
        <v>1034</v>
      </c>
      <c r="K307" s="17" t="s">
        <v>1035</v>
      </c>
    </row>
    <row r="308" spans="1:11">
      <c r="A308" s="17" t="s">
        <v>1025</v>
      </c>
      <c r="B308" s="17" t="s">
        <v>966</v>
      </c>
      <c r="C308" s="17" t="s">
        <v>966</v>
      </c>
      <c r="D308" s="17" t="s">
        <v>1322</v>
      </c>
      <c r="E308" s="17" t="s">
        <v>2955</v>
      </c>
      <c r="F308" t="s">
        <v>1078</v>
      </c>
      <c r="G308" s="17" t="s">
        <v>1079</v>
      </c>
      <c r="H308" s="17" t="s">
        <v>706</v>
      </c>
      <c r="I308" s="17" t="s">
        <v>1033</v>
      </c>
      <c r="J308" s="17" t="s">
        <v>1034</v>
      </c>
      <c r="K308" s="17" t="s">
        <v>1035</v>
      </c>
    </row>
    <row r="309" spans="1:11">
      <c r="A309" s="17" t="s">
        <v>1025</v>
      </c>
      <c r="B309" s="17" t="s">
        <v>966</v>
      </c>
      <c r="C309" s="17" t="s">
        <v>966</v>
      </c>
      <c r="D309" s="17" t="s">
        <v>874</v>
      </c>
      <c r="E309" s="17" t="s">
        <v>2955</v>
      </c>
      <c r="F309" t="s">
        <v>1082</v>
      </c>
      <c r="G309" s="17" t="s">
        <v>1083</v>
      </c>
      <c r="H309" s="17" t="s">
        <v>706</v>
      </c>
      <c r="I309" s="17" t="s">
        <v>1033</v>
      </c>
      <c r="J309" s="17" t="s">
        <v>1034</v>
      </c>
      <c r="K309" s="17" t="s">
        <v>1035</v>
      </c>
    </row>
    <row r="310" spans="1:11">
      <c r="A310" s="17" t="s">
        <v>1025</v>
      </c>
      <c r="B310" s="17" t="s">
        <v>966</v>
      </c>
      <c r="C310" s="17" t="s">
        <v>966</v>
      </c>
      <c r="D310" s="17" t="s">
        <v>1323</v>
      </c>
      <c r="E310" s="17" t="s">
        <v>2955</v>
      </c>
      <c r="F310" t="s">
        <v>1082</v>
      </c>
      <c r="G310" s="17" t="s">
        <v>1083</v>
      </c>
      <c r="H310" s="17" t="s">
        <v>706</v>
      </c>
      <c r="I310" s="17" t="s">
        <v>1033</v>
      </c>
      <c r="J310" s="17" t="s">
        <v>1034</v>
      </c>
      <c r="K310" s="17" t="s">
        <v>1035</v>
      </c>
    </row>
    <row r="311" spans="1:11">
      <c r="A311" s="17" t="s">
        <v>1025</v>
      </c>
      <c r="B311" s="17" t="s">
        <v>966</v>
      </c>
      <c r="C311" s="17" t="s">
        <v>966</v>
      </c>
      <c r="D311" s="17" t="s">
        <v>875</v>
      </c>
      <c r="E311" s="17" t="s">
        <v>2955</v>
      </c>
      <c r="F311" t="s">
        <v>1082</v>
      </c>
      <c r="G311" s="17" t="s">
        <v>1083</v>
      </c>
      <c r="H311" s="17" t="s">
        <v>706</v>
      </c>
      <c r="I311" s="17" t="s">
        <v>1033</v>
      </c>
      <c r="J311" s="17" t="s">
        <v>1034</v>
      </c>
      <c r="K311" s="17" t="s">
        <v>1035</v>
      </c>
    </row>
    <row r="312" spans="1:11">
      <c r="A312" s="17" t="s">
        <v>1025</v>
      </c>
      <c r="B312" s="17" t="s">
        <v>966</v>
      </c>
      <c r="C312" s="17" t="s">
        <v>966</v>
      </c>
      <c r="D312" s="17" t="s">
        <v>1324</v>
      </c>
      <c r="E312" s="17" t="s">
        <v>2955</v>
      </c>
      <c r="F312" t="s">
        <v>1031</v>
      </c>
      <c r="G312" s="17" t="s">
        <v>1032</v>
      </c>
      <c r="H312" s="17" t="s">
        <v>706</v>
      </c>
      <c r="I312" s="17" t="s">
        <v>1033</v>
      </c>
      <c r="J312" s="17" t="s">
        <v>1034</v>
      </c>
      <c r="K312" s="17" t="s">
        <v>1035</v>
      </c>
    </row>
    <row r="313" spans="1:11">
      <c r="A313" s="17" t="s">
        <v>1025</v>
      </c>
      <c r="B313" s="17" t="s">
        <v>966</v>
      </c>
      <c r="C313" s="17" t="s">
        <v>966</v>
      </c>
      <c r="D313" s="17" t="s">
        <v>1325</v>
      </c>
      <c r="E313" s="17" t="s">
        <v>2955</v>
      </c>
      <c r="F313" t="s">
        <v>1316</v>
      </c>
      <c r="G313" s="17" t="s">
        <v>1317</v>
      </c>
      <c r="H313" s="17" t="s">
        <v>706</v>
      </c>
      <c r="I313" s="17" t="s">
        <v>1033</v>
      </c>
      <c r="J313" s="17" t="s">
        <v>1034</v>
      </c>
      <c r="K313" s="17" t="s">
        <v>1035</v>
      </c>
    </row>
    <row r="314" spans="1:11">
      <c r="A314" s="17" t="s">
        <v>1025</v>
      </c>
      <c r="B314" s="17" t="s">
        <v>966</v>
      </c>
      <c r="C314" s="17" t="s">
        <v>966</v>
      </c>
      <c r="D314" s="17" t="s">
        <v>1326</v>
      </c>
      <c r="E314" s="17" t="s">
        <v>2955</v>
      </c>
      <c r="F314" t="s">
        <v>1082</v>
      </c>
      <c r="G314" s="17" t="s">
        <v>1083</v>
      </c>
      <c r="H314" s="17" t="s">
        <v>706</v>
      </c>
      <c r="I314" s="17" t="s">
        <v>1033</v>
      </c>
      <c r="J314" s="17" t="s">
        <v>1034</v>
      </c>
      <c r="K314" s="17" t="s">
        <v>1035</v>
      </c>
    </row>
    <row r="315" spans="1:11">
      <c r="A315" s="17" t="s">
        <v>1025</v>
      </c>
      <c r="B315" s="17" t="s">
        <v>966</v>
      </c>
      <c r="C315" s="17" t="s">
        <v>966</v>
      </c>
      <c r="D315" s="17" t="s">
        <v>732</v>
      </c>
      <c r="E315" s="17" t="s">
        <v>2955</v>
      </c>
      <c r="F315" t="s">
        <v>1288</v>
      </c>
      <c r="G315" s="17" t="s">
        <v>1289</v>
      </c>
      <c r="H315" s="17" t="s">
        <v>706</v>
      </c>
      <c r="I315" s="17" t="s">
        <v>1033</v>
      </c>
      <c r="J315" s="17" t="s">
        <v>1034</v>
      </c>
      <c r="K315" s="17" t="s">
        <v>1035</v>
      </c>
    </row>
    <row r="316" spans="1:11">
      <c r="A316" s="17" t="s">
        <v>1025</v>
      </c>
      <c r="B316" s="17" t="s">
        <v>966</v>
      </c>
      <c r="C316" s="17" t="s">
        <v>966</v>
      </c>
      <c r="D316" s="17" t="s">
        <v>927</v>
      </c>
      <c r="E316" s="17" t="s">
        <v>2955</v>
      </c>
      <c r="F316" t="s">
        <v>1183</v>
      </c>
      <c r="G316" s="17" t="s">
        <v>1184</v>
      </c>
      <c r="H316" s="17" t="s">
        <v>706</v>
      </c>
      <c r="I316" s="17" t="s">
        <v>1033</v>
      </c>
      <c r="J316" s="17" t="s">
        <v>1034</v>
      </c>
      <c r="K316" s="17" t="s">
        <v>1035</v>
      </c>
    </row>
    <row r="317" spans="1:11">
      <c r="A317" s="17" t="s">
        <v>1025</v>
      </c>
      <c r="B317" s="17" t="s">
        <v>966</v>
      </c>
      <c r="C317" s="17" t="s">
        <v>966</v>
      </c>
      <c r="D317" s="17" t="s">
        <v>1327</v>
      </c>
      <c r="E317" s="17" t="s">
        <v>2955</v>
      </c>
      <c r="F317" t="s">
        <v>1210</v>
      </c>
      <c r="G317" s="17" t="s">
        <v>1211</v>
      </c>
      <c r="H317" s="17" t="s">
        <v>706</v>
      </c>
      <c r="I317" s="17" t="s">
        <v>772</v>
      </c>
      <c r="J317" s="17" t="s">
        <v>707</v>
      </c>
      <c r="K317" s="17" t="s">
        <v>705</v>
      </c>
    </row>
    <row r="318" spans="1:11">
      <c r="A318" s="17" t="s">
        <v>1025</v>
      </c>
      <c r="B318" s="17" t="s">
        <v>966</v>
      </c>
      <c r="C318" s="17" t="s">
        <v>966</v>
      </c>
      <c r="D318" s="17" t="s">
        <v>883</v>
      </c>
      <c r="E318" s="17" t="s">
        <v>2955</v>
      </c>
      <c r="F318" t="s">
        <v>1066</v>
      </c>
      <c r="G318" s="17" t="s">
        <v>1067</v>
      </c>
      <c r="H318" s="17" t="s">
        <v>706</v>
      </c>
      <c r="I318" s="17" t="s">
        <v>772</v>
      </c>
      <c r="J318" s="17" t="s">
        <v>707</v>
      </c>
      <c r="K318" s="17" t="s">
        <v>705</v>
      </c>
    </row>
    <row r="319" spans="1:11">
      <c r="A319" s="17" t="s">
        <v>1025</v>
      </c>
      <c r="B319" s="17" t="s">
        <v>966</v>
      </c>
      <c r="C319" s="17" t="s">
        <v>966</v>
      </c>
      <c r="D319" s="17" t="s">
        <v>833</v>
      </c>
      <c r="E319" s="17" t="s">
        <v>2955</v>
      </c>
      <c r="F319" t="s">
        <v>1066</v>
      </c>
      <c r="G319" s="17" t="s">
        <v>1067</v>
      </c>
      <c r="H319" s="17" t="s">
        <v>706</v>
      </c>
      <c r="I319" s="17" t="s">
        <v>772</v>
      </c>
      <c r="J319" s="17" t="s">
        <v>707</v>
      </c>
      <c r="K319" s="17" t="s">
        <v>705</v>
      </c>
    </row>
    <row r="320" spans="1:11">
      <c r="A320" s="17" t="s">
        <v>1025</v>
      </c>
      <c r="B320" s="17" t="s">
        <v>966</v>
      </c>
      <c r="C320" s="17" t="s">
        <v>966</v>
      </c>
      <c r="D320" s="17" t="s">
        <v>1328</v>
      </c>
      <c r="E320" s="17" t="s">
        <v>2955</v>
      </c>
      <c r="F320" t="s">
        <v>1126</v>
      </c>
      <c r="G320" s="17" t="s">
        <v>1127</v>
      </c>
      <c r="H320" s="17" t="s">
        <v>706</v>
      </c>
      <c r="I320" s="17" t="s">
        <v>1039</v>
      </c>
      <c r="J320" s="17" t="s">
        <v>1040</v>
      </c>
      <c r="K320" s="17" t="s">
        <v>1041</v>
      </c>
    </row>
    <row r="321" spans="1:11">
      <c r="A321" s="17" t="s">
        <v>1025</v>
      </c>
      <c r="B321" s="17" t="s">
        <v>966</v>
      </c>
      <c r="C321" s="17" t="s">
        <v>966</v>
      </c>
      <c r="D321" s="17" t="s">
        <v>1329</v>
      </c>
      <c r="E321" s="17" t="s">
        <v>2955</v>
      </c>
      <c r="F321" t="s">
        <v>1078</v>
      </c>
      <c r="G321" s="17" t="s">
        <v>1079</v>
      </c>
      <c r="H321" s="17" t="s">
        <v>706</v>
      </c>
      <c r="I321" s="17" t="s">
        <v>1033</v>
      </c>
      <c r="J321" s="17" t="s">
        <v>1034</v>
      </c>
      <c r="K321" s="17" t="s">
        <v>1035</v>
      </c>
    </row>
    <row r="322" spans="1:11">
      <c r="A322" s="17" t="s">
        <v>1025</v>
      </c>
      <c r="B322" s="17" t="s">
        <v>966</v>
      </c>
      <c r="C322" s="17" t="s">
        <v>966</v>
      </c>
      <c r="D322" s="17" t="s">
        <v>1330</v>
      </c>
      <c r="E322" s="17" t="s">
        <v>2955</v>
      </c>
      <c r="F322" t="s">
        <v>1068</v>
      </c>
      <c r="G322" s="17" t="s">
        <v>1069</v>
      </c>
      <c r="H322" s="17" t="s">
        <v>706</v>
      </c>
      <c r="I322" s="17" t="s">
        <v>1039</v>
      </c>
      <c r="J322" s="17" t="s">
        <v>1040</v>
      </c>
      <c r="K322" s="17" t="s">
        <v>1041</v>
      </c>
    </row>
    <row r="323" spans="1:11">
      <c r="A323" s="17" t="s">
        <v>1025</v>
      </c>
      <c r="B323" s="17" t="s">
        <v>966</v>
      </c>
      <c r="C323" s="17" t="s">
        <v>966</v>
      </c>
      <c r="D323" s="17" t="s">
        <v>1331</v>
      </c>
      <c r="E323" s="17" t="s">
        <v>2955</v>
      </c>
      <c r="F323" t="s">
        <v>1285</v>
      </c>
      <c r="G323" s="17" t="s">
        <v>1286</v>
      </c>
      <c r="H323" s="17" t="s">
        <v>706</v>
      </c>
      <c r="I323" s="17" t="s">
        <v>1039</v>
      </c>
      <c r="J323" s="17" t="s">
        <v>1040</v>
      </c>
      <c r="K323" s="17" t="s">
        <v>1041</v>
      </c>
    </row>
    <row r="324" spans="1:11">
      <c r="A324" s="17" t="s">
        <v>1025</v>
      </c>
      <c r="B324" s="17" t="s">
        <v>966</v>
      </c>
      <c r="C324" s="17" t="s">
        <v>966</v>
      </c>
      <c r="D324" s="17" t="s">
        <v>1332</v>
      </c>
      <c r="E324" s="17" t="s">
        <v>2955</v>
      </c>
      <c r="F324" t="s">
        <v>1285</v>
      </c>
      <c r="G324" s="17" t="s">
        <v>1286</v>
      </c>
      <c r="H324" s="17" t="s">
        <v>706</v>
      </c>
      <c r="I324" s="17" t="s">
        <v>1039</v>
      </c>
      <c r="J324" s="17" t="s">
        <v>1040</v>
      </c>
      <c r="K324" s="17" t="s">
        <v>1041</v>
      </c>
    </row>
    <row r="325" spans="1:11">
      <c r="A325" s="17" t="s">
        <v>1025</v>
      </c>
      <c r="B325" s="17" t="s">
        <v>966</v>
      </c>
      <c r="C325" s="17" t="s">
        <v>966</v>
      </c>
      <c r="D325" s="17" t="s">
        <v>1333</v>
      </c>
      <c r="E325" s="17" t="s">
        <v>2955</v>
      </c>
      <c r="F325" t="s">
        <v>1234</v>
      </c>
      <c r="G325" s="17" t="s">
        <v>1235</v>
      </c>
      <c r="H325" s="17" t="s">
        <v>706</v>
      </c>
      <c r="I325" s="17" t="s">
        <v>779</v>
      </c>
      <c r="J325" s="17" t="s">
        <v>778</v>
      </c>
      <c r="K325" s="17" t="s">
        <v>1029</v>
      </c>
    </row>
    <row r="326" spans="1:11">
      <c r="A326" s="17" t="s">
        <v>1025</v>
      </c>
      <c r="B326" s="17" t="s">
        <v>966</v>
      </c>
      <c r="C326" s="17" t="s">
        <v>966</v>
      </c>
      <c r="D326" s="17" t="s">
        <v>1334</v>
      </c>
      <c r="E326" s="17" t="s">
        <v>2955</v>
      </c>
      <c r="F326" t="s">
        <v>1335</v>
      </c>
      <c r="G326" s="17" t="s">
        <v>1336</v>
      </c>
      <c r="H326" s="17" t="s">
        <v>706</v>
      </c>
      <c r="I326" s="17" t="s">
        <v>1039</v>
      </c>
      <c r="J326" s="17" t="s">
        <v>1040</v>
      </c>
      <c r="K326" s="17" t="s">
        <v>1041</v>
      </c>
    </row>
    <row r="327" spans="1:11">
      <c r="A327" s="17" t="s">
        <v>1025</v>
      </c>
      <c r="B327" s="17" t="s">
        <v>966</v>
      </c>
      <c r="C327" s="17" t="s">
        <v>966</v>
      </c>
      <c r="D327" s="17" t="s">
        <v>1337</v>
      </c>
      <c r="E327" s="17" t="s">
        <v>2955</v>
      </c>
      <c r="F327" t="s">
        <v>1335</v>
      </c>
      <c r="G327" s="17" t="s">
        <v>1336</v>
      </c>
      <c r="H327" s="17" t="s">
        <v>706</v>
      </c>
      <c r="I327" s="17" t="s">
        <v>1039</v>
      </c>
      <c r="J327" s="17" t="s">
        <v>1040</v>
      </c>
      <c r="K327" s="17" t="s">
        <v>1041</v>
      </c>
    </row>
    <row r="328" spans="1:11">
      <c r="A328" s="17" t="s">
        <v>1025</v>
      </c>
      <c r="B328" s="17" t="s">
        <v>966</v>
      </c>
      <c r="C328" s="17" t="s">
        <v>966</v>
      </c>
      <c r="D328" s="17" t="s">
        <v>1338</v>
      </c>
      <c r="E328" s="17" t="s">
        <v>2955</v>
      </c>
      <c r="F328" t="s">
        <v>1068</v>
      </c>
      <c r="G328" s="17" t="s">
        <v>1069</v>
      </c>
      <c r="H328" s="17" t="s">
        <v>706</v>
      </c>
      <c r="I328" s="17" t="s">
        <v>1039</v>
      </c>
      <c r="J328" s="17" t="s">
        <v>1040</v>
      </c>
      <c r="K328" s="17" t="s">
        <v>1041</v>
      </c>
    </row>
    <row r="329" spans="1:11">
      <c r="A329" s="17" t="s">
        <v>1025</v>
      </c>
      <c r="B329" s="17" t="s">
        <v>966</v>
      </c>
      <c r="C329" s="17" t="s">
        <v>966</v>
      </c>
      <c r="D329" s="17" t="s">
        <v>1339</v>
      </c>
      <c r="E329" s="17" t="s">
        <v>2955</v>
      </c>
      <c r="F329" t="s">
        <v>1068</v>
      </c>
      <c r="G329" s="17" t="s">
        <v>1069</v>
      </c>
      <c r="H329" s="17" t="s">
        <v>706</v>
      </c>
      <c r="I329" s="17" t="s">
        <v>1039</v>
      </c>
      <c r="J329" s="17" t="s">
        <v>1040</v>
      </c>
      <c r="K329" s="17" t="s">
        <v>1041</v>
      </c>
    </row>
    <row r="330" spans="1:11">
      <c r="A330" s="17" t="s">
        <v>1025</v>
      </c>
      <c r="B330" s="17" t="s">
        <v>966</v>
      </c>
      <c r="C330" s="17" t="s">
        <v>966</v>
      </c>
      <c r="D330" s="17" t="s">
        <v>847</v>
      </c>
      <c r="E330" s="17" t="s">
        <v>2955</v>
      </c>
      <c r="F330" t="s">
        <v>1068</v>
      </c>
      <c r="G330" s="17" t="s">
        <v>1069</v>
      </c>
      <c r="H330" s="17" t="s">
        <v>706</v>
      </c>
      <c r="I330" s="17" t="s">
        <v>1039</v>
      </c>
      <c r="J330" s="17" t="s">
        <v>1040</v>
      </c>
      <c r="K330" s="17" t="s">
        <v>1041</v>
      </c>
    </row>
    <row r="331" spans="1:11">
      <c r="A331" s="17" t="s">
        <v>1025</v>
      </c>
      <c r="B331" s="17" t="s">
        <v>966</v>
      </c>
      <c r="C331" s="17" t="s">
        <v>966</v>
      </c>
      <c r="D331" s="17" t="s">
        <v>1340</v>
      </c>
      <c r="E331" s="17" t="s">
        <v>2955</v>
      </c>
      <c r="F331" t="s">
        <v>1335</v>
      </c>
      <c r="G331" s="17" t="s">
        <v>1336</v>
      </c>
      <c r="H331" s="17" t="s">
        <v>706</v>
      </c>
      <c r="I331" s="17" t="s">
        <v>1039</v>
      </c>
      <c r="J331" s="17" t="s">
        <v>1040</v>
      </c>
      <c r="K331" s="17" t="s">
        <v>1041</v>
      </c>
    </row>
    <row r="332" spans="1:11">
      <c r="A332" s="17" t="s">
        <v>1025</v>
      </c>
      <c r="B332" s="17" t="s">
        <v>966</v>
      </c>
      <c r="C332" s="17" t="s">
        <v>966</v>
      </c>
      <c r="D332" s="17" t="s">
        <v>1341</v>
      </c>
      <c r="E332" s="17" t="s">
        <v>2955</v>
      </c>
      <c r="F332" t="s">
        <v>1335</v>
      </c>
      <c r="G332" s="17" t="s">
        <v>1336</v>
      </c>
      <c r="H332" s="17" t="s">
        <v>706</v>
      </c>
      <c r="I332" s="17" t="s">
        <v>1039</v>
      </c>
      <c r="J332" s="17" t="s">
        <v>1040</v>
      </c>
      <c r="K332" s="17" t="s">
        <v>1041</v>
      </c>
    </row>
    <row r="333" spans="1:11">
      <c r="A333" s="17" t="s">
        <v>1025</v>
      </c>
      <c r="B333" s="17" t="s">
        <v>966</v>
      </c>
      <c r="C333" s="17" t="s">
        <v>966</v>
      </c>
      <c r="D333" s="17" t="s">
        <v>1342</v>
      </c>
      <c r="E333" s="17" t="s">
        <v>2955</v>
      </c>
      <c r="F333" t="s">
        <v>1068</v>
      </c>
      <c r="G333" s="17" t="s">
        <v>1069</v>
      </c>
      <c r="H333" s="17" t="s">
        <v>706</v>
      </c>
      <c r="I333" s="17" t="s">
        <v>1039</v>
      </c>
      <c r="J333" s="17" t="s">
        <v>1040</v>
      </c>
      <c r="K333" s="17" t="s">
        <v>1041</v>
      </c>
    </row>
    <row r="334" spans="1:11">
      <c r="A334" s="17" t="s">
        <v>1025</v>
      </c>
      <c r="B334" s="17" t="s">
        <v>966</v>
      </c>
      <c r="C334" s="17" t="s">
        <v>966</v>
      </c>
      <c r="D334" s="17" t="s">
        <v>1343</v>
      </c>
      <c r="E334" s="17" t="s">
        <v>2955</v>
      </c>
      <c r="F334" t="s">
        <v>1068</v>
      </c>
      <c r="G334" s="17" t="s">
        <v>1069</v>
      </c>
      <c r="H334" s="17" t="s">
        <v>706</v>
      </c>
      <c r="I334" s="17" t="s">
        <v>1039</v>
      </c>
      <c r="J334" s="17" t="s">
        <v>1040</v>
      </c>
      <c r="K334" s="17" t="s">
        <v>1041</v>
      </c>
    </row>
    <row r="335" spans="1:11">
      <c r="A335" s="17" t="s">
        <v>1025</v>
      </c>
      <c r="B335" s="17" t="s">
        <v>966</v>
      </c>
      <c r="C335" s="17" t="s">
        <v>966</v>
      </c>
      <c r="D335" s="17" t="s">
        <v>853</v>
      </c>
      <c r="E335" s="17" t="s">
        <v>2955</v>
      </c>
      <c r="F335" t="s">
        <v>1285</v>
      </c>
      <c r="G335" s="17" t="s">
        <v>1286</v>
      </c>
      <c r="H335" s="17" t="s">
        <v>706</v>
      </c>
      <c r="I335" s="17" t="s">
        <v>1039</v>
      </c>
      <c r="J335" s="17" t="s">
        <v>1040</v>
      </c>
      <c r="K335" s="17" t="s">
        <v>1041</v>
      </c>
    </row>
    <row r="336" spans="1:11">
      <c r="A336" s="17" t="s">
        <v>1025</v>
      </c>
      <c r="B336" s="17" t="s">
        <v>966</v>
      </c>
      <c r="C336" s="17" t="s">
        <v>966</v>
      </c>
      <c r="D336" s="17" t="s">
        <v>1344</v>
      </c>
      <c r="E336" s="17" t="s">
        <v>2955</v>
      </c>
      <c r="F336" t="s">
        <v>1285</v>
      </c>
      <c r="G336" s="17" t="s">
        <v>1286</v>
      </c>
      <c r="H336" s="17" t="s">
        <v>706</v>
      </c>
      <c r="I336" s="17" t="s">
        <v>1039</v>
      </c>
      <c r="J336" s="17" t="s">
        <v>1040</v>
      </c>
      <c r="K336" s="17" t="s">
        <v>1041</v>
      </c>
    </row>
    <row r="337" spans="1:11">
      <c r="A337" s="17" t="s">
        <v>1025</v>
      </c>
      <c r="B337" s="17" t="s">
        <v>966</v>
      </c>
      <c r="C337" s="17" t="s">
        <v>966</v>
      </c>
      <c r="D337" s="17" t="s">
        <v>854</v>
      </c>
      <c r="E337" s="17" t="s">
        <v>2955</v>
      </c>
      <c r="F337" t="s">
        <v>1068</v>
      </c>
      <c r="G337" s="17" t="s">
        <v>1069</v>
      </c>
      <c r="H337" s="17" t="s">
        <v>706</v>
      </c>
      <c r="I337" s="17" t="s">
        <v>1039</v>
      </c>
      <c r="J337" s="17" t="s">
        <v>1040</v>
      </c>
      <c r="K337" s="17" t="s">
        <v>1041</v>
      </c>
    </row>
    <row r="338" spans="1:11">
      <c r="A338" s="17" t="s">
        <v>1025</v>
      </c>
      <c r="B338" s="17" t="s">
        <v>966</v>
      </c>
      <c r="C338" s="17" t="s">
        <v>966</v>
      </c>
      <c r="D338" s="17" t="s">
        <v>849</v>
      </c>
      <c r="E338" s="17" t="s">
        <v>2955</v>
      </c>
      <c r="F338" t="s">
        <v>1068</v>
      </c>
      <c r="G338" s="17" t="s">
        <v>1069</v>
      </c>
      <c r="H338" s="17" t="s">
        <v>706</v>
      </c>
      <c r="I338" s="17" t="s">
        <v>1039</v>
      </c>
      <c r="J338" s="17" t="s">
        <v>1040</v>
      </c>
      <c r="K338" s="17" t="s">
        <v>1041</v>
      </c>
    </row>
    <row r="339" spans="1:11">
      <c r="A339" s="17" t="s">
        <v>1025</v>
      </c>
      <c r="B339" s="17" t="s">
        <v>966</v>
      </c>
      <c r="C339" s="17" t="s">
        <v>966</v>
      </c>
      <c r="D339" s="17" t="s">
        <v>1345</v>
      </c>
      <c r="E339" s="17" t="s">
        <v>2955</v>
      </c>
      <c r="F339" t="s">
        <v>1068</v>
      </c>
      <c r="G339" s="17" t="s">
        <v>1069</v>
      </c>
      <c r="H339" s="17" t="s">
        <v>706</v>
      </c>
      <c r="I339" s="17" t="s">
        <v>1039</v>
      </c>
      <c r="J339" s="17" t="s">
        <v>1040</v>
      </c>
      <c r="K339" s="17" t="s">
        <v>1041</v>
      </c>
    </row>
    <row r="340" spans="1:11">
      <c r="A340" s="17" t="s">
        <v>1025</v>
      </c>
      <c r="B340" s="17" t="s">
        <v>966</v>
      </c>
      <c r="C340" s="17" t="s">
        <v>966</v>
      </c>
      <c r="D340" s="17" t="s">
        <v>1346</v>
      </c>
      <c r="E340" s="17" t="s">
        <v>2955</v>
      </c>
      <c r="F340" t="s">
        <v>1285</v>
      </c>
      <c r="G340" s="17" t="s">
        <v>1286</v>
      </c>
      <c r="H340" s="17" t="s">
        <v>706</v>
      </c>
      <c r="I340" s="17" t="s">
        <v>1039</v>
      </c>
      <c r="J340" s="17" t="s">
        <v>1040</v>
      </c>
      <c r="K340" s="17" t="s">
        <v>1041</v>
      </c>
    </row>
    <row r="341" spans="1:11">
      <c r="A341" s="17" t="s">
        <v>1025</v>
      </c>
      <c r="B341" s="17" t="s">
        <v>966</v>
      </c>
      <c r="C341" s="17" t="s">
        <v>966</v>
      </c>
      <c r="D341" s="17" t="s">
        <v>1347</v>
      </c>
      <c r="E341" s="17" t="s">
        <v>2955</v>
      </c>
      <c r="F341" t="s">
        <v>1285</v>
      </c>
      <c r="G341" s="17" t="s">
        <v>1286</v>
      </c>
      <c r="H341" s="17" t="s">
        <v>706</v>
      </c>
      <c r="I341" s="17" t="s">
        <v>1039</v>
      </c>
      <c r="J341" s="17" t="s">
        <v>1040</v>
      </c>
      <c r="K341" s="17" t="s">
        <v>1041</v>
      </c>
    </row>
    <row r="342" spans="1:11">
      <c r="A342" s="17" t="s">
        <v>1025</v>
      </c>
      <c r="B342" s="17" t="s">
        <v>966</v>
      </c>
      <c r="C342" s="17" t="s">
        <v>966</v>
      </c>
      <c r="D342" s="17" t="s">
        <v>1348</v>
      </c>
      <c r="E342" s="17" t="s">
        <v>2955</v>
      </c>
      <c r="F342" t="s">
        <v>1068</v>
      </c>
      <c r="G342" s="17" t="s">
        <v>1069</v>
      </c>
      <c r="H342" s="17" t="s">
        <v>706</v>
      </c>
      <c r="I342" s="17" t="s">
        <v>1039</v>
      </c>
      <c r="J342" s="17" t="s">
        <v>1040</v>
      </c>
      <c r="K342" s="17" t="s">
        <v>1041</v>
      </c>
    </row>
    <row r="343" spans="1:11">
      <c r="A343" s="17" t="s">
        <v>1025</v>
      </c>
      <c r="B343" s="17" t="s">
        <v>966</v>
      </c>
      <c r="C343" s="17" t="s">
        <v>966</v>
      </c>
      <c r="D343" s="17" t="s">
        <v>868</v>
      </c>
      <c r="E343" s="17" t="s">
        <v>2955</v>
      </c>
      <c r="F343" t="s">
        <v>1349</v>
      </c>
      <c r="G343" s="17" t="s">
        <v>1350</v>
      </c>
      <c r="H343" s="17" t="s">
        <v>706</v>
      </c>
      <c r="I343" s="17" t="s">
        <v>1033</v>
      </c>
      <c r="J343" s="17" t="s">
        <v>1034</v>
      </c>
      <c r="K343" s="17" t="s">
        <v>1035</v>
      </c>
    </row>
    <row r="344" spans="1:11">
      <c r="A344" s="17" t="s">
        <v>1025</v>
      </c>
      <c r="B344" s="17" t="s">
        <v>966</v>
      </c>
      <c r="C344" s="17" t="s">
        <v>966</v>
      </c>
      <c r="D344" s="17" t="s">
        <v>1351</v>
      </c>
      <c r="E344" s="17" t="s">
        <v>2955</v>
      </c>
      <c r="F344" t="s">
        <v>1349</v>
      </c>
      <c r="G344" s="17" t="s">
        <v>1350</v>
      </c>
      <c r="H344" s="17" t="s">
        <v>706</v>
      </c>
      <c r="I344" s="17" t="s">
        <v>1033</v>
      </c>
      <c r="J344" s="17" t="s">
        <v>1034</v>
      </c>
      <c r="K344" s="17" t="s">
        <v>1035</v>
      </c>
    </row>
    <row r="345" spans="1:11">
      <c r="A345" s="17" t="s">
        <v>1025</v>
      </c>
      <c r="B345" s="17" t="s">
        <v>966</v>
      </c>
      <c r="C345" s="17" t="s">
        <v>966</v>
      </c>
      <c r="D345" s="17" t="s">
        <v>1352</v>
      </c>
      <c r="E345" s="17" t="s">
        <v>2955</v>
      </c>
      <c r="F345" t="s">
        <v>1349</v>
      </c>
      <c r="G345" s="17" t="s">
        <v>1350</v>
      </c>
      <c r="H345" s="17" t="s">
        <v>706</v>
      </c>
      <c r="I345" s="17" t="s">
        <v>1033</v>
      </c>
      <c r="J345" s="17" t="s">
        <v>1034</v>
      </c>
      <c r="K345" s="17" t="s">
        <v>1035</v>
      </c>
    </row>
    <row r="346" spans="1:11">
      <c r="A346" s="17" t="s">
        <v>1025</v>
      </c>
      <c r="B346" s="17" t="s">
        <v>966</v>
      </c>
      <c r="C346" s="17" t="s">
        <v>966</v>
      </c>
      <c r="D346" s="17" t="s">
        <v>1353</v>
      </c>
      <c r="E346" s="17" t="s">
        <v>2955</v>
      </c>
      <c r="F346" t="s">
        <v>1085</v>
      </c>
      <c r="G346" s="17" t="s">
        <v>1086</v>
      </c>
      <c r="H346" s="17" t="s">
        <v>706</v>
      </c>
      <c r="I346" s="17" t="s">
        <v>1033</v>
      </c>
      <c r="J346" s="17" t="s">
        <v>1034</v>
      </c>
      <c r="K346" s="17" t="s">
        <v>1035</v>
      </c>
    </row>
    <row r="347" spans="1:11">
      <c r="A347" s="17" t="s">
        <v>1025</v>
      </c>
      <c r="B347" s="17" t="s">
        <v>966</v>
      </c>
      <c r="C347" s="17" t="s">
        <v>966</v>
      </c>
      <c r="D347" s="17" t="s">
        <v>1354</v>
      </c>
      <c r="E347" s="17" t="s">
        <v>2955</v>
      </c>
      <c r="F347" t="s">
        <v>1349</v>
      </c>
      <c r="G347" s="17" t="s">
        <v>1350</v>
      </c>
      <c r="H347" s="17" t="s">
        <v>706</v>
      </c>
      <c r="I347" s="17" t="s">
        <v>1033</v>
      </c>
      <c r="J347" s="17" t="s">
        <v>1034</v>
      </c>
      <c r="K347" s="17" t="s">
        <v>1035</v>
      </c>
    </row>
    <row r="348" spans="1:11">
      <c r="A348" s="17" t="s">
        <v>1025</v>
      </c>
      <c r="B348" s="17" t="s">
        <v>966</v>
      </c>
      <c r="C348" s="17" t="s">
        <v>966</v>
      </c>
      <c r="D348" s="17" t="s">
        <v>1355</v>
      </c>
      <c r="E348" s="17" t="s">
        <v>2955</v>
      </c>
      <c r="F348" t="s">
        <v>1085</v>
      </c>
      <c r="G348" s="17" t="s">
        <v>1086</v>
      </c>
      <c r="H348" s="17" t="s">
        <v>706</v>
      </c>
      <c r="I348" s="17" t="s">
        <v>1033</v>
      </c>
      <c r="J348" s="17" t="s">
        <v>1034</v>
      </c>
      <c r="K348" s="17" t="s">
        <v>1035</v>
      </c>
    </row>
    <row r="349" spans="1:11">
      <c r="A349" s="17" t="s">
        <v>1025</v>
      </c>
      <c r="B349" s="17" t="s">
        <v>966</v>
      </c>
      <c r="C349" s="17" t="s">
        <v>966</v>
      </c>
      <c r="D349" s="17" t="s">
        <v>1356</v>
      </c>
      <c r="E349" s="17" t="s">
        <v>2955</v>
      </c>
      <c r="F349" t="s">
        <v>1349</v>
      </c>
      <c r="G349" s="17" t="s">
        <v>1350</v>
      </c>
      <c r="H349" s="17" t="s">
        <v>706</v>
      </c>
      <c r="I349" s="17" t="s">
        <v>1033</v>
      </c>
      <c r="J349" s="17" t="s">
        <v>1034</v>
      </c>
      <c r="K349" s="17" t="s">
        <v>1035</v>
      </c>
    </row>
    <row r="350" spans="1:11">
      <c r="A350" s="17" t="s">
        <v>1025</v>
      </c>
      <c r="B350" s="17" t="s">
        <v>966</v>
      </c>
      <c r="C350" s="17" t="s">
        <v>966</v>
      </c>
      <c r="D350" s="17" t="s">
        <v>1357</v>
      </c>
      <c r="E350" s="17" t="s">
        <v>2955</v>
      </c>
      <c r="F350" t="s">
        <v>1349</v>
      </c>
      <c r="G350" s="17" t="s">
        <v>1350</v>
      </c>
      <c r="H350" s="17" t="s">
        <v>706</v>
      </c>
      <c r="I350" s="17" t="s">
        <v>1033</v>
      </c>
      <c r="J350" s="17" t="s">
        <v>1034</v>
      </c>
      <c r="K350" s="17" t="s">
        <v>1035</v>
      </c>
    </row>
    <row r="351" spans="1:11">
      <c r="A351" s="17" t="s">
        <v>1025</v>
      </c>
      <c r="B351" s="17" t="s">
        <v>966</v>
      </c>
      <c r="C351" s="17" t="s">
        <v>966</v>
      </c>
      <c r="D351" s="17" t="s">
        <v>869</v>
      </c>
      <c r="E351" s="17" t="s">
        <v>2955</v>
      </c>
      <c r="F351" t="s">
        <v>1290</v>
      </c>
      <c r="G351" s="17" t="s">
        <v>1291</v>
      </c>
      <c r="H351" s="17" t="s">
        <v>706</v>
      </c>
      <c r="I351" s="17" t="s">
        <v>1033</v>
      </c>
      <c r="J351" s="17" t="s">
        <v>1034</v>
      </c>
      <c r="K351" s="17" t="s">
        <v>1035</v>
      </c>
    </row>
    <row r="352" spans="1:11">
      <c r="A352" s="17" t="s">
        <v>1025</v>
      </c>
      <c r="B352" s="17" t="s">
        <v>966</v>
      </c>
      <c r="C352" s="17" t="s">
        <v>966</v>
      </c>
      <c r="D352" s="17" t="s">
        <v>1358</v>
      </c>
      <c r="E352" s="17" t="s">
        <v>2955</v>
      </c>
      <c r="F352" t="s">
        <v>1085</v>
      </c>
      <c r="G352" s="17" t="s">
        <v>1086</v>
      </c>
      <c r="H352" s="17" t="s">
        <v>706</v>
      </c>
      <c r="I352" s="17" t="s">
        <v>1033</v>
      </c>
      <c r="J352" s="17" t="s">
        <v>1034</v>
      </c>
      <c r="K352" s="17" t="s">
        <v>1035</v>
      </c>
    </row>
    <row r="353" spans="1:11">
      <c r="A353" s="17" t="s">
        <v>1025</v>
      </c>
      <c r="B353" s="17" t="s">
        <v>966</v>
      </c>
      <c r="C353" s="17" t="s">
        <v>966</v>
      </c>
      <c r="D353" s="17" t="s">
        <v>782</v>
      </c>
      <c r="E353" s="17" t="s">
        <v>2955</v>
      </c>
      <c r="F353" t="s">
        <v>1057</v>
      </c>
      <c r="G353" s="17" t="s">
        <v>1058</v>
      </c>
      <c r="H353" s="17" t="s">
        <v>706</v>
      </c>
      <c r="I353" s="17" t="s">
        <v>779</v>
      </c>
      <c r="J353" s="17" t="s">
        <v>778</v>
      </c>
      <c r="K353" s="17" t="s">
        <v>1029</v>
      </c>
    </row>
    <row r="354" spans="1:11">
      <c r="A354" s="17" t="s">
        <v>1025</v>
      </c>
      <c r="B354" s="17" t="s">
        <v>966</v>
      </c>
      <c r="C354" s="17" t="s">
        <v>966</v>
      </c>
      <c r="D354" s="17" t="s">
        <v>759</v>
      </c>
      <c r="E354" s="17" t="s">
        <v>2955</v>
      </c>
      <c r="F354" t="s">
        <v>1117</v>
      </c>
      <c r="G354" s="17" t="s">
        <v>1118</v>
      </c>
      <c r="H354" s="17" t="s">
        <v>706</v>
      </c>
      <c r="I354" s="17" t="s">
        <v>1033</v>
      </c>
      <c r="J354" s="17" t="s">
        <v>1034</v>
      </c>
      <c r="K354" s="17" t="s">
        <v>1035</v>
      </c>
    </row>
    <row r="355" spans="1:11">
      <c r="A355" s="17" t="s">
        <v>1025</v>
      </c>
      <c r="B355" s="17" t="s">
        <v>966</v>
      </c>
      <c r="C355" s="17" t="s">
        <v>966</v>
      </c>
      <c r="D355" s="17" t="s">
        <v>1359</v>
      </c>
      <c r="E355" s="17" t="s">
        <v>2955</v>
      </c>
      <c r="F355" t="s">
        <v>1111</v>
      </c>
      <c r="G355" s="17" t="s">
        <v>1112</v>
      </c>
      <c r="H355" s="17" t="s">
        <v>706</v>
      </c>
      <c r="I355" s="17" t="s">
        <v>772</v>
      </c>
      <c r="J355" s="17" t="s">
        <v>707</v>
      </c>
      <c r="K355" s="17" t="s">
        <v>705</v>
      </c>
    </row>
    <row r="356" spans="1:11">
      <c r="A356" s="17" t="s">
        <v>1025</v>
      </c>
      <c r="B356" s="17" t="s">
        <v>966</v>
      </c>
      <c r="C356" s="17" t="s">
        <v>966</v>
      </c>
      <c r="D356" s="17" t="s">
        <v>823</v>
      </c>
      <c r="E356" s="17" t="s">
        <v>2955</v>
      </c>
      <c r="F356" t="s">
        <v>1066</v>
      </c>
      <c r="G356" s="17" t="s">
        <v>1067</v>
      </c>
      <c r="H356" s="17" t="s">
        <v>706</v>
      </c>
      <c r="I356" s="17" t="s">
        <v>772</v>
      </c>
      <c r="J356" s="17" t="s">
        <v>707</v>
      </c>
      <c r="K356" s="17" t="s">
        <v>705</v>
      </c>
    </row>
    <row r="357" spans="1:11">
      <c r="A357" s="17" t="s">
        <v>1025</v>
      </c>
      <c r="B357" s="17" t="s">
        <v>966</v>
      </c>
      <c r="C357" s="17" t="s">
        <v>966</v>
      </c>
      <c r="D357" s="17" t="s">
        <v>797</v>
      </c>
      <c r="E357" s="17" t="s">
        <v>2955</v>
      </c>
      <c r="F357" t="s">
        <v>1066</v>
      </c>
      <c r="G357" s="17" t="s">
        <v>1067</v>
      </c>
      <c r="H357" s="17" t="s">
        <v>706</v>
      </c>
      <c r="I357" s="17" t="s">
        <v>772</v>
      </c>
      <c r="J357" s="17" t="s">
        <v>707</v>
      </c>
      <c r="K357" s="17" t="s">
        <v>705</v>
      </c>
    </row>
    <row r="358" spans="1:11">
      <c r="A358" s="17" t="s">
        <v>1025</v>
      </c>
      <c r="B358" s="17" t="s">
        <v>966</v>
      </c>
      <c r="C358" s="17" t="s">
        <v>966</v>
      </c>
      <c r="D358" s="17" t="s">
        <v>1360</v>
      </c>
      <c r="E358" s="17" t="s">
        <v>2955</v>
      </c>
      <c r="F358" t="s">
        <v>1183</v>
      </c>
      <c r="G358" s="17" t="s">
        <v>1184</v>
      </c>
      <c r="H358" s="17" t="s">
        <v>706</v>
      </c>
      <c r="I358" s="17" t="s">
        <v>772</v>
      </c>
      <c r="J358" s="17" t="s">
        <v>707</v>
      </c>
      <c r="K358" s="17" t="s">
        <v>705</v>
      </c>
    </row>
    <row r="359" spans="1:11">
      <c r="A359" s="17" t="s">
        <v>1025</v>
      </c>
      <c r="B359" s="17" t="s">
        <v>966</v>
      </c>
      <c r="C359" s="17" t="s">
        <v>966</v>
      </c>
      <c r="D359" s="17" t="s">
        <v>1361</v>
      </c>
      <c r="E359" s="17" t="s">
        <v>2955</v>
      </c>
      <c r="F359" t="s">
        <v>1210</v>
      </c>
      <c r="G359" s="17" t="s">
        <v>1211</v>
      </c>
      <c r="H359" s="17" t="s">
        <v>706</v>
      </c>
      <c r="I359" s="17" t="s">
        <v>772</v>
      </c>
      <c r="J359" s="17" t="s">
        <v>707</v>
      </c>
      <c r="K359" s="17" t="s">
        <v>705</v>
      </c>
    </row>
    <row r="360" spans="1:11">
      <c r="A360" s="17" t="s">
        <v>1025</v>
      </c>
      <c r="B360" s="17" t="s">
        <v>966</v>
      </c>
      <c r="C360" s="17" t="s">
        <v>966</v>
      </c>
      <c r="D360" s="17" t="s">
        <v>840</v>
      </c>
      <c r="E360" s="17" t="s">
        <v>2955</v>
      </c>
      <c r="F360">
        <v>0</v>
      </c>
      <c r="G360" s="17" t="s">
        <v>1193</v>
      </c>
      <c r="H360" s="17" t="s">
        <v>706</v>
      </c>
      <c r="I360" s="17" t="s">
        <v>772</v>
      </c>
      <c r="J360" s="17" t="s">
        <v>707</v>
      </c>
      <c r="K360" s="17" t="s">
        <v>705</v>
      </c>
    </row>
    <row r="361" spans="1:11">
      <c r="A361" s="17" t="s">
        <v>1025</v>
      </c>
      <c r="B361" s="17" t="s">
        <v>966</v>
      </c>
      <c r="C361" s="17" t="s">
        <v>966</v>
      </c>
      <c r="D361" s="17" t="s">
        <v>885</v>
      </c>
      <c r="E361" s="17" t="s">
        <v>2955</v>
      </c>
      <c r="F361" t="s">
        <v>1111</v>
      </c>
      <c r="G361" s="17" t="s">
        <v>1112</v>
      </c>
      <c r="H361" s="17" t="s">
        <v>706</v>
      </c>
      <c r="I361" s="17" t="s">
        <v>772</v>
      </c>
      <c r="J361" s="17" t="s">
        <v>707</v>
      </c>
      <c r="K361" s="17" t="s">
        <v>705</v>
      </c>
    </row>
    <row r="362" spans="1:11">
      <c r="A362" s="17" t="s">
        <v>1025</v>
      </c>
      <c r="B362" s="17" t="s">
        <v>966</v>
      </c>
      <c r="C362" s="17" t="s">
        <v>966</v>
      </c>
      <c r="D362" s="17" t="s">
        <v>884</v>
      </c>
      <c r="E362" s="17" t="s">
        <v>2955</v>
      </c>
      <c r="F362" t="s">
        <v>1183</v>
      </c>
      <c r="G362" s="17" t="s">
        <v>1184</v>
      </c>
      <c r="H362" s="17" t="s">
        <v>706</v>
      </c>
      <c r="I362" s="17" t="s">
        <v>772</v>
      </c>
      <c r="J362" s="17" t="s">
        <v>707</v>
      </c>
      <c r="K362" s="17" t="s">
        <v>705</v>
      </c>
    </row>
    <row r="363" spans="1:11">
      <c r="A363" s="17" t="s">
        <v>1025</v>
      </c>
      <c r="B363" s="17" t="s">
        <v>966</v>
      </c>
      <c r="C363" s="17" t="s">
        <v>966</v>
      </c>
      <c r="D363" s="17" t="s">
        <v>888</v>
      </c>
      <c r="E363" s="17" t="s">
        <v>2955</v>
      </c>
      <c r="F363" t="s">
        <v>1066</v>
      </c>
      <c r="G363" s="17" t="s">
        <v>1067</v>
      </c>
      <c r="H363" s="17" t="s">
        <v>706</v>
      </c>
      <c r="I363" s="17" t="s">
        <v>772</v>
      </c>
      <c r="J363" s="17" t="s">
        <v>707</v>
      </c>
      <c r="K363" s="17" t="s">
        <v>705</v>
      </c>
    </row>
    <row r="364" spans="1:11">
      <c r="A364" s="17" t="s">
        <v>1025</v>
      </c>
      <c r="B364" s="17" t="s">
        <v>966</v>
      </c>
      <c r="C364" s="17" t="s">
        <v>966</v>
      </c>
      <c r="D364" s="17" t="s">
        <v>899</v>
      </c>
      <c r="E364" s="17" t="s">
        <v>2955</v>
      </c>
      <c r="F364" t="s">
        <v>1169</v>
      </c>
      <c r="G364" s="17" t="s">
        <v>1170</v>
      </c>
      <c r="H364" s="17" t="s">
        <v>706</v>
      </c>
      <c r="I364" s="17" t="s">
        <v>772</v>
      </c>
      <c r="J364" s="17" t="s">
        <v>707</v>
      </c>
      <c r="K364" s="17" t="s">
        <v>705</v>
      </c>
    </row>
    <row r="365" spans="1:11">
      <c r="A365" s="17" t="s">
        <v>1025</v>
      </c>
      <c r="B365" s="17" t="s">
        <v>966</v>
      </c>
      <c r="C365" s="17" t="s">
        <v>966</v>
      </c>
      <c r="D365" s="17" t="s">
        <v>766</v>
      </c>
      <c r="E365" s="17" t="s">
        <v>2955</v>
      </c>
      <c r="F365" t="s">
        <v>1210</v>
      </c>
      <c r="G365" s="17" t="s">
        <v>1211</v>
      </c>
      <c r="H365" s="17" t="s">
        <v>706</v>
      </c>
      <c r="I365" s="17" t="s">
        <v>772</v>
      </c>
      <c r="J365" s="17" t="s">
        <v>707</v>
      </c>
      <c r="K365" s="17" t="s">
        <v>705</v>
      </c>
    </row>
    <row r="366" spans="1:11">
      <c r="A366" s="17" t="s">
        <v>1025</v>
      </c>
      <c r="B366" s="17" t="s">
        <v>966</v>
      </c>
      <c r="C366" s="17" t="s">
        <v>966</v>
      </c>
      <c r="D366" s="17" t="s">
        <v>1362</v>
      </c>
      <c r="E366" s="17" t="s">
        <v>2955</v>
      </c>
      <c r="F366" t="s">
        <v>1111</v>
      </c>
      <c r="G366" s="17" t="s">
        <v>1112</v>
      </c>
      <c r="H366" s="17" t="s">
        <v>706</v>
      </c>
      <c r="I366" s="17" t="s">
        <v>772</v>
      </c>
      <c r="J366" s="17" t="s">
        <v>707</v>
      </c>
      <c r="K366" s="17" t="s">
        <v>705</v>
      </c>
    </row>
    <row r="367" spans="1:11">
      <c r="A367" s="17" t="s">
        <v>1025</v>
      </c>
      <c r="B367" s="17" t="s">
        <v>966</v>
      </c>
      <c r="C367" s="17" t="s">
        <v>966</v>
      </c>
      <c r="D367" s="17" t="s">
        <v>1363</v>
      </c>
      <c r="E367" s="17" t="s">
        <v>2955</v>
      </c>
      <c r="F367" t="s">
        <v>1171</v>
      </c>
      <c r="G367" s="17" t="s">
        <v>1172</v>
      </c>
      <c r="H367" s="17" t="s">
        <v>706</v>
      </c>
      <c r="I367" s="17" t="s">
        <v>772</v>
      </c>
      <c r="J367" s="17" t="s">
        <v>707</v>
      </c>
      <c r="K367" s="17" t="s">
        <v>705</v>
      </c>
    </row>
    <row r="368" spans="1:11">
      <c r="A368" s="17" t="s">
        <v>1025</v>
      </c>
      <c r="B368" s="17" t="s">
        <v>966</v>
      </c>
      <c r="C368" s="17" t="s">
        <v>966</v>
      </c>
      <c r="D368" s="17" t="s">
        <v>889</v>
      </c>
      <c r="E368" s="17" t="s">
        <v>2955</v>
      </c>
      <c r="F368" t="s">
        <v>1066</v>
      </c>
      <c r="G368" s="17" t="s">
        <v>1067</v>
      </c>
      <c r="H368" s="17" t="s">
        <v>706</v>
      </c>
      <c r="I368" s="17" t="s">
        <v>772</v>
      </c>
      <c r="J368" s="17" t="s">
        <v>707</v>
      </c>
      <c r="K368" s="17" t="s">
        <v>705</v>
      </c>
    </row>
    <row r="369" spans="1:11">
      <c r="A369" s="17" t="s">
        <v>1025</v>
      </c>
      <c r="B369" s="17" t="s">
        <v>966</v>
      </c>
      <c r="C369" s="17" t="s">
        <v>966</v>
      </c>
      <c r="D369" s="17" t="s">
        <v>1364</v>
      </c>
      <c r="E369" s="17" t="s">
        <v>2955</v>
      </c>
      <c r="F369" t="s">
        <v>1066</v>
      </c>
      <c r="G369" s="17" t="s">
        <v>1067</v>
      </c>
      <c r="H369" s="17" t="s">
        <v>706</v>
      </c>
      <c r="I369" s="17" t="s">
        <v>772</v>
      </c>
      <c r="J369" s="17" t="s">
        <v>707</v>
      </c>
      <c r="K369" s="17" t="s">
        <v>705</v>
      </c>
    </row>
    <row r="370" spans="1:11">
      <c r="A370" s="17" t="s">
        <v>1025</v>
      </c>
      <c r="B370" s="17" t="s">
        <v>966</v>
      </c>
      <c r="C370" s="17" t="s">
        <v>966</v>
      </c>
      <c r="D370" s="17" t="s">
        <v>798</v>
      </c>
      <c r="E370" s="17" t="s">
        <v>2955</v>
      </c>
      <c r="F370" t="s">
        <v>1066</v>
      </c>
      <c r="G370" s="17" t="s">
        <v>1067</v>
      </c>
      <c r="H370" s="17" t="s">
        <v>706</v>
      </c>
      <c r="I370" s="17" t="s">
        <v>772</v>
      </c>
      <c r="J370" s="17" t="s">
        <v>707</v>
      </c>
      <c r="K370" s="17" t="s">
        <v>705</v>
      </c>
    </row>
    <row r="371" spans="1:11">
      <c r="A371" s="17" t="s">
        <v>1025</v>
      </c>
      <c r="B371" s="17" t="s">
        <v>966</v>
      </c>
      <c r="C371" s="17" t="s">
        <v>966</v>
      </c>
      <c r="D371" s="17" t="s">
        <v>1365</v>
      </c>
      <c r="E371" s="17" t="s">
        <v>2955</v>
      </c>
      <c r="F371" t="s">
        <v>1111</v>
      </c>
      <c r="G371" s="17" t="s">
        <v>1112</v>
      </c>
      <c r="H371" s="17" t="s">
        <v>706</v>
      </c>
      <c r="I371" s="17" t="s">
        <v>772</v>
      </c>
      <c r="J371" s="17" t="s">
        <v>707</v>
      </c>
      <c r="K371" s="17" t="s">
        <v>705</v>
      </c>
    </row>
    <row r="372" spans="1:11">
      <c r="A372" s="17" t="s">
        <v>1025</v>
      </c>
      <c r="B372" s="17" t="s">
        <v>966</v>
      </c>
      <c r="C372" s="17" t="s">
        <v>966</v>
      </c>
      <c r="D372" s="17" t="s">
        <v>1366</v>
      </c>
      <c r="E372" s="17" t="s">
        <v>2955</v>
      </c>
      <c r="F372" t="s">
        <v>1111</v>
      </c>
      <c r="G372" s="17" t="s">
        <v>1112</v>
      </c>
      <c r="H372" s="17" t="s">
        <v>706</v>
      </c>
      <c r="I372" s="17" t="s">
        <v>772</v>
      </c>
      <c r="J372" s="17" t="s">
        <v>707</v>
      </c>
      <c r="K372" s="17" t="s">
        <v>705</v>
      </c>
    </row>
    <row r="373" spans="1:11">
      <c r="A373" s="17" t="s">
        <v>1025</v>
      </c>
      <c r="B373" s="17" t="s">
        <v>966</v>
      </c>
      <c r="C373" s="17" t="s">
        <v>966</v>
      </c>
      <c r="D373" s="17" t="s">
        <v>768</v>
      </c>
      <c r="E373" s="17" t="s">
        <v>2955</v>
      </c>
      <c r="F373" t="s">
        <v>1210</v>
      </c>
      <c r="G373" s="17" t="s">
        <v>1211</v>
      </c>
      <c r="H373" s="17" t="s">
        <v>706</v>
      </c>
      <c r="I373" s="17" t="s">
        <v>772</v>
      </c>
      <c r="J373" s="17" t="s">
        <v>707</v>
      </c>
      <c r="K373" s="17" t="s">
        <v>705</v>
      </c>
    </row>
    <row r="374" spans="1:11">
      <c r="A374" s="17" t="s">
        <v>1025</v>
      </c>
      <c r="B374" s="17" t="s">
        <v>966</v>
      </c>
      <c r="C374" s="17" t="s">
        <v>966</v>
      </c>
      <c r="D374" s="17" t="s">
        <v>713</v>
      </c>
      <c r="E374" s="17" t="s">
        <v>2955</v>
      </c>
      <c r="F374" t="s">
        <v>1183</v>
      </c>
      <c r="G374" s="17" t="s">
        <v>1184</v>
      </c>
      <c r="H374" s="17" t="s">
        <v>706</v>
      </c>
      <c r="I374" s="17" t="s">
        <v>772</v>
      </c>
      <c r="J374" s="17" t="s">
        <v>707</v>
      </c>
      <c r="K374" s="17" t="s">
        <v>705</v>
      </c>
    </row>
    <row r="375" spans="1:11">
      <c r="A375" s="17" t="s">
        <v>1025</v>
      </c>
      <c r="B375" s="17" t="s">
        <v>966</v>
      </c>
      <c r="C375" s="17" t="s">
        <v>966</v>
      </c>
      <c r="D375" s="17" t="s">
        <v>1367</v>
      </c>
      <c r="E375" s="17" t="s">
        <v>2955</v>
      </c>
      <c r="F375" t="s">
        <v>1171</v>
      </c>
      <c r="G375" s="17" t="s">
        <v>1172</v>
      </c>
      <c r="H375" s="17" t="s">
        <v>706</v>
      </c>
      <c r="I375" s="17" t="s">
        <v>772</v>
      </c>
      <c r="J375" s="17" t="s">
        <v>707</v>
      </c>
      <c r="K375" s="17" t="s">
        <v>705</v>
      </c>
    </row>
    <row r="376" spans="1:11">
      <c r="A376" s="17" t="s">
        <v>1025</v>
      </c>
      <c r="B376" s="17" t="s">
        <v>966</v>
      </c>
      <c r="C376" s="17" t="s">
        <v>966</v>
      </c>
      <c r="D376" s="17" t="s">
        <v>799</v>
      </c>
      <c r="E376" s="17" t="s">
        <v>2955</v>
      </c>
      <c r="F376" t="s">
        <v>1066</v>
      </c>
      <c r="G376" s="17" t="s">
        <v>1067</v>
      </c>
      <c r="H376" s="17" t="s">
        <v>706</v>
      </c>
      <c r="I376" s="17" t="s">
        <v>772</v>
      </c>
      <c r="J376" s="17" t="s">
        <v>707</v>
      </c>
      <c r="K376" s="17" t="s">
        <v>705</v>
      </c>
    </row>
    <row r="377" spans="1:11">
      <c r="A377" s="17" t="s">
        <v>1025</v>
      </c>
      <c r="B377" s="17" t="s">
        <v>966</v>
      </c>
      <c r="C377" s="17" t="s">
        <v>966</v>
      </c>
      <c r="D377" s="17" t="s">
        <v>891</v>
      </c>
      <c r="E377" s="17" t="s">
        <v>2955</v>
      </c>
      <c r="F377" t="s">
        <v>1171</v>
      </c>
      <c r="G377" s="17" t="s">
        <v>1172</v>
      </c>
      <c r="H377" s="17" t="s">
        <v>706</v>
      </c>
      <c r="I377" s="17" t="s">
        <v>772</v>
      </c>
      <c r="J377" s="17" t="s">
        <v>707</v>
      </c>
      <c r="K377" s="17" t="s">
        <v>705</v>
      </c>
    </row>
    <row r="378" spans="1:11">
      <c r="A378" s="17" t="s">
        <v>1025</v>
      </c>
      <c r="B378" s="17" t="s">
        <v>966</v>
      </c>
      <c r="C378" s="17" t="s">
        <v>966</v>
      </c>
      <c r="D378" s="17" t="s">
        <v>1368</v>
      </c>
      <c r="E378" s="17" t="s">
        <v>2955</v>
      </c>
      <c r="F378" t="s">
        <v>1169</v>
      </c>
      <c r="G378" s="17" t="s">
        <v>1170</v>
      </c>
      <c r="H378" s="17" t="s">
        <v>706</v>
      </c>
      <c r="I378" s="17" t="s">
        <v>772</v>
      </c>
      <c r="J378" s="17" t="s">
        <v>707</v>
      </c>
      <c r="K378" s="17" t="s">
        <v>705</v>
      </c>
    </row>
    <row r="379" spans="1:11">
      <c r="A379" s="17" t="s">
        <v>1025</v>
      </c>
      <c r="B379" s="17" t="s">
        <v>966</v>
      </c>
      <c r="C379" s="17" t="s">
        <v>966</v>
      </c>
      <c r="D379" s="17" t="s">
        <v>1369</v>
      </c>
      <c r="E379" s="17" t="s">
        <v>2955</v>
      </c>
      <c r="F379" t="s">
        <v>1210</v>
      </c>
      <c r="G379" s="17" t="s">
        <v>1211</v>
      </c>
      <c r="H379" s="17" t="s">
        <v>706</v>
      </c>
      <c r="I379" s="17" t="s">
        <v>772</v>
      </c>
      <c r="J379" s="17" t="s">
        <v>707</v>
      </c>
      <c r="K379" s="17" t="s">
        <v>705</v>
      </c>
    </row>
    <row r="380" spans="1:11">
      <c r="A380" s="17" t="s">
        <v>1025</v>
      </c>
      <c r="B380" s="17" t="s">
        <v>966</v>
      </c>
      <c r="C380" s="17" t="s">
        <v>966</v>
      </c>
      <c r="D380" s="17" t="s">
        <v>763</v>
      </c>
      <c r="E380" s="17" t="s">
        <v>2955</v>
      </c>
      <c r="F380" t="s">
        <v>1169</v>
      </c>
      <c r="G380" s="17" t="s">
        <v>1170</v>
      </c>
      <c r="H380" s="17" t="s">
        <v>706</v>
      </c>
      <c r="I380" s="17" t="s">
        <v>772</v>
      </c>
      <c r="J380" s="17" t="s">
        <v>707</v>
      </c>
      <c r="K380" s="17" t="s">
        <v>705</v>
      </c>
    </row>
    <row r="381" spans="1:11">
      <c r="A381" s="17" t="s">
        <v>1025</v>
      </c>
      <c r="B381" s="17" t="s">
        <v>966</v>
      </c>
      <c r="C381" s="17" t="s">
        <v>966</v>
      </c>
      <c r="D381" s="17" t="s">
        <v>770</v>
      </c>
      <c r="E381" s="17" t="s">
        <v>2955</v>
      </c>
      <c r="F381" t="s">
        <v>1210</v>
      </c>
      <c r="G381" s="17" t="s">
        <v>1211</v>
      </c>
      <c r="H381" s="17" t="s">
        <v>706</v>
      </c>
      <c r="I381" s="17" t="s">
        <v>772</v>
      </c>
      <c r="J381" s="17" t="s">
        <v>707</v>
      </c>
      <c r="K381" s="17" t="s">
        <v>705</v>
      </c>
    </row>
    <row r="382" spans="1:11">
      <c r="A382" s="17" t="s">
        <v>1025</v>
      </c>
      <c r="B382" s="17" t="s">
        <v>966</v>
      </c>
      <c r="C382" s="17" t="s">
        <v>966</v>
      </c>
      <c r="D382" s="17" t="s">
        <v>902</v>
      </c>
      <c r="E382" s="17" t="s">
        <v>2955</v>
      </c>
      <c r="F382" t="s">
        <v>1169</v>
      </c>
      <c r="G382" s="17" t="s">
        <v>1170</v>
      </c>
      <c r="H382" s="17" t="s">
        <v>706</v>
      </c>
      <c r="I382" s="17" t="s">
        <v>772</v>
      </c>
      <c r="J382" s="17" t="s">
        <v>707</v>
      </c>
      <c r="K382" s="17" t="s">
        <v>705</v>
      </c>
    </row>
    <row r="383" spans="1:11">
      <c r="A383" s="17" t="s">
        <v>1025</v>
      </c>
      <c r="B383" s="17" t="s">
        <v>966</v>
      </c>
      <c r="C383" s="17" t="s">
        <v>966</v>
      </c>
      <c r="D383" s="17" t="s">
        <v>830</v>
      </c>
      <c r="E383" s="17" t="s">
        <v>2955</v>
      </c>
      <c r="F383" t="s">
        <v>1210</v>
      </c>
      <c r="G383" s="17" t="s">
        <v>1211</v>
      </c>
      <c r="H383" s="17" t="s">
        <v>706</v>
      </c>
      <c r="I383" s="17" t="s">
        <v>772</v>
      </c>
      <c r="J383" s="17" t="s">
        <v>707</v>
      </c>
      <c r="K383" s="17" t="s">
        <v>705</v>
      </c>
    </row>
    <row r="384" spans="1:11">
      <c r="A384" s="17" t="s">
        <v>1025</v>
      </c>
      <c r="B384" s="17" t="s">
        <v>966</v>
      </c>
      <c r="C384" s="17" t="s">
        <v>966</v>
      </c>
      <c r="D384" s="17" t="s">
        <v>825</v>
      </c>
      <c r="E384" s="17" t="s">
        <v>2955</v>
      </c>
      <c r="F384" t="s">
        <v>1210</v>
      </c>
      <c r="G384" s="17" t="s">
        <v>1211</v>
      </c>
      <c r="H384" s="17" t="s">
        <v>706</v>
      </c>
      <c r="I384" s="17" t="s">
        <v>772</v>
      </c>
      <c r="J384" s="17" t="s">
        <v>707</v>
      </c>
      <c r="K384" s="17" t="s">
        <v>705</v>
      </c>
    </row>
    <row r="385" spans="1:11">
      <c r="A385" s="17" t="s">
        <v>1025</v>
      </c>
      <c r="B385" s="17" t="s">
        <v>966</v>
      </c>
      <c r="C385" s="17" t="s">
        <v>966</v>
      </c>
      <c r="D385" s="17" t="s">
        <v>790</v>
      </c>
      <c r="E385" s="17" t="s">
        <v>2955</v>
      </c>
      <c r="F385" t="s">
        <v>1066</v>
      </c>
      <c r="G385" s="17" t="s">
        <v>1067</v>
      </c>
      <c r="H385" s="17" t="s">
        <v>706</v>
      </c>
      <c r="I385" s="17" t="s">
        <v>772</v>
      </c>
      <c r="J385" s="17" t="s">
        <v>707</v>
      </c>
      <c r="K385" s="17" t="s">
        <v>705</v>
      </c>
    </row>
    <row r="386" spans="1:11">
      <c r="A386" s="17" t="s">
        <v>1025</v>
      </c>
      <c r="B386" s="17" t="s">
        <v>966</v>
      </c>
      <c r="C386" s="17" t="s">
        <v>966</v>
      </c>
      <c r="D386" s="17" t="s">
        <v>1370</v>
      </c>
      <c r="E386" s="17" t="s">
        <v>2955</v>
      </c>
      <c r="F386" t="s">
        <v>1171</v>
      </c>
      <c r="G386" s="17" t="s">
        <v>1172</v>
      </c>
      <c r="H386" s="17" t="s">
        <v>706</v>
      </c>
      <c r="I386" s="17" t="s">
        <v>772</v>
      </c>
      <c r="J386" s="17" t="s">
        <v>707</v>
      </c>
      <c r="K386" s="17" t="s">
        <v>705</v>
      </c>
    </row>
    <row r="387" spans="1:11">
      <c r="A387" s="17" t="s">
        <v>1025</v>
      </c>
      <c r="B387" s="17" t="s">
        <v>966</v>
      </c>
      <c r="C387" s="17" t="s">
        <v>966</v>
      </c>
      <c r="D387" s="17" t="s">
        <v>818</v>
      </c>
      <c r="E387" s="17" t="s">
        <v>2955</v>
      </c>
      <c r="F387" t="s">
        <v>1111</v>
      </c>
      <c r="G387" s="17" t="s">
        <v>1112</v>
      </c>
      <c r="H387" s="17" t="s">
        <v>706</v>
      </c>
      <c r="I387" s="17" t="s">
        <v>772</v>
      </c>
      <c r="J387" s="17" t="s">
        <v>707</v>
      </c>
      <c r="K387" s="17" t="s">
        <v>705</v>
      </c>
    </row>
    <row r="388" spans="1:11">
      <c r="A388" s="17" t="s">
        <v>1025</v>
      </c>
      <c r="B388" s="17" t="s">
        <v>966</v>
      </c>
      <c r="C388" s="17" t="s">
        <v>966</v>
      </c>
      <c r="D388" s="17" t="s">
        <v>709</v>
      </c>
      <c r="E388" s="17" t="s">
        <v>2955</v>
      </c>
      <c r="F388" t="s">
        <v>1210</v>
      </c>
      <c r="G388" s="17" t="s">
        <v>1211</v>
      </c>
      <c r="H388" s="17" t="s">
        <v>706</v>
      </c>
      <c r="I388" s="17" t="s">
        <v>772</v>
      </c>
      <c r="J388" s="17" t="s">
        <v>707</v>
      </c>
      <c r="K388" s="17" t="s">
        <v>705</v>
      </c>
    </row>
    <row r="389" spans="1:11">
      <c r="A389" s="17" t="s">
        <v>1025</v>
      </c>
      <c r="B389" s="17" t="s">
        <v>966</v>
      </c>
      <c r="C389" s="17" t="s">
        <v>966</v>
      </c>
      <c r="D389" s="17" t="s">
        <v>1371</v>
      </c>
      <c r="E389" s="17" t="s">
        <v>2955</v>
      </c>
      <c r="F389" t="s">
        <v>1210</v>
      </c>
      <c r="G389" s="17" t="s">
        <v>1211</v>
      </c>
      <c r="H389" s="17" t="s">
        <v>706</v>
      </c>
      <c r="I389" s="17" t="s">
        <v>772</v>
      </c>
      <c r="J389" s="17" t="s">
        <v>707</v>
      </c>
      <c r="K389" s="17" t="s">
        <v>705</v>
      </c>
    </row>
    <row r="390" spans="1:11">
      <c r="A390" s="17" t="s">
        <v>1025</v>
      </c>
      <c r="B390" s="17" t="s">
        <v>966</v>
      </c>
      <c r="C390" s="17" t="s">
        <v>966</v>
      </c>
      <c r="D390" s="17" t="s">
        <v>905</v>
      </c>
      <c r="E390" s="17" t="s">
        <v>2955</v>
      </c>
      <c r="F390" t="s">
        <v>1066</v>
      </c>
      <c r="G390" s="17" t="s">
        <v>1067</v>
      </c>
      <c r="H390" s="17" t="s">
        <v>706</v>
      </c>
      <c r="I390" s="17" t="s">
        <v>772</v>
      </c>
      <c r="J390" s="17" t="s">
        <v>707</v>
      </c>
      <c r="K390" s="17" t="s">
        <v>705</v>
      </c>
    </row>
    <row r="391" spans="1:11">
      <c r="A391" s="17" t="s">
        <v>1025</v>
      </c>
      <c r="B391" s="17" t="s">
        <v>966</v>
      </c>
      <c r="C391" s="17" t="s">
        <v>966</v>
      </c>
      <c r="D391" s="17" t="s">
        <v>827</v>
      </c>
      <c r="E391" s="17" t="s">
        <v>2955</v>
      </c>
      <c r="F391" t="s">
        <v>1210</v>
      </c>
      <c r="G391" s="17" t="s">
        <v>1211</v>
      </c>
      <c r="H391" s="17" t="s">
        <v>706</v>
      </c>
      <c r="I391" s="17" t="s">
        <v>772</v>
      </c>
      <c r="J391" s="17" t="s">
        <v>707</v>
      </c>
      <c r="K391" s="17" t="s">
        <v>705</v>
      </c>
    </row>
    <row r="392" spans="1:11">
      <c r="A392" s="17" t="s">
        <v>1025</v>
      </c>
      <c r="B392" s="17" t="s">
        <v>966</v>
      </c>
      <c r="C392" s="17" t="s">
        <v>966</v>
      </c>
      <c r="D392" s="17" t="s">
        <v>785</v>
      </c>
      <c r="E392" s="17" t="s">
        <v>2955</v>
      </c>
      <c r="F392" t="s">
        <v>1174</v>
      </c>
      <c r="G392" s="17" t="s">
        <v>1175</v>
      </c>
      <c r="H392" s="17" t="s">
        <v>706</v>
      </c>
      <c r="I392" s="17" t="s">
        <v>772</v>
      </c>
      <c r="J392" s="17" t="s">
        <v>707</v>
      </c>
      <c r="K392" s="17" t="s">
        <v>705</v>
      </c>
    </row>
    <row r="393" spans="1:11">
      <c r="A393" s="17" t="s">
        <v>1025</v>
      </c>
      <c r="B393" s="17" t="s">
        <v>966</v>
      </c>
      <c r="C393" s="17" t="s">
        <v>966</v>
      </c>
      <c r="D393" s="17" t="s">
        <v>1372</v>
      </c>
      <c r="E393" s="17" t="s">
        <v>2955</v>
      </c>
      <c r="F393" t="s">
        <v>1183</v>
      </c>
      <c r="G393" s="17" t="s">
        <v>1184</v>
      </c>
      <c r="H393" s="17" t="s">
        <v>706</v>
      </c>
      <c r="I393" s="17" t="s">
        <v>772</v>
      </c>
      <c r="J393" s="17" t="s">
        <v>707</v>
      </c>
      <c r="K393" s="17" t="s">
        <v>705</v>
      </c>
    </row>
    <row r="394" spans="1:11">
      <c r="A394" s="17" t="s">
        <v>1025</v>
      </c>
      <c r="B394" s="17" t="s">
        <v>966</v>
      </c>
      <c r="C394" s="17" t="s">
        <v>966</v>
      </c>
      <c r="D394" s="17" t="s">
        <v>1373</v>
      </c>
      <c r="E394" s="17" t="s">
        <v>2955</v>
      </c>
      <c r="F394" t="s">
        <v>1111</v>
      </c>
      <c r="G394" s="17" t="s">
        <v>1112</v>
      </c>
      <c r="H394" s="17" t="s">
        <v>706</v>
      </c>
      <c r="I394" s="17" t="s">
        <v>772</v>
      </c>
      <c r="J394" s="17" t="s">
        <v>707</v>
      </c>
      <c r="K394" s="17" t="s">
        <v>705</v>
      </c>
    </row>
    <row r="395" spans="1:11">
      <c r="A395" s="17" t="s">
        <v>1025</v>
      </c>
      <c r="B395" s="17" t="s">
        <v>966</v>
      </c>
      <c r="C395" s="17" t="s">
        <v>966</v>
      </c>
      <c r="D395" s="17" t="s">
        <v>886</v>
      </c>
      <c r="E395" s="17" t="s">
        <v>2955</v>
      </c>
      <c r="F395" t="s">
        <v>1171</v>
      </c>
      <c r="G395" s="17" t="s">
        <v>1172</v>
      </c>
      <c r="H395" s="17" t="s">
        <v>706</v>
      </c>
      <c r="I395" s="17" t="s">
        <v>772</v>
      </c>
      <c r="J395" s="17" t="s">
        <v>707</v>
      </c>
      <c r="K395" s="17" t="s">
        <v>705</v>
      </c>
    </row>
    <row r="396" spans="1:11">
      <c r="A396" s="17" t="s">
        <v>1025</v>
      </c>
      <c r="B396" s="17" t="s">
        <v>966</v>
      </c>
      <c r="C396" s="17" t="s">
        <v>966</v>
      </c>
      <c r="D396" s="17" t="s">
        <v>1374</v>
      </c>
      <c r="E396" s="17" t="s">
        <v>2955</v>
      </c>
      <c r="F396" t="s">
        <v>1183</v>
      </c>
      <c r="G396" s="17" t="s">
        <v>1184</v>
      </c>
      <c r="H396" s="17" t="s">
        <v>706</v>
      </c>
      <c r="I396" s="17" t="s">
        <v>772</v>
      </c>
      <c r="J396" s="17" t="s">
        <v>707</v>
      </c>
      <c r="K396" s="17" t="s">
        <v>705</v>
      </c>
    </row>
    <row r="397" spans="1:11">
      <c r="A397" s="17" t="s">
        <v>1025</v>
      </c>
      <c r="B397" s="17" t="s">
        <v>966</v>
      </c>
      <c r="C397" s="17" t="s">
        <v>966</v>
      </c>
      <c r="D397" s="17" t="s">
        <v>1375</v>
      </c>
      <c r="E397" s="17" t="s">
        <v>2955</v>
      </c>
      <c r="F397" t="s">
        <v>1111</v>
      </c>
      <c r="G397" s="17" t="s">
        <v>1112</v>
      </c>
      <c r="H397" s="17" t="s">
        <v>706</v>
      </c>
      <c r="I397" s="17" t="s">
        <v>772</v>
      </c>
      <c r="J397" s="17" t="s">
        <v>707</v>
      </c>
      <c r="K397" s="17" t="s">
        <v>705</v>
      </c>
    </row>
    <row r="398" spans="1:11">
      <c r="A398" s="17" t="s">
        <v>1025</v>
      </c>
      <c r="B398" s="17" t="s">
        <v>966</v>
      </c>
      <c r="C398" s="17" t="s">
        <v>966</v>
      </c>
      <c r="D398" s="17" t="s">
        <v>1376</v>
      </c>
      <c r="E398" s="17" t="s">
        <v>2955</v>
      </c>
      <c r="F398" t="s">
        <v>1169</v>
      </c>
      <c r="G398" s="17" t="s">
        <v>1170</v>
      </c>
      <c r="H398" s="17" t="s">
        <v>706</v>
      </c>
      <c r="I398" s="17" t="s">
        <v>772</v>
      </c>
      <c r="J398" s="17" t="s">
        <v>707</v>
      </c>
      <c r="K398" s="17" t="s">
        <v>705</v>
      </c>
    </row>
    <row r="399" spans="1:11">
      <c r="A399" s="17" t="s">
        <v>1025</v>
      </c>
      <c r="B399" s="17" t="s">
        <v>966</v>
      </c>
      <c r="C399" s="17" t="s">
        <v>966</v>
      </c>
      <c r="D399" s="17" t="s">
        <v>898</v>
      </c>
      <c r="E399" s="17" t="s">
        <v>2955</v>
      </c>
      <c r="F399" t="s">
        <v>1111</v>
      </c>
      <c r="G399" s="17" t="s">
        <v>1112</v>
      </c>
      <c r="H399" s="17" t="s">
        <v>706</v>
      </c>
      <c r="I399" s="17" t="s">
        <v>772</v>
      </c>
      <c r="J399" s="17" t="s">
        <v>707</v>
      </c>
      <c r="K399" s="17" t="s">
        <v>705</v>
      </c>
    </row>
    <row r="400" spans="1:11">
      <c r="A400" s="17" t="s">
        <v>1025</v>
      </c>
      <c r="B400" s="17" t="s">
        <v>966</v>
      </c>
      <c r="C400" s="17" t="s">
        <v>966</v>
      </c>
      <c r="D400" s="17" t="s">
        <v>1377</v>
      </c>
      <c r="E400" s="17" t="s">
        <v>2955</v>
      </c>
      <c r="F400" t="s">
        <v>1111</v>
      </c>
      <c r="G400" s="17" t="s">
        <v>1112</v>
      </c>
      <c r="H400" s="17" t="s">
        <v>706</v>
      </c>
      <c r="I400" s="17" t="s">
        <v>772</v>
      </c>
      <c r="J400" s="17" t="s">
        <v>707</v>
      </c>
      <c r="K400" s="17" t="s">
        <v>705</v>
      </c>
    </row>
    <row r="401" spans="1:11">
      <c r="A401" s="17" t="s">
        <v>1025</v>
      </c>
      <c r="B401" s="17" t="s">
        <v>966</v>
      </c>
      <c r="C401" s="17" t="s">
        <v>966</v>
      </c>
      <c r="D401" s="17" t="s">
        <v>903</v>
      </c>
      <c r="E401" s="17" t="s">
        <v>2955</v>
      </c>
      <c r="F401" t="s">
        <v>1169</v>
      </c>
      <c r="G401" s="17" t="s">
        <v>1170</v>
      </c>
      <c r="H401" s="17" t="s">
        <v>706</v>
      </c>
      <c r="I401" s="17" t="s">
        <v>772</v>
      </c>
      <c r="J401" s="17" t="s">
        <v>707</v>
      </c>
      <c r="K401" s="17" t="s">
        <v>705</v>
      </c>
    </row>
    <row r="402" spans="1:11">
      <c r="A402" s="17" t="s">
        <v>1025</v>
      </c>
      <c r="B402" s="17" t="s">
        <v>966</v>
      </c>
      <c r="C402" s="17" t="s">
        <v>966</v>
      </c>
      <c r="D402" s="17" t="s">
        <v>904</v>
      </c>
      <c r="E402" s="17" t="s">
        <v>2955</v>
      </c>
      <c r="F402" t="s">
        <v>1169</v>
      </c>
      <c r="G402" s="17" t="s">
        <v>1170</v>
      </c>
      <c r="H402" s="17" t="s">
        <v>706</v>
      </c>
      <c r="I402" s="17" t="s">
        <v>772</v>
      </c>
      <c r="J402" s="17" t="s">
        <v>707</v>
      </c>
      <c r="K402" s="17" t="s">
        <v>705</v>
      </c>
    </row>
    <row r="403" spans="1:11">
      <c r="A403" s="17" t="s">
        <v>1025</v>
      </c>
      <c r="B403" s="17" t="s">
        <v>966</v>
      </c>
      <c r="C403" s="17" t="s">
        <v>966</v>
      </c>
      <c r="D403" s="17" t="s">
        <v>793</v>
      </c>
      <c r="E403" s="17" t="s">
        <v>2955</v>
      </c>
      <c r="F403" t="s">
        <v>1171</v>
      </c>
      <c r="G403" s="17" t="s">
        <v>1172</v>
      </c>
      <c r="H403" s="17" t="s">
        <v>706</v>
      </c>
      <c r="I403" s="17" t="s">
        <v>772</v>
      </c>
      <c r="J403" s="17" t="s">
        <v>707</v>
      </c>
      <c r="K403" s="17" t="s">
        <v>705</v>
      </c>
    </row>
    <row r="404" spans="1:11">
      <c r="A404" s="17" t="s">
        <v>1025</v>
      </c>
      <c r="B404" s="17" t="s">
        <v>966</v>
      </c>
      <c r="C404" s="17" t="s">
        <v>966</v>
      </c>
      <c r="D404" s="17" t="s">
        <v>1378</v>
      </c>
      <c r="E404" s="17" t="s">
        <v>2955</v>
      </c>
      <c r="F404" t="s">
        <v>1111</v>
      </c>
      <c r="G404" s="17" t="s">
        <v>1112</v>
      </c>
      <c r="H404" s="17" t="s">
        <v>706</v>
      </c>
      <c r="I404" s="17" t="s">
        <v>772</v>
      </c>
      <c r="J404" s="17" t="s">
        <v>707</v>
      </c>
      <c r="K404" s="17" t="s">
        <v>705</v>
      </c>
    </row>
    <row r="405" spans="1:11">
      <c r="A405" s="17" t="s">
        <v>1025</v>
      </c>
      <c r="B405" s="17" t="s">
        <v>966</v>
      </c>
      <c r="C405" s="17" t="s">
        <v>966</v>
      </c>
      <c r="D405" s="17" t="s">
        <v>789</v>
      </c>
      <c r="E405" s="17" t="s">
        <v>2955</v>
      </c>
      <c r="F405" t="s">
        <v>1210</v>
      </c>
      <c r="G405" s="17" t="s">
        <v>1211</v>
      </c>
      <c r="H405" s="17" t="s">
        <v>706</v>
      </c>
      <c r="I405" s="17" t="s">
        <v>772</v>
      </c>
      <c r="J405" s="17" t="s">
        <v>707</v>
      </c>
      <c r="K405" s="17" t="s">
        <v>705</v>
      </c>
    </row>
    <row r="406" spans="1:11">
      <c r="A406" s="17" t="s">
        <v>1025</v>
      </c>
      <c r="B406" s="17" t="s">
        <v>966</v>
      </c>
      <c r="C406" s="17" t="s">
        <v>966</v>
      </c>
      <c r="D406" s="17" t="s">
        <v>791</v>
      </c>
      <c r="E406" s="17" t="s">
        <v>2955</v>
      </c>
      <c r="F406" t="s">
        <v>1171</v>
      </c>
      <c r="G406" s="17" t="s">
        <v>1172</v>
      </c>
      <c r="H406" s="17" t="s">
        <v>706</v>
      </c>
      <c r="I406" s="17" t="s">
        <v>772</v>
      </c>
      <c r="J406" s="17" t="s">
        <v>707</v>
      </c>
      <c r="K406" s="17" t="s">
        <v>705</v>
      </c>
    </row>
    <row r="407" spans="1:11">
      <c r="A407" s="17" t="s">
        <v>1025</v>
      </c>
      <c r="B407" s="17" t="s">
        <v>966</v>
      </c>
      <c r="C407" s="17" t="s">
        <v>966</v>
      </c>
      <c r="D407" s="17" t="s">
        <v>771</v>
      </c>
      <c r="E407" s="17" t="s">
        <v>2955</v>
      </c>
      <c r="F407" t="s">
        <v>1171</v>
      </c>
      <c r="G407" s="17" t="s">
        <v>1172</v>
      </c>
      <c r="H407" s="17" t="s">
        <v>706</v>
      </c>
      <c r="I407" s="17" t="s">
        <v>772</v>
      </c>
      <c r="J407" s="17" t="s">
        <v>707</v>
      </c>
      <c r="K407" s="17" t="s">
        <v>705</v>
      </c>
    </row>
    <row r="408" spans="1:11">
      <c r="A408" s="17" t="s">
        <v>1025</v>
      </c>
      <c r="B408" s="17" t="s">
        <v>966</v>
      </c>
      <c r="C408" s="17" t="s">
        <v>966</v>
      </c>
      <c r="D408" s="17" t="s">
        <v>1379</v>
      </c>
      <c r="E408" s="17" t="s">
        <v>2955</v>
      </c>
      <c r="F408" t="s">
        <v>1111</v>
      </c>
      <c r="G408" s="17" t="s">
        <v>1112</v>
      </c>
      <c r="H408" s="17" t="s">
        <v>706</v>
      </c>
      <c r="I408" s="17" t="s">
        <v>772</v>
      </c>
      <c r="J408" s="17" t="s">
        <v>707</v>
      </c>
      <c r="K408" s="17" t="s">
        <v>705</v>
      </c>
    </row>
    <row r="409" spans="1:11">
      <c r="A409" s="17" t="s">
        <v>1025</v>
      </c>
      <c r="B409" s="17" t="s">
        <v>966</v>
      </c>
      <c r="C409" s="17" t="s">
        <v>966</v>
      </c>
      <c r="D409" s="17" t="s">
        <v>1380</v>
      </c>
      <c r="E409" s="17" t="s">
        <v>2955</v>
      </c>
      <c r="F409" t="s">
        <v>1183</v>
      </c>
      <c r="G409" s="17" t="s">
        <v>1184</v>
      </c>
      <c r="H409" s="17" t="s">
        <v>706</v>
      </c>
      <c r="I409" s="17" t="s">
        <v>772</v>
      </c>
      <c r="J409" s="17" t="s">
        <v>707</v>
      </c>
      <c r="K409" s="17" t="s">
        <v>705</v>
      </c>
    </row>
    <row r="410" spans="1:11">
      <c r="A410" s="17" t="s">
        <v>1025</v>
      </c>
      <c r="B410" s="17" t="s">
        <v>966</v>
      </c>
      <c r="C410" s="17" t="s">
        <v>966</v>
      </c>
      <c r="D410" s="17" t="s">
        <v>712</v>
      </c>
      <c r="E410" s="17" t="s">
        <v>2955</v>
      </c>
      <c r="F410" t="s">
        <v>1066</v>
      </c>
      <c r="G410" s="17" t="s">
        <v>1067</v>
      </c>
      <c r="H410" s="17" t="s">
        <v>706</v>
      </c>
      <c r="I410" s="17" t="s">
        <v>772</v>
      </c>
      <c r="J410" s="17" t="s">
        <v>707</v>
      </c>
      <c r="K410" s="17" t="s">
        <v>705</v>
      </c>
    </row>
    <row r="411" spans="1:11">
      <c r="A411" s="17" t="s">
        <v>1025</v>
      </c>
      <c r="B411" s="17" t="s">
        <v>966</v>
      </c>
      <c r="C411" s="17" t="s">
        <v>966</v>
      </c>
      <c r="D411" s="17" t="s">
        <v>1381</v>
      </c>
      <c r="E411" s="17" t="s">
        <v>2955</v>
      </c>
      <c r="F411" t="s">
        <v>1111</v>
      </c>
      <c r="G411" s="17" t="s">
        <v>1112</v>
      </c>
      <c r="H411" s="17" t="s">
        <v>706</v>
      </c>
      <c r="I411" s="17" t="s">
        <v>772</v>
      </c>
      <c r="J411" s="17" t="s">
        <v>707</v>
      </c>
      <c r="K411" s="17" t="s">
        <v>705</v>
      </c>
    </row>
    <row r="412" spans="1:11">
      <c r="A412" s="17" t="s">
        <v>1025</v>
      </c>
      <c r="B412" s="17" t="s">
        <v>966</v>
      </c>
      <c r="C412" s="17" t="s">
        <v>966</v>
      </c>
      <c r="D412" s="17" t="s">
        <v>822</v>
      </c>
      <c r="E412" s="17" t="s">
        <v>2955</v>
      </c>
      <c r="F412" t="s">
        <v>1171</v>
      </c>
      <c r="G412" s="17" t="s">
        <v>1172</v>
      </c>
      <c r="H412" s="17" t="s">
        <v>706</v>
      </c>
      <c r="I412" s="17" t="s">
        <v>772</v>
      </c>
      <c r="J412" s="17" t="s">
        <v>707</v>
      </c>
      <c r="K412" s="17" t="s">
        <v>705</v>
      </c>
    </row>
    <row r="413" spans="1:11">
      <c r="A413" s="17" t="s">
        <v>1025</v>
      </c>
      <c r="B413" s="17" t="s">
        <v>966</v>
      </c>
      <c r="C413" s="17" t="s">
        <v>966</v>
      </c>
      <c r="D413" s="17" t="s">
        <v>828</v>
      </c>
      <c r="E413" s="17" t="s">
        <v>2955</v>
      </c>
      <c r="F413" t="s">
        <v>1183</v>
      </c>
      <c r="G413" s="17" t="s">
        <v>1184</v>
      </c>
      <c r="H413" s="17" t="s">
        <v>706</v>
      </c>
      <c r="I413" s="17" t="s">
        <v>772</v>
      </c>
      <c r="J413" s="17" t="s">
        <v>707</v>
      </c>
      <c r="K413" s="17" t="s">
        <v>705</v>
      </c>
    </row>
    <row r="414" spans="1:11">
      <c r="A414" s="17" t="s">
        <v>1025</v>
      </c>
      <c r="B414" s="17" t="s">
        <v>966</v>
      </c>
      <c r="C414" s="17" t="s">
        <v>966</v>
      </c>
      <c r="D414" s="17" t="s">
        <v>834</v>
      </c>
      <c r="E414" s="17" t="s">
        <v>2955</v>
      </c>
      <c r="F414" t="s">
        <v>1111</v>
      </c>
      <c r="G414" s="17" t="s">
        <v>1112</v>
      </c>
      <c r="H414" s="17" t="s">
        <v>706</v>
      </c>
      <c r="I414" s="17" t="s">
        <v>772</v>
      </c>
      <c r="J414" s="17" t="s">
        <v>707</v>
      </c>
      <c r="K414" s="17" t="s">
        <v>705</v>
      </c>
    </row>
    <row r="415" spans="1:11">
      <c r="A415" s="17" t="s">
        <v>1025</v>
      </c>
      <c r="B415" s="17" t="s">
        <v>966</v>
      </c>
      <c r="C415" s="17" t="s">
        <v>966</v>
      </c>
      <c r="D415" s="17" t="s">
        <v>783</v>
      </c>
      <c r="E415" s="17" t="s">
        <v>2955</v>
      </c>
      <c r="F415" t="s">
        <v>1210</v>
      </c>
      <c r="G415" s="17" t="s">
        <v>1211</v>
      </c>
      <c r="H415" s="17" t="s">
        <v>706</v>
      </c>
      <c r="I415" s="17" t="s">
        <v>772</v>
      </c>
      <c r="J415" s="17" t="s">
        <v>707</v>
      </c>
      <c r="K415" s="17" t="s">
        <v>705</v>
      </c>
    </row>
    <row r="416" spans="1:11">
      <c r="A416" s="17" t="s">
        <v>1025</v>
      </c>
      <c r="B416" s="17" t="s">
        <v>966</v>
      </c>
      <c r="C416" s="17" t="s">
        <v>966</v>
      </c>
      <c r="D416" s="17" t="s">
        <v>900</v>
      </c>
      <c r="E416" s="17" t="s">
        <v>2955</v>
      </c>
      <c r="F416" t="s">
        <v>1169</v>
      </c>
      <c r="G416" s="17" t="s">
        <v>1170</v>
      </c>
      <c r="H416" s="17" t="s">
        <v>706</v>
      </c>
      <c r="I416" s="17" t="s">
        <v>772</v>
      </c>
      <c r="J416" s="17" t="s">
        <v>707</v>
      </c>
      <c r="K416" s="17" t="s">
        <v>705</v>
      </c>
    </row>
    <row r="417" spans="1:11">
      <c r="A417" s="17" t="s">
        <v>1025</v>
      </c>
      <c r="B417" s="17" t="s">
        <v>966</v>
      </c>
      <c r="C417" s="17" t="s">
        <v>966</v>
      </c>
      <c r="D417" s="17" t="s">
        <v>710</v>
      </c>
      <c r="E417" s="17" t="s">
        <v>2955</v>
      </c>
      <c r="F417" t="s">
        <v>1183</v>
      </c>
      <c r="G417" s="17" t="s">
        <v>1184</v>
      </c>
      <c r="H417" s="17" t="s">
        <v>706</v>
      </c>
      <c r="I417" s="17" t="s">
        <v>772</v>
      </c>
      <c r="J417" s="17" t="s">
        <v>707</v>
      </c>
      <c r="K417" s="17" t="s">
        <v>705</v>
      </c>
    </row>
    <row r="418" spans="1:11">
      <c r="A418" s="17" t="s">
        <v>1025</v>
      </c>
      <c r="B418" s="17" t="s">
        <v>966</v>
      </c>
      <c r="C418" s="17" t="s">
        <v>966</v>
      </c>
      <c r="D418" s="17" t="s">
        <v>890</v>
      </c>
      <c r="E418" s="17" t="s">
        <v>2955</v>
      </c>
      <c r="F418" t="s">
        <v>1066</v>
      </c>
      <c r="G418" s="17" t="s">
        <v>1067</v>
      </c>
      <c r="H418" s="17" t="s">
        <v>706</v>
      </c>
      <c r="I418" s="17" t="s">
        <v>772</v>
      </c>
      <c r="J418" s="17" t="s">
        <v>707</v>
      </c>
      <c r="K418" s="17" t="s">
        <v>705</v>
      </c>
    </row>
    <row r="419" spans="1:11">
      <c r="A419" s="17" t="s">
        <v>1025</v>
      </c>
      <c r="B419" s="17" t="s">
        <v>966</v>
      </c>
      <c r="C419" s="17" t="s">
        <v>966</v>
      </c>
      <c r="D419" s="17" t="s">
        <v>820</v>
      </c>
      <c r="E419" s="17" t="s">
        <v>2955</v>
      </c>
      <c r="F419" t="s">
        <v>1066</v>
      </c>
      <c r="G419" s="17" t="s">
        <v>1067</v>
      </c>
      <c r="H419" s="17" t="s">
        <v>706</v>
      </c>
      <c r="I419" s="17" t="s">
        <v>772</v>
      </c>
      <c r="J419" s="17" t="s">
        <v>707</v>
      </c>
      <c r="K419" s="17" t="s">
        <v>705</v>
      </c>
    </row>
    <row r="420" spans="1:11">
      <c r="A420" s="17" t="s">
        <v>1025</v>
      </c>
      <c r="B420" s="17" t="s">
        <v>966</v>
      </c>
      <c r="C420" s="17" t="s">
        <v>966</v>
      </c>
      <c r="D420" s="17" t="s">
        <v>1382</v>
      </c>
      <c r="E420" s="17" t="s">
        <v>2955</v>
      </c>
      <c r="F420" t="s">
        <v>1171</v>
      </c>
      <c r="G420" s="17" t="s">
        <v>1172</v>
      </c>
      <c r="H420" s="17" t="s">
        <v>706</v>
      </c>
      <c r="I420" s="17" t="s">
        <v>772</v>
      </c>
      <c r="J420" s="17" t="s">
        <v>707</v>
      </c>
      <c r="K420" s="17" t="s">
        <v>705</v>
      </c>
    </row>
    <row r="421" spans="1:11">
      <c r="A421" s="17" t="s">
        <v>1025</v>
      </c>
      <c r="B421" s="17" t="s">
        <v>966</v>
      </c>
      <c r="C421" s="17" t="s">
        <v>966</v>
      </c>
      <c r="D421" s="17" t="s">
        <v>826</v>
      </c>
      <c r="E421" s="17" t="s">
        <v>2955</v>
      </c>
      <c r="F421" t="s">
        <v>1183</v>
      </c>
      <c r="G421" s="17" t="s">
        <v>1184</v>
      </c>
      <c r="H421" s="17" t="s">
        <v>706</v>
      </c>
      <c r="I421" s="17" t="s">
        <v>772</v>
      </c>
      <c r="J421" s="17" t="s">
        <v>707</v>
      </c>
      <c r="K421" s="17" t="s">
        <v>705</v>
      </c>
    </row>
    <row r="422" spans="1:11">
      <c r="A422" s="17" t="s">
        <v>1025</v>
      </c>
      <c r="B422" s="17" t="s">
        <v>966</v>
      </c>
      <c r="C422" s="17" t="s">
        <v>966</v>
      </c>
      <c r="D422" s="17" t="s">
        <v>1383</v>
      </c>
      <c r="E422" s="17" t="s">
        <v>2955</v>
      </c>
      <c r="F422" t="s">
        <v>1111</v>
      </c>
      <c r="G422" s="17" t="s">
        <v>1112</v>
      </c>
      <c r="H422" s="17" t="s">
        <v>706</v>
      </c>
      <c r="I422" s="17" t="s">
        <v>772</v>
      </c>
      <c r="J422" s="17" t="s">
        <v>707</v>
      </c>
      <c r="K422" s="17" t="s">
        <v>705</v>
      </c>
    </row>
    <row r="423" spans="1:11">
      <c r="A423" s="17" t="s">
        <v>1025</v>
      </c>
      <c r="B423" s="17" t="s">
        <v>966</v>
      </c>
      <c r="C423" s="17" t="s">
        <v>966</v>
      </c>
      <c r="D423" s="17" t="s">
        <v>1384</v>
      </c>
      <c r="E423" s="17" t="s">
        <v>2955</v>
      </c>
      <c r="F423" t="s">
        <v>1066</v>
      </c>
      <c r="G423" s="17" t="s">
        <v>1067</v>
      </c>
      <c r="H423" s="17" t="s">
        <v>706</v>
      </c>
      <c r="I423" s="17" t="s">
        <v>772</v>
      </c>
      <c r="J423" s="17" t="s">
        <v>707</v>
      </c>
      <c r="K423" s="17" t="s">
        <v>705</v>
      </c>
    </row>
    <row r="424" spans="1:11">
      <c r="A424" s="17" t="s">
        <v>1025</v>
      </c>
      <c r="B424" s="17" t="s">
        <v>966</v>
      </c>
      <c r="C424" s="17" t="s">
        <v>966</v>
      </c>
      <c r="D424" s="17" t="s">
        <v>824</v>
      </c>
      <c r="E424" s="17" t="s">
        <v>2955</v>
      </c>
      <c r="F424" t="s">
        <v>1210</v>
      </c>
      <c r="G424" s="17" t="s">
        <v>1211</v>
      </c>
      <c r="H424" s="17" t="s">
        <v>706</v>
      </c>
      <c r="I424" s="17" t="s">
        <v>772</v>
      </c>
      <c r="J424" s="17" t="s">
        <v>707</v>
      </c>
      <c r="K424" s="17" t="s">
        <v>705</v>
      </c>
    </row>
    <row r="425" spans="1:11">
      <c r="A425" s="17" t="s">
        <v>1025</v>
      </c>
      <c r="B425" s="17" t="s">
        <v>966</v>
      </c>
      <c r="C425" s="17" t="s">
        <v>966</v>
      </c>
      <c r="D425" s="17" t="s">
        <v>906</v>
      </c>
      <c r="E425" s="17" t="s">
        <v>2955</v>
      </c>
      <c r="F425" t="s">
        <v>1183</v>
      </c>
      <c r="G425" s="17" t="s">
        <v>1184</v>
      </c>
      <c r="H425" s="17" t="s">
        <v>706</v>
      </c>
      <c r="I425" s="17" t="s">
        <v>772</v>
      </c>
      <c r="J425" s="17" t="s">
        <v>707</v>
      </c>
      <c r="K425" s="17" t="s">
        <v>705</v>
      </c>
    </row>
    <row r="426" spans="1:11">
      <c r="A426" s="17" t="s">
        <v>1025</v>
      </c>
      <c r="B426" s="17" t="s">
        <v>966</v>
      </c>
      <c r="C426" s="17" t="s">
        <v>966</v>
      </c>
      <c r="D426" s="17" t="s">
        <v>1385</v>
      </c>
      <c r="E426" s="17" t="s">
        <v>2955</v>
      </c>
      <c r="F426" t="s">
        <v>1221</v>
      </c>
      <c r="G426" s="17" t="s">
        <v>1222</v>
      </c>
      <c r="H426" s="17" t="s">
        <v>706</v>
      </c>
      <c r="I426" s="17" t="s">
        <v>772</v>
      </c>
      <c r="J426" s="17" t="s">
        <v>707</v>
      </c>
      <c r="K426" s="17" t="s">
        <v>705</v>
      </c>
    </row>
    <row r="427" spans="1:11">
      <c r="A427" s="17" t="s">
        <v>1025</v>
      </c>
      <c r="B427" s="17" t="s">
        <v>966</v>
      </c>
      <c r="C427" s="17" t="s">
        <v>965</v>
      </c>
      <c r="D427" s="17" t="s">
        <v>1386</v>
      </c>
      <c r="E427" s="17" t="s">
        <v>2955</v>
      </c>
      <c r="F427" t="s">
        <v>1387</v>
      </c>
      <c r="G427" s="17" t="s">
        <v>1388</v>
      </c>
      <c r="H427" s="17" t="s">
        <v>2</v>
      </c>
      <c r="I427" s="17" t="s">
        <v>190</v>
      </c>
      <c r="J427" s="17" t="s">
        <v>189</v>
      </c>
      <c r="K427" s="17" t="s">
        <v>1389</v>
      </c>
    </row>
    <row r="428" spans="1:11">
      <c r="A428" s="17" t="s">
        <v>1025</v>
      </c>
      <c r="B428" s="17" t="s">
        <v>966</v>
      </c>
      <c r="C428" s="17" t="s">
        <v>965</v>
      </c>
      <c r="D428" s="17" t="s">
        <v>1390</v>
      </c>
      <c r="E428" s="17" t="s">
        <v>2955</v>
      </c>
      <c r="F428" t="s">
        <v>1391</v>
      </c>
      <c r="G428" s="17" t="s">
        <v>1392</v>
      </c>
      <c r="H428" s="17" t="s">
        <v>2</v>
      </c>
      <c r="I428" s="17" t="s">
        <v>1393</v>
      </c>
      <c r="J428" s="17" t="s">
        <v>1394</v>
      </c>
      <c r="K428" s="17" t="s">
        <v>1395</v>
      </c>
    </row>
    <row r="429" spans="1:11">
      <c r="A429" s="17" t="s">
        <v>1025</v>
      </c>
      <c r="B429" s="17" t="s">
        <v>966</v>
      </c>
      <c r="C429" s="17" t="s">
        <v>965</v>
      </c>
      <c r="D429" s="17" t="s">
        <v>1396</v>
      </c>
      <c r="E429" s="17" t="s">
        <v>2955</v>
      </c>
      <c r="F429" t="s">
        <v>1397</v>
      </c>
      <c r="G429" s="17" t="s">
        <v>1398</v>
      </c>
      <c r="H429" s="17" t="s">
        <v>2</v>
      </c>
      <c r="I429" s="17" t="s">
        <v>1393</v>
      </c>
      <c r="J429" s="17" t="s">
        <v>1394</v>
      </c>
      <c r="K429" s="17" t="s">
        <v>1395</v>
      </c>
    </row>
    <row r="430" spans="1:11">
      <c r="A430" s="17" t="s">
        <v>1025</v>
      </c>
      <c r="B430" s="17" t="s">
        <v>966</v>
      </c>
      <c r="C430" s="17" t="s">
        <v>965</v>
      </c>
      <c r="D430" s="17" t="s">
        <v>389</v>
      </c>
      <c r="E430" s="17" t="s">
        <v>2955</v>
      </c>
      <c r="F430" t="s">
        <v>1391</v>
      </c>
      <c r="G430" s="17" t="s">
        <v>1392</v>
      </c>
      <c r="H430" s="17" t="s">
        <v>2</v>
      </c>
      <c r="I430" s="17" t="s">
        <v>1393</v>
      </c>
      <c r="J430" s="17" t="s">
        <v>1394</v>
      </c>
      <c r="K430" s="17" t="s">
        <v>1395</v>
      </c>
    </row>
    <row r="431" spans="1:11">
      <c r="A431" s="17" t="s">
        <v>1025</v>
      </c>
      <c r="B431" s="17" t="s">
        <v>966</v>
      </c>
      <c r="C431" s="17" t="s">
        <v>965</v>
      </c>
      <c r="D431" s="17" t="s">
        <v>390</v>
      </c>
      <c r="E431" s="17" t="s">
        <v>2955</v>
      </c>
      <c r="F431" t="s">
        <v>1399</v>
      </c>
      <c r="G431" s="17" t="s">
        <v>1400</v>
      </c>
      <c r="H431" s="17" t="s">
        <v>2</v>
      </c>
      <c r="I431" s="17" t="s">
        <v>1393</v>
      </c>
      <c r="J431" s="17" t="s">
        <v>1394</v>
      </c>
      <c r="K431" s="17" t="s">
        <v>1395</v>
      </c>
    </row>
    <row r="432" spans="1:11">
      <c r="A432" s="17" t="s">
        <v>1025</v>
      </c>
      <c r="B432" s="17" t="s">
        <v>966</v>
      </c>
      <c r="C432" s="17" t="s">
        <v>965</v>
      </c>
      <c r="D432" s="17" t="s">
        <v>1401</v>
      </c>
      <c r="E432" s="17" t="s">
        <v>2955</v>
      </c>
      <c r="F432" t="s">
        <v>1402</v>
      </c>
      <c r="G432" s="17" t="s">
        <v>1403</v>
      </c>
      <c r="H432" s="17" t="s">
        <v>2</v>
      </c>
      <c r="I432" s="17" t="s">
        <v>1393</v>
      </c>
      <c r="J432" s="17" t="s">
        <v>1394</v>
      </c>
      <c r="K432" s="17" t="s">
        <v>1395</v>
      </c>
    </row>
    <row r="433" spans="1:11">
      <c r="A433" s="17" t="s">
        <v>1025</v>
      </c>
      <c r="B433" s="17" t="s">
        <v>966</v>
      </c>
      <c r="C433" s="17" t="s">
        <v>965</v>
      </c>
      <c r="D433" s="17" t="s">
        <v>1404</v>
      </c>
      <c r="E433" s="17" t="s">
        <v>2955</v>
      </c>
      <c r="F433" t="s">
        <v>1405</v>
      </c>
      <c r="G433" s="17" t="s">
        <v>1406</v>
      </c>
      <c r="H433" s="17" t="s">
        <v>2</v>
      </c>
      <c r="I433" s="17" t="s">
        <v>1407</v>
      </c>
      <c r="J433" s="17" t="s">
        <v>127</v>
      </c>
      <c r="K433" s="17" t="s">
        <v>1408</v>
      </c>
    </row>
    <row r="434" spans="1:11">
      <c r="A434" s="17" t="s">
        <v>1025</v>
      </c>
      <c r="B434" s="17" t="s">
        <v>966</v>
      </c>
      <c r="C434" s="17" t="s">
        <v>965</v>
      </c>
      <c r="D434" s="17" t="s">
        <v>1409</v>
      </c>
      <c r="E434" s="17" t="s">
        <v>2955</v>
      </c>
      <c r="F434" t="s">
        <v>1399</v>
      </c>
      <c r="G434" s="17" t="s">
        <v>1400</v>
      </c>
      <c r="H434" s="17" t="s">
        <v>2</v>
      </c>
      <c r="I434" s="17" t="s">
        <v>1393</v>
      </c>
      <c r="J434" s="17" t="s">
        <v>1394</v>
      </c>
      <c r="K434" s="17" t="s">
        <v>1395</v>
      </c>
    </row>
    <row r="435" spans="1:11">
      <c r="A435" s="17" t="s">
        <v>1025</v>
      </c>
      <c r="B435" s="17" t="s">
        <v>966</v>
      </c>
      <c r="C435" s="17" t="s">
        <v>965</v>
      </c>
      <c r="D435" s="17" t="s">
        <v>1410</v>
      </c>
      <c r="E435" s="17" t="s">
        <v>2955</v>
      </c>
      <c r="F435" t="s">
        <v>1411</v>
      </c>
      <c r="G435" s="17" t="s">
        <v>1412</v>
      </c>
      <c r="H435" s="17" t="s">
        <v>2</v>
      </c>
      <c r="I435" s="17" t="s">
        <v>1393</v>
      </c>
      <c r="J435" s="17" t="s">
        <v>1394</v>
      </c>
      <c r="K435" s="17" t="s">
        <v>1395</v>
      </c>
    </row>
    <row r="436" spans="1:11">
      <c r="A436" s="17" t="s">
        <v>1025</v>
      </c>
      <c r="B436" s="17" t="s">
        <v>966</v>
      </c>
      <c r="C436" s="17" t="s">
        <v>965</v>
      </c>
      <c r="D436" s="17" t="s">
        <v>1413</v>
      </c>
      <c r="E436" s="17" t="s">
        <v>2955</v>
      </c>
      <c r="F436" t="s">
        <v>1391</v>
      </c>
      <c r="G436" s="17" t="s">
        <v>1392</v>
      </c>
      <c r="H436" s="17" t="s">
        <v>2</v>
      </c>
      <c r="I436" s="17" t="s">
        <v>1393</v>
      </c>
      <c r="J436" s="17" t="s">
        <v>1394</v>
      </c>
      <c r="K436" s="17" t="s">
        <v>1395</v>
      </c>
    </row>
    <row r="437" spans="1:11">
      <c r="A437" s="17" t="s">
        <v>1025</v>
      </c>
      <c r="B437" s="17" t="s">
        <v>966</v>
      </c>
      <c r="C437" s="17" t="s">
        <v>965</v>
      </c>
      <c r="D437" s="17" t="s">
        <v>1414</v>
      </c>
      <c r="E437" s="17" t="s">
        <v>2955</v>
      </c>
      <c r="F437" t="s">
        <v>1411</v>
      </c>
      <c r="G437" s="17" t="s">
        <v>1412</v>
      </c>
      <c r="H437" s="17" t="s">
        <v>2</v>
      </c>
      <c r="I437" s="17" t="s">
        <v>1393</v>
      </c>
      <c r="J437" s="17" t="s">
        <v>1394</v>
      </c>
      <c r="K437" s="17" t="s">
        <v>1395</v>
      </c>
    </row>
    <row r="438" spans="1:11">
      <c r="A438" s="17" t="s">
        <v>1025</v>
      </c>
      <c r="B438" s="17" t="s">
        <v>966</v>
      </c>
      <c r="C438" s="17" t="s">
        <v>965</v>
      </c>
      <c r="D438" s="17" t="s">
        <v>1415</v>
      </c>
      <c r="E438" s="17" t="s">
        <v>2955</v>
      </c>
      <c r="F438" t="s">
        <v>1416</v>
      </c>
      <c r="G438" s="17" t="s">
        <v>1417</v>
      </c>
      <c r="H438" s="17" t="s">
        <v>2</v>
      </c>
      <c r="I438" s="17" t="s">
        <v>1393</v>
      </c>
      <c r="J438" s="17" t="s">
        <v>1394</v>
      </c>
      <c r="K438" s="17" t="s">
        <v>1395</v>
      </c>
    </row>
    <row r="439" spans="1:11">
      <c r="A439" s="17" t="s">
        <v>1025</v>
      </c>
      <c r="B439" s="17" t="s">
        <v>966</v>
      </c>
      <c r="C439" s="17" t="s">
        <v>965</v>
      </c>
      <c r="D439" s="17" t="s">
        <v>1418</v>
      </c>
      <c r="E439" s="17" t="s">
        <v>2955</v>
      </c>
      <c r="F439" t="s">
        <v>1416</v>
      </c>
      <c r="G439" s="17" t="s">
        <v>1417</v>
      </c>
      <c r="H439" s="17" t="s">
        <v>2</v>
      </c>
      <c r="I439" s="17" t="s">
        <v>1393</v>
      </c>
      <c r="J439" s="17" t="s">
        <v>1394</v>
      </c>
      <c r="K439" s="17" t="s">
        <v>1395</v>
      </c>
    </row>
    <row r="440" spans="1:11">
      <c r="A440" s="17" t="s">
        <v>1025</v>
      </c>
      <c r="B440" s="17" t="s">
        <v>966</v>
      </c>
      <c r="C440" s="17" t="s">
        <v>965</v>
      </c>
      <c r="D440" s="17" t="s">
        <v>453</v>
      </c>
      <c r="E440" s="17" t="s">
        <v>2955</v>
      </c>
      <c r="F440" t="s">
        <v>1416</v>
      </c>
      <c r="G440" s="17" t="s">
        <v>1417</v>
      </c>
      <c r="H440" s="17" t="s">
        <v>2</v>
      </c>
      <c r="I440" s="17" t="s">
        <v>1393</v>
      </c>
      <c r="J440" s="17" t="s">
        <v>1394</v>
      </c>
      <c r="K440" s="17" t="s">
        <v>1395</v>
      </c>
    </row>
    <row r="441" spans="1:11">
      <c r="A441" s="17" t="s">
        <v>1025</v>
      </c>
      <c r="B441" s="17" t="s">
        <v>966</v>
      </c>
      <c r="C441" s="17" t="s">
        <v>965</v>
      </c>
      <c r="D441" s="17" t="s">
        <v>1419</v>
      </c>
      <c r="E441" s="17" t="s">
        <v>2955</v>
      </c>
      <c r="F441" t="s">
        <v>1416</v>
      </c>
      <c r="G441" s="17" t="s">
        <v>1417</v>
      </c>
      <c r="H441" s="17" t="s">
        <v>2</v>
      </c>
      <c r="I441" s="17" t="s">
        <v>1393</v>
      </c>
      <c r="J441" s="17" t="s">
        <v>1394</v>
      </c>
      <c r="K441" s="17" t="s">
        <v>1395</v>
      </c>
    </row>
    <row r="442" spans="1:11">
      <c r="A442" s="17" t="s">
        <v>1025</v>
      </c>
      <c r="B442" s="17" t="s">
        <v>966</v>
      </c>
      <c r="C442" s="17" t="s">
        <v>965</v>
      </c>
      <c r="D442" s="17" t="s">
        <v>1420</v>
      </c>
      <c r="E442" s="17" t="s">
        <v>2955</v>
      </c>
      <c r="F442" t="s">
        <v>1391</v>
      </c>
      <c r="G442" s="17" t="s">
        <v>1392</v>
      </c>
      <c r="H442" s="17" t="s">
        <v>2</v>
      </c>
      <c r="I442" s="17" t="s">
        <v>1393</v>
      </c>
      <c r="J442" s="17" t="s">
        <v>1394</v>
      </c>
      <c r="K442" s="17" t="s">
        <v>1395</v>
      </c>
    </row>
    <row r="443" spans="1:11">
      <c r="A443" s="17" t="s">
        <v>1025</v>
      </c>
      <c r="B443" s="17" t="s">
        <v>966</v>
      </c>
      <c r="C443" s="17" t="s">
        <v>965</v>
      </c>
      <c r="D443" s="17" t="s">
        <v>1421</v>
      </c>
      <c r="E443" s="17" t="s">
        <v>2955</v>
      </c>
      <c r="F443" t="s">
        <v>1391</v>
      </c>
      <c r="G443" s="17" t="s">
        <v>1392</v>
      </c>
      <c r="H443" s="17" t="s">
        <v>2</v>
      </c>
      <c r="I443" s="17" t="s">
        <v>1393</v>
      </c>
      <c r="J443" s="17" t="s">
        <v>1394</v>
      </c>
      <c r="K443" s="17" t="s">
        <v>1395</v>
      </c>
    </row>
    <row r="444" spans="1:11">
      <c r="A444" s="17" t="s">
        <v>1025</v>
      </c>
      <c r="B444" s="17" t="s">
        <v>966</v>
      </c>
      <c r="C444" s="17" t="s">
        <v>965</v>
      </c>
      <c r="D444" s="17" t="s">
        <v>1422</v>
      </c>
      <c r="E444" s="17" t="s">
        <v>2955</v>
      </c>
      <c r="F444" t="s">
        <v>1416</v>
      </c>
      <c r="G444" s="17" t="s">
        <v>1417</v>
      </c>
      <c r="H444" s="17" t="s">
        <v>2</v>
      </c>
      <c r="I444" s="17" t="s">
        <v>1393</v>
      </c>
      <c r="J444" s="17" t="s">
        <v>1394</v>
      </c>
      <c r="K444" s="17" t="s">
        <v>1395</v>
      </c>
    </row>
    <row r="445" spans="1:11">
      <c r="A445" s="17" t="s">
        <v>1025</v>
      </c>
      <c r="B445" s="17" t="s">
        <v>966</v>
      </c>
      <c r="C445" s="17" t="s">
        <v>965</v>
      </c>
      <c r="D445" s="17" t="s">
        <v>1423</v>
      </c>
      <c r="E445" s="17" t="s">
        <v>2955</v>
      </c>
      <c r="F445" t="s">
        <v>1416</v>
      </c>
      <c r="G445" s="17" t="s">
        <v>1417</v>
      </c>
      <c r="H445" s="17" t="s">
        <v>2</v>
      </c>
      <c r="I445" s="17" t="s">
        <v>1393</v>
      </c>
      <c r="J445" s="17" t="s">
        <v>1394</v>
      </c>
      <c r="K445" s="17" t="s">
        <v>1395</v>
      </c>
    </row>
    <row r="446" spans="1:11">
      <c r="A446" s="17" t="s">
        <v>1025</v>
      </c>
      <c r="B446" s="17" t="s">
        <v>966</v>
      </c>
      <c r="C446" s="17" t="s">
        <v>965</v>
      </c>
      <c r="D446" s="17" t="s">
        <v>1424</v>
      </c>
      <c r="E446" s="17" t="s">
        <v>2955</v>
      </c>
      <c r="F446" t="s">
        <v>1416</v>
      </c>
      <c r="G446" s="17" t="s">
        <v>1417</v>
      </c>
      <c r="H446" s="17" t="s">
        <v>2</v>
      </c>
      <c r="I446" s="17" t="s">
        <v>1393</v>
      </c>
      <c r="J446" s="17" t="s">
        <v>1394</v>
      </c>
      <c r="K446" s="17" t="s">
        <v>1395</v>
      </c>
    </row>
    <row r="447" spans="1:11">
      <c r="A447" s="17" t="s">
        <v>1025</v>
      </c>
      <c r="B447" s="17" t="s">
        <v>966</v>
      </c>
      <c r="C447" s="17" t="s">
        <v>965</v>
      </c>
      <c r="D447" s="17" t="s">
        <v>335</v>
      </c>
      <c r="E447" s="17" t="s">
        <v>2955</v>
      </c>
      <c r="F447" t="s">
        <v>1391</v>
      </c>
      <c r="G447" s="17" t="s">
        <v>1392</v>
      </c>
      <c r="H447" s="17" t="s">
        <v>2</v>
      </c>
      <c r="I447" s="17" t="s">
        <v>1393</v>
      </c>
      <c r="J447" s="17" t="s">
        <v>1394</v>
      </c>
      <c r="K447" s="17" t="s">
        <v>1395</v>
      </c>
    </row>
    <row r="448" spans="1:11">
      <c r="A448" s="17" t="s">
        <v>1025</v>
      </c>
      <c r="B448" s="17" t="s">
        <v>966</v>
      </c>
      <c r="C448" s="17" t="s">
        <v>965</v>
      </c>
      <c r="D448" s="17" t="s">
        <v>1425</v>
      </c>
      <c r="E448" s="17" t="s">
        <v>2955</v>
      </c>
      <c r="F448">
        <v>0</v>
      </c>
      <c r="G448" s="17" t="s">
        <v>1426</v>
      </c>
      <c r="H448" s="17" t="s">
        <v>2</v>
      </c>
      <c r="I448" s="17" t="s">
        <v>190</v>
      </c>
      <c r="J448" s="17" t="s">
        <v>189</v>
      </c>
      <c r="K448" s="17" t="s">
        <v>1389</v>
      </c>
    </row>
    <row r="449" spans="1:11">
      <c r="A449" s="17" t="s">
        <v>1025</v>
      </c>
      <c r="B449" s="17" t="s">
        <v>966</v>
      </c>
      <c r="C449" s="17" t="s">
        <v>965</v>
      </c>
      <c r="D449" s="17" t="s">
        <v>1427</v>
      </c>
      <c r="E449" s="17" t="s">
        <v>2955</v>
      </c>
      <c r="F449">
        <v>0</v>
      </c>
      <c r="G449" s="17" t="s">
        <v>1426</v>
      </c>
      <c r="H449" s="17" t="s">
        <v>2</v>
      </c>
      <c r="I449" s="17" t="s">
        <v>190</v>
      </c>
      <c r="J449" s="17" t="s">
        <v>189</v>
      </c>
      <c r="K449" s="17" t="s">
        <v>1389</v>
      </c>
    </row>
    <row r="450" spans="1:11">
      <c r="A450" s="17" t="s">
        <v>1025</v>
      </c>
      <c r="B450" s="17" t="s">
        <v>966</v>
      </c>
      <c r="C450" s="17" t="s">
        <v>965</v>
      </c>
      <c r="D450" s="17" t="s">
        <v>1428</v>
      </c>
      <c r="E450" s="17" t="s">
        <v>2955</v>
      </c>
      <c r="F450" t="s">
        <v>1402</v>
      </c>
      <c r="G450" s="17" t="s">
        <v>1403</v>
      </c>
      <c r="H450" s="17" t="s">
        <v>2</v>
      </c>
      <c r="I450" s="17" t="s">
        <v>1393</v>
      </c>
      <c r="J450" s="17" t="s">
        <v>1394</v>
      </c>
      <c r="K450" s="17" t="s">
        <v>1395</v>
      </c>
    </row>
    <row r="451" spans="1:11">
      <c r="A451" s="17" t="s">
        <v>1025</v>
      </c>
      <c r="B451" s="17" t="s">
        <v>966</v>
      </c>
      <c r="C451" s="17" t="s">
        <v>965</v>
      </c>
      <c r="D451" s="17" t="s">
        <v>1429</v>
      </c>
      <c r="E451" s="17" t="s">
        <v>2955</v>
      </c>
      <c r="F451" t="s">
        <v>1402</v>
      </c>
      <c r="G451" s="17" t="s">
        <v>1403</v>
      </c>
      <c r="H451" s="17" t="s">
        <v>2</v>
      </c>
      <c r="I451" s="17" t="s">
        <v>1393</v>
      </c>
      <c r="J451" s="17" t="s">
        <v>1394</v>
      </c>
      <c r="K451" s="17" t="s">
        <v>1395</v>
      </c>
    </row>
    <row r="452" spans="1:11">
      <c r="A452" s="17" t="s">
        <v>1025</v>
      </c>
      <c r="B452" s="17" t="s">
        <v>966</v>
      </c>
      <c r="C452" s="17" t="s">
        <v>965</v>
      </c>
      <c r="D452" s="17" t="s">
        <v>1430</v>
      </c>
      <c r="E452" s="17" t="s">
        <v>2955</v>
      </c>
      <c r="F452" t="s">
        <v>1402</v>
      </c>
      <c r="G452" s="17" t="s">
        <v>1403</v>
      </c>
      <c r="H452" s="17" t="s">
        <v>2</v>
      </c>
      <c r="I452" s="17" t="s">
        <v>1393</v>
      </c>
      <c r="J452" s="17" t="s">
        <v>1394</v>
      </c>
      <c r="K452" s="17" t="s">
        <v>1395</v>
      </c>
    </row>
    <row r="453" spans="1:11">
      <c r="A453" s="17" t="s">
        <v>1025</v>
      </c>
      <c r="B453" s="17" t="s">
        <v>966</v>
      </c>
      <c r="C453" s="17" t="s">
        <v>965</v>
      </c>
      <c r="D453" s="17" t="s">
        <v>1431</v>
      </c>
      <c r="E453" s="17" t="s">
        <v>2955</v>
      </c>
      <c r="F453" t="s">
        <v>1402</v>
      </c>
      <c r="G453" s="17" t="s">
        <v>1403</v>
      </c>
      <c r="H453" s="17" t="s">
        <v>2</v>
      </c>
      <c r="I453" s="17" t="s">
        <v>1393</v>
      </c>
      <c r="J453" s="17" t="s">
        <v>1394</v>
      </c>
      <c r="K453" s="17" t="s">
        <v>1395</v>
      </c>
    </row>
    <row r="454" spans="1:11">
      <c r="A454" s="17" t="s">
        <v>1025</v>
      </c>
      <c r="B454" s="17" t="s">
        <v>966</v>
      </c>
      <c r="C454" s="17" t="s">
        <v>965</v>
      </c>
      <c r="D454" s="17" t="s">
        <v>391</v>
      </c>
      <c r="E454" s="17" t="s">
        <v>2955</v>
      </c>
      <c r="F454" t="s">
        <v>1399</v>
      </c>
      <c r="G454" s="17" t="s">
        <v>1400</v>
      </c>
      <c r="H454" s="17" t="s">
        <v>2</v>
      </c>
      <c r="I454" s="17" t="s">
        <v>1393</v>
      </c>
      <c r="J454" s="17" t="s">
        <v>1394</v>
      </c>
      <c r="K454" s="17" t="s">
        <v>1395</v>
      </c>
    </row>
    <row r="455" spans="1:11">
      <c r="A455" s="17" t="s">
        <v>1025</v>
      </c>
      <c r="B455" s="17" t="s">
        <v>966</v>
      </c>
      <c r="C455" s="17" t="s">
        <v>965</v>
      </c>
      <c r="D455" s="17" t="s">
        <v>1432</v>
      </c>
      <c r="E455" s="17" t="s">
        <v>2955</v>
      </c>
      <c r="F455" t="s">
        <v>1402</v>
      </c>
      <c r="G455" s="17" t="s">
        <v>1403</v>
      </c>
      <c r="H455" s="17" t="s">
        <v>2</v>
      </c>
      <c r="I455" s="17" t="s">
        <v>1393</v>
      </c>
      <c r="J455" s="17" t="s">
        <v>1394</v>
      </c>
      <c r="K455" s="17" t="s">
        <v>1395</v>
      </c>
    </row>
    <row r="456" spans="1:11">
      <c r="A456" s="17" t="s">
        <v>1025</v>
      </c>
      <c r="B456" s="17" t="s">
        <v>966</v>
      </c>
      <c r="C456" s="17" t="s">
        <v>965</v>
      </c>
      <c r="D456" s="17" t="s">
        <v>1433</v>
      </c>
      <c r="E456" s="17" t="s">
        <v>2955</v>
      </c>
      <c r="F456" t="s">
        <v>1402</v>
      </c>
      <c r="G456" s="17" t="s">
        <v>1403</v>
      </c>
      <c r="H456" s="17" t="s">
        <v>2</v>
      </c>
      <c r="I456" s="17" t="s">
        <v>1393</v>
      </c>
      <c r="J456" s="17" t="s">
        <v>1394</v>
      </c>
      <c r="K456" s="17" t="s">
        <v>1395</v>
      </c>
    </row>
    <row r="457" spans="1:11">
      <c r="A457" s="17" t="s">
        <v>1025</v>
      </c>
      <c r="B457" s="17" t="s">
        <v>966</v>
      </c>
      <c r="C457" s="17" t="s">
        <v>965</v>
      </c>
      <c r="D457" s="17" t="s">
        <v>1434</v>
      </c>
      <c r="E457" s="17" t="s">
        <v>2955</v>
      </c>
      <c r="F457" t="s">
        <v>1399</v>
      </c>
      <c r="G457" s="17" t="s">
        <v>1400</v>
      </c>
      <c r="H457" s="17" t="s">
        <v>2</v>
      </c>
      <c r="I457" s="17" t="s">
        <v>1393</v>
      </c>
      <c r="J457" s="17" t="s">
        <v>1394</v>
      </c>
      <c r="K457" s="17" t="s">
        <v>1395</v>
      </c>
    </row>
    <row r="458" spans="1:11">
      <c r="A458" s="17" t="s">
        <v>1025</v>
      </c>
      <c r="B458" s="17" t="s">
        <v>966</v>
      </c>
      <c r="C458" s="17" t="s">
        <v>965</v>
      </c>
      <c r="D458" s="17" t="s">
        <v>1435</v>
      </c>
      <c r="E458" s="17" t="s">
        <v>2955</v>
      </c>
      <c r="F458" t="s">
        <v>1402</v>
      </c>
      <c r="G458" s="17" t="s">
        <v>1403</v>
      </c>
      <c r="H458" s="17" t="s">
        <v>2</v>
      </c>
      <c r="I458" s="17" t="s">
        <v>1393</v>
      </c>
      <c r="J458" s="17" t="s">
        <v>1394</v>
      </c>
      <c r="K458" s="17" t="s">
        <v>1395</v>
      </c>
    </row>
    <row r="459" spans="1:11">
      <c r="A459" s="17" t="s">
        <v>1025</v>
      </c>
      <c r="B459" s="17" t="s">
        <v>966</v>
      </c>
      <c r="C459" s="17" t="s">
        <v>965</v>
      </c>
      <c r="D459" s="17" t="s">
        <v>1436</v>
      </c>
      <c r="E459" s="17" t="s">
        <v>2955</v>
      </c>
      <c r="F459" t="s">
        <v>1399</v>
      </c>
      <c r="G459" s="17" t="s">
        <v>1400</v>
      </c>
      <c r="H459" s="17" t="s">
        <v>2</v>
      </c>
      <c r="I459" s="17" t="s">
        <v>1393</v>
      </c>
      <c r="J459" s="17" t="s">
        <v>1394</v>
      </c>
      <c r="K459" s="17" t="s">
        <v>1395</v>
      </c>
    </row>
    <row r="460" spans="1:11">
      <c r="A460" s="17" t="s">
        <v>1025</v>
      </c>
      <c r="B460" s="17" t="s">
        <v>966</v>
      </c>
      <c r="C460" s="17" t="s">
        <v>965</v>
      </c>
      <c r="D460" s="17" t="s">
        <v>1437</v>
      </c>
      <c r="E460" s="17" t="s">
        <v>2955</v>
      </c>
      <c r="F460" t="s">
        <v>1402</v>
      </c>
      <c r="G460" s="17" t="s">
        <v>1403</v>
      </c>
      <c r="H460" s="17" t="s">
        <v>2</v>
      </c>
      <c r="I460" s="17" t="s">
        <v>1393</v>
      </c>
      <c r="J460" s="17" t="s">
        <v>1394</v>
      </c>
      <c r="K460" s="17" t="s">
        <v>1395</v>
      </c>
    </row>
    <row r="461" spans="1:11">
      <c r="A461" s="17" t="s">
        <v>1025</v>
      </c>
      <c r="B461" s="17" t="s">
        <v>966</v>
      </c>
      <c r="C461" s="17" t="s">
        <v>965</v>
      </c>
      <c r="D461" s="17" t="s">
        <v>1438</v>
      </c>
      <c r="E461" s="17" t="s">
        <v>2955</v>
      </c>
      <c r="F461" t="s">
        <v>1439</v>
      </c>
      <c r="G461" s="17" t="s">
        <v>1440</v>
      </c>
      <c r="H461" s="17" t="s">
        <v>1</v>
      </c>
      <c r="I461" s="17" t="s">
        <v>1441</v>
      </c>
      <c r="J461" s="17" t="s">
        <v>105</v>
      </c>
      <c r="K461" s="17" t="s">
        <v>1442</v>
      </c>
    </row>
    <row r="462" spans="1:11">
      <c r="A462" s="17" t="s">
        <v>1025</v>
      </c>
      <c r="B462" s="17" t="s">
        <v>966</v>
      </c>
      <c r="C462" s="17" t="s">
        <v>965</v>
      </c>
      <c r="D462" s="17" t="s">
        <v>1443</v>
      </c>
      <c r="E462" s="17" t="s">
        <v>2955</v>
      </c>
      <c r="F462">
        <v>0</v>
      </c>
      <c r="G462" s="17" t="s">
        <v>1444</v>
      </c>
      <c r="H462" s="17" t="s">
        <v>2</v>
      </c>
      <c r="I462" s="17" t="s">
        <v>1393</v>
      </c>
      <c r="J462" s="17" t="s">
        <v>1394</v>
      </c>
      <c r="K462" s="17" t="s">
        <v>1395</v>
      </c>
    </row>
    <row r="463" spans="1:11">
      <c r="A463" s="17" t="s">
        <v>1025</v>
      </c>
      <c r="B463" s="17" t="s">
        <v>966</v>
      </c>
      <c r="C463" s="17" t="s">
        <v>965</v>
      </c>
      <c r="D463" s="17" t="s">
        <v>1445</v>
      </c>
      <c r="E463" s="17" t="s">
        <v>2955</v>
      </c>
      <c r="F463">
        <v>0</v>
      </c>
      <c r="G463" s="17" t="s">
        <v>1446</v>
      </c>
      <c r="H463" s="17" t="s">
        <v>2</v>
      </c>
      <c r="I463" s="17" t="s">
        <v>1393</v>
      </c>
      <c r="J463" s="17" t="s">
        <v>1394</v>
      </c>
      <c r="K463" s="17" t="s">
        <v>1395</v>
      </c>
    </row>
    <row r="464" spans="1:11">
      <c r="A464" s="17" t="s">
        <v>1025</v>
      </c>
      <c r="B464" s="17" t="s">
        <v>966</v>
      </c>
      <c r="C464" s="17" t="s">
        <v>965</v>
      </c>
      <c r="D464" s="17" t="s">
        <v>1447</v>
      </c>
      <c r="E464" s="17" t="s">
        <v>2955</v>
      </c>
      <c r="F464" t="s">
        <v>1448</v>
      </c>
      <c r="G464" s="17" t="s">
        <v>1449</v>
      </c>
      <c r="H464" s="17" t="s">
        <v>2</v>
      </c>
      <c r="I464" s="17" t="s">
        <v>1393</v>
      </c>
      <c r="J464" s="17" t="s">
        <v>1394</v>
      </c>
      <c r="K464" s="17" t="s">
        <v>1395</v>
      </c>
    </row>
    <row r="465" spans="1:11">
      <c r="A465" s="17" t="s">
        <v>1025</v>
      </c>
      <c r="B465" s="17" t="s">
        <v>966</v>
      </c>
      <c r="C465" s="17" t="s">
        <v>965</v>
      </c>
      <c r="D465" s="17" t="s">
        <v>1450</v>
      </c>
      <c r="E465" s="17" t="s">
        <v>2955</v>
      </c>
      <c r="F465">
        <v>0</v>
      </c>
      <c r="G465" s="17" t="s">
        <v>1446</v>
      </c>
      <c r="H465" s="17" t="s">
        <v>2</v>
      </c>
      <c r="I465" s="17" t="s">
        <v>1393</v>
      </c>
      <c r="J465" s="17" t="s">
        <v>1394</v>
      </c>
      <c r="K465" s="17" t="s">
        <v>1395</v>
      </c>
    </row>
    <row r="466" spans="1:11">
      <c r="A466" s="17" t="s">
        <v>1025</v>
      </c>
      <c r="B466" s="17" t="s">
        <v>966</v>
      </c>
      <c r="C466" s="17" t="s">
        <v>965</v>
      </c>
      <c r="D466" s="17" t="s">
        <v>1451</v>
      </c>
      <c r="E466" s="17" t="s">
        <v>2955</v>
      </c>
      <c r="F466">
        <v>0</v>
      </c>
      <c r="G466" s="17" t="s">
        <v>1444</v>
      </c>
      <c r="H466" s="17" t="s">
        <v>2</v>
      </c>
      <c r="I466" s="17" t="s">
        <v>1393</v>
      </c>
      <c r="J466" s="17" t="s">
        <v>1394</v>
      </c>
      <c r="K466" s="17" t="s">
        <v>1395</v>
      </c>
    </row>
    <row r="467" spans="1:11">
      <c r="A467" s="17" t="s">
        <v>1025</v>
      </c>
      <c r="B467" s="17" t="s">
        <v>966</v>
      </c>
      <c r="C467" s="17" t="s">
        <v>965</v>
      </c>
      <c r="D467" s="17" t="s">
        <v>1452</v>
      </c>
      <c r="E467" s="17" t="s">
        <v>2955</v>
      </c>
      <c r="F467">
        <v>0</v>
      </c>
      <c r="G467" s="17" t="s">
        <v>1444</v>
      </c>
      <c r="H467" s="17" t="s">
        <v>2</v>
      </c>
      <c r="I467" s="17" t="s">
        <v>1393</v>
      </c>
      <c r="J467" s="17" t="s">
        <v>1394</v>
      </c>
      <c r="K467" s="17" t="s">
        <v>1395</v>
      </c>
    </row>
    <row r="468" spans="1:11">
      <c r="A468" s="17" t="s">
        <v>1025</v>
      </c>
      <c r="B468" s="17" t="s">
        <v>966</v>
      </c>
      <c r="C468" s="17" t="s">
        <v>965</v>
      </c>
      <c r="D468" s="17" t="s">
        <v>1453</v>
      </c>
      <c r="E468" s="17" t="s">
        <v>2955</v>
      </c>
      <c r="F468">
        <v>0</v>
      </c>
      <c r="G468" s="17" t="s">
        <v>1444</v>
      </c>
      <c r="H468" s="17" t="s">
        <v>2</v>
      </c>
      <c r="I468" s="17" t="s">
        <v>1393</v>
      </c>
      <c r="J468" s="17" t="s">
        <v>1394</v>
      </c>
      <c r="K468" s="17" t="s">
        <v>1395</v>
      </c>
    </row>
    <row r="469" spans="1:11">
      <c r="A469" s="17" t="s">
        <v>1025</v>
      </c>
      <c r="B469" s="17" t="s">
        <v>966</v>
      </c>
      <c r="C469" s="17" t="s">
        <v>965</v>
      </c>
      <c r="D469" s="17" t="s">
        <v>1454</v>
      </c>
      <c r="E469" s="17" t="s">
        <v>2955</v>
      </c>
      <c r="F469" t="s">
        <v>1455</v>
      </c>
      <c r="G469" s="17" t="s">
        <v>1456</v>
      </c>
      <c r="H469" s="17" t="s">
        <v>2</v>
      </c>
      <c r="I469" s="17" t="s">
        <v>1393</v>
      </c>
      <c r="J469" s="17" t="s">
        <v>1394</v>
      </c>
      <c r="K469" s="17" t="s">
        <v>1395</v>
      </c>
    </row>
    <row r="470" spans="1:11">
      <c r="A470" s="17" t="s">
        <v>1025</v>
      </c>
      <c r="B470" s="17" t="s">
        <v>966</v>
      </c>
      <c r="C470" s="17" t="s">
        <v>965</v>
      </c>
      <c r="D470" s="17" t="s">
        <v>1457</v>
      </c>
      <c r="E470" s="17" t="s">
        <v>2955</v>
      </c>
      <c r="F470" t="s">
        <v>1458</v>
      </c>
      <c r="G470" s="17" t="s">
        <v>1459</v>
      </c>
      <c r="H470" s="17" t="s">
        <v>2</v>
      </c>
      <c r="I470" s="17" t="s">
        <v>1393</v>
      </c>
      <c r="J470" s="17" t="s">
        <v>1394</v>
      </c>
      <c r="K470" s="17" t="s">
        <v>1395</v>
      </c>
    </row>
    <row r="471" spans="1:11">
      <c r="A471" s="17" t="s">
        <v>1025</v>
      </c>
      <c r="B471" s="17" t="s">
        <v>966</v>
      </c>
      <c r="C471" s="17" t="s">
        <v>965</v>
      </c>
      <c r="D471" s="17" t="s">
        <v>1460</v>
      </c>
      <c r="E471" s="17" t="s">
        <v>2955</v>
      </c>
      <c r="F471">
        <v>0</v>
      </c>
      <c r="G471" s="17" t="s">
        <v>1446</v>
      </c>
      <c r="H471" s="17" t="s">
        <v>2</v>
      </c>
      <c r="I471" s="17" t="s">
        <v>1393</v>
      </c>
      <c r="J471" s="17" t="s">
        <v>1394</v>
      </c>
      <c r="K471" s="17" t="s">
        <v>1395</v>
      </c>
    </row>
    <row r="472" spans="1:11">
      <c r="A472" s="17" t="s">
        <v>1025</v>
      </c>
      <c r="B472" s="17" t="s">
        <v>966</v>
      </c>
      <c r="C472" s="17" t="s">
        <v>965</v>
      </c>
      <c r="D472" s="17" t="s">
        <v>1461</v>
      </c>
      <c r="E472" s="17" t="s">
        <v>2955</v>
      </c>
      <c r="F472">
        <v>0</v>
      </c>
      <c r="G472" s="17" t="s">
        <v>1446</v>
      </c>
      <c r="H472" s="17" t="s">
        <v>2</v>
      </c>
      <c r="I472" s="17" t="s">
        <v>1393</v>
      </c>
      <c r="J472" s="17" t="s">
        <v>1394</v>
      </c>
      <c r="K472" s="17" t="s">
        <v>1395</v>
      </c>
    </row>
    <row r="473" spans="1:11">
      <c r="A473" s="17" t="s">
        <v>1025</v>
      </c>
      <c r="B473" s="17" t="s">
        <v>966</v>
      </c>
      <c r="C473" s="17" t="s">
        <v>965</v>
      </c>
      <c r="D473" s="17" t="s">
        <v>1462</v>
      </c>
      <c r="E473" s="17" t="s">
        <v>2955</v>
      </c>
      <c r="F473">
        <v>0</v>
      </c>
      <c r="G473" s="17" t="s">
        <v>1446</v>
      </c>
      <c r="H473" s="17" t="s">
        <v>2</v>
      </c>
      <c r="I473" s="17" t="s">
        <v>1393</v>
      </c>
      <c r="J473" s="17" t="s">
        <v>1394</v>
      </c>
      <c r="K473" s="17" t="s">
        <v>1395</v>
      </c>
    </row>
    <row r="474" spans="1:11">
      <c r="A474" s="17" t="s">
        <v>1025</v>
      </c>
      <c r="B474" s="17" t="s">
        <v>966</v>
      </c>
      <c r="C474" s="17" t="s">
        <v>965</v>
      </c>
      <c r="D474" s="17" t="s">
        <v>1463</v>
      </c>
      <c r="E474" s="17" t="s">
        <v>2955</v>
      </c>
      <c r="F474">
        <v>0</v>
      </c>
      <c r="G474" s="17" t="s">
        <v>1446</v>
      </c>
      <c r="H474" s="17" t="s">
        <v>2</v>
      </c>
      <c r="I474" s="17" t="s">
        <v>1393</v>
      </c>
      <c r="J474" s="17" t="s">
        <v>1394</v>
      </c>
      <c r="K474" s="17" t="s">
        <v>1395</v>
      </c>
    </row>
    <row r="475" spans="1:11">
      <c r="A475" s="17" t="s">
        <v>1025</v>
      </c>
      <c r="B475" s="17" t="s">
        <v>966</v>
      </c>
      <c r="C475" s="17" t="s">
        <v>965</v>
      </c>
      <c r="D475" s="17" t="s">
        <v>1464</v>
      </c>
      <c r="E475" s="17" t="s">
        <v>2955</v>
      </c>
      <c r="F475" t="s">
        <v>1455</v>
      </c>
      <c r="G475" s="17" t="s">
        <v>1456</v>
      </c>
      <c r="H475" s="17" t="s">
        <v>2</v>
      </c>
      <c r="I475" s="17" t="s">
        <v>1393</v>
      </c>
      <c r="J475" s="17" t="s">
        <v>1394</v>
      </c>
      <c r="K475" s="17" t="s">
        <v>1395</v>
      </c>
    </row>
    <row r="476" spans="1:11">
      <c r="A476" s="17" t="s">
        <v>1025</v>
      </c>
      <c r="B476" s="17" t="s">
        <v>966</v>
      </c>
      <c r="C476" s="17" t="s">
        <v>965</v>
      </c>
      <c r="D476" s="17" t="s">
        <v>459</v>
      </c>
      <c r="E476" s="17" t="s">
        <v>2955</v>
      </c>
      <c r="F476">
        <v>0</v>
      </c>
      <c r="G476" s="17" t="s">
        <v>1446</v>
      </c>
      <c r="H476" s="17" t="s">
        <v>2</v>
      </c>
      <c r="I476" s="17" t="s">
        <v>1393</v>
      </c>
      <c r="J476" s="17" t="s">
        <v>1394</v>
      </c>
      <c r="K476" s="17" t="s">
        <v>1395</v>
      </c>
    </row>
    <row r="477" spans="1:11">
      <c r="A477" s="17" t="s">
        <v>1025</v>
      </c>
      <c r="B477" s="17" t="s">
        <v>966</v>
      </c>
      <c r="C477" s="17" t="s">
        <v>965</v>
      </c>
      <c r="D477" s="17" t="s">
        <v>458</v>
      </c>
      <c r="E477" s="17" t="s">
        <v>2955</v>
      </c>
      <c r="F477">
        <v>0</v>
      </c>
      <c r="G477" s="17" t="s">
        <v>1446</v>
      </c>
      <c r="H477" s="17" t="s">
        <v>2</v>
      </c>
      <c r="I477" s="17" t="s">
        <v>1393</v>
      </c>
      <c r="J477" s="17" t="s">
        <v>1394</v>
      </c>
      <c r="K477" s="17" t="s">
        <v>1395</v>
      </c>
    </row>
    <row r="478" spans="1:11">
      <c r="A478" s="17" t="s">
        <v>1025</v>
      </c>
      <c r="B478" s="17" t="s">
        <v>966</v>
      </c>
      <c r="C478" s="17" t="s">
        <v>965</v>
      </c>
      <c r="D478" s="17" t="s">
        <v>687</v>
      </c>
      <c r="E478" s="17" t="s">
        <v>2955</v>
      </c>
      <c r="F478" t="s">
        <v>1465</v>
      </c>
      <c r="G478" s="17" t="s">
        <v>1466</v>
      </c>
      <c r="H478" s="17" t="s">
        <v>2</v>
      </c>
      <c r="I478" s="17" t="s">
        <v>340</v>
      </c>
      <c r="J478" s="17" t="s">
        <v>129</v>
      </c>
      <c r="K478" s="17" t="s">
        <v>1467</v>
      </c>
    </row>
    <row r="479" spans="1:11">
      <c r="A479" s="17" t="s">
        <v>1025</v>
      </c>
      <c r="B479" s="17" t="s">
        <v>966</v>
      </c>
      <c r="C479" s="17" t="s">
        <v>965</v>
      </c>
      <c r="D479" s="17" t="s">
        <v>1468</v>
      </c>
      <c r="E479" s="17" t="s">
        <v>2955</v>
      </c>
      <c r="F479" t="s">
        <v>1465</v>
      </c>
      <c r="G479" s="17" t="s">
        <v>1466</v>
      </c>
      <c r="H479" s="17" t="s">
        <v>2</v>
      </c>
      <c r="I479" s="17" t="s">
        <v>340</v>
      </c>
      <c r="J479" s="17" t="s">
        <v>129</v>
      </c>
      <c r="K479" s="17" t="s">
        <v>1467</v>
      </c>
    </row>
    <row r="480" spans="1:11">
      <c r="A480" s="17" t="s">
        <v>1025</v>
      </c>
      <c r="B480" s="17" t="s">
        <v>966</v>
      </c>
      <c r="C480" s="17" t="s">
        <v>965</v>
      </c>
      <c r="D480" s="17" t="s">
        <v>1469</v>
      </c>
      <c r="E480" s="17" t="s">
        <v>2955</v>
      </c>
      <c r="F480" t="s">
        <v>1465</v>
      </c>
      <c r="G480" s="17" t="s">
        <v>1466</v>
      </c>
      <c r="H480" s="17" t="s">
        <v>2</v>
      </c>
      <c r="I480" s="17" t="s">
        <v>340</v>
      </c>
      <c r="J480" s="17" t="s">
        <v>129</v>
      </c>
      <c r="K480" s="17" t="s">
        <v>1467</v>
      </c>
    </row>
    <row r="481" spans="1:11">
      <c r="A481" s="17" t="s">
        <v>1025</v>
      </c>
      <c r="B481" s="17" t="s">
        <v>966</v>
      </c>
      <c r="C481" s="17" t="s">
        <v>965</v>
      </c>
      <c r="D481" s="17" t="s">
        <v>262</v>
      </c>
      <c r="E481" s="17" t="s">
        <v>2955</v>
      </c>
      <c r="F481" t="s">
        <v>1470</v>
      </c>
      <c r="G481" s="17" t="s">
        <v>1471</v>
      </c>
      <c r="H481" s="17" t="s">
        <v>2</v>
      </c>
      <c r="I481" s="17" t="s">
        <v>190</v>
      </c>
      <c r="J481" s="17" t="s">
        <v>189</v>
      </c>
      <c r="K481" s="17" t="s">
        <v>1389</v>
      </c>
    </row>
    <row r="482" spans="1:11">
      <c r="A482" s="17" t="s">
        <v>1025</v>
      </c>
      <c r="B482" s="17" t="s">
        <v>966</v>
      </c>
      <c r="C482" s="17" t="s">
        <v>965</v>
      </c>
      <c r="D482" s="17" t="s">
        <v>1472</v>
      </c>
      <c r="E482" s="17" t="s">
        <v>2955</v>
      </c>
      <c r="F482" t="s">
        <v>1473</v>
      </c>
      <c r="G482" s="17" t="s">
        <v>1474</v>
      </c>
      <c r="H482" s="17" t="s">
        <v>2</v>
      </c>
      <c r="I482" s="17" t="s">
        <v>190</v>
      </c>
      <c r="J482" s="17" t="s">
        <v>189</v>
      </c>
      <c r="K482" s="17" t="s">
        <v>1389</v>
      </c>
    </row>
    <row r="483" spans="1:11">
      <c r="A483" s="17" t="s">
        <v>1025</v>
      </c>
      <c r="B483" s="17" t="s">
        <v>966</v>
      </c>
      <c r="C483" s="17" t="s">
        <v>965</v>
      </c>
      <c r="D483" s="17" t="s">
        <v>611</v>
      </c>
      <c r="E483" s="17" t="s">
        <v>2955</v>
      </c>
      <c r="F483" t="s">
        <v>1470</v>
      </c>
      <c r="G483" s="17" t="s">
        <v>1471</v>
      </c>
      <c r="H483" s="17" t="s">
        <v>2</v>
      </c>
      <c r="I483" s="17" t="s">
        <v>190</v>
      </c>
      <c r="J483" s="17" t="s">
        <v>189</v>
      </c>
      <c r="K483" s="17" t="s">
        <v>1389</v>
      </c>
    </row>
    <row r="484" spans="1:11">
      <c r="A484" s="17" t="s">
        <v>1025</v>
      </c>
      <c r="B484" s="17" t="s">
        <v>966</v>
      </c>
      <c r="C484" s="17" t="s">
        <v>965</v>
      </c>
      <c r="D484" s="17" t="s">
        <v>1475</v>
      </c>
      <c r="E484" s="17" t="s">
        <v>2955</v>
      </c>
      <c r="F484" t="s">
        <v>1473</v>
      </c>
      <c r="G484" s="17" t="s">
        <v>1474</v>
      </c>
      <c r="H484" s="17" t="s">
        <v>2</v>
      </c>
      <c r="I484" s="17" t="s">
        <v>190</v>
      </c>
      <c r="J484" s="17" t="s">
        <v>189</v>
      </c>
      <c r="K484" s="17" t="s">
        <v>1389</v>
      </c>
    </row>
    <row r="485" spans="1:11">
      <c r="A485" s="17" t="s">
        <v>1025</v>
      </c>
      <c r="B485" s="17" t="s">
        <v>966</v>
      </c>
      <c r="C485" s="17" t="s">
        <v>965</v>
      </c>
      <c r="D485" s="17" t="s">
        <v>376</v>
      </c>
      <c r="E485" s="17" t="s">
        <v>2955</v>
      </c>
      <c r="F485">
        <v>0</v>
      </c>
      <c r="G485" s="17" t="s">
        <v>1426</v>
      </c>
      <c r="H485" s="17" t="s">
        <v>2</v>
      </c>
      <c r="I485" s="17" t="s">
        <v>190</v>
      </c>
      <c r="J485" s="17" t="s">
        <v>189</v>
      </c>
      <c r="K485" s="17" t="s">
        <v>1389</v>
      </c>
    </row>
    <row r="486" spans="1:11">
      <c r="A486" s="17" t="s">
        <v>1025</v>
      </c>
      <c r="B486" s="17" t="s">
        <v>966</v>
      </c>
      <c r="C486" s="17" t="s">
        <v>965</v>
      </c>
      <c r="D486" s="17" t="s">
        <v>377</v>
      </c>
      <c r="E486" s="17" t="s">
        <v>2955</v>
      </c>
      <c r="F486">
        <v>0</v>
      </c>
      <c r="G486" s="17" t="s">
        <v>1426</v>
      </c>
      <c r="H486" s="17" t="s">
        <v>2</v>
      </c>
      <c r="I486" s="17" t="s">
        <v>190</v>
      </c>
      <c r="J486" s="17" t="s">
        <v>189</v>
      </c>
      <c r="K486" s="17" t="s">
        <v>1389</v>
      </c>
    </row>
    <row r="487" spans="1:11">
      <c r="A487" s="17" t="s">
        <v>1025</v>
      </c>
      <c r="B487" s="17" t="s">
        <v>966</v>
      </c>
      <c r="C487" s="17" t="s">
        <v>965</v>
      </c>
      <c r="D487" s="17" t="s">
        <v>1476</v>
      </c>
      <c r="E487" s="17" t="s">
        <v>2955</v>
      </c>
      <c r="F487" t="s">
        <v>1473</v>
      </c>
      <c r="G487" s="17" t="s">
        <v>1474</v>
      </c>
      <c r="H487" s="17" t="s">
        <v>2</v>
      </c>
      <c r="I487" s="17" t="s">
        <v>190</v>
      </c>
      <c r="J487" s="17" t="s">
        <v>189</v>
      </c>
      <c r="K487" s="17" t="s">
        <v>1389</v>
      </c>
    </row>
    <row r="488" spans="1:11">
      <c r="A488" s="17" t="s">
        <v>1025</v>
      </c>
      <c r="B488" s="17" t="s">
        <v>966</v>
      </c>
      <c r="C488" s="17" t="s">
        <v>965</v>
      </c>
      <c r="D488" s="17" t="s">
        <v>577</v>
      </c>
      <c r="E488" s="17" t="s">
        <v>2955</v>
      </c>
      <c r="F488" t="s">
        <v>1470</v>
      </c>
      <c r="G488" s="17" t="s">
        <v>1471</v>
      </c>
      <c r="H488" s="17" t="s">
        <v>2</v>
      </c>
      <c r="I488" s="17" t="s">
        <v>190</v>
      </c>
      <c r="J488" s="17" t="s">
        <v>189</v>
      </c>
      <c r="K488" s="17" t="s">
        <v>1389</v>
      </c>
    </row>
    <row r="489" spans="1:11">
      <c r="A489" s="17" t="s">
        <v>1025</v>
      </c>
      <c r="B489" s="17" t="s">
        <v>966</v>
      </c>
      <c r="C489" s="17" t="s">
        <v>965</v>
      </c>
      <c r="D489" s="17" t="s">
        <v>378</v>
      </c>
      <c r="E489" s="17" t="s">
        <v>2955</v>
      </c>
      <c r="F489">
        <v>0</v>
      </c>
      <c r="G489" s="17" t="s">
        <v>1426</v>
      </c>
      <c r="H489" s="17" t="s">
        <v>2</v>
      </c>
      <c r="I489" s="17" t="s">
        <v>190</v>
      </c>
      <c r="J489" s="17" t="s">
        <v>189</v>
      </c>
      <c r="K489" s="17" t="s">
        <v>1389</v>
      </c>
    </row>
    <row r="490" spans="1:11">
      <c r="A490" s="17" t="s">
        <v>1025</v>
      </c>
      <c r="B490" s="17" t="s">
        <v>966</v>
      </c>
      <c r="C490" s="17" t="s">
        <v>965</v>
      </c>
      <c r="D490" s="17" t="s">
        <v>1477</v>
      </c>
      <c r="E490" s="17" t="s">
        <v>2955</v>
      </c>
      <c r="F490" t="s">
        <v>1473</v>
      </c>
      <c r="G490" s="17" t="s">
        <v>1474</v>
      </c>
      <c r="H490" s="17" t="s">
        <v>2</v>
      </c>
      <c r="I490" s="17" t="s">
        <v>190</v>
      </c>
      <c r="J490" s="17" t="s">
        <v>189</v>
      </c>
      <c r="K490" s="17" t="s">
        <v>1389</v>
      </c>
    </row>
    <row r="491" spans="1:11">
      <c r="A491" s="17" t="s">
        <v>1025</v>
      </c>
      <c r="B491" s="17" t="s">
        <v>966</v>
      </c>
      <c r="C491" s="17" t="s">
        <v>965</v>
      </c>
      <c r="D491" s="17" t="s">
        <v>338</v>
      </c>
      <c r="E491" s="17" t="s">
        <v>2955</v>
      </c>
      <c r="F491" t="s">
        <v>1470</v>
      </c>
      <c r="G491" s="17" t="s">
        <v>1471</v>
      </c>
      <c r="H491" s="17" t="s">
        <v>2</v>
      </c>
      <c r="I491" s="17" t="s">
        <v>190</v>
      </c>
      <c r="J491" s="17" t="s">
        <v>189</v>
      </c>
      <c r="K491" s="17" t="s">
        <v>1389</v>
      </c>
    </row>
    <row r="492" spans="1:11">
      <c r="A492" s="17" t="s">
        <v>1025</v>
      </c>
      <c r="B492" s="17" t="s">
        <v>966</v>
      </c>
      <c r="C492" s="17" t="s">
        <v>965</v>
      </c>
      <c r="D492" s="17" t="s">
        <v>379</v>
      </c>
      <c r="E492" s="17" t="s">
        <v>2955</v>
      </c>
      <c r="F492">
        <v>0</v>
      </c>
      <c r="G492" s="17" t="s">
        <v>1426</v>
      </c>
      <c r="H492" s="17" t="s">
        <v>2</v>
      </c>
      <c r="I492" s="17" t="s">
        <v>190</v>
      </c>
      <c r="J492" s="17" t="s">
        <v>189</v>
      </c>
      <c r="K492" s="17" t="s">
        <v>1389</v>
      </c>
    </row>
    <row r="493" spans="1:11">
      <c r="A493" s="17" t="s">
        <v>1025</v>
      </c>
      <c r="B493" s="17" t="s">
        <v>966</v>
      </c>
      <c r="C493" s="17" t="s">
        <v>965</v>
      </c>
      <c r="D493" s="17" t="s">
        <v>339</v>
      </c>
      <c r="E493" s="17" t="s">
        <v>2955</v>
      </c>
      <c r="F493" t="s">
        <v>1470</v>
      </c>
      <c r="G493" s="17" t="s">
        <v>1471</v>
      </c>
      <c r="H493" s="17" t="s">
        <v>2</v>
      </c>
      <c r="I493" s="17" t="s">
        <v>190</v>
      </c>
      <c r="J493" s="17" t="s">
        <v>189</v>
      </c>
      <c r="K493" s="17" t="s">
        <v>1389</v>
      </c>
    </row>
    <row r="494" spans="1:11">
      <c r="A494" s="17" t="s">
        <v>1025</v>
      </c>
      <c r="B494" s="17" t="s">
        <v>966</v>
      </c>
      <c r="C494" s="17" t="s">
        <v>965</v>
      </c>
      <c r="D494" s="17" t="s">
        <v>1478</v>
      </c>
      <c r="E494" s="17" t="s">
        <v>2955</v>
      </c>
      <c r="F494" t="s">
        <v>1399</v>
      </c>
      <c r="G494" s="17" t="s">
        <v>1400</v>
      </c>
      <c r="H494" s="17" t="s">
        <v>2</v>
      </c>
      <c r="I494" s="17" t="s">
        <v>1393</v>
      </c>
      <c r="J494" s="17" t="s">
        <v>1394</v>
      </c>
      <c r="K494" s="17" t="s">
        <v>1395</v>
      </c>
    </row>
    <row r="495" spans="1:11">
      <c r="A495" s="17" t="s">
        <v>1025</v>
      </c>
      <c r="B495" s="17" t="s">
        <v>966</v>
      </c>
      <c r="C495" s="17" t="s">
        <v>965</v>
      </c>
      <c r="D495" s="17" t="s">
        <v>1479</v>
      </c>
      <c r="E495" s="17" t="s">
        <v>2955</v>
      </c>
      <c r="F495">
        <v>0</v>
      </c>
      <c r="G495" s="17" t="s">
        <v>1426</v>
      </c>
      <c r="H495" s="17" t="s">
        <v>2</v>
      </c>
      <c r="I495" s="17" t="s">
        <v>190</v>
      </c>
      <c r="J495" s="17" t="s">
        <v>189</v>
      </c>
      <c r="K495" s="17" t="s">
        <v>1389</v>
      </c>
    </row>
    <row r="496" spans="1:11">
      <c r="A496" s="17" t="s">
        <v>1025</v>
      </c>
      <c r="B496" s="17" t="s">
        <v>966</v>
      </c>
      <c r="C496" s="17" t="s">
        <v>965</v>
      </c>
      <c r="D496" s="17" t="s">
        <v>1480</v>
      </c>
      <c r="E496" s="17" t="s">
        <v>2955</v>
      </c>
      <c r="F496" t="s">
        <v>1473</v>
      </c>
      <c r="G496" s="17" t="s">
        <v>1474</v>
      </c>
      <c r="H496" s="17" t="s">
        <v>2</v>
      </c>
      <c r="I496" s="17" t="s">
        <v>190</v>
      </c>
      <c r="J496" s="17" t="s">
        <v>189</v>
      </c>
      <c r="K496" s="17" t="s">
        <v>1389</v>
      </c>
    </row>
    <row r="497" spans="1:11">
      <c r="A497" s="17" t="s">
        <v>1025</v>
      </c>
      <c r="B497" s="17" t="s">
        <v>966</v>
      </c>
      <c r="C497" s="17" t="s">
        <v>965</v>
      </c>
      <c r="D497" s="17" t="s">
        <v>1481</v>
      </c>
      <c r="E497" s="17" t="s">
        <v>2955</v>
      </c>
      <c r="F497" t="s">
        <v>1470</v>
      </c>
      <c r="G497" s="17" t="s">
        <v>1471</v>
      </c>
      <c r="H497" s="17" t="s">
        <v>2</v>
      </c>
      <c r="I497" s="17" t="s">
        <v>190</v>
      </c>
      <c r="J497" s="17" t="s">
        <v>189</v>
      </c>
      <c r="K497" s="17" t="s">
        <v>1389</v>
      </c>
    </row>
    <row r="498" spans="1:11">
      <c r="A498" s="17" t="s">
        <v>1025</v>
      </c>
      <c r="B498" s="17" t="s">
        <v>966</v>
      </c>
      <c r="C498" s="17" t="s">
        <v>965</v>
      </c>
      <c r="D498" s="17" t="s">
        <v>1482</v>
      </c>
      <c r="E498" s="17" t="s">
        <v>2955</v>
      </c>
      <c r="F498" t="s">
        <v>1483</v>
      </c>
      <c r="G498" s="17" t="s">
        <v>1484</v>
      </c>
      <c r="H498" s="17" t="s">
        <v>2</v>
      </c>
      <c r="I498" s="17" t="s">
        <v>190</v>
      </c>
      <c r="J498" s="17" t="s">
        <v>189</v>
      </c>
      <c r="K498" s="17" t="s">
        <v>1389</v>
      </c>
    </row>
    <row r="499" spans="1:11">
      <c r="A499" s="17" t="s">
        <v>1025</v>
      </c>
      <c r="B499" s="17" t="s">
        <v>966</v>
      </c>
      <c r="C499" s="17" t="s">
        <v>965</v>
      </c>
      <c r="D499" s="17" t="s">
        <v>1485</v>
      </c>
      <c r="E499" s="17" t="s">
        <v>2955</v>
      </c>
      <c r="F499" t="s">
        <v>1486</v>
      </c>
      <c r="G499" s="17" t="s">
        <v>1487</v>
      </c>
      <c r="H499" s="17" t="s">
        <v>2</v>
      </c>
      <c r="I499" s="17" t="s">
        <v>190</v>
      </c>
      <c r="J499" s="17" t="s">
        <v>189</v>
      </c>
      <c r="K499" s="17" t="s">
        <v>1389</v>
      </c>
    </row>
    <row r="500" spans="1:11">
      <c r="A500" s="17" t="s">
        <v>1025</v>
      </c>
      <c r="B500" s="17" t="s">
        <v>966</v>
      </c>
      <c r="C500" s="17" t="s">
        <v>965</v>
      </c>
      <c r="D500" s="17" t="s">
        <v>1488</v>
      </c>
      <c r="E500" s="17" t="s">
        <v>2955</v>
      </c>
      <c r="F500" t="s">
        <v>1473</v>
      </c>
      <c r="G500" s="17" t="s">
        <v>1474</v>
      </c>
      <c r="H500" s="17" t="s">
        <v>2</v>
      </c>
      <c r="I500" s="17" t="s">
        <v>190</v>
      </c>
      <c r="J500" s="17" t="s">
        <v>189</v>
      </c>
      <c r="K500" s="17" t="s">
        <v>1389</v>
      </c>
    </row>
    <row r="501" spans="1:11">
      <c r="A501" s="17" t="s">
        <v>1025</v>
      </c>
      <c r="B501" s="17" t="s">
        <v>966</v>
      </c>
      <c r="C501" s="17" t="s">
        <v>965</v>
      </c>
      <c r="D501" s="17" t="s">
        <v>188</v>
      </c>
      <c r="E501" s="17" t="s">
        <v>2955</v>
      </c>
      <c r="F501" t="s">
        <v>1473</v>
      </c>
      <c r="G501" s="17" t="s">
        <v>1474</v>
      </c>
      <c r="H501" s="17" t="s">
        <v>2</v>
      </c>
      <c r="I501" s="17" t="s">
        <v>190</v>
      </c>
      <c r="J501" s="17" t="s">
        <v>189</v>
      </c>
      <c r="K501" s="17" t="s">
        <v>1389</v>
      </c>
    </row>
    <row r="502" spans="1:11">
      <c r="A502" s="17" t="s">
        <v>1025</v>
      </c>
      <c r="B502" s="17" t="s">
        <v>966</v>
      </c>
      <c r="C502" s="17" t="s">
        <v>965</v>
      </c>
      <c r="D502" s="17" t="s">
        <v>191</v>
      </c>
      <c r="E502" s="17" t="s">
        <v>2955</v>
      </c>
      <c r="F502" t="s">
        <v>1473</v>
      </c>
      <c r="G502" s="17" t="s">
        <v>1474</v>
      </c>
      <c r="H502" s="17" t="s">
        <v>2</v>
      </c>
      <c r="I502" s="17" t="s">
        <v>190</v>
      </c>
      <c r="J502" s="17" t="s">
        <v>189</v>
      </c>
      <c r="K502" s="17" t="s">
        <v>1389</v>
      </c>
    </row>
    <row r="503" spans="1:11">
      <c r="A503" s="17" t="s">
        <v>1025</v>
      </c>
      <c r="B503" s="17" t="s">
        <v>966</v>
      </c>
      <c r="C503" s="17" t="s">
        <v>965</v>
      </c>
      <c r="D503" s="17" t="s">
        <v>1489</v>
      </c>
      <c r="E503" s="17" t="s">
        <v>2955</v>
      </c>
      <c r="F503" t="s">
        <v>1473</v>
      </c>
      <c r="G503" s="17" t="s">
        <v>1474</v>
      </c>
      <c r="H503" s="17" t="s">
        <v>2</v>
      </c>
      <c r="I503" s="17" t="s">
        <v>190</v>
      </c>
      <c r="J503" s="17" t="s">
        <v>189</v>
      </c>
      <c r="K503" s="17" t="s">
        <v>1389</v>
      </c>
    </row>
    <row r="504" spans="1:11">
      <c r="A504" s="17" t="s">
        <v>1025</v>
      </c>
      <c r="B504" s="17" t="s">
        <v>966</v>
      </c>
      <c r="C504" s="17" t="s">
        <v>965</v>
      </c>
      <c r="D504" s="17" t="s">
        <v>263</v>
      </c>
      <c r="E504" s="17" t="s">
        <v>2955</v>
      </c>
      <c r="F504" t="s">
        <v>1470</v>
      </c>
      <c r="G504" s="17" t="s">
        <v>1471</v>
      </c>
      <c r="H504" s="17" t="s">
        <v>2</v>
      </c>
      <c r="I504" s="17" t="s">
        <v>190</v>
      </c>
      <c r="J504" s="17" t="s">
        <v>189</v>
      </c>
      <c r="K504" s="17" t="s">
        <v>1389</v>
      </c>
    </row>
    <row r="505" spans="1:11">
      <c r="A505" s="17" t="s">
        <v>1025</v>
      </c>
      <c r="B505" s="17" t="s">
        <v>966</v>
      </c>
      <c r="C505" s="17" t="s">
        <v>965</v>
      </c>
      <c r="D505" s="17" t="s">
        <v>1490</v>
      </c>
      <c r="E505" s="17" t="s">
        <v>2955</v>
      </c>
      <c r="F505" t="s">
        <v>1473</v>
      </c>
      <c r="G505" s="17" t="s">
        <v>1474</v>
      </c>
      <c r="H505" s="17" t="s">
        <v>2</v>
      </c>
      <c r="I505" s="17" t="s">
        <v>190</v>
      </c>
      <c r="J505" s="17" t="s">
        <v>189</v>
      </c>
      <c r="K505" s="17" t="s">
        <v>1389</v>
      </c>
    </row>
    <row r="506" spans="1:11">
      <c r="A506" s="17" t="s">
        <v>1025</v>
      </c>
      <c r="B506" s="17" t="s">
        <v>966</v>
      </c>
      <c r="C506" s="17" t="s">
        <v>965</v>
      </c>
      <c r="D506" s="17" t="s">
        <v>264</v>
      </c>
      <c r="E506" s="17" t="s">
        <v>2955</v>
      </c>
      <c r="F506" t="s">
        <v>1470</v>
      </c>
      <c r="G506" s="17" t="s">
        <v>1471</v>
      </c>
      <c r="H506" s="17" t="s">
        <v>2</v>
      </c>
      <c r="I506" s="17" t="s">
        <v>190</v>
      </c>
      <c r="J506" s="17" t="s">
        <v>189</v>
      </c>
      <c r="K506" s="17" t="s">
        <v>1389</v>
      </c>
    </row>
    <row r="507" spans="1:11">
      <c r="A507" s="17" t="s">
        <v>1025</v>
      </c>
      <c r="B507" s="17" t="s">
        <v>966</v>
      </c>
      <c r="C507" s="17" t="s">
        <v>965</v>
      </c>
      <c r="D507" s="17" t="s">
        <v>1491</v>
      </c>
      <c r="E507" s="17" t="s">
        <v>2955</v>
      </c>
      <c r="F507" t="s">
        <v>1473</v>
      </c>
      <c r="G507" s="17" t="s">
        <v>1474</v>
      </c>
      <c r="H507" s="17" t="s">
        <v>2</v>
      </c>
      <c r="I507" s="17" t="s">
        <v>190</v>
      </c>
      <c r="J507" s="17" t="s">
        <v>189</v>
      </c>
      <c r="K507" s="17" t="s">
        <v>1389</v>
      </c>
    </row>
    <row r="508" spans="1:11">
      <c r="A508" s="17" t="s">
        <v>1025</v>
      </c>
      <c r="B508" s="17" t="s">
        <v>966</v>
      </c>
      <c r="C508" s="17" t="s">
        <v>965</v>
      </c>
      <c r="D508" s="17" t="s">
        <v>1492</v>
      </c>
      <c r="E508" s="17" t="s">
        <v>2955</v>
      </c>
      <c r="F508" t="s">
        <v>1473</v>
      </c>
      <c r="G508" s="17" t="s">
        <v>1474</v>
      </c>
      <c r="H508" s="17" t="s">
        <v>2</v>
      </c>
      <c r="I508" s="17" t="s">
        <v>190</v>
      </c>
      <c r="J508" s="17" t="s">
        <v>189</v>
      </c>
      <c r="K508" s="17" t="s">
        <v>1389</v>
      </c>
    </row>
    <row r="509" spans="1:11">
      <c r="A509" s="17" t="s">
        <v>1025</v>
      </c>
      <c r="B509" s="17" t="s">
        <v>966</v>
      </c>
      <c r="C509" s="17" t="s">
        <v>965</v>
      </c>
      <c r="D509" s="17" t="s">
        <v>436</v>
      </c>
      <c r="E509" s="17" t="s">
        <v>2955</v>
      </c>
      <c r="F509" t="s">
        <v>1473</v>
      </c>
      <c r="G509" s="17" t="s">
        <v>1474</v>
      </c>
      <c r="H509" s="17" t="s">
        <v>2</v>
      </c>
      <c r="I509" s="17" t="s">
        <v>190</v>
      </c>
      <c r="J509" s="17" t="s">
        <v>189</v>
      </c>
      <c r="K509" s="17" t="s">
        <v>1389</v>
      </c>
    </row>
    <row r="510" spans="1:11">
      <c r="A510" s="17" t="s">
        <v>1025</v>
      </c>
      <c r="B510" s="17" t="s">
        <v>966</v>
      </c>
      <c r="C510" s="17" t="s">
        <v>965</v>
      </c>
      <c r="D510" s="17" t="s">
        <v>1493</v>
      </c>
      <c r="E510" s="17" t="s">
        <v>2955</v>
      </c>
      <c r="F510" t="s">
        <v>1494</v>
      </c>
      <c r="G510" s="17" t="s">
        <v>1495</v>
      </c>
      <c r="H510" s="17" t="s">
        <v>2</v>
      </c>
      <c r="I510" s="17" t="s">
        <v>340</v>
      </c>
      <c r="J510" s="17" t="s">
        <v>129</v>
      </c>
      <c r="K510" s="17" t="s">
        <v>1467</v>
      </c>
    </row>
    <row r="511" spans="1:11">
      <c r="A511" s="17" t="s">
        <v>1025</v>
      </c>
      <c r="B511" s="17" t="s">
        <v>966</v>
      </c>
      <c r="C511" s="17" t="s">
        <v>965</v>
      </c>
      <c r="D511" s="17" t="s">
        <v>1496</v>
      </c>
      <c r="E511" s="17" t="s">
        <v>2955</v>
      </c>
      <c r="F511" t="s">
        <v>1497</v>
      </c>
      <c r="G511" s="17" t="s">
        <v>1498</v>
      </c>
      <c r="H511" s="17" t="s">
        <v>2</v>
      </c>
      <c r="I511" s="17" t="s">
        <v>1407</v>
      </c>
      <c r="J511" s="17" t="s">
        <v>127</v>
      </c>
      <c r="K511" s="17" t="s">
        <v>1408</v>
      </c>
    </row>
    <row r="512" spans="1:11">
      <c r="A512" s="17" t="s">
        <v>1025</v>
      </c>
      <c r="B512" s="17" t="s">
        <v>966</v>
      </c>
      <c r="C512" s="17" t="s">
        <v>965</v>
      </c>
      <c r="D512" s="17" t="s">
        <v>567</v>
      </c>
      <c r="E512" s="17" t="s">
        <v>2955</v>
      </c>
      <c r="F512" t="s">
        <v>1499</v>
      </c>
      <c r="G512" s="17" t="s">
        <v>1500</v>
      </c>
      <c r="H512" s="17" t="s">
        <v>1</v>
      </c>
      <c r="I512" s="17" t="s">
        <v>111</v>
      </c>
      <c r="J512" s="17" t="s">
        <v>143</v>
      </c>
      <c r="K512" s="17" t="s">
        <v>1501</v>
      </c>
    </row>
    <row r="513" spans="1:11">
      <c r="A513" s="17" t="s">
        <v>1025</v>
      </c>
      <c r="B513" s="17" t="s">
        <v>966</v>
      </c>
      <c r="C513" s="17" t="s">
        <v>965</v>
      </c>
      <c r="D513" s="17" t="s">
        <v>579</v>
      </c>
      <c r="E513" s="17" t="s">
        <v>2955</v>
      </c>
      <c r="F513" t="s">
        <v>1502</v>
      </c>
      <c r="G513" s="17" t="s">
        <v>1503</v>
      </c>
      <c r="H513" s="17" t="s">
        <v>1</v>
      </c>
      <c r="I513" s="17" t="s">
        <v>110</v>
      </c>
      <c r="J513" s="17" t="s">
        <v>109</v>
      </c>
      <c r="K513" s="17" t="s">
        <v>1504</v>
      </c>
    </row>
    <row r="514" spans="1:11">
      <c r="A514" s="17" t="s">
        <v>1025</v>
      </c>
      <c r="B514" s="17" t="s">
        <v>966</v>
      </c>
      <c r="C514" s="17" t="s">
        <v>965</v>
      </c>
      <c r="D514" s="17" t="s">
        <v>1505</v>
      </c>
      <c r="E514" s="17" t="s">
        <v>2955</v>
      </c>
      <c r="F514" t="s">
        <v>1502</v>
      </c>
      <c r="G514" s="17" t="s">
        <v>1503</v>
      </c>
      <c r="H514" s="17" t="s">
        <v>1</v>
      </c>
      <c r="I514" s="17" t="s">
        <v>110</v>
      </c>
      <c r="J514" s="17" t="s">
        <v>109</v>
      </c>
      <c r="K514" s="17" t="s">
        <v>1504</v>
      </c>
    </row>
    <row r="515" spans="1:11">
      <c r="A515" s="17" t="s">
        <v>1025</v>
      </c>
      <c r="B515" s="17" t="s">
        <v>966</v>
      </c>
      <c r="C515" s="17" t="s">
        <v>965</v>
      </c>
      <c r="D515" s="17" t="s">
        <v>1506</v>
      </c>
      <c r="E515" s="17" t="s">
        <v>2955</v>
      </c>
      <c r="F515" t="s">
        <v>1502</v>
      </c>
      <c r="G515" s="17" t="s">
        <v>1503</v>
      </c>
      <c r="H515" s="17" t="s">
        <v>1</v>
      </c>
      <c r="I515" s="17" t="s">
        <v>110</v>
      </c>
      <c r="J515" s="17" t="s">
        <v>109</v>
      </c>
      <c r="K515" s="17" t="s">
        <v>1504</v>
      </c>
    </row>
    <row r="516" spans="1:11">
      <c r="A516" s="17" t="s">
        <v>1025</v>
      </c>
      <c r="B516" s="17" t="s">
        <v>966</v>
      </c>
      <c r="C516" s="17" t="s">
        <v>965</v>
      </c>
      <c r="D516" s="17" t="s">
        <v>1507</v>
      </c>
      <c r="E516" s="17" t="s">
        <v>2955</v>
      </c>
      <c r="F516" t="s">
        <v>1502</v>
      </c>
      <c r="G516" s="17" t="s">
        <v>1503</v>
      </c>
      <c r="H516" s="17" t="s">
        <v>1</v>
      </c>
      <c r="I516" s="17" t="s">
        <v>110</v>
      </c>
      <c r="J516" s="17" t="s">
        <v>109</v>
      </c>
      <c r="K516" s="17" t="s">
        <v>1504</v>
      </c>
    </row>
    <row r="517" spans="1:11">
      <c r="A517" s="17" t="s">
        <v>1025</v>
      </c>
      <c r="B517" s="17" t="s">
        <v>966</v>
      </c>
      <c r="C517" s="17" t="s">
        <v>965</v>
      </c>
      <c r="D517" s="17" t="s">
        <v>1508</v>
      </c>
      <c r="E517" s="17" t="s">
        <v>2955</v>
      </c>
      <c r="F517" t="s">
        <v>1502</v>
      </c>
      <c r="G517" s="17" t="s">
        <v>1503</v>
      </c>
      <c r="H517" s="17" t="s">
        <v>1</v>
      </c>
      <c r="I517" s="17" t="s">
        <v>110</v>
      </c>
      <c r="J517" s="17" t="s">
        <v>109</v>
      </c>
      <c r="K517" s="17" t="s">
        <v>1504</v>
      </c>
    </row>
    <row r="518" spans="1:11">
      <c r="A518" s="17" t="s">
        <v>1025</v>
      </c>
      <c r="B518" s="17" t="s">
        <v>966</v>
      </c>
      <c r="C518" s="17" t="s">
        <v>965</v>
      </c>
      <c r="D518" s="17" t="s">
        <v>1509</v>
      </c>
      <c r="E518" s="17" t="s">
        <v>2955</v>
      </c>
      <c r="F518" t="s">
        <v>1502</v>
      </c>
      <c r="G518" s="17" t="s">
        <v>1503</v>
      </c>
      <c r="H518" s="17" t="s">
        <v>1</v>
      </c>
      <c r="I518" s="17" t="s">
        <v>110</v>
      </c>
      <c r="J518" s="17" t="s">
        <v>109</v>
      </c>
      <c r="K518" s="17" t="s">
        <v>1504</v>
      </c>
    </row>
    <row r="519" spans="1:11">
      <c r="A519" s="17" t="s">
        <v>1025</v>
      </c>
      <c r="B519" s="17" t="s">
        <v>966</v>
      </c>
      <c r="C519" s="17" t="s">
        <v>965</v>
      </c>
      <c r="D519" s="17" t="s">
        <v>32</v>
      </c>
      <c r="E519" s="17" t="s">
        <v>2955</v>
      </c>
      <c r="F519" t="s">
        <v>1510</v>
      </c>
      <c r="G519" s="17" t="s">
        <v>1511</v>
      </c>
      <c r="H519" s="17" t="s">
        <v>1</v>
      </c>
      <c r="I519" s="17" t="s">
        <v>1441</v>
      </c>
      <c r="J519" s="17" t="s">
        <v>105</v>
      </c>
      <c r="K519" s="17" t="s">
        <v>1442</v>
      </c>
    </row>
    <row r="520" spans="1:11">
      <c r="A520" s="17" t="s">
        <v>1025</v>
      </c>
      <c r="B520" s="17" t="s">
        <v>966</v>
      </c>
      <c r="C520" s="17" t="s">
        <v>965</v>
      </c>
      <c r="D520" s="17" t="s">
        <v>1512</v>
      </c>
      <c r="E520" s="17" t="s">
        <v>2955</v>
      </c>
      <c r="F520" t="s">
        <v>1513</v>
      </c>
      <c r="G520" s="17" t="s">
        <v>1514</v>
      </c>
      <c r="H520" s="17" t="s">
        <v>1</v>
      </c>
      <c r="I520" s="17" t="s">
        <v>1441</v>
      </c>
      <c r="J520" s="17" t="s">
        <v>105</v>
      </c>
      <c r="K520" s="17" t="s">
        <v>1442</v>
      </c>
    </row>
    <row r="521" spans="1:11">
      <c r="A521" s="17" t="s">
        <v>1025</v>
      </c>
      <c r="B521" s="17" t="s">
        <v>966</v>
      </c>
      <c r="C521" s="17" t="s">
        <v>965</v>
      </c>
      <c r="D521" s="17" t="s">
        <v>1515</v>
      </c>
      <c r="E521" s="17" t="s">
        <v>2955</v>
      </c>
      <c r="F521" t="s">
        <v>1513</v>
      </c>
      <c r="G521" s="17" t="s">
        <v>1514</v>
      </c>
      <c r="H521" s="17" t="s">
        <v>1</v>
      </c>
      <c r="I521" s="17" t="s">
        <v>1441</v>
      </c>
      <c r="J521" s="17" t="s">
        <v>105</v>
      </c>
      <c r="K521" s="17" t="s">
        <v>1442</v>
      </c>
    </row>
    <row r="522" spans="1:11">
      <c r="A522" s="17" t="s">
        <v>1025</v>
      </c>
      <c r="B522" s="17" t="s">
        <v>966</v>
      </c>
      <c r="C522" s="17" t="s">
        <v>965</v>
      </c>
      <c r="D522" s="17" t="s">
        <v>35</v>
      </c>
      <c r="E522" s="17" t="s">
        <v>2955</v>
      </c>
      <c r="F522" t="s">
        <v>1516</v>
      </c>
      <c r="G522" s="17" t="s">
        <v>1517</v>
      </c>
      <c r="H522" s="17" t="s">
        <v>1</v>
      </c>
      <c r="I522" s="17" t="s">
        <v>1441</v>
      </c>
      <c r="J522" s="17" t="s">
        <v>105</v>
      </c>
      <c r="K522" s="17" t="s">
        <v>1442</v>
      </c>
    </row>
    <row r="523" spans="1:11">
      <c r="A523" s="17" t="s">
        <v>1025</v>
      </c>
      <c r="B523" s="17" t="s">
        <v>966</v>
      </c>
      <c r="C523" s="17" t="s">
        <v>965</v>
      </c>
      <c r="D523" s="17" t="s">
        <v>1518</v>
      </c>
      <c r="E523" s="17" t="s">
        <v>2955</v>
      </c>
      <c r="F523" t="s">
        <v>1519</v>
      </c>
      <c r="G523" s="17" t="s">
        <v>1520</v>
      </c>
      <c r="H523" s="17" t="s">
        <v>1</v>
      </c>
      <c r="I523" s="17" t="s">
        <v>1441</v>
      </c>
      <c r="J523" s="17" t="s">
        <v>105</v>
      </c>
      <c r="K523" s="17" t="s">
        <v>1442</v>
      </c>
    </row>
    <row r="524" spans="1:11">
      <c r="A524" s="17" t="s">
        <v>1025</v>
      </c>
      <c r="B524" s="17" t="s">
        <v>966</v>
      </c>
      <c r="C524" s="17" t="s">
        <v>965</v>
      </c>
      <c r="D524" s="17" t="s">
        <v>546</v>
      </c>
      <c r="E524" s="17" t="s">
        <v>2955</v>
      </c>
      <c r="F524" t="s">
        <v>1521</v>
      </c>
      <c r="G524" s="17" t="s">
        <v>1522</v>
      </c>
      <c r="H524" s="17" t="s">
        <v>1</v>
      </c>
      <c r="I524" s="17" t="s">
        <v>1441</v>
      </c>
      <c r="J524" s="17" t="s">
        <v>105</v>
      </c>
      <c r="K524" s="17" t="s">
        <v>1442</v>
      </c>
    </row>
    <row r="525" spans="1:11">
      <c r="A525" s="17" t="s">
        <v>1025</v>
      </c>
      <c r="B525" s="17" t="s">
        <v>966</v>
      </c>
      <c r="C525" s="17" t="s">
        <v>965</v>
      </c>
      <c r="D525" s="17" t="s">
        <v>37</v>
      </c>
      <c r="E525" s="17" t="s">
        <v>2955</v>
      </c>
      <c r="F525" t="s">
        <v>1510</v>
      </c>
      <c r="G525" s="17" t="s">
        <v>1511</v>
      </c>
      <c r="H525" s="17" t="s">
        <v>1</v>
      </c>
      <c r="I525" s="17" t="s">
        <v>1441</v>
      </c>
      <c r="J525" s="17" t="s">
        <v>105</v>
      </c>
      <c r="K525" s="17" t="s">
        <v>1442</v>
      </c>
    </row>
    <row r="526" spans="1:11">
      <c r="A526" s="17" t="s">
        <v>1025</v>
      </c>
      <c r="B526" s="17" t="s">
        <v>966</v>
      </c>
      <c r="C526" s="17" t="s">
        <v>965</v>
      </c>
      <c r="D526" s="17" t="s">
        <v>39</v>
      </c>
      <c r="E526" s="17" t="s">
        <v>2955</v>
      </c>
      <c r="F526" t="s">
        <v>1510</v>
      </c>
      <c r="G526" s="17" t="s">
        <v>1511</v>
      </c>
      <c r="H526" s="17" t="s">
        <v>1</v>
      </c>
      <c r="I526" s="17" t="s">
        <v>1441</v>
      </c>
      <c r="J526" s="17" t="s">
        <v>105</v>
      </c>
      <c r="K526" s="17" t="s">
        <v>1442</v>
      </c>
    </row>
    <row r="527" spans="1:11">
      <c r="A527" s="17" t="s">
        <v>1025</v>
      </c>
      <c r="B527" s="17" t="s">
        <v>966</v>
      </c>
      <c r="C527" s="17" t="s">
        <v>965</v>
      </c>
      <c r="D527" s="17" t="s">
        <v>40</v>
      </c>
      <c r="E527" s="17" t="s">
        <v>2955</v>
      </c>
      <c r="F527" t="s">
        <v>1510</v>
      </c>
      <c r="G527" s="17" t="s">
        <v>1511</v>
      </c>
      <c r="H527" s="17" t="s">
        <v>1</v>
      </c>
      <c r="I527" s="17" t="s">
        <v>1441</v>
      </c>
      <c r="J527" s="17" t="s">
        <v>105</v>
      </c>
      <c r="K527" s="17" t="s">
        <v>1442</v>
      </c>
    </row>
    <row r="528" spans="1:11">
      <c r="A528" s="17" t="s">
        <v>1025</v>
      </c>
      <c r="B528" s="17" t="s">
        <v>966</v>
      </c>
      <c r="C528" s="17" t="s">
        <v>965</v>
      </c>
      <c r="D528" s="17" t="s">
        <v>1523</v>
      </c>
      <c r="E528" s="17" t="s">
        <v>2955</v>
      </c>
      <c r="F528" t="s">
        <v>1519</v>
      </c>
      <c r="G528" s="17" t="s">
        <v>1520</v>
      </c>
      <c r="H528" s="17" t="s">
        <v>1</v>
      </c>
      <c r="I528" s="17" t="s">
        <v>1441</v>
      </c>
      <c r="J528" s="17" t="s">
        <v>105</v>
      </c>
      <c r="K528" s="17" t="s">
        <v>1442</v>
      </c>
    </row>
    <row r="529" spans="1:11">
      <c r="A529" s="17" t="s">
        <v>1025</v>
      </c>
      <c r="B529" s="17" t="s">
        <v>966</v>
      </c>
      <c r="C529" s="17" t="s">
        <v>965</v>
      </c>
      <c r="D529" s="17" t="s">
        <v>41</v>
      </c>
      <c r="E529" s="17" t="s">
        <v>2955</v>
      </c>
      <c r="F529" t="s">
        <v>1510</v>
      </c>
      <c r="G529" s="17" t="s">
        <v>1511</v>
      </c>
      <c r="H529" s="17" t="s">
        <v>1</v>
      </c>
      <c r="I529" s="17" t="s">
        <v>1441</v>
      </c>
      <c r="J529" s="17" t="s">
        <v>105</v>
      </c>
      <c r="K529" s="17" t="s">
        <v>1442</v>
      </c>
    </row>
    <row r="530" spans="1:11">
      <c r="A530" s="17" t="s">
        <v>1025</v>
      </c>
      <c r="B530" s="17" t="s">
        <v>966</v>
      </c>
      <c r="C530" s="17" t="s">
        <v>965</v>
      </c>
      <c r="D530" s="17" t="s">
        <v>42</v>
      </c>
      <c r="E530" s="17" t="s">
        <v>2955</v>
      </c>
      <c r="F530" t="s">
        <v>1510</v>
      </c>
      <c r="G530" s="17" t="s">
        <v>1511</v>
      </c>
      <c r="H530" s="17" t="s">
        <v>1</v>
      </c>
      <c r="I530" s="17" t="s">
        <v>1441</v>
      </c>
      <c r="J530" s="17" t="s">
        <v>105</v>
      </c>
      <c r="K530" s="17" t="s">
        <v>1442</v>
      </c>
    </row>
    <row r="531" spans="1:11">
      <c r="A531" s="17" t="s">
        <v>1025</v>
      </c>
      <c r="B531" s="17" t="s">
        <v>966</v>
      </c>
      <c r="C531" s="17" t="s">
        <v>965</v>
      </c>
      <c r="D531" s="17" t="s">
        <v>1524</v>
      </c>
      <c r="E531" s="17" t="s">
        <v>2955</v>
      </c>
      <c r="F531" t="s">
        <v>1510</v>
      </c>
      <c r="G531" s="17" t="s">
        <v>1511</v>
      </c>
      <c r="H531" s="17" t="s">
        <v>1</v>
      </c>
      <c r="I531" s="17" t="s">
        <v>1441</v>
      </c>
      <c r="J531" s="17" t="s">
        <v>105</v>
      </c>
      <c r="K531" s="17" t="s">
        <v>1442</v>
      </c>
    </row>
    <row r="532" spans="1:11">
      <c r="A532" s="17" t="s">
        <v>1025</v>
      </c>
      <c r="B532" s="17" t="s">
        <v>966</v>
      </c>
      <c r="C532" s="17" t="s">
        <v>965</v>
      </c>
      <c r="D532" s="17" t="s">
        <v>1525</v>
      </c>
      <c r="E532" s="17" t="s">
        <v>2955</v>
      </c>
      <c r="F532" t="s">
        <v>1519</v>
      </c>
      <c r="G532" s="17" t="s">
        <v>1520</v>
      </c>
      <c r="H532" s="17" t="s">
        <v>1</v>
      </c>
      <c r="I532" s="17" t="s">
        <v>1441</v>
      </c>
      <c r="J532" s="17" t="s">
        <v>105</v>
      </c>
      <c r="K532" s="17" t="s">
        <v>1442</v>
      </c>
    </row>
    <row r="533" spans="1:11">
      <c r="A533" s="17" t="s">
        <v>1025</v>
      </c>
      <c r="B533" s="17" t="s">
        <v>966</v>
      </c>
      <c r="C533" s="17" t="s">
        <v>965</v>
      </c>
      <c r="D533" s="17" t="s">
        <v>43</v>
      </c>
      <c r="E533" s="17" t="s">
        <v>2955</v>
      </c>
      <c r="F533" t="s">
        <v>1510</v>
      </c>
      <c r="G533" s="17" t="s">
        <v>1511</v>
      </c>
      <c r="H533" s="17" t="s">
        <v>1</v>
      </c>
      <c r="I533" s="17" t="s">
        <v>1441</v>
      </c>
      <c r="J533" s="17" t="s">
        <v>105</v>
      </c>
      <c r="K533" s="17" t="s">
        <v>1442</v>
      </c>
    </row>
    <row r="534" spans="1:11">
      <c r="A534" s="17" t="s">
        <v>1025</v>
      </c>
      <c r="B534" s="17" t="s">
        <v>966</v>
      </c>
      <c r="C534" s="17" t="s">
        <v>965</v>
      </c>
      <c r="D534" s="17" t="s">
        <v>1526</v>
      </c>
      <c r="E534" s="17" t="s">
        <v>2955</v>
      </c>
      <c r="F534">
        <v>0</v>
      </c>
      <c r="G534" s="17" t="s">
        <v>1444</v>
      </c>
      <c r="H534" s="17" t="s">
        <v>2</v>
      </c>
      <c r="I534" s="17" t="s">
        <v>1393</v>
      </c>
      <c r="J534" s="17" t="s">
        <v>1394</v>
      </c>
      <c r="K534" s="17" t="s">
        <v>1395</v>
      </c>
    </row>
    <row r="535" spans="1:11">
      <c r="A535" s="17" t="s">
        <v>1025</v>
      </c>
      <c r="B535" s="17" t="s">
        <v>966</v>
      </c>
      <c r="C535" s="17" t="s">
        <v>965</v>
      </c>
      <c r="D535" s="17" t="s">
        <v>353</v>
      </c>
      <c r="E535" s="17" t="s">
        <v>2955</v>
      </c>
      <c r="F535" t="s">
        <v>1527</v>
      </c>
      <c r="G535" s="17" t="s">
        <v>1528</v>
      </c>
      <c r="H535" s="17" t="s">
        <v>2</v>
      </c>
      <c r="I535" s="17" t="s">
        <v>340</v>
      </c>
      <c r="J535" s="17" t="s">
        <v>129</v>
      </c>
      <c r="K535" s="17" t="s">
        <v>1467</v>
      </c>
    </row>
    <row r="536" spans="1:11">
      <c r="A536" s="17" t="s">
        <v>1025</v>
      </c>
      <c r="B536" s="17" t="s">
        <v>966</v>
      </c>
      <c r="C536" s="17" t="s">
        <v>965</v>
      </c>
      <c r="D536" s="17" t="s">
        <v>1529</v>
      </c>
      <c r="E536" s="17" t="s">
        <v>2955</v>
      </c>
      <c r="F536" t="s">
        <v>1458</v>
      </c>
      <c r="G536" s="17" t="s">
        <v>1459</v>
      </c>
      <c r="H536" s="17" t="s">
        <v>2</v>
      </c>
      <c r="I536" s="17" t="s">
        <v>1393</v>
      </c>
      <c r="J536" s="17" t="s">
        <v>1394</v>
      </c>
      <c r="K536" s="17" t="s">
        <v>1395</v>
      </c>
    </row>
    <row r="537" spans="1:11">
      <c r="A537" s="17" t="s">
        <v>1025</v>
      </c>
      <c r="B537" s="17" t="s">
        <v>966</v>
      </c>
      <c r="C537" s="17" t="s">
        <v>965</v>
      </c>
      <c r="D537" s="17" t="s">
        <v>1530</v>
      </c>
      <c r="E537" s="17" t="s">
        <v>2955</v>
      </c>
      <c r="F537" t="s">
        <v>1527</v>
      </c>
      <c r="G537" s="17" t="s">
        <v>1528</v>
      </c>
      <c r="H537" s="17" t="s">
        <v>2</v>
      </c>
      <c r="I537" s="17" t="s">
        <v>340</v>
      </c>
      <c r="J537" s="17" t="s">
        <v>129</v>
      </c>
      <c r="K537" s="17" t="s">
        <v>1467</v>
      </c>
    </row>
    <row r="538" spans="1:11">
      <c r="A538" s="17" t="s">
        <v>1025</v>
      </c>
      <c r="B538" s="17" t="s">
        <v>966</v>
      </c>
      <c r="C538" s="17" t="s">
        <v>965</v>
      </c>
      <c r="D538" s="17" t="s">
        <v>1531</v>
      </c>
      <c r="E538" s="17" t="s">
        <v>2955</v>
      </c>
      <c r="F538">
        <v>0</v>
      </c>
      <c r="G538" s="17" t="s">
        <v>1446</v>
      </c>
      <c r="H538" s="17" t="s">
        <v>2</v>
      </c>
      <c r="I538" s="17" t="s">
        <v>1393</v>
      </c>
      <c r="J538" s="17" t="s">
        <v>1394</v>
      </c>
      <c r="K538" s="17" t="s">
        <v>1395</v>
      </c>
    </row>
    <row r="539" spans="1:11">
      <c r="A539" s="17" t="s">
        <v>1025</v>
      </c>
      <c r="B539" s="17" t="s">
        <v>966</v>
      </c>
      <c r="C539" s="17" t="s">
        <v>965</v>
      </c>
      <c r="D539" s="17" t="s">
        <v>1532</v>
      </c>
      <c r="E539" s="17" t="s">
        <v>2955</v>
      </c>
      <c r="F539" t="s">
        <v>1533</v>
      </c>
      <c r="G539" s="17" t="s">
        <v>1534</v>
      </c>
      <c r="H539" s="17" t="s">
        <v>2</v>
      </c>
      <c r="I539" s="17" t="s">
        <v>340</v>
      </c>
      <c r="J539" s="17" t="s">
        <v>129</v>
      </c>
      <c r="K539" s="17" t="s">
        <v>1467</v>
      </c>
    </row>
    <row r="540" spans="1:11">
      <c r="A540" s="17" t="s">
        <v>1025</v>
      </c>
      <c r="B540" s="17" t="s">
        <v>966</v>
      </c>
      <c r="C540" s="17" t="s">
        <v>965</v>
      </c>
      <c r="D540" s="17" t="s">
        <v>1535</v>
      </c>
      <c r="E540" s="17" t="s">
        <v>2955</v>
      </c>
      <c r="F540" t="s">
        <v>1533</v>
      </c>
      <c r="G540" s="17" t="s">
        <v>1534</v>
      </c>
      <c r="H540" s="17" t="s">
        <v>2</v>
      </c>
      <c r="I540" s="17" t="s">
        <v>340</v>
      </c>
      <c r="J540" s="17" t="s">
        <v>129</v>
      </c>
      <c r="K540" s="17" t="s">
        <v>1467</v>
      </c>
    </row>
    <row r="541" spans="1:11">
      <c r="A541" s="17" t="s">
        <v>1025</v>
      </c>
      <c r="B541" s="17" t="s">
        <v>966</v>
      </c>
      <c r="C541" s="17" t="s">
        <v>965</v>
      </c>
      <c r="D541" s="17" t="s">
        <v>1536</v>
      </c>
      <c r="E541" s="17" t="s">
        <v>2955</v>
      </c>
      <c r="F541" t="s">
        <v>1533</v>
      </c>
      <c r="G541" s="17" t="s">
        <v>1534</v>
      </c>
      <c r="H541" s="17" t="s">
        <v>2</v>
      </c>
      <c r="I541" s="17" t="s">
        <v>340</v>
      </c>
      <c r="J541" s="17" t="s">
        <v>129</v>
      </c>
      <c r="K541" s="17" t="s">
        <v>1467</v>
      </c>
    </row>
    <row r="542" spans="1:11">
      <c r="A542" s="17" t="s">
        <v>1025</v>
      </c>
      <c r="B542" s="17" t="s">
        <v>966</v>
      </c>
      <c r="C542" s="17" t="s">
        <v>965</v>
      </c>
      <c r="D542" s="17" t="s">
        <v>1537</v>
      </c>
      <c r="E542" s="17" t="s">
        <v>2955</v>
      </c>
      <c r="F542" t="s">
        <v>1533</v>
      </c>
      <c r="G542" s="17" t="s">
        <v>1534</v>
      </c>
      <c r="H542" s="17" t="s">
        <v>2</v>
      </c>
      <c r="I542" s="17" t="s">
        <v>340</v>
      </c>
      <c r="J542" s="17" t="s">
        <v>129</v>
      </c>
      <c r="K542" s="17" t="s">
        <v>1467</v>
      </c>
    </row>
    <row r="543" spans="1:11">
      <c r="A543" s="17" t="s">
        <v>1025</v>
      </c>
      <c r="B543" s="17" t="s">
        <v>966</v>
      </c>
      <c r="C543" s="17" t="s">
        <v>965</v>
      </c>
      <c r="D543" s="17" t="s">
        <v>1538</v>
      </c>
      <c r="E543" s="17" t="s">
        <v>2955</v>
      </c>
      <c r="F543" t="s">
        <v>1533</v>
      </c>
      <c r="G543" s="17" t="s">
        <v>1534</v>
      </c>
      <c r="H543" s="17" t="s">
        <v>2</v>
      </c>
      <c r="I543" s="17" t="s">
        <v>340</v>
      </c>
      <c r="J543" s="17" t="s">
        <v>129</v>
      </c>
      <c r="K543" s="17" t="s">
        <v>1467</v>
      </c>
    </row>
    <row r="544" spans="1:11">
      <c r="A544" s="17" t="s">
        <v>1025</v>
      </c>
      <c r="B544" s="17" t="s">
        <v>966</v>
      </c>
      <c r="C544" s="17" t="s">
        <v>965</v>
      </c>
      <c r="D544" s="17" t="s">
        <v>1539</v>
      </c>
      <c r="E544" s="17" t="s">
        <v>2955</v>
      </c>
      <c r="F544" t="s">
        <v>1465</v>
      </c>
      <c r="G544" s="17" t="s">
        <v>1466</v>
      </c>
      <c r="H544" s="17" t="s">
        <v>2</v>
      </c>
      <c r="I544" s="17" t="s">
        <v>340</v>
      </c>
      <c r="J544" s="17" t="s">
        <v>129</v>
      </c>
      <c r="K544" s="17" t="s">
        <v>1467</v>
      </c>
    </row>
    <row r="545" spans="1:11">
      <c r="A545" s="17" t="s">
        <v>1025</v>
      </c>
      <c r="B545" s="17" t="s">
        <v>966</v>
      </c>
      <c r="C545" s="17" t="s">
        <v>965</v>
      </c>
      <c r="D545" s="17" t="s">
        <v>1540</v>
      </c>
      <c r="E545" s="17" t="s">
        <v>2955</v>
      </c>
      <c r="F545" t="s">
        <v>1497</v>
      </c>
      <c r="G545" s="17" t="s">
        <v>1498</v>
      </c>
      <c r="H545" s="17" t="s">
        <v>2</v>
      </c>
      <c r="I545" s="17" t="s">
        <v>1407</v>
      </c>
      <c r="J545" s="17" t="s">
        <v>127</v>
      </c>
      <c r="K545" s="17" t="s">
        <v>1408</v>
      </c>
    </row>
    <row r="546" spans="1:11">
      <c r="A546" s="17" t="s">
        <v>1025</v>
      </c>
      <c r="B546" s="17" t="s">
        <v>966</v>
      </c>
      <c r="C546" s="17" t="s">
        <v>965</v>
      </c>
      <c r="D546" s="17" t="s">
        <v>170</v>
      </c>
      <c r="E546" s="17" t="s">
        <v>2955</v>
      </c>
      <c r="F546" t="s">
        <v>1541</v>
      </c>
      <c r="G546" s="17" t="s">
        <v>1542</v>
      </c>
      <c r="H546" s="17" t="s">
        <v>1</v>
      </c>
      <c r="I546" s="17" t="s">
        <v>108</v>
      </c>
      <c r="J546" s="17" t="s">
        <v>107</v>
      </c>
      <c r="K546" s="17" t="s">
        <v>1543</v>
      </c>
    </row>
    <row r="547" spans="1:11">
      <c r="A547" s="17" t="s">
        <v>1025</v>
      </c>
      <c r="B547" s="17" t="s">
        <v>966</v>
      </c>
      <c r="C547" s="17" t="s">
        <v>965</v>
      </c>
      <c r="D547" s="17" t="s">
        <v>326</v>
      </c>
      <c r="E547" s="17" t="s">
        <v>2955</v>
      </c>
      <c r="F547" t="s">
        <v>1541</v>
      </c>
      <c r="G547" s="17" t="s">
        <v>1542</v>
      </c>
      <c r="H547" s="17" t="s">
        <v>1</v>
      </c>
      <c r="I547" s="17" t="s">
        <v>108</v>
      </c>
      <c r="J547" s="17" t="s">
        <v>107</v>
      </c>
      <c r="K547" s="17" t="s">
        <v>1543</v>
      </c>
    </row>
    <row r="548" spans="1:11">
      <c r="A548" s="17" t="s">
        <v>1025</v>
      </c>
      <c r="B548" s="17" t="s">
        <v>966</v>
      </c>
      <c r="C548" s="17" t="s">
        <v>965</v>
      </c>
      <c r="D548" s="17" t="s">
        <v>167</v>
      </c>
      <c r="E548" s="17" t="s">
        <v>2955</v>
      </c>
      <c r="F548" t="s">
        <v>1541</v>
      </c>
      <c r="G548" s="17" t="s">
        <v>1542</v>
      </c>
      <c r="H548" s="17" t="s">
        <v>1</v>
      </c>
      <c r="I548" s="17" t="s">
        <v>108</v>
      </c>
      <c r="J548" s="17" t="s">
        <v>107</v>
      </c>
      <c r="K548" s="17" t="s">
        <v>1543</v>
      </c>
    </row>
    <row r="549" spans="1:11">
      <c r="A549" s="17" t="s">
        <v>1025</v>
      </c>
      <c r="B549" s="17" t="s">
        <v>966</v>
      </c>
      <c r="C549" s="17" t="s">
        <v>965</v>
      </c>
      <c r="D549" s="17" t="s">
        <v>45</v>
      </c>
      <c r="E549" s="17" t="s">
        <v>2955</v>
      </c>
      <c r="F549">
        <v>0</v>
      </c>
      <c r="G549" s="17" t="s">
        <v>1544</v>
      </c>
      <c r="H549" s="17" t="s">
        <v>1</v>
      </c>
      <c r="I549" s="17" t="s">
        <v>108</v>
      </c>
      <c r="J549" s="17" t="s">
        <v>107</v>
      </c>
      <c r="K549" s="17" t="s">
        <v>1543</v>
      </c>
    </row>
    <row r="550" spans="1:11">
      <c r="A550" s="17" t="s">
        <v>1025</v>
      </c>
      <c r="B550" s="17" t="s">
        <v>966</v>
      </c>
      <c r="C550" s="17" t="s">
        <v>965</v>
      </c>
      <c r="D550" s="17" t="s">
        <v>174</v>
      </c>
      <c r="E550" s="17" t="s">
        <v>2955</v>
      </c>
      <c r="F550" t="s">
        <v>1541</v>
      </c>
      <c r="G550" s="17" t="s">
        <v>1542</v>
      </c>
      <c r="H550" s="17" t="s">
        <v>1</v>
      </c>
      <c r="I550" s="17" t="s">
        <v>108</v>
      </c>
      <c r="J550" s="17" t="s">
        <v>107</v>
      </c>
      <c r="K550" s="17" t="s">
        <v>1543</v>
      </c>
    </row>
    <row r="551" spans="1:11">
      <c r="A551" s="17" t="s">
        <v>1025</v>
      </c>
      <c r="B551" s="17" t="s">
        <v>966</v>
      </c>
      <c r="C551" s="17" t="s">
        <v>965</v>
      </c>
      <c r="D551" s="17" t="s">
        <v>46</v>
      </c>
      <c r="E551" s="17" t="s">
        <v>2955</v>
      </c>
      <c r="F551">
        <v>0</v>
      </c>
      <c r="G551" s="17" t="s">
        <v>1544</v>
      </c>
      <c r="H551" s="17" t="s">
        <v>1</v>
      </c>
      <c r="I551" s="17" t="s">
        <v>108</v>
      </c>
      <c r="J551" s="17" t="s">
        <v>107</v>
      </c>
      <c r="K551" s="17" t="s">
        <v>1543</v>
      </c>
    </row>
    <row r="552" spans="1:11">
      <c r="A552" s="17" t="s">
        <v>1025</v>
      </c>
      <c r="B552" s="17" t="s">
        <v>966</v>
      </c>
      <c r="C552" s="17" t="s">
        <v>965</v>
      </c>
      <c r="D552" s="17" t="s">
        <v>47</v>
      </c>
      <c r="E552" s="17" t="s">
        <v>2955</v>
      </c>
      <c r="F552">
        <v>0</v>
      </c>
      <c r="G552" s="17" t="s">
        <v>1544</v>
      </c>
      <c r="H552" s="17" t="s">
        <v>1</v>
      </c>
      <c r="I552" s="17" t="s">
        <v>108</v>
      </c>
      <c r="J552" s="17" t="s">
        <v>107</v>
      </c>
      <c r="K552" s="17" t="s">
        <v>1543</v>
      </c>
    </row>
    <row r="553" spans="1:11">
      <c r="A553" s="17" t="s">
        <v>1025</v>
      </c>
      <c r="B553" s="17" t="s">
        <v>966</v>
      </c>
      <c r="C553" s="17" t="s">
        <v>965</v>
      </c>
      <c r="D553" s="17" t="s">
        <v>48</v>
      </c>
      <c r="E553" s="17" t="s">
        <v>2955</v>
      </c>
      <c r="F553">
        <v>0</v>
      </c>
      <c r="G553" s="17" t="s">
        <v>1544</v>
      </c>
      <c r="H553" s="17" t="s">
        <v>1</v>
      </c>
      <c r="I553" s="17" t="s">
        <v>108</v>
      </c>
      <c r="J553" s="17" t="s">
        <v>107</v>
      </c>
      <c r="K553" s="17" t="s">
        <v>1543</v>
      </c>
    </row>
    <row r="554" spans="1:11">
      <c r="A554" s="17" t="s">
        <v>1025</v>
      </c>
      <c r="B554" s="17" t="s">
        <v>966</v>
      </c>
      <c r="C554" s="17" t="s">
        <v>965</v>
      </c>
      <c r="D554" s="17" t="s">
        <v>130</v>
      </c>
      <c r="E554" s="17" t="s">
        <v>2955</v>
      </c>
      <c r="F554" t="s">
        <v>1541</v>
      </c>
      <c r="G554" s="17" t="s">
        <v>1542</v>
      </c>
      <c r="H554" s="17" t="s">
        <v>1</v>
      </c>
      <c r="I554" s="17" t="s">
        <v>108</v>
      </c>
      <c r="J554" s="17" t="s">
        <v>107</v>
      </c>
      <c r="K554" s="17" t="s">
        <v>1543</v>
      </c>
    </row>
    <row r="555" spans="1:11">
      <c r="A555" s="17" t="s">
        <v>1025</v>
      </c>
      <c r="B555" s="17" t="s">
        <v>966</v>
      </c>
      <c r="C555" s="17" t="s">
        <v>965</v>
      </c>
      <c r="D555" s="17" t="s">
        <v>184</v>
      </c>
      <c r="E555" s="17" t="s">
        <v>2955</v>
      </c>
      <c r="F555" t="s">
        <v>1541</v>
      </c>
      <c r="G555" s="17" t="s">
        <v>1542</v>
      </c>
      <c r="H555" s="17" t="s">
        <v>1</v>
      </c>
      <c r="I555" s="17" t="s">
        <v>108</v>
      </c>
      <c r="J555" s="17" t="s">
        <v>107</v>
      </c>
      <c r="K555" s="17" t="s">
        <v>1543</v>
      </c>
    </row>
    <row r="556" spans="1:11">
      <c r="A556" s="17" t="s">
        <v>1025</v>
      </c>
      <c r="B556" s="17" t="s">
        <v>966</v>
      </c>
      <c r="C556" s="17" t="s">
        <v>965</v>
      </c>
      <c r="D556" s="17" t="s">
        <v>49</v>
      </c>
      <c r="E556" s="17" t="s">
        <v>2955</v>
      </c>
      <c r="F556">
        <v>0</v>
      </c>
      <c r="G556" s="17" t="s">
        <v>1544</v>
      </c>
      <c r="H556" s="17" t="s">
        <v>1</v>
      </c>
      <c r="I556" s="17" t="s">
        <v>108</v>
      </c>
      <c r="J556" s="17" t="s">
        <v>107</v>
      </c>
      <c r="K556" s="17" t="s">
        <v>1543</v>
      </c>
    </row>
    <row r="557" spans="1:11">
      <c r="A557" s="17" t="s">
        <v>1025</v>
      </c>
      <c r="B557" s="17" t="s">
        <v>966</v>
      </c>
      <c r="C557" s="17" t="s">
        <v>965</v>
      </c>
      <c r="D557" s="17" t="s">
        <v>50</v>
      </c>
      <c r="E557" s="17" t="s">
        <v>2955</v>
      </c>
      <c r="F557">
        <v>0</v>
      </c>
      <c r="G557" s="17" t="s">
        <v>1544</v>
      </c>
      <c r="H557" s="17" t="s">
        <v>1</v>
      </c>
      <c r="I557" s="17" t="s">
        <v>108</v>
      </c>
      <c r="J557" s="17" t="s">
        <v>107</v>
      </c>
      <c r="K557" s="17" t="s">
        <v>1543</v>
      </c>
    </row>
    <row r="558" spans="1:11">
      <c r="A558" s="17" t="s">
        <v>1025</v>
      </c>
      <c r="B558" s="17" t="s">
        <v>966</v>
      </c>
      <c r="C558" s="17" t="s">
        <v>965</v>
      </c>
      <c r="D558" s="17" t="s">
        <v>51</v>
      </c>
      <c r="E558" s="17" t="s">
        <v>2955</v>
      </c>
      <c r="F558">
        <v>0</v>
      </c>
      <c r="G558" s="17" t="s">
        <v>1544</v>
      </c>
      <c r="H558" s="17" t="s">
        <v>1</v>
      </c>
      <c r="I558" s="17" t="s">
        <v>108</v>
      </c>
      <c r="J558" s="17" t="s">
        <v>107</v>
      </c>
      <c r="K558" s="17" t="s">
        <v>1543</v>
      </c>
    </row>
    <row r="559" spans="1:11">
      <c r="A559" s="17" t="s">
        <v>1025</v>
      </c>
      <c r="B559" s="17" t="s">
        <v>966</v>
      </c>
      <c r="C559" s="17" t="s">
        <v>965</v>
      </c>
      <c r="D559" s="17" t="s">
        <v>169</v>
      </c>
      <c r="E559" s="17" t="s">
        <v>2955</v>
      </c>
      <c r="F559" t="s">
        <v>1541</v>
      </c>
      <c r="G559" s="17" t="s">
        <v>1542</v>
      </c>
      <c r="H559" s="17" t="s">
        <v>1</v>
      </c>
      <c r="I559" s="17" t="s">
        <v>108</v>
      </c>
      <c r="J559" s="17" t="s">
        <v>107</v>
      </c>
      <c r="K559" s="17" t="s">
        <v>1543</v>
      </c>
    </row>
    <row r="560" spans="1:11">
      <c r="A560" s="17" t="s">
        <v>1025</v>
      </c>
      <c r="B560" s="17" t="s">
        <v>966</v>
      </c>
      <c r="C560" s="17" t="s">
        <v>965</v>
      </c>
      <c r="D560" s="17" t="s">
        <v>680</v>
      </c>
      <c r="E560" s="17" t="s">
        <v>2955</v>
      </c>
      <c r="F560" t="s">
        <v>1541</v>
      </c>
      <c r="G560" s="17" t="s">
        <v>1542</v>
      </c>
      <c r="H560" s="17" t="s">
        <v>1</v>
      </c>
      <c r="I560" s="17" t="s">
        <v>108</v>
      </c>
      <c r="J560" s="17" t="s">
        <v>107</v>
      </c>
      <c r="K560" s="17" t="s">
        <v>1543</v>
      </c>
    </row>
    <row r="561" spans="1:11">
      <c r="A561" s="17" t="s">
        <v>1025</v>
      </c>
      <c r="B561" s="17" t="s">
        <v>966</v>
      </c>
      <c r="C561" s="17" t="s">
        <v>965</v>
      </c>
      <c r="D561" s="17" t="s">
        <v>166</v>
      </c>
      <c r="E561" s="17" t="s">
        <v>2955</v>
      </c>
      <c r="F561" t="s">
        <v>1541</v>
      </c>
      <c r="G561" s="17" t="s">
        <v>1542</v>
      </c>
      <c r="H561" s="17" t="s">
        <v>1</v>
      </c>
      <c r="I561" s="17" t="s">
        <v>108</v>
      </c>
      <c r="J561" s="17" t="s">
        <v>107</v>
      </c>
      <c r="K561" s="17" t="s">
        <v>1543</v>
      </c>
    </row>
    <row r="562" spans="1:11">
      <c r="A562" s="17" t="s">
        <v>1025</v>
      </c>
      <c r="B562" s="17" t="s">
        <v>966</v>
      </c>
      <c r="C562" s="17" t="s">
        <v>965</v>
      </c>
      <c r="D562" s="17" t="s">
        <v>52</v>
      </c>
      <c r="E562" s="17" t="s">
        <v>2955</v>
      </c>
      <c r="F562">
        <v>0</v>
      </c>
      <c r="G562" s="17" t="s">
        <v>1544</v>
      </c>
      <c r="H562" s="17" t="s">
        <v>1</v>
      </c>
      <c r="I562" s="17" t="s">
        <v>108</v>
      </c>
      <c r="J562" s="17" t="s">
        <v>107</v>
      </c>
      <c r="K562" s="17" t="s">
        <v>1543</v>
      </c>
    </row>
    <row r="563" spans="1:11">
      <c r="A563" s="17" t="s">
        <v>1025</v>
      </c>
      <c r="B563" s="17" t="s">
        <v>966</v>
      </c>
      <c r="C563" s="17" t="s">
        <v>965</v>
      </c>
      <c r="D563" s="17" t="s">
        <v>171</v>
      </c>
      <c r="E563" s="17" t="s">
        <v>2955</v>
      </c>
      <c r="F563" t="s">
        <v>1541</v>
      </c>
      <c r="G563" s="17" t="s">
        <v>1542</v>
      </c>
      <c r="H563" s="17" t="s">
        <v>1</v>
      </c>
      <c r="I563" s="17" t="s">
        <v>108</v>
      </c>
      <c r="J563" s="17" t="s">
        <v>107</v>
      </c>
      <c r="K563" s="17" t="s">
        <v>1543</v>
      </c>
    </row>
    <row r="564" spans="1:11">
      <c r="A564" s="17" t="s">
        <v>1025</v>
      </c>
      <c r="B564" s="17" t="s">
        <v>966</v>
      </c>
      <c r="C564" s="17" t="s">
        <v>965</v>
      </c>
      <c r="D564" s="17" t="s">
        <v>172</v>
      </c>
      <c r="E564" s="17" t="s">
        <v>2955</v>
      </c>
      <c r="F564" t="s">
        <v>1541</v>
      </c>
      <c r="G564" s="17" t="s">
        <v>1542</v>
      </c>
      <c r="H564" s="17" t="s">
        <v>1</v>
      </c>
      <c r="I564" s="17" t="s">
        <v>108</v>
      </c>
      <c r="J564" s="17" t="s">
        <v>107</v>
      </c>
      <c r="K564" s="17" t="s">
        <v>1543</v>
      </c>
    </row>
    <row r="565" spans="1:11">
      <c r="A565" s="17" t="s">
        <v>1025</v>
      </c>
      <c r="B565" s="17" t="s">
        <v>966</v>
      </c>
      <c r="C565" s="17" t="s">
        <v>965</v>
      </c>
      <c r="D565" s="17" t="s">
        <v>53</v>
      </c>
      <c r="E565" s="17" t="s">
        <v>2955</v>
      </c>
      <c r="F565">
        <v>0</v>
      </c>
      <c r="G565" s="17" t="s">
        <v>1544</v>
      </c>
      <c r="H565" s="17" t="s">
        <v>1</v>
      </c>
      <c r="I565" s="17" t="s">
        <v>108</v>
      </c>
      <c r="J565" s="17" t="s">
        <v>107</v>
      </c>
      <c r="K565" s="17" t="s">
        <v>1543</v>
      </c>
    </row>
    <row r="566" spans="1:11">
      <c r="A566" s="17" t="s">
        <v>1025</v>
      </c>
      <c r="B566" s="17" t="s">
        <v>966</v>
      </c>
      <c r="C566" s="17" t="s">
        <v>965</v>
      </c>
      <c r="D566" s="17" t="s">
        <v>175</v>
      </c>
      <c r="E566" s="17" t="s">
        <v>2955</v>
      </c>
      <c r="F566" t="s">
        <v>1541</v>
      </c>
      <c r="G566" s="17" t="s">
        <v>1542</v>
      </c>
      <c r="H566" s="17" t="s">
        <v>1</v>
      </c>
      <c r="I566" s="17" t="s">
        <v>108</v>
      </c>
      <c r="J566" s="17" t="s">
        <v>107</v>
      </c>
      <c r="K566" s="17" t="s">
        <v>1543</v>
      </c>
    </row>
    <row r="567" spans="1:11">
      <c r="A567" s="17" t="s">
        <v>1025</v>
      </c>
      <c r="B567" s="17" t="s">
        <v>966</v>
      </c>
      <c r="C567" s="17" t="s">
        <v>965</v>
      </c>
      <c r="D567" s="17" t="s">
        <v>1545</v>
      </c>
      <c r="E567" s="17" t="s">
        <v>2955</v>
      </c>
      <c r="F567" t="s">
        <v>1541</v>
      </c>
      <c r="G567" s="17" t="s">
        <v>1542</v>
      </c>
      <c r="H567" s="17" t="s">
        <v>1</v>
      </c>
      <c r="I567" s="17" t="s">
        <v>108</v>
      </c>
      <c r="J567" s="17" t="s">
        <v>107</v>
      </c>
      <c r="K567" s="17" t="s">
        <v>1543</v>
      </c>
    </row>
    <row r="568" spans="1:11">
      <c r="A568" s="17" t="s">
        <v>1025</v>
      </c>
      <c r="B568" s="17" t="s">
        <v>966</v>
      </c>
      <c r="C568" s="17" t="s">
        <v>965</v>
      </c>
      <c r="D568" s="17" t="s">
        <v>1546</v>
      </c>
      <c r="E568" s="17" t="s">
        <v>2955</v>
      </c>
      <c r="F568" t="s">
        <v>1541</v>
      </c>
      <c r="G568" s="17" t="s">
        <v>1542</v>
      </c>
      <c r="H568" s="17" t="s">
        <v>1</v>
      </c>
      <c r="I568" s="17" t="s">
        <v>108</v>
      </c>
      <c r="J568" s="17" t="s">
        <v>107</v>
      </c>
      <c r="K568" s="17" t="s">
        <v>1543</v>
      </c>
    </row>
    <row r="569" spans="1:11">
      <c r="A569" s="17" t="s">
        <v>1025</v>
      </c>
      <c r="B569" s="17" t="s">
        <v>966</v>
      </c>
      <c r="C569" s="17" t="s">
        <v>965</v>
      </c>
      <c r="D569" s="17" t="s">
        <v>1547</v>
      </c>
      <c r="E569" s="17" t="s">
        <v>2955</v>
      </c>
      <c r="F569" t="s">
        <v>1541</v>
      </c>
      <c r="G569" s="17" t="s">
        <v>1542</v>
      </c>
      <c r="H569" s="17" t="s">
        <v>1</v>
      </c>
      <c r="I569" s="17" t="s">
        <v>108</v>
      </c>
      <c r="J569" s="17" t="s">
        <v>107</v>
      </c>
      <c r="K569" s="17" t="s">
        <v>1543</v>
      </c>
    </row>
    <row r="570" spans="1:11">
      <c r="A570" s="17" t="s">
        <v>1025</v>
      </c>
      <c r="B570" s="17" t="s">
        <v>966</v>
      </c>
      <c r="C570" s="17" t="s">
        <v>965</v>
      </c>
      <c r="D570" s="17" t="s">
        <v>1548</v>
      </c>
      <c r="E570" s="17" t="s">
        <v>2955</v>
      </c>
      <c r="F570">
        <v>0</v>
      </c>
      <c r="G570" s="17" t="s">
        <v>1544</v>
      </c>
      <c r="H570" s="17" t="s">
        <v>1</v>
      </c>
      <c r="I570" s="17" t="s">
        <v>108</v>
      </c>
      <c r="J570" s="17" t="s">
        <v>107</v>
      </c>
      <c r="K570" s="17" t="s">
        <v>1543</v>
      </c>
    </row>
    <row r="571" spans="1:11">
      <c r="A571" s="17" t="s">
        <v>1025</v>
      </c>
      <c r="B571" s="17" t="s">
        <v>966</v>
      </c>
      <c r="C571" s="17" t="s">
        <v>965</v>
      </c>
      <c r="D571" s="17" t="s">
        <v>1549</v>
      </c>
      <c r="E571" s="17" t="s">
        <v>2955</v>
      </c>
      <c r="F571" t="s">
        <v>1550</v>
      </c>
      <c r="G571" s="17" t="s">
        <v>1551</v>
      </c>
      <c r="H571" s="17" t="s">
        <v>2</v>
      </c>
      <c r="I571" s="17" t="s">
        <v>1393</v>
      </c>
      <c r="J571" s="17" t="s">
        <v>1394</v>
      </c>
      <c r="K571" s="17" t="s">
        <v>1395</v>
      </c>
    </row>
    <row r="572" spans="1:11">
      <c r="A572" s="17" t="s">
        <v>1025</v>
      </c>
      <c r="B572" s="17" t="s">
        <v>966</v>
      </c>
      <c r="C572" s="17" t="s">
        <v>965</v>
      </c>
      <c r="D572" s="17" t="s">
        <v>531</v>
      </c>
      <c r="E572" s="17" t="s">
        <v>2955</v>
      </c>
      <c r="F572" t="s">
        <v>1448</v>
      </c>
      <c r="G572" s="17" t="s">
        <v>1449</v>
      </c>
      <c r="H572" s="17" t="s">
        <v>2</v>
      </c>
      <c r="I572" s="17" t="s">
        <v>1393</v>
      </c>
      <c r="J572" s="17" t="s">
        <v>1394</v>
      </c>
      <c r="K572" s="17" t="s">
        <v>1395</v>
      </c>
    </row>
    <row r="573" spans="1:11">
      <c r="A573" s="17" t="s">
        <v>1025</v>
      </c>
      <c r="B573" s="17" t="s">
        <v>966</v>
      </c>
      <c r="C573" s="17" t="s">
        <v>965</v>
      </c>
      <c r="D573" s="17" t="s">
        <v>1552</v>
      </c>
      <c r="E573" s="17" t="s">
        <v>2955</v>
      </c>
      <c r="F573" t="s">
        <v>1458</v>
      </c>
      <c r="G573" s="17" t="s">
        <v>1459</v>
      </c>
      <c r="H573" s="17" t="s">
        <v>2</v>
      </c>
      <c r="I573" s="17" t="s">
        <v>1393</v>
      </c>
      <c r="J573" s="17" t="s">
        <v>1394</v>
      </c>
      <c r="K573" s="17" t="s">
        <v>1395</v>
      </c>
    </row>
    <row r="574" spans="1:11">
      <c r="A574" s="17" t="s">
        <v>1025</v>
      </c>
      <c r="B574" s="17" t="s">
        <v>966</v>
      </c>
      <c r="C574" s="17" t="s">
        <v>965</v>
      </c>
      <c r="D574" s="17" t="s">
        <v>1553</v>
      </c>
      <c r="E574" s="17" t="s">
        <v>2955</v>
      </c>
      <c r="F574" t="s">
        <v>1550</v>
      </c>
      <c r="G574" s="17" t="s">
        <v>1551</v>
      </c>
      <c r="H574" s="17" t="s">
        <v>2</v>
      </c>
      <c r="I574" s="17" t="s">
        <v>1393</v>
      </c>
      <c r="J574" s="17" t="s">
        <v>1394</v>
      </c>
      <c r="K574" s="17" t="s">
        <v>1395</v>
      </c>
    </row>
    <row r="575" spans="1:11">
      <c r="A575" s="17" t="s">
        <v>1025</v>
      </c>
      <c r="B575" s="17" t="s">
        <v>966</v>
      </c>
      <c r="C575" s="17" t="s">
        <v>965</v>
      </c>
      <c r="D575" s="17" t="s">
        <v>1554</v>
      </c>
      <c r="E575" s="17" t="s">
        <v>2955</v>
      </c>
      <c r="F575" t="s">
        <v>1448</v>
      </c>
      <c r="G575" s="17" t="s">
        <v>1449</v>
      </c>
      <c r="H575" s="17" t="s">
        <v>2</v>
      </c>
      <c r="I575" s="17" t="s">
        <v>1393</v>
      </c>
      <c r="J575" s="17" t="s">
        <v>1394</v>
      </c>
      <c r="K575" s="17" t="s">
        <v>1395</v>
      </c>
    </row>
    <row r="576" spans="1:11">
      <c r="A576" s="17" t="s">
        <v>1025</v>
      </c>
      <c r="B576" s="17" t="s">
        <v>966</v>
      </c>
      <c r="C576" s="17" t="s">
        <v>965</v>
      </c>
      <c r="D576" s="17" t="s">
        <v>1555</v>
      </c>
      <c r="E576" s="17" t="s">
        <v>2955</v>
      </c>
      <c r="F576" t="s">
        <v>1550</v>
      </c>
      <c r="G576" s="17" t="s">
        <v>1551</v>
      </c>
      <c r="H576" s="17" t="s">
        <v>2</v>
      </c>
      <c r="I576" s="17" t="s">
        <v>1393</v>
      </c>
      <c r="J576" s="17" t="s">
        <v>1394</v>
      </c>
      <c r="K576" s="17" t="s">
        <v>1395</v>
      </c>
    </row>
    <row r="577" spans="1:11">
      <c r="A577" s="17" t="s">
        <v>1025</v>
      </c>
      <c r="B577" s="17" t="s">
        <v>966</v>
      </c>
      <c r="C577" s="17" t="s">
        <v>965</v>
      </c>
      <c r="D577" s="17" t="s">
        <v>1556</v>
      </c>
      <c r="E577" s="17" t="s">
        <v>2955</v>
      </c>
      <c r="F577" t="s">
        <v>1448</v>
      </c>
      <c r="G577" s="17" t="s">
        <v>1449</v>
      </c>
      <c r="H577" s="17" t="s">
        <v>2</v>
      </c>
      <c r="I577" s="17" t="s">
        <v>1393</v>
      </c>
      <c r="J577" s="17" t="s">
        <v>1394</v>
      </c>
      <c r="K577" s="17" t="s">
        <v>1395</v>
      </c>
    </row>
    <row r="578" spans="1:11">
      <c r="A578" s="17" t="s">
        <v>1025</v>
      </c>
      <c r="B578" s="17" t="s">
        <v>966</v>
      </c>
      <c r="C578" s="17" t="s">
        <v>965</v>
      </c>
      <c r="D578" s="17" t="s">
        <v>1557</v>
      </c>
      <c r="E578" s="17" t="s">
        <v>2955</v>
      </c>
      <c r="F578" t="s">
        <v>1550</v>
      </c>
      <c r="G578" s="17" t="s">
        <v>1551</v>
      </c>
      <c r="H578" s="17" t="s">
        <v>2</v>
      </c>
      <c r="I578" s="17" t="s">
        <v>1393</v>
      </c>
      <c r="J578" s="17" t="s">
        <v>1394</v>
      </c>
      <c r="K578" s="17" t="s">
        <v>1395</v>
      </c>
    </row>
    <row r="579" spans="1:11">
      <c r="A579" s="17" t="s">
        <v>1025</v>
      </c>
      <c r="B579" s="17" t="s">
        <v>966</v>
      </c>
      <c r="C579" s="17" t="s">
        <v>965</v>
      </c>
      <c r="D579" s="17" t="s">
        <v>1558</v>
      </c>
      <c r="E579" s="17" t="s">
        <v>2955</v>
      </c>
      <c r="F579" t="s">
        <v>1458</v>
      </c>
      <c r="G579" s="17" t="s">
        <v>1459</v>
      </c>
      <c r="H579" s="17" t="s">
        <v>2</v>
      </c>
      <c r="I579" s="17" t="s">
        <v>1393</v>
      </c>
      <c r="J579" s="17" t="s">
        <v>1394</v>
      </c>
      <c r="K579" s="17" t="s">
        <v>1395</v>
      </c>
    </row>
    <row r="580" spans="1:11">
      <c r="A580" s="17" t="s">
        <v>1025</v>
      </c>
      <c r="B580" s="17" t="s">
        <v>966</v>
      </c>
      <c r="C580" s="17" t="s">
        <v>965</v>
      </c>
      <c r="D580" s="17" t="s">
        <v>1559</v>
      </c>
      <c r="E580" s="17" t="s">
        <v>2955</v>
      </c>
      <c r="F580" t="s">
        <v>1550</v>
      </c>
      <c r="G580" s="17" t="s">
        <v>1551</v>
      </c>
      <c r="H580" s="17" t="s">
        <v>2</v>
      </c>
      <c r="I580" s="17" t="s">
        <v>1393</v>
      </c>
      <c r="J580" s="17" t="s">
        <v>1394</v>
      </c>
      <c r="K580" s="17" t="s">
        <v>1395</v>
      </c>
    </row>
    <row r="581" spans="1:11">
      <c r="A581" s="17" t="s">
        <v>1025</v>
      </c>
      <c r="B581" s="17" t="s">
        <v>966</v>
      </c>
      <c r="C581" s="17" t="s">
        <v>965</v>
      </c>
      <c r="D581" s="17" t="s">
        <v>1560</v>
      </c>
      <c r="E581" s="17" t="s">
        <v>2955</v>
      </c>
      <c r="F581" t="s">
        <v>1458</v>
      </c>
      <c r="G581" s="17" t="s">
        <v>1459</v>
      </c>
      <c r="H581" s="17" t="s">
        <v>2</v>
      </c>
      <c r="I581" s="17" t="s">
        <v>1393</v>
      </c>
      <c r="J581" s="17" t="s">
        <v>1394</v>
      </c>
      <c r="K581" s="17" t="s">
        <v>1395</v>
      </c>
    </row>
    <row r="582" spans="1:11">
      <c r="A582" s="17" t="s">
        <v>1025</v>
      </c>
      <c r="B582" s="17" t="s">
        <v>966</v>
      </c>
      <c r="C582" s="17" t="s">
        <v>965</v>
      </c>
      <c r="D582" s="17" t="s">
        <v>1561</v>
      </c>
      <c r="E582" s="17" t="s">
        <v>2955</v>
      </c>
      <c r="F582" t="s">
        <v>1550</v>
      </c>
      <c r="G582" s="17" t="s">
        <v>1551</v>
      </c>
      <c r="H582" s="17" t="s">
        <v>2</v>
      </c>
      <c r="I582" s="17" t="s">
        <v>1393</v>
      </c>
      <c r="J582" s="17" t="s">
        <v>1394</v>
      </c>
      <c r="K582" s="17" t="s">
        <v>1395</v>
      </c>
    </row>
    <row r="583" spans="1:11">
      <c r="A583" s="17" t="s">
        <v>1025</v>
      </c>
      <c r="B583" s="17" t="s">
        <v>966</v>
      </c>
      <c r="C583" s="17" t="s">
        <v>965</v>
      </c>
      <c r="D583" s="17" t="s">
        <v>1562</v>
      </c>
      <c r="E583" s="17" t="s">
        <v>2955</v>
      </c>
      <c r="F583" t="s">
        <v>1448</v>
      </c>
      <c r="G583" s="17" t="s">
        <v>1449</v>
      </c>
      <c r="H583" s="17" t="s">
        <v>2</v>
      </c>
      <c r="I583" s="17" t="s">
        <v>1393</v>
      </c>
      <c r="J583" s="17" t="s">
        <v>1394</v>
      </c>
      <c r="K583" s="17" t="s">
        <v>1395</v>
      </c>
    </row>
    <row r="584" spans="1:11">
      <c r="A584" s="17" t="s">
        <v>1025</v>
      </c>
      <c r="B584" s="17" t="s">
        <v>966</v>
      </c>
      <c r="C584" s="17" t="s">
        <v>965</v>
      </c>
      <c r="D584" s="17" t="s">
        <v>1563</v>
      </c>
      <c r="E584" s="17" t="s">
        <v>2955</v>
      </c>
      <c r="F584" t="s">
        <v>1448</v>
      </c>
      <c r="G584" s="17" t="s">
        <v>1449</v>
      </c>
      <c r="H584" s="17" t="s">
        <v>2</v>
      </c>
      <c r="I584" s="17" t="s">
        <v>1393</v>
      </c>
      <c r="J584" s="17" t="s">
        <v>1394</v>
      </c>
      <c r="K584" s="17" t="s">
        <v>1395</v>
      </c>
    </row>
    <row r="585" spans="1:11">
      <c r="A585" s="17" t="s">
        <v>1025</v>
      </c>
      <c r="B585" s="17" t="s">
        <v>966</v>
      </c>
      <c r="C585" s="17" t="s">
        <v>965</v>
      </c>
      <c r="D585" s="17" t="s">
        <v>239</v>
      </c>
      <c r="E585" s="17" t="s">
        <v>2955</v>
      </c>
      <c r="F585" t="s">
        <v>1564</v>
      </c>
      <c r="G585" s="17" t="s">
        <v>1565</v>
      </c>
      <c r="H585" s="17" t="s">
        <v>2</v>
      </c>
      <c r="I585" s="17" t="s">
        <v>1393</v>
      </c>
      <c r="J585" s="17" t="s">
        <v>1394</v>
      </c>
      <c r="K585" s="17" t="s">
        <v>1395</v>
      </c>
    </row>
    <row r="586" spans="1:11">
      <c r="A586" s="17" t="s">
        <v>1025</v>
      </c>
      <c r="B586" s="17" t="s">
        <v>966</v>
      </c>
      <c r="C586" s="17" t="s">
        <v>965</v>
      </c>
      <c r="D586" s="17" t="s">
        <v>1566</v>
      </c>
      <c r="E586" s="17" t="s">
        <v>2955</v>
      </c>
      <c r="F586" t="s">
        <v>1448</v>
      </c>
      <c r="G586" s="17" t="s">
        <v>1449</v>
      </c>
      <c r="H586" s="17" t="s">
        <v>2</v>
      </c>
      <c r="I586" s="17" t="s">
        <v>1393</v>
      </c>
      <c r="J586" s="17" t="s">
        <v>1394</v>
      </c>
      <c r="K586" s="17" t="s">
        <v>1395</v>
      </c>
    </row>
    <row r="587" spans="1:11">
      <c r="A587" s="17" t="s">
        <v>1025</v>
      </c>
      <c r="B587" s="17" t="s">
        <v>966</v>
      </c>
      <c r="C587" s="17" t="s">
        <v>965</v>
      </c>
      <c r="D587" s="17" t="s">
        <v>460</v>
      </c>
      <c r="E587" s="17" t="s">
        <v>2955</v>
      </c>
      <c r="F587" t="s">
        <v>1448</v>
      </c>
      <c r="G587" s="17" t="s">
        <v>1449</v>
      </c>
      <c r="H587" s="17" t="s">
        <v>2</v>
      </c>
      <c r="I587" s="17" t="s">
        <v>1393</v>
      </c>
      <c r="J587" s="17" t="s">
        <v>1394</v>
      </c>
      <c r="K587" s="17" t="s">
        <v>1395</v>
      </c>
    </row>
    <row r="588" spans="1:11">
      <c r="A588" s="17" t="s">
        <v>1025</v>
      </c>
      <c r="B588" s="17" t="s">
        <v>966</v>
      </c>
      <c r="C588" s="17" t="s">
        <v>965</v>
      </c>
      <c r="D588" s="17" t="s">
        <v>1567</v>
      </c>
      <c r="E588" s="17" t="s">
        <v>2955</v>
      </c>
      <c r="F588" t="s">
        <v>1550</v>
      </c>
      <c r="G588" s="17" t="s">
        <v>1551</v>
      </c>
      <c r="H588" s="17" t="s">
        <v>2</v>
      </c>
      <c r="I588" s="17" t="s">
        <v>1393</v>
      </c>
      <c r="J588" s="17" t="s">
        <v>1394</v>
      </c>
      <c r="K588" s="17" t="s">
        <v>1395</v>
      </c>
    </row>
    <row r="589" spans="1:11">
      <c r="A589" s="17" t="s">
        <v>1025</v>
      </c>
      <c r="B589" s="17" t="s">
        <v>966</v>
      </c>
      <c r="C589" s="17" t="s">
        <v>965</v>
      </c>
      <c r="D589" s="17" t="s">
        <v>1568</v>
      </c>
      <c r="E589" s="17" t="s">
        <v>2955</v>
      </c>
      <c r="F589" t="s">
        <v>1502</v>
      </c>
      <c r="G589" s="17" t="s">
        <v>1503</v>
      </c>
      <c r="H589" s="17" t="s">
        <v>1</v>
      </c>
      <c r="I589" s="17" t="s">
        <v>110</v>
      </c>
      <c r="J589" s="17" t="s">
        <v>109</v>
      </c>
      <c r="K589" s="17" t="s">
        <v>1504</v>
      </c>
    </row>
    <row r="590" spans="1:11">
      <c r="A590" s="17" t="s">
        <v>1025</v>
      </c>
      <c r="B590" s="17" t="s">
        <v>966</v>
      </c>
      <c r="C590" s="17" t="s">
        <v>965</v>
      </c>
      <c r="D590" s="17" t="s">
        <v>1569</v>
      </c>
      <c r="E590" s="17" t="s">
        <v>2955</v>
      </c>
      <c r="F590" t="s">
        <v>1502</v>
      </c>
      <c r="G590" s="17" t="s">
        <v>1503</v>
      </c>
      <c r="H590" s="17" t="s">
        <v>1</v>
      </c>
      <c r="I590" s="17" t="s">
        <v>110</v>
      </c>
      <c r="J590" s="17" t="s">
        <v>109</v>
      </c>
      <c r="K590" s="17" t="s">
        <v>1504</v>
      </c>
    </row>
    <row r="591" spans="1:11">
      <c r="A591" s="17" t="s">
        <v>1025</v>
      </c>
      <c r="B591" s="17" t="s">
        <v>966</v>
      </c>
      <c r="C591" s="17" t="s">
        <v>965</v>
      </c>
      <c r="D591" s="17" t="s">
        <v>1570</v>
      </c>
      <c r="E591" s="17" t="s">
        <v>2955</v>
      </c>
      <c r="F591" t="s">
        <v>1502</v>
      </c>
      <c r="G591" s="17" t="s">
        <v>1503</v>
      </c>
      <c r="H591" s="17" t="s">
        <v>1</v>
      </c>
      <c r="I591" s="17" t="s">
        <v>110</v>
      </c>
      <c r="J591" s="17" t="s">
        <v>109</v>
      </c>
      <c r="K591" s="17" t="s">
        <v>1504</v>
      </c>
    </row>
    <row r="592" spans="1:11">
      <c r="A592" s="17" t="s">
        <v>1025</v>
      </c>
      <c r="B592" s="17" t="s">
        <v>966</v>
      </c>
      <c r="C592" s="17" t="s">
        <v>965</v>
      </c>
      <c r="D592" s="17" t="s">
        <v>1571</v>
      </c>
      <c r="E592" s="17" t="s">
        <v>2955</v>
      </c>
      <c r="F592" t="s">
        <v>1502</v>
      </c>
      <c r="G592" s="17" t="s">
        <v>1503</v>
      </c>
      <c r="H592" s="17" t="s">
        <v>1</v>
      </c>
      <c r="I592" s="17" t="s">
        <v>110</v>
      </c>
      <c r="J592" s="17" t="s">
        <v>109</v>
      </c>
      <c r="K592" s="17" t="s">
        <v>1504</v>
      </c>
    </row>
    <row r="593" spans="1:11">
      <c r="A593" s="17" t="s">
        <v>1025</v>
      </c>
      <c r="B593" s="17" t="s">
        <v>966</v>
      </c>
      <c r="C593" s="17" t="s">
        <v>965</v>
      </c>
      <c r="D593" s="17" t="s">
        <v>58</v>
      </c>
      <c r="E593" s="17" t="s">
        <v>2955</v>
      </c>
      <c r="F593" t="s">
        <v>1572</v>
      </c>
      <c r="G593" s="17" t="s">
        <v>1573</v>
      </c>
      <c r="H593" s="17" t="s">
        <v>1</v>
      </c>
      <c r="I593" s="17" t="s">
        <v>110</v>
      </c>
      <c r="J593" s="17" t="s">
        <v>109</v>
      </c>
      <c r="K593" s="17" t="s">
        <v>1504</v>
      </c>
    </row>
    <row r="594" spans="1:11">
      <c r="A594" s="17" t="s">
        <v>1025</v>
      </c>
      <c r="B594" s="17" t="s">
        <v>966</v>
      </c>
      <c r="C594" s="17" t="s">
        <v>965</v>
      </c>
      <c r="D594" s="17" t="s">
        <v>1574</v>
      </c>
      <c r="E594" s="17" t="s">
        <v>2955</v>
      </c>
      <c r="F594" t="s">
        <v>1575</v>
      </c>
      <c r="G594" s="17" t="s">
        <v>1576</v>
      </c>
      <c r="H594" s="17" t="s">
        <v>1</v>
      </c>
      <c r="I594" s="17" t="s">
        <v>110</v>
      </c>
      <c r="J594" s="17" t="s">
        <v>109</v>
      </c>
      <c r="K594" s="17" t="s">
        <v>1504</v>
      </c>
    </row>
    <row r="595" spans="1:11">
      <c r="A595" s="17" t="s">
        <v>1025</v>
      </c>
      <c r="B595" s="17" t="s">
        <v>966</v>
      </c>
      <c r="C595" s="17" t="s">
        <v>965</v>
      </c>
      <c r="D595" s="17" t="s">
        <v>227</v>
      </c>
      <c r="E595" s="17" t="s">
        <v>2955</v>
      </c>
      <c r="F595" t="s">
        <v>1577</v>
      </c>
      <c r="G595" s="17" t="s">
        <v>1578</v>
      </c>
      <c r="H595" s="17" t="s">
        <v>1</v>
      </c>
      <c r="I595" s="17" t="s">
        <v>110</v>
      </c>
      <c r="J595" s="17" t="s">
        <v>109</v>
      </c>
      <c r="K595" s="17" t="s">
        <v>1504</v>
      </c>
    </row>
    <row r="596" spans="1:11">
      <c r="A596" s="17" t="s">
        <v>1025</v>
      </c>
      <c r="B596" s="17" t="s">
        <v>966</v>
      </c>
      <c r="C596" s="17" t="s">
        <v>965</v>
      </c>
      <c r="D596" s="17" t="s">
        <v>228</v>
      </c>
      <c r="E596" s="17" t="s">
        <v>2955</v>
      </c>
      <c r="F596" t="s">
        <v>1577</v>
      </c>
      <c r="G596" s="17" t="s">
        <v>1578</v>
      </c>
      <c r="H596" s="17" t="s">
        <v>1</v>
      </c>
      <c r="I596" s="17" t="s">
        <v>110</v>
      </c>
      <c r="J596" s="17" t="s">
        <v>109</v>
      </c>
      <c r="K596" s="17" t="s">
        <v>1504</v>
      </c>
    </row>
    <row r="597" spans="1:11">
      <c r="A597" s="17" t="s">
        <v>1025</v>
      </c>
      <c r="B597" s="17" t="s">
        <v>966</v>
      </c>
      <c r="C597" s="17" t="s">
        <v>965</v>
      </c>
      <c r="D597" s="17" t="s">
        <v>224</v>
      </c>
      <c r="E597" s="17" t="s">
        <v>2955</v>
      </c>
      <c r="F597" t="s">
        <v>1577</v>
      </c>
      <c r="G597" s="17" t="s">
        <v>1578</v>
      </c>
      <c r="H597" s="17" t="s">
        <v>1</v>
      </c>
      <c r="I597" s="17" t="s">
        <v>110</v>
      </c>
      <c r="J597" s="17" t="s">
        <v>109</v>
      </c>
      <c r="K597" s="17" t="s">
        <v>1504</v>
      </c>
    </row>
    <row r="598" spans="1:11">
      <c r="A598" s="17" t="s">
        <v>1025</v>
      </c>
      <c r="B598" s="17" t="s">
        <v>966</v>
      </c>
      <c r="C598" s="17" t="s">
        <v>965</v>
      </c>
      <c r="D598" s="17" t="s">
        <v>225</v>
      </c>
      <c r="E598" s="17" t="s">
        <v>2955</v>
      </c>
      <c r="F598" t="s">
        <v>1577</v>
      </c>
      <c r="G598" s="17" t="s">
        <v>1578</v>
      </c>
      <c r="H598" s="17" t="s">
        <v>1</v>
      </c>
      <c r="I598" s="17" t="s">
        <v>110</v>
      </c>
      <c r="J598" s="17" t="s">
        <v>109</v>
      </c>
      <c r="K598" s="17" t="s">
        <v>1504</v>
      </c>
    </row>
    <row r="599" spans="1:11">
      <c r="A599" s="17" t="s">
        <v>1025</v>
      </c>
      <c r="B599" s="17" t="s">
        <v>966</v>
      </c>
      <c r="C599" s="17" t="s">
        <v>965</v>
      </c>
      <c r="D599" s="17" t="s">
        <v>349</v>
      </c>
      <c r="E599" s="17" t="s">
        <v>2955</v>
      </c>
      <c r="F599" t="s">
        <v>1579</v>
      </c>
      <c r="G599" s="17" t="s">
        <v>1580</v>
      </c>
      <c r="H599" s="17" t="s">
        <v>1</v>
      </c>
      <c r="I599" s="17" t="s">
        <v>1441</v>
      </c>
      <c r="J599" s="17" t="s">
        <v>105</v>
      </c>
      <c r="K599" s="17" t="s">
        <v>1442</v>
      </c>
    </row>
    <row r="600" spans="1:11">
      <c r="A600" s="17" t="s">
        <v>1025</v>
      </c>
      <c r="B600" s="17" t="s">
        <v>966</v>
      </c>
      <c r="C600" s="17" t="s">
        <v>965</v>
      </c>
      <c r="D600" s="17" t="s">
        <v>1581</v>
      </c>
      <c r="E600" s="17" t="s">
        <v>2955</v>
      </c>
      <c r="F600" t="s">
        <v>1582</v>
      </c>
      <c r="G600" s="17" t="s">
        <v>1583</v>
      </c>
      <c r="H600" s="17" t="s">
        <v>1</v>
      </c>
      <c r="I600" s="17" t="s">
        <v>1441</v>
      </c>
      <c r="J600" s="17" t="s">
        <v>105</v>
      </c>
      <c r="K600" s="17" t="s">
        <v>1442</v>
      </c>
    </row>
    <row r="601" spans="1:11">
      <c r="A601" s="17" t="s">
        <v>1025</v>
      </c>
      <c r="B601" s="17" t="s">
        <v>966</v>
      </c>
      <c r="C601" s="17" t="s">
        <v>965</v>
      </c>
      <c r="D601" s="17" t="s">
        <v>1584</v>
      </c>
      <c r="E601" s="17" t="s">
        <v>2955</v>
      </c>
      <c r="F601" t="s">
        <v>1521</v>
      </c>
      <c r="G601" s="17" t="s">
        <v>1522</v>
      </c>
      <c r="H601" s="17" t="s">
        <v>1</v>
      </c>
      <c r="I601" s="17" t="s">
        <v>1441</v>
      </c>
      <c r="J601" s="17" t="s">
        <v>105</v>
      </c>
      <c r="K601" s="17" t="s">
        <v>1442</v>
      </c>
    </row>
    <row r="602" spans="1:11">
      <c r="A602" s="17" t="s">
        <v>1025</v>
      </c>
      <c r="B602" s="17" t="s">
        <v>966</v>
      </c>
      <c r="C602" s="17" t="s">
        <v>965</v>
      </c>
      <c r="D602" s="17" t="s">
        <v>1585</v>
      </c>
      <c r="E602" s="17" t="s">
        <v>2955</v>
      </c>
      <c r="F602" t="s">
        <v>1521</v>
      </c>
      <c r="G602" s="17" t="s">
        <v>1522</v>
      </c>
      <c r="H602" s="17" t="s">
        <v>1</v>
      </c>
      <c r="I602" s="17" t="s">
        <v>1441</v>
      </c>
      <c r="J602" s="17" t="s">
        <v>105</v>
      </c>
      <c r="K602" s="17" t="s">
        <v>1442</v>
      </c>
    </row>
    <row r="603" spans="1:11">
      <c r="A603" s="17" t="s">
        <v>1025</v>
      </c>
      <c r="B603" s="17" t="s">
        <v>966</v>
      </c>
      <c r="C603" s="17" t="s">
        <v>965</v>
      </c>
      <c r="D603" s="17" t="s">
        <v>545</v>
      </c>
      <c r="E603" s="17" t="s">
        <v>2955</v>
      </c>
      <c r="F603" t="s">
        <v>1521</v>
      </c>
      <c r="G603" s="17" t="s">
        <v>1522</v>
      </c>
      <c r="H603" s="17" t="s">
        <v>1</v>
      </c>
      <c r="I603" s="17" t="s">
        <v>1441</v>
      </c>
      <c r="J603" s="17" t="s">
        <v>105</v>
      </c>
      <c r="K603" s="17" t="s">
        <v>1442</v>
      </c>
    </row>
    <row r="604" spans="1:11">
      <c r="A604" s="17" t="s">
        <v>1025</v>
      </c>
      <c r="B604" s="17" t="s">
        <v>966</v>
      </c>
      <c r="C604" s="17" t="s">
        <v>965</v>
      </c>
      <c r="D604" s="17" t="s">
        <v>1586</v>
      </c>
      <c r="E604" s="17" t="s">
        <v>2955</v>
      </c>
      <c r="F604" t="s">
        <v>1579</v>
      </c>
      <c r="G604" s="17" t="s">
        <v>1580</v>
      </c>
      <c r="H604" s="17" t="s">
        <v>1</v>
      </c>
      <c r="I604" s="17" t="s">
        <v>1441</v>
      </c>
      <c r="J604" s="17" t="s">
        <v>105</v>
      </c>
      <c r="K604" s="17" t="s">
        <v>1442</v>
      </c>
    </row>
    <row r="605" spans="1:11">
      <c r="A605" s="17" t="s">
        <v>1025</v>
      </c>
      <c r="B605" s="17" t="s">
        <v>966</v>
      </c>
      <c r="C605" s="17" t="s">
        <v>965</v>
      </c>
      <c r="D605" s="17" t="s">
        <v>1587</v>
      </c>
      <c r="E605" s="17" t="s">
        <v>2955</v>
      </c>
      <c r="F605" t="s">
        <v>1579</v>
      </c>
      <c r="G605" s="17" t="s">
        <v>1580</v>
      </c>
      <c r="H605" s="17" t="s">
        <v>1</v>
      </c>
      <c r="I605" s="17" t="s">
        <v>1441</v>
      </c>
      <c r="J605" s="17" t="s">
        <v>105</v>
      </c>
      <c r="K605" s="17" t="s">
        <v>1442</v>
      </c>
    </row>
    <row r="606" spans="1:11">
      <c r="A606" s="17" t="s">
        <v>1025</v>
      </c>
      <c r="B606" s="17" t="s">
        <v>966</v>
      </c>
      <c r="C606" s="17" t="s">
        <v>965</v>
      </c>
      <c r="D606" s="17" t="s">
        <v>1588</v>
      </c>
      <c r="E606" s="17" t="s">
        <v>2955</v>
      </c>
      <c r="F606" t="s">
        <v>1582</v>
      </c>
      <c r="G606" s="17" t="s">
        <v>1583</v>
      </c>
      <c r="H606" s="17" t="s">
        <v>1</v>
      </c>
      <c r="I606" s="17" t="s">
        <v>1441</v>
      </c>
      <c r="J606" s="17" t="s">
        <v>105</v>
      </c>
      <c r="K606" s="17" t="s">
        <v>1442</v>
      </c>
    </row>
    <row r="607" spans="1:11">
      <c r="A607" s="17" t="s">
        <v>1025</v>
      </c>
      <c r="B607" s="17" t="s">
        <v>966</v>
      </c>
      <c r="C607" s="17" t="s">
        <v>965</v>
      </c>
      <c r="D607" s="17" t="s">
        <v>1589</v>
      </c>
      <c r="E607" s="17" t="s">
        <v>2955</v>
      </c>
      <c r="F607" t="s">
        <v>1579</v>
      </c>
      <c r="G607" s="17" t="s">
        <v>1580</v>
      </c>
      <c r="H607" s="17" t="s">
        <v>1</v>
      </c>
      <c r="I607" s="17" t="s">
        <v>1441</v>
      </c>
      <c r="J607" s="17" t="s">
        <v>105</v>
      </c>
      <c r="K607" s="17" t="s">
        <v>1442</v>
      </c>
    </row>
    <row r="608" spans="1:11">
      <c r="A608" s="17" t="s">
        <v>1025</v>
      </c>
      <c r="B608" s="17" t="s">
        <v>966</v>
      </c>
      <c r="C608" s="17" t="s">
        <v>965</v>
      </c>
      <c r="D608" s="17" t="s">
        <v>1590</v>
      </c>
      <c r="E608" s="17" t="s">
        <v>2955</v>
      </c>
      <c r="F608" t="s">
        <v>1579</v>
      </c>
      <c r="G608" s="17" t="s">
        <v>1580</v>
      </c>
      <c r="H608" s="17" t="s">
        <v>1</v>
      </c>
      <c r="I608" s="17" t="s">
        <v>1441</v>
      </c>
      <c r="J608" s="17" t="s">
        <v>105</v>
      </c>
      <c r="K608" s="17" t="s">
        <v>1442</v>
      </c>
    </row>
    <row r="609" spans="1:11">
      <c r="A609" s="17" t="s">
        <v>1025</v>
      </c>
      <c r="B609" s="17" t="s">
        <v>966</v>
      </c>
      <c r="C609" s="17" t="s">
        <v>965</v>
      </c>
      <c r="D609" s="17" t="s">
        <v>347</v>
      </c>
      <c r="E609" s="17" t="s">
        <v>2955</v>
      </c>
      <c r="F609" t="s">
        <v>1579</v>
      </c>
      <c r="G609" s="17" t="s">
        <v>1580</v>
      </c>
      <c r="H609" s="17" t="s">
        <v>1</v>
      </c>
      <c r="I609" s="17" t="s">
        <v>1441</v>
      </c>
      <c r="J609" s="17" t="s">
        <v>105</v>
      </c>
      <c r="K609" s="17" t="s">
        <v>1442</v>
      </c>
    </row>
    <row r="610" spans="1:11">
      <c r="A610" s="17" t="s">
        <v>1025</v>
      </c>
      <c r="B610" s="17" t="s">
        <v>966</v>
      </c>
      <c r="C610" s="17" t="s">
        <v>965</v>
      </c>
      <c r="D610" s="17" t="s">
        <v>348</v>
      </c>
      <c r="E610" s="17" t="s">
        <v>2955</v>
      </c>
      <c r="F610" t="s">
        <v>1579</v>
      </c>
      <c r="G610" s="17" t="s">
        <v>1580</v>
      </c>
      <c r="H610" s="17" t="s">
        <v>1</v>
      </c>
      <c r="I610" s="17" t="s">
        <v>1441</v>
      </c>
      <c r="J610" s="17" t="s">
        <v>105</v>
      </c>
      <c r="K610" s="17" t="s">
        <v>1442</v>
      </c>
    </row>
    <row r="611" spans="1:11">
      <c r="A611" s="17" t="s">
        <v>1025</v>
      </c>
      <c r="B611" s="17" t="s">
        <v>966</v>
      </c>
      <c r="C611" s="17" t="s">
        <v>965</v>
      </c>
      <c r="D611" s="17" t="s">
        <v>61</v>
      </c>
      <c r="E611" s="17" t="s">
        <v>2955</v>
      </c>
      <c r="F611" t="s">
        <v>1513</v>
      </c>
      <c r="G611" s="17" t="s">
        <v>1514</v>
      </c>
      <c r="H611" s="17" t="s">
        <v>1</v>
      </c>
      <c r="I611" s="17" t="s">
        <v>1441</v>
      </c>
      <c r="J611" s="17" t="s">
        <v>105</v>
      </c>
      <c r="K611" s="17" t="s">
        <v>1442</v>
      </c>
    </row>
    <row r="612" spans="1:11">
      <c r="A612" s="17" t="s">
        <v>1025</v>
      </c>
      <c r="B612" s="17" t="s">
        <v>966</v>
      </c>
      <c r="C612" s="17" t="s">
        <v>965</v>
      </c>
      <c r="D612" s="17" t="s">
        <v>1591</v>
      </c>
      <c r="E612" s="17" t="s">
        <v>2955</v>
      </c>
      <c r="F612" t="s">
        <v>1521</v>
      </c>
      <c r="G612" s="17" t="s">
        <v>1522</v>
      </c>
      <c r="H612" s="17" t="s">
        <v>1</v>
      </c>
      <c r="I612" s="17" t="s">
        <v>1441</v>
      </c>
      <c r="J612" s="17" t="s">
        <v>105</v>
      </c>
      <c r="K612" s="17" t="s">
        <v>1442</v>
      </c>
    </row>
    <row r="613" spans="1:11">
      <c r="A613" s="17" t="s">
        <v>1025</v>
      </c>
      <c r="B613" s="17" t="s">
        <v>966</v>
      </c>
      <c r="C613" s="17" t="s">
        <v>965</v>
      </c>
      <c r="D613" s="17" t="s">
        <v>1592</v>
      </c>
      <c r="E613" s="17" t="s">
        <v>2955</v>
      </c>
      <c r="F613" t="s">
        <v>1521</v>
      </c>
      <c r="G613" s="17" t="s">
        <v>1522</v>
      </c>
      <c r="H613" s="17" t="s">
        <v>1</v>
      </c>
      <c r="I613" s="17" t="s">
        <v>1441</v>
      </c>
      <c r="J613" s="17" t="s">
        <v>105</v>
      </c>
      <c r="K613" s="17" t="s">
        <v>1442</v>
      </c>
    </row>
    <row r="614" spans="1:11">
      <c r="A614" s="17" t="s">
        <v>1025</v>
      </c>
      <c r="B614" s="17" t="s">
        <v>966</v>
      </c>
      <c r="C614" s="17" t="s">
        <v>965</v>
      </c>
      <c r="D614" s="17" t="s">
        <v>1593</v>
      </c>
      <c r="E614" s="17" t="s">
        <v>2955</v>
      </c>
      <c r="F614" t="s">
        <v>1594</v>
      </c>
      <c r="G614" s="17" t="s">
        <v>1595</v>
      </c>
      <c r="H614" s="17" t="s">
        <v>2</v>
      </c>
      <c r="I614" s="17" t="s">
        <v>1407</v>
      </c>
      <c r="J614" s="17" t="s">
        <v>127</v>
      </c>
      <c r="K614" s="17" t="s">
        <v>1408</v>
      </c>
    </row>
    <row r="615" spans="1:11">
      <c r="A615" s="17" t="s">
        <v>1025</v>
      </c>
      <c r="B615" s="17" t="s">
        <v>966</v>
      </c>
      <c r="C615" s="17" t="s">
        <v>965</v>
      </c>
      <c r="D615" s="17" t="s">
        <v>1596</v>
      </c>
      <c r="E615" s="17" t="s">
        <v>2955</v>
      </c>
      <c r="F615" t="s">
        <v>1594</v>
      </c>
      <c r="G615" s="17" t="s">
        <v>1595</v>
      </c>
      <c r="H615" s="17" t="s">
        <v>2</v>
      </c>
      <c r="I615" s="17" t="s">
        <v>1407</v>
      </c>
      <c r="J615" s="17" t="s">
        <v>127</v>
      </c>
      <c r="K615" s="17" t="s">
        <v>1408</v>
      </c>
    </row>
    <row r="616" spans="1:11">
      <c r="A616" s="17" t="s">
        <v>1025</v>
      </c>
      <c r="B616" s="17" t="s">
        <v>966</v>
      </c>
      <c r="C616" s="17" t="s">
        <v>965</v>
      </c>
      <c r="D616" s="17" t="s">
        <v>1597</v>
      </c>
      <c r="E616" s="17" t="s">
        <v>2955</v>
      </c>
      <c r="F616" t="s">
        <v>1594</v>
      </c>
      <c r="G616" s="17" t="s">
        <v>1595</v>
      </c>
      <c r="H616" s="17" t="s">
        <v>2</v>
      </c>
      <c r="I616" s="17" t="s">
        <v>1407</v>
      </c>
      <c r="J616" s="17" t="s">
        <v>127</v>
      </c>
      <c r="K616" s="17" t="s">
        <v>1408</v>
      </c>
    </row>
    <row r="617" spans="1:11">
      <c r="A617" s="17" t="s">
        <v>1025</v>
      </c>
      <c r="B617" s="17" t="s">
        <v>966</v>
      </c>
      <c r="C617" s="17" t="s">
        <v>965</v>
      </c>
      <c r="D617" s="17" t="s">
        <v>1598</v>
      </c>
      <c r="E617" s="17" t="s">
        <v>2955</v>
      </c>
      <c r="F617" t="s">
        <v>1405</v>
      </c>
      <c r="G617" s="17" t="s">
        <v>1406</v>
      </c>
      <c r="H617" s="17" t="s">
        <v>2</v>
      </c>
      <c r="I617" s="17" t="s">
        <v>1407</v>
      </c>
      <c r="J617" s="17" t="s">
        <v>127</v>
      </c>
      <c r="K617" s="17" t="s">
        <v>1408</v>
      </c>
    </row>
    <row r="618" spans="1:11">
      <c r="A618" s="17" t="s">
        <v>1025</v>
      </c>
      <c r="B618" s="17" t="s">
        <v>966</v>
      </c>
      <c r="C618" s="17" t="s">
        <v>965</v>
      </c>
      <c r="D618" s="17" t="s">
        <v>1599</v>
      </c>
      <c r="E618" s="17" t="s">
        <v>2955</v>
      </c>
      <c r="F618" t="s">
        <v>1405</v>
      </c>
      <c r="G618" s="17" t="s">
        <v>1406</v>
      </c>
      <c r="H618" s="17" t="s">
        <v>2</v>
      </c>
      <c r="I618" s="17" t="s">
        <v>1407</v>
      </c>
      <c r="J618" s="17" t="s">
        <v>127</v>
      </c>
      <c r="K618" s="17" t="s">
        <v>1408</v>
      </c>
    </row>
    <row r="619" spans="1:11">
      <c r="A619" s="17" t="s">
        <v>1025</v>
      </c>
      <c r="B619" s="17" t="s">
        <v>966</v>
      </c>
      <c r="C619" s="17" t="s">
        <v>965</v>
      </c>
      <c r="D619" s="17" t="s">
        <v>1600</v>
      </c>
      <c r="E619" s="17" t="s">
        <v>2955</v>
      </c>
      <c r="F619" t="s">
        <v>1405</v>
      </c>
      <c r="G619" s="17" t="s">
        <v>1406</v>
      </c>
      <c r="H619" s="17" t="s">
        <v>2</v>
      </c>
      <c r="I619" s="17" t="s">
        <v>1407</v>
      </c>
      <c r="J619" s="17" t="s">
        <v>127</v>
      </c>
      <c r="K619" s="17" t="s">
        <v>1408</v>
      </c>
    </row>
    <row r="620" spans="1:11">
      <c r="A620" s="17" t="s">
        <v>1025</v>
      </c>
      <c r="B620" s="17" t="s">
        <v>966</v>
      </c>
      <c r="C620" s="17" t="s">
        <v>965</v>
      </c>
      <c r="D620" s="17" t="s">
        <v>1601</v>
      </c>
      <c r="E620" s="17" t="s">
        <v>2955</v>
      </c>
      <c r="F620" t="s">
        <v>1602</v>
      </c>
      <c r="G620" s="17" t="s">
        <v>1603</v>
      </c>
      <c r="H620" s="17" t="s">
        <v>2</v>
      </c>
      <c r="I620" s="17" t="s">
        <v>1407</v>
      </c>
      <c r="J620" s="17" t="s">
        <v>127</v>
      </c>
      <c r="K620" s="17" t="s">
        <v>1408</v>
      </c>
    </row>
    <row r="621" spans="1:11">
      <c r="A621" s="17" t="s">
        <v>1025</v>
      </c>
      <c r="B621" s="17" t="s">
        <v>966</v>
      </c>
      <c r="C621" s="17" t="s">
        <v>965</v>
      </c>
      <c r="D621" s="17" t="s">
        <v>1604</v>
      </c>
      <c r="E621" s="17" t="s">
        <v>2955</v>
      </c>
      <c r="F621" t="s">
        <v>1594</v>
      </c>
      <c r="G621" s="17" t="s">
        <v>1595</v>
      </c>
      <c r="H621" s="17" t="s">
        <v>2</v>
      </c>
      <c r="I621" s="17" t="s">
        <v>1407</v>
      </c>
      <c r="J621" s="17" t="s">
        <v>127</v>
      </c>
      <c r="K621" s="17" t="s">
        <v>1408</v>
      </c>
    </row>
    <row r="622" spans="1:11">
      <c r="A622" s="17" t="s">
        <v>1025</v>
      </c>
      <c r="B622" s="17" t="s">
        <v>966</v>
      </c>
      <c r="C622" s="17" t="s">
        <v>965</v>
      </c>
      <c r="D622" s="17" t="s">
        <v>1605</v>
      </c>
      <c r="E622" s="17" t="s">
        <v>2955</v>
      </c>
      <c r="F622" t="s">
        <v>1594</v>
      </c>
      <c r="G622" s="17" t="s">
        <v>1595</v>
      </c>
      <c r="H622" s="17" t="s">
        <v>2</v>
      </c>
      <c r="I622" s="17" t="s">
        <v>1407</v>
      </c>
      <c r="J622" s="17" t="s">
        <v>127</v>
      </c>
      <c r="K622" s="17" t="s">
        <v>1408</v>
      </c>
    </row>
    <row r="623" spans="1:11">
      <c r="A623" s="17" t="s">
        <v>1025</v>
      </c>
      <c r="B623" s="17" t="s">
        <v>966</v>
      </c>
      <c r="C623" s="17" t="s">
        <v>965</v>
      </c>
      <c r="D623" s="17" t="s">
        <v>1606</v>
      </c>
      <c r="E623" s="17" t="s">
        <v>2955</v>
      </c>
      <c r="F623" t="s">
        <v>1594</v>
      </c>
      <c r="G623" s="17" t="s">
        <v>1595</v>
      </c>
      <c r="H623" s="17" t="s">
        <v>2</v>
      </c>
      <c r="I623" s="17" t="s">
        <v>1407</v>
      </c>
      <c r="J623" s="17" t="s">
        <v>127</v>
      </c>
      <c r="K623" s="17" t="s">
        <v>1408</v>
      </c>
    </row>
    <row r="624" spans="1:11">
      <c r="A624" s="17" t="s">
        <v>1025</v>
      </c>
      <c r="B624" s="17" t="s">
        <v>966</v>
      </c>
      <c r="C624" s="17" t="s">
        <v>965</v>
      </c>
      <c r="D624" s="17" t="s">
        <v>615</v>
      </c>
      <c r="E624" s="17" t="s">
        <v>2955</v>
      </c>
      <c r="F624" t="s">
        <v>1607</v>
      </c>
      <c r="G624" s="17" t="s">
        <v>1608</v>
      </c>
      <c r="H624" s="17" t="s">
        <v>2</v>
      </c>
      <c r="I624" s="17" t="s">
        <v>1407</v>
      </c>
      <c r="J624" s="17" t="s">
        <v>127</v>
      </c>
      <c r="K624" s="17" t="s">
        <v>1408</v>
      </c>
    </row>
    <row r="625" spans="1:11">
      <c r="A625" s="17" t="s">
        <v>1025</v>
      </c>
      <c r="B625" s="17" t="s">
        <v>966</v>
      </c>
      <c r="C625" s="17" t="s">
        <v>965</v>
      </c>
      <c r="D625" s="17" t="s">
        <v>1609</v>
      </c>
      <c r="E625" s="17" t="s">
        <v>2955</v>
      </c>
      <c r="F625" t="s">
        <v>1607</v>
      </c>
      <c r="G625" s="17" t="s">
        <v>1608</v>
      </c>
      <c r="H625" s="17" t="s">
        <v>2</v>
      </c>
      <c r="I625" s="17" t="s">
        <v>1407</v>
      </c>
      <c r="J625" s="17" t="s">
        <v>127</v>
      </c>
      <c r="K625" s="17" t="s">
        <v>1408</v>
      </c>
    </row>
    <row r="626" spans="1:11">
      <c r="A626" s="17" t="s">
        <v>1025</v>
      </c>
      <c r="B626" s="17" t="s">
        <v>966</v>
      </c>
      <c r="C626" s="17" t="s">
        <v>965</v>
      </c>
      <c r="D626" s="17" t="s">
        <v>1610</v>
      </c>
      <c r="E626" s="17" t="s">
        <v>2955</v>
      </c>
      <c r="F626" t="s">
        <v>1607</v>
      </c>
      <c r="G626" s="17" t="s">
        <v>1608</v>
      </c>
      <c r="H626" s="17" t="s">
        <v>2</v>
      </c>
      <c r="I626" s="17" t="s">
        <v>1407</v>
      </c>
      <c r="J626" s="17" t="s">
        <v>127</v>
      </c>
      <c r="K626" s="17" t="s">
        <v>1408</v>
      </c>
    </row>
    <row r="627" spans="1:11">
      <c r="A627" s="17" t="s">
        <v>1025</v>
      </c>
      <c r="B627" s="17" t="s">
        <v>966</v>
      </c>
      <c r="C627" s="17" t="s">
        <v>965</v>
      </c>
      <c r="D627" s="17" t="s">
        <v>616</v>
      </c>
      <c r="E627" s="17" t="s">
        <v>2955</v>
      </c>
      <c r="F627" t="s">
        <v>1607</v>
      </c>
      <c r="G627" s="17" t="s">
        <v>1608</v>
      </c>
      <c r="H627" s="17" t="s">
        <v>2</v>
      </c>
      <c r="I627" s="17" t="s">
        <v>1407</v>
      </c>
      <c r="J627" s="17" t="s">
        <v>127</v>
      </c>
      <c r="K627" s="17" t="s">
        <v>1408</v>
      </c>
    </row>
    <row r="628" spans="1:11">
      <c r="A628" s="17" t="s">
        <v>1025</v>
      </c>
      <c r="B628" s="17" t="s">
        <v>966</v>
      </c>
      <c r="C628" s="17" t="s">
        <v>965</v>
      </c>
      <c r="D628" s="17" t="s">
        <v>1611</v>
      </c>
      <c r="E628" s="17" t="s">
        <v>2955</v>
      </c>
      <c r="F628" t="s">
        <v>1607</v>
      </c>
      <c r="G628" s="17" t="s">
        <v>1608</v>
      </c>
      <c r="H628" s="17" t="s">
        <v>2</v>
      </c>
      <c r="I628" s="17" t="s">
        <v>1407</v>
      </c>
      <c r="J628" s="17" t="s">
        <v>127</v>
      </c>
      <c r="K628" s="17" t="s">
        <v>1408</v>
      </c>
    </row>
    <row r="629" spans="1:11">
      <c r="A629" s="17" t="s">
        <v>1025</v>
      </c>
      <c r="B629" s="17" t="s">
        <v>966</v>
      </c>
      <c r="C629" s="17" t="s">
        <v>965</v>
      </c>
      <c r="D629" s="17" t="s">
        <v>589</v>
      </c>
      <c r="E629" s="17" t="s">
        <v>2955</v>
      </c>
      <c r="F629" t="s">
        <v>1612</v>
      </c>
      <c r="G629" s="17" t="s">
        <v>1613</v>
      </c>
      <c r="H629" s="17" t="s">
        <v>1</v>
      </c>
      <c r="I629" s="17" t="s">
        <v>1441</v>
      </c>
      <c r="J629" s="17" t="s">
        <v>105</v>
      </c>
      <c r="K629" s="17" t="s">
        <v>1442</v>
      </c>
    </row>
    <row r="630" spans="1:11">
      <c r="A630" s="17" t="s">
        <v>1025</v>
      </c>
      <c r="B630" s="17" t="s">
        <v>966</v>
      </c>
      <c r="C630" s="17" t="s">
        <v>965</v>
      </c>
      <c r="D630" s="17" t="s">
        <v>1614</v>
      </c>
      <c r="E630" s="17" t="s">
        <v>2955</v>
      </c>
      <c r="F630" t="s">
        <v>1582</v>
      </c>
      <c r="G630" s="17" t="s">
        <v>1583</v>
      </c>
      <c r="H630" s="17" t="s">
        <v>1</v>
      </c>
      <c r="I630" s="17" t="s">
        <v>1441</v>
      </c>
      <c r="J630" s="17" t="s">
        <v>105</v>
      </c>
      <c r="K630" s="17" t="s">
        <v>1442</v>
      </c>
    </row>
    <row r="631" spans="1:11">
      <c r="A631" s="17" t="s">
        <v>1025</v>
      </c>
      <c r="B631" s="17" t="s">
        <v>966</v>
      </c>
      <c r="C631" s="17" t="s">
        <v>965</v>
      </c>
      <c r="D631" s="17" t="s">
        <v>1615</v>
      </c>
      <c r="E631" s="17" t="s">
        <v>2955</v>
      </c>
      <c r="F631" t="s">
        <v>1582</v>
      </c>
      <c r="G631" s="17" t="s">
        <v>1583</v>
      </c>
      <c r="H631" s="17" t="s">
        <v>1</v>
      </c>
      <c r="I631" s="17" t="s">
        <v>1441</v>
      </c>
      <c r="J631" s="17" t="s">
        <v>105</v>
      </c>
      <c r="K631" s="17" t="s">
        <v>1442</v>
      </c>
    </row>
    <row r="632" spans="1:11">
      <c r="A632" s="17" t="s">
        <v>1025</v>
      </c>
      <c r="B632" s="17" t="s">
        <v>966</v>
      </c>
      <c r="C632" s="17" t="s">
        <v>965</v>
      </c>
      <c r="D632" s="17" t="s">
        <v>583</v>
      </c>
      <c r="E632" s="17" t="s">
        <v>2955</v>
      </c>
      <c r="F632" t="s">
        <v>1612</v>
      </c>
      <c r="G632" s="17" t="s">
        <v>1613</v>
      </c>
      <c r="H632" s="17" t="s">
        <v>1</v>
      </c>
      <c r="I632" s="17" t="s">
        <v>1441</v>
      </c>
      <c r="J632" s="17" t="s">
        <v>105</v>
      </c>
      <c r="K632" s="17" t="s">
        <v>1442</v>
      </c>
    </row>
    <row r="633" spans="1:11">
      <c r="A633" s="17" t="s">
        <v>1025</v>
      </c>
      <c r="B633" s="17" t="s">
        <v>966</v>
      </c>
      <c r="C633" s="17" t="s">
        <v>965</v>
      </c>
      <c r="D633" s="17" t="s">
        <v>584</v>
      </c>
      <c r="E633" s="17" t="s">
        <v>2955</v>
      </c>
      <c r="F633" t="s">
        <v>1612</v>
      </c>
      <c r="G633" s="17" t="s">
        <v>1613</v>
      </c>
      <c r="H633" s="17" t="s">
        <v>1</v>
      </c>
      <c r="I633" s="17" t="s">
        <v>1441</v>
      </c>
      <c r="J633" s="17" t="s">
        <v>105</v>
      </c>
      <c r="K633" s="17" t="s">
        <v>1442</v>
      </c>
    </row>
    <row r="634" spans="1:11">
      <c r="A634" s="17" t="s">
        <v>1025</v>
      </c>
      <c r="B634" s="17" t="s">
        <v>966</v>
      </c>
      <c r="C634" s="17" t="s">
        <v>965</v>
      </c>
      <c r="D634" s="17" t="s">
        <v>1616</v>
      </c>
      <c r="E634" s="17" t="s">
        <v>2955</v>
      </c>
      <c r="F634" t="s">
        <v>1612</v>
      </c>
      <c r="G634" s="17" t="s">
        <v>1613</v>
      </c>
      <c r="H634" s="17" t="s">
        <v>1</v>
      </c>
      <c r="I634" s="17" t="s">
        <v>1441</v>
      </c>
      <c r="J634" s="17" t="s">
        <v>105</v>
      </c>
      <c r="K634" s="17" t="s">
        <v>1442</v>
      </c>
    </row>
    <row r="635" spans="1:11">
      <c r="A635" s="17" t="s">
        <v>1025</v>
      </c>
      <c r="B635" s="17" t="s">
        <v>966</v>
      </c>
      <c r="C635" s="17" t="s">
        <v>965</v>
      </c>
      <c r="D635" s="17" t="s">
        <v>1617</v>
      </c>
      <c r="E635" s="17" t="s">
        <v>2955</v>
      </c>
      <c r="F635" t="s">
        <v>1582</v>
      </c>
      <c r="G635" s="17" t="s">
        <v>1583</v>
      </c>
      <c r="H635" s="17" t="s">
        <v>1</v>
      </c>
      <c r="I635" s="17" t="s">
        <v>1441</v>
      </c>
      <c r="J635" s="17" t="s">
        <v>105</v>
      </c>
      <c r="K635" s="17" t="s">
        <v>1442</v>
      </c>
    </row>
    <row r="636" spans="1:11">
      <c r="A636" s="17" t="s">
        <v>1025</v>
      </c>
      <c r="B636" s="17" t="s">
        <v>966</v>
      </c>
      <c r="C636" s="17" t="s">
        <v>965</v>
      </c>
      <c r="D636" s="17" t="s">
        <v>588</v>
      </c>
      <c r="E636" s="17" t="s">
        <v>2955</v>
      </c>
      <c r="F636" t="s">
        <v>1612</v>
      </c>
      <c r="G636" s="17" t="s">
        <v>1613</v>
      </c>
      <c r="H636" s="17" t="s">
        <v>1</v>
      </c>
      <c r="I636" s="17" t="s">
        <v>1441</v>
      </c>
      <c r="J636" s="17" t="s">
        <v>105</v>
      </c>
      <c r="K636" s="17" t="s">
        <v>1442</v>
      </c>
    </row>
    <row r="637" spans="1:11">
      <c r="A637" s="17" t="s">
        <v>1025</v>
      </c>
      <c r="B637" s="17" t="s">
        <v>966</v>
      </c>
      <c r="C637" s="17" t="s">
        <v>965</v>
      </c>
      <c r="D637" s="17" t="s">
        <v>1618</v>
      </c>
      <c r="E637" s="17" t="s">
        <v>2955</v>
      </c>
      <c r="F637" t="s">
        <v>1612</v>
      </c>
      <c r="G637" s="17" t="s">
        <v>1613</v>
      </c>
      <c r="H637" s="17" t="s">
        <v>1</v>
      </c>
      <c r="I637" s="17" t="s">
        <v>1441</v>
      </c>
      <c r="J637" s="17" t="s">
        <v>105</v>
      </c>
      <c r="K637" s="17" t="s">
        <v>1442</v>
      </c>
    </row>
    <row r="638" spans="1:11">
      <c r="A638" s="17" t="s">
        <v>1025</v>
      </c>
      <c r="B638" s="17" t="s">
        <v>966</v>
      </c>
      <c r="C638" s="17" t="s">
        <v>965</v>
      </c>
      <c r="D638" s="17" t="s">
        <v>585</v>
      </c>
      <c r="E638" s="17" t="s">
        <v>2955</v>
      </c>
      <c r="F638" t="s">
        <v>1612</v>
      </c>
      <c r="G638" s="17" t="s">
        <v>1613</v>
      </c>
      <c r="H638" s="17" t="s">
        <v>1</v>
      </c>
      <c r="I638" s="17" t="s">
        <v>1441</v>
      </c>
      <c r="J638" s="17" t="s">
        <v>105</v>
      </c>
      <c r="K638" s="17" t="s">
        <v>1442</v>
      </c>
    </row>
    <row r="639" spans="1:11">
      <c r="A639" s="17" t="s">
        <v>1025</v>
      </c>
      <c r="B639" s="17" t="s">
        <v>966</v>
      </c>
      <c r="C639" s="17" t="s">
        <v>965</v>
      </c>
      <c r="D639" s="17" t="s">
        <v>1619</v>
      </c>
      <c r="E639" s="17" t="s">
        <v>2955</v>
      </c>
      <c r="F639" t="s">
        <v>1620</v>
      </c>
      <c r="G639" s="17" t="s">
        <v>1621</v>
      </c>
      <c r="H639" s="17" t="s">
        <v>1</v>
      </c>
      <c r="I639" s="17" t="s">
        <v>1441</v>
      </c>
      <c r="J639" s="17" t="s">
        <v>105</v>
      </c>
      <c r="K639" s="17" t="s">
        <v>1442</v>
      </c>
    </row>
    <row r="640" spans="1:11">
      <c r="A640" s="17" t="s">
        <v>1025</v>
      </c>
      <c r="B640" s="17" t="s">
        <v>966</v>
      </c>
      <c r="C640" s="17" t="s">
        <v>965</v>
      </c>
      <c r="D640" s="17" t="s">
        <v>1622</v>
      </c>
      <c r="E640" s="17" t="s">
        <v>2955</v>
      </c>
      <c r="F640" t="s">
        <v>1620</v>
      </c>
      <c r="G640" s="17" t="s">
        <v>1621</v>
      </c>
      <c r="H640" s="17" t="s">
        <v>1</v>
      </c>
      <c r="I640" s="17" t="s">
        <v>1441</v>
      </c>
      <c r="J640" s="17" t="s">
        <v>105</v>
      </c>
      <c r="K640" s="17" t="s">
        <v>1442</v>
      </c>
    </row>
    <row r="641" spans="1:11">
      <c r="A641" s="17" t="s">
        <v>1025</v>
      </c>
      <c r="B641" s="17" t="s">
        <v>966</v>
      </c>
      <c r="C641" s="17" t="s">
        <v>965</v>
      </c>
      <c r="D641" s="17" t="s">
        <v>223</v>
      </c>
      <c r="E641" s="17" t="s">
        <v>2955</v>
      </c>
      <c r="F641" t="s">
        <v>1577</v>
      </c>
      <c r="G641" s="17" t="s">
        <v>1578</v>
      </c>
      <c r="H641" s="17" t="s">
        <v>1</v>
      </c>
      <c r="I641" s="17" t="s">
        <v>110</v>
      </c>
      <c r="J641" s="17" t="s">
        <v>109</v>
      </c>
      <c r="K641" s="17" t="s">
        <v>1504</v>
      </c>
    </row>
    <row r="642" spans="1:11">
      <c r="A642" s="17" t="s">
        <v>1025</v>
      </c>
      <c r="B642" s="17" t="s">
        <v>966</v>
      </c>
      <c r="C642" s="17" t="s">
        <v>965</v>
      </c>
      <c r="D642" s="17" t="s">
        <v>1623</v>
      </c>
      <c r="E642" s="17" t="s">
        <v>2955</v>
      </c>
      <c r="F642" t="s">
        <v>1402</v>
      </c>
      <c r="G642" s="17" t="s">
        <v>1403</v>
      </c>
      <c r="H642" s="17" t="s">
        <v>2</v>
      </c>
      <c r="I642" s="17" t="s">
        <v>1393</v>
      </c>
      <c r="J642" s="17" t="s">
        <v>1394</v>
      </c>
      <c r="K642" s="17" t="s">
        <v>1395</v>
      </c>
    </row>
    <row r="643" spans="1:11">
      <c r="A643" s="17" t="s">
        <v>1025</v>
      </c>
      <c r="B643" s="17" t="s">
        <v>966</v>
      </c>
      <c r="C643" s="17" t="s">
        <v>965</v>
      </c>
      <c r="D643" s="17" t="s">
        <v>601</v>
      </c>
      <c r="E643" s="17" t="s">
        <v>2955</v>
      </c>
      <c r="F643" t="s">
        <v>1624</v>
      </c>
      <c r="G643" s="17" t="s">
        <v>1625</v>
      </c>
      <c r="H643" s="17" t="s">
        <v>1</v>
      </c>
      <c r="I643" s="17" t="s">
        <v>111</v>
      </c>
      <c r="J643" s="17" t="s">
        <v>143</v>
      </c>
      <c r="K643" s="17" t="s">
        <v>1501</v>
      </c>
    </row>
    <row r="644" spans="1:11">
      <c r="A644" s="17" t="s">
        <v>1025</v>
      </c>
      <c r="B644" s="17" t="s">
        <v>966</v>
      </c>
      <c r="C644" s="17" t="s">
        <v>965</v>
      </c>
      <c r="D644" s="17" t="s">
        <v>607</v>
      </c>
      <c r="E644" s="17" t="s">
        <v>2955</v>
      </c>
      <c r="F644" t="s">
        <v>1624</v>
      </c>
      <c r="G644" s="17" t="s">
        <v>1625</v>
      </c>
      <c r="H644" s="17" t="s">
        <v>1</v>
      </c>
      <c r="I644" s="17" t="s">
        <v>111</v>
      </c>
      <c r="J644" s="17" t="s">
        <v>143</v>
      </c>
      <c r="K644" s="17" t="s">
        <v>1501</v>
      </c>
    </row>
    <row r="645" spans="1:11">
      <c r="A645" s="17" t="s">
        <v>1025</v>
      </c>
      <c r="B645" s="17" t="s">
        <v>966</v>
      </c>
      <c r="C645" s="17" t="s">
        <v>965</v>
      </c>
      <c r="D645" s="17" t="s">
        <v>596</v>
      </c>
      <c r="E645" s="17" t="s">
        <v>2955</v>
      </c>
      <c r="F645" t="s">
        <v>1624</v>
      </c>
      <c r="G645" s="17" t="s">
        <v>1625</v>
      </c>
      <c r="H645" s="17" t="s">
        <v>1</v>
      </c>
      <c r="I645" s="17" t="s">
        <v>111</v>
      </c>
      <c r="J645" s="17" t="s">
        <v>143</v>
      </c>
      <c r="K645" s="17" t="s">
        <v>1501</v>
      </c>
    </row>
    <row r="646" spans="1:11">
      <c r="A646" s="17" t="s">
        <v>1025</v>
      </c>
      <c r="B646" s="17" t="s">
        <v>966</v>
      </c>
      <c r="C646" s="17" t="s">
        <v>965</v>
      </c>
      <c r="D646" s="17" t="s">
        <v>1626</v>
      </c>
      <c r="E646" s="17" t="s">
        <v>2955</v>
      </c>
      <c r="F646" t="s">
        <v>1405</v>
      </c>
      <c r="G646" s="17" t="s">
        <v>1406</v>
      </c>
      <c r="H646" s="17" t="s">
        <v>2</v>
      </c>
      <c r="I646" s="17" t="s">
        <v>1407</v>
      </c>
      <c r="J646" s="17" t="s">
        <v>127</v>
      </c>
      <c r="K646" s="17" t="s">
        <v>1408</v>
      </c>
    </row>
    <row r="647" spans="1:11">
      <c r="A647" s="17" t="s">
        <v>1025</v>
      </c>
      <c r="B647" s="17" t="s">
        <v>966</v>
      </c>
      <c r="C647" s="17" t="s">
        <v>965</v>
      </c>
      <c r="D647" s="17" t="s">
        <v>1627</v>
      </c>
      <c r="E647" s="17" t="s">
        <v>2955</v>
      </c>
      <c r="F647" t="s">
        <v>1628</v>
      </c>
      <c r="G647" s="17" t="s">
        <v>1629</v>
      </c>
      <c r="H647" s="17" t="s">
        <v>2</v>
      </c>
      <c r="I647" s="17" t="s">
        <v>340</v>
      </c>
      <c r="J647" s="17" t="s">
        <v>129</v>
      </c>
      <c r="K647" s="17" t="s">
        <v>1467</v>
      </c>
    </row>
    <row r="648" spans="1:11">
      <c r="A648" s="17" t="s">
        <v>1025</v>
      </c>
      <c r="B648" s="17" t="s">
        <v>966</v>
      </c>
      <c r="C648" s="17" t="s">
        <v>965</v>
      </c>
      <c r="D648" s="17" t="s">
        <v>1630</v>
      </c>
      <c r="E648" s="17" t="s">
        <v>2955</v>
      </c>
      <c r="F648" t="s">
        <v>1628</v>
      </c>
      <c r="G648" s="17" t="s">
        <v>1629</v>
      </c>
      <c r="H648" s="17" t="s">
        <v>2</v>
      </c>
      <c r="I648" s="17" t="s">
        <v>340</v>
      </c>
      <c r="J648" s="17" t="s">
        <v>129</v>
      </c>
      <c r="K648" s="17" t="s">
        <v>1467</v>
      </c>
    </row>
    <row r="649" spans="1:11">
      <c r="A649" s="17" t="s">
        <v>1025</v>
      </c>
      <c r="B649" s="17" t="s">
        <v>966</v>
      </c>
      <c r="C649" s="17" t="s">
        <v>965</v>
      </c>
      <c r="D649" s="17" t="s">
        <v>296</v>
      </c>
      <c r="E649" s="17" t="s">
        <v>2955</v>
      </c>
      <c r="F649" t="s">
        <v>1631</v>
      </c>
      <c r="G649" s="17" t="s">
        <v>1632</v>
      </c>
      <c r="H649" s="17" t="s">
        <v>2</v>
      </c>
      <c r="I649" s="17" t="s">
        <v>340</v>
      </c>
      <c r="J649" s="17" t="s">
        <v>129</v>
      </c>
      <c r="K649" s="17" t="s">
        <v>1467</v>
      </c>
    </row>
    <row r="650" spans="1:11">
      <c r="A650" s="17" t="s">
        <v>1025</v>
      </c>
      <c r="B650" s="17" t="s">
        <v>966</v>
      </c>
      <c r="C650" s="17" t="s">
        <v>965</v>
      </c>
      <c r="D650" s="17" t="s">
        <v>419</v>
      </c>
      <c r="E650" s="17" t="s">
        <v>2955</v>
      </c>
      <c r="F650" t="s">
        <v>1633</v>
      </c>
      <c r="G650" s="17" t="s">
        <v>1634</v>
      </c>
      <c r="H650" s="17" t="s">
        <v>2</v>
      </c>
      <c r="I650" s="17" t="s">
        <v>340</v>
      </c>
      <c r="J650" s="17" t="s">
        <v>129</v>
      </c>
      <c r="K650" s="17" t="s">
        <v>1467</v>
      </c>
    </row>
    <row r="651" spans="1:11">
      <c r="A651" s="17" t="s">
        <v>1025</v>
      </c>
      <c r="B651" s="17" t="s">
        <v>966</v>
      </c>
      <c r="C651" s="17" t="s">
        <v>965</v>
      </c>
      <c r="D651" s="17" t="s">
        <v>1635</v>
      </c>
      <c r="E651" s="17" t="s">
        <v>2955</v>
      </c>
      <c r="F651" t="s">
        <v>1628</v>
      </c>
      <c r="G651" s="17" t="s">
        <v>1629</v>
      </c>
      <c r="H651" s="17" t="s">
        <v>2</v>
      </c>
      <c r="I651" s="17" t="s">
        <v>340</v>
      </c>
      <c r="J651" s="17" t="s">
        <v>129</v>
      </c>
      <c r="K651" s="17" t="s">
        <v>1467</v>
      </c>
    </row>
    <row r="652" spans="1:11">
      <c r="A652" s="17" t="s">
        <v>1025</v>
      </c>
      <c r="B652" s="17" t="s">
        <v>966</v>
      </c>
      <c r="C652" s="17" t="s">
        <v>965</v>
      </c>
      <c r="D652" s="17" t="s">
        <v>1636</v>
      </c>
      <c r="E652" s="17" t="s">
        <v>2955</v>
      </c>
      <c r="F652" t="s">
        <v>1628</v>
      </c>
      <c r="G652" s="17" t="s">
        <v>1629</v>
      </c>
      <c r="H652" s="17" t="s">
        <v>2</v>
      </c>
      <c r="I652" s="17" t="s">
        <v>340</v>
      </c>
      <c r="J652" s="17" t="s">
        <v>129</v>
      </c>
      <c r="K652" s="17" t="s">
        <v>1467</v>
      </c>
    </row>
    <row r="653" spans="1:11">
      <c r="A653" s="17" t="s">
        <v>1025</v>
      </c>
      <c r="B653" s="17" t="s">
        <v>966</v>
      </c>
      <c r="C653" s="17" t="s">
        <v>965</v>
      </c>
      <c r="D653" s="17" t="s">
        <v>1637</v>
      </c>
      <c r="E653" s="17" t="s">
        <v>2955</v>
      </c>
      <c r="F653" t="s">
        <v>1628</v>
      </c>
      <c r="G653" s="17" t="s">
        <v>1629</v>
      </c>
      <c r="H653" s="17" t="s">
        <v>2</v>
      </c>
      <c r="I653" s="17" t="s">
        <v>340</v>
      </c>
      <c r="J653" s="17" t="s">
        <v>129</v>
      </c>
      <c r="K653" s="17" t="s">
        <v>1467</v>
      </c>
    </row>
    <row r="654" spans="1:11">
      <c r="A654" s="17" t="s">
        <v>1025</v>
      </c>
      <c r="B654" s="17" t="s">
        <v>966</v>
      </c>
      <c r="C654" s="17" t="s">
        <v>965</v>
      </c>
      <c r="D654" s="17" t="s">
        <v>1638</v>
      </c>
      <c r="E654" s="17" t="s">
        <v>2955</v>
      </c>
      <c r="F654" t="s">
        <v>1628</v>
      </c>
      <c r="G654" s="17" t="s">
        <v>1629</v>
      </c>
      <c r="H654" s="17" t="s">
        <v>2</v>
      </c>
      <c r="I654" s="17" t="s">
        <v>340</v>
      </c>
      <c r="J654" s="17" t="s">
        <v>129</v>
      </c>
      <c r="K654" s="17" t="s">
        <v>1467</v>
      </c>
    </row>
    <row r="655" spans="1:11">
      <c r="A655" s="17" t="s">
        <v>1025</v>
      </c>
      <c r="B655" s="17" t="s">
        <v>966</v>
      </c>
      <c r="C655" s="17" t="s">
        <v>965</v>
      </c>
      <c r="D655" s="17" t="s">
        <v>1639</v>
      </c>
      <c r="E655" s="17" t="s">
        <v>2955</v>
      </c>
      <c r="F655" t="s">
        <v>1628</v>
      </c>
      <c r="G655" s="17" t="s">
        <v>1629</v>
      </c>
      <c r="H655" s="17" t="s">
        <v>2</v>
      </c>
      <c r="I655" s="17" t="s">
        <v>340</v>
      </c>
      <c r="J655" s="17" t="s">
        <v>129</v>
      </c>
      <c r="K655" s="17" t="s">
        <v>1467</v>
      </c>
    </row>
    <row r="656" spans="1:11">
      <c r="A656" s="17" t="s">
        <v>1025</v>
      </c>
      <c r="B656" s="17" t="s">
        <v>966</v>
      </c>
      <c r="C656" s="17" t="s">
        <v>965</v>
      </c>
      <c r="D656" s="17" t="s">
        <v>1640</v>
      </c>
      <c r="E656" s="17" t="s">
        <v>2955</v>
      </c>
      <c r="F656" t="s">
        <v>1628</v>
      </c>
      <c r="G656" s="17" t="s">
        <v>1629</v>
      </c>
      <c r="H656" s="17" t="s">
        <v>2</v>
      </c>
      <c r="I656" s="17" t="s">
        <v>340</v>
      </c>
      <c r="J656" s="17" t="s">
        <v>129</v>
      </c>
      <c r="K656" s="17" t="s">
        <v>1467</v>
      </c>
    </row>
    <row r="657" spans="1:11">
      <c r="A657" s="17" t="s">
        <v>1025</v>
      </c>
      <c r="B657" s="17" t="s">
        <v>966</v>
      </c>
      <c r="C657" s="17" t="s">
        <v>965</v>
      </c>
      <c r="D657" s="17" t="s">
        <v>1641</v>
      </c>
      <c r="E657" s="17" t="s">
        <v>2955</v>
      </c>
      <c r="F657" t="s">
        <v>1628</v>
      </c>
      <c r="G657" s="17" t="s">
        <v>1629</v>
      </c>
      <c r="H657" s="17" t="s">
        <v>2</v>
      </c>
      <c r="I657" s="17" t="s">
        <v>340</v>
      </c>
      <c r="J657" s="17" t="s">
        <v>129</v>
      </c>
      <c r="K657" s="17" t="s">
        <v>1467</v>
      </c>
    </row>
    <row r="658" spans="1:11">
      <c r="A658" s="17" t="s">
        <v>1025</v>
      </c>
      <c r="B658" s="17" t="s">
        <v>966</v>
      </c>
      <c r="C658" s="17" t="s">
        <v>965</v>
      </c>
      <c r="D658" s="17" t="s">
        <v>1642</v>
      </c>
      <c r="E658" s="17" t="s">
        <v>2955</v>
      </c>
      <c r="F658" t="s">
        <v>1628</v>
      </c>
      <c r="G658" s="17" t="s">
        <v>1629</v>
      </c>
      <c r="H658" s="17" t="s">
        <v>2</v>
      </c>
      <c r="I658" s="17" t="s">
        <v>340</v>
      </c>
      <c r="J658" s="17" t="s">
        <v>129</v>
      </c>
      <c r="K658" s="17" t="s">
        <v>1467</v>
      </c>
    </row>
    <row r="659" spans="1:11">
      <c r="A659" s="17" t="s">
        <v>1025</v>
      </c>
      <c r="B659" s="17" t="s">
        <v>966</v>
      </c>
      <c r="C659" s="17" t="s">
        <v>965</v>
      </c>
      <c r="D659" s="17" t="s">
        <v>1643</v>
      </c>
      <c r="E659" s="17" t="s">
        <v>2955</v>
      </c>
      <c r="F659" t="s">
        <v>1497</v>
      </c>
      <c r="G659" s="17" t="s">
        <v>1498</v>
      </c>
      <c r="H659" s="17" t="s">
        <v>2</v>
      </c>
      <c r="I659" s="17" t="s">
        <v>1407</v>
      </c>
      <c r="J659" s="17" t="s">
        <v>127</v>
      </c>
      <c r="K659" s="17" t="s">
        <v>1408</v>
      </c>
    </row>
    <row r="660" spans="1:11">
      <c r="A660" s="17" t="s">
        <v>1025</v>
      </c>
      <c r="B660" s="17" t="s">
        <v>966</v>
      </c>
      <c r="C660" s="17" t="s">
        <v>965</v>
      </c>
      <c r="D660" s="17" t="s">
        <v>1644</v>
      </c>
      <c r="E660" s="17" t="s">
        <v>2955</v>
      </c>
      <c r="F660" t="s">
        <v>1645</v>
      </c>
      <c r="G660" s="17" t="s">
        <v>1646</v>
      </c>
      <c r="H660" s="17" t="s">
        <v>2</v>
      </c>
      <c r="I660" s="17" t="s">
        <v>1393</v>
      </c>
      <c r="J660" s="17" t="s">
        <v>1394</v>
      </c>
      <c r="K660" s="17" t="s">
        <v>1395</v>
      </c>
    </row>
    <row r="661" spans="1:11">
      <c r="A661" s="17" t="s">
        <v>1025</v>
      </c>
      <c r="B661" s="17" t="s">
        <v>966</v>
      </c>
      <c r="C661" s="17" t="s">
        <v>965</v>
      </c>
      <c r="D661" s="17" t="s">
        <v>1647</v>
      </c>
      <c r="E661" s="17" t="s">
        <v>2955</v>
      </c>
      <c r="F661" t="s">
        <v>1645</v>
      </c>
      <c r="G661" s="17" t="s">
        <v>1646</v>
      </c>
      <c r="H661" s="17" t="s">
        <v>2</v>
      </c>
      <c r="I661" s="17" t="s">
        <v>1393</v>
      </c>
      <c r="J661" s="17" t="s">
        <v>1394</v>
      </c>
      <c r="K661" s="17" t="s">
        <v>1395</v>
      </c>
    </row>
    <row r="662" spans="1:11">
      <c r="A662" s="17" t="s">
        <v>1025</v>
      </c>
      <c r="B662" s="17" t="s">
        <v>966</v>
      </c>
      <c r="C662" s="17" t="s">
        <v>965</v>
      </c>
      <c r="D662" s="17" t="s">
        <v>1648</v>
      </c>
      <c r="E662" s="17" t="s">
        <v>2955</v>
      </c>
      <c r="F662" t="s">
        <v>1564</v>
      </c>
      <c r="G662" s="17" t="s">
        <v>1565</v>
      </c>
      <c r="H662" s="17" t="s">
        <v>2</v>
      </c>
      <c r="I662" s="17" t="s">
        <v>1393</v>
      </c>
      <c r="J662" s="17" t="s">
        <v>1394</v>
      </c>
      <c r="K662" s="17" t="s">
        <v>1395</v>
      </c>
    </row>
    <row r="663" spans="1:11">
      <c r="A663" s="17" t="s">
        <v>1025</v>
      </c>
      <c r="B663" s="17" t="s">
        <v>966</v>
      </c>
      <c r="C663" s="17" t="s">
        <v>965</v>
      </c>
      <c r="D663" s="17" t="s">
        <v>1649</v>
      </c>
      <c r="E663" s="17" t="s">
        <v>2955</v>
      </c>
      <c r="F663" t="s">
        <v>1650</v>
      </c>
      <c r="G663" s="17" t="s">
        <v>1651</v>
      </c>
      <c r="H663" s="17" t="s">
        <v>2</v>
      </c>
      <c r="I663" s="17" t="s">
        <v>1393</v>
      </c>
      <c r="J663" s="17" t="s">
        <v>1394</v>
      </c>
      <c r="K663" s="17" t="s">
        <v>1395</v>
      </c>
    </row>
    <row r="664" spans="1:11">
      <c r="A664" s="17" t="s">
        <v>1025</v>
      </c>
      <c r="B664" s="17" t="s">
        <v>966</v>
      </c>
      <c r="C664" s="17" t="s">
        <v>965</v>
      </c>
      <c r="D664" s="17" t="s">
        <v>232</v>
      </c>
      <c r="E664" s="17" t="s">
        <v>2955</v>
      </c>
      <c r="F664" t="s">
        <v>1645</v>
      </c>
      <c r="G664" s="17" t="s">
        <v>1646</v>
      </c>
      <c r="H664" s="17" t="s">
        <v>2</v>
      </c>
      <c r="I664" s="17" t="s">
        <v>1393</v>
      </c>
      <c r="J664" s="17" t="s">
        <v>1394</v>
      </c>
      <c r="K664" s="17" t="s">
        <v>1395</v>
      </c>
    </row>
    <row r="665" spans="1:11">
      <c r="A665" s="17" t="s">
        <v>1025</v>
      </c>
      <c r="B665" s="17" t="s">
        <v>966</v>
      </c>
      <c r="C665" s="17" t="s">
        <v>965</v>
      </c>
      <c r="D665" s="17" t="s">
        <v>1652</v>
      </c>
      <c r="E665" s="17" t="s">
        <v>2955</v>
      </c>
      <c r="F665" t="s">
        <v>1564</v>
      </c>
      <c r="G665" s="17" t="s">
        <v>1565</v>
      </c>
      <c r="H665" s="17" t="s">
        <v>2</v>
      </c>
      <c r="I665" s="17" t="s">
        <v>1393</v>
      </c>
      <c r="J665" s="17" t="s">
        <v>1394</v>
      </c>
      <c r="K665" s="17" t="s">
        <v>1395</v>
      </c>
    </row>
    <row r="666" spans="1:11">
      <c r="A666" s="17" t="s">
        <v>1025</v>
      </c>
      <c r="B666" s="17" t="s">
        <v>966</v>
      </c>
      <c r="C666" s="17" t="s">
        <v>965</v>
      </c>
      <c r="D666" s="17" t="s">
        <v>1653</v>
      </c>
      <c r="E666" s="17" t="s">
        <v>2955</v>
      </c>
      <c r="F666" t="s">
        <v>1564</v>
      </c>
      <c r="G666" s="17" t="s">
        <v>1565</v>
      </c>
      <c r="H666" s="17" t="s">
        <v>2</v>
      </c>
      <c r="I666" s="17" t="s">
        <v>1393</v>
      </c>
      <c r="J666" s="17" t="s">
        <v>1394</v>
      </c>
      <c r="K666" s="17" t="s">
        <v>1395</v>
      </c>
    </row>
    <row r="667" spans="1:11">
      <c r="A667" s="17" t="s">
        <v>1025</v>
      </c>
      <c r="B667" s="17" t="s">
        <v>966</v>
      </c>
      <c r="C667" s="17" t="s">
        <v>965</v>
      </c>
      <c r="D667" s="17" t="s">
        <v>229</v>
      </c>
      <c r="E667" s="17" t="s">
        <v>2955</v>
      </c>
      <c r="F667" t="s">
        <v>1650</v>
      </c>
      <c r="G667" s="17" t="s">
        <v>1651</v>
      </c>
      <c r="H667" s="17" t="s">
        <v>2</v>
      </c>
      <c r="I667" s="17" t="s">
        <v>1393</v>
      </c>
      <c r="J667" s="17" t="s">
        <v>1394</v>
      </c>
      <c r="K667" s="17" t="s">
        <v>1395</v>
      </c>
    </row>
    <row r="668" spans="1:11">
      <c r="A668" s="17" t="s">
        <v>1025</v>
      </c>
      <c r="B668" s="17" t="s">
        <v>966</v>
      </c>
      <c r="C668" s="17" t="s">
        <v>965</v>
      </c>
      <c r="D668" s="17" t="s">
        <v>1654</v>
      </c>
      <c r="E668" s="17" t="s">
        <v>2955</v>
      </c>
      <c r="F668" t="s">
        <v>1650</v>
      </c>
      <c r="G668" s="17" t="s">
        <v>1651</v>
      </c>
      <c r="H668" s="17" t="s">
        <v>2</v>
      </c>
      <c r="I668" s="17" t="s">
        <v>1393</v>
      </c>
      <c r="J668" s="17" t="s">
        <v>1394</v>
      </c>
      <c r="K668" s="17" t="s">
        <v>1395</v>
      </c>
    </row>
    <row r="669" spans="1:11">
      <c r="A669" s="17" t="s">
        <v>1025</v>
      </c>
      <c r="B669" s="17" t="s">
        <v>966</v>
      </c>
      <c r="C669" s="17" t="s">
        <v>965</v>
      </c>
      <c r="D669" s="17" t="s">
        <v>1655</v>
      </c>
      <c r="E669" s="17" t="s">
        <v>2955</v>
      </c>
      <c r="F669" t="s">
        <v>1650</v>
      </c>
      <c r="G669" s="17" t="s">
        <v>1651</v>
      </c>
      <c r="H669" s="17" t="s">
        <v>2</v>
      </c>
      <c r="I669" s="17" t="s">
        <v>1393</v>
      </c>
      <c r="J669" s="17" t="s">
        <v>1394</v>
      </c>
      <c r="K669" s="17" t="s">
        <v>1395</v>
      </c>
    </row>
    <row r="670" spans="1:11">
      <c r="A670" s="17" t="s">
        <v>1025</v>
      </c>
      <c r="B670" s="17" t="s">
        <v>966</v>
      </c>
      <c r="C670" s="17" t="s">
        <v>965</v>
      </c>
      <c r="D670" s="17" t="s">
        <v>240</v>
      </c>
      <c r="E670" s="17" t="s">
        <v>2955</v>
      </c>
      <c r="F670" t="s">
        <v>1564</v>
      </c>
      <c r="G670" s="17" t="s">
        <v>1565</v>
      </c>
      <c r="H670" s="17" t="s">
        <v>2</v>
      </c>
      <c r="I670" s="17" t="s">
        <v>1393</v>
      </c>
      <c r="J670" s="17" t="s">
        <v>1394</v>
      </c>
      <c r="K670" s="17" t="s">
        <v>1395</v>
      </c>
    </row>
    <row r="671" spans="1:11">
      <c r="A671" s="17" t="s">
        <v>1025</v>
      </c>
      <c r="B671" s="17" t="s">
        <v>966</v>
      </c>
      <c r="C671" s="17" t="s">
        <v>965</v>
      </c>
      <c r="D671" s="17" t="s">
        <v>1656</v>
      </c>
      <c r="E671" s="17" t="s">
        <v>2955</v>
      </c>
      <c r="F671" t="s">
        <v>1564</v>
      </c>
      <c r="G671" s="17" t="s">
        <v>1565</v>
      </c>
      <c r="H671" s="17" t="s">
        <v>2</v>
      </c>
      <c r="I671" s="17" t="s">
        <v>1393</v>
      </c>
      <c r="J671" s="17" t="s">
        <v>1394</v>
      </c>
      <c r="K671" s="17" t="s">
        <v>1395</v>
      </c>
    </row>
    <row r="672" spans="1:11">
      <c r="A672" s="17" t="s">
        <v>1025</v>
      </c>
      <c r="B672" s="17" t="s">
        <v>966</v>
      </c>
      <c r="C672" s="17" t="s">
        <v>965</v>
      </c>
      <c r="D672" s="17" t="s">
        <v>236</v>
      </c>
      <c r="E672" s="17" t="s">
        <v>2955</v>
      </c>
      <c r="F672" t="s">
        <v>1650</v>
      </c>
      <c r="G672" s="17" t="s">
        <v>1651</v>
      </c>
      <c r="H672" s="17" t="s">
        <v>2</v>
      </c>
      <c r="I672" s="17" t="s">
        <v>1393</v>
      </c>
      <c r="J672" s="17" t="s">
        <v>1394</v>
      </c>
      <c r="K672" s="17" t="s">
        <v>1395</v>
      </c>
    </row>
    <row r="673" spans="1:11">
      <c r="A673" s="17" t="s">
        <v>1025</v>
      </c>
      <c r="B673" s="17" t="s">
        <v>966</v>
      </c>
      <c r="C673" s="17" t="s">
        <v>965</v>
      </c>
      <c r="D673" s="17" t="s">
        <v>1657</v>
      </c>
      <c r="E673" s="17" t="s">
        <v>2955</v>
      </c>
      <c r="F673" t="s">
        <v>1645</v>
      </c>
      <c r="G673" s="17" t="s">
        <v>1646</v>
      </c>
      <c r="H673" s="17" t="s">
        <v>2</v>
      </c>
      <c r="I673" s="17" t="s">
        <v>1393</v>
      </c>
      <c r="J673" s="17" t="s">
        <v>1394</v>
      </c>
      <c r="K673" s="17" t="s">
        <v>1395</v>
      </c>
    </row>
    <row r="674" spans="1:11">
      <c r="A674" s="17" t="s">
        <v>1025</v>
      </c>
      <c r="B674" s="17" t="s">
        <v>966</v>
      </c>
      <c r="C674" s="17" t="s">
        <v>965</v>
      </c>
      <c r="D674" s="17" t="s">
        <v>1658</v>
      </c>
      <c r="E674" s="17" t="s">
        <v>2955</v>
      </c>
      <c r="F674" t="s">
        <v>1650</v>
      </c>
      <c r="G674" s="17" t="s">
        <v>1651</v>
      </c>
      <c r="H674" s="17" t="s">
        <v>2</v>
      </c>
      <c r="I674" s="17" t="s">
        <v>1393</v>
      </c>
      <c r="J674" s="17" t="s">
        <v>1394</v>
      </c>
      <c r="K674" s="17" t="s">
        <v>1395</v>
      </c>
    </row>
    <row r="675" spans="1:11">
      <c r="A675" s="17" t="s">
        <v>1025</v>
      </c>
      <c r="B675" s="17" t="s">
        <v>966</v>
      </c>
      <c r="C675" s="17" t="s">
        <v>965</v>
      </c>
      <c r="D675" s="17" t="s">
        <v>522</v>
      </c>
      <c r="E675" s="17" t="s">
        <v>2955</v>
      </c>
      <c r="F675" t="s">
        <v>1659</v>
      </c>
      <c r="G675" s="17" t="s">
        <v>1660</v>
      </c>
      <c r="H675" s="17" t="s">
        <v>1</v>
      </c>
      <c r="I675" s="17" t="s">
        <v>111</v>
      </c>
      <c r="J675" s="17" t="s">
        <v>143</v>
      </c>
      <c r="K675" s="17" t="s">
        <v>1501</v>
      </c>
    </row>
    <row r="676" spans="1:11">
      <c r="A676" s="17" t="s">
        <v>1025</v>
      </c>
      <c r="B676" s="17" t="s">
        <v>966</v>
      </c>
      <c r="C676" s="17" t="s">
        <v>965</v>
      </c>
      <c r="D676" s="17" t="s">
        <v>519</v>
      </c>
      <c r="E676" s="17" t="s">
        <v>2955</v>
      </c>
      <c r="F676" t="s">
        <v>1659</v>
      </c>
      <c r="G676" s="17" t="s">
        <v>1660</v>
      </c>
      <c r="H676" s="17" t="s">
        <v>1</v>
      </c>
      <c r="I676" s="17" t="s">
        <v>111</v>
      </c>
      <c r="J676" s="17" t="s">
        <v>143</v>
      </c>
      <c r="K676" s="17" t="s">
        <v>1501</v>
      </c>
    </row>
    <row r="677" spans="1:11">
      <c r="A677" s="17" t="s">
        <v>1025</v>
      </c>
      <c r="B677" s="17" t="s">
        <v>966</v>
      </c>
      <c r="C677" s="17" t="s">
        <v>965</v>
      </c>
      <c r="D677" s="17" t="s">
        <v>1661</v>
      </c>
      <c r="E677" s="17" t="s">
        <v>2955</v>
      </c>
      <c r="F677" t="s">
        <v>1659</v>
      </c>
      <c r="G677" s="17" t="s">
        <v>1660</v>
      </c>
      <c r="H677" s="17" t="s">
        <v>1</v>
      </c>
      <c r="I677" s="17" t="s">
        <v>111</v>
      </c>
      <c r="J677" s="17" t="s">
        <v>143</v>
      </c>
      <c r="K677" s="17" t="s">
        <v>1501</v>
      </c>
    </row>
    <row r="678" spans="1:11">
      <c r="A678" s="17" t="s">
        <v>1025</v>
      </c>
      <c r="B678" s="17" t="s">
        <v>966</v>
      </c>
      <c r="C678" s="17" t="s">
        <v>965</v>
      </c>
      <c r="D678" s="17" t="s">
        <v>600</v>
      </c>
      <c r="E678" s="17" t="s">
        <v>2955</v>
      </c>
      <c r="F678" t="s">
        <v>1624</v>
      </c>
      <c r="G678" s="17" t="s">
        <v>1625</v>
      </c>
      <c r="H678" s="17" t="s">
        <v>1</v>
      </c>
      <c r="I678" s="17" t="s">
        <v>111</v>
      </c>
      <c r="J678" s="17" t="s">
        <v>143</v>
      </c>
      <c r="K678" s="17" t="s">
        <v>1501</v>
      </c>
    </row>
    <row r="679" spans="1:11">
      <c r="A679" s="17" t="s">
        <v>1025</v>
      </c>
      <c r="B679" s="17" t="s">
        <v>966</v>
      </c>
      <c r="C679" s="17" t="s">
        <v>965</v>
      </c>
      <c r="D679" s="17" t="s">
        <v>602</v>
      </c>
      <c r="E679" s="17" t="s">
        <v>2955</v>
      </c>
      <c r="F679" t="s">
        <v>1624</v>
      </c>
      <c r="G679" s="17" t="s">
        <v>1625</v>
      </c>
      <c r="H679" s="17" t="s">
        <v>1</v>
      </c>
      <c r="I679" s="17" t="s">
        <v>111</v>
      </c>
      <c r="J679" s="17" t="s">
        <v>143</v>
      </c>
      <c r="K679" s="17" t="s">
        <v>1501</v>
      </c>
    </row>
    <row r="680" spans="1:11">
      <c r="A680" s="17" t="s">
        <v>1025</v>
      </c>
      <c r="B680" s="17" t="s">
        <v>966</v>
      </c>
      <c r="C680" s="17" t="s">
        <v>965</v>
      </c>
      <c r="D680" s="17" t="s">
        <v>516</v>
      </c>
      <c r="E680" s="17" t="s">
        <v>2955</v>
      </c>
      <c r="F680" t="s">
        <v>1624</v>
      </c>
      <c r="G680" s="17" t="s">
        <v>1625</v>
      </c>
      <c r="H680" s="17" t="s">
        <v>1</v>
      </c>
      <c r="I680" s="17" t="s">
        <v>111</v>
      </c>
      <c r="J680" s="17" t="s">
        <v>143</v>
      </c>
      <c r="K680" s="17" t="s">
        <v>1501</v>
      </c>
    </row>
    <row r="681" spans="1:11">
      <c r="A681" s="17" t="s">
        <v>1025</v>
      </c>
      <c r="B681" s="17" t="s">
        <v>966</v>
      </c>
      <c r="C681" s="17" t="s">
        <v>965</v>
      </c>
      <c r="D681" s="17" t="s">
        <v>517</v>
      </c>
      <c r="E681" s="17" t="s">
        <v>2955</v>
      </c>
      <c r="F681" t="s">
        <v>1624</v>
      </c>
      <c r="G681" s="17" t="s">
        <v>1625</v>
      </c>
      <c r="H681" s="17" t="s">
        <v>1</v>
      </c>
      <c r="I681" s="17" t="s">
        <v>111</v>
      </c>
      <c r="J681" s="17" t="s">
        <v>143</v>
      </c>
      <c r="K681" s="17" t="s">
        <v>1501</v>
      </c>
    </row>
    <row r="682" spans="1:11">
      <c r="A682" s="17" t="s">
        <v>1025</v>
      </c>
      <c r="B682" s="17" t="s">
        <v>966</v>
      </c>
      <c r="C682" s="17" t="s">
        <v>965</v>
      </c>
      <c r="D682" s="17" t="s">
        <v>515</v>
      </c>
      <c r="E682" s="17" t="s">
        <v>2955</v>
      </c>
      <c r="F682" t="s">
        <v>1659</v>
      </c>
      <c r="G682" s="17" t="s">
        <v>1660</v>
      </c>
      <c r="H682" s="17" t="s">
        <v>1</v>
      </c>
      <c r="I682" s="17" t="s">
        <v>111</v>
      </c>
      <c r="J682" s="17" t="s">
        <v>143</v>
      </c>
      <c r="K682" s="17" t="s">
        <v>1501</v>
      </c>
    </row>
    <row r="683" spans="1:11">
      <c r="A683" s="17" t="s">
        <v>1025</v>
      </c>
      <c r="B683" s="17" t="s">
        <v>966</v>
      </c>
      <c r="C683" s="17" t="s">
        <v>965</v>
      </c>
      <c r="D683" s="17" t="s">
        <v>598</v>
      </c>
      <c r="E683" s="17" t="s">
        <v>2955</v>
      </c>
      <c r="F683" t="s">
        <v>1624</v>
      </c>
      <c r="G683" s="17" t="s">
        <v>1625</v>
      </c>
      <c r="H683" s="17" t="s">
        <v>1</v>
      </c>
      <c r="I683" s="17" t="s">
        <v>111</v>
      </c>
      <c r="J683" s="17" t="s">
        <v>143</v>
      </c>
      <c r="K683" s="17" t="s">
        <v>1501</v>
      </c>
    </row>
    <row r="684" spans="1:11">
      <c r="A684" s="17" t="s">
        <v>1025</v>
      </c>
      <c r="B684" s="17" t="s">
        <v>966</v>
      </c>
      <c r="C684" s="17" t="s">
        <v>965</v>
      </c>
      <c r="D684" s="17" t="s">
        <v>606</v>
      </c>
      <c r="E684" s="17" t="s">
        <v>2955</v>
      </c>
      <c r="F684" t="s">
        <v>1624</v>
      </c>
      <c r="G684" s="17" t="s">
        <v>1625</v>
      </c>
      <c r="H684" s="17" t="s">
        <v>1</v>
      </c>
      <c r="I684" s="17" t="s">
        <v>111</v>
      </c>
      <c r="J684" s="17" t="s">
        <v>143</v>
      </c>
      <c r="K684" s="17" t="s">
        <v>1501</v>
      </c>
    </row>
    <row r="685" spans="1:11">
      <c r="A685" s="17" t="s">
        <v>1025</v>
      </c>
      <c r="B685" s="17" t="s">
        <v>966</v>
      </c>
      <c r="C685" s="17" t="s">
        <v>965</v>
      </c>
      <c r="D685" s="17" t="s">
        <v>609</v>
      </c>
      <c r="E685" s="17" t="s">
        <v>2955</v>
      </c>
      <c r="F685" t="s">
        <v>1624</v>
      </c>
      <c r="G685" s="17" t="s">
        <v>1625</v>
      </c>
      <c r="H685" s="17" t="s">
        <v>1</v>
      </c>
      <c r="I685" s="17" t="s">
        <v>111</v>
      </c>
      <c r="J685" s="17" t="s">
        <v>143</v>
      </c>
      <c r="K685" s="17" t="s">
        <v>1501</v>
      </c>
    </row>
    <row r="686" spans="1:11">
      <c r="A686" s="17" t="s">
        <v>1025</v>
      </c>
      <c r="B686" s="17" t="s">
        <v>966</v>
      </c>
      <c r="C686" s="17" t="s">
        <v>965</v>
      </c>
      <c r="D686" s="17" t="s">
        <v>603</v>
      </c>
      <c r="E686" s="17" t="s">
        <v>2955</v>
      </c>
      <c r="F686" t="s">
        <v>1624</v>
      </c>
      <c r="G686" s="17" t="s">
        <v>1625</v>
      </c>
      <c r="H686" s="17" t="s">
        <v>1</v>
      </c>
      <c r="I686" s="17" t="s">
        <v>111</v>
      </c>
      <c r="J686" s="17" t="s">
        <v>143</v>
      </c>
      <c r="K686" s="17" t="s">
        <v>1501</v>
      </c>
    </row>
    <row r="687" spans="1:11">
      <c r="A687" s="17" t="s">
        <v>1025</v>
      </c>
      <c r="B687" s="17" t="s">
        <v>966</v>
      </c>
      <c r="C687" s="17" t="s">
        <v>965</v>
      </c>
      <c r="D687" s="17" t="s">
        <v>1662</v>
      </c>
      <c r="E687" s="17" t="s">
        <v>2955</v>
      </c>
      <c r="F687" t="s">
        <v>1624</v>
      </c>
      <c r="G687" s="17" t="s">
        <v>1625</v>
      </c>
      <c r="H687" s="17" t="s">
        <v>1</v>
      </c>
      <c r="I687" s="17" t="s">
        <v>111</v>
      </c>
      <c r="J687" s="17" t="s">
        <v>143</v>
      </c>
      <c r="K687" s="17" t="s">
        <v>1501</v>
      </c>
    </row>
    <row r="688" spans="1:11">
      <c r="A688" s="17" t="s">
        <v>1025</v>
      </c>
      <c r="B688" s="17" t="s">
        <v>966</v>
      </c>
      <c r="C688" s="17" t="s">
        <v>965</v>
      </c>
      <c r="D688" s="17" t="s">
        <v>604</v>
      </c>
      <c r="E688" s="17" t="s">
        <v>2955</v>
      </c>
      <c r="F688" t="s">
        <v>1624</v>
      </c>
      <c r="G688" s="17" t="s">
        <v>1625</v>
      </c>
      <c r="H688" s="17" t="s">
        <v>1</v>
      </c>
      <c r="I688" s="17" t="s">
        <v>111</v>
      </c>
      <c r="J688" s="17" t="s">
        <v>143</v>
      </c>
      <c r="K688" s="17" t="s">
        <v>1501</v>
      </c>
    </row>
    <row r="689" spans="1:11">
      <c r="A689" s="17" t="s">
        <v>1025</v>
      </c>
      <c r="B689" s="17" t="s">
        <v>966</v>
      </c>
      <c r="C689" s="17" t="s">
        <v>965</v>
      </c>
      <c r="D689" s="17" t="s">
        <v>597</v>
      </c>
      <c r="E689" s="17" t="s">
        <v>2955</v>
      </c>
      <c r="F689" t="s">
        <v>1624</v>
      </c>
      <c r="G689" s="17" t="s">
        <v>1625</v>
      </c>
      <c r="H689" s="17" t="s">
        <v>1</v>
      </c>
      <c r="I689" s="17" t="s">
        <v>111</v>
      </c>
      <c r="J689" s="17" t="s">
        <v>143</v>
      </c>
      <c r="K689" s="17" t="s">
        <v>1501</v>
      </c>
    </row>
    <row r="690" spans="1:11">
      <c r="A690" s="17" t="s">
        <v>1025</v>
      </c>
      <c r="B690" s="17" t="s">
        <v>966</v>
      </c>
      <c r="C690" s="17" t="s">
        <v>965</v>
      </c>
      <c r="D690" s="17" t="s">
        <v>608</v>
      </c>
      <c r="E690" s="17" t="s">
        <v>2955</v>
      </c>
      <c r="F690" t="s">
        <v>1624</v>
      </c>
      <c r="G690" s="17" t="s">
        <v>1625</v>
      </c>
      <c r="H690" s="17" t="s">
        <v>1</v>
      </c>
      <c r="I690" s="17" t="s">
        <v>111</v>
      </c>
      <c r="J690" s="17" t="s">
        <v>143</v>
      </c>
      <c r="K690" s="17" t="s">
        <v>1501</v>
      </c>
    </row>
    <row r="691" spans="1:11">
      <c r="A691" s="17" t="s">
        <v>1025</v>
      </c>
      <c r="B691" s="17" t="s">
        <v>966</v>
      </c>
      <c r="C691" s="17" t="s">
        <v>965</v>
      </c>
      <c r="D691" s="17" t="s">
        <v>451</v>
      </c>
      <c r="E691" s="17" t="s">
        <v>2955</v>
      </c>
      <c r="F691" t="s">
        <v>1659</v>
      </c>
      <c r="G691" s="17" t="s">
        <v>1660</v>
      </c>
      <c r="H691" s="17" t="s">
        <v>1</v>
      </c>
      <c r="I691" s="17" t="s">
        <v>111</v>
      </c>
      <c r="J691" s="17" t="s">
        <v>143</v>
      </c>
      <c r="K691" s="17" t="s">
        <v>1501</v>
      </c>
    </row>
    <row r="692" spans="1:11">
      <c r="A692" s="17" t="s">
        <v>1025</v>
      </c>
      <c r="B692" s="17" t="s">
        <v>966</v>
      </c>
      <c r="C692" s="17" t="s">
        <v>965</v>
      </c>
      <c r="D692" s="17" t="s">
        <v>1663</v>
      </c>
      <c r="E692" s="17" t="s">
        <v>2955</v>
      </c>
      <c r="F692" t="s">
        <v>1624</v>
      </c>
      <c r="G692" s="17" t="s">
        <v>1625</v>
      </c>
      <c r="H692" s="17" t="s">
        <v>1</v>
      </c>
      <c r="I692" s="17" t="s">
        <v>111</v>
      </c>
      <c r="J692" s="17" t="s">
        <v>143</v>
      </c>
      <c r="K692" s="17" t="s">
        <v>1501</v>
      </c>
    </row>
    <row r="693" spans="1:11">
      <c r="A693" s="17" t="s">
        <v>1025</v>
      </c>
      <c r="B693" s="17" t="s">
        <v>966</v>
      </c>
      <c r="C693" s="17" t="s">
        <v>965</v>
      </c>
      <c r="D693" s="17" t="s">
        <v>599</v>
      </c>
      <c r="E693" s="17" t="s">
        <v>2955</v>
      </c>
      <c r="F693" t="s">
        <v>1624</v>
      </c>
      <c r="G693" s="17" t="s">
        <v>1625</v>
      </c>
      <c r="H693" s="17" t="s">
        <v>1</v>
      </c>
      <c r="I693" s="17" t="s">
        <v>111</v>
      </c>
      <c r="J693" s="17" t="s">
        <v>143</v>
      </c>
      <c r="K693" s="17" t="s">
        <v>1501</v>
      </c>
    </row>
    <row r="694" spans="1:11">
      <c r="A694" s="17" t="s">
        <v>1025</v>
      </c>
      <c r="B694" s="17" t="s">
        <v>966</v>
      </c>
      <c r="C694" s="17" t="s">
        <v>965</v>
      </c>
      <c r="D694" s="17" t="s">
        <v>605</v>
      </c>
      <c r="E694" s="17" t="s">
        <v>2955</v>
      </c>
      <c r="F694" t="s">
        <v>1624</v>
      </c>
      <c r="G694" s="17" t="s">
        <v>1625</v>
      </c>
      <c r="H694" s="17" t="s">
        <v>1</v>
      </c>
      <c r="I694" s="17" t="s">
        <v>111</v>
      </c>
      <c r="J694" s="17" t="s">
        <v>143</v>
      </c>
      <c r="K694" s="17" t="s">
        <v>1501</v>
      </c>
    </row>
    <row r="695" spans="1:11">
      <c r="A695" s="17" t="s">
        <v>1025</v>
      </c>
      <c r="B695" s="17" t="s">
        <v>966</v>
      </c>
      <c r="C695" s="17" t="s">
        <v>965</v>
      </c>
      <c r="D695" s="17" t="s">
        <v>207</v>
      </c>
      <c r="E695" s="17" t="s">
        <v>2955</v>
      </c>
      <c r="F695" t="s">
        <v>1664</v>
      </c>
      <c r="G695" s="17" t="s">
        <v>1665</v>
      </c>
      <c r="H695" s="17" t="s">
        <v>1</v>
      </c>
      <c r="I695" s="17" t="s">
        <v>111</v>
      </c>
      <c r="J695" s="17" t="s">
        <v>143</v>
      </c>
      <c r="K695" s="17" t="s">
        <v>1501</v>
      </c>
    </row>
    <row r="696" spans="1:11">
      <c r="A696" s="17" t="s">
        <v>1025</v>
      </c>
      <c r="B696" s="17" t="s">
        <v>966</v>
      </c>
      <c r="C696" s="17" t="s">
        <v>965</v>
      </c>
      <c r="D696" s="17" t="s">
        <v>168</v>
      </c>
      <c r="E696" s="17" t="s">
        <v>2955</v>
      </c>
      <c r="F696" t="s">
        <v>1541</v>
      </c>
      <c r="G696" s="17" t="s">
        <v>1542</v>
      </c>
      <c r="H696" s="17" t="s">
        <v>1</v>
      </c>
      <c r="I696" s="17" t="s">
        <v>108</v>
      </c>
      <c r="J696" s="17" t="s">
        <v>107</v>
      </c>
      <c r="K696" s="17" t="s">
        <v>1543</v>
      </c>
    </row>
    <row r="697" spans="1:11">
      <c r="A697" s="17" t="s">
        <v>1025</v>
      </c>
      <c r="B697" s="17" t="s">
        <v>966</v>
      </c>
      <c r="C697" s="17" t="s">
        <v>965</v>
      </c>
      <c r="D697" s="17" t="s">
        <v>518</v>
      </c>
      <c r="E697" s="17" t="s">
        <v>2955</v>
      </c>
      <c r="F697" t="s">
        <v>1659</v>
      </c>
      <c r="G697" s="17" t="s">
        <v>1660</v>
      </c>
      <c r="H697" s="17" t="s">
        <v>1</v>
      </c>
      <c r="I697" s="17" t="s">
        <v>111</v>
      </c>
      <c r="J697" s="17" t="s">
        <v>143</v>
      </c>
      <c r="K697" s="17" t="s">
        <v>1501</v>
      </c>
    </row>
    <row r="698" spans="1:11">
      <c r="A698" s="17" t="s">
        <v>1025</v>
      </c>
      <c r="B698" s="17" t="s">
        <v>966</v>
      </c>
      <c r="C698" s="17" t="s">
        <v>965</v>
      </c>
      <c r="D698" s="17" t="s">
        <v>450</v>
      </c>
      <c r="E698" s="17" t="s">
        <v>2955</v>
      </c>
      <c r="F698" t="s">
        <v>1659</v>
      </c>
      <c r="G698" s="17" t="s">
        <v>1660</v>
      </c>
      <c r="H698" s="17" t="s">
        <v>1</v>
      </c>
      <c r="I698" s="17" t="s">
        <v>111</v>
      </c>
      <c r="J698" s="17" t="s">
        <v>143</v>
      </c>
      <c r="K698" s="17" t="s">
        <v>1501</v>
      </c>
    </row>
    <row r="699" spans="1:11">
      <c r="A699" s="17" t="s">
        <v>1025</v>
      </c>
      <c r="B699" s="17" t="s">
        <v>966</v>
      </c>
      <c r="C699" s="17" t="s">
        <v>965</v>
      </c>
      <c r="D699" s="17" t="s">
        <v>513</v>
      </c>
      <c r="E699" s="17" t="s">
        <v>2955</v>
      </c>
      <c r="F699" t="s">
        <v>1659</v>
      </c>
      <c r="G699" s="17" t="s">
        <v>1660</v>
      </c>
      <c r="H699" s="17" t="s">
        <v>1</v>
      </c>
      <c r="I699" s="17" t="s">
        <v>111</v>
      </c>
      <c r="J699" s="17" t="s">
        <v>143</v>
      </c>
      <c r="K699" s="17" t="s">
        <v>1501</v>
      </c>
    </row>
    <row r="700" spans="1:11">
      <c r="A700" s="17" t="s">
        <v>1025</v>
      </c>
      <c r="B700" s="17" t="s">
        <v>966</v>
      </c>
      <c r="C700" s="17" t="s">
        <v>965</v>
      </c>
      <c r="D700" s="17" t="s">
        <v>512</v>
      </c>
      <c r="E700" s="17" t="s">
        <v>2955</v>
      </c>
      <c r="F700" t="s">
        <v>1659</v>
      </c>
      <c r="G700" s="17" t="s">
        <v>1660</v>
      </c>
      <c r="H700" s="17" t="s">
        <v>1</v>
      </c>
      <c r="I700" s="17" t="s">
        <v>111</v>
      </c>
      <c r="J700" s="17" t="s">
        <v>143</v>
      </c>
      <c r="K700" s="17" t="s">
        <v>1501</v>
      </c>
    </row>
    <row r="701" spans="1:11">
      <c r="A701" s="17" t="s">
        <v>1025</v>
      </c>
      <c r="B701" s="17" t="s">
        <v>966</v>
      </c>
      <c r="C701" s="17" t="s">
        <v>965</v>
      </c>
      <c r="D701" s="17" t="s">
        <v>536</v>
      </c>
      <c r="E701" s="17" t="s">
        <v>2955</v>
      </c>
      <c r="F701" t="s">
        <v>1666</v>
      </c>
      <c r="G701" s="17" t="s">
        <v>1667</v>
      </c>
      <c r="H701" s="17" t="s">
        <v>1</v>
      </c>
      <c r="I701" s="17" t="s">
        <v>111</v>
      </c>
      <c r="J701" s="17" t="s">
        <v>143</v>
      </c>
      <c r="K701" s="17" t="s">
        <v>1501</v>
      </c>
    </row>
    <row r="702" spans="1:11">
      <c r="A702" s="17" t="s">
        <v>1025</v>
      </c>
      <c r="B702" s="17" t="s">
        <v>966</v>
      </c>
      <c r="C702" s="17" t="s">
        <v>965</v>
      </c>
      <c r="D702" s="17" t="s">
        <v>355</v>
      </c>
      <c r="E702" s="17" t="s">
        <v>2955</v>
      </c>
      <c r="F702" t="s">
        <v>1666</v>
      </c>
      <c r="G702" s="17" t="s">
        <v>1667</v>
      </c>
      <c r="H702" s="17" t="s">
        <v>1</v>
      </c>
      <c r="I702" s="17" t="s">
        <v>111</v>
      </c>
      <c r="J702" s="17" t="s">
        <v>143</v>
      </c>
      <c r="K702" s="17" t="s">
        <v>1501</v>
      </c>
    </row>
    <row r="703" spans="1:11">
      <c r="A703" s="17" t="s">
        <v>1025</v>
      </c>
      <c r="B703" s="17" t="s">
        <v>966</v>
      </c>
      <c r="C703" s="17" t="s">
        <v>965</v>
      </c>
      <c r="D703" s="17" t="s">
        <v>356</v>
      </c>
      <c r="E703" s="17" t="s">
        <v>2955</v>
      </c>
      <c r="F703" t="s">
        <v>1666</v>
      </c>
      <c r="G703" s="17" t="s">
        <v>1667</v>
      </c>
      <c r="H703" s="17" t="s">
        <v>1</v>
      </c>
      <c r="I703" s="17" t="s">
        <v>111</v>
      </c>
      <c r="J703" s="17" t="s">
        <v>143</v>
      </c>
      <c r="K703" s="17" t="s">
        <v>1501</v>
      </c>
    </row>
    <row r="704" spans="1:11">
      <c r="A704" s="17" t="s">
        <v>1025</v>
      </c>
      <c r="B704" s="17" t="s">
        <v>966</v>
      </c>
      <c r="C704" s="17" t="s">
        <v>965</v>
      </c>
      <c r="D704" s="17" t="s">
        <v>357</v>
      </c>
      <c r="E704" s="17" t="s">
        <v>2955</v>
      </c>
      <c r="F704" t="s">
        <v>1666</v>
      </c>
      <c r="G704" s="17" t="s">
        <v>1667</v>
      </c>
      <c r="H704" s="17" t="s">
        <v>1</v>
      </c>
      <c r="I704" s="17" t="s">
        <v>111</v>
      </c>
      <c r="J704" s="17" t="s">
        <v>143</v>
      </c>
      <c r="K704" s="17" t="s">
        <v>1501</v>
      </c>
    </row>
    <row r="705" spans="1:11">
      <c r="A705" s="17" t="s">
        <v>1025</v>
      </c>
      <c r="B705" s="17" t="s">
        <v>966</v>
      </c>
      <c r="C705" s="17" t="s">
        <v>965</v>
      </c>
      <c r="D705" s="17" t="s">
        <v>534</v>
      </c>
      <c r="E705" s="17" t="s">
        <v>2955</v>
      </c>
      <c r="F705" t="s">
        <v>1666</v>
      </c>
      <c r="G705" s="17" t="s">
        <v>1667</v>
      </c>
      <c r="H705" s="17" t="s">
        <v>1</v>
      </c>
      <c r="I705" s="17" t="s">
        <v>111</v>
      </c>
      <c r="J705" s="17" t="s">
        <v>143</v>
      </c>
      <c r="K705" s="17" t="s">
        <v>1501</v>
      </c>
    </row>
    <row r="706" spans="1:11">
      <c r="A706" s="17" t="s">
        <v>1025</v>
      </c>
      <c r="B706" s="17" t="s">
        <v>966</v>
      </c>
      <c r="C706" s="17" t="s">
        <v>965</v>
      </c>
      <c r="D706" s="17" t="s">
        <v>358</v>
      </c>
      <c r="E706" s="17" t="s">
        <v>2955</v>
      </c>
      <c r="F706" t="s">
        <v>1666</v>
      </c>
      <c r="G706" s="17" t="s">
        <v>1667</v>
      </c>
      <c r="H706" s="17" t="s">
        <v>1</v>
      </c>
      <c r="I706" s="17" t="s">
        <v>111</v>
      </c>
      <c r="J706" s="17" t="s">
        <v>143</v>
      </c>
      <c r="K706" s="17" t="s">
        <v>1501</v>
      </c>
    </row>
    <row r="707" spans="1:11">
      <c r="A707" s="17" t="s">
        <v>1025</v>
      </c>
      <c r="B707" s="17" t="s">
        <v>966</v>
      </c>
      <c r="C707" s="17" t="s">
        <v>965</v>
      </c>
      <c r="D707" s="17" t="s">
        <v>359</v>
      </c>
      <c r="E707" s="17" t="s">
        <v>2955</v>
      </c>
      <c r="F707" t="s">
        <v>1666</v>
      </c>
      <c r="G707" s="17" t="s">
        <v>1667</v>
      </c>
      <c r="H707" s="17" t="s">
        <v>1</v>
      </c>
      <c r="I707" s="17" t="s">
        <v>111</v>
      </c>
      <c r="J707" s="17" t="s">
        <v>143</v>
      </c>
      <c r="K707" s="17" t="s">
        <v>1501</v>
      </c>
    </row>
    <row r="708" spans="1:11">
      <c r="A708" s="17" t="s">
        <v>1025</v>
      </c>
      <c r="B708" s="17" t="s">
        <v>966</v>
      </c>
      <c r="C708" s="17" t="s">
        <v>965</v>
      </c>
      <c r="D708" s="17" t="s">
        <v>360</v>
      </c>
      <c r="E708" s="17" t="s">
        <v>2955</v>
      </c>
      <c r="F708" t="s">
        <v>1666</v>
      </c>
      <c r="G708" s="17" t="s">
        <v>1667</v>
      </c>
      <c r="H708" s="17" t="s">
        <v>1</v>
      </c>
      <c r="I708" s="17" t="s">
        <v>111</v>
      </c>
      <c r="J708" s="17" t="s">
        <v>143</v>
      </c>
      <c r="K708" s="17" t="s">
        <v>1501</v>
      </c>
    </row>
    <row r="709" spans="1:11">
      <c r="A709" s="17" t="s">
        <v>1025</v>
      </c>
      <c r="B709" s="17" t="s">
        <v>966</v>
      </c>
      <c r="C709" s="17" t="s">
        <v>965</v>
      </c>
      <c r="D709" s="17" t="s">
        <v>361</v>
      </c>
      <c r="E709" s="17" t="s">
        <v>2955</v>
      </c>
      <c r="F709" t="s">
        <v>1666</v>
      </c>
      <c r="G709" s="17" t="s">
        <v>1667</v>
      </c>
      <c r="H709" s="17" t="s">
        <v>1</v>
      </c>
      <c r="I709" s="17" t="s">
        <v>111</v>
      </c>
      <c r="J709" s="17" t="s">
        <v>143</v>
      </c>
      <c r="K709" s="17" t="s">
        <v>1501</v>
      </c>
    </row>
    <row r="710" spans="1:11">
      <c r="A710" s="17" t="s">
        <v>1025</v>
      </c>
      <c r="B710" s="17" t="s">
        <v>966</v>
      </c>
      <c r="C710" s="17" t="s">
        <v>965</v>
      </c>
      <c r="D710" s="17" t="s">
        <v>532</v>
      </c>
      <c r="E710" s="17" t="s">
        <v>2955</v>
      </c>
      <c r="F710" t="s">
        <v>1666</v>
      </c>
      <c r="G710" s="17" t="s">
        <v>1667</v>
      </c>
      <c r="H710" s="17" t="s">
        <v>1</v>
      </c>
      <c r="I710" s="17" t="s">
        <v>111</v>
      </c>
      <c r="J710" s="17" t="s">
        <v>143</v>
      </c>
      <c r="K710" s="17" t="s">
        <v>1501</v>
      </c>
    </row>
    <row r="711" spans="1:11">
      <c r="A711" s="17" t="s">
        <v>1025</v>
      </c>
      <c r="B711" s="17" t="s">
        <v>966</v>
      </c>
      <c r="C711" s="17" t="s">
        <v>965</v>
      </c>
      <c r="D711" s="17" t="s">
        <v>362</v>
      </c>
      <c r="E711" s="17" t="s">
        <v>2955</v>
      </c>
      <c r="F711" t="s">
        <v>1666</v>
      </c>
      <c r="G711" s="17" t="s">
        <v>1667</v>
      </c>
      <c r="H711" s="17" t="s">
        <v>1</v>
      </c>
      <c r="I711" s="17" t="s">
        <v>111</v>
      </c>
      <c r="J711" s="17" t="s">
        <v>143</v>
      </c>
      <c r="K711" s="17" t="s">
        <v>1501</v>
      </c>
    </row>
    <row r="712" spans="1:11">
      <c r="A712" s="17" t="s">
        <v>1025</v>
      </c>
      <c r="B712" s="17" t="s">
        <v>966</v>
      </c>
      <c r="C712" s="17" t="s">
        <v>965</v>
      </c>
      <c r="D712" s="17" t="s">
        <v>533</v>
      </c>
      <c r="E712" s="17" t="s">
        <v>2955</v>
      </c>
      <c r="F712" t="s">
        <v>1666</v>
      </c>
      <c r="G712" s="17" t="s">
        <v>1667</v>
      </c>
      <c r="H712" s="17" t="s">
        <v>1</v>
      </c>
      <c r="I712" s="17" t="s">
        <v>111</v>
      </c>
      <c r="J712" s="17" t="s">
        <v>143</v>
      </c>
      <c r="K712" s="17" t="s">
        <v>1501</v>
      </c>
    </row>
    <row r="713" spans="1:11">
      <c r="A713" s="17" t="s">
        <v>1025</v>
      </c>
      <c r="B713" s="17" t="s">
        <v>966</v>
      </c>
      <c r="C713" s="17" t="s">
        <v>965</v>
      </c>
      <c r="D713" s="17" t="s">
        <v>363</v>
      </c>
      <c r="E713" s="17" t="s">
        <v>2955</v>
      </c>
      <c r="F713" t="s">
        <v>1666</v>
      </c>
      <c r="G713" s="17" t="s">
        <v>1667</v>
      </c>
      <c r="H713" s="17" t="s">
        <v>1</v>
      </c>
      <c r="I713" s="17" t="s">
        <v>111</v>
      </c>
      <c r="J713" s="17" t="s">
        <v>143</v>
      </c>
      <c r="K713" s="17" t="s">
        <v>1501</v>
      </c>
    </row>
    <row r="714" spans="1:11">
      <c r="A714" s="17" t="s">
        <v>1025</v>
      </c>
      <c r="B714" s="17" t="s">
        <v>966</v>
      </c>
      <c r="C714" s="17" t="s">
        <v>965</v>
      </c>
      <c r="D714" s="17" t="s">
        <v>535</v>
      </c>
      <c r="E714" s="17" t="s">
        <v>2955</v>
      </c>
      <c r="F714" t="s">
        <v>1666</v>
      </c>
      <c r="G714" s="17" t="s">
        <v>1667</v>
      </c>
      <c r="H714" s="17" t="s">
        <v>1</v>
      </c>
      <c r="I714" s="17" t="s">
        <v>111</v>
      </c>
      <c r="J714" s="17" t="s">
        <v>143</v>
      </c>
      <c r="K714" s="17" t="s">
        <v>1501</v>
      </c>
    </row>
    <row r="715" spans="1:11">
      <c r="A715" s="17" t="s">
        <v>1025</v>
      </c>
      <c r="B715" s="17" t="s">
        <v>966</v>
      </c>
      <c r="C715" s="17" t="s">
        <v>965</v>
      </c>
      <c r="D715" s="17" t="s">
        <v>537</v>
      </c>
      <c r="E715" s="17" t="s">
        <v>2955</v>
      </c>
      <c r="F715" t="s">
        <v>1666</v>
      </c>
      <c r="G715" s="17" t="s">
        <v>1667</v>
      </c>
      <c r="H715" s="17" t="s">
        <v>1</v>
      </c>
      <c r="I715" s="17" t="s">
        <v>111</v>
      </c>
      <c r="J715" s="17" t="s">
        <v>143</v>
      </c>
      <c r="K715" s="17" t="s">
        <v>1501</v>
      </c>
    </row>
    <row r="716" spans="1:11">
      <c r="A716" s="17" t="s">
        <v>1025</v>
      </c>
      <c r="B716" s="17" t="s">
        <v>966</v>
      </c>
      <c r="C716" s="17" t="s">
        <v>965</v>
      </c>
      <c r="D716" s="17" t="s">
        <v>364</v>
      </c>
      <c r="E716" s="17" t="s">
        <v>2955</v>
      </c>
      <c r="F716" t="s">
        <v>1666</v>
      </c>
      <c r="G716" s="17" t="s">
        <v>1667</v>
      </c>
      <c r="H716" s="17" t="s">
        <v>1</v>
      </c>
      <c r="I716" s="17" t="s">
        <v>111</v>
      </c>
      <c r="J716" s="17" t="s">
        <v>143</v>
      </c>
      <c r="K716" s="17" t="s">
        <v>1501</v>
      </c>
    </row>
    <row r="717" spans="1:11">
      <c r="A717" s="17" t="s">
        <v>1025</v>
      </c>
      <c r="B717" s="17" t="s">
        <v>966</v>
      </c>
      <c r="C717" s="17" t="s">
        <v>965</v>
      </c>
      <c r="D717" s="17" t="s">
        <v>1668</v>
      </c>
      <c r="E717" s="17" t="s">
        <v>2955</v>
      </c>
      <c r="F717" t="s">
        <v>1516</v>
      </c>
      <c r="G717" s="17" t="s">
        <v>1517</v>
      </c>
      <c r="H717" s="17" t="s">
        <v>1</v>
      </c>
      <c r="I717" s="17" t="s">
        <v>1441</v>
      </c>
      <c r="J717" s="17" t="s">
        <v>105</v>
      </c>
      <c r="K717" s="17" t="s">
        <v>1442</v>
      </c>
    </row>
    <row r="718" spans="1:11">
      <c r="A718" s="17" t="s">
        <v>1025</v>
      </c>
      <c r="B718" s="17" t="s">
        <v>966</v>
      </c>
      <c r="C718" s="17" t="s">
        <v>965</v>
      </c>
      <c r="D718" s="17" t="s">
        <v>62</v>
      </c>
      <c r="E718" s="17" t="s">
        <v>2955</v>
      </c>
      <c r="F718" t="s">
        <v>1516</v>
      </c>
      <c r="G718" s="17" t="s">
        <v>1517</v>
      </c>
      <c r="H718" s="17" t="s">
        <v>1</v>
      </c>
      <c r="I718" s="17" t="s">
        <v>1441</v>
      </c>
      <c r="J718" s="17" t="s">
        <v>105</v>
      </c>
      <c r="K718" s="17" t="s">
        <v>1442</v>
      </c>
    </row>
    <row r="719" spans="1:11">
      <c r="A719" s="17" t="s">
        <v>1025</v>
      </c>
      <c r="B719" s="17" t="s">
        <v>966</v>
      </c>
      <c r="C719" s="17" t="s">
        <v>965</v>
      </c>
      <c r="D719" s="17" t="s">
        <v>64</v>
      </c>
      <c r="E719" s="17" t="s">
        <v>2955</v>
      </c>
      <c r="F719" t="s">
        <v>1519</v>
      </c>
      <c r="G719" s="17" t="s">
        <v>1520</v>
      </c>
      <c r="H719" s="17" t="s">
        <v>1</v>
      </c>
      <c r="I719" s="17" t="s">
        <v>1441</v>
      </c>
      <c r="J719" s="17" t="s">
        <v>105</v>
      </c>
      <c r="K719" s="17" t="s">
        <v>1442</v>
      </c>
    </row>
    <row r="720" spans="1:11">
      <c r="A720" s="17" t="s">
        <v>1025</v>
      </c>
      <c r="B720" s="17" t="s">
        <v>966</v>
      </c>
      <c r="C720" s="17" t="s">
        <v>965</v>
      </c>
      <c r="D720" s="17" t="s">
        <v>1669</v>
      </c>
      <c r="E720" s="17" t="s">
        <v>2955</v>
      </c>
      <c r="F720" t="s">
        <v>1516</v>
      </c>
      <c r="G720" s="17" t="s">
        <v>1517</v>
      </c>
      <c r="H720" s="17" t="s">
        <v>1</v>
      </c>
      <c r="I720" s="17" t="s">
        <v>1441</v>
      </c>
      <c r="J720" s="17" t="s">
        <v>105</v>
      </c>
      <c r="K720" s="17" t="s">
        <v>1442</v>
      </c>
    </row>
    <row r="721" spans="1:11">
      <c r="A721" s="17" t="s">
        <v>1025</v>
      </c>
      <c r="B721" s="17" t="s">
        <v>966</v>
      </c>
      <c r="C721" s="17" t="s">
        <v>965</v>
      </c>
      <c r="D721" s="17" t="s">
        <v>1670</v>
      </c>
      <c r="E721" s="17" t="s">
        <v>2955</v>
      </c>
      <c r="F721" t="s">
        <v>1516</v>
      </c>
      <c r="G721" s="17" t="s">
        <v>1517</v>
      </c>
      <c r="H721" s="17" t="s">
        <v>1</v>
      </c>
      <c r="I721" s="17" t="s">
        <v>1441</v>
      </c>
      <c r="J721" s="17" t="s">
        <v>105</v>
      </c>
      <c r="K721" s="17" t="s">
        <v>1442</v>
      </c>
    </row>
    <row r="722" spans="1:11">
      <c r="A722" s="17" t="s">
        <v>1025</v>
      </c>
      <c r="B722" s="17" t="s">
        <v>966</v>
      </c>
      <c r="C722" s="17" t="s">
        <v>965</v>
      </c>
      <c r="D722" s="17" t="s">
        <v>65</v>
      </c>
      <c r="E722" s="17" t="s">
        <v>2955</v>
      </c>
      <c r="F722" t="s">
        <v>1519</v>
      </c>
      <c r="G722" s="17" t="s">
        <v>1520</v>
      </c>
      <c r="H722" s="17" t="s">
        <v>1</v>
      </c>
      <c r="I722" s="17" t="s">
        <v>1441</v>
      </c>
      <c r="J722" s="17" t="s">
        <v>105</v>
      </c>
      <c r="K722" s="17" t="s">
        <v>1442</v>
      </c>
    </row>
    <row r="723" spans="1:11">
      <c r="A723" s="17" t="s">
        <v>1025</v>
      </c>
      <c r="B723" s="17" t="s">
        <v>966</v>
      </c>
      <c r="C723" s="17" t="s">
        <v>965</v>
      </c>
      <c r="D723" s="17" t="s">
        <v>66</v>
      </c>
      <c r="E723" s="17" t="s">
        <v>2955</v>
      </c>
      <c r="F723" t="s">
        <v>1516</v>
      </c>
      <c r="G723" s="17" t="s">
        <v>1517</v>
      </c>
      <c r="H723" s="17" t="s">
        <v>1</v>
      </c>
      <c r="I723" s="17" t="s">
        <v>1441</v>
      </c>
      <c r="J723" s="17" t="s">
        <v>105</v>
      </c>
      <c r="K723" s="17" t="s">
        <v>1442</v>
      </c>
    </row>
    <row r="724" spans="1:11">
      <c r="A724" s="17" t="s">
        <v>1025</v>
      </c>
      <c r="B724" s="17" t="s">
        <v>966</v>
      </c>
      <c r="C724" s="17" t="s">
        <v>965</v>
      </c>
      <c r="D724" s="17" t="s">
        <v>67</v>
      </c>
      <c r="E724" s="17" t="s">
        <v>2955</v>
      </c>
      <c r="F724" t="s">
        <v>1516</v>
      </c>
      <c r="G724" s="17" t="s">
        <v>1517</v>
      </c>
      <c r="H724" s="17" t="s">
        <v>1</v>
      </c>
      <c r="I724" s="17" t="s">
        <v>1441</v>
      </c>
      <c r="J724" s="17" t="s">
        <v>105</v>
      </c>
      <c r="K724" s="17" t="s">
        <v>1442</v>
      </c>
    </row>
    <row r="725" spans="1:11">
      <c r="A725" s="17" t="s">
        <v>1025</v>
      </c>
      <c r="B725" s="17" t="s">
        <v>966</v>
      </c>
      <c r="C725" s="17" t="s">
        <v>965</v>
      </c>
      <c r="D725" s="17" t="s">
        <v>1671</v>
      </c>
      <c r="E725" s="17" t="s">
        <v>2955</v>
      </c>
      <c r="F725" t="s">
        <v>1516</v>
      </c>
      <c r="G725" s="17" t="s">
        <v>1517</v>
      </c>
      <c r="H725" s="17" t="s">
        <v>1</v>
      </c>
      <c r="I725" s="17" t="s">
        <v>1441</v>
      </c>
      <c r="J725" s="17" t="s">
        <v>105</v>
      </c>
      <c r="K725" s="17" t="s">
        <v>1442</v>
      </c>
    </row>
    <row r="726" spans="1:11">
      <c r="A726" s="17" t="s">
        <v>1025</v>
      </c>
      <c r="B726" s="17" t="s">
        <v>966</v>
      </c>
      <c r="C726" s="17" t="s">
        <v>965</v>
      </c>
      <c r="D726" s="17" t="s">
        <v>1672</v>
      </c>
      <c r="E726" s="17" t="s">
        <v>2955</v>
      </c>
      <c r="F726" t="s">
        <v>1516</v>
      </c>
      <c r="G726" s="17" t="s">
        <v>1517</v>
      </c>
      <c r="H726" s="17" t="s">
        <v>1</v>
      </c>
      <c r="I726" s="17" t="s">
        <v>1441</v>
      </c>
      <c r="J726" s="17" t="s">
        <v>105</v>
      </c>
      <c r="K726" s="17" t="s">
        <v>1442</v>
      </c>
    </row>
    <row r="727" spans="1:11">
      <c r="A727" s="17" t="s">
        <v>1025</v>
      </c>
      <c r="B727" s="17" t="s">
        <v>966</v>
      </c>
      <c r="C727" s="17" t="s">
        <v>965</v>
      </c>
      <c r="D727" s="17" t="s">
        <v>1673</v>
      </c>
      <c r="E727" s="17" t="s">
        <v>2955</v>
      </c>
      <c r="F727" t="s">
        <v>1516</v>
      </c>
      <c r="G727" s="17" t="s">
        <v>1517</v>
      </c>
      <c r="H727" s="17" t="s">
        <v>1</v>
      </c>
      <c r="I727" s="17" t="s">
        <v>1441</v>
      </c>
      <c r="J727" s="17" t="s">
        <v>105</v>
      </c>
      <c r="K727" s="17" t="s">
        <v>1442</v>
      </c>
    </row>
    <row r="728" spans="1:11">
      <c r="A728" s="17" t="s">
        <v>1025</v>
      </c>
      <c r="B728" s="17" t="s">
        <v>966</v>
      </c>
      <c r="C728" s="17" t="s">
        <v>965</v>
      </c>
      <c r="D728" s="17" t="s">
        <v>654</v>
      </c>
      <c r="E728" s="17" t="s">
        <v>2955</v>
      </c>
      <c r="F728" t="s">
        <v>1399</v>
      </c>
      <c r="G728" s="17" t="s">
        <v>1400</v>
      </c>
      <c r="H728" s="17" t="s">
        <v>2</v>
      </c>
      <c r="I728" s="17" t="s">
        <v>1393</v>
      </c>
      <c r="J728" s="17" t="s">
        <v>1394</v>
      </c>
      <c r="K728" s="17" t="s">
        <v>1395</v>
      </c>
    </row>
    <row r="729" spans="1:11">
      <c r="A729" s="17" t="s">
        <v>1025</v>
      </c>
      <c r="B729" s="17" t="s">
        <v>966</v>
      </c>
      <c r="C729" s="17" t="s">
        <v>965</v>
      </c>
      <c r="D729" s="17" t="s">
        <v>437</v>
      </c>
      <c r="E729" s="17" t="s">
        <v>2955</v>
      </c>
      <c r="F729" t="s">
        <v>1674</v>
      </c>
      <c r="G729" s="17" t="s">
        <v>1675</v>
      </c>
      <c r="H729" s="17" t="s">
        <v>2</v>
      </c>
      <c r="I729" s="17" t="s">
        <v>190</v>
      </c>
      <c r="J729" s="17" t="s">
        <v>189</v>
      </c>
      <c r="K729" s="17" t="s">
        <v>1389</v>
      </c>
    </row>
    <row r="730" spans="1:11">
      <c r="A730" s="17" t="s">
        <v>1025</v>
      </c>
      <c r="B730" s="17" t="s">
        <v>966</v>
      </c>
      <c r="C730" s="17" t="s">
        <v>965</v>
      </c>
      <c r="D730" s="17" t="s">
        <v>194</v>
      </c>
      <c r="E730" s="17" t="s">
        <v>2955</v>
      </c>
      <c r="F730" t="s">
        <v>1674</v>
      </c>
      <c r="G730" s="17" t="s">
        <v>1675</v>
      </c>
      <c r="H730" s="17" t="s">
        <v>2</v>
      </c>
      <c r="I730" s="17" t="s">
        <v>190</v>
      </c>
      <c r="J730" s="17" t="s">
        <v>189</v>
      </c>
      <c r="K730" s="17" t="s">
        <v>1389</v>
      </c>
    </row>
    <row r="731" spans="1:11">
      <c r="A731" s="17" t="s">
        <v>1025</v>
      </c>
      <c r="B731" s="17" t="s">
        <v>966</v>
      </c>
      <c r="C731" s="17" t="s">
        <v>965</v>
      </c>
      <c r="D731" s="17" t="s">
        <v>438</v>
      </c>
      <c r="E731" s="17" t="s">
        <v>2955</v>
      </c>
      <c r="F731" t="s">
        <v>1674</v>
      </c>
      <c r="G731" s="17" t="s">
        <v>1675</v>
      </c>
      <c r="H731" s="17" t="s">
        <v>2</v>
      </c>
      <c r="I731" s="17" t="s">
        <v>190</v>
      </c>
      <c r="J731" s="17" t="s">
        <v>189</v>
      </c>
      <c r="K731" s="17" t="s">
        <v>1389</v>
      </c>
    </row>
    <row r="732" spans="1:11">
      <c r="A732" s="17" t="s">
        <v>1025</v>
      </c>
      <c r="B732" s="17" t="s">
        <v>966</v>
      </c>
      <c r="C732" s="17" t="s">
        <v>965</v>
      </c>
      <c r="D732" s="17" t="s">
        <v>439</v>
      </c>
      <c r="E732" s="17" t="s">
        <v>2955</v>
      </c>
      <c r="F732" t="s">
        <v>1674</v>
      </c>
      <c r="G732" s="17" t="s">
        <v>1675</v>
      </c>
      <c r="H732" s="17" t="s">
        <v>2</v>
      </c>
      <c r="I732" s="17" t="s">
        <v>190</v>
      </c>
      <c r="J732" s="17" t="s">
        <v>189</v>
      </c>
      <c r="K732" s="17" t="s">
        <v>1389</v>
      </c>
    </row>
    <row r="733" spans="1:11">
      <c r="A733" s="17" t="s">
        <v>1025</v>
      </c>
      <c r="B733" s="17" t="s">
        <v>966</v>
      </c>
      <c r="C733" s="17" t="s">
        <v>965</v>
      </c>
      <c r="D733" s="17" t="s">
        <v>440</v>
      </c>
      <c r="E733" s="17" t="s">
        <v>2955</v>
      </c>
      <c r="F733" t="s">
        <v>1674</v>
      </c>
      <c r="G733" s="17" t="s">
        <v>1675</v>
      </c>
      <c r="H733" s="17" t="s">
        <v>2</v>
      </c>
      <c r="I733" s="17" t="s">
        <v>190</v>
      </c>
      <c r="J733" s="17" t="s">
        <v>189</v>
      </c>
      <c r="K733" s="17" t="s">
        <v>1389</v>
      </c>
    </row>
    <row r="734" spans="1:11">
      <c r="A734" s="17" t="s">
        <v>1025</v>
      </c>
      <c r="B734" s="17" t="s">
        <v>966</v>
      </c>
      <c r="C734" s="17" t="s">
        <v>965</v>
      </c>
      <c r="D734" s="17" t="s">
        <v>1676</v>
      </c>
      <c r="E734" s="17" t="s">
        <v>2955</v>
      </c>
      <c r="F734" t="s">
        <v>1486</v>
      </c>
      <c r="G734" s="17" t="s">
        <v>1487</v>
      </c>
      <c r="H734" s="17" t="s">
        <v>2</v>
      </c>
      <c r="I734" s="17" t="s">
        <v>190</v>
      </c>
      <c r="J734" s="17" t="s">
        <v>189</v>
      </c>
      <c r="K734" s="17" t="s">
        <v>1389</v>
      </c>
    </row>
    <row r="735" spans="1:11">
      <c r="A735" s="17" t="s">
        <v>1025</v>
      </c>
      <c r="B735" s="17" t="s">
        <v>966</v>
      </c>
      <c r="C735" s="17" t="s">
        <v>965</v>
      </c>
      <c r="D735" s="17" t="s">
        <v>1677</v>
      </c>
      <c r="E735" s="17" t="s">
        <v>2955</v>
      </c>
      <c r="F735" t="s">
        <v>1486</v>
      </c>
      <c r="G735" s="17" t="s">
        <v>1487</v>
      </c>
      <c r="H735" s="17" t="s">
        <v>2</v>
      </c>
      <c r="I735" s="17" t="s">
        <v>190</v>
      </c>
      <c r="J735" s="17" t="s">
        <v>189</v>
      </c>
      <c r="K735" s="17" t="s">
        <v>1389</v>
      </c>
    </row>
    <row r="736" spans="1:11">
      <c r="A736" s="17" t="s">
        <v>1025</v>
      </c>
      <c r="B736" s="17" t="s">
        <v>966</v>
      </c>
      <c r="C736" s="17" t="s">
        <v>965</v>
      </c>
      <c r="D736" s="17" t="s">
        <v>195</v>
      </c>
      <c r="E736" s="17" t="s">
        <v>2955</v>
      </c>
      <c r="F736" t="s">
        <v>1674</v>
      </c>
      <c r="G736" s="17" t="s">
        <v>1675</v>
      </c>
      <c r="H736" s="17" t="s">
        <v>2</v>
      </c>
      <c r="I736" s="17" t="s">
        <v>190</v>
      </c>
      <c r="J736" s="17" t="s">
        <v>189</v>
      </c>
      <c r="K736" s="17" t="s">
        <v>1389</v>
      </c>
    </row>
    <row r="737" spans="1:11">
      <c r="A737" s="17" t="s">
        <v>1025</v>
      </c>
      <c r="B737" s="17" t="s">
        <v>966</v>
      </c>
      <c r="C737" s="17" t="s">
        <v>965</v>
      </c>
      <c r="D737" s="17" t="s">
        <v>1678</v>
      </c>
      <c r="E737" s="17" t="s">
        <v>2955</v>
      </c>
      <c r="F737" t="s">
        <v>1486</v>
      </c>
      <c r="G737" s="17" t="s">
        <v>1487</v>
      </c>
      <c r="H737" s="17" t="s">
        <v>2</v>
      </c>
      <c r="I737" s="17" t="s">
        <v>190</v>
      </c>
      <c r="J737" s="17" t="s">
        <v>189</v>
      </c>
      <c r="K737" s="17" t="s">
        <v>1389</v>
      </c>
    </row>
    <row r="738" spans="1:11">
      <c r="A738" s="17" t="s">
        <v>1025</v>
      </c>
      <c r="B738" s="17" t="s">
        <v>966</v>
      </c>
      <c r="C738" s="17" t="s">
        <v>965</v>
      </c>
      <c r="D738" s="17" t="s">
        <v>1679</v>
      </c>
      <c r="E738" s="17" t="s">
        <v>2955</v>
      </c>
      <c r="F738" t="s">
        <v>1486</v>
      </c>
      <c r="G738" s="17" t="s">
        <v>1487</v>
      </c>
      <c r="H738" s="17" t="s">
        <v>2</v>
      </c>
      <c r="I738" s="17" t="s">
        <v>190</v>
      </c>
      <c r="J738" s="17" t="s">
        <v>189</v>
      </c>
      <c r="K738" s="17" t="s">
        <v>1389</v>
      </c>
    </row>
    <row r="739" spans="1:11">
      <c r="A739" s="17" t="s">
        <v>1025</v>
      </c>
      <c r="B739" s="17" t="s">
        <v>966</v>
      </c>
      <c r="C739" s="17" t="s">
        <v>965</v>
      </c>
      <c r="D739" s="17" t="s">
        <v>1680</v>
      </c>
      <c r="E739" s="17" t="s">
        <v>2955</v>
      </c>
      <c r="F739" t="s">
        <v>1486</v>
      </c>
      <c r="G739" s="17" t="s">
        <v>1487</v>
      </c>
      <c r="H739" s="17" t="s">
        <v>2</v>
      </c>
      <c r="I739" s="17" t="s">
        <v>190</v>
      </c>
      <c r="J739" s="17" t="s">
        <v>189</v>
      </c>
      <c r="K739" s="17" t="s">
        <v>1389</v>
      </c>
    </row>
    <row r="740" spans="1:11">
      <c r="A740" s="17" t="s">
        <v>1025</v>
      </c>
      <c r="B740" s="17" t="s">
        <v>966</v>
      </c>
      <c r="C740" s="17" t="s">
        <v>965</v>
      </c>
      <c r="D740" s="17" t="s">
        <v>441</v>
      </c>
      <c r="E740" s="17" t="s">
        <v>2955</v>
      </c>
      <c r="F740" t="s">
        <v>1486</v>
      </c>
      <c r="G740" s="17" t="s">
        <v>1487</v>
      </c>
      <c r="H740" s="17" t="s">
        <v>2</v>
      </c>
      <c r="I740" s="17" t="s">
        <v>190</v>
      </c>
      <c r="J740" s="17" t="s">
        <v>189</v>
      </c>
      <c r="K740" s="17" t="s">
        <v>1389</v>
      </c>
    </row>
    <row r="741" spans="1:11">
      <c r="A741" s="17" t="s">
        <v>1025</v>
      </c>
      <c r="B741" s="17" t="s">
        <v>966</v>
      </c>
      <c r="C741" s="17" t="s">
        <v>965</v>
      </c>
      <c r="D741" s="17" t="s">
        <v>165</v>
      </c>
      <c r="E741" s="17" t="s">
        <v>2955</v>
      </c>
      <c r="F741" t="s">
        <v>1681</v>
      </c>
      <c r="G741" s="17" t="s">
        <v>1682</v>
      </c>
      <c r="H741" s="17" t="s">
        <v>2</v>
      </c>
      <c r="I741" s="17" t="s">
        <v>1407</v>
      </c>
      <c r="J741" s="17" t="s">
        <v>127</v>
      </c>
      <c r="K741" s="17" t="s">
        <v>31</v>
      </c>
    </row>
    <row r="742" spans="1:11">
      <c r="A742" s="17" t="s">
        <v>1025</v>
      </c>
      <c r="B742" s="17" t="s">
        <v>966</v>
      </c>
      <c r="C742" s="17" t="s">
        <v>965</v>
      </c>
      <c r="D742" s="17" t="s">
        <v>73</v>
      </c>
      <c r="E742" s="17" t="s">
        <v>2955</v>
      </c>
      <c r="F742" t="s">
        <v>1681</v>
      </c>
      <c r="G742" s="17" t="s">
        <v>1682</v>
      </c>
      <c r="H742" s="17" t="s">
        <v>2</v>
      </c>
      <c r="I742" s="17" t="s">
        <v>1407</v>
      </c>
      <c r="J742" s="17" t="s">
        <v>127</v>
      </c>
      <c r="K742" s="17" t="s">
        <v>31</v>
      </c>
    </row>
    <row r="743" spans="1:11">
      <c r="A743" s="17" t="s">
        <v>1025</v>
      </c>
      <c r="B743" s="17" t="s">
        <v>966</v>
      </c>
      <c r="C743" s="17" t="s">
        <v>965</v>
      </c>
      <c r="D743" s="17" t="s">
        <v>68</v>
      </c>
      <c r="E743" s="17" t="s">
        <v>2955</v>
      </c>
      <c r="F743" t="s">
        <v>1683</v>
      </c>
      <c r="G743" s="17" t="s">
        <v>1684</v>
      </c>
      <c r="H743" s="17" t="s">
        <v>2</v>
      </c>
      <c r="I743" s="17" t="s">
        <v>1407</v>
      </c>
      <c r="J743" s="17" t="s">
        <v>127</v>
      </c>
      <c r="K743" s="17" t="s">
        <v>31</v>
      </c>
    </row>
    <row r="744" spans="1:11">
      <c r="A744" s="17" t="s">
        <v>1025</v>
      </c>
      <c r="B744" s="17" t="s">
        <v>966</v>
      </c>
      <c r="C744" s="17" t="s">
        <v>965</v>
      </c>
      <c r="D744" s="17" t="s">
        <v>1685</v>
      </c>
      <c r="E744" s="17" t="s">
        <v>2955</v>
      </c>
      <c r="F744" t="s">
        <v>1683</v>
      </c>
      <c r="G744" s="17" t="s">
        <v>1684</v>
      </c>
      <c r="H744" s="17" t="s">
        <v>2</v>
      </c>
      <c r="I744" s="17" t="s">
        <v>1407</v>
      </c>
      <c r="J744" s="17" t="s">
        <v>127</v>
      </c>
      <c r="K744" s="17" t="s">
        <v>31</v>
      </c>
    </row>
    <row r="745" spans="1:11">
      <c r="A745" s="17" t="s">
        <v>1025</v>
      </c>
      <c r="B745" s="17" t="s">
        <v>966</v>
      </c>
      <c r="C745" s="17" t="s">
        <v>965</v>
      </c>
      <c r="D745" s="17" t="s">
        <v>255</v>
      </c>
      <c r="E745" s="17" t="s">
        <v>2955</v>
      </c>
      <c r="F745" t="s">
        <v>1683</v>
      </c>
      <c r="G745" s="17" t="s">
        <v>1684</v>
      </c>
      <c r="H745" s="17" t="s">
        <v>2</v>
      </c>
      <c r="I745" s="17" t="s">
        <v>1407</v>
      </c>
      <c r="J745" s="17" t="s">
        <v>127</v>
      </c>
      <c r="K745" s="17" t="s">
        <v>31</v>
      </c>
    </row>
    <row r="746" spans="1:11">
      <c r="A746" s="17" t="s">
        <v>1025</v>
      </c>
      <c r="B746" s="17" t="s">
        <v>966</v>
      </c>
      <c r="C746" s="17" t="s">
        <v>965</v>
      </c>
      <c r="D746" s="17" t="s">
        <v>164</v>
      </c>
      <c r="E746" s="17" t="s">
        <v>2955</v>
      </c>
      <c r="F746" t="s">
        <v>1681</v>
      </c>
      <c r="G746" s="17" t="s">
        <v>1682</v>
      </c>
      <c r="H746" s="17" t="s">
        <v>2</v>
      </c>
      <c r="I746" s="17" t="s">
        <v>1407</v>
      </c>
      <c r="J746" s="17" t="s">
        <v>127</v>
      </c>
      <c r="K746" s="17" t="s">
        <v>31</v>
      </c>
    </row>
    <row r="747" spans="1:11">
      <c r="A747" s="17" t="s">
        <v>1025</v>
      </c>
      <c r="B747" s="17" t="s">
        <v>966</v>
      </c>
      <c r="C747" s="17" t="s">
        <v>965</v>
      </c>
      <c r="D747" s="17" t="s">
        <v>1686</v>
      </c>
      <c r="E747" s="17" t="s">
        <v>2955</v>
      </c>
      <c r="F747" t="s">
        <v>1687</v>
      </c>
      <c r="G747" s="17" t="s">
        <v>1688</v>
      </c>
      <c r="H747" s="17" t="s">
        <v>2</v>
      </c>
      <c r="I747" s="17" t="s">
        <v>1407</v>
      </c>
      <c r="J747" s="17" t="s">
        <v>127</v>
      </c>
      <c r="K747" s="17" t="s">
        <v>31</v>
      </c>
    </row>
    <row r="748" spans="1:11">
      <c r="A748" s="17" t="s">
        <v>1025</v>
      </c>
      <c r="B748" s="17" t="s">
        <v>966</v>
      </c>
      <c r="C748" s="17" t="s">
        <v>965</v>
      </c>
      <c r="D748" s="17" t="s">
        <v>463</v>
      </c>
      <c r="E748" s="17" t="s">
        <v>2955</v>
      </c>
      <c r="F748" t="s">
        <v>1683</v>
      </c>
      <c r="G748" s="17" t="s">
        <v>1684</v>
      </c>
      <c r="H748" s="17" t="s">
        <v>2</v>
      </c>
      <c r="I748" s="17" t="s">
        <v>1407</v>
      </c>
      <c r="J748" s="17" t="s">
        <v>127</v>
      </c>
      <c r="K748" s="17" t="s">
        <v>31</v>
      </c>
    </row>
    <row r="749" spans="1:11">
      <c r="A749" s="17" t="s">
        <v>1025</v>
      </c>
      <c r="B749" s="17" t="s">
        <v>966</v>
      </c>
      <c r="C749" s="17" t="s">
        <v>965</v>
      </c>
      <c r="D749" s="17" t="s">
        <v>256</v>
      </c>
      <c r="E749" s="17" t="s">
        <v>2955</v>
      </c>
      <c r="F749" t="s">
        <v>1683</v>
      </c>
      <c r="G749" s="17" t="s">
        <v>1684</v>
      </c>
      <c r="H749" s="17" t="s">
        <v>2</v>
      </c>
      <c r="I749" s="17" t="s">
        <v>1407</v>
      </c>
      <c r="J749" s="17" t="s">
        <v>127</v>
      </c>
      <c r="K749" s="17" t="s">
        <v>31</v>
      </c>
    </row>
    <row r="750" spans="1:11">
      <c r="A750" s="17" t="s">
        <v>1025</v>
      </c>
      <c r="B750" s="17" t="s">
        <v>966</v>
      </c>
      <c r="C750" s="17" t="s">
        <v>965</v>
      </c>
      <c r="D750" s="17" t="s">
        <v>257</v>
      </c>
      <c r="E750" s="17" t="s">
        <v>2955</v>
      </c>
      <c r="F750" t="s">
        <v>1683</v>
      </c>
      <c r="G750" s="17" t="s">
        <v>1684</v>
      </c>
      <c r="H750" s="17" t="s">
        <v>2</v>
      </c>
      <c r="I750" s="17" t="s">
        <v>1407</v>
      </c>
      <c r="J750" s="17" t="s">
        <v>127</v>
      </c>
      <c r="K750" s="17" t="s">
        <v>31</v>
      </c>
    </row>
    <row r="751" spans="1:11">
      <c r="A751" s="17" t="s">
        <v>1025</v>
      </c>
      <c r="B751" s="17" t="s">
        <v>966</v>
      </c>
      <c r="C751" s="17" t="s">
        <v>965</v>
      </c>
      <c r="D751" s="17" t="s">
        <v>258</v>
      </c>
      <c r="E751" s="17" t="s">
        <v>2955</v>
      </c>
      <c r="F751" t="s">
        <v>1683</v>
      </c>
      <c r="G751" s="17" t="s">
        <v>1684</v>
      </c>
      <c r="H751" s="17" t="s">
        <v>2</v>
      </c>
      <c r="I751" s="17" t="s">
        <v>1407</v>
      </c>
      <c r="J751" s="17" t="s">
        <v>127</v>
      </c>
      <c r="K751" s="17" t="s">
        <v>31</v>
      </c>
    </row>
    <row r="752" spans="1:11">
      <c r="A752" s="17" t="s">
        <v>1025</v>
      </c>
      <c r="B752" s="17" t="s">
        <v>966</v>
      </c>
      <c r="C752" s="17" t="s">
        <v>965</v>
      </c>
      <c r="D752" s="17" t="s">
        <v>667</v>
      </c>
      <c r="E752" s="17" t="s">
        <v>2955</v>
      </c>
      <c r="F752" t="s">
        <v>1689</v>
      </c>
      <c r="G752" s="17" t="s">
        <v>1690</v>
      </c>
      <c r="H752" s="17" t="s">
        <v>2</v>
      </c>
      <c r="I752" s="17" t="s">
        <v>1407</v>
      </c>
      <c r="J752" s="17" t="s">
        <v>127</v>
      </c>
      <c r="K752" s="17" t="s">
        <v>31</v>
      </c>
    </row>
    <row r="753" spans="1:11">
      <c r="A753" s="17" t="s">
        <v>1025</v>
      </c>
      <c r="B753" s="17" t="s">
        <v>966</v>
      </c>
      <c r="C753" s="17" t="s">
        <v>965</v>
      </c>
      <c r="D753" s="17" t="s">
        <v>1691</v>
      </c>
      <c r="E753" s="17" t="s">
        <v>2955</v>
      </c>
      <c r="F753" t="s">
        <v>1689</v>
      </c>
      <c r="G753" s="17" t="s">
        <v>1690</v>
      </c>
      <c r="H753" s="17" t="s">
        <v>2</v>
      </c>
      <c r="I753" s="17" t="s">
        <v>1407</v>
      </c>
      <c r="J753" s="17" t="s">
        <v>127</v>
      </c>
      <c r="K753" s="17" t="s">
        <v>31</v>
      </c>
    </row>
    <row r="754" spans="1:11">
      <c r="A754" s="17" t="s">
        <v>1025</v>
      </c>
      <c r="B754" s="17" t="s">
        <v>966</v>
      </c>
      <c r="C754" s="17" t="s">
        <v>965</v>
      </c>
      <c r="D754" s="17" t="s">
        <v>71</v>
      </c>
      <c r="E754" s="17" t="s">
        <v>2955</v>
      </c>
      <c r="F754" t="s">
        <v>1689</v>
      </c>
      <c r="G754" s="17" t="s">
        <v>1690</v>
      </c>
      <c r="H754" s="17" t="s">
        <v>2</v>
      </c>
      <c r="I754" s="17" t="s">
        <v>1407</v>
      </c>
      <c r="J754" s="17" t="s">
        <v>127</v>
      </c>
      <c r="K754" s="17" t="s">
        <v>31</v>
      </c>
    </row>
    <row r="755" spans="1:11">
      <c r="A755" s="17" t="s">
        <v>1025</v>
      </c>
      <c r="B755" s="17" t="s">
        <v>966</v>
      </c>
      <c r="C755" s="17" t="s">
        <v>965</v>
      </c>
      <c r="D755" s="17" t="s">
        <v>259</v>
      </c>
      <c r="E755" s="17" t="s">
        <v>2955</v>
      </c>
      <c r="F755" t="s">
        <v>1683</v>
      </c>
      <c r="G755" s="17" t="s">
        <v>1684</v>
      </c>
      <c r="H755" s="17" t="s">
        <v>2</v>
      </c>
      <c r="I755" s="17" t="s">
        <v>1407</v>
      </c>
      <c r="J755" s="17" t="s">
        <v>127</v>
      </c>
      <c r="K755" s="17" t="s">
        <v>31</v>
      </c>
    </row>
    <row r="756" spans="1:11">
      <c r="A756" s="17" t="s">
        <v>1025</v>
      </c>
      <c r="B756" s="17" t="s">
        <v>966</v>
      </c>
      <c r="C756" s="17" t="s">
        <v>965</v>
      </c>
      <c r="D756" s="17" t="s">
        <v>260</v>
      </c>
      <c r="E756" s="17" t="s">
        <v>2955</v>
      </c>
      <c r="F756" t="s">
        <v>1683</v>
      </c>
      <c r="G756" s="17" t="s">
        <v>1684</v>
      </c>
      <c r="H756" s="17" t="s">
        <v>2</v>
      </c>
      <c r="I756" s="17" t="s">
        <v>1407</v>
      </c>
      <c r="J756" s="17" t="s">
        <v>127</v>
      </c>
      <c r="K756" s="17" t="s">
        <v>31</v>
      </c>
    </row>
    <row r="757" spans="1:11">
      <c r="A757" s="17" t="s">
        <v>1025</v>
      </c>
      <c r="B757" s="17" t="s">
        <v>966</v>
      </c>
      <c r="C757" s="17" t="s">
        <v>965</v>
      </c>
      <c r="D757" s="17" t="s">
        <v>306</v>
      </c>
      <c r="E757" s="17" t="s">
        <v>2955</v>
      </c>
      <c r="F757" t="s">
        <v>1683</v>
      </c>
      <c r="G757" s="17" t="s">
        <v>1684</v>
      </c>
      <c r="H757" s="17" t="s">
        <v>2</v>
      </c>
      <c r="I757" s="17" t="s">
        <v>1407</v>
      </c>
      <c r="J757" s="17" t="s">
        <v>127</v>
      </c>
      <c r="K757" s="17" t="s">
        <v>31</v>
      </c>
    </row>
    <row r="758" spans="1:11">
      <c r="A758" s="17" t="s">
        <v>1025</v>
      </c>
      <c r="B758" s="17" t="s">
        <v>966</v>
      </c>
      <c r="C758" s="17" t="s">
        <v>965</v>
      </c>
      <c r="D758" s="17" t="s">
        <v>216</v>
      </c>
      <c r="E758" s="17" t="s">
        <v>2955</v>
      </c>
      <c r="F758" t="s">
        <v>1689</v>
      </c>
      <c r="G758" s="17" t="s">
        <v>1690</v>
      </c>
      <c r="H758" s="17" t="s">
        <v>2</v>
      </c>
      <c r="I758" s="17" t="s">
        <v>1407</v>
      </c>
      <c r="J758" s="17" t="s">
        <v>127</v>
      </c>
      <c r="K758" s="17" t="s">
        <v>31</v>
      </c>
    </row>
    <row r="759" spans="1:11">
      <c r="A759" s="17" t="s">
        <v>1025</v>
      </c>
      <c r="B759" s="17" t="s">
        <v>966</v>
      </c>
      <c r="C759" s="17" t="s">
        <v>965</v>
      </c>
      <c r="D759" s="17" t="s">
        <v>1692</v>
      </c>
      <c r="E759" s="17" t="s">
        <v>2955</v>
      </c>
      <c r="F759" t="s">
        <v>1689</v>
      </c>
      <c r="G759" s="17" t="s">
        <v>1690</v>
      </c>
      <c r="H759" s="17" t="s">
        <v>2</v>
      </c>
      <c r="I759" s="17" t="s">
        <v>1407</v>
      </c>
      <c r="J759" s="17" t="s">
        <v>127</v>
      </c>
      <c r="K759" s="17" t="s">
        <v>31</v>
      </c>
    </row>
    <row r="760" spans="1:11">
      <c r="A760" s="17" t="s">
        <v>1025</v>
      </c>
      <c r="B760" s="17" t="s">
        <v>966</v>
      </c>
      <c r="C760" s="17" t="s">
        <v>965</v>
      </c>
      <c r="D760" s="17" t="s">
        <v>614</v>
      </c>
      <c r="E760" s="17" t="s">
        <v>2955</v>
      </c>
      <c r="F760" t="s">
        <v>1689</v>
      </c>
      <c r="G760" s="17" t="s">
        <v>1690</v>
      </c>
      <c r="H760" s="17" t="s">
        <v>2</v>
      </c>
      <c r="I760" s="17" t="s">
        <v>1407</v>
      </c>
      <c r="J760" s="17" t="s">
        <v>127</v>
      </c>
      <c r="K760" s="17" t="s">
        <v>31</v>
      </c>
    </row>
    <row r="761" spans="1:11">
      <c r="A761" s="17" t="s">
        <v>1025</v>
      </c>
      <c r="B761" s="17" t="s">
        <v>966</v>
      </c>
      <c r="C761" s="17" t="s">
        <v>965</v>
      </c>
      <c r="D761" s="17" t="s">
        <v>1693</v>
      </c>
      <c r="E761" s="17" t="s">
        <v>2955</v>
      </c>
      <c r="F761" t="s">
        <v>1694</v>
      </c>
      <c r="G761" s="17" t="s">
        <v>1695</v>
      </c>
      <c r="H761" s="17" t="s">
        <v>2</v>
      </c>
      <c r="I761" s="17" t="s">
        <v>1407</v>
      </c>
      <c r="J761" s="17" t="s">
        <v>127</v>
      </c>
      <c r="K761" s="17" t="s">
        <v>31</v>
      </c>
    </row>
    <row r="762" spans="1:11">
      <c r="A762" s="17" t="s">
        <v>1025</v>
      </c>
      <c r="B762" s="17" t="s">
        <v>966</v>
      </c>
      <c r="C762" s="17" t="s">
        <v>965</v>
      </c>
      <c r="D762" s="17" t="s">
        <v>1696</v>
      </c>
      <c r="E762" s="17" t="s">
        <v>2955</v>
      </c>
      <c r="F762" t="s">
        <v>1687</v>
      </c>
      <c r="G762" s="17" t="s">
        <v>1688</v>
      </c>
      <c r="H762" s="17" t="s">
        <v>2</v>
      </c>
      <c r="I762" s="17" t="s">
        <v>1407</v>
      </c>
      <c r="J762" s="17" t="s">
        <v>127</v>
      </c>
      <c r="K762" s="17" t="s">
        <v>31</v>
      </c>
    </row>
    <row r="763" spans="1:11">
      <c r="A763" s="17" t="s">
        <v>1025</v>
      </c>
      <c r="B763" s="17" t="s">
        <v>966</v>
      </c>
      <c r="C763" s="17" t="s">
        <v>965</v>
      </c>
      <c r="D763" s="17" t="s">
        <v>1697</v>
      </c>
      <c r="E763" s="17" t="s">
        <v>2955</v>
      </c>
      <c r="F763" t="s">
        <v>1698</v>
      </c>
      <c r="G763" s="17" t="s">
        <v>1699</v>
      </c>
      <c r="H763" s="17" t="s">
        <v>2</v>
      </c>
      <c r="I763" s="17" t="s">
        <v>1407</v>
      </c>
      <c r="J763" s="17" t="s">
        <v>127</v>
      </c>
      <c r="K763" s="17" t="s">
        <v>31</v>
      </c>
    </row>
    <row r="764" spans="1:11">
      <c r="A764" s="17" t="s">
        <v>1025</v>
      </c>
      <c r="B764" s="17" t="s">
        <v>966</v>
      </c>
      <c r="C764" s="17" t="s">
        <v>965</v>
      </c>
      <c r="D764" s="17" t="s">
        <v>297</v>
      </c>
      <c r="E764" s="17" t="s">
        <v>2955</v>
      </c>
      <c r="F764" t="s">
        <v>1700</v>
      </c>
      <c r="G764" s="17" t="s">
        <v>1701</v>
      </c>
      <c r="H764" s="17" t="s">
        <v>2</v>
      </c>
      <c r="I764" s="17" t="s">
        <v>340</v>
      </c>
      <c r="J764" s="17" t="s">
        <v>129</v>
      </c>
      <c r="K764" s="17" t="s">
        <v>1467</v>
      </c>
    </row>
    <row r="765" spans="1:11">
      <c r="A765" s="17" t="s">
        <v>1025</v>
      </c>
      <c r="B765" s="17" t="s">
        <v>966</v>
      </c>
      <c r="C765" s="17" t="s">
        <v>965</v>
      </c>
      <c r="D765" s="17" t="s">
        <v>414</v>
      </c>
      <c r="E765" s="17" t="s">
        <v>2955</v>
      </c>
      <c r="F765" t="s">
        <v>1633</v>
      </c>
      <c r="G765" s="17" t="s">
        <v>1634</v>
      </c>
      <c r="H765" s="17" t="s">
        <v>2</v>
      </c>
      <c r="I765" s="17" t="s">
        <v>340</v>
      </c>
      <c r="J765" s="17" t="s">
        <v>129</v>
      </c>
      <c r="K765" s="17" t="s">
        <v>1467</v>
      </c>
    </row>
    <row r="766" spans="1:11">
      <c r="A766" s="17" t="s">
        <v>1025</v>
      </c>
      <c r="B766" s="17" t="s">
        <v>966</v>
      </c>
      <c r="C766" s="17" t="s">
        <v>965</v>
      </c>
      <c r="D766" s="17" t="s">
        <v>252</v>
      </c>
      <c r="E766" s="17" t="s">
        <v>2955</v>
      </c>
      <c r="F766" t="s">
        <v>1702</v>
      </c>
      <c r="G766" s="17" t="s">
        <v>1703</v>
      </c>
      <c r="H766" s="17" t="s">
        <v>2</v>
      </c>
      <c r="I766" s="17" t="s">
        <v>1407</v>
      </c>
      <c r="J766" s="17" t="s">
        <v>127</v>
      </c>
      <c r="K766" s="17" t="s">
        <v>31</v>
      </c>
    </row>
    <row r="767" spans="1:11">
      <c r="A767" s="17" t="s">
        <v>1025</v>
      </c>
      <c r="B767" s="17" t="s">
        <v>966</v>
      </c>
      <c r="C767" s="17" t="s">
        <v>965</v>
      </c>
      <c r="D767" s="17" t="s">
        <v>1704</v>
      </c>
      <c r="E767" s="17" t="s">
        <v>2955</v>
      </c>
      <c r="F767" t="s">
        <v>1689</v>
      </c>
      <c r="G767" s="17" t="s">
        <v>1690</v>
      </c>
      <c r="H767" s="17" t="s">
        <v>2</v>
      </c>
      <c r="I767" s="17" t="s">
        <v>1407</v>
      </c>
      <c r="J767" s="17" t="s">
        <v>127</v>
      </c>
      <c r="K767" s="17" t="s">
        <v>31</v>
      </c>
    </row>
    <row r="768" spans="1:11">
      <c r="A768" s="17" t="s">
        <v>1025</v>
      </c>
      <c r="B768" s="17" t="s">
        <v>966</v>
      </c>
      <c r="C768" s="17" t="s">
        <v>965</v>
      </c>
      <c r="D768" s="17" t="s">
        <v>1705</v>
      </c>
      <c r="E768" s="17" t="s">
        <v>2955</v>
      </c>
      <c r="F768" t="s">
        <v>1689</v>
      </c>
      <c r="G768" s="17" t="s">
        <v>1690</v>
      </c>
      <c r="H768" s="17" t="s">
        <v>2</v>
      </c>
      <c r="I768" s="17" t="s">
        <v>1407</v>
      </c>
      <c r="J768" s="17" t="s">
        <v>127</v>
      </c>
      <c r="K768" s="17" t="s">
        <v>31</v>
      </c>
    </row>
    <row r="769" spans="1:11">
      <c r="A769" s="17" t="s">
        <v>1025</v>
      </c>
      <c r="B769" s="17" t="s">
        <v>966</v>
      </c>
      <c r="C769" s="17" t="s">
        <v>965</v>
      </c>
      <c r="D769" s="17" t="s">
        <v>1706</v>
      </c>
      <c r="E769" s="17" t="s">
        <v>2955</v>
      </c>
      <c r="F769" t="s">
        <v>1689</v>
      </c>
      <c r="G769" s="17" t="s">
        <v>1690</v>
      </c>
      <c r="H769" s="17" t="s">
        <v>2</v>
      </c>
      <c r="I769" s="17" t="s">
        <v>1407</v>
      </c>
      <c r="J769" s="17" t="s">
        <v>127</v>
      </c>
      <c r="K769" s="17" t="s">
        <v>31</v>
      </c>
    </row>
    <row r="770" spans="1:11">
      <c r="A770" s="17" t="s">
        <v>1025</v>
      </c>
      <c r="B770" s="17" t="s">
        <v>966</v>
      </c>
      <c r="C770" s="17" t="s">
        <v>965</v>
      </c>
      <c r="D770" s="17" t="s">
        <v>541</v>
      </c>
      <c r="E770" s="17" t="s">
        <v>2955</v>
      </c>
      <c r="F770" t="s">
        <v>1633</v>
      </c>
      <c r="G770" s="17" t="s">
        <v>1634</v>
      </c>
      <c r="H770" s="17" t="s">
        <v>2</v>
      </c>
      <c r="I770" s="17" t="s">
        <v>340</v>
      </c>
      <c r="J770" s="17" t="s">
        <v>129</v>
      </c>
      <c r="K770" s="17" t="s">
        <v>1467</v>
      </c>
    </row>
    <row r="771" spans="1:11">
      <c r="A771" s="17" t="s">
        <v>1025</v>
      </c>
      <c r="B771" s="17" t="s">
        <v>966</v>
      </c>
      <c r="C771" s="17" t="s">
        <v>965</v>
      </c>
      <c r="D771" s="17" t="s">
        <v>1707</v>
      </c>
      <c r="E771" s="17" t="s">
        <v>2955</v>
      </c>
      <c r="F771" t="s">
        <v>1708</v>
      </c>
      <c r="G771" s="17" t="s">
        <v>1709</v>
      </c>
      <c r="H771" s="17" t="s">
        <v>2</v>
      </c>
      <c r="I771" s="17" t="s">
        <v>340</v>
      </c>
      <c r="J771" s="17" t="s">
        <v>129</v>
      </c>
      <c r="K771" s="17" t="s">
        <v>1467</v>
      </c>
    </row>
    <row r="772" spans="1:11">
      <c r="A772" s="17" t="s">
        <v>1025</v>
      </c>
      <c r="B772" s="17" t="s">
        <v>966</v>
      </c>
      <c r="C772" s="17" t="s">
        <v>965</v>
      </c>
      <c r="D772" s="17" t="s">
        <v>466</v>
      </c>
      <c r="E772" s="17" t="s">
        <v>2955</v>
      </c>
      <c r="F772" t="s">
        <v>1710</v>
      </c>
      <c r="G772" s="17" t="s">
        <v>1711</v>
      </c>
      <c r="H772" s="17" t="s">
        <v>1</v>
      </c>
      <c r="I772" s="17" t="s">
        <v>108</v>
      </c>
      <c r="J772" s="17" t="s">
        <v>107</v>
      </c>
      <c r="K772" s="17" t="s">
        <v>1543</v>
      </c>
    </row>
    <row r="773" spans="1:11">
      <c r="A773" s="17" t="s">
        <v>1025</v>
      </c>
      <c r="B773" s="17" t="s">
        <v>966</v>
      </c>
      <c r="C773" s="17" t="s">
        <v>965</v>
      </c>
      <c r="D773" s="17" t="s">
        <v>1712</v>
      </c>
      <c r="E773" s="17" t="s">
        <v>2955</v>
      </c>
      <c r="F773" t="s">
        <v>1687</v>
      </c>
      <c r="G773" s="17" t="s">
        <v>1688</v>
      </c>
      <c r="H773" s="17" t="s">
        <v>2</v>
      </c>
      <c r="I773" s="17" t="s">
        <v>1407</v>
      </c>
      <c r="J773" s="17" t="s">
        <v>127</v>
      </c>
      <c r="K773" s="17" t="s">
        <v>31</v>
      </c>
    </row>
    <row r="774" spans="1:11">
      <c r="A774" s="17" t="s">
        <v>1025</v>
      </c>
      <c r="B774" s="17" t="s">
        <v>966</v>
      </c>
      <c r="C774" s="17" t="s">
        <v>965</v>
      </c>
      <c r="D774" s="17" t="s">
        <v>1713</v>
      </c>
      <c r="E774" s="17" t="s">
        <v>2955</v>
      </c>
      <c r="F774" t="s">
        <v>1702</v>
      </c>
      <c r="G774" s="17" t="s">
        <v>1703</v>
      </c>
      <c r="H774" s="17" t="s">
        <v>2</v>
      </c>
      <c r="I774" s="17" t="s">
        <v>1407</v>
      </c>
      <c r="J774" s="17" t="s">
        <v>127</v>
      </c>
      <c r="K774" s="17" t="s">
        <v>31</v>
      </c>
    </row>
    <row r="775" spans="1:11">
      <c r="A775" s="17" t="s">
        <v>1025</v>
      </c>
      <c r="B775" s="17" t="s">
        <v>966</v>
      </c>
      <c r="C775" s="17" t="s">
        <v>965</v>
      </c>
      <c r="D775" s="17" t="s">
        <v>613</v>
      </c>
      <c r="E775" s="17" t="s">
        <v>2955</v>
      </c>
      <c r="F775" t="s">
        <v>1702</v>
      </c>
      <c r="G775" s="17" t="s">
        <v>1703</v>
      </c>
      <c r="H775" s="17" t="s">
        <v>2</v>
      </c>
      <c r="I775" s="17" t="s">
        <v>1407</v>
      </c>
      <c r="J775" s="17" t="s">
        <v>127</v>
      </c>
      <c r="K775" s="17" t="s">
        <v>31</v>
      </c>
    </row>
    <row r="776" spans="1:11">
      <c r="A776" s="17" t="s">
        <v>1025</v>
      </c>
      <c r="B776" s="17" t="s">
        <v>966</v>
      </c>
      <c r="C776" s="17" t="s">
        <v>965</v>
      </c>
      <c r="D776" s="17" t="s">
        <v>1714</v>
      </c>
      <c r="E776" s="17" t="s">
        <v>2955</v>
      </c>
      <c r="F776" t="s">
        <v>1687</v>
      </c>
      <c r="G776" s="17" t="s">
        <v>1688</v>
      </c>
      <c r="H776" s="17" t="s">
        <v>2</v>
      </c>
      <c r="I776" s="17" t="s">
        <v>1407</v>
      </c>
      <c r="J776" s="17" t="s">
        <v>127</v>
      </c>
      <c r="K776" s="17" t="s">
        <v>31</v>
      </c>
    </row>
    <row r="777" spans="1:11">
      <c r="A777" s="17" t="s">
        <v>1025</v>
      </c>
      <c r="B777" s="17" t="s">
        <v>966</v>
      </c>
      <c r="C777" s="17" t="s">
        <v>965</v>
      </c>
      <c r="D777" s="17" t="s">
        <v>70</v>
      </c>
      <c r="E777" s="17" t="s">
        <v>2955</v>
      </c>
      <c r="F777" t="s">
        <v>1694</v>
      </c>
      <c r="G777" s="17" t="s">
        <v>1695</v>
      </c>
      <c r="H777" s="17" t="s">
        <v>2</v>
      </c>
      <c r="I777" s="17" t="s">
        <v>1407</v>
      </c>
      <c r="J777" s="17" t="s">
        <v>127</v>
      </c>
      <c r="K777" s="17" t="s">
        <v>31</v>
      </c>
    </row>
    <row r="778" spans="1:11">
      <c r="A778" s="17" t="s">
        <v>1025</v>
      </c>
      <c r="B778" s="17" t="s">
        <v>966</v>
      </c>
      <c r="C778" s="17" t="s">
        <v>965</v>
      </c>
      <c r="D778" s="17" t="s">
        <v>219</v>
      </c>
      <c r="E778" s="17" t="s">
        <v>2955</v>
      </c>
      <c r="F778" t="s">
        <v>1694</v>
      </c>
      <c r="G778" s="17" t="s">
        <v>1695</v>
      </c>
      <c r="H778" s="17" t="s">
        <v>2</v>
      </c>
      <c r="I778" s="17" t="s">
        <v>1407</v>
      </c>
      <c r="J778" s="17" t="s">
        <v>127</v>
      </c>
      <c r="K778" s="17" t="s">
        <v>31</v>
      </c>
    </row>
    <row r="779" spans="1:11">
      <c r="A779" s="17" t="s">
        <v>1025</v>
      </c>
      <c r="B779" s="17" t="s">
        <v>966</v>
      </c>
      <c r="C779" s="17" t="s">
        <v>965</v>
      </c>
      <c r="D779" s="17" t="s">
        <v>220</v>
      </c>
      <c r="E779" s="17" t="s">
        <v>2955</v>
      </c>
      <c r="F779" t="s">
        <v>1694</v>
      </c>
      <c r="G779" s="17" t="s">
        <v>1695</v>
      </c>
      <c r="H779" s="17" t="s">
        <v>2</v>
      </c>
      <c r="I779" s="17" t="s">
        <v>1407</v>
      </c>
      <c r="J779" s="17" t="s">
        <v>127</v>
      </c>
      <c r="K779" s="17" t="s">
        <v>31</v>
      </c>
    </row>
    <row r="780" spans="1:11">
      <c r="A780" s="17" t="s">
        <v>1025</v>
      </c>
      <c r="B780" s="17" t="s">
        <v>966</v>
      </c>
      <c r="C780" s="17" t="s">
        <v>965</v>
      </c>
      <c r="D780" s="17" t="s">
        <v>1715</v>
      </c>
      <c r="E780" s="17" t="s">
        <v>2955</v>
      </c>
      <c r="F780" t="s">
        <v>1694</v>
      </c>
      <c r="G780" s="17" t="s">
        <v>1695</v>
      </c>
      <c r="H780" s="17" t="s">
        <v>2</v>
      </c>
      <c r="I780" s="17" t="s">
        <v>1407</v>
      </c>
      <c r="J780" s="17" t="s">
        <v>127</v>
      </c>
      <c r="K780" s="17" t="s">
        <v>31</v>
      </c>
    </row>
    <row r="781" spans="1:11">
      <c r="A781" s="17" t="s">
        <v>1025</v>
      </c>
      <c r="B781" s="17" t="s">
        <v>966</v>
      </c>
      <c r="C781" s="17" t="s">
        <v>965</v>
      </c>
      <c r="D781" s="17" t="s">
        <v>1716</v>
      </c>
      <c r="E781" s="17" t="s">
        <v>2955</v>
      </c>
      <c r="F781" t="s">
        <v>1702</v>
      </c>
      <c r="G781" s="17" t="s">
        <v>1703</v>
      </c>
      <c r="H781" s="17" t="s">
        <v>2</v>
      </c>
      <c r="I781" s="17" t="s">
        <v>1407</v>
      </c>
      <c r="J781" s="17" t="s">
        <v>127</v>
      </c>
      <c r="K781" s="17" t="s">
        <v>31</v>
      </c>
    </row>
    <row r="782" spans="1:11">
      <c r="A782" s="17" t="s">
        <v>1025</v>
      </c>
      <c r="B782" s="17" t="s">
        <v>966</v>
      </c>
      <c r="C782" s="17" t="s">
        <v>965</v>
      </c>
      <c r="D782" s="17" t="s">
        <v>217</v>
      </c>
      <c r="E782" s="17" t="s">
        <v>2955</v>
      </c>
      <c r="F782" t="s">
        <v>1702</v>
      </c>
      <c r="G782" s="17" t="s">
        <v>1703</v>
      </c>
      <c r="H782" s="17" t="s">
        <v>2</v>
      </c>
      <c r="I782" s="17" t="s">
        <v>1407</v>
      </c>
      <c r="J782" s="17" t="s">
        <v>127</v>
      </c>
      <c r="K782" s="17" t="s">
        <v>31</v>
      </c>
    </row>
    <row r="783" spans="1:11">
      <c r="A783" s="17" t="s">
        <v>1025</v>
      </c>
      <c r="B783" s="17" t="s">
        <v>966</v>
      </c>
      <c r="C783" s="17" t="s">
        <v>965</v>
      </c>
      <c r="D783" s="17" t="s">
        <v>1717</v>
      </c>
      <c r="E783" s="17" t="s">
        <v>2955</v>
      </c>
      <c r="F783" t="s">
        <v>1702</v>
      </c>
      <c r="G783" s="17" t="s">
        <v>1703</v>
      </c>
      <c r="H783" s="17" t="s">
        <v>2</v>
      </c>
      <c r="I783" s="17" t="s">
        <v>1407</v>
      </c>
      <c r="J783" s="17" t="s">
        <v>127</v>
      </c>
      <c r="K783" s="17" t="s">
        <v>31</v>
      </c>
    </row>
    <row r="784" spans="1:11">
      <c r="A784" s="17" t="s">
        <v>1025</v>
      </c>
      <c r="B784" s="17" t="s">
        <v>966</v>
      </c>
      <c r="C784" s="17" t="s">
        <v>965</v>
      </c>
      <c r="D784" s="17" t="s">
        <v>1718</v>
      </c>
      <c r="E784" s="17" t="s">
        <v>2955</v>
      </c>
      <c r="F784" t="s">
        <v>1702</v>
      </c>
      <c r="G784" s="17" t="s">
        <v>1703</v>
      </c>
      <c r="H784" s="17" t="s">
        <v>2</v>
      </c>
      <c r="I784" s="17" t="s">
        <v>1407</v>
      </c>
      <c r="J784" s="17" t="s">
        <v>127</v>
      </c>
      <c r="K784" s="17" t="s">
        <v>31</v>
      </c>
    </row>
    <row r="785" spans="1:11">
      <c r="A785" s="17" t="s">
        <v>1025</v>
      </c>
      <c r="B785" s="17" t="s">
        <v>966</v>
      </c>
      <c r="C785" s="17" t="s">
        <v>965</v>
      </c>
      <c r="D785" s="17" t="s">
        <v>261</v>
      </c>
      <c r="E785" s="17" t="s">
        <v>2955</v>
      </c>
      <c r="F785" t="s">
        <v>1687</v>
      </c>
      <c r="G785" s="17" t="s">
        <v>1688</v>
      </c>
      <c r="H785" s="17" t="s">
        <v>2</v>
      </c>
      <c r="I785" s="17" t="s">
        <v>1407</v>
      </c>
      <c r="J785" s="17" t="s">
        <v>127</v>
      </c>
      <c r="K785" s="17" t="s">
        <v>31</v>
      </c>
    </row>
    <row r="786" spans="1:11">
      <c r="A786" s="17" t="s">
        <v>1025</v>
      </c>
      <c r="B786" s="17" t="s">
        <v>966</v>
      </c>
      <c r="C786" s="17" t="s">
        <v>965</v>
      </c>
      <c r="D786" s="17" t="s">
        <v>148</v>
      </c>
      <c r="E786" s="17" t="s">
        <v>2955</v>
      </c>
      <c r="F786" t="s">
        <v>1719</v>
      </c>
      <c r="G786" s="17" t="s">
        <v>1720</v>
      </c>
      <c r="H786" s="17" t="s">
        <v>1</v>
      </c>
      <c r="I786" s="17" t="s">
        <v>111</v>
      </c>
      <c r="J786" s="17" t="s">
        <v>143</v>
      </c>
      <c r="K786" s="17" t="s">
        <v>1501</v>
      </c>
    </row>
    <row r="787" spans="1:11">
      <c r="A787" s="17" t="s">
        <v>1025</v>
      </c>
      <c r="B787" s="17" t="s">
        <v>966</v>
      </c>
      <c r="C787" s="17" t="s">
        <v>965</v>
      </c>
      <c r="D787" s="17" t="s">
        <v>1721</v>
      </c>
      <c r="E787" s="17" t="s">
        <v>2955</v>
      </c>
      <c r="F787" t="s">
        <v>1687</v>
      </c>
      <c r="G787" s="17" t="s">
        <v>1688</v>
      </c>
      <c r="H787" s="17" t="s">
        <v>2</v>
      </c>
      <c r="I787" s="17" t="s">
        <v>1407</v>
      </c>
      <c r="J787" s="17" t="s">
        <v>127</v>
      </c>
      <c r="K787" s="17" t="s">
        <v>31</v>
      </c>
    </row>
    <row r="788" spans="1:11">
      <c r="A788" s="17" t="s">
        <v>1025</v>
      </c>
      <c r="B788" s="17" t="s">
        <v>966</v>
      </c>
      <c r="C788" s="17" t="s">
        <v>965</v>
      </c>
      <c r="D788" s="17" t="s">
        <v>1722</v>
      </c>
      <c r="E788" s="17" t="s">
        <v>2955</v>
      </c>
      <c r="F788" t="s">
        <v>1702</v>
      </c>
      <c r="G788" s="17" t="s">
        <v>1703</v>
      </c>
      <c r="H788" s="17" t="s">
        <v>2</v>
      </c>
      <c r="I788" s="17" t="s">
        <v>1407</v>
      </c>
      <c r="J788" s="17" t="s">
        <v>127</v>
      </c>
      <c r="K788" s="17" t="s">
        <v>31</v>
      </c>
    </row>
    <row r="789" spans="1:11">
      <c r="A789" s="17" t="s">
        <v>1025</v>
      </c>
      <c r="B789" s="17" t="s">
        <v>966</v>
      </c>
      <c r="C789" s="17" t="s">
        <v>965</v>
      </c>
      <c r="D789" s="17" t="s">
        <v>1723</v>
      </c>
      <c r="E789" s="17" t="s">
        <v>2955</v>
      </c>
      <c r="F789" t="s">
        <v>1694</v>
      </c>
      <c r="G789" s="17" t="s">
        <v>1695</v>
      </c>
      <c r="H789" s="17" t="s">
        <v>2</v>
      </c>
      <c r="I789" s="17" t="s">
        <v>1407</v>
      </c>
      <c r="J789" s="17" t="s">
        <v>127</v>
      </c>
      <c r="K789" s="17" t="s">
        <v>31</v>
      </c>
    </row>
    <row r="790" spans="1:11">
      <c r="A790" s="17" t="s">
        <v>1025</v>
      </c>
      <c r="B790" s="17" t="s">
        <v>966</v>
      </c>
      <c r="C790" s="17" t="s">
        <v>965</v>
      </c>
      <c r="D790" s="17" t="s">
        <v>1724</v>
      </c>
      <c r="E790" s="17" t="s">
        <v>2955</v>
      </c>
      <c r="F790" t="s">
        <v>1702</v>
      </c>
      <c r="G790" s="17" t="s">
        <v>1703</v>
      </c>
      <c r="H790" s="17" t="s">
        <v>2</v>
      </c>
      <c r="I790" s="17" t="s">
        <v>1407</v>
      </c>
      <c r="J790" s="17" t="s">
        <v>127</v>
      </c>
      <c r="K790" s="17" t="s">
        <v>31</v>
      </c>
    </row>
    <row r="791" spans="1:11">
      <c r="A791" s="17" t="s">
        <v>1025</v>
      </c>
      <c r="B791" s="17" t="s">
        <v>966</v>
      </c>
      <c r="C791" s="17" t="s">
        <v>965</v>
      </c>
      <c r="D791" s="17" t="s">
        <v>1725</v>
      </c>
      <c r="E791" s="17" t="s">
        <v>2955</v>
      </c>
      <c r="F791" t="s">
        <v>1687</v>
      </c>
      <c r="G791" s="17" t="s">
        <v>1688</v>
      </c>
      <c r="H791" s="17" t="s">
        <v>2</v>
      </c>
      <c r="I791" s="17" t="s">
        <v>1407</v>
      </c>
      <c r="J791" s="17" t="s">
        <v>127</v>
      </c>
      <c r="K791" s="17" t="s">
        <v>31</v>
      </c>
    </row>
    <row r="792" spans="1:11">
      <c r="A792" s="17" t="s">
        <v>1025</v>
      </c>
      <c r="B792" s="17" t="s">
        <v>966</v>
      </c>
      <c r="C792" s="17" t="s">
        <v>965</v>
      </c>
      <c r="D792" s="17" t="s">
        <v>1726</v>
      </c>
      <c r="E792" s="17" t="s">
        <v>2955</v>
      </c>
      <c r="F792" t="s">
        <v>1694</v>
      </c>
      <c r="G792" s="17" t="s">
        <v>1695</v>
      </c>
      <c r="H792" s="17" t="s">
        <v>2</v>
      </c>
      <c r="I792" s="17" t="s">
        <v>1407</v>
      </c>
      <c r="J792" s="17" t="s">
        <v>127</v>
      </c>
      <c r="K792" s="17" t="s">
        <v>31</v>
      </c>
    </row>
    <row r="793" spans="1:11">
      <c r="A793" s="17" t="s">
        <v>1025</v>
      </c>
      <c r="B793" s="17" t="s">
        <v>966</v>
      </c>
      <c r="C793" s="17" t="s">
        <v>965</v>
      </c>
      <c r="D793" s="17" t="s">
        <v>366</v>
      </c>
      <c r="E793" s="17" t="s">
        <v>2955</v>
      </c>
      <c r="F793" t="s">
        <v>1687</v>
      </c>
      <c r="G793" s="17" t="s">
        <v>1688</v>
      </c>
      <c r="H793" s="17" t="s">
        <v>2</v>
      </c>
      <c r="I793" s="17" t="s">
        <v>1407</v>
      </c>
      <c r="J793" s="17" t="s">
        <v>127</v>
      </c>
      <c r="K793" s="17" t="s">
        <v>31</v>
      </c>
    </row>
    <row r="794" spans="1:11">
      <c r="A794" s="17" t="s">
        <v>1025</v>
      </c>
      <c r="B794" s="17" t="s">
        <v>966</v>
      </c>
      <c r="C794" s="17" t="s">
        <v>965</v>
      </c>
      <c r="D794" s="17" t="s">
        <v>1727</v>
      </c>
      <c r="E794" s="17" t="s">
        <v>2955</v>
      </c>
      <c r="F794" t="s">
        <v>1687</v>
      </c>
      <c r="G794" s="17" t="s">
        <v>1688</v>
      </c>
      <c r="H794" s="17" t="s">
        <v>2</v>
      </c>
      <c r="I794" s="17" t="s">
        <v>1407</v>
      </c>
      <c r="J794" s="17" t="s">
        <v>127</v>
      </c>
      <c r="K794" s="17" t="s">
        <v>31</v>
      </c>
    </row>
    <row r="795" spans="1:11">
      <c r="A795" s="17" t="s">
        <v>1025</v>
      </c>
      <c r="B795" s="17" t="s">
        <v>966</v>
      </c>
      <c r="C795" s="17" t="s">
        <v>965</v>
      </c>
      <c r="D795" s="17" t="s">
        <v>221</v>
      </c>
      <c r="E795" s="17" t="s">
        <v>2955</v>
      </c>
      <c r="F795" t="s">
        <v>1694</v>
      </c>
      <c r="G795" s="17" t="s">
        <v>1695</v>
      </c>
      <c r="H795" s="17" t="s">
        <v>2</v>
      </c>
      <c r="I795" s="17" t="s">
        <v>1407</v>
      </c>
      <c r="J795" s="17" t="s">
        <v>127</v>
      </c>
      <c r="K795" s="17" t="s">
        <v>31</v>
      </c>
    </row>
    <row r="796" spans="1:11">
      <c r="A796" s="17" t="s">
        <v>1025</v>
      </c>
      <c r="B796" s="17" t="s">
        <v>966</v>
      </c>
      <c r="C796" s="17" t="s">
        <v>965</v>
      </c>
      <c r="D796" s="17" t="s">
        <v>215</v>
      </c>
      <c r="E796" s="17" t="s">
        <v>2955</v>
      </c>
      <c r="F796" t="s">
        <v>1728</v>
      </c>
      <c r="G796" s="17" t="s">
        <v>1729</v>
      </c>
      <c r="H796" s="17" t="s">
        <v>2</v>
      </c>
      <c r="I796" s="17" t="s">
        <v>1407</v>
      </c>
      <c r="J796" s="17" t="s">
        <v>127</v>
      </c>
      <c r="K796" s="17" t="s">
        <v>31</v>
      </c>
    </row>
    <row r="797" spans="1:11">
      <c r="A797" s="17" t="s">
        <v>1025</v>
      </c>
      <c r="B797" s="17" t="s">
        <v>966</v>
      </c>
      <c r="C797" s="17" t="s">
        <v>965</v>
      </c>
      <c r="D797" s="17" t="s">
        <v>155</v>
      </c>
      <c r="E797" s="17" t="s">
        <v>2955</v>
      </c>
      <c r="F797" t="s">
        <v>1728</v>
      </c>
      <c r="G797" s="17" t="s">
        <v>1729</v>
      </c>
      <c r="H797" s="17" t="s">
        <v>2</v>
      </c>
      <c r="I797" s="17" t="s">
        <v>1407</v>
      </c>
      <c r="J797" s="17" t="s">
        <v>127</v>
      </c>
      <c r="K797" s="17" t="s">
        <v>31</v>
      </c>
    </row>
    <row r="798" spans="1:11">
      <c r="A798" s="17" t="s">
        <v>1025</v>
      </c>
      <c r="B798" s="17" t="s">
        <v>966</v>
      </c>
      <c r="C798" s="17" t="s">
        <v>965</v>
      </c>
      <c r="D798" s="17" t="s">
        <v>1730</v>
      </c>
      <c r="E798" s="17" t="s">
        <v>2955</v>
      </c>
      <c r="F798" t="s">
        <v>1728</v>
      </c>
      <c r="G798" s="17" t="s">
        <v>1729</v>
      </c>
      <c r="H798" s="17" t="s">
        <v>2</v>
      </c>
      <c r="I798" s="17" t="s">
        <v>1407</v>
      </c>
      <c r="J798" s="17" t="s">
        <v>127</v>
      </c>
      <c r="K798" s="17" t="s">
        <v>31</v>
      </c>
    </row>
    <row r="799" spans="1:11">
      <c r="A799" s="17" t="s">
        <v>1025</v>
      </c>
      <c r="B799" s="17" t="s">
        <v>966</v>
      </c>
      <c r="C799" s="17" t="s">
        <v>965</v>
      </c>
      <c r="D799" s="17" t="s">
        <v>156</v>
      </c>
      <c r="E799" s="17" t="s">
        <v>2955</v>
      </c>
      <c r="F799" t="s">
        <v>1728</v>
      </c>
      <c r="G799" s="17" t="s">
        <v>1729</v>
      </c>
      <c r="H799" s="17" t="s">
        <v>2</v>
      </c>
      <c r="I799" s="17" t="s">
        <v>1407</v>
      </c>
      <c r="J799" s="17" t="s">
        <v>127</v>
      </c>
      <c r="K799" s="17" t="s">
        <v>31</v>
      </c>
    </row>
    <row r="800" spans="1:11">
      <c r="A800" s="17" t="s">
        <v>1025</v>
      </c>
      <c r="B800" s="17" t="s">
        <v>966</v>
      </c>
      <c r="C800" s="17" t="s">
        <v>965</v>
      </c>
      <c r="D800" s="17" t="s">
        <v>1731</v>
      </c>
      <c r="E800" s="17" t="s">
        <v>2955</v>
      </c>
      <c r="F800" t="s">
        <v>1698</v>
      </c>
      <c r="G800" s="17" t="s">
        <v>1699</v>
      </c>
      <c r="H800" s="17" t="s">
        <v>2</v>
      </c>
      <c r="I800" s="17" t="s">
        <v>1407</v>
      </c>
      <c r="J800" s="17" t="s">
        <v>127</v>
      </c>
      <c r="K800" s="17" t="s">
        <v>31</v>
      </c>
    </row>
    <row r="801" spans="1:11">
      <c r="A801" s="17" t="s">
        <v>1025</v>
      </c>
      <c r="B801" s="17" t="s">
        <v>966</v>
      </c>
      <c r="C801" s="17" t="s">
        <v>965</v>
      </c>
      <c r="D801" s="17" t="s">
        <v>253</v>
      </c>
      <c r="E801" s="17" t="s">
        <v>2955</v>
      </c>
      <c r="F801" t="s">
        <v>1728</v>
      </c>
      <c r="G801" s="17" t="s">
        <v>1729</v>
      </c>
      <c r="H801" s="17" t="s">
        <v>2</v>
      </c>
      <c r="I801" s="17" t="s">
        <v>1407</v>
      </c>
      <c r="J801" s="17" t="s">
        <v>127</v>
      </c>
      <c r="K801" s="17" t="s">
        <v>31</v>
      </c>
    </row>
    <row r="802" spans="1:11">
      <c r="A802" s="17" t="s">
        <v>1025</v>
      </c>
      <c r="B802" s="17" t="s">
        <v>966</v>
      </c>
      <c r="C802" s="17" t="s">
        <v>965</v>
      </c>
      <c r="D802" s="17" t="s">
        <v>158</v>
      </c>
      <c r="E802" s="17" t="s">
        <v>2955</v>
      </c>
      <c r="F802" t="s">
        <v>1728</v>
      </c>
      <c r="G802" s="17" t="s">
        <v>1729</v>
      </c>
      <c r="H802" s="17" t="s">
        <v>2</v>
      </c>
      <c r="I802" s="17" t="s">
        <v>1407</v>
      </c>
      <c r="J802" s="17" t="s">
        <v>127</v>
      </c>
      <c r="K802" s="17" t="s">
        <v>31</v>
      </c>
    </row>
    <row r="803" spans="1:11">
      <c r="A803" s="17" t="s">
        <v>1025</v>
      </c>
      <c r="B803" s="17" t="s">
        <v>966</v>
      </c>
      <c r="C803" s="17" t="s">
        <v>965</v>
      </c>
      <c r="D803" s="17" t="s">
        <v>157</v>
      </c>
      <c r="E803" s="17" t="s">
        <v>2955</v>
      </c>
      <c r="F803" t="s">
        <v>1728</v>
      </c>
      <c r="G803" s="17" t="s">
        <v>1729</v>
      </c>
      <c r="H803" s="17" t="s">
        <v>2</v>
      </c>
      <c r="I803" s="17" t="s">
        <v>1407</v>
      </c>
      <c r="J803" s="17" t="s">
        <v>127</v>
      </c>
      <c r="K803" s="17" t="s">
        <v>31</v>
      </c>
    </row>
    <row r="804" spans="1:11">
      <c r="A804" s="17" t="s">
        <v>1025</v>
      </c>
      <c r="B804" s="17" t="s">
        <v>966</v>
      </c>
      <c r="C804" s="17" t="s">
        <v>965</v>
      </c>
      <c r="D804" s="17" t="s">
        <v>159</v>
      </c>
      <c r="E804" s="17" t="s">
        <v>2955</v>
      </c>
      <c r="F804" t="s">
        <v>1728</v>
      </c>
      <c r="G804" s="17" t="s">
        <v>1729</v>
      </c>
      <c r="H804" s="17" t="s">
        <v>2</v>
      </c>
      <c r="I804" s="17" t="s">
        <v>1407</v>
      </c>
      <c r="J804" s="17" t="s">
        <v>127</v>
      </c>
      <c r="K804" s="17" t="s">
        <v>31</v>
      </c>
    </row>
    <row r="805" spans="1:11">
      <c r="A805" s="17" t="s">
        <v>1025</v>
      </c>
      <c r="B805" s="17" t="s">
        <v>966</v>
      </c>
      <c r="C805" s="17" t="s">
        <v>965</v>
      </c>
      <c r="D805" s="17" t="s">
        <v>618</v>
      </c>
      <c r="E805" s="17" t="s">
        <v>2955</v>
      </c>
      <c r="F805" t="s">
        <v>1702</v>
      </c>
      <c r="G805" s="17" t="s">
        <v>1703</v>
      </c>
      <c r="H805" s="17" t="s">
        <v>2</v>
      </c>
      <c r="I805" s="17" t="s">
        <v>1407</v>
      </c>
      <c r="J805" s="17" t="s">
        <v>127</v>
      </c>
      <c r="K805" s="17" t="s">
        <v>31</v>
      </c>
    </row>
    <row r="806" spans="1:11">
      <c r="A806" s="17" t="s">
        <v>1025</v>
      </c>
      <c r="B806" s="17" t="s">
        <v>966</v>
      </c>
      <c r="C806" s="17" t="s">
        <v>965</v>
      </c>
      <c r="D806" s="17" t="s">
        <v>74</v>
      </c>
      <c r="E806" s="17" t="s">
        <v>2955</v>
      </c>
      <c r="F806" t="s">
        <v>1728</v>
      </c>
      <c r="G806" s="17" t="s">
        <v>1729</v>
      </c>
      <c r="H806" s="17" t="s">
        <v>2</v>
      </c>
      <c r="I806" s="17" t="s">
        <v>1407</v>
      </c>
      <c r="J806" s="17" t="s">
        <v>127</v>
      </c>
      <c r="K806" s="17" t="s">
        <v>31</v>
      </c>
    </row>
    <row r="807" spans="1:11">
      <c r="A807" s="17" t="s">
        <v>1025</v>
      </c>
      <c r="B807" s="17" t="s">
        <v>966</v>
      </c>
      <c r="C807" s="17" t="s">
        <v>965</v>
      </c>
      <c r="D807" s="17" t="s">
        <v>367</v>
      </c>
      <c r="E807" s="17" t="s">
        <v>2955</v>
      </c>
      <c r="F807" t="s">
        <v>1698</v>
      </c>
      <c r="G807" s="17" t="s">
        <v>1699</v>
      </c>
      <c r="H807" s="17" t="s">
        <v>2</v>
      </c>
      <c r="I807" s="17" t="s">
        <v>1407</v>
      </c>
      <c r="J807" s="17" t="s">
        <v>127</v>
      </c>
      <c r="K807" s="17" t="s">
        <v>31</v>
      </c>
    </row>
    <row r="808" spans="1:11">
      <c r="A808" s="17" t="s">
        <v>1025</v>
      </c>
      <c r="B808" s="17" t="s">
        <v>966</v>
      </c>
      <c r="C808" s="17" t="s">
        <v>965</v>
      </c>
      <c r="D808" s="17" t="s">
        <v>542</v>
      </c>
      <c r="E808" s="17" t="s">
        <v>2955</v>
      </c>
      <c r="F808" t="s">
        <v>1728</v>
      </c>
      <c r="G808" s="17" t="s">
        <v>1729</v>
      </c>
      <c r="H808" s="17" t="s">
        <v>2</v>
      </c>
      <c r="I808" s="17" t="s">
        <v>1407</v>
      </c>
      <c r="J808" s="17" t="s">
        <v>127</v>
      </c>
      <c r="K808" s="17" t="s">
        <v>31</v>
      </c>
    </row>
    <row r="809" spans="1:11">
      <c r="A809" s="17" t="s">
        <v>1025</v>
      </c>
      <c r="B809" s="17" t="s">
        <v>966</v>
      </c>
      <c r="C809" s="17" t="s">
        <v>965</v>
      </c>
      <c r="D809" s="17" t="s">
        <v>368</v>
      </c>
      <c r="E809" s="17" t="s">
        <v>2955</v>
      </c>
      <c r="F809" t="s">
        <v>1698</v>
      </c>
      <c r="G809" s="17" t="s">
        <v>1699</v>
      </c>
      <c r="H809" s="17" t="s">
        <v>2</v>
      </c>
      <c r="I809" s="17" t="s">
        <v>1407</v>
      </c>
      <c r="J809" s="17" t="s">
        <v>127</v>
      </c>
      <c r="K809" s="17" t="s">
        <v>31</v>
      </c>
    </row>
    <row r="810" spans="1:11">
      <c r="A810" s="17" t="s">
        <v>1025</v>
      </c>
      <c r="B810" s="17" t="s">
        <v>966</v>
      </c>
      <c r="C810" s="17" t="s">
        <v>965</v>
      </c>
      <c r="D810" s="17" t="s">
        <v>1732</v>
      </c>
      <c r="E810" s="17" t="s">
        <v>2955</v>
      </c>
      <c r="F810" t="s">
        <v>1698</v>
      </c>
      <c r="G810" s="17" t="s">
        <v>1699</v>
      </c>
      <c r="H810" s="17" t="s">
        <v>2</v>
      </c>
      <c r="I810" s="17" t="s">
        <v>1407</v>
      </c>
      <c r="J810" s="17" t="s">
        <v>127</v>
      </c>
      <c r="K810" s="17" t="s">
        <v>31</v>
      </c>
    </row>
    <row r="811" spans="1:11">
      <c r="A811" s="17" t="s">
        <v>1025</v>
      </c>
      <c r="B811" s="17" t="s">
        <v>966</v>
      </c>
      <c r="C811" s="17" t="s">
        <v>965</v>
      </c>
      <c r="D811" s="17" t="s">
        <v>1733</v>
      </c>
      <c r="E811" s="17" t="s">
        <v>2955</v>
      </c>
      <c r="F811" t="s">
        <v>1698</v>
      </c>
      <c r="G811" s="17" t="s">
        <v>1699</v>
      </c>
      <c r="H811" s="17" t="s">
        <v>2</v>
      </c>
      <c r="I811" s="17" t="s">
        <v>1407</v>
      </c>
      <c r="J811" s="17" t="s">
        <v>127</v>
      </c>
      <c r="K811" s="17" t="s">
        <v>31</v>
      </c>
    </row>
    <row r="812" spans="1:11">
      <c r="A812" s="17" t="s">
        <v>1025</v>
      </c>
      <c r="B812" s="17" t="s">
        <v>966</v>
      </c>
      <c r="C812" s="17" t="s">
        <v>965</v>
      </c>
      <c r="D812" s="17" t="s">
        <v>540</v>
      </c>
      <c r="E812" s="17" t="s">
        <v>2955</v>
      </c>
      <c r="F812" t="s">
        <v>1698</v>
      </c>
      <c r="G812" s="17" t="s">
        <v>1699</v>
      </c>
      <c r="H812" s="17" t="s">
        <v>2</v>
      </c>
      <c r="I812" s="17" t="s">
        <v>1407</v>
      </c>
      <c r="J812" s="17" t="s">
        <v>127</v>
      </c>
      <c r="K812" s="17" t="s">
        <v>31</v>
      </c>
    </row>
    <row r="813" spans="1:11">
      <c r="A813" s="17" t="s">
        <v>1025</v>
      </c>
      <c r="B813" s="17" t="s">
        <v>966</v>
      </c>
      <c r="C813" s="17" t="s">
        <v>965</v>
      </c>
      <c r="D813" s="17" t="s">
        <v>369</v>
      </c>
      <c r="E813" s="17" t="s">
        <v>2955</v>
      </c>
      <c r="F813" t="s">
        <v>1698</v>
      </c>
      <c r="G813" s="17" t="s">
        <v>1699</v>
      </c>
      <c r="H813" s="17" t="s">
        <v>2</v>
      </c>
      <c r="I813" s="17" t="s">
        <v>1407</v>
      </c>
      <c r="J813" s="17" t="s">
        <v>127</v>
      </c>
      <c r="K813" s="17" t="s">
        <v>31</v>
      </c>
    </row>
    <row r="814" spans="1:11">
      <c r="A814" s="17" t="s">
        <v>1025</v>
      </c>
      <c r="B814" s="17" t="s">
        <v>966</v>
      </c>
      <c r="C814" s="17" t="s">
        <v>965</v>
      </c>
      <c r="D814" s="17" t="s">
        <v>1734</v>
      </c>
      <c r="E814" s="17" t="s">
        <v>2955</v>
      </c>
      <c r="F814" t="s">
        <v>1689</v>
      </c>
      <c r="G814" s="17" t="s">
        <v>1690</v>
      </c>
      <c r="H814" s="17" t="s">
        <v>2</v>
      </c>
      <c r="I814" s="17" t="s">
        <v>1407</v>
      </c>
      <c r="J814" s="17" t="s">
        <v>127</v>
      </c>
      <c r="K814" s="17" t="s">
        <v>31</v>
      </c>
    </row>
    <row r="815" spans="1:11">
      <c r="A815" s="17" t="s">
        <v>1025</v>
      </c>
      <c r="B815" s="17" t="s">
        <v>966</v>
      </c>
      <c r="C815" s="17" t="s">
        <v>965</v>
      </c>
      <c r="D815" s="17" t="s">
        <v>1735</v>
      </c>
      <c r="E815" s="17" t="s">
        <v>2955</v>
      </c>
      <c r="F815" t="s">
        <v>1689</v>
      </c>
      <c r="G815" s="17" t="s">
        <v>1690</v>
      </c>
      <c r="H815" s="17" t="s">
        <v>2</v>
      </c>
      <c r="I815" s="17" t="s">
        <v>1407</v>
      </c>
      <c r="J815" s="17" t="s">
        <v>127</v>
      </c>
      <c r="K815" s="17" t="s">
        <v>31</v>
      </c>
    </row>
    <row r="816" spans="1:11">
      <c r="A816" s="17" t="s">
        <v>1025</v>
      </c>
      <c r="B816" s="17" t="s">
        <v>966</v>
      </c>
      <c r="C816" s="17" t="s">
        <v>965</v>
      </c>
      <c r="D816" s="17" t="s">
        <v>370</v>
      </c>
      <c r="E816" s="17" t="s">
        <v>2955</v>
      </c>
      <c r="F816" t="s">
        <v>1687</v>
      </c>
      <c r="G816" s="17" t="s">
        <v>1688</v>
      </c>
      <c r="H816" s="17" t="s">
        <v>2</v>
      </c>
      <c r="I816" s="17" t="s">
        <v>1407</v>
      </c>
      <c r="J816" s="17" t="s">
        <v>127</v>
      </c>
      <c r="K816" s="17" t="s">
        <v>31</v>
      </c>
    </row>
    <row r="817" spans="1:11">
      <c r="A817" s="17" t="s">
        <v>1025</v>
      </c>
      <c r="B817" s="17" t="s">
        <v>966</v>
      </c>
      <c r="C817" s="17" t="s">
        <v>965</v>
      </c>
      <c r="D817" s="17" t="s">
        <v>1736</v>
      </c>
      <c r="E817" s="17" t="s">
        <v>2955</v>
      </c>
      <c r="F817" t="s">
        <v>1687</v>
      </c>
      <c r="G817" s="17" t="s">
        <v>1688</v>
      </c>
      <c r="H817" s="17" t="s">
        <v>2</v>
      </c>
      <c r="I817" s="17" t="s">
        <v>1407</v>
      </c>
      <c r="J817" s="17" t="s">
        <v>127</v>
      </c>
      <c r="K817" s="17" t="s">
        <v>31</v>
      </c>
    </row>
    <row r="818" spans="1:11">
      <c r="A818" s="17" t="s">
        <v>1025</v>
      </c>
      <c r="B818" s="17" t="s">
        <v>966</v>
      </c>
      <c r="C818" s="17" t="s">
        <v>965</v>
      </c>
      <c r="D818" s="17" t="s">
        <v>1737</v>
      </c>
      <c r="E818" s="17" t="s">
        <v>2955</v>
      </c>
      <c r="F818" t="s">
        <v>1728</v>
      </c>
      <c r="G818" s="17" t="s">
        <v>1729</v>
      </c>
      <c r="H818" s="17" t="s">
        <v>2</v>
      </c>
      <c r="I818" s="17" t="s">
        <v>1407</v>
      </c>
      <c r="J818" s="17" t="s">
        <v>127</v>
      </c>
      <c r="K818" s="17" t="s">
        <v>31</v>
      </c>
    </row>
    <row r="819" spans="1:11">
      <c r="A819" s="17" t="s">
        <v>1025</v>
      </c>
      <c r="B819" s="17" t="s">
        <v>966</v>
      </c>
      <c r="C819" s="17" t="s">
        <v>965</v>
      </c>
      <c r="D819" s="17" t="s">
        <v>185</v>
      </c>
      <c r="E819" s="17" t="s">
        <v>2955</v>
      </c>
      <c r="F819" t="s">
        <v>1728</v>
      </c>
      <c r="G819" s="17" t="s">
        <v>1729</v>
      </c>
      <c r="H819" s="17" t="s">
        <v>2</v>
      </c>
      <c r="I819" s="17" t="s">
        <v>1407</v>
      </c>
      <c r="J819" s="17" t="s">
        <v>127</v>
      </c>
      <c r="K819" s="17" t="s">
        <v>31</v>
      </c>
    </row>
    <row r="820" spans="1:11">
      <c r="A820" s="17" t="s">
        <v>1025</v>
      </c>
      <c r="B820" s="17" t="s">
        <v>966</v>
      </c>
      <c r="C820" s="17" t="s">
        <v>965</v>
      </c>
      <c r="D820" s="17" t="s">
        <v>69</v>
      </c>
      <c r="E820" s="17" t="s">
        <v>2955</v>
      </c>
      <c r="F820" t="s">
        <v>1687</v>
      </c>
      <c r="G820" s="17" t="s">
        <v>1688</v>
      </c>
      <c r="H820" s="17" t="s">
        <v>2</v>
      </c>
      <c r="I820" s="17" t="s">
        <v>1407</v>
      </c>
      <c r="J820" s="17" t="s">
        <v>127</v>
      </c>
      <c r="K820" s="17" t="s">
        <v>31</v>
      </c>
    </row>
    <row r="821" spans="1:11">
      <c r="A821" s="17" t="s">
        <v>1025</v>
      </c>
      <c r="B821" s="17" t="s">
        <v>966</v>
      </c>
      <c r="C821" s="17" t="s">
        <v>965</v>
      </c>
      <c r="D821" s="17" t="s">
        <v>1738</v>
      </c>
      <c r="E821" s="17" t="s">
        <v>2955</v>
      </c>
      <c r="F821" t="s">
        <v>1687</v>
      </c>
      <c r="G821" s="17" t="s">
        <v>1688</v>
      </c>
      <c r="H821" s="17" t="s">
        <v>2</v>
      </c>
      <c r="I821" s="17" t="s">
        <v>1407</v>
      </c>
      <c r="J821" s="17" t="s">
        <v>127</v>
      </c>
      <c r="K821" s="17" t="s">
        <v>31</v>
      </c>
    </row>
    <row r="822" spans="1:11">
      <c r="A822" s="17" t="s">
        <v>1025</v>
      </c>
      <c r="B822" s="17" t="s">
        <v>966</v>
      </c>
      <c r="C822" s="17" t="s">
        <v>965</v>
      </c>
      <c r="D822" s="17" t="s">
        <v>1739</v>
      </c>
      <c r="E822" s="17" t="s">
        <v>2955</v>
      </c>
      <c r="F822" t="s">
        <v>1687</v>
      </c>
      <c r="G822" s="17" t="s">
        <v>1688</v>
      </c>
      <c r="H822" s="17" t="s">
        <v>2</v>
      </c>
      <c r="I822" s="17" t="s">
        <v>1407</v>
      </c>
      <c r="J822" s="17" t="s">
        <v>127</v>
      </c>
      <c r="K822" s="17" t="s">
        <v>31</v>
      </c>
    </row>
    <row r="823" spans="1:11">
      <c r="A823" s="17" t="s">
        <v>1025</v>
      </c>
      <c r="B823" s="17" t="s">
        <v>966</v>
      </c>
      <c r="C823" s="17" t="s">
        <v>965</v>
      </c>
      <c r="D823" s="17" t="s">
        <v>371</v>
      </c>
      <c r="E823" s="17" t="s">
        <v>2955</v>
      </c>
      <c r="F823" t="s">
        <v>1687</v>
      </c>
      <c r="G823" s="17" t="s">
        <v>1688</v>
      </c>
      <c r="H823" s="17" t="s">
        <v>2</v>
      </c>
      <c r="I823" s="17" t="s">
        <v>1407</v>
      </c>
      <c r="J823" s="17" t="s">
        <v>127</v>
      </c>
      <c r="K823" s="17" t="s">
        <v>31</v>
      </c>
    </row>
    <row r="824" spans="1:11">
      <c r="A824" s="17" t="s">
        <v>1025</v>
      </c>
      <c r="B824" s="17" t="s">
        <v>966</v>
      </c>
      <c r="C824" s="17" t="s">
        <v>965</v>
      </c>
      <c r="D824" s="17" t="s">
        <v>1740</v>
      </c>
      <c r="E824" s="17" t="s">
        <v>2955</v>
      </c>
      <c r="F824" t="s">
        <v>1687</v>
      </c>
      <c r="G824" s="17" t="s">
        <v>1688</v>
      </c>
      <c r="H824" s="17" t="s">
        <v>2</v>
      </c>
      <c r="I824" s="17" t="s">
        <v>1407</v>
      </c>
      <c r="J824" s="17" t="s">
        <v>127</v>
      </c>
      <c r="K824" s="17" t="s">
        <v>31</v>
      </c>
    </row>
    <row r="825" spans="1:11">
      <c r="A825" s="17" t="s">
        <v>1025</v>
      </c>
      <c r="B825" s="17" t="s">
        <v>966</v>
      </c>
      <c r="C825" s="17" t="s">
        <v>965</v>
      </c>
      <c r="D825" s="17" t="s">
        <v>72</v>
      </c>
      <c r="E825" s="17" t="s">
        <v>2955</v>
      </c>
      <c r="F825" t="s">
        <v>1687</v>
      </c>
      <c r="G825" s="17" t="s">
        <v>1688</v>
      </c>
      <c r="H825" s="17" t="s">
        <v>2</v>
      </c>
      <c r="I825" s="17" t="s">
        <v>1407</v>
      </c>
      <c r="J825" s="17" t="s">
        <v>127</v>
      </c>
      <c r="K825" s="17" t="s">
        <v>31</v>
      </c>
    </row>
    <row r="826" spans="1:11">
      <c r="A826" s="17" t="s">
        <v>1025</v>
      </c>
      <c r="B826" s="17" t="s">
        <v>966</v>
      </c>
      <c r="C826" s="17" t="s">
        <v>965</v>
      </c>
      <c r="D826" s="17" t="s">
        <v>365</v>
      </c>
      <c r="E826" s="17" t="s">
        <v>2955</v>
      </c>
      <c r="F826" t="s">
        <v>1666</v>
      </c>
      <c r="G826" s="17" t="s">
        <v>1667</v>
      </c>
      <c r="H826" s="17" t="s">
        <v>1</v>
      </c>
      <c r="I826" s="17" t="s">
        <v>111</v>
      </c>
      <c r="J826" s="17" t="s">
        <v>143</v>
      </c>
      <c r="K826" s="17" t="s">
        <v>1501</v>
      </c>
    </row>
    <row r="827" spans="1:11">
      <c r="A827" s="17" t="s">
        <v>1025</v>
      </c>
      <c r="B827" s="17" t="s">
        <v>966</v>
      </c>
      <c r="C827" s="17" t="s">
        <v>965</v>
      </c>
      <c r="D827" s="17" t="s">
        <v>477</v>
      </c>
      <c r="E827" s="17" t="s">
        <v>2955</v>
      </c>
      <c r="F827" t="s">
        <v>1741</v>
      </c>
      <c r="G827" s="17" t="s">
        <v>1742</v>
      </c>
      <c r="H827" s="17" t="s">
        <v>1</v>
      </c>
      <c r="I827" s="17" t="s">
        <v>111</v>
      </c>
      <c r="J827" s="17" t="s">
        <v>143</v>
      </c>
      <c r="K827" s="17" t="s">
        <v>1501</v>
      </c>
    </row>
    <row r="828" spans="1:11">
      <c r="A828" s="17" t="s">
        <v>1025</v>
      </c>
      <c r="B828" s="17" t="s">
        <v>966</v>
      </c>
      <c r="C828" s="17" t="s">
        <v>965</v>
      </c>
      <c r="D828" s="17" t="s">
        <v>657</v>
      </c>
      <c r="E828" s="17" t="s">
        <v>2955</v>
      </c>
      <c r="F828" t="s">
        <v>1743</v>
      </c>
      <c r="G828" s="17" t="s">
        <v>1744</v>
      </c>
      <c r="H828" s="17" t="s">
        <v>1</v>
      </c>
      <c r="I828" s="17" t="s">
        <v>111</v>
      </c>
      <c r="J828" s="17" t="s">
        <v>143</v>
      </c>
      <c r="K828" s="17" t="s">
        <v>1501</v>
      </c>
    </row>
    <row r="829" spans="1:11">
      <c r="A829" s="17" t="s">
        <v>1025</v>
      </c>
      <c r="B829" s="17" t="s">
        <v>966</v>
      </c>
      <c r="C829" s="17" t="s">
        <v>965</v>
      </c>
      <c r="D829" s="17" t="s">
        <v>131</v>
      </c>
      <c r="E829" s="17" t="s">
        <v>2955</v>
      </c>
      <c r="F829" t="s">
        <v>1743</v>
      </c>
      <c r="G829" s="17" t="s">
        <v>1744</v>
      </c>
      <c r="H829" s="17" t="s">
        <v>1</v>
      </c>
      <c r="I829" s="17" t="s">
        <v>111</v>
      </c>
      <c r="J829" s="17" t="s">
        <v>143</v>
      </c>
      <c r="K829" s="17" t="s">
        <v>1501</v>
      </c>
    </row>
    <row r="830" spans="1:11">
      <c r="A830" s="17" t="s">
        <v>1025</v>
      </c>
      <c r="B830" s="17" t="s">
        <v>966</v>
      </c>
      <c r="C830" s="17" t="s">
        <v>965</v>
      </c>
      <c r="D830" s="17" t="s">
        <v>200</v>
      </c>
      <c r="E830" s="17" t="s">
        <v>2955</v>
      </c>
      <c r="F830" t="s">
        <v>1743</v>
      </c>
      <c r="G830" s="17" t="s">
        <v>1744</v>
      </c>
      <c r="H830" s="17" t="s">
        <v>1</v>
      </c>
      <c r="I830" s="17" t="s">
        <v>111</v>
      </c>
      <c r="J830" s="17" t="s">
        <v>143</v>
      </c>
      <c r="K830" s="17" t="s">
        <v>1501</v>
      </c>
    </row>
    <row r="831" spans="1:11">
      <c r="A831" s="17" t="s">
        <v>1025</v>
      </c>
      <c r="B831" s="17" t="s">
        <v>966</v>
      </c>
      <c r="C831" s="17" t="s">
        <v>965</v>
      </c>
      <c r="D831" s="17" t="s">
        <v>201</v>
      </c>
      <c r="E831" s="17" t="s">
        <v>2955</v>
      </c>
      <c r="F831" t="s">
        <v>1743</v>
      </c>
      <c r="G831" s="17" t="s">
        <v>1744</v>
      </c>
      <c r="H831" s="17" t="s">
        <v>1</v>
      </c>
      <c r="I831" s="17" t="s">
        <v>111</v>
      </c>
      <c r="J831" s="17" t="s">
        <v>143</v>
      </c>
      <c r="K831" s="17" t="s">
        <v>1501</v>
      </c>
    </row>
    <row r="832" spans="1:11">
      <c r="A832" s="17" t="s">
        <v>1025</v>
      </c>
      <c r="B832" s="17" t="s">
        <v>966</v>
      </c>
      <c r="C832" s="17" t="s">
        <v>965</v>
      </c>
      <c r="D832" s="17" t="s">
        <v>1745</v>
      </c>
      <c r="E832" s="17" t="s">
        <v>2955</v>
      </c>
      <c r="F832" t="s">
        <v>1702</v>
      </c>
      <c r="G832" s="17" t="s">
        <v>1703</v>
      </c>
      <c r="H832" s="17" t="s">
        <v>2</v>
      </c>
      <c r="I832" s="17" t="s">
        <v>1407</v>
      </c>
      <c r="J832" s="17" t="s">
        <v>127</v>
      </c>
      <c r="K832" s="17" t="s">
        <v>31</v>
      </c>
    </row>
    <row r="833" spans="1:11">
      <c r="A833" s="17" t="s">
        <v>1025</v>
      </c>
      <c r="B833" s="17" t="s">
        <v>966</v>
      </c>
      <c r="C833" s="17" t="s">
        <v>965</v>
      </c>
      <c r="D833" s="17" t="s">
        <v>539</v>
      </c>
      <c r="E833" s="17" t="s">
        <v>2955</v>
      </c>
      <c r="F833" t="s">
        <v>1702</v>
      </c>
      <c r="G833" s="17" t="s">
        <v>1703</v>
      </c>
      <c r="H833" s="17" t="s">
        <v>2</v>
      </c>
      <c r="I833" s="17" t="s">
        <v>1407</v>
      </c>
      <c r="J833" s="17" t="s">
        <v>127</v>
      </c>
      <c r="K833" s="17" t="s">
        <v>31</v>
      </c>
    </row>
    <row r="834" spans="1:11">
      <c r="A834" s="17" t="s">
        <v>1025</v>
      </c>
      <c r="B834" s="17" t="s">
        <v>966</v>
      </c>
      <c r="C834" s="17" t="s">
        <v>965</v>
      </c>
      <c r="D834" s="17" t="s">
        <v>1746</v>
      </c>
      <c r="E834" s="17" t="s">
        <v>2955</v>
      </c>
      <c r="F834" t="s">
        <v>1602</v>
      </c>
      <c r="G834" s="17" t="s">
        <v>1603</v>
      </c>
      <c r="H834" s="17" t="s">
        <v>2</v>
      </c>
      <c r="I834" s="17" t="s">
        <v>1407</v>
      </c>
      <c r="J834" s="17" t="s">
        <v>127</v>
      </c>
      <c r="K834" s="17" t="s">
        <v>1408</v>
      </c>
    </row>
    <row r="835" spans="1:11">
      <c r="A835" s="17" t="s">
        <v>1025</v>
      </c>
      <c r="B835" s="17" t="s">
        <v>966</v>
      </c>
      <c r="C835" s="17" t="s">
        <v>965</v>
      </c>
      <c r="D835" s="17" t="s">
        <v>1747</v>
      </c>
      <c r="E835" s="17" t="s">
        <v>2955</v>
      </c>
      <c r="F835" t="s">
        <v>1405</v>
      </c>
      <c r="G835" s="17" t="s">
        <v>1406</v>
      </c>
      <c r="H835" s="17" t="s">
        <v>2</v>
      </c>
      <c r="I835" s="17" t="s">
        <v>1407</v>
      </c>
      <c r="J835" s="17" t="s">
        <v>127</v>
      </c>
      <c r="K835" s="17" t="s">
        <v>1408</v>
      </c>
    </row>
    <row r="836" spans="1:11">
      <c r="A836" s="17" t="s">
        <v>1025</v>
      </c>
      <c r="B836" s="17" t="s">
        <v>966</v>
      </c>
      <c r="C836" s="17" t="s">
        <v>965</v>
      </c>
      <c r="D836" s="17" t="s">
        <v>1748</v>
      </c>
      <c r="E836" s="17" t="s">
        <v>2955</v>
      </c>
      <c r="F836" t="s">
        <v>1602</v>
      </c>
      <c r="G836" s="17" t="s">
        <v>1603</v>
      </c>
      <c r="H836" s="17" t="s">
        <v>2</v>
      </c>
      <c r="I836" s="17" t="s">
        <v>1407</v>
      </c>
      <c r="J836" s="17" t="s">
        <v>127</v>
      </c>
      <c r="K836" s="17" t="s">
        <v>1408</v>
      </c>
    </row>
    <row r="837" spans="1:11">
      <c r="A837" s="17" t="s">
        <v>1025</v>
      </c>
      <c r="B837" s="17" t="s">
        <v>966</v>
      </c>
      <c r="C837" s="17" t="s">
        <v>965</v>
      </c>
      <c r="D837" s="17" t="s">
        <v>1749</v>
      </c>
      <c r="E837" s="17" t="s">
        <v>2955</v>
      </c>
      <c r="F837" t="s">
        <v>1602</v>
      </c>
      <c r="G837" s="17" t="s">
        <v>1603</v>
      </c>
      <c r="H837" s="17" t="s">
        <v>2</v>
      </c>
      <c r="I837" s="17" t="s">
        <v>1407</v>
      </c>
      <c r="J837" s="17" t="s">
        <v>127</v>
      </c>
      <c r="K837" s="17" t="s">
        <v>1408</v>
      </c>
    </row>
    <row r="838" spans="1:11">
      <c r="A838" s="17" t="s">
        <v>1025</v>
      </c>
      <c r="B838" s="17" t="s">
        <v>966</v>
      </c>
      <c r="C838" s="17" t="s">
        <v>965</v>
      </c>
      <c r="D838" s="17" t="s">
        <v>1750</v>
      </c>
      <c r="E838" s="17" t="s">
        <v>2955</v>
      </c>
      <c r="F838" t="s">
        <v>1602</v>
      </c>
      <c r="G838" s="17" t="s">
        <v>1603</v>
      </c>
      <c r="H838" s="17" t="s">
        <v>2</v>
      </c>
      <c r="I838" s="17" t="s">
        <v>1407</v>
      </c>
      <c r="J838" s="17" t="s">
        <v>127</v>
      </c>
      <c r="K838" s="17" t="s">
        <v>1408</v>
      </c>
    </row>
    <row r="839" spans="1:11">
      <c r="A839" s="17" t="s">
        <v>1025</v>
      </c>
      <c r="B839" s="17" t="s">
        <v>966</v>
      </c>
      <c r="C839" s="17" t="s">
        <v>965</v>
      </c>
      <c r="D839" s="17" t="s">
        <v>1751</v>
      </c>
      <c r="E839" s="17" t="s">
        <v>2955</v>
      </c>
      <c r="F839" t="s">
        <v>1405</v>
      </c>
      <c r="G839" s="17" t="s">
        <v>1406</v>
      </c>
      <c r="H839" s="17" t="s">
        <v>2</v>
      </c>
      <c r="I839" s="17" t="s">
        <v>1407</v>
      </c>
      <c r="J839" s="17" t="s">
        <v>127</v>
      </c>
      <c r="K839" s="17" t="s">
        <v>1408</v>
      </c>
    </row>
    <row r="840" spans="1:11">
      <c r="A840" s="17" t="s">
        <v>1025</v>
      </c>
      <c r="B840" s="17" t="s">
        <v>966</v>
      </c>
      <c r="C840" s="17" t="s">
        <v>965</v>
      </c>
      <c r="D840" s="17" t="s">
        <v>1752</v>
      </c>
      <c r="E840" s="17" t="s">
        <v>2955</v>
      </c>
      <c r="F840" t="s">
        <v>1405</v>
      </c>
      <c r="G840" s="17" t="s">
        <v>1406</v>
      </c>
      <c r="H840" s="17" t="s">
        <v>2</v>
      </c>
      <c r="I840" s="17" t="s">
        <v>1407</v>
      </c>
      <c r="J840" s="17" t="s">
        <v>127</v>
      </c>
      <c r="K840" s="17" t="s">
        <v>1408</v>
      </c>
    </row>
    <row r="841" spans="1:11">
      <c r="A841" s="17" t="s">
        <v>1025</v>
      </c>
      <c r="B841" s="17" t="s">
        <v>966</v>
      </c>
      <c r="C841" s="17" t="s">
        <v>965</v>
      </c>
      <c r="D841" s="17" t="s">
        <v>1753</v>
      </c>
      <c r="E841" s="17" t="s">
        <v>2955</v>
      </c>
      <c r="F841" t="s">
        <v>1602</v>
      </c>
      <c r="G841" s="17" t="s">
        <v>1603</v>
      </c>
      <c r="H841" s="17" t="s">
        <v>2</v>
      </c>
      <c r="I841" s="17" t="s">
        <v>1407</v>
      </c>
      <c r="J841" s="17" t="s">
        <v>127</v>
      </c>
      <c r="K841" s="17" t="s">
        <v>1408</v>
      </c>
    </row>
    <row r="842" spans="1:11">
      <c r="A842" s="17" t="s">
        <v>1025</v>
      </c>
      <c r="B842" s="17" t="s">
        <v>966</v>
      </c>
      <c r="C842" s="17" t="s">
        <v>965</v>
      </c>
      <c r="D842" s="17" t="s">
        <v>1754</v>
      </c>
      <c r="E842" s="17" t="s">
        <v>2955</v>
      </c>
      <c r="F842" t="s">
        <v>1602</v>
      </c>
      <c r="G842" s="17" t="s">
        <v>1603</v>
      </c>
      <c r="H842" s="17" t="s">
        <v>2</v>
      </c>
      <c r="I842" s="17" t="s">
        <v>1407</v>
      </c>
      <c r="J842" s="17" t="s">
        <v>127</v>
      </c>
      <c r="K842" s="17" t="s">
        <v>1408</v>
      </c>
    </row>
    <row r="843" spans="1:11">
      <c r="A843" s="17" t="s">
        <v>1025</v>
      </c>
      <c r="B843" s="17" t="s">
        <v>966</v>
      </c>
      <c r="C843" s="17" t="s">
        <v>965</v>
      </c>
      <c r="D843" s="17" t="s">
        <v>233</v>
      </c>
      <c r="E843" s="17" t="s">
        <v>2955</v>
      </c>
      <c r="F843" t="s">
        <v>1645</v>
      </c>
      <c r="G843" s="17" t="s">
        <v>1646</v>
      </c>
      <c r="H843" s="17" t="s">
        <v>2</v>
      </c>
      <c r="I843" s="17" t="s">
        <v>1393</v>
      </c>
      <c r="J843" s="17" t="s">
        <v>1394</v>
      </c>
      <c r="K843" s="17" t="s">
        <v>1395</v>
      </c>
    </row>
    <row r="844" spans="1:11">
      <c r="A844" s="17" t="s">
        <v>1025</v>
      </c>
      <c r="B844" s="17" t="s">
        <v>966</v>
      </c>
      <c r="C844" s="17" t="s">
        <v>965</v>
      </c>
      <c r="D844" s="17" t="s">
        <v>454</v>
      </c>
      <c r="E844" s="17" t="s">
        <v>2955</v>
      </c>
      <c r="F844" t="s">
        <v>1645</v>
      </c>
      <c r="G844" s="17" t="s">
        <v>1646</v>
      </c>
      <c r="H844" s="17" t="s">
        <v>2</v>
      </c>
      <c r="I844" s="17" t="s">
        <v>1393</v>
      </c>
      <c r="J844" s="17" t="s">
        <v>1394</v>
      </c>
      <c r="K844" s="17" t="s">
        <v>1395</v>
      </c>
    </row>
    <row r="845" spans="1:11">
      <c r="A845" s="17" t="s">
        <v>1025</v>
      </c>
      <c r="B845" s="17" t="s">
        <v>966</v>
      </c>
      <c r="C845" s="17" t="s">
        <v>965</v>
      </c>
      <c r="D845" s="17" t="s">
        <v>235</v>
      </c>
      <c r="E845" s="17" t="s">
        <v>2955</v>
      </c>
      <c r="F845" t="s">
        <v>1645</v>
      </c>
      <c r="G845" s="17" t="s">
        <v>1646</v>
      </c>
      <c r="H845" s="17" t="s">
        <v>2</v>
      </c>
      <c r="I845" s="17" t="s">
        <v>1393</v>
      </c>
      <c r="J845" s="17" t="s">
        <v>1394</v>
      </c>
      <c r="K845" s="17" t="s">
        <v>1395</v>
      </c>
    </row>
    <row r="846" spans="1:11">
      <c r="A846" s="17" t="s">
        <v>1025</v>
      </c>
      <c r="B846" s="17" t="s">
        <v>966</v>
      </c>
      <c r="C846" s="17" t="s">
        <v>965</v>
      </c>
      <c r="D846" s="17" t="s">
        <v>595</v>
      </c>
      <c r="E846" s="17" t="s">
        <v>2955</v>
      </c>
      <c r="F846" t="s">
        <v>1458</v>
      </c>
      <c r="G846" s="17" t="s">
        <v>1459</v>
      </c>
      <c r="H846" s="17" t="s">
        <v>2</v>
      </c>
      <c r="I846" s="17" t="s">
        <v>1393</v>
      </c>
      <c r="J846" s="17" t="s">
        <v>1394</v>
      </c>
      <c r="K846" s="17" t="s">
        <v>1395</v>
      </c>
    </row>
    <row r="847" spans="1:11">
      <c r="A847" s="17" t="s">
        <v>1025</v>
      </c>
      <c r="B847" s="17" t="s">
        <v>966</v>
      </c>
      <c r="C847" s="17" t="s">
        <v>965</v>
      </c>
      <c r="D847" s="17" t="s">
        <v>1755</v>
      </c>
      <c r="E847" s="17" t="s">
        <v>2955</v>
      </c>
      <c r="F847" t="s">
        <v>1564</v>
      </c>
      <c r="G847" s="17" t="s">
        <v>1565</v>
      </c>
      <c r="H847" s="17" t="s">
        <v>2</v>
      </c>
      <c r="I847" s="17" t="s">
        <v>1393</v>
      </c>
      <c r="J847" s="17" t="s">
        <v>1394</v>
      </c>
      <c r="K847" s="17" t="s">
        <v>1395</v>
      </c>
    </row>
    <row r="848" spans="1:11">
      <c r="A848" s="17" t="s">
        <v>1025</v>
      </c>
      <c r="B848" s="17" t="s">
        <v>966</v>
      </c>
      <c r="C848" s="17" t="s">
        <v>965</v>
      </c>
      <c r="D848" s="17" t="s">
        <v>1756</v>
      </c>
      <c r="E848" s="17" t="s">
        <v>2955</v>
      </c>
      <c r="F848" t="s">
        <v>1513</v>
      </c>
      <c r="G848" s="17" t="s">
        <v>1514</v>
      </c>
      <c r="H848" s="17" t="s">
        <v>1</v>
      </c>
      <c r="I848" s="17" t="s">
        <v>1441</v>
      </c>
      <c r="J848" s="17" t="s">
        <v>105</v>
      </c>
      <c r="K848" s="17" t="s">
        <v>1442</v>
      </c>
    </row>
    <row r="849" spans="1:11">
      <c r="A849" s="17" t="s">
        <v>1025</v>
      </c>
      <c r="B849" s="17" t="s">
        <v>966</v>
      </c>
      <c r="C849" s="17" t="s">
        <v>965</v>
      </c>
      <c r="D849" s="17" t="s">
        <v>647</v>
      </c>
      <c r="E849" s="17" t="s">
        <v>2955</v>
      </c>
      <c r="F849" t="s">
        <v>1757</v>
      </c>
      <c r="G849" s="17" t="s">
        <v>1758</v>
      </c>
      <c r="H849" s="17" t="s">
        <v>1</v>
      </c>
      <c r="I849" s="17" t="s">
        <v>108</v>
      </c>
      <c r="J849" s="17" t="s">
        <v>107</v>
      </c>
      <c r="K849" s="17" t="s">
        <v>1543</v>
      </c>
    </row>
    <row r="850" spans="1:11">
      <c r="A850" s="17" t="s">
        <v>1025</v>
      </c>
      <c r="B850" s="17" t="s">
        <v>966</v>
      </c>
      <c r="C850" s="17" t="s">
        <v>965</v>
      </c>
      <c r="D850" s="17" t="s">
        <v>653</v>
      </c>
      <c r="E850" s="17" t="s">
        <v>2955</v>
      </c>
      <c r="F850" t="s">
        <v>1757</v>
      </c>
      <c r="G850" s="17" t="s">
        <v>1758</v>
      </c>
      <c r="H850" s="17" t="s">
        <v>1</v>
      </c>
      <c r="I850" s="17" t="s">
        <v>108</v>
      </c>
      <c r="J850" s="17" t="s">
        <v>107</v>
      </c>
      <c r="K850" s="17" t="s">
        <v>1543</v>
      </c>
    </row>
    <row r="851" spans="1:11">
      <c r="A851" s="17" t="s">
        <v>1025</v>
      </c>
      <c r="B851" s="17" t="s">
        <v>966</v>
      </c>
      <c r="C851" s="17" t="s">
        <v>965</v>
      </c>
      <c r="D851" s="17" t="s">
        <v>421</v>
      </c>
      <c r="E851" s="17" t="s">
        <v>2955</v>
      </c>
      <c r="F851" t="s">
        <v>1757</v>
      </c>
      <c r="G851" s="17" t="s">
        <v>1758</v>
      </c>
      <c r="H851" s="17" t="s">
        <v>1</v>
      </c>
      <c r="I851" s="17" t="s">
        <v>108</v>
      </c>
      <c r="J851" s="17" t="s">
        <v>107</v>
      </c>
      <c r="K851" s="17" t="s">
        <v>1543</v>
      </c>
    </row>
    <row r="852" spans="1:11">
      <c r="A852" s="17" t="s">
        <v>1025</v>
      </c>
      <c r="B852" s="17" t="s">
        <v>966</v>
      </c>
      <c r="C852" s="17" t="s">
        <v>965</v>
      </c>
      <c r="D852" s="17" t="s">
        <v>334</v>
      </c>
      <c r="E852" s="17" t="s">
        <v>2955</v>
      </c>
      <c r="F852" t="s">
        <v>1757</v>
      </c>
      <c r="G852" s="17" t="s">
        <v>1758</v>
      </c>
      <c r="H852" s="17" t="s">
        <v>1</v>
      </c>
      <c r="I852" s="17" t="s">
        <v>108</v>
      </c>
      <c r="J852" s="17" t="s">
        <v>107</v>
      </c>
      <c r="K852" s="17" t="s">
        <v>1543</v>
      </c>
    </row>
    <row r="853" spans="1:11">
      <c r="A853" s="17" t="s">
        <v>1025</v>
      </c>
      <c r="B853" s="17" t="s">
        <v>966</v>
      </c>
      <c r="C853" s="17" t="s">
        <v>965</v>
      </c>
      <c r="D853" s="17" t="s">
        <v>422</v>
      </c>
      <c r="E853" s="17" t="s">
        <v>2955</v>
      </c>
      <c r="F853" t="s">
        <v>1757</v>
      </c>
      <c r="G853" s="17" t="s">
        <v>1758</v>
      </c>
      <c r="H853" s="17" t="s">
        <v>1</v>
      </c>
      <c r="I853" s="17" t="s">
        <v>108</v>
      </c>
      <c r="J853" s="17" t="s">
        <v>107</v>
      </c>
      <c r="K853" s="17" t="s">
        <v>1543</v>
      </c>
    </row>
    <row r="854" spans="1:11">
      <c r="A854" s="17" t="s">
        <v>1025</v>
      </c>
      <c r="B854" s="17" t="s">
        <v>966</v>
      </c>
      <c r="C854" s="17" t="s">
        <v>965</v>
      </c>
      <c r="D854" s="17" t="s">
        <v>423</v>
      </c>
      <c r="E854" s="17" t="s">
        <v>2955</v>
      </c>
      <c r="F854" t="s">
        <v>1757</v>
      </c>
      <c r="G854" s="17" t="s">
        <v>1758</v>
      </c>
      <c r="H854" s="17" t="s">
        <v>1</v>
      </c>
      <c r="I854" s="17" t="s">
        <v>108</v>
      </c>
      <c r="J854" s="17" t="s">
        <v>107</v>
      </c>
      <c r="K854" s="17" t="s">
        <v>1543</v>
      </c>
    </row>
    <row r="855" spans="1:11">
      <c r="A855" s="17" t="s">
        <v>1025</v>
      </c>
      <c r="B855" s="17" t="s">
        <v>966</v>
      </c>
      <c r="C855" s="17" t="s">
        <v>965</v>
      </c>
      <c r="D855" s="17" t="s">
        <v>424</v>
      </c>
      <c r="E855" s="17" t="s">
        <v>2955</v>
      </c>
      <c r="F855" t="s">
        <v>1757</v>
      </c>
      <c r="G855" s="17" t="s">
        <v>1758</v>
      </c>
      <c r="H855" s="17" t="s">
        <v>1</v>
      </c>
      <c r="I855" s="17" t="s">
        <v>108</v>
      </c>
      <c r="J855" s="17" t="s">
        <v>107</v>
      </c>
      <c r="K855" s="17" t="s">
        <v>1543</v>
      </c>
    </row>
    <row r="856" spans="1:11">
      <c r="A856" s="17" t="s">
        <v>1025</v>
      </c>
      <c r="B856" s="17" t="s">
        <v>966</v>
      </c>
      <c r="C856" s="17" t="s">
        <v>965</v>
      </c>
      <c r="D856" s="17" t="s">
        <v>425</v>
      </c>
      <c r="E856" s="17" t="s">
        <v>2955</v>
      </c>
      <c r="F856" t="s">
        <v>1757</v>
      </c>
      <c r="G856" s="17" t="s">
        <v>1758</v>
      </c>
      <c r="H856" s="17" t="s">
        <v>1</v>
      </c>
      <c r="I856" s="17" t="s">
        <v>108</v>
      </c>
      <c r="J856" s="17" t="s">
        <v>107</v>
      </c>
      <c r="K856" s="17" t="s">
        <v>1543</v>
      </c>
    </row>
    <row r="857" spans="1:11">
      <c r="A857" s="17" t="s">
        <v>1025</v>
      </c>
      <c r="B857" s="17" t="s">
        <v>966</v>
      </c>
      <c r="C857" s="17" t="s">
        <v>965</v>
      </c>
      <c r="D857" s="17" t="s">
        <v>426</v>
      </c>
      <c r="E857" s="17" t="s">
        <v>2955</v>
      </c>
      <c r="F857" t="s">
        <v>1757</v>
      </c>
      <c r="G857" s="17" t="s">
        <v>1758</v>
      </c>
      <c r="H857" s="17" t="s">
        <v>1</v>
      </c>
      <c r="I857" s="17" t="s">
        <v>108</v>
      </c>
      <c r="J857" s="17" t="s">
        <v>107</v>
      </c>
      <c r="K857" s="17" t="s">
        <v>1543</v>
      </c>
    </row>
    <row r="858" spans="1:11">
      <c r="A858" s="17" t="s">
        <v>1025</v>
      </c>
      <c r="B858" s="17" t="s">
        <v>966</v>
      </c>
      <c r="C858" s="17" t="s">
        <v>965</v>
      </c>
      <c r="D858" s="17" t="s">
        <v>427</v>
      </c>
      <c r="E858" s="17" t="s">
        <v>2955</v>
      </c>
      <c r="F858" t="s">
        <v>1757</v>
      </c>
      <c r="G858" s="17" t="s">
        <v>1758</v>
      </c>
      <c r="H858" s="17" t="s">
        <v>1</v>
      </c>
      <c r="I858" s="17" t="s">
        <v>108</v>
      </c>
      <c r="J858" s="17" t="s">
        <v>107</v>
      </c>
      <c r="K858" s="17" t="s">
        <v>1543</v>
      </c>
    </row>
    <row r="859" spans="1:11">
      <c r="A859" s="17" t="s">
        <v>1025</v>
      </c>
      <c r="B859" s="17" t="s">
        <v>966</v>
      </c>
      <c r="C859" s="17" t="s">
        <v>965</v>
      </c>
      <c r="D859" s="17" t="s">
        <v>428</v>
      </c>
      <c r="E859" s="17" t="s">
        <v>2955</v>
      </c>
      <c r="F859" t="s">
        <v>1757</v>
      </c>
      <c r="G859" s="17" t="s">
        <v>1758</v>
      </c>
      <c r="H859" s="17" t="s">
        <v>1</v>
      </c>
      <c r="I859" s="17" t="s">
        <v>108</v>
      </c>
      <c r="J859" s="17" t="s">
        <v>107</v>
      </c>
      <c r="K859" s="17" t="s">
        <v>1543</v>
      </c>
    </row>
    <row r="860" spans="1:11">
      <c r="A860" s="17" t="s">
        <v>1025</v>
      </c>
      <c r="B860" s="17" t="s">
        <v>966</v>
      </c>
      <c r="C860" s="17" t="s">
        <v>965</v>
      </c>
      <c r="D860" s="17" t="s">
        <v>429</v>
      </c>
      <c r="E860" s="17" t="s">
        <v>2955</v>
      </c>
      <c r="F860" t="s">
        <v>1757</v>
      </c>
      <c r="G860" s="17" t="s">
        <v>1758</v>
      </c>
      <c r="H860" s="17" t="s">
        <v>1</v>
      </c>
      <c r="I860" s="17" t="s">
        <v>108</v>
      </c>
      <c r="J860" s="17" t="s">
        <v>107</v>
      </c>
      <c r="K860" s="17" t="s">
        <v>1543</v>
      </c>
    </row>
    <row r="861" spans="1:11">
      <c r="A861" s="17" t="s">
        <v>1025</v>
      </c>
      <c r="B861" s="17" t="s">
        <v>966</v>
      </c>
      <c r="C861" s="17" t="s">
        <v>965</v>
      </c>
      <c r="D861" s="17" t="s">
        <v>430</v>
      </c>
      <c r="E861" s="17" t="s">
        <v>2955</v>
      </c>
      <c r="F861" t="s">
        <v>1757</v>
      </c>
      <c r="G861" s="17" t="s">
        <v>1758</v>
      </c>
      <c r="H861" s="17" t="s">
        <v>1</v>
      </c>
      <c r="I861" s="17" t="s">
        <v>108</v>
      </c>
      <c r="J861" s="17" t="s">
        <v>107</v>
      </c>
      <c r="K861" s="17" t="s">
        <v>1543</v>
      </c>
    </row>
    <row r="862" spans="1:11">
      <c r="A862" s="17" t="s">
        <v>1025</v>
      </c>
      <c r="B862" s="17" t="s">
        <v>966</v>
      </c>
      <c r="C862" s="17" t="s">
        <v>965</v>
      </c>
      <c r="D862" s="17" t="s">
        <v>638</v>
      </c>
      <c r="E862" s="17" t="s">
        <v>2955</v>
      </c>
      <c r="F862" t="s">
        <v>1759</v>
      </c>
      <c r="G862" s="17" t="s">
        <v>1760</v>
      </c>
      <c r="H862" s="17" t="s">
        <v>1</v>
      </c>
      <c r="I862" s="17" t="s">
        <v>108</v>
      </c>
      <c r="J862" s="17" t="s">
        <v>107</v>
      </c>
      <c r="K862" s="17" t="s">
        <v>1543</v>
      </c>
    </row>
    <row r="863" spans="1:11">
      <c r="A863" s="17" t="s">
        <v>1025</v>
      </c>
      <c r="B863" s="17" t="s">
        <v>966</v>
      </c>
      <c r="C863" s="17" t="s">
        <v>965</v>
      </c>
      <c r="D863" s="17" t="s">
        <v>333</v>
      </c>
      <c r="E863" s="17" t="s">
        <v>2955</v>
      </c>
      <c r="F863" t="s">
        <v>1757</v>
      </c>
      <c r="G863" s="17" t="s">
        <v>1758</v>
      </c>
      <c r="H863" s="17" t="s">
        <v>1</v>
      </c>
      <c r="I863" s="17" t="s">
        <v>108</v>
      </c>
      <c r="J863" s="17" t="s">
        <v>107</v>
      </c>
      <c r="K863" s="17" t="s">
        <v>1543</v>
      </c>
    </row>
    <row r="864" spans="1:11">
      <c r="A864" s="17" t="s">
        <v>1025</v>
      </c>
      <c r="B864" s="17" t="s">
        <v>966</v>
      </c>
      <c r="C864" s="17" t="s">
        <v>965</v>
      </c>
      <c r="D864" s="17" t="s">
        <v>1761</v>
      </c>
      <c r="E864" s="17" t="s">
        <v>2955</v>
      </c>
      <c r="F864" t="s">
        <v>1757</v>
      </c>
      <c r="G864" s="17" t="s">
        <v>1758</v>
      </c>
      <c r="H864" s="17" t="s">
        <v>1</v>
      </c>
      <c r="I864" s="17" t="s">
        <v>108</v>
      </c>
      <c r="J864" s="17" t="s">
        <v>107</v>
      </c>
      <c r="K864" s="17" t="s">
        <v>1543</v>
      </c>
    </row>
    <row r="865" spans="1:11">
      <c r="A865" s="17" t="s">
        <v>1025</v>
      </c>
      <c r="B865" s="17" t="s">
        <v>966</v>
      </c>
      <c r="C865" s="17" t="s">
        <v>965</v>
      </c>
      <c r="D865" s="17" t="s">
        <v>1762</v>
      </c>
      <c r="E865" s="17" t="s">
        <v>2955</v>
      </c>
      <c r="F865" t="s">
        <v>1757</v>
      </c>
      <c r="G865" s="17" t="s">
        <v>1758</v>
      </c>
      <c r="H865" s="17" t="s">
        <v>1</v>
      </c>
      <c r="I865" s="17" t="s">
        <v>108</v>
      </c>
      <c r="J865" s="17" t="s">
        <v>107</v>
      </c>
      <c r="K865" s="17" t="s">
        <v>1543</v>
      </c>
    </row>
    <row r="866" spans="1:11">
      <c r="A866" s="17" t="s">
        <v>1025</v>
      </c>
      <c r="B866" s="17" t="s">
        <v>966</v>
      </c>
      <c r="C866" s="17" t="s">
        <v>965</v>
      </c>
      <c r="D866" s="17" t="s">
        <v>1763</v>
      </c>
      <c r="E866" s="17" t="s">
        <v>2955</v>
      </c>
      <c r="F866" t="s">
        <v>1759</v>
      </c>
      <c r="G866" s="17" t="s">
        <v>1760</v>
      </c>
      <c r="H866" s="17" t="s">
        <v>1</v>
      </c>
      <c r="I866" s="17" t="s">
        <v>108</v>
      </c>
      <c r="J866" s="17" t="s">
        <v>107</v>
      </c>
      <c r="K866" s="17" t="s">
        <v>1543</v>
      </c>
    </row>
    <row r="867" spans="1:11">
      <c r="A867" s="17" t="s">
        <v>1025</v>
      </c>
      <c r="B867" s="17" t="s">
        <v>966</v>
      </c>
      <c r="C867" s="17" t="s">
        <v>965</v>
      </c>
      <c r="D867" s="17" t="s">
        <v>1764</v>
      </c>
      <c r="E867" s="17" t="s">
        <v>2955</v>
      </c>
      <c r="F867">
        <v>0</v>
      </c>
      <c r="G867" s="17" t="s">
        <v>1426</v>
      </c>
      <c r="H867" s="17" t="s">
        <v>2</v>
      </c>
      <c r="I867" s="17" t="s">
        <v>190</v>
      </c>
      <c r="J867" s="17" t="s">
        <v>189</v>
      </c>
      <c r="K867" s="17" t="s">
        <v>1389</v>
      </c>
    </row>
    <row r="868" spans="1:11">
      <c r="A868" s="17" t="s">
        <v>1025</v>
      </c>
      <c r="B868" s="17" t="s">
        <v>966</v>
      </c>
      <c r="C868" s="17" t="s">
        <v>965</v>
      </c>
      <c r="D868" s="17" t="s">
        <v>265</v>
      </c>
      <c r="E868" s="17" t="s">
        <v>2955</v>
      </c>
      <c r="F868" t="s">
        <v>1470</v>
      </c>
      <c r="G868" s="17" t="s">
        <v>1471</v>
      </c>
      <c r="H868" s="17" t="s">
        <v>2</v>
      </c>
      <c r="I868" s="17" t="s">
        <v>190</v>
      </c>
      <c r="J868" s="17" t="s">
        <v>189</v>
      </c>
      <c r="K868" s="17" t="s">
        <v>1389</v>
      </c>
    </row>
    <row r="869" spans="1:11">
      <c r="A869" s="17" t="s">
        <v>1025</v>
      </c>
      <c r="B869" s="17" t="s">
        <v>966</v>
      </c>
      <c r="C869" s="17" t="s">
        <v>965</v>
      </c>
      <c r="D869" s="17" t="s">
        <v>266</v>
      </c>
      <c r="E869" s="17" t="s">
        <v>2955</v>
      </c>
      <c r="F869" t="s">
        <v>1470</v>
      </c>
      <c r="G869" s="17" t="s">
        <v>1471</v>
      </c>
      <c r="H869" s="17" t="s">
        <v>2</v>
      </c>
      <c r="I869" s="17" t="s">
        <v>190</v>
      </c>
      <c r="J869" s="17" t="s">
        <v>189</v>
      </c>
      <c r="K869" s="17" t="s">
        <v>1389</v>
      </c>
    </row>
    <row r="870" spans="1:11">
      <c r="A870" s="17" t="s">
        <v>1025</v>
      </c>
      <c r="B870" s="17" t="s">
        <v>966</v>
      </c>
      <c r="C870" s="17" t="s">
        <v>965</v>
      </c>
      <c r="D870" s="17" t="s">
        <v>267</v>
      </c>
      <c r="E870" s="17" t="s">
        <v>2955</v>
      </c>
      <c r="F870" t="s">
        <v>1470</v>
      </c>
      <c r="G870" s="17" t="s">
        <v>1471</v>
      </c>
      <c r="H870" s="17" t="s">
        <v>2</v>
      </c>
      <c r="I870" s="17" t="s">
        <v>190</v>
      </c>
      <c r="J870" s="17" t="s">
        <v>189</v>
      </c>
      <c r="K870" s="17" t="s">
        <v>1389</v>
      </c>
    </row>
    <row r="871" spans="1:11">
      <c r="A871" s="17" t="s">
        <v>1025</v>
      </c>
      <c r="B871" s="17" t="s">
        <v>966</v>
      </c>
      <c r="C871" s="17" t="s">
        <v>965</v>
      </c>
      <c r="D871" s="17" t="s">
        <v>472</v>
      </c>
      <c r="E871" s="17" t="s">
        <v>2955</v>
      </c>
      <c r="F871" t="s">
        <v>1765</v>
      </c>
      <c r="G871" s="17" t="s">
        <v>1766</v>
      </c>
      <c r="H871" s="17" t="s">
        <v>1</v>
      </c>
      <c r="I871" s="17" t="s">
        <v>108</v>
      </c>
      <c r="J871" s="17" t="s">
        <v>107</v>
      </c>
      <c r="K871" s="17" t="s">
        <v>1543</v>
      </c>
    </row>
    <row r="872" spans="1:11">
      <c r="A872" s="17" t="s">
        <v>1025</v>
      </c>
      <c r="B872" s="17" t="s">
        <v>966</v>
      </c>
      <c r="C872" s="17" t="s">
        <v>965</v>
      </c>
      <c r="D872" s="17" t="s">
        <v>1767</v>
      </c>
      <c r="E872" s="17" t="s">
        <v>2955</v>
      </c>
      <c r="F872" t="s">
        <v>1765</v>
      </c>
      <c r="G872" s="17" t="s">
        <v>1766</v>
      </c>
      <c r="H872" s="17" t="s">
        <v>1</v>
      </c>
      <c r="I872" s="17" t="s">
        <v>108</v>
      </c>
      <c r="J872" s="17" t="s">
        <v>107</v>
      </c>
      <c r="K872" s="17" t="s">
        <v>1543</v>
      </c>
    </row>
    <row r="873" spans="1:11">
      <c r="A873" s="17" t="s">
        <v>1025</v>
      </c>
      <c r="B873" s="17" t="s">
        <v>966</v>
      </c>
      <c r="C873" s="17" t="s">
        <v>965</v>
      </c>
      <c r="D873" s="17" t="s">
        <v>476</v>
      </c>
      <c r="E873" s="17" t="s">
        <v>2955</v>
      </c>
      <c r="F873" t="s">
        <v>1765</v>
      </c>
      <c r="G873" s="17" t="s">
        <v>1766</v>
      </c>
      <c r="H873" s="17" t="s">
        <v>1</v>
      </c>
      <c r="I873" s="17" t="s">
        <v>108</v>
      </c>
      <c r="J873" s="17" t="s">
        <v>107</v>
      </c>
      <c r="K873" s="17" t="s">
        <v>1543</v>
      </c>
    </row>
    <row r="874" spans="1:11">
      <c r="A874" s="17" t="s">
        <v>1025</v>
      </c>
      <c r="B874" s="17" t="s">
        <v>966</v>
      </c>
      <c r="C874" s="17" t="s">
        <v>965</v>
      </c>
      <c r="D874" s="17" t="s">
        <v>315</v>
      </c>
      <c r="E874" s="17" t="s">
        <v>2955</v>
      </c>
      <c r="F874" t="s">
        <v>1768</v>
      </c>
      <c r="G874" s="17" t="s">
        <v>1769</v>
      </c>
      <c r="H874" s="17" t="s">
        <v>1</v>
      </c>
      <c r="I874" s="17" t="s">
        <v>111</v>
      </c>
      <c r="J874" s="17" t="s">
        <v>143</v>
      </c>
      <c r="K874" s="17" t="s">
        <v>1501</v>
      </c>
    </row>
    <row r="875" spans="1:11">
      <c r="A875" s="17" t="s">
        <v>1025</v>
      </c>
      <c r="B875" s="17" t="s">
        <v>966</v>
      </c>
      <c r="C875" s="17" t="s">
        <v>965</v>
      </c>
      <c r="D875" s="17" t="s">
        <v>318</v>
      </c>
      <c r="E875" s="17" t="s">
        <v>2955</v>
      </c>
      <c r="F875" t="s">
        <v>1768</v>
      </c>
      <c r="G875" s="17" t="s">
        <v>1769</v>
      </c>
      <c r="H875" s="17" t="s">
        <v>1</v>
      </c>
      <c r="I875" s="17" t="s">
        <v>111</v>
      </c>
      <c r="J875" s="17" t="s">
        <v>143</v>
      </c>
      <c r="K875" s="17" t="s">
        <v>1501</v>
      </c>
    </row>
    <row r="876" spans="1:11">
      <c r="A876" s="17" t="s">
        <v>1025</v>
      </c>
      <c r="B876" s="17" t="s">
        <v>966</v>
      </c>
      <c r="C876" s="17" t="s">
        <v>965</v>
      </c>
      <c r="D876" s="17" t="s">
        <v>197</v>
      </c>
      <c r="E876" s="17" t="s">
        <v>2955</v>
      </c>
      <c r="F876" t="s">
        <v>1664</v>
      </c>
      <c r="G876" s="17" t="s">
        <v>1665</v>
      </c>
      <c r="H876" s="17" t="s">
        <v>1</v>
      </c>
      <c r="I876" s="17" t="s">
        <v>111</v>
      </c>
      <c r="J876" s="17" t="s">
        <v>143</v>
      </c>
      <c r="K876" s="17" t="s">
        <v>1501</v>
      </c>
    </row>
    <row r="877" spans="1:11">
      <c r="A877" s="17" t="s">
        <v>1025</v>
      </c>
      <c r="B877" s="17" t="s">
        <v>966</v>
      </c>
      <c r="C877" s="17" t="s">
        <v>965</v>
      </c>
      <c r="D877" s="17" t="s">
        <v>198</v>
      </c>
      <c r="E877" s="17" t="s">
        <v>2955</v>
      </c>
      <c r="F877" t="s">
        <v>1664</v>
      </c>
      <c r="G877" s="17" t="s">
        <v>1665</v>
      </c>
      <c r="H877" s="17" t="s">
        <v>1</v>
      </c>
      <c r="I877" s="17" t="s">
        <v>111</v>
      </c>
      <c r="J877" s="17" t="s">
        <v>143</v>
      </c>
      <c r="K877" s="17" t="s">
        <v>1501</v>
      </c>
    </row>
    <row r="878" spans="1:11">
      <c r="A878" s="17" t="s">
        <v>1025</v>
      </c>
      <c r="B878" s="17" t="s">
        <v>966</v>
      </c>
      <c r="C878" s="17" t="s">
        <v>965</v>
      </c>
      <c r="D878" s="17" t="s">
        <v>523</v>
      </c>
      <c r="E878" s="17" t="s">
        <v>2955</v>
      </c>
      <c r="F878" t="s">
        <v>1659</v>
      </c>
      <c r="G878" s="17" t="s">
        <v>1660</v>
      </c>
      <c r="H878" s="17" t="s">
        <v>1</v>
      </c>
      <c r="I878" s="17" t="s">
        <v>111</v>
      </c>
      <c r="J878" s="17" t="s">
        <v>143</v>
      </c>
      <c r="K878" s="17" t="s">
        <v>1501</v>
      </c>
    </row>
    <row r="879" spans="1:11">
      <c r="A879" s="17" t="s">
        <v>1025</v>
      </c>
      <c r="B879" s="17" t="s">
        <v>966</v>
      </c>
      <c r="C879" s="17" t="s">
        <v>965</v>
      </c>
      <c r="D879" s="17" t="s">
        <v>226</v>
      </c>
      <c r="E879" s="17" t="s">
        <v>2955</v>
      </c>
      <c r="F879" t="s">
        <v>1577</v>
      </c>
      <c r="G879" s="17" t="s">
        <v>1578</v>
      </c>
      <c r="H879" s="17" t="s">
        <v>1</v>
      </c>
      <c r="I879" s="17" t="s">
        <v>110</v>
      </c>
      <c r="J879" s="17" t="s">
        <v>109</v>
      </c>
      <c r="K879" s="17" t="s">
        <v>1504</v>
      </c>
    </row>
    <row r="880" spans="1:11">
      <c r="A880" s="17" t="s">
        <v>1025</v>
      </c>
      <c r="B880" s="17" t="s">
        <v>966</v>
      </c>
      <c r="C880" s="17" t="s">
        <v>965</v>
      </c>
      <c r="D880" s="17" t="s">
        <v>285</v>
      </c>
      <c r="E880" s="17" t="s">
        <v>2955</v>
      </c>
      <c r="F880" t="s">
        <v>1743</v>
      </c>
      <c r="G880" s="17" t="s">
        <v>1744</v>
      </c>
      <c r="H880" s="17" t="s">
        <v>1</v>
      </c>
      <c r="I880" s="17" t="s">
        <v>111</v>
      </c>
      <c r="J880" s="17" t="s">
        <v>143</v>
      </c>
      <c r="K880" s="17" t="s">
        <v>1501</v>
      </c>
    </row>
    <row r="881" spans="1:11">
      <c r="A881" s="17" t="s">
        <v>1025</v>
      </c>
      <c r="B881" s="17" t="s">
        <v>966</v>
      </c>
      <c r="C881" s="17" t="s">
        <v>965</v>
      </c>
      <c r="D881" s="17" t="s">
        <v>199</v>
      </c>
      <c r="E881" s="17" t="s">
        <v>2955</v>
      </c>
      <c r="F881" t="s">
        <v>1743</v>
      </c>
      <c r="G881" s="17" t="s">
        <v>1744</v>
      </c>
      <c r="H881" s="17" t="s">
        <v>1</v>
      </c>
      <c r="I881" s="17" t="s">
        <v>111</v>
      </c>
      <c r="J881" s="17" t="s">
        <v>143</v>
      </c>
      <c r="K881" s="17" t="s">
        <v>1501</v>
      </c>
    </row>
    <row r="882" spans="1:11">
      <c r="A882" s="17" t="s">
        <v>1025</v>
      </c>
      <c r="B882" s="17" t="s">
        <v>966</v>
      </c>
      <c r="C882" s="17" t="s">
        <v>965</v>
      </c>
      <c r="D882" s="17" t="s">
        <v>222</v>
      </c>
      <c r="E882" s="17" t="s">
        <v>2955</v>
      </c>
      <c r="F882" t="s">
        <v>1577</v>
      </c>
      <c r="G882" s="17" t="s">
        <v>1578</v>
      </c>
      <c r="H882" s="17" t="s">
        <v>1</v>
      </c>
      <c r="I882" s="17" t="s">
        <v>110</v>
      </c>
      <c r="J882" s="17" t="s">
        <v>109</v>
      </c>
      <c r="K882" s="17" t="s">
        <v>1504</v>
      </c>
    </row>
    <row r="883" spans="1:11">
      <c r="A883" s="17" t="s">
        <v>1025</v>
      </c>
      <c r="B883" s="17" t="s">
        <v>966</v>
      </c>
      <c r="C883" s="17" t="s">
        <v>965</v>
      </c>
      <c r="D883" s="17" t="s">
        <v>664</v>
      </c>
      <c r="E883" s="17" t="s">
        <v>2955</v>
      </c>
      <c r="F883" t="s">
        <v>1499</v>
      </c>
      <c r="G883" s="17" t="s">
        <v>1500</v>
      </c>
      <c r="H883" s="17" t="s">
        <v>1</v>
      </c>
      <c r="I883" s="17" t="s">
        <v>111</v>
      </c>
      <c r="J883" s="17" t="s">
        <v>143</v>
      </c>
      <c r="K883" s="17" t="s">
        <v>1501</v>
      </c>
    </row>
    <row r="884" spans="1:11">
      <c r="A884" s="17" t="s">
        <v>1025</v>
      </c>
      <c r="B884" s="17" t="s">
        <v>966</v>
      </c>
      <c r="C884" s="17" t="s">
        <v>965</v>
      </c>
      <c r="D884" s="17" t="s">
        <v>1770</v>
      </c>
      <c r="E884" s="17" t="s">
        <v>2955</v>
      </c>
      <c r="F884" t="s">
        <v>1499</v>
      </c>
      <c r="G884" s="17" t="s">
        <v>1500</v>
      </c>
      <c r="H884" s="17" t="s">
        <v>1</v>
      </c>
      <c r="I884" s="17" t="s">
        <v>111</v>
      </c>
      <c r="J884" s="17" t="s">
        <v>143</v>
      </c>
      <c r="K884" s="17" t="s">
        <v>1501</v>
      </c>
    </row>
    <row r="885" spans="1:11">
      <c r="A885" s="17" t="s">
        <v>1025</v>
      </c>
      <c r="B885" s="17" t="s">
        <v>966</v>
      </c>
      <c r="C885" s="17" t="s">
        <v>965</v>
      </c>
      <c r="D885" s="17" t="s">
        <v>580</v>
      </c>
      <c r="E885" s="17" t="s">
        <v>2955</v>
      </c>
      <c r="F885" t="s">
        <v>1771</v>
      </c>
      <c r="G885" s="17" t="s">
        <v>1772</v>
      </c>
      <c r="H885" s="17" t="s">
        <v>1</v>
      </c>
      <c r="I885" s="17" t="s">
        <v>110</v>
      </c>
      <c r="J885" s="17" t="s">
        <v>109</v>
      </c>
      <c r="K885" s="17" t="s">
        <v>1504</v>
      </c>
    </row>
    <row r="886" spans="1:11">
      <c r="A886" s="17" t="s">
        <v>1025</v>
      </c>
      <c r="B886" s="17" t="s">
        <v>966</v>
      </c>
      <c r="C886" s="17" t="s">
        <v>965</v>
      </c>
      <c r="D886" s="17" t="s">
        <v>290</v>
      </c>
      <c r="E886" s="17" t="s">
        <v>2955</v>
      </c>
      <c r="F886" t="s">
        <v>1768</v>
      </c>
      <c r="G886" s="17" t="s">
        <v>1769</v>
      </c>
      <c r="H886" s="17" t="s">
        <v>1</v>
      </c>
      <c r="I886" s="17" t="s">
        <v>111</v>
      </c>
      <c r="J886" s="17" t="s">
        <v>143</v>
      </c>
      <c r="K886" s="17" t="s">
        <v>1501</v>
      </c>
    </row>
    <row r="887" spans="1:11">
      <c r="A887" s="17" t="s">
        <v>1025</v>
      </c>
      <c r="B887" s="17" t="s">
        <v>966</v>
      </c>
      <c r="C887" s="17" t="s">
        <v>965</v>
      </c>
      <c r="D887" s="17" t="s">
        <v>413</v>
      </c>
      <c r="E887" s="17" t="s">
        <v>2955</v>
      </c>
      <c r="F887" t="s">
        <v>1768</v>
      </c>
      <c r="G887" s="17" t="s">
        <v>1769</v>
      </c>
      <c r="H887" s="17" t="s">
        <v>1</v>
      </c>
      <c r="I887" s="17" t="s">
        <v>111</v>
      </c>
      <c r="J887" s="17" t="s">
        <v>143</v>
      </c>
      <c r="K887" s="17" t="s">
        <v>1501</v>
      </c>
    </row>
    <row r="888" spans="1:11">
      <c r="A888" s="17" t="s">
        <v>1025</v>
      </c>
      <c r="B888" s="17" t="s">
        <v>966</v>
      </c>
      <c r="C888" s="17" t="s">
        <v>965</v>
      </c>
      <c r="D888" s="17" t="s">
        <v>284</v>
      </c>
      <c r="E888" s="17" t="s">
        <v>2955</v>
      </c>
      <c r="F888" t="s">
        <v>1743</v>
      </c>
      <c r="G888" s="17" t="s">
        <v>1744</v>
      </c>
      <c r="H888" s="17" t="s">
        <v>1</v>
      </c>
      <c r="I888" s="17" t="s">
        <v>111</v>
      </c>
      <c r="J888" s="17" t="s">
        <v>143</v>
      </c>
      <c r="K888" s="17" t="s">
        <v>1501</v>
      </c>
    </row>
    <row r="889" spans="1:11">
      <c r="A889" s="17" t="s">
        <v>1025</v>
      </c>
      <c r="B889" s="17" t="s">
        <v>966</v>
      </c>
      <c r="C889" s="17" t="s">
        <v>965</v>
      </c>
      <c r="D889" s="17" t="s">
        <v>663</v>
      </c>
      <c r="E889" s="17" t="s">
        <v>2955</v>
      </c>
      <c r="F889" t="s">
        <v>1499</v>
      </c>
      <c r="G889" s="17" t="s">
        <v>1500</v>
      </c>
      <c r="H889" s="17" t="s">
        <v>1</v>
      </c>
      <c r="I889" s="17" t="s">
        <v>111</v>
      </c>
      <c r="J889" s="17" t="s">
        <v>143</v>
      </c>
      <c r="K889" s="17" t="s">
        <v>1501</v>
      </c>
    </row>
    <row r="890" spans="1:11">
      <c r="A890" s="17" t="s">
        <v>1025</v>
      </c>
      <c r="B890" s="17" t="s">
        <v>966</v>
      </c>
      <c r="C890" s="17" t="s">
        <v>965</v>
      </c>
      <c r="D890" s="17" t="s">
        <v>1773</v>
      </c>
      <c r="E890" s="17" t="s">
        <v>2955</v>
      </c>
      <c r="F890" t="s">
        <v>1499</v>
      </c>
      <c r="G890" s="17" t="s">
        <v>1500</v>
      </c>
      <c r="H890" s="17" t="s">
        <v>1</v>
      </c>
      <c r="I890" s="17" t="s">
        <v>111</v>
      </c>
      <c r="J890" s="17" t="s">
        <v>143</v>
      </c>
      <c r="K890" s="17" t="s">
        <v>1501</v>
      </c>
    </row>
    <row r="891" spans="1:11">
      <c r="A891" s="17" t="s">
        <v>1025</v>
      </c>
      <c r="B891" s="17" t="s">
        <v>966</v>
      </c>
      <c r="C891" s="17" t="s">
        <v>965</v>
      </c>
      <c r="D891" s="17" t="s">
        <v>196</v>
      </c>
      <c r="E891" s="17" t="s">
        <v>2955</v>
      </c>
      <c r="F891" t="s">
        <v>1664</v>
      </c>
      <c r="G891" s="17" t="s">
        <v>1665</v>
      </c>
      <c r="H891" s="17" t="s">
        <v>1</v>
      </c>
      <c r="I891" s="17" t="s">
        <v>111</v>
      </c>
      <c r="J891" s="17" t="s">
        <v>143</v>
      </c>
      <c r="K891" s="17" t="s">
        <v>1501</v>
      </c>
    </row>
    <row r="892" spans="1:11">
      <c r="A892" s="17" t="s">
        <v>1025</v>
      </c>
      <c r="B892" s="17" t="s">
        <v>966</v>
      </c>
      <c r="C892" s="17" t="s">
        <v>965</v>
      </c>
      <c r="D892" s="17" t="s">
        <v>291</v>
      </c>
      <c r="E892" s="17" t="s">
        <v>2955</v>
      </c>
      <c r="F892" t="s">
        <v>1768</v>
      </c>
      <c r="G892" s="17" t="s">
        <v>1769</v>
      </c>
      <c r="H892" s="17" t="s">
        <v>1</v>
      </c>
      <c r="I892" s="17" t="s">
        <v>111</v>
      </c>
      <c r="J892" s="17" t="s">
        <v>143</v>
      </c>
      <c r="K892" s="17" t="s">
        <v>1501</v>
      </c>
    </row>
    <row r="893" spans="1:11">
      <c r="A893" s="17" t="s">
        <v>1025</v>
      </c>
      <c r="B893" s="17" t="s">
        <v>966</v>
      </c>
      <c r="C893" s="17" t="s">
        <v>965</v>
      </c>
      <c r="D893" s="17" t="s">
        <v>677</v>
      </c>
      <c r="E893" s="17" t="s">
        <v>2955</v>
      </c>
      <c r="F893" t="s">
        <v>1659</v>
      </c>
      <c r="G893" s="17" t="s">
        <v>1660</v>
      </c>
      <c r="H893" s="17" t="s">
        <v>1</v>
      </c>
      <c r="I893" s="17" t="s">
        <v>111</v>
      </c>
      <c r="J893" s="17" t="s">
        <v>143</v>
      </c>
      <c r="K893" s="17" t="s">
        <v>1501</v>
      </c>
    </row>
    <row r="894" spans="1:11">
      <c r="A894" s="17" t="s">
        <v>1025</v>
      </c>
      <c r="B894" s="17" t="s">
        <v>966</v>
      </c>
      <c r="C894" s="17" t="s">
        <v>965</v>
      </c>
      <c r="D894" s="17" t="s">
        <v>442</v>
      </c>
      <c r="E894" s="17" t="s">
        <v>2955</v>
      </c>
      <c r="F894" t="s">
        <v>1499</v>
      </c>
      <c r="G894" s="17" t="s">
        <v>1500</v>
      </c>
      <c r="H894" s="17" t="s">
        <v>1</v>
      </c>
      <c r="I894" s="17" t="s">
        <v>111</v>
      </c>
      <c r="J894" s="17" t="s">
        <v>143</v>
      </c>
      <c r="K894" s="17" t="s">
        <v>1501</v>
      </c>
    </row>
    <row r="895" spans="1:11">
      <c r="A895" s="17" t="s">
        <v>1025</v>
      </c>
      <c r="B895" s="17" t="s">
        <v>966</v>
      </c>
      <c r="C895" s="17" t="s">
        <v>965</v>
      </c>
      <c r="D895" s="17" t="s">
        <v>202</v>
      </c>
      <c r="E895" s="17" t="s">
        <v>2955</v>
      </c>
      <c r="F895" t="s">
        <v>1743</v>
      </c>
      <c r="G895" s="17" t="s">
        <v>1744</v>
      </c>
      <c r="H895" s="17" t="s">
        <v>1</v>
      </c>
      <c r="I895" s="17" t="s">
        <v>111</v>
      </c>
      <c r="J895" s="17" t="s">
        <v>143</v>
      </c>
      <c r="K895" s="17" t="s">
        <v>1501</v>
      </c>
    </row>
    <row r="896" spans="1:11">
      <c r="A896" s="17" t="s">
        <v>1025</v>
      </c>
      <c r="B896" s="17" t="s">
        <v>966</v>
      </c>
      <c r="C896" s="17" t="s">
        <v>965</v>
      </c>
      <c r="D896" s="17" t="s">
        <v>661</v>
      </c>
      <c r="E896" s="17" t="s">
        <v>2955</v>
      </c>
      <c r="F896" t="s">
        <v>1499</v>
      </c>
      <c r="G896" s="17" t="s">
        <v>1500</v>
      </c>
      <c r="H896" s="17" t="s">
        <v>1</v>
      </c>
      <c r="I896" s="17" t="s">
        <v>111</v>
      </c>
      <c r="J896" s="17" t="s">
        <v>143</v>
      </c>
      <c r="K896" s="17" t="s">
        <v>1501</v>
      </c>
    </row>
    <row r="897" spans="1:11">
      <c r="A897" s="17" t="s">
        <v>1025</v>
      </c>
      <c r="B897" s="17" t="s">
        <v>966</v>
      </c>
      <c r="C897" s="17" t="s">
        <v>965</v>
      </c>
      <c r="D897" s="17" t="s">
        <v>662</v>
      </c>
      <c r="E897" s="17" t="s">
        <v>2955</v>
      </c>
      <c r="F897" t="s">
        <v>1499</v>
      </c>
      <c r="G897" s="17" t="s">
        <v>1500</v>
      </c>
      <c r="H897" s="17" t="s">
        <v>1</v>
      </c>
      <c r="I897" s="17" t="s">
        <v>111</v>
      </c>
      <c r="J897" s="17" t="s">
        <v>143</v>
      </c>
      <c r="K897" s="17" t="s">
        <v>1501</v>
      </c>
    </row>
    <row r="898" spans="1:11">
      <c r="A898" s="17" t="s">
        <v>1025</v>
      </c>
      <c r="B898" s="17" t="s">
        <v>966</v>
      </c>
      <c r="C898" s="17" t="s">
        <v>965</v>
      </c>
      <c r="D898" s="17" t="s">
        <v>286</v>
      </c>
      <c r="E898" s="17" t="s">
        <v>2955</v>
      </c>
      <c r="F898" t="s">
        <v>1743</v>
      </c>
      <c r="G898" s="17" t="s">
        <v>1744</v>
      </c>
      <c r="H898" s="17" t="s">
        <v>1</v>
      </c>
      <c r="I898" s="17" t="s">
        <v>111</v>
      </c>
      <c r="J898" s="17" t="s">
        <v>143</v>
      </c>
      <c r="K898" s="17" t="s">
        <v>1501</v>
      </c>
    </row>
    <row r="899" spans="1:11">
      <c r="A899" s="17" t="s">
        <v>1025</v>
      </c>
      <c r="B899" s="17" t="s">
        <v>966</v>
      </c>
      <c r="C899" s="17" t="s">
        <v>965</v>
      </c>
      <c r="D899" s="17" t="s">
        <v>1774</v>
      </c>
      <c r="E899" s="17" t="s">
        <v>2955</v>
      </c>
      <c r="F899" t="s">
        <v>1499</v>
      </c>
      <c r="G899" s="17" t="s">
        <v>1500</v>
      </c>
      <c r="H899" s="17" t="s">
        <v>1</v>
      </c>
      <c r="I899" s="17" t="s">
        <v>111</v>
      </c>
      <c r="J899" s="17" t="s">
        <v>143</v>
      </c>
      <c r="K899" s="17" t="s">
        <v>1501</v>
      </c>
    </row>
    <row r="900" spans="1:11">
      <c r="A900" s="17" t="s">
        <v>1025</v>
      </c>
      <c r="B900" s="17" t="s">
        <v>966</v>
      </c>
      <c r="C900" s="17" t="s">
        <v>965</v>
      </c>
      <c r="D900" s="17" t="s">
        <v>1775</v>
      </c>
      <c r="E900" s="17" t="s">
        <v>2955</v>
      </c>
      <c r="F900" t="s">
        <v>1499</v>
      </c>
      <c r="G900" s="17" t="s">
        <v>1500</v>
      </c>
      <c r="H900" s="17" t="s">
        <v>1</v>
      </c>
      <c r="I900" s="17" t="s">
        <v>111</v>
      </c>
      <c r="J900" s="17" t="s">
        <v>143</v>
      </c>
      <c r="K900" s="17" t="s">
        <v>1501</v>
      </c>
    </row>
    <row r="901" spans="1:11">
      <c r="A901" s="17" t="s">
        <v>1025</v>
      </c>
      <c r="B901" s="17" t="s">
        <v>966</v>
      </c>
      <c r="C901" s="17" t="s">
        <v>965</v>
      </c>
      <c r="D901" s="17" t="s">
        <v>289</v>
      </c>
      <c r="E901" s="17" t="s">
        <v>2955</v>
      </c>
      <c r="F901" t="s">
        <v>1768</v>
      </c>
      <c r="G901" s="17" t="s">
        <v>1769</v>
      </c>
      <c r="H901" s="17" t="s">
        <v>1</v>
      </c>
      <c r="I901" s="17" t="s">
        <v>111</v>
      </c>
      <c r="J901" s="17" t="s">
        <v>143</v>
      </c>
      <c r="K901" s="17" t="s">
        <v>1501</v>
      </c>
    </row>
    <row r="902" spans="1:11">
      <c r="A902" s="17" t="s">
        <v>1025</v>
      </c>
      <c r="B902" s="17" t="s">
        <v>966</v>
      </c>
      <c r="C902" s="17" t="s">
        <v>965</v>
      </c>
      <c r="D902" s="17" t="s">
        <v>323</v>
      </c>
      <c r="E902" s="17" t="s">
        <v>2955</v>
      </c>
      <c r="F902" t="s">
        <v>1768</v>
      </c>
      <c r="G902" s="17" t="s">
        <v>1769</v>
      </c>
      <c r="H902" s="17" t="s">
        <v>1</v>
      </c>
      <c r="I902" s="17" t="s">
        <v>111</v>
      </c>
      <c r="J902" s="17" t="s">
        <v>143</v>
      </c>
      <c r="K902" s="17" t="s">
        <v>1501</v>
      </c>
    </row>
    <row r="903" spans="1:11">
      <c r="A903" s="17" t="s">
        <v>1025</v>
      </c>
      <c r="B903" s="17" t="s">
        <v>966</v>
      </c>
      <c r="C903" s="17" t="s">
        <v>965</v>
      </c>
      <c r="D903" s="17" t="s">
        <v>521</v>
      </c>
      <c r="E903" s="17" t="s">
        <v>2955</v>
      </c>
      <c r="F903" t="s">
        <v>1659</v>
      </c>
      <c r="G903" s="17" t="s">
        <v>1660</v>
      </c>
      <c r="H903" s="17" t="s">
        <v>1</v>
      </c>
      <c r="I903" s="17" t="s">
        <v>111</v>
      </c>
      <c r="J903" s="17" t="s">
        <v>143</v>
      </c>
      <c r="K903" s="17" t="s">
        <v>1501</v>
      </c>
    </row>
    <row r="904" spans="1:11">
      <c r="A904" s="17" t="s">
        <v>1025</v>
      </c>
      <c r="B904" s="17" t="s">
        <v>966</v>
      </c>
      <c r="C904" s="17" t="s">
        <v>965</v>
      </c>
      <c r="D904" s="17" t="s">
        <v>520</v>
      </c>
      <c r="E904" s="17" t="s">
        <v>2955</v>
      </c>
      <c r="F904" t="s">
        <v>1659</v>
      </c>
      <c r="G904" s="17" t="s">
        <v>1660</v>
      </c>
      <c r="H904" s="17" t="s">
        <v>1</v>
      </c>
      <c r="I904" s="17" t="s">
        <v>111</v>
      </c>
      <c r="J904" s="17" t="s">
        <v>143</v>
      </c>
      <c r="K904" s="17" t="s">
        <v>1501</v>
      </c>
    </row>
    <row r="905" spans="1:11">
      <c r="A905" s="17" t="s">
        <v>1025</v>
      </c>
      <c r="B905" s="17" t="s">
        <v>966</v>
      </c>
      <c r="C905" s="17" t="s">
        <v>965</v>
      </c>
      <c r="D905" s="17" t="s">
        <v>288</v>
      </c>
      <c r="E905" s="17" t="s">
        <v>2955</v>
      </c>
      <c r="F905" t="s">
        <v>1768</v>
      </c>
      <c r="G905" s="17" t="s">
        <v>1769</v>
      </c>
      <c r="H905" s="17" t="s">
        <v>1</v>
      </c>
      <c r="I905" s="17" t="s">
        <v>111</v>
      </c>
      <c r="J905" s="17" t="s">
        <v>143</v>
      </c>
      <c r="K905" s="17" t="s">
        <v>1501</v>
      </c>
    </row>
    <row r="906" spans="1:11">
      <c r="A906" s="17" t="s">
        <v>1025</v>
      </c>
      <c r="B906" s="17" t="s">
        <v>966</v>
      </c>
      <c r="C906" s="17" t="s">
        <v>965</v>
      </c>
      <c r="D906" s="17" t="s">
        <v>1776</v>
      </c>
      <c r="E906" s="17" t="s">
        <v>2955</v>
      </c>
      <c r="F906" t="s">
        <v>1771</v>
      </c>
      <c r="G906" s="17" t="s">
        <v>1772</v>
      </c>
      <c r="H906" s="17" t="s">
        <v>1</v>
      </c>
      <c r="I906" s="17" t="s">
        <v>110</v>
      </c>
      <c r="J906" s="17" t="s">
        <v>109</v>
      </c>
      <c r="K906" s="17" t="s">
        <v>1504</v>
      </c>
    </row>
    <row r="907" spans="1:11">
      <c r="A907" s="17" t="s">
        <v>1025</v>
      </c>
      <c r="B907" s="17" t="s">
        <v>966</v>
      </c>
      <c r="C907" s="17" t="s">
        <v>965</v>
      </c>
      <c r="D907" s="17" t="s">
        <v>443</v>
      </c>
      <c r="E907" s="17" t="s">
        <v>2955</v>
      </c>
      <c r="F907" t="s">
        <v>1499</v>
      </c>
      <c r="G907" s="17" t="s">
        <v>1500</v>
      </c>
      <c r="H907" s="17" t="s">
        <v>1</v>
      </c>
      <c r="I907" s="17" t="s">
        <v>111</v>
      </c>
      <c r="J907" s="17" t="s">
        <v>143</v>
      </c>
      <c r="K907" s="17" t="s">
        <v>1501</v>
      </c>
    </row>
    <row r="908" spans="1:11">
      <c r="A908" s="17" t="s">
        <v>1025</v>
      </c>
      <c r="B908" s="17" t="s">
        <v>966</v>
      </c>
      <c r="C908" s="17" t="s">
        <v>965</v>
      </c>
      <c r="D908" s="17" t="s">
        <v>208</v>
      </c>
      <c r="E908" s="17" t="s">
        <v>2955</v>
      </c>
      <c r="F908" t="s">
        <v>1743</v>
      </c>
      <c r="G908" s="17" t="s">
        <v>1744</v>
      </c>
      <c r="H908" s="17" t="s">
        <v>1</v>
      </c>
      <c r="I908" s="17" t="s">
        <v>111</v>
      </c>
      <c r="J908" s="17" t="s">
        <v>143</v>
      </c>
      <c r="K908" s="17" t="s">
        <v>1501</v>
      </c>
    </row>
    <row r="909" spans="1:11">
      <c r="A909" s="17" t="s">
        <v>1025</v>
      </c>
      <c r="B909" s="17" t="s">
        <v>966</v>
      </c>
      <c r="C909" s="17" t="s">
        <v>965</v>
      </c>
      <c r="D909" s="17" t="s">
        <v>581</v>
      </c>
      <c r="E909" s="17" t="s">
        <v>2955</v>
      </c>
      <c r="F909" t="s">
        <v>1771</v>
      </c>
      <c r="G909" s="17" t="s">
        <v>1772</v>
      </c>
      <c r="H909" s="17" t="s">
        <v>1</v>
      </c>
      <c r="I909" s="17" t="s">
        <v>110</v>
      </c>
      <c r="J909" s="17" t="s">
        <v>109</v>
      </c>
      <c r="K909" s="17" t="s">
        <v>1504</v>
      </c>
    </row>
    <row r="910" spans="1:11">
      <c r="A910" s="17" t="s">
        <v>1025</v>
      </c>
      <c r="B910" s="17" t="s">
        <v>966</v>
      </c>
      <c r="C910" s="17" t="s">
        <v>965</v>
      </c>
      <c r="D910" s="17" t="s">
        <v>1777</v>
      </c>
      <c r="E910" s="17" t="s">
        <v>2955</v>
      </c>
      <c r="F910" t="s">
        <v>1499</v>
      </c>
      <c r="G910" s="17" t="s">
        <v>1500</v>
      </c>
      <c r="H910" s="17" t="s">
        <v>1</v>
      </c>
      <c r="I910" s="17" t="s">
        <v>111</v>
      </c>
      <c r="J910" s="17" t="s">
        <v>143</v>
      </c>
      <c r="K910" s="17" t="s">
        <v>1501</v>
      </c>
    </row>
    <row r="911" spans="1:11">
      <c r="A911" s="17" t="s">
        <v>1025</v>
      </c>
      <c r="B911" s="17" t="s">
        <v>966</v>
      </c>
      <c r="C911" s="17" t="s">
        <v>965</v>
      </c>
      <c r="D911" s="17" t="s">
        <v>1778</v>
      </c>
      <c r="E911" s="17" t="s">
        <v>2955</v>
      </c>
      <c r="F911" t="s">
        <v>1743</v>
      </c>
      <c r="G911" s="17" t="s">
        <v>1744</v>
      </c>
      <c r="H911" s="17" t="s">
        <v>1</v>
      </c>
      <c r="I911" s="17" t="s">
        <v>111</v>
      </c>
      <c r="J911" s="17" t="s">
        <v>143</v>
      </c>
      <c r="K911" s="17" t="s">
        <v>1501</v>
      </c>
    </row>
    <row r="912" spans="1:11">
      <c r="A912" s="17" t="s">
        <v>1025</v>
      </c>
      <c r="B912" s="17" t="s">
        <v>966</v>
      </c>
      <c r="C912" s="17" t="s">
        <v>965</v>
      </c>
      <c r="D912" s="17" t="s">
        <v>444</v>
      </c>
      <c r="E912" s="17" t="s">
        <v>2955</v>
      </c>
      <c r="F912" t="s">
        <v>1499</v>
      </c>
      <c r="G912" s="17" t="s">
        <v>1500</v>
      </c>
      <c r="H912" s="17" t="s">
        <v>1</v>
      </c>
      <c r="I912" s="17" t="s">
        <v>111</v>
      </c>
      <c r="J912" s="17" t="s">
        <v>143</v>
      </c>
      <c r="K912" s="17" t="s">
        <v>1501</v>
      </c>
    </row>
    <row r="913" spans="1:11">
      <c r="A913" s="17" t="s">
        <v>1025</v>
      </c>
      <c r="B913" s="17" t="s">
        <v>966</v>
      </c>
      <c r="C913" s="17" t="s">
        <v>965</v>
      </c>
      <c r="D913" s="17" t="s">
        <v>665</v>
      </c>
      <c r="E913" s="17" t="s">
        <v>2955</v>
      </c>
      <c r="F913" t="s">
        <v>1779</v>
      </c>
      <c r="G913" s="17" t="s">
        <v>1780</v>
      </c>
      <c r="H913" s="17" t="s">
        <v>1</v>
      </c>
      <c r="I913" s="17" t="s">
        <v>111</v>
      </c>
      <c r="J913" s="17" t="s">
        <v>143</v>
      </c>
      <c r="K913" s="17" t="s">
        <v>1501</v>
      </c>
    </row>
    <row r="914" spans="1:11">
      <c r="A914" s="17" t="s">
        <v>1025</v>
      </c>
      <c r="B914" s="17" t="s">
        <v>966</v>
      </c>
      <c r="C914" s="17" t="s">
        <v>965</v>
      </c>
      <c r="D914" s="17" t="s">
        <v>445</v>
      </c>
      <c r="E914" s="17" t="s">
        <v>2955</v>
      </c>
      <c r="F914" t="s">
        <v>1779</v>
      </c>
      <c r="G914" s="17" t="s">
        <v>1780</v>
      </c>
      <c r="H914" s="17" t="s">
        <v>1</v>
      </c>
      <c r="I914" s="17" t="s">
        <v>111</v>
      </c>
      <c r="J914" s="17" t="s">
        <v>143</v>
      </c>
      <c r="K914" s="17" t="s">
        <v>1501</v>
      </c>
    </row>
    <row r="915" spans="1:11">
      <c r="A915" s="17" t="s">
        <v>1025</v>
      </c>
      <c r="B915" s="17" t="s">
        <v>966</v>
      </c>
      <c r="C915" s="17" t="s">
        <v>965</v>
      </c>
      <c r="D915" s="17" t="s">
        <v>1781</v>
      </c>
      <c r="E915" s="17" t="s">
        <v>2955</v>
      </c>
      <c r="F915" t="s">
        <v>1743</v>
      </c>
      <c r="G915" s="17" t="s">
        <v>1744</v>
      </c>
      <c r="H915" s="17" t="s">
        <v>1</v>
      </c>
      <c r="I915" s="17" t="s">
        <v>111</v>
      </c>
      <c r="J915" s="17" t="s">
        <v>143</v>
      </c>
      <c r="K915" s="17" t="s">
        <v>1501</v>
      </c>
    </row>
    <row r="916" spans="1:11">
      <c r="A916" s="17" t="s">
        <v>1025</v>
      </c>
      <c r="B916" s="17" t="s">
        <v>966</v>
      </c>
      <c r="C916" s="17" t="s">
        <v>965</v>
      </c>
      <c r="D916" s="17" t="s">
        <v>292</v>
      </c>
      <c r="E916" s="17" t="s">
        <v>2955</v>
      </c>
      <c r="F916" t="s">
        <v>1743</v>
      </c>
      <c r="G916" s="17" t="s">
        <v>1744</v>
      </c>
      <c r="H916" s="17" t="s">
        <v>1</v>
      </c>
      <c r="I916" s="17" t="s">
        <v>111</v>
      </c>
      <c r="J916" s="17" t="s">
        <v>143</v>
      </c>
      <c r="K916" s="17" t="s">
        <v>1501</v>
      </c>
    </row>
    <row r="917" spans="1:11">
      <c r="A917" s="17" t="s">
        <v>1025</v>
      </c>
      <c r="B917" s="17" t="s">
        <v>966</v>
      </c>
      <c r="C917" s="17" t="s">
        <v>965</v>
      </c>
      <c r="D917" s="17" t="s">
        <v>1782</v>
      </c>
      <c r="E917" s="17" t="s">
        <v>2955</v>
      </c>
      <c r="F917" t="s">
        <v>1779</v>
      </c>
      <c r="G917" s="17" t="s">
        <v>1780</v>
      </c>
      <c r="H917" s="17" t="s">
        <v>1</v>
      </c>
      <c r="I917" s="17" t="s">
        <v>111</v>
      </c>
      <c r="J917" s="17" t="s">
        <v>143</v>
      </c>
      <c r="K917" s="17" t="s">
        <v>1501</v>
      </c>
    </row>
    <row r="918" spans="1:11">
      <c r="A918" s="17" t="s">
        <v>1025</v>
      </c>
      <c r="B918" s="17" t="s">
        <v>966</v>
      </c>
      <c r="C918" s="17" t="s">
        <v>965</v>
      </c>
      <c r="D918" s="17" t="s">
        <v>666</v>
      </c>
      <c r="E918" s="17" t="s">
        <v>2955</v>
      </c>
      <c r="F918" t="s">
        <v>1779</v>
      </c>
      <c r="G918" s="17" t="s">
        <v>1780</v>
      </c>
      <c r="H918" s="17" t="s">
        <v>1</v>
      </c>
      <c r="I918" s="17" t="s">
        <v>111</v>
      </c>
      <c r="J918" s="17" t="s">
        <v>143</v>
      </c>
      <c r="K918" s="17" t="s">
        <v>1501</v>
      </c>
    </row>
    <row r="919" spans="1:11">
      <c r="A919" s="17" t="s">
        <v>1025</v>
      </c>
      <c r="B919" s="17" t="s">
        <v>966</v>
      </c>
      <c r="C919" s="17" t="s">
        <v>965</v>
      </c>
      <c r="D919" s="17" t="s">
        <v>675</v>
      </c>
      <c r="E919" s="17" t="s">
        <v>2955</v>
      </c>
      <c r="F919" t="s">
        <v>1666</v>
      </c>
      <c r="G919" s="17" t="s">
        <v>1667</v>
      </c>
      <c r="H919" s="17" t="s">
        <v>1</v>
      </c>
      <c r="I919" s="17" t="s">
        <v>111</v>
      </c>
      <c r="J919" s="17" t="s">
        <v>143</v>
      </c>
      <c r="K919" s="17" t="s">
        <v>1501</v>
      </c>
    </row>
    <row r="920" spans="1:11">
      <c r="A920" s="17" t="s">
        <v>1025</v>
      </c>
      <c r="B920" s="17" t="s">
        <v>966</v>
      </c>
      <c r="C920" s="17" t="s">
        <v>965</v>
      </c>
      <c r="D920" s="17" t="s">
        <v>658</v>
      </c>
      <c r="E920" s="17" t="s">
        <v>2955</v>
      </c>
      <c r="F920" t="s">
        <v>1779</v>
      </c>
      <c r="G920" s="17" t="s">
        <v>1780</v>
      </c>
      <c r="H920" s="17" t="s">
        <v>1</v>
      </c>
      <c r="I920" s="17" t="s">
        <v>111</v>
      </c>
      <c r="J920" s="17" t="s">
        <v>143</v>
      </c>
      <c r="K920" s="17" t="s">
        <v>1501</v>
      </c>
    </row>
    <row r="921" spans="1:11">
      <c r="A921" s="17" t="s">
        <v>1025</v>
      </c>
      <c r="B921" s="17" t="s">
        <v>966</v>
      </c>
      <c r="C921" s="17" t="s">
        <v>965</v>
      </c>
      <c r="D921" s="17" t="s">
        <v>446</v>
      </c>
      <c r="E921" s="17" t="s">
        <v>2955</v>
      </c>
      <c r="F921" t="s">
        <v>1779</v>
      </c>
      <c r="G921" s="17" t="s">
        <v>1780</v>
      </c>
      <c r="H921" s="17" t="s">
        <v>1</v>
      </c>
      <c r="I921" s="17" t="s">
        <v>111</v>
      </c>
      <c r="J921" s="17" t="s">
        <v>143</v>
      </c>
      <c r="K921" s="17" t="s">
        <v>1501</v>
      </c>
    </row>
    <row r="922" spans="1:11">
      <c r="A922" s="17" t="s">
        <v>1025</v>
      </c>
      <c r="B922" s="17" t="s">
        <v>966</v>
      </c>
      <c r="C922" s="17" t="s">
        <v>965</v>
      </c>
      <c r="D922" s="17" t="s">
        <v>447</v>
      </c>
      <c r="E922" s="17" t="s">
        <v>2955</v>
      </c>
      <c r="F922" t="s">
        <v>1779</v>
      </c>
      <c r="G922" s="17" t="s">
        <v>1780</v>
      </c>
      <c r="H922" s="17" t="s">
        <v>1</v>
      </c>
      <c r="I922" s="17" t="s">
        <v>111</v>
      </c>
      <c r="J922" s="17" t="s">
        <v>143</v>
      </c>
      <c r="K922" s="17" t="s">
        <v>1501</v>
      </c>
    </row>
    <row r="923" spans="1:11">
      <c r="A923" s="17" t="s">
        <v>1025</v>
      </c>
      <c r="B923" s="17" t="s">
        <v>966</v>
      </c>
      <c r="C923" s="17" t="s">
        <v>965</v>
      </c>
      <c r="D923" s="17" t="s">
        <v>206</v>
      </c>
      <c r="E923" s="17" t="s">
        <v>2955</v>
      </c>
      <c r="F923" t="s">
        <v>1743</v>
      </c>
      <c r="G923" s="17" t="s">
        <v>1744</v>
      </c>
      <c r="H923" s="17" t="s">
        <v>1</v>
      </c>
      <c r="I923" s="17" t="s">
        <v>111</v>
      </c>
      <c r="J923" s="17" t="s">
        <v>143</v>
      </c>
      <c r="K923" s="17" t="s">
        <v>1501</v>
      </c>
    </row>
    <row r="924" spans="1:11">
      <c r="A924" s="17" t="s">
        <v>1025</v>
      </c>
      <c r="B924" s="17" t="s">
        <v>966</v>
      </c>
      <c r="C924" s="17" t="s">
        <v>965</v>
      </c>
      <c r="D924" s="17" t="s">
        <v>565</v>
      </c>
      <c r="E924" s="17" t="s">
        <v>2955</v>
      </c>
      <c r="F924" t="s">
        <v>1779</v>
      </c>
      <c r="G924" s="17" t="s">
        <v>1780</v>
      </c>
      <c r="H924" s="17" t="s">
        <v>1</v>
      </c>
      <c r="I924" s="17" t="s">
        <v>111</v>
      </c>
      <c r="J924" s="17" t="s">
        <v>143</v>
      </c>
      <c r="K924" s="17" t="s">
        <v>1501</v>
      </c>
    </row>
    <row r="925" spans="1:11">
      <c r="A925" s="17" t="s">
        <v>1025</v>
      </c>
      <c r="B925" s="17" t="s">
        <v>966</v>
      </c>
      <c r="C925" s="17" t="s">
        <v>965</v>
      </c>
      <c r="D925" s="17" t="s">
        <v>1783</v>
      </c>
      <c r="E925" s="17" t="s">
        <v>2955</v>
      </c>
      <c r="F925" t="s">
        <v>1779</v>
      </c>
      <c r="G925" s="17" t="s">
        <v>1780</v>
      </c>
      <c r="H925" s="17" t="s">
        <v>1</v>
      </c>
      <c r="I925" s="17" t="s">
        <v>111</v>
      </c>
      <c r="J925" s="17" t="s">
        <v>143</v>
      </c>
      <c r="K925" s="17" t="s">
        <v>1501</v>
      </c>
    </row>
    <row r="926" spans="1:11">
      <c r="A926" s="17" t="s">
        <v>1025</v>
      </c>
      <c r="B926" s="17" t="s">
        <v>966</v>
      </c>
      <c r="C926" s="17" t="s">
        <v>965</v>
      </c>
      <c r="D926" s="17" t="s">
        <v>75</v>
      </c>
      <c r="E926" s="17" t="s">
        <v>2955</v>
      </c>
      <c r="F926">
        <v>0</v>
      </c>
      <c r="G926" s="17" t="s">
        <v>1544</v>
      </c>
      <c r="H926" s="17" t="s">
        <v>1</v>
      </c>
      <c r="I926" s="17" t="s">
        <v>108</v>
      </c>
      <c r="J926" s="17" t="s">
        <v>107</v>
      </c>
      <c r="K926" s="17" t="s">
        <v>1543</v>
      </c>
    </row>
    <row r="927" spans="1:11">
      <c r="A927" s="17" t="s">
        <v>1025</v>
      </c>
      <c r="B927" s="17" t="s">
        <v>966</v>
      </c>
      <c r="C927" s="17" t="s">
        <v>965</v>
      </c>
      <c r="D927" s="17" t="s">
        <v>1784</v>
      </c>
      <c r="E927" s="17" t="s">
        <v>2955</v>
      </c>
      <c r="F927" t="s">
        <v>1719</v>
      </c>
      <c r="G927" s="17" t="s">
        <v>1720</v>
      </c>
      <c r="H927" s="17" t="s">
        <v>1</v>
      </c>
      <c r="I927" s="17" t="s">
        <v>111</v>
      </c>
      <c r="J927" s="17" t="s">
        <v>143</v>
      </c>
      <c r="K927" s="17" t="s">
        <v>1501</v>
      </c>
    </row>
    <row r="928" spans="1:11">
      <c r="A928" s="17" t="s">
        <v>1025</v>
      </c>
      <c r="B928" s="17" t="s">
        <v>966</v>
      </c>
      <c r="C928" s="17" t="s">
        <v>965</v>
      </c>
      <c r="D928" s="17" t="s">
        <v>1785</v>
      </c>
      <c r="E928" s="17" t="s">
        <v>2955</v>
      </c>
      <c r="F928" t="s">
        <v>1741</v>
      </c>
      <c r="G928" s="17" t="s">
        <v>1742</v>
      </c>
      <c r="H928" s="17" t="s">
        <v>1</v>
      </c>
      <c r="I928" s="17" t="s">
        <v>111</v>
      </c>
      <c r="J928" s="17" t="s">
        <v>143</v>
      </c>
      <c r="K928" s="17" t="s">
        <v>1501</v>
      </c>
    </row>
    <row r="929" spans="1:11">
      <c r="A929" s="17" t="s">
        <v>1025</v>
      </c>
      <c r="B929" s="17" t="s">
        <v>966</v>
      </c>
      <c r="C929" s="17" t="s">
        <v>965</v>
      </c>
      <c r="D929" s="17" t="s">
        <v>1786</v>
      </c>
      <c r="E929" s="17" t="s">
        <v>2955</v>
      </c>
      <c r="F929" t="s">
        <v>1741</v>
      </c>
      <c r="G929" s="17" t="s">
        <v>1742</v>
      </c>
      <c r="H929" s="17" t="s">
        <v>1</v>
      </c>
      <c r="I929" s="17" t="s">
        <v>111</v>
      </c>
      <c r="J929" s="17" t="s">
        <v>143</v>
      </c>
      <c r="K929" s="17" t="s">
        <v>1501</v>
      </c>
    </row>
    <row r="930" spans="1:11">
      <c r="A930" s="17" t="s">
        <v>1025</v>
      </c>
      <c r="B930" s="17" t="s">
        <v>966</v>
      </c>
      <c r="C930" s="17" t="s">
        <v>965</v>
      </c>
      <c r="D930" s="17" t="s">
        <v>76</v>
      </c>
      <c r="E930" s="17" t="s">
        <v>2955</v>
      </c>
      <c r="F930" t="s">
        <v>1787</v>
      </c>
      <c r="G930" s="17" t="s">
        <v>1788</v>
      </c>
      <c r="H930" s="17" t="s">
        <v>1</v>
      </c>
      <c r="I930" s="17" t="s">
        <v>111</v>
      </c>
      <c r="J930" s="17" t="s">
        <v>143</v>
      </c>
      <c r="K930" s="17" t="s">
        <v>1501</v>
      </c>
    </row>
    <row r="931" spans="1:11">
      <c r="A931" s="17" t="s">
        <v>1025</v>
      </c>
      <c r="B931" s="17" t="s">
        <v>966</v>
      </c>
      <c r="C931" s="17" t="s">
        <v>965</v>
      </c>
      <c r="D931" s="17" t="s">
        <v>77</v>
      </c>
      <c r="E931" s="17" t="s">
        <v>2955</v>
      </c>
      <c r="F931" t="s">
        <v>1787</v>
      </c>
      <c r="G931" s="17" t="s">
        <v>1788</v>
      </c>
      <c r="H931" s="17" t="s">
        <v>1</v>
      </c>
      <c r="I931" s="17" t="s">
        <v>111</v>
      </c>
      <c r="J931" s="17" t="s">
        <v>143</v>
      </c>
      <c r="K931" s="17" t="s">
        <v>1501</v>
      </c>
    </row>
    <row r="932" spans="1:11">
      <c r="A932" s="17" t="s">
        <v>1025</v>
      </c>
      <c r="B932" s="17" t="s">
        <v>966</v>
      </c>
      <c r="C932" s="17" t="s">
        <v>965</v>
      </c>
      <c r="D932" s="17" t="s">
        <v>478</v>
      </c>
      <c r="E932" s="17" t="s">
        <v>2955</v>
      </c>
      <c r="F932" t="s">
        <v>1741</v>
      </c>
      <c r="G932" s="17" t="s">
        <v>1742</v>
      </c>
      <c r="H932" s="17" t="s">
        <v>1</v>
      </c>
      <c r="I932" s="17" t="s">
        <v>111</v>
      </c>
      <c r="J932" s="17" t="s">
        <v>143</v>
      </c>
      <c r="K932" s="17" t="s">
        <v>1501</v>
      </c>
    </row>
    <row r="933" spans="1:11">
      <c r="A933" s="17" t="s">
        <v>1025</v>
      </c>
      <c r="B933" s="17" t="s">
        <v>966</v>
      </c>
      <c r="C933" s="17" t="s">
        <v>965</v>
      </c>
      <c r="D933" s="17" t="s">
        <v>1789</v>
      </c>
      <c r="E933" s="17" t="s">
        <v>2955</v>
      </c>
      <c r="F933" t="s">
        <v>1741</v>
      </c>
      <c r="G933" s="17" t="s">
        <v>1742</v>
      </c>
      <c r="H933" s="17" t="s">
        <v>1</v>
      </c>
      <c r="I933" s="17" t="s">
        <v>111</v>
      </c>
      <c r="J933" s="17" t="s">
        <v>143</v>
      </c>
      <c r="K933" s="17" t="s">
        <v>1501</v>
      </c>
    </row>
    <row r="934" spans="1:11">
      <c r="A934" s="17" t="s">
        <v>1025</v>
      </c>
      <c r="B934" s="17" t="s">
        <v>966</v>
      </c>
      <c r="C934" s="17" t="s">
        <v>965</v>
      </c>
      <c r="D934" s="17" t="s">
        <v>560</v>
      </c>
      <c r="E934" s="17" t="s">
        <v>2955</v>
      </c>
      <c r="F934" t="s">
        <v>1790</v>
      </c>
      <c r="G934" s="17" t="s">
        <v>1791</v>
      </c>
      <c r="H934" s="17" t="s">
        <v>1</v>
      </c>
      <c r="I934" s="17" t="s">
        <v>111</v>
      </c>
      <c r="J934" s="17" t="s">
        <v>143</v>
      </c>
      <c r="K934" s="17" t="s">
        <v>1501</v>
      </c>
    </row>
    <row r="935" spans="1:11">
      <c r="A935" s="17" t="s">
        <v>1025</v>
      </c>
      <c r="B935" s="17" t="s">
        <v>966</v>
      </c>
      <c r="C935" s="17" t="s">
        <v>965</v>
      </c>
      <c r="D935" s="17" t="s">
        <v>561</v>
      </c>
      <c r="E935" s="17" t="s">
        <v>2955</v>
      </c>
      <c r="F935" t="s">
        <v>1790</v>
      </c>
      <c r="G935" s="17" t="s">
        <v>1791</v>
      </c>
      <c r="H935" s="17" t="s">
        <v>1</v>
      </c>
      <c r="I935" s="17" t="s">
        <v>111</v>
      </c>
      <c r="J935" s="17" t="s">
        <v>143</v>
      </c>
      <c r="K935" s="17" t="s">
        <v>1501</v>
      </c>
    </row>
    <row r="936" spans="1:11">
      <c r="A936" s="17" t="s">
        <v>1025</v>
      </c>
      <c r="B936" s="17" t="s">
        <v>966</v>
      </c>
      <c r="C936" s="17" t="s">
        <v>965</v>
      </c>
      <c r="D936" s="17" t="s">
        <v>78</v>
      </c>
      <c r="E936" s="17" t="s">
        <v>2955</v>
      </c>
      <c r="F936" t="s">
        <v>1787</v>
      </c>
      <c r="G936" s="17" t="s">
        <v>1788</v>
      </c>
      <c r="H936" s="17" t="s">
        <v>1</v>
      </c>
      <c r="I936" s="17" t="s">
        <v>111</v>
      </c>
      <c r="J936" s="17" t="s">
        <v>143</v>
      </c>
      <c r="K936" s="17" t="s">
        <v>1501</v>
      </c>
    </row>
    <row r="937" spans="1:11">
      <c r="A937" s="17" t="s">
        <v>1025</v>
      </c>
      <c r="B937" s="17" t="s">
        <v>966</v>
      </c>
      <c r="C937" s="17" t="s">
        <v>965</v>
      </c>
      <c r="D937" s="17" t="s">
        <v>551</v>
      </c>
      <c r="E937" s="17" t="s">
        <v>2955</v>
      </c>
      <c r="F937" t="s">
        <v>1792</v>
      </c>
      <c r="G937" s="17" t="s">
        <v>1793</v>
      </c>
      <c r="H937" s="17" t="s">
        <v>1</v>
      </c>
      <c r="I937" s="17" t="s">
        <v>110</v>
      </c>
      <c r="J937" s="17" t="s">
        <v>109</v>
      </c>
      <c r="K937" s="17" t="s">
        <v>1504</v>
      </c>
    </row>
    <row r="938" spans="1:11">
      <c r="A938" s="17" t="s">
        <v>1025</v>
      </c>
      <c r="B938" s="17" t="s">
        <v>966</v>
      </c>
      <c r="C938" s="17" t="s">
        <v>965</v>
      </c>
      <c r="D938" s="17" t="s">
        <v>154</v>
      </c>
      <c r="E938" s="17" t="s">
        <v>2955</v>
      </c>
      <c r="F938" t="s">
        <v>1719</v>
      </c>
      <c r="G938" s="17" t="s">
        <v>1720</v>
      </c>
      <c r="H938" s="17" t="s">
        <v>1</v>
      </c>
      <c r="I938" s="17" t="s">
        <v>111</v>
      </c>
      <c r="J938" s="17" t="s">
        <v>143</v>
      </c>
      <c r="K938" s="17" t="s">
        <v>1501</v>
      </c>
    </row>
    <row r="939" spans="1:11">
      <c r="A939" s="17" t="s">
        <v>1025</v>
      </c>
      <c r="B939" s="17" t="s">
        <v>966</v>
      </c>
      <c r="C939" s="17" t="s">
        <v>965</v>
      </c>
      <c r="D939" s="17" t="s">
        <v>86</v>
      </c>
      <c r="E939" s="17" t="s">
        <v>2955</v>
      </c>
      <c r="F939" t="s">
        <v>1787</v>
      </c>
      <c r="G939" s="17" t="s">
        <v>1788</v>
      </c>
      <c r="H939" s="17" t="s">
        <v>1</v>
      </c>
      <c r="I939" s="17" t="s">
        <v>111</v>
      </c>
      <c r="J939" s="17" t="s">
        <v>143</v>
      </c>
      <c r="K939" s="17" t="s">
        <v>1501</v>
      </c>
    </row>
    <row r="940" spans="1:11">
      <c r="A940" s="17" t="s">
        <v>1025</v>
      </c>
      <c r="B940" s="17" t="s">
        <v>966</v>
      </c>
      <c r="C940" s="17" t="s">
        <v>965</v>
      </c>
      <c r="D940" s="17" t="s">
        <v>558</v>
      </c>
      <c r="E940" s="17" t="s">
        <v>2955</v>
      </c>
      <c r="F940" t="s">
        <v>1790</v>
      </c>
      <c r="G940" s="17" t="s">
        <v>1791</v>
      </c>
      <c r="H940" s="17" t="s">
        <v>1</v>
      </c>
      <c r="I940" s="17" t="s">
        <v>111</v>
      </c>
      <c r="J940" s="17" t="s">
        <v>143</v>
      </c>
      <c r="K940" s="17" t="s">
        <v>1501</v>
      </c>
    </row>
    <row r="941" spans="1:11">
      <c r="A941" s="17" t="s">
        <v>1025</v>
      </c>
      <c r="B941" s="17" t="s">
        <v>966</v>
      </c>
      <c r="C941" s="17" t="s">
        <v>965</v>
      </c>
      <c r="D941" s="17" t="s">
        <v>479</v>
      </c>
      <c r="E941" s="17" t="s">
        <v>2955</v>
      </c>
      <c r="F941" t="s">
        <v>1741</v>
      </c>
      <c r="G941" s="17" t="s">
        <v>1742</v>
      </c>
      <c r="H941" s="17" t="s">
        <v>1</v>
      </c>
      <c r="I941" s="17" t="s">
        <v>111</v>
      </c>
      <c r="J941" s="17" t="s">
        <v>143</v>
      </c>
      <c r="K941" s="17" t="s">
        <v>1501</v>
      </c>
    </row>
    <row r="942" spans="1:11">
      <c r="A942" s="17" t="s">
        <v>1025</v>
      </c>
      <c r="B942" s="17" t="s">
        <v>966</v>
      </c>
      <c r="C942" s="17" t="s">
        <v>965</v>
      </c>
      <c r="D942" s="17" t="s">
        <v>570</v>
      </c>
      <c r="E942" s="17" t="s">
        <v>2955</v>
      </c>
      <c r="F942" t="s">
        <v>1741</v>
      </c>
      <c r="G942" s="17" t="s">
        <v>1742</v>
      </c>
      <c r="H942" s="17" t="s">
        <v>1</v>
      </c>
      <c r="I942" s="17" t="s">
        <v>111</v>
      </c>
      <c r="J942" s="17" t="s">
        <v>143</v>
      </c>
      <c r="K942" s="17" t="s">
        <v>1501</v>
      </c>
    </row>
    <row r="943" spans="1:11">
      <c r="A943" s="17" t="s">
        <v>1025</v>
      </c>
      <c r="B943" s="17" t="s">
        <v>966</v>
      </c>
      <c r="C943" s="17" t="s">
        <v>965</v>
      </c>
      <c r="D943" s="17" t="s">
        <v>146</v>
      </c>
      <c r="E943" s="17" t="s">
        <v>2955</v>
      </c>
      <c r="F943" t="s">
        <v>1719</v>
      </c>
      <c r="G943" s="17" t="s">
        <v>1720</v>
      </c>
      <c r="H943" s="17" t="s">
        <v>1</v>
      </c>
      <c r="I943" s="17" t="s">
        <v>111</v>
      </c>
      <c r="J943" s="17" t="s">
        <v>143</v>
      </c>
      <c r="K943" s="17" t="s">
        <v>1501</v>
      </c>
    </row>
    <row r="944" spans="1:11">
      <c r="A944" s="17" t="s">
        <v>1025</v>
      </c>
      <c r="B944" s="17" t="s">
        <v>966</v>
      </c>
      <c r="C944" s="17" t="s">
        <v>965</v>
      </c>
      <c r="D944" s="17" t="s">
        <v>1794</v>
      </c>
      <c r="E944" s="17" t="s">
        <v>2955</v>
      </c>
      <c r="F944" t="s">
        <v>1741</v>
      </c>
      <c r="G944" s="17" t="s">
        <v>1742</v>
      </c>
      <c r="H944" s="17" t="s">
        <v>1</v>
      </c>
      <c r="I944" s="17" t="s">
        <v>111</v>
      </c>
      <c r="J944" s="17" t="s">
        <v>143</v>
      </c>
      <c r="K944" s="17" t="s">
        <v>1501</v>
      </c>
    </row>
    <row r="945" spans="1:11">
      <c r="A945" s="17" t="s">
        <v>1025</v>
      </c>
      <c r="B945" s="17" t="s">
        <v>966</v>
      </c>
      <c r="C945" s="17" t="s">
        <v>965</v>
      </c>
      <c r="D945" s="17" t="s">
        <v>480</v>
      </c>
      <c r="E945" s="17" t="s">
        <v>2955</v>
      </c>
      <c r="F945" t="s">
        <v>1741</v>
      </c>
      <c r="G945" s="17" t="s">
        <v>1742</v>
      </c>
      <c r="H945" s="17" t="s">
        <v>1</v>
      </c>
      <c r="I945" s="17" t="s">
        <v>111</v>
      </c>
      <c r="J945" s="17" t="s">
        <v>143</v>
      </c>
      <c r="K945" s="17" t="s">
        <v>1501</v>
      </c>
    </row>
    <row r="946" spans="1:11">
      <c r="A946" s="17" t="s">
        <v>1025</v>
      </c>
      <c r="B946" s="17" t="s">
        <v>966</v>
      </c>
      <c r="C946" s="17" t="s">
        <v>965</v>
      </c>
      <c r="D946" s="17" t="s">
        <v>150</v>
      </c>
      <c r="E946" s="17" t="s">
        <v>2955</v>
      </c>
      <c r="F946" t="s">
        <v>1719</v>
      </c>
      <c r="G946" s="17" t="s">
        <v>1720</v>
      </c>
      <c r="H946" s="17" t="s">
        <v>1</v>
      </c>
      <c r="I946" s="17" t="s">
        <v>111</v>
      </c>
      <c r="J946" s="17" t="s">
        <v>143</v>
      </c>
      <c r="K946" s="17" t="s">
        <v>1501</v>
      </c>
    </row>
    <row r="947" spans="1:11">
      <c r="A947" s="17" t="s">
        <v>1025</v>
      </c>
      <c r="B947" s="17" t="s">
        <v>966</v>
      </c>
      <c r="C947" s="17" t="s">
        <v>965</v>
      </c>
      <c r="D947" s="17" t="s">
        <v>79</v>
      </c>
      <c r="E947" s="17" t="s">
        <v>2955</v>
      </c>
      <c r="F947" t="s">
        <v>1787</v>
      </c>
      <c r="G947" s="17" t="s">
        <v>1788</v>
      </c>
      <c r="H947" s="17" t="s">
        <v>1</v>
      </c>
      <c r="I947" s="17" t="s">
        <v>111</v>
      </c>
      <c r="J947" s="17" t="s">
        <v>143</v>
      </c>
      <c r="K947" s="17" t="s">
        <v>1501</v>
      </c>
    </row>
    <row r="948" spans="1:11">
      <c r="A948" s="17" t="s">
        <v>1025</v>
      </c>
      <c r="B948" s="17" t="s">
        <v>966</v>
      </c>
      <c r="C948" s="17" t="s">
        <v>965</v>
      </c>
      <c r="D948" s="17" t="s">
        <v>80</v>
      </c>
      <c r="E948" s="17" t="s">
        <v>2955</v>
      </c>
      <c r="F948" t="s">
        <v>1787</v>
      </c>
      <c r="G948" s="17" t="s">
        <v>1788</v>
      </c>
      <c r="H948" s="17" t="s">
        <v>1</v>
      </c>
      <c r="I948" s="17" t="s">
        <v>111</v>
      </c>
      <c r="J948" s="17" t="s">
        <v>143</v>
      </c>
      <c r="K948" s="17" t="s">
        <v>1501</v>
      </c>
    </row>
    <row r="949" spans="1:11">
      <c r="A949" s="17" t="s">
        <v>1025</v>
      </c>
      <c r="B949" s="17" t="s">
        <v>966</v>
      </c>
      <c r="C949" s="17" t="s">
        <v>965</v>
      </c>
      <c r="D949" s="17" t="s">
        <v>81</v>
      </c>
      <c r="E949" s="17" t="s">
        <v>2955</v>
      </c>
      <c r="F949" t="s">
        <v>1787</v>
      </c>
      <c r="G949" s="17" t="s">
        <v>1788</v>
      </c>
      <c r="H949" s="17" t="s">
        <v>1</v>
      </c>
      <c r="I949" s="17" t="s">
        <v>111</v>
      </c>
      <c r="J949" s="17" t="s">
        <v>143</v>
      </c>
      <c r="K949" s="17" t="s">
        <v>1501</v>
      </c>
    </row>
    <row r="950" spans="1:11">
      <c r="A950" s="17" t="s">
        <v>1025</v>
      </c>
      <c r="B950" s="17" t="s">
        <v>966</v>
      </c>
      <c r="C950" s="17" t="s">
        <v>965</v>
      </c>
      <c r="D950" s="17" t="s">
        <v>1795</v>
      </c>
      <c r="E950" s="17" t="s">
        <v>2955</v>
      </c>
      <c r="F950" t="s">
        <v>1741</v>
      </c>
      <c r="G950" s="17" t="s">
        <v>1742</v>
      </c>
      <c r="H950" s="17" t="s">
        <v>1</v>
      </c>
      <c r="I950" s="17" t="s">
        <v>111</v>
      </c>
      <c r="J950" s="17" t="s">
        <v>143</v>
      </c>
      <c r="K950" s="17" t="s">
        <v>1501</v>
      </c>
    </row>
    <row r="951" spans="1:11">
      <c r="A951" s="17" t="s">
        <v>1025</v>
      </c>
      <c r="B951" s="17" t="s">
        <v>966</v>
      </c>
      <c r="C951" s="17" t="s">
        <v>965</v>
      </c>
      <c r="D951" s="17" t="s">
        <v>82</v>
      </c>
      <c r="E951" s="17" t="s">
        <v>2955</v>
      </c>
      <c r="F951" t="s">
        <v>1787</v>
      </c>
      <c r="G951" s="17" t="s">
        <v>1788</v>
      </c>
      <c r="H951" s="17" t="s">
        <v>1</v>
      </c>
      <c r="I951" s="17" t="s">
        <v>111</v>
      </c>
      <c r="J951" s="17" t="s">
        <v>143</v>
      </c>
      <c r="K951" s="17" t="s">
        <v>1501</v>
      </c>
    </row>
    <row r="952" spans="1:11">
      <c r="A952" s="17" t="s">
        <v>1025</v>
      </c>
      <c r="B952" s="17" t="s">
        <v>966</v>
      </c>
      <c r="C952" s="17" t="s">
        <v>965</v>
      </c>
      <c r="D952" s="17" t="s">
        <v>1796</v>
      </c>
      <c r="E952" s="17" t="s">
        <v>2955</v>
      </c>
      <c r="F952" t="s">
        <v>1790</v>
      </c>
      <c r="G952" s="17" t="s">
        <v>1791</v>
      </c>
      <c r="H952" s="17" t="s">
        <v>1</v>
      </c>
      <c r="I952" s="17" t="s">
        <v>111</v>
      </c>
      <c r="J952" s="17" t="s">
        <v>143</v>
      </c>
      <c r="K952" s="17" t="s">
        <v>1501</v>
      </c>
    </row>
    <row r="953" spans="1:11">
      <c r="A953" s="17" t="s">
        <v>1025</v>
      </c>
      <c r="B953" s="17" t="s">
        <v>966</v>
      </c>
      <c r="C953" s="17" t="s">
        <v>965</v>
      </c>
      <c r="D953" s="17" t="s">
        <v>557</v>
      </c>
      <c r="E953" s="17" t="s">
        <v>2955</v>
      </c>
      <c r="F953" t="s">
        <v>1790</v>
      </c>
      <c r="G953" s="17" t="s">
        <v>1791</v>
      </c>
      <c r="H953" s="17" t="s">
        <v>1</v>
      </c>
      <c r="I953" s="17" t="s">
        <v>111</v>
      </c>
      <c r="J953" s="17" t="s">
        <v>143</v>
      </c>
      <c r="K953" s="17" t="s">
        <v>1501</v>
      </c>
    </row>
    <row r="954" spans="1:11">
      <c r="A954" s="17" t="s">
        <v>1025</v>
      </c>
      <c r="B954" s="17" t="s">
        <v>966</v>
      </c>
      <c r="C954" s="17" t="s">
        <v>965</v>
      </c>
      <c r="D954" s="17" t="s">
        <v>559</v>
      </c>
      <c r="E954" s="17" t="s">
        <v>2955</v>
      </c>
      <c r="F954" t="s">
        <v>1790</v>
      </c>
      <c r="G954" s="17" t="s">
        <v>1791</v>
      </c>
      <c r="H954" s="17" t="s">
        <v>1</v>
      </c>
      <c r="I954" s="17" t="s">
        <v>111</v>
      </c>
      <c r="J954" s="17" t="s">
        <v>143</v>
      </c>
      <c r="K954" s="17" t="s">
        <v>1501</v>
      </c>
    </row>
    <row r="955" spans="1:11">
      <c r="A955" s="17" t="s">
        <v>1025</v>
      </c>
      <c r="B955" s="17" t="s">
        <v>966</v>
      </c>
      <c r="C955" s="17" t="s">
        <v>965</v>
      </c>
      <c r="D955" s="17" t="s">
        <v>1797</v>
      </c>
      <c r="E955" s="17" t="s">
        <v>2955</v>
      </c>
      <c r="F955" t="s">
        <v>1790</v>
      </c>
      <c r="G955" s="17" t="s">
        <v>1791</v>
      </c>
      <c r="H955" s="17" t="s">
        <v>1</v>
      </c>
      <c r="I955" s="17" t="s">
        <v>111</v>
      </c>
      <c r="J955" s="17" t="s">
        <v>143</v>
      </c>
      <c r="K955" s="17" t="s">
        <v>1501</v>
      </c>
    </row>
    <row r="956" spans="1:11">
      <c r="A956" s="17" t="s">
        <v>1025</v>
      </c>
      <c r="B956" s="17" t="s">
        <v>966</v>
      </c>
      <c r="C956" s="17" t="s">
        <v>965</v>
      </c>
      <c r="D956" s="17" t="s">
        <v>142</v>
      </c>
      <c r="E956" s="17" t="s">
        <v>2955</v>
      </c>
      <c r="F956" t="s">
        <v>1719</v>
      </c>
      <c r="G956" s="17" t="s">
        <v>1720</v>
      </c>
      <c r="H956" s="17" t="s">
        <v>1</v>
      </c>
      <c r="I956" s="17" t="s">
        <v>111</v>
      </c>
      <c r="J956" s="17" t="s">
        <v>143</v>
      </c>
      <c r="K956" s="17" t="s">
        <v>1501</v>
      </c>
    </row>
    <row r="957" spans="1:11">
      <c r="A957" s="17" t="s">
        <v>1025</v>
      </c>
      <c r="B957" s="17" t="s">
        <v>966</v>
      </c>
      <c r="C957" s="17" t="s">
        <v>965</v>
      </c>
      <c r="D957" s="17" t="s">
        <v>152</v>
      </c>
      <c r="E957" s="17" t="s">
        <v>2955</v>
      </c>
      <c r="F957" t="s">
        <v>1719</v>
      </c>
      <c r="G957" s="17" t="s">
        <v>1720</v>
      </c>
      <c r="H957" s="17" t="s">
        <v>1</v>
      </c>
      <c r="I957" s="17" t="s">
        <v>111</v>
      </c>
      <c r="J957" s="17" t="s">
        <v>143</v>
      </c>
      <c r="K957" s="17" t="s">
        <v>1501</v>
      </c>
    </row>
    <row r="958" spans="1:11">
      <c r="A958" s="17" t="s">
        <v>1025</v>
      </c>
      <c r="B958" s="17" t="s">
        <v>966</v>
      </c>
      <c r="C958" s="17" t="s">
        <v>965</v>
      </c>
      <c r="D958" s="17" t="s">
        <v>645</v>
      </c>
      <c r="E958" s="17" t="s">
        <v>2955</v>
      </c>
      <c r="F958" t="s">
        <v>1719</v>
      </c>
      <c r="G958" s="17" t="s">
        <v>1720</v>
      </c>
      <c r="H958" s="17" t="s">
        <v>1</v>
      </c>
      <c r="I958" s="17" t="s">
        <v>111</v>
      </c>
      <c r="J958" s="17" t="s">
        <v>143</v>
      </c>
      <c r="K958" s="17" t="s">
        <v>1501</v>
      </c>
    </row>
    <row r="959" spans="1:11">
      <c r="A959" s="17" t="s">
        <v>1025</v>
      </c>
      <c r="B959" s="17" t="s">
        <v>966</v>
      </c>
      <c r="C959" s="17" t="s">
        <v>965</v>
      </c>
      <c r="D959" s="17" t="s">
        <v>83</v>
      </c>
      <c r="E959" s="17" t="s">
        <v>2955</v>
      </c>
      <c r="F959" t="s">
        <v>1787</v>
      </c>
      <c r="G959" s="17" t="s">
        <v>1788</v>
      </c>
      <c r="H959" s="17" t="s">
        <v>1</v>
      </c>
      <c r="I959" s="17" t="s">
        <v>111</v>
      </c>
      <c r="J959" s="17" t="s">
        <v>143</v>
      </c>
      <c r="K959" s="17" t="s">
        <v>1501</v>
      </c>
    </row>
    <row r="960" spans="1:11">
      <c r="A960" s="17" t="s">
        <v>1025</v>
      </c>
      <c r="B960" s="17" t="s">
        <v>966</v>
      </c>
      <c r="C960" s="17" t="s">
        <v>965</v>
      </c>
      <c r="D960" s="17" t="s">
        <v>144</v>
      </c>
      <c r="E960" s="17" t="s">
        <v>2955</v>
      </c>
      <c r="F960" t="s">
        <v>1719</v>
      </c>
      <c r="G960" s="17" t="s">
        <v>1720</v>
      </c>
      <c r="H960" s="17" t="s">
        <v>1</v>
      </c>
      <c r="I960" s="17" t="s">
        <v>111</v>
      </c>
      <c r="J960" s="17" t="s">
        <v>143</v>
      </c>
      <c r="K960" s="17" t="s">
        <v>1501</v>
      </c>
    </row>
    <row r="961" spans="1:11">
      <c r="A961" s="17" t="s">
        <v>1025</v>
      </c>
      <c r="B961" s="17" t="s">
        <v>966</v>
      </c>
      <c r="C961" s="17" t="s">
        <v>965</v>
      </c>
      <c r="D961" s="17" t="s">
        <v>1798</v>
      </c>
      <c r="E961" s="17" t="s">
        <v>2955</v>
      </c>
      <c r="F961" t="s">
        <v>1790</v>
      </c>
      <c r="G961" s="17" t="s">
        <v>1791</v>
      </c>
      <c r="H961" s="17" t="s">
        <v>1</v>
      </c>
      <c r="I961" s="17" t="s">
        <v>111</v>
      </c>
      <c r="J961" s="17" t="s">
        <v>143</v>
      </c>
      <c r="K961" s="17" t="s">
        <v>1501</v>
      </c>
    </row>
    <row r="962" spans="1:11">
      <c r="A962" s="17" t="s">
        <v>1025</v>
      </c>
      <c r="B962" s="17" t="s">
        <v>966</v>
      </c>
      <c r="C962" s="17" t="s">
        <v>965</v>
      </c>
      <c r="D962" s="17" t="s">
        <v>84</v>
      </c>
      <c r="E962" s="17" t="s">
        <v>2955</v>
      </c>
      <c r="F962" t="s">
        <v>1719</v>
      </c>
      <c r="G962" s="17" t="s">
        <v>1720</v>
      </c>
      <c r="H962" s="17" t="s">
        <v>1</v>
      </c>
      <c r="I962" s="17" t="s">
        <v>111</v>
      </c>
      <c r="J962" s="17" t="s">
        <v>143</v>
      </c>
      <c r="K962" s="17" t="s">
        <v>1501</v>
      </c>
    </row>
    <row r="963" spans="1:11">
      <c r="A963" s="17" t="s">
        <v>1025</v>
      </c>
      <c r="B963" s="17" t="s">
        <v>966</v>
      </c>
      <c r="C963" s="17" t="s">
        <v>965</v>
      </c>
      <c r="D963" s="17" t="s">
        <v>1799</v>
      </c>
      <c r="E963" s="17" t="s">
        <v>2955</v>
      </c>
      <c r="F963" t="s">
        <v>1790</v>
      </c>
      <c r="G963" s="17" t="s">
        <v>1791</v>
      </c>
      <c r="H963" s="17" t="s">
        <v>1</v>
      </c>
      <c r="I963" s="17" t="s">
        <v>111</v>
      </c>
      <c r="J963" s="17" t="s">
        <v>143</v>
      </c>
      <c r="K963" s="17" t="s">
        <v>1501</v>
      </c>
    </row>
    <row r="964" spans="1:11">
      <c r="A964" s="17" t="s">
        <v>1025</v>
      </c>
      <c r="B964" s="17" t="s">
        <v>966</v>
      </c>
      <c r="C964" s="17" t="s">
        <v>965</v>
      </c>
      <c r="D964" s="17" t="s">
        <v>151</v>
      </c>
      <c r="E964" s="17" t="s">
        <v>2955</v>
      </c>
      <c r="F964" t="s">
        <v>1719</v>
      </c>
      <c r="G964" s="17" t="s">
        <v>1720</v>
      </c>
      <c r="H964" s="17" t="s">
        <v>1</v>
      </c>
      <c r="I964" s="17" t="s">
        <v>111</v>
      </c>
      <c r="J964" s="17" t="s">
        <v>143</v>
      </c>
      <c r="K964" s="17" t="s">
        <v>1501</v>
      </c>
    </row>
    <row r="965" spans="1:11">
      <c r="A965" s="17" t="s">
        <v>1025</v>
      </c>
      <c r="B965" s="17" t="s">
        <v>966</v>
      </c>
      <c r="C965" s="17" t="s">
        <v>965</v>
      </c>
      <c r="D965" s="17" t="s">
        <v>646</v>
      </c>
      <c r="E965" s="17" t="s">
        <v>2955</v>
      </c>
      <c r="F965" t="s">
        <v>1719</v>
      </c>
      <c r="G965" s="17" t="s">
        <v>1720</v>
      </c>
      <c r="H965" s="17" t="s">
        <v>1</v>
      </c>
      <c r="I965" s="17" t="s">
        <v>111</v>
      </c>
      <c r="J965" s="17" t="s">
        <v>143</v>
      </c>
      <c r="K965" s="17" t="s">
        <v>1501</v>
      </c>
    </row>
    <row r="966" spans="1:11">
      <c r="A966" s="17" t="s">
        <v>1025</v>
      </c>
      <c r="B966" s="17" t="s">
        <v>966</v>
      </c>
      <c r="C966" s="17" t="s">
        <v>965</v>
      </c>
      <c r="D966" s="17" t="s">
        <v>1800</v>
      </c>
      <c r="E966" s="17" t="s">
        <v>2955</v>
      </c>
      <c r="F966" t="s">
        <v>1787</v>
      </c>
      <c r="G966" s="17" t="s">
        <v>1788</v>
      </c>
      <c r="H966" s="17" t="s">
        <v>1</v>
      </c>
      <c r="I966" s="17" t="s">
        <v>111</v>
      </c>
      <c r="J966" s="17" t="s">
        <v>143</v>
      </c>
      <c r="K966" s="17" t="s">
        <v>1501</v>
      </c>
    </row>
    <row r="967" spans="1:11">
      <c r="A967" s="17" t="s">
        <v>1025</v>
      </c>
      <c r="B967" s="17" t="s">
        <v>966</v>
      </c>
      <c r="C967" s="17" t="s">
        <v>965</v>
      </c>
      <c r="D967" s="17" t="s">
        <v>85</v>
      </c>
      <c r="E967" s="17" t="s">
        <v>2955</v>
      </c>
      <c r="F967" t="s">
        <v>1787</v>
      </c>
      <c r="G967" s="17" t="s">
        <v>1788</v>
      </c>
      <c r="H967" s="17" t="s">
        <v>1</v>
      </c>
      <c r="I967" s="17" t="s">
        <v>111</v>
      </c>
      <c r="J967" s="17" t="s">
        <v>143</v>
      </c>
      <c r="K967" s="17" t="s">
        <v>1501</v>
      </c>
    </row>
    <row r="968" spans="1:11">
      <c r="A968" s="17" t="s">
        <v>1025</v>
      </c>
      <c r="B968" s="17" t="s">
        <v>966</v>
      </c>
      <c r="C968" s="17" t="s">
        <v>965</v>
      </c>
      <c r="D968" s="17" t="s">
        <v>153</v>
      </c>
      <c r="E968" s="17" t="s">
        <v>2955</v>
      </c>
      <c r="F968" t="s">
        <v>1719</v>
      </c>
      <c r="G968" s="17" t="s">
        <v>1720</v>
      </c>
      <c r="H968" s="17" t="s">
        <v>1</v>
      </c>
      <c r="I968" s="17" t="s">
        <v>111</v>
      </c>
      <c r="J968" s="17" t="s">
        <v>143</v>
      </c>
      <c r="K968" s="17" t="s">
        <v>1501</v>
      </c>
    </row>
    <row r="969" spans="1:11">
      <c r="A969" s="17" t="s">
        <v>1025</v>
      </c>
      <c r="B969" s="17" t="s">
        <v>966</v>
      </c>
      <c r="C969" s="17" t="s">
        <v>965</v>
      </c>
      <c r="D969" s="17" t="s">
        <v>149</v>
      </c>
      <c r="E969" s="17" t="s">
        <v>2955</v>
      </c>
      <c r="F969" t="s">
        <v>1719</v>
      </c>
      <c r="G969" s="17" t="s">
        <v>1720</v>
      </c>
      <c r="H969" s="17" t="s">
        <v>1</v>
      </c>
      <c r="I969" s="17" t="s">
        <v>111</v>
      </c>
      <c r="J969" s="17" t="s">
        <v>143</v>
      </c>
      <c r="K969" s="17" t="s">
        <v>1501</v>
      </c>
    </row>
    <row r="970" spans="1:11">
      <c r="A970" s="17" t="s">
        <v>1025</v>
      </c>
      <c r="B970" s="17" t="s">
        <v>966</v>
      </c>
      <c r="C970" s="17" t="s">
        <v>965</v>
      </c>
      <c r="D970" s="17" t="s">
        <v>145</v>
      </c>
      <c r="E970" s="17" t="s">
        <v>2955</v>
      </c>
      <c r="F970" t="s">
        <v>1719</v>
      </c>
      <c r="G970" s="17" t="s">
        <v>1720</v>
      </c>
      <c r="H970" s="17" t="s">
        <v>1</v>
      </c>
      <c r="I970" s="17" t="s">
        <v>111</v>
      </c>
      <c r="J970" s="17" t="s">
        <v>143</v>
      </c>
      <c r="K970" s="17" t="s">
        <v>1501</v>
      </c>
    </row>
    <row r="971" spans="1:11">
      <c r="A971" s="17" t="s">
        <v>1025</v>
      </c>
      <c r="B971" s="17" t="s">
        <v>966</v>
      </c>
      <c r="C971" s="17" t="s">
        <v>965</v>
      </c>
      <c r="D971" s="17" t="s">
        <v>1801</v>
      </c>
      <c r="E971" s="17" t="s">
        <v>2955</v>
      </c>
      <c r="F971" t="s">
        <v>1741</v>
      </c>
      <c r="G971" s="17" t="s">
        <v>1742</v>
      </c>
      <c r="H971" s="17" t="s">
        <v>1</v>
      </c>
      <c r="I971" s="17" t="s">
        <v>111</v>
      </c>
      <c r="J971" s="17" t="s">
        <v>143</v>
      </c>
      <c r="K971" s="17" t="s">
        <v>1501</v>
      </c>
    </row>
    <row r="972" spans="1:11">
      <c r="A972" s="17" t="s">
        <v>1025</v>
      </c>
      <c r="B972" s="17" t="s">
        <v>966</v>
      </c>
      <c r="C972" s="17" t="s">
        <v>965</v>
      </c>
      <c r="D972" s="17" t="s">
        <v>1802</v>
      </c>
      <c r="E972" s="17" t="s">
        <v>2955</v>
      </c>
      <c r="F972" t="s">
        <v>1803</v>
      </c>
      <c r="G972" s="17" t="s">
        <v>1804</v>
      </c>
      <c r="H972" s="17" t="s">
        <v>1</v>
      </c>
      <c r="I972" s="17" t="s">
        <v>111</v>
      </c>
      <c r="J972" s="17" t="s">
        <v>143</v>
      </c>
      <c r="K972" s="17" t="s">
        <v>1501</v>
      </c>
    </row>
    <row r="973" spans="1:11">
      <c r="A973" s="17" t="s">
        <v>1025</v>
      </c>
      <c r="B973" s="17" t="s">
        <v>966</v>
      </c>
      <c r="C973" s="17" t="s">
        <v>965</v>
      </c>
      <c r="D973" s="17" t="s">
        <v>1805</v>
      </c>
      <c r="E973" s="17" t="s">
        <v>2955</v>
      </c>
      <c r="F973" t="s">
        <v>1803</v>
      </c>
      <c r="G973" s="17" t="s">
        <v>1804</v>
      </c>
      <c r="H973" s="17" t="s">
        <v>1</v>
      </c>
      <c r="I973" s="17" t="s">
        <v>111</v>
      </c>
      <c r="J973" s="17" t="s">
        <v>143</v>
      </c>
      <c r="K973" s="17" t="s">
        <v>1501</v>
      </c>
    </row>
    <row r="974" spans="1:11">
      <c r="A974" s="17" t="s">
        <v>1025</v>
      </c>
      <c r="B974" s="17" t="s">
        <v>966</v>
      </c>
      <c r="C974" s="17" t="s">
        <v>965</v>
      </c>
      <c r="D974" s="17" t="s">
        <v>1806</v>
      </c>
      <c r="E974" s="17" t="s">
        <v>2955</v>
      </c>
      <c r="F974" t="s">
        <v>1807</v>
      </c>
      <c r="G974" s="17" t="s">
        <v>1808</v>
      </c>
      <c r="H974" s="17" t="s">
        <v>1</v>
      </c>
      <c r="I974" s="17" t="s">
        <v>111</v>
      </c>
      <c r="J974" s="17" t="s">
        <v>143</v>
      </c>
      <c r="K974" s="17" t="s">
        <v>1501</v>
      </c>
    </row>
    <row r="975" spans="1:11">
      <c r="A975" s="17" t="s">
        <v>1025</v>
      </c>
      <c r="B975" s="17" t="s">
        <v>966</v>
      </c>
      <c r="C975" s="17" t="s">
        <v>965</v>
      </c>
      <c r="D975" s="17" t="s">
        <v>1809</v>
      </c>
      <c r="E975" s="17" t="s">
        <v>2955</v>
      </c>
      <c r="F975" t="s">
        <v>1807</v>
      </c>
      <c r="G975" s="17" t="s">
        <v>1808</v>
      </c>
      <c r="H975" s="17" t="s">
        <v>1</v>
      </c>
      <c r="I975" s="17" t="s">
        <v>111</v>
      </c>
      <c r="J975" s="17" t="s">
        <v>143</v>
      </c>
      <c r="K975" s="17" t="s">
        <v>1501</v>
      </c>
    </row>
    <row r="976" spans="1:11">
      <c r="A976" s="17" t="s">
        <v>1025</v>
      </c>
      <c r="B976" s="17" t="s">
        <v>966</v>
      </c>
      <c r="C976" s="17" t="s">
        <v>965</v>
      </c>
      <c r="D976" s="17" t="s">
        <v>1810</v>
      </c>
      <c r="E976" s="17" t="s">
        <v>2955</v>
      </c>
      <c r="F976" t="s">
        <v>1807</v>
      </c>
      <c r="G976" s="17" t="s">
        <v>1808</v>
      </c>
      <c r="H976" s="17" t="s">
        <v>1</v>
      </c>
      <c r="I976" s="17" t="s">
        <v>111</v>
      </c>
      <c r="J976" s="17" t="s">
        <v>143</v>
      </c>
      <c r="K976" s="17" t="s">
        <v>1501</v>
      </c>
    </row>
    <row r="977" spans="1:11">
      <c r="A977" s="17" t="s">
        <v>1025</v>
      </c>
      <c r="B977" s="17" t="s">
        <v>966</v>
      </c>
      <c r="C977" s="17" t="s">
        <v>965</v>
      </c>
      <c r="D977" s="17" t="s">
        <v>481</v>
      </c>
      <c r="E977" s="17" t="s">
        <v>2955</v>
      </c>
      <c r="F977" t="s">
        <v>1807</v>
      </c>
      <c r="G977" s="17" t="s">
        <v>1808</v>
      </c>
      <c r="H977" s="17" t="s">
        <v>1</v>
      </c>
      <c r="I977" s="17" t="s">
        <v>111</v>
      </c>
      <c r="J977" s="17" t="s">
        <v>143</v>
      </c>
      <c r="K977" s="17" t="s">
        <v>1501</v>
      </c>
    </row>
    <row r="978" spans="1:11">
      <c r="A978" s="17" t="s">
        <v>1025</v>
      </c>
      <c r="B978" s="17" t="s">
        <v>966</v>
      </c>
      <c r="C978" s="17" t="s">
        <v>965</v>
      </c>
      <c r="D978" s="17" t="s">
        <v>1811</v>
      </c>
      <c r="E978" s="17" t="s">
        <v>2955</v>
      </c>
      <c r="F978" t="s">
        <v>1807</v>
      </c>
      <c r="G978" s="17" t="s">
        <v>1808</v>
      </c>
      <c r="H978" s="17" t="s">
        <v>1</v>
      </c>
      <c r="I978" s="17" t="s">
        <v>111</v>
      </c>
      <c r="J978" s="17" t="s">
        <v>143</v>
      </c>
      <c r="K978" s="17" t="s">
        <v>1501</v>
      </c>
    </row>
    <row r="979" spans="1:11">
      <c r="A979" s="17" t="s">
        <v>1025</v>
      </c>
      <c r="B979" s="17" t="s">
        <v>966</v>
      </c>
      <c r="C979" s="17" t="s">
        <v>965</v>
      </c>
      <c r="D979" s="17" t="s">
        <v>482</v>
      </c>
      <c r="E979" s="17" t="s">
        <v>2955</v>
      </c>
      <c r="F979" t="s">
        <v>1807</v>
      </c>
      <c r="G979" s="17" t="s">
        <v>1808</v>
      </c>
      <c r="H979" s="17" t="s">
        <v>1</v>
      </c>
      <c r="I979" s="17" t="s">
        <v>111</v>
      </c>
      <c r="J979" s="17" t="s">
        <v>143</v>
      </c>
      <c r="K979" s="17" t="s">
        <v>1501</v>
      </c>
    </row>
    <row r="980" spans="1:11">
      <c r="A980" s="17" t="s">
        <v>1025</v>
      </c>
      <c r="B980" s="17" t="s">
        <v>966</v>
      </c>
      <c r="C980" s="17" t="s">
        <v>965</v>
      </c>
      <c r="D980" s="17" t="s">
        <v>1812</v>
      </c>
      <c r="E980" s="17" t="s">
        <v>2955</v>
      </c>
      <c r="F980" t="s">
        <v>1803</v>
      </c>
      <c r="G980" s="17" t="s">
        <v>1804</v>
      </c>
      <c r="H980" s="17" t="s">
        <v>1</v>
      </c>
      <c r="I980" s="17" t="s">
        <v>111</v>
      </c>
      <c r="J980" s="17" t="s">
        <v>143</v>
      </c>
      <c r="K980" s="17" t="s">
        <v>1501</v>
      </c>
    </row>
    <row r="981" spans="1:11">
      <c r="A981" s="17" t="s">
        <v>1025</v>
      </c>
      <c r="B981" s="17" t="s">
        <v>966</v>
      </c>
      <c r="C981" s="17" t="s">
        <v>965</v>
      </c>
      <c r="D981" s="17" t="s">
        <v>1813</v>
      </c>
      <c r="E981" s="17" t="s">
        <v>2955</v>
      </c>
      <c r="F981" t="s">
        <v>1803</v>
      </c>
      <c r="G981" s="17" t="s">
        <v>1804</v>
      </c>
      <c r="H981" s="17" t="s">
        <v>1</v>
      </c>
      <c r="I981" s="17" t="s">
        <v>111</v>
      </c>
      <c r="J981" s="17" t="s">
        <v>143</v>
      </c>
      <c r="K981" s="17" t="s">
        <v>1501</v>
      </c>
    </row>
    <row r="982" spans="1:11">
      <c r="A982" s="17" t="s">
        <v>1025</v>
      </c>
      <c r="B982" s="17" t="s">
        <v>966</v>
      </c>
      <c r="C982" s="17" t="s">
        <v>965</v>
      </c>
      <c r="D982" s="17" t="s">
        <v>501</v>
      </c>
      <c r="E982" s="17" t="s">
        <v>2955</v>
      </c>
      <c r="F982" t="s">
        <v>1807</v>
      </c>
      <c r="G982" s="17" t="s">
        <v>1808</v>
      </c>
      <c r="H982" s="17" t="s">
        <v>1</v>
      </c>
      <c r="I982" s="17" t="s">
        <v>111</v>
      </c>
      <c r="J982" s="17" t="s">
        <v>143</v>
      </c>
      <c r="K982" s="17" t="s">
        <v>1501</v>
      </c>
    </row>
    <row r="983" spans="1:11">
      <c r="A983" s="17" t="s">
        <v>1025</v>
      </c>
      <c r="B983" s="17" t="s">
        <v>966</v>
      </c>
      <c r="C983" s="17" t="s">
        <v>965</v>
      </c>
      <c r="D983" s="17" t="s">
        <v>502</v>
      </c>
      <c r="E983" s="17" t="s">
        <v>2955</v>
      </c>
      <c r="F983" t="s">
        <v>1803</v>
      </c>
      <c r="G983" s="17" t="s">
        <v>1804</v>
      </c>
      <c r="H983" s="17" t="s">
        <v>1</v>
      </c>
      <c r="I983" s="17" t="s">
        <v>111</v>
      </c>
      <c r="J983" s="17" t="s">
        <v>143</v>
      </c>
      <c r="K983" s="17" t="s">
        <v>1501</v>
      </c>
    </row>
    <row r="984" spans="1:11">
      <c r="A984" s="17" t="s">
        <v>1025</v>
      </c>
      <c r="B984" s="17" t="s">
        <v>966</v>
      </c>
      <c r="C984" s="17" t="s">
        <v>965</v>
      </c>
      <c r="D984" s="17" t="s">
        <v>483</v>
      </c>
      <c r="E984" s="17" t="s">
        <v>2955</v>
      </c>
      <c r="F984" t="s">
        <v>1807</v>
      </c>
      <c r="G984" s="17" t="s">
        <v>1808</v>
      </c>
      <c r="H984" s="17" t="s">
        <v>1</v>
      </c>
      <c r="I984" s="17" t="s">
        <v>111</v>
      </c>
      <c r="J984" s="17" t="s">
        <v>143</v>
      </c>
      <c r="K984" s="17" t="s">
        <v>1501</v>
      </c>
    </row>
    <row r="985" spans="1:11">
      <c r="A985" s="17" t="s">
        <v>1025</v>
      </c>
      <c r="B985" s="17" t="s">
        <v>966</v>
      </c>
      <c r="C985" s="17" t="s">
        <v>965</v>
      </c>
      <c r="D985" s="17" t="s">
        <v>1814</v>
      </c>
      <c r="E985" s="17" t="s">
        <v>2955</v>
      </c>
      <c r="F985" t="s">
        <v>1803</v>
      </c>
      <c r="G985" s="17" t="s">
        <v>1804</v>
      </c>
      <c r="H985" s="17" t="s">
        <v>1</v>
      </c>
      <c r="I985" s="17" t="s">
        <v>111</v>
      </c>
      <c r="J985" s="17" t="s">
        <v>143</v>
      </c>
      <c r="K985" s="17" t="s">
        <v>1501</v>
      </c>
    </row>
    <row r="986" spans="1:11">
      <c r="A986" s="17" t="s">
        <v>1025</v>
      </c>
      <c r="B986" s="17" t="s">
        <v>966</v>
      </c>
      <c r="C986" s="17" t="s">
        <v>965</v>
      </c>
      <c r="D986" s="17" t="s">
        <v>505</v>
      </c>
      <c r="E986" s="17" t="s">
        <v>2955</v>
      </c>
      <c r="F986" t="s">
        <v>1803</v>
      </c>
      <c r="G986" s="17" t="s">
        <v>1804</v>
      </c>
      <c r="H986" s="17" t="s">
        <v>1</v>
      </c>
      <c r="I986" s="17" t="s">
        <v>111</v>
      </c>
      <c r="J986" s="17" t="s">
        <v>143</v>
      </c>
      <c r="K986" s="17" t="s">
        <v>1501</v>
      </c>
    </row>
    <row r="987" spans="1:11">
      <c r="A987" s="17" t="s">
        <v>1025</v>
      </c>
      <c r="B987" s="17" t="s">
        <v>966</v>
      </c>
      <c r="C987" s="17" t="s">
        <v>965</v>
      </c>
      <c r="D987" s="17" t="s">
        <v>499</v>
      </c>
      <c r="E987" s="17" t="s">
        <v>2955</v>
      </c>
      <c r="F987" t="s">
        <v>1741</v>
      </c>
      <c r="G987" s="17" t="s">
        <v>1742</v>
      </c>
      <c r="H987" s="17" t="s">
        <v>1</v>
      </c>
      <c r="I987" s="17" t="s">
        <v>111</v>
      </c>
      <c r="J987" s="17" t="s">
        <v>143</v>
      </c>
      <c r="K987" s="17" t="s">
        <v>1501</v>
      </c>
    </row>
    <row r="988" spans="1:11">
      <c r="A988" s="17" t="s">
        <v>1025</v>
      </c>
      <c r="B988" s="17" t="s">
        <v>966</v>
      </c>
      <c r="C988" s="17" t="s">
        <v>965</v>
      </c>
      <c r="D988" s="17" t="s">
        <v>504</v>
      </c>
      <c r="E988" s="17" t="s">
        <v>2955</v>
      </c>
      <c r="F988" t="s">
        <v>1803</v>
      </c>
      <c r="G988" s="17" t="s">
        <v>1804</v>
      </c>
      <c r="H988" s="17" t="s">
        <v>1</v>
      </c>
      <c r="I988" s="17" t="s">
        <v>111</v>
      </c>
      <c r="J988" s="17" t="s">
        <v>143</v>
      </c>
      <c r="K988" s="17" t="s">
        <v>1501</v>
      </c>
    </row>
    <row r="989" spans="1:11">
      <c r="A989" s="17" t="s">
        <v>1025</v>
      </c>
      <c r="B989" s="17" t="s">
        <v>966</v>
      </c>
      <c r="C989" s="17" t="s">
        <v>965</v>
      </c>
      <c r="D989" s="17" t="s">
        <v>1815</v>
      </c>
      <c r="E989" s="17" t="s">
        <v>2955</v>
      </c>
      <c r="F989" t="s">
        <v>1803</v>
      </c>
      <c r="G989" s="17" t="s">
        <v>1804</v>
      </c>
      <c r="H989" s="17" t="s">
        <v>1</v>
      </c>
      <c r="I989" s="17" t="s">
        <v>111</v>
      </c>
      <c r="J989" s="17" t="s">
        <v>143</v>
      </c>
      <c r="K989" s="17" t="s">
        <v>1501</v>
      </c>
    </row>
    <row r="990" spans="1:11">
      <c r="A990" s="17" t="s">
        <v>1025</v>
      </c>
      <c r="B990" s="17" t="s">
        <v>966</v>
      </c>
      <c r="C990" s="17" t="s">
        <v>965</v>
      </c>
      <c r="D990" s="17" t="s">
        <v>529</v>
      </c>
      <c r="E990" s="17" t="s">
        <v>2955</v>
      </c>
      <c r="F990" t="s">
        <v>1807</v>
      </c>
      <c r="G990" s="17" t="s">
        <v>1808</v>
      </c>
      <c r="H990" s="17" t="s">
        <v>1</v>
      </c>
      <c r="I990" s="17" t="s">
        <v>111</v>
      </c>
      <c r="J990" s="17" t="s">
        <v>143</v>
      </c>
      <c r="K990" s="17" t="s">
        <v>1501</v>
      </c>
    </row>
    <row r="991" spans="1:11">
      <c r="A991" s="17" t="s">
        <v>1025</v>
      </c>
      <c r="B991" s="17" t="s">
        <v>966</v>
      </c>
      <c r="C991" s="17" t="s">
        <v>965</v>
      </c>
      <c r="D991" s="17" t="s">
        <v>1816</v>
      </c>
      <c r="E991" s="17" t="s">
        <v>2955</v>
      </c>
      <c r="F991" t="s">
        <v>1807</v>
      </c>
      <c r="G991" s="17" t="s">
        <v>1808</v>
      </c>
      <c r="H991" s="17" t="s">
        <v>1</v>
      </c>
      <c r="I991" s="17" t="s">
        <v>111</v>
      </c>
      <c r="J991" s="17" t="s">
        <v>143</v>
      </c>
      <c r="K991" s="17" t="s">
        <v>1501</v>
      </c>
    </row>
    <row r="992" spans="1:11">
      <c r="A992" s="17" t="s">
        <v>1025</v>
      </c>
      <c r="B992" s="17" t="s">
        <v>966</v>
      </c>
      <c r="C992" s="17" t="s">
        <v>965</v>
      </c>
      <c r="D992" s="17" t="s">
        <v>1817</v>
      </c>
      <c r="E992" s="17" t="s">
        <v>2955</v>
      </c>
      <c r="F992" t="s">
        <v>1807</v>
      </c>
      <c r="G992" s="17" t="s">
        <v>1808</v>
      </c>
      <c r="H992" s="17" t="s">
        <v>1</v>
      </c>
      <c r="I992" s="17" t="s">
        <v>111</v>
      </c>
      <c r="J992" s="17" t="s">
        <v>143</v>
      </c>
      <c r="K992" s="17" t="s">
        <v>1501</v>
      </c>
    </row>
    <row r="993" spans="1:11">
      <c r="A993" s="17" t="s">
        <v>1025</v>
      </c>
      <c r="B993" s="17" t="s">
        <v>966</v>
      </c>
      <c r="C993" s="17" t="s">
        <v>965</v>
      </c>
      <c r="D993" s="17" t="s">
        <v>503</v>
      </c>
      <c r="E993" s="17" t="s">
        <v>2955</v>
      </c>
      <c r="F993" t="s">
        <v>1803</v>
      </c>
      <c r="G993" s="17" t="s">
        <v>1804</v>
      </c>
      <c r="H993" s="17" t="s">
        <v>1</v>
      </c>
      <c r="I993" s="17" t="s">
        <v>111</v>
      </c>
      <c r="J993" s="17" t="s">
        <v>143</v>
      </c>
      <c r="K993" s="17" t="s">
        <v>1501</v>
      </c>
    </row>
    <row r="994" spans="1:11">
      <c r="A994" s="17" t="s">
        <v>1025</v>
      </c>
      <c r="B994" s="17" t="s">
        <v>966</v>
      </c>
      <c r="C994" s="17" t="s">
        <v>965</v>
      </c>
      <c r="D994" s="17" t="s">
        <v>484</v>
      </c>
      <c r="E994" s="17" t="s">
        <v>2955</v>
      </c>
      <c r="F994" t="s">
        <v>1807</v>
      </c>
      <c r="G994" s="17" t="s">
        <v>1808</v>
      </c>
      <c r="H994" s="17" t="s">
        <v>1</v>
      </c>
      <c r="I994" s="17" t="s">
        <v>111</v>
      </c>
      <c r="J994" s="17" t="s">
        <v>143</v>
      </c>
      <c r="K994" s="17" t="s">
        <v>1501</v>
      </c>
    </row>
    <row r="995" spans="1:11">
      <c r="A995" s="17" t="s">
        <v>1025</v>
      </c>
      <c r="B995" s="17" t="s">
        <v>966</v>
      </c>
      <c r="C995" s="17" t="s">
        <v>965</v>
      </c>
      <c r="D995" s="17" t="s">
        <v>1818</v>
      </c>
      <c r="E995" s="17" t="s">
        <v>2955</v>
      </c>
      <c r="F995" t="s">
        <v>1807</v>
      </c>
      <c r="G995" s="17" t="s">
        <v>1808</v>
      </c>
      <c r="H995" s="17" t="s">
        <v>1</v>
      </c>
      <c r="I995" s="17" t="s">
        <v>111</v>
      </c>
      <c r="J995" s="17" t="s">
        <v>143</v>
      </c>
      <c r="K995" s="17" t="s">
        <v>1501</v>
      </c>
    </row>
    <row r="996" spans="1:11">
      <c r="A996" s="17" t="s">
        <v>1025</v>
      </c>
      <c r="B996" s="17" t="s">
        <v>966</v>
      </c>
      <c r="C996" s="17" t="s">
        <v>965</v>
      </c>
      <c r="D996" s="17" t="s">
        <v>506</v>
      </c>
      <c r="E996" s="17" t="s">
        <v>2955</v>
      </c>
      <c r="F996" t="s">
        <v>1803</v>
      </c>
      <c r="G996" s="17" t="s">
        <v>1804</v>
      </c>
      <c r="H996" s="17" t="s">
        <v>1</v>
      </c>
      <c r="I996" s="17" t="s">
        <v>111</v>
      </c>
      <c r="J996" s="17" t="s">
        <v>143</v>
      </c>
      <c r="K996" s="17" t="s">
        <v>1501</v>
      </c>
    </row>
    <row r="997" spans="1:11">
      <c r="A997" s="17" t="s">
        <v>1025</v>
      </c>
      <c r="B997" s="17" t="s">
        <v>966</v>
      </c>
      <c r="C997" s="17" t="s">
        <v>965</v>
      </c>
      <c r="D997" s="17" t="s">
        <v>1819</v>
      </c>
      <c r="E997" s="17" t="s">
        <v>2955</v>
      </c>
      <c r="F997" t="s">
        <v>1803</v>
      </c>
      <c r="G997" s="17" t="s">
        <v>1804</v>
      </c>
      <c r="H997" s="17" t="s">
        <v>1</v>
      </c>
      <c r="I997" s="17" t="s">
        <v>111</v>
      </c>
      <c r="J997" s="17" t="s">
        <v>143</v>
      </c>
      <c r="K997" s="17" t="s">
        <v>1501</v>
      </c>
    </row>
    <row r="998" spans="1:11">
      <c r="A998" s="17" t="s">
        <v>1025</v>
      </c>
      <c r="B998" s="17" t="s">
        <v>966</v>
      </c>
      <c r="C998" s="17" t="s">
        <v>965</v>
      </c>
      <c r="D998" s="17" t="s">
        <v>1820</v>
      </c>
      <c r="E998" s="17" t="s">
        <v>2955</v>
      </c>
      <c r="F998" t="s">
        <v>1575</v>
      </c>
      <c r="G998" s="17" t="s">
        <v>1576</v>
      </c>
      <c r="H998" s="17" t="s">
        <v>1</v>
      </c>
      <c r="I998" s="17" t="s">
        <v>110</v>
      </c>
      <c r="J998" s="17" t="s">
        <v>109</v>
      </c>
      <c r="K998" s="17" t="s">
        <v>1504</v>
      </c>
    </row>
    <row r="999" spans="1:11">
      <c r="A999" s="17" t="s">
        <v>1025</v>
      </c>
      <c r="B999" s="17" t="s">
        <v>966</v>
      </c>
      <c r="C999" s="17" t="s">
        <v>965</v>
      </c>
      <c r="D999" s="17" t="s">
        <v>641</v>
      </c>
      <c r="E999" s="17" t="s">
        <v>2955</v>
      </c>
      <c r="F999" t="s">
        <v>1771</v>
      </c>
      <c r="G999" s="17" t="s">
        <v>1772</v>
      </c>
      <c r="H999" s="17" t="s">
        <v>1</v>
      </c>
      <c r="I999" s="17" t="s">
        <v>110</v>
      </c>
      <c r="J999" s="17" t="s">
        <v>109</v>
      </c>
      <c r="K999" s="17" t="s">
        <v>1504</v>
      </c>
    </row>
    <row r="1000" spans="1:11">
      <c r="A1000" s="17" t="s">
        <v>1025</v>
      </c>
      <c r="B1000" s="17" t="s">
        <v>966</v>
      </c>
      <c r="C1000" s="17" t="s">
        <v>965</v>
      </c>
      <c r="D1000" s="17" t="s">
        <v>336</v>
      </c>
      <c r="E1000" s="17" t="s">
        <v>2955</v>
      </c>
      <c r="F1000" t="s">
        <v>1771</v>
      </c>
      <c r="G1000" s="17" t="s">
        <v>1772</v>
      </c>
      <c r="H1000" s="17" t="s">
        <v>1</v>
      </c>
      <c r="I1000" s="17" t="s">
        <v>110</v>
      </c>
      <c r="J1000" s="17" t="s">
        <v>109</v>
      </c>
      <c r="K1000" s="17" t="s">
        <v>1504</v>
      </c>
    </row>
    <row r="1001" spans="1:11">
      <c r="A1001" s="17" t="s">
        <v>1025</v>
      </c>
      <c r="B1001" s="17" t="s">
        <v>966</v>
      </c>
      <c r="C1001" s="17" t="s">
        <v>965</v>
      </c>
      <c r="D1001" s="17" t="s">
        <v>1821</v>
      </c>
      <c r="E1001" s="17" t="s">
        <v>2955</v>
      </c>
      <c r="F1001" t="s">
        <v>1822</v>
      </c>
      <c r="G1001" s="17" t="s">
        <v>1823</v>
      </c>
      <c r="H1001" s="17" t="s">
        <v>1</v>
      </c>
      <c r="I1001" s="17" t="s">
        <v>110</v>
      </c>
      <c r="J1001" s="17" t="s">
        <v>109</v>
      </c>
      <c r="K1001" s="17" t="s">
        <v>1504</v>
      </c>
    </row>
    <row r="1002" spans="1:11">
      <c r="A1002" s="17" t="s">
        <v>1025</v>
      </c>
      <c r="B1002" s="17" t="s">
        <v>966</v>
      </c>
      <c r="C1002" s="17" t="s">
        <v>965</v>
      </c>
      <c r="D1002" s="17" t="s">
        <v>132</v>
      </c>
      <c r="E1002" s="17" t="s">
        <v>2955</v>
      </c>
      <c r="F1002" t="s">
        <v>1787</v>
      </c>
      <c r="G1002" s="17" t="s">
        <v>1788</v>
      </c>
      <c r="H1002" s="17" t="s">
        <v>1</v>
      </c>
      <c r="I1002" s="17" t="s">
        <v>111</v>
      </c>
      <c r="J1002" s="17" t="s">
        <v>143</v>
      </c>
      <c r="K1002" s="17" t="s">
        <v>1501</v>
      </c>
    </row>
    <row r="1003" spans="1:11">
      <c r="A1003" s="17" t="s">
        <v>1025</v>
      </c>
      <c r="B1003" s="17" t="s">
        <v>966</v>
      </c>
      <c r="C1003" s="17" t="s">
        <v>965</v>
      </c>
      <c r="D1003" s="17" t="s">
        <v>528</v>
      </c>
      <c r="E1003" s="17" t="s">
        <v>2955</v>
      </c>
      <c r="F1003" t="s">
        <v>1790</v>
      </c>
      <c r="G1003" s="17" t="s">
        <v>1791</v>
      </c>
      <c r="H1003" s="17" t="s">
        <v>1</v>
      </c>
      <c r="I1003" s="17" t="s">
        <v>111</v>
      </c>
      <c r="J1003" s="17" t="s">
        <v>143</v>
      </c>
      <c r="K1003" s="17" t="s">
        <v>1501</v>
      </c>
    </row>
    <row r="1004" spans="1:11">
      <c r="A1004" s="17" t="s">
        <v>1025</v>
      </c>
      <c r="B1004" s="17" t="s">
        <v>966</v>
      </c>
      <c r="C1004" s="17" t="s">
        <v>965</v>
      </c>
      <c r="D1004" s="17" t="s">
        <v>87</v>
      </c>
      <c r="E1004" s="17" t="s">
        <v>2955</v>
      </c>
      <c r="F1004" t="s">
        <v>1787</v>
      </c>
      <c r="G1004" s="17" t="s">
        <v>1788</v>
      </c>
      <c r="H1004" s="17" t="s">
        <v>1</v>
      </c>
      <c r="I1004" s="17" t="s">
        <v>111</v>
      </c>
      <c r="J1004" s="17" t="s">
        <v>143</v>
      </c>
      <c r="K1004" s="17" t="s">
        <v>1501</v>
      </c>
    </row>
    <row r="1005" spans="1:11">
      <c r="A1005" s="17" t="s">
        <v>1025</v>
      </c>
      <c r="B1005" s="17" t="s">
        <v>966</v>
      </c>
      <c r="C1005" s="17" t="s">
        <v>965</v>
      </c>
      <c r="D1005" s="17" t="s">
        <v>88</v>
      </c>
      <c r="E1005" s="17" t="s">
        <v>2955</v>
      </c>
      <c r="F1005" t="s">
        <v>1787</v>
      </c>
      <c r="G1005" s="17" t="s">
        <v>1788</v>
      </c>
      <c r="H1005" s="17" t="s">
        <v>1</v>
      </c>
      <c r="I1005" s="17" t="s">
        <v>111</v>
      </c>
      <c r="J1005" s="17" t="s">
        <v>143</v>
      </c>
      <c r="K1005" s="17" t="s">
        <v>1501</v>
      </c>
    </row>
    <row r="1006" spans="1:11">
      <c r="A1006" s="17" t="s">
        <v>1025</v>
      </c>
      <c r="B1006" s="17" t="s">
        <v>966</v>
      </c>
      <c r="C1006" s="17" t="s">
        <v>965</v>
      </c>
      <c r="D1006" s="17" t="s">
        <v>1824</v>
      </c>
      <c r="E1006" s="17" t="s">
        <v>2955</v>
      </c>
      <c r="F1006" t="s">
        <v>1822</v>
      </c>
      <c r="G1006" s="17" t="s">
        <v>1823</v>
      </c>
      <c r="H1006" s="17" t="s">
        <v>1</v>
      </c>
      <c r="I1006" s="17" t="s">
        <v>110</v>
      </c>
      <c r="J1006" s="17" t="s">
        <v>109</v>
      </c>
      <c r="K1006" s="17" t="s">
        <v>1504</v>
      </c>
    </row>
    <row r="1007" spans="1:11">
      <c r="A1007" s="17" t="s">
        <v>1025</v>
      </c>
      <c r="B1007" s="17" t="s">
        <v>966</v>
      </c>
      <c r="C1007" s="17" t="s">
        <v>965</v>
      </c>
      <c r="D1007" s="17" t="s">
        <v>691</v>
      </c>
      <c r="E1007" s="17" t="s">
        <v>2955</v>
      </c>
      <c r="F1007" t="s">
        <v>1822</v>
      </c>
      <c r="G1007" s="17" t="s">
        <v>1823</v>
      </c>
      <c r="H1007" s="17" t="s">
        <v>1</v>
      </c>
      <c r="I1007" s="17" t="s">
        <v>110</v>
      </c>
      <c r="J1007" s="17" t="s">
        <v>109</v>
      </c>
      <c r="K1007" s="17" t="s">
        <v>1504</v>
      </c>
    </row>
    <row r="1008" spans="1:11">
      <c r="A1008" s="17" t="s">
        <v>1025</v>
      </c>
      <c r="B1008" s="17" t="s">
        <v>966</v>
      </c>
      <c r="C1008" s="17" t="s">
        <v>965</v>
      </c>
      <c r="D1008" s="17" t="s">
        <v>1825</v>
      </c>
      <c r="E1008" s="17" t="s">
        <v>2955</v>
      </c>
      <c r="F1008" t="s">
        <v>1633</v>
      </c>
      <c r="G1008" s="17" t="s">
        <v>1634</v>
      </c>
      <c r="H1008" s="17" t="s">
        <v>2</v>
      </c>
      <c r="I1008" s="17" t="s">
        <v>340</v>
      </c>
      <c r="J1008" s="17" t="s">
        <v>129</v>
      </c>
      <c r="K1008" s="17" t="s">
        <v>1467</v>
      </c>
    </row>
    <row r="1009" spans="1:11">
      <c r="A1009" s="17" t="s">
        <v>1025</v>
      </c>
      <c r="B1009" s="17" t="s">
        <v>966</v>
      </c>
      <c r="C1009" s="17" t="s">
        <v>965</v>
      </c>
      <c r="D1009" s="17" t="s">
        <v>341</v>
      </c>
      <c r="E1009" s="17" t="s">
        <v>2955</v>
      </c>
      <c r="F1009" t="s">
        <v>1700</v>
      </c>
      <c r="G1009" s="17" t="s">
        <v>1701</v>
      </c>
      <c r="H1009" s="17" t="s">
        <v>2</v>
      </c>
      <c r="I1009" s="17" t="s">
        <v>340</v>
      </c>
      <c r="J1009" s="17" t="s">
        <v>129</v>
      </c>
      <c r="K1009" s="17" t="s">
        <v>1467</v>
      </c>
    </row>
    <row r="1010" spans="1:11">
      <c r="A1010" s="17" t="s">
        <v>1025</v>
      </c>
      <c r="B1010" s="17" t="s">
        <v>966</v>
      </c>
      <c r="C1010" s="17" t="s">
        <v>965</v>
      </c>
      <c r="D1010" s="17" t="s">
        <v>302</v>
      </c>
      <c r="E1010" s="17" t="s">
        <v>2955</v>
      </c>
      <c r="F1010" t="s">
        <v>1631</v>
      </c>
      <c r="G1010" s="17" t="s">
        <v>1632</v>
      </c>
      <c r="H1010" s="17" t="s">
        <v>2</v>
      </c>
      <c r="I1010" s="17" t="s">
        <v>340</v>
      </c>
      <c r="J1010" s="17" t="s">
        <v>129</v>
      </c>
      <c r="K1010" s="17" t="s">
        <v>1467</v>
      </c>
    </row>
    <row r="1011" spans="1:11">
      <c r="A1011" s="17" t="s">
        <v>1025</v>
      </c>
      <c r="B1011" s="17" t="s">
        <v>966</v>
      </c>
      <c r="C1011" s="17" t="s">
        <v>965</v>
      </c>
      <c r="D1011" s="17" t="s">
        <v>273</v>
      </c>
      <c r="E1011" s="17" t="s">
        <v>2955</v>
      </c>
      <c r="F1011" t="s">
        <v>1700</v>
      </c>
      <c r="G1011" s="17" t="s">
        <v>1701</v>
      </c>
      <c r="H1011" s="17" t="s">
        <v>2</v>
      </c>
      <c r="I1011" s="17" t="s">
        <v>340</v>
      </c>
      <c r="J1011" s="17" t="s">
        <v>129</v>
      </c>
      <c r="K1011" s="17" t="s">
        <v>1467</v>
      </c>
    </row>
    <row r="1012" spans="1:11">
      <c r="A1012" s="17" t="s">
        <v>1025</v>
      </c>
      <c r="B1012" s="17" t="s">
        <v>966</v>
      </c>
      <c r="C1012" s="17" t="s">
        <v>965</v>
      </c>
      <c r="D1012" s="17" t="s">
        <v>89</v>
      </c>
      <c r="E1012" s="17" t="s">
        <v>2955</v>
      </c>
      <c r="F1012" t="s">
        <v>1826</v>
      </c>
      <c r="G1012" s="17" t="s">
        <v>1827</v>
      </c>
      <c r="H1012" s="17" t="s">
        <v>2</v>
      </c>
      <c r="I1012" s="17" t="s">
        <v>340</v>
      </c>
      <c r="J1012" s="17" t="s">
        <v>129</v>
      </c>
      <c r="K1012" s="17" t="s">
        <v>1467</v>
      </c>
    </row>
    <row r="1013" spans="1:11">
      <c r="A1013" s="17" t="s">
        <v>1025</v>
      </c>
      <c r="B1013" s="17" t="s">
        <v>966</v>
      </c>
      <c r="C1013" s="17" t="s">
        <v>965</v>
      </c>
      <c r="D1013" s="17" t="s">
        <v>1828</v>
      </c>
      <c r="E1013" s="17" t="s">
        <v>2955</v>
      </c>
      <c r="F1013" t="s">
        <v>1633</v>
      </c>
      <c r="G1013" s="17" t="s">
        <v>1634</v>
      </c>
      <c r="H1013" s="17" t="s">
        <v>2</v>
      </c>
      <c r="I1013" s="17" t="s">
        <v>340</v>
      </c>
      <c r="J1013" s="17" t="s">
        <v>129</v>
      </c>
      <c r="K1013" s="17" t="s">
        <v>1467</v>
      </c>
    </row>
    <row r="1014" spans="1:11">
      <c r="A1014" s="17" t="s">
        <v>1025</v>
      </c>
      <c r="B1014" s="17" t="s">
        <v>966</v>
      </c>
      <c r="C1014" s="17" t="s">
        <v>965</v>
      </c>
      <c r="D1014" s="17" t="s">
        <v>420</v>
      </c>
      <c r="E1014" s="17" t="s">
        <v>2955</v>
      </c>
      <c r="F1014" t="s">
        <v>1633</v>
      </c>
      <c r="G1014" s="17" t="s">
        <v>1634</v>
      </c>
      <c r="H1014" s="17" t="s">
        <v>2</v>
      </c>
      <c r="I1014" s="17" t="s">
        <v>340</v>
      </c>
      <c r="J1014" s="17" t="s">
        <v>129</v>
      </c>
      <c r="K1014" s="17" t="s">
        <v>1467</v>
      </c>
    </row>
    <row r="1015" spans="1:11">
      <c r="A1015" s="17" t="s">
        <v>1025</v>
      </c>
      <c r="B1015" s="17" t="s">
        <v>966</v>
      </c>
      <c r="C1015" s="17" t="s">
        <v>965</v>
      </c>
      <c r="D1015" s="17" t="s">
        <v>274</v>
      </c>
      <c r="E1015" s="17" t="s">
        <v>2955</v>
      </c>
      <c r="F1015" t="s">
        <v>1700</v>
      </c>
      <c r="G1015" s="17" t="s">
        <v>1701</v>
      </c>
      <c r="H1015" s="17" t="s">
        <v>2</v>
      </c>
      <c r="I1015" s="17" t="s">
        <v>340</v>
      </c>
      <c r="J1015" s="17" t="s">
        <v>129</v>
      </c>
      <c r="K1015" s="17" t="s">
        <v>1467</v>
      </c>
    </row>
    <row r="1016" spans="1:11">
      <c r="A1016" s="17" t="s">
        <v>1025</v>
      </c>
      <c r="B1016" s="17" t="s">
        <v>966</v>
      </c>
      <c r="C1016" s="17" t="s">
        <v>965</v>
      </c>
      <c r="D1016" s="17" t="s">
        <v>1829</v>
      </c>
      <c r="E1016" s="17" t="s">
        <v>2955</v>
      </c>
      <c r="F1016" t="s">
        <v>1700</v>
      </c>
      <c r="G1016" s="17" t="s">
        <v>1701</v>
      </c>
      <c r="H1016" s="17" t="s">
        <v>2</v>
      </c>
      <c r="I1016" s="17" t="s">
        <v>340</v>
      </c>
      <c r="J1016" s="17" t="s">
        <v>129</v>
      </c>
      <c r="K1016" s="17" t="s">
        <v>1467</v>
      </c>
    </row>
    <row r="1017" spans="1:11">
      <c r="A1017" s="17" t="s">
        <v>1025</v>
      </c>
      <c r="B1017" s="17" t="s">
        <v>966</v>
      </c>
      <c r="C1017" s="17" t="s">
        <v>965</v>
      </c>
      <c r="D1017" s="17" t="s">
        <v>416</v>
      </c>
      <c r="E1017" s="17" t="s">
        <v>2955</v>
      </c>
      <c r="F1017" t="s">
        <v>1633</v>
      </c>
      <c r="G1017" s="17" t="s">
        <v>1634</v>
      </c>
      <c r="H1017" s="17" t="s">
        <v>2</v>
      </c>
      <c r="I1017" s="17" t="s">
        <v>340</v>
      </c>
      <c r="J1017" s="17" t="s">
        <v>129</v>
      </c>
      <c r="K1017" s="17" t="s">
        <v>1467</v>
      </c>
    </row>
    <row r="1018" spans="1:11">
      <c r="A1018" s="17" t="s">
        <v>1025</v>
      </c>
      <c r="B1018" s="17" t="s">
        <v>966</v>
      </c>
      <c r="C1018" s="17" t="s">
        <v>965</v>
      </c>
      <c r="D1018" s="17" t="s">
        <v>418</v>
      </c>
      <c r="E1018" s="17" t="s">
        <v>2955</v>
      </c>
      <c r="F1018" t="s">
        <v>1633</v>
      </c>
      <c r="G1018" s="17" t="s">
        <v>1634</v>
      </c>
      <c r="H1018" s="17" t="s">
        <v>2</v>
      </c>
      <c r="I1018" s="17" t="s">
        <v>340</v>
      </c>
      <c r="J1018" s="17" t="s">
        <v>129</v>
      </c>
      <c r="K1018" s="17" t="s">
        <v>1467</v>
      </c>
    </row>
    <row r="1019" spans="1:11">
      <c r="A1019" s="17" t="s">
        <v>1025</v>
      </c>
      <c r="B1019" s="17" t="s">
        <v>966</v>
      </c>
      <c r="C1019" s="17" t="s">
        <v>965</v>
      </c>
      <c r="D1019" s="17" t="s">
        <v>415</v>
      </c>
      <c r="E1019" s="17" t="s">
        <v>2955</v>
      </c>
      <c r="F1019" t="s">
        <v>1633</v>
      </c>
      <c r="G1019" s="17" t="s">
        <v>1634</v>
      </c>
      <c r="H1019" s="17" t="s">
        <v>2</v>
      </c>
      <c r="I1019" s="17" t="s">
        <v>340</v>
      </c>
      <c r="J1019" s="17" t="s">
        <v>129</v>
      </c>
      <c r="K1019" s="17" t="s">
        <v>1467</v>
      </c>
    </row>
    <row r="1020" spans="1:11">
      <c r="A1020" s="17" t="s">
        <v>1025</v>
      </c>
      <c r="B1020" s="17" t="s">
        <v>966</v>
      </c>
      <c r="C1020" s="17" t="s">
        <v>965</v>
      </c>
      <c r="D1020" s="17" t="s">
        <v>1830</v>
      </c>
      <c r="E1020" s="17" t="s">
        <v>2955</v>
      </c>
      <c r="F1020" t="s">
        <v>1700</v>
      </c>
      <c r="G1020" s="17" t="s">
        <v>1701</v>
      </c>
      <c r="H1020" s="17" t="s">
        <v>2</v>
      </c>
      <c r="I1020" s="17" t="s">
        <v>340</v>
      </c>
      <c r="J1020" s="17" t="s">
        <v>129</v>
      </c>
      <c r="K1020" s="17" t="s">
        <v>1467</v>
      </c>
    </row>
    <row r="1021" spans="1:11">
      <c r="A1021" s="17" t="s">
        <v>1025</v>
      </c>
      <c r="B1021" s="17" t="s">
        <v>966</v>
      </c>
      <c r="C1021" s="17" t="s">
        <v>965</v>
      </c>
      <c r="D1021" s="17" t="s">
        <v>1831</v>
      </c>
      <c r="E1021" s="17" t="s">
        <v>2955</v>
      </c>
      <c r="F1021" t="s">
        <v>1700</v>
      </c>
      <c r="G1021" s="17" t="s">
        <v>1701</v>
      </c>
      <c r="H1021" s="17" t="s">
        <v>2</v>
      </c>
      <c r="I1021" s="17" t="s">
        <v>340</v>
      </c>
      <c r="J1021" s="17" t="s">
        <v>129</v>
      </c>
      <c r="K1021" s="17" t="s">
        <v>1467</v>
      </c>
    </row>
    <row r="1022" spans="1:11">
      <c r="A1022" s="17" t="s">
        <v>1025</v>
      </c>
      <c r="B1022" s="17" t="s">
        <v>966</v>
      </c>
      <c r="C1022" s="17" t="s">
        <v>965</v>
      </c>
      <c r="D1022" s="17" t="s">
        <v>173</v>
      </c>
      <c r="E1022" s="17" t="s">
        <v>2955</v>
      </c>
      <c r="F1022" t="s">
        <v>1541</v>
      </c>
      <c r="G1022" s="17" t="s">
        <v>1542</v>
      </c>
      <c r="H1022" s="17" t="s">
        <v>1</v>
      </c>
      <c r="I1022" s="17" t="s">
        <v>108</v>
      </c>
      <c r="J1022" s="17" t="s">
        <v>107</v>
      </c>
      <c r="K1022" s="17" t="s">
        <v>1543</v>
      </c>
    </row>
    <row r="1023" spans="1:11">
      <c r="A1023" s="17" t="s">
        <v>1025</v>
      </c>
      <c r="B1023" s="17" t="s">
        <v>966</v>
      </c>
      <c r="C1023" s="17" t="s">
        <v>965</v>
      </c>
      <c r="D1023" s="17" t="s">
        <v>1832</v>
      </c>
      <c r="E1023" s="17" t="s">
        <v>2955</v>
      </c>
      <c r="F1023" t="s">
        <v>1633</v>
      </c>
      <c r="G1023" s="17" t="s">
        <v>1634</v>
      </c>
      <c r="H1023" s="17" t="s">
        <v>2</v>
      </c>
      <c r="I1023" s="17" t="s">
        <v>340</v>
      </c>
      <c r="J1023" s="17" t="s">
        <v>129</v>
      </c>
      <c r="K1023" s="17" t="s">
        <v>1467</v>
      </c>
    </row>
    <row r="1024" spans="1:11">
      <c r="A1024" s="17" t="s">
        <v>1025</v>
      </c>
      <c r="B1024" s="17" t="s">
        <v>966</v>
      </c>
      <c r="C1024" s="17" t="s">
        <v>965</v>
      </c>
      <c r="D1024" s="17" t="s">
        <v>187</v>
      </c>
      <c r="E1024" s="17" t="s">
        <v>2955</v>
      </c>
      <c r="F1024" t="s">
        <v>1633</v>
      </c>
      <c r="G1024" s="17" t="s">
        <v>1634</v>
      </c>
      <c r="H1024" s="17" t="s">
        <v>2</v>
      </c>
      <c r="I1024" s="17" t="s">
        <v>340</v>
      </c>
      <c r="J1024" s="17" t="s">
        <v>129</v>
      </c>
      <c r="K1024" s="17" t="s">
        <v>1467</v>
      </c>
    </row>
    <row r="1025" spans="1:11">
      <c r="A1025" s="17" t="s">
        <v>1025</v>
      </c>
      <c r="B1025" s="17" t="s">
        <v>966</v>
      </c>
      <c r="C1025" s="17" t="s">
        <v>965</v>
      </c>
      <c r="D1025" s="17" t="s">
        <v>1833</v>
      </c>
      <c r="E1025" s="17" t="s">
        <v>2955</v>
      </c>
      <c r="F1025" t="s">
        <v>1834</v>
      </c>
      <c r="G1025" s="17" t="s">
        <v>1835</v>
      </c>
      <c r="H1025" s="17" t="s">
        <v>2</v>
      </c>
      <c r="I1025" s="17" t="s">
        <v>1407</v>
      </c>
      <c r="J1025" s="17" t="s">
        <v>127</v>
      </c>
      <c r="K1025" s="17" t="s">
        <v>1408</v>
      </c>
    </row>
    <row r="1026" spans="1:11">
      <c r="A1026" s="17" t="s">
        <v>1025</v>
      </c>
      <c r="B1026" s="17" t="s">
        <v>966</v>
      </c>
      <c r="C1026" s="17" t="s">
        <v>965</v>
      </c>
      <c r="D1026" s="17" t="s">
        <v>392</v>
      </c>
      <c r="E1026" s="17" t="s">
        <v>2955</v>
      </c>
      <c r="F1026" t="s">
        <v>1397</v>
      </c>
      <c r="G1026" s="17" t="s">
        <v>1398</v>
      </c>
      <c r="H1026" s="17" t="s">
        <v>2</v>
      </c>
      <c r="I1026" s="17" t="s">
        <v>1393</v>
      </c>
      <c r="J1026" s="17" t="s">
        <v>1394</v>
      </c>
      <c r="K1026" s="17" t="s">
        <v>1395</v>
      </c>
    </row>
    <row r="1027" spans="1:11">
      <c r="A1027" s="17" t="s">
        <v>1025</v>
      </c>
      <c r="B1027" s="17" t="s">
        <v>966</v>
      </c>
      <c r="C1027" s="17" t="s">
        <v>965</v>
      </c>
      <c r="D1027" s="17" t="s">
        <v>1836</v>
      </c>
      <c r="E1027" s="17" t="s">
        <v>2955</v>
      </c>
      <c r="F1027" t="s">
        <v>1834</v>
      </c>
      <c r="G1027" s="17" t="s">
        <v>1835</v>
      </c>
      <c r="H1027" s="17" t="s">
        <v>2</v>
      </c>
      <c r="I1027" s="17" t="s">
        <v>1407</v>
      </c>
      <c r="J1027" s="17" t="s">
        <v>127</v>
      </c>
      <c r="K1027" s="17" t="s">
        <v>1408</v>
      </c>
    </row>
    <row r="1028" spans="1:11">
      <c r="A1028" s="17" t="s">
        <v>1025</v>
      </c>
      <c r="B1028" s="17" t="s">
        <v>966</v>
      </c>
      <c r="C1028" s="17" t="s">
        <v>965</v>
      </c>
      <c r="D1028" s="17" t="s">
        <v>1837</v>
      </c>
      <c r="E1028" s="17" t="s">
        <v>2955</v>
      </c>
      <c r="F1028" t="s">
        <v>1834</v>
      </c>
      <c r="G1028" s="17" t="s">
        <v>1835</v>
      </c>
      <c r="H1028" s="17" t="s">
        <v>2</v>
      </c>
      <c r="I1028" s="17" t="s">
        <v>1407</v>
      </c>
      <c r="J1028" s="17" t="s">
        <v>127</v>
      </c>
      <c r="K1028" s="17" t="s">
        <v>1408</v>
      </c>
    </row>
    <row r="1029" spans="1:11">
      <c r="A1029" s="17" t="s">
        <v>1025</v>
      </c>
      <c r="B1029" s="17" t="s">
        <v>966</v>
      </c>
      <c r="C1029" s="17" t="s">
        <v>965</v>
      </c>
      <c r="D1029" s="17" t="s">
        <v>1838</v>
      </c>
      <c r="E1029" s="17" t="s">
        <v>2955</v>
      </c>
      <c r="F1029" t="s">
        <v>1834</v>
      </c>
      <c r="G1029" s="17" t="s">
        <v>1835</v>
      </c>
      <c r="H1029" s="17" t="s">
        <v>2</v>
      </c>
      <c r="I1029" s="17" t="s">
        <v>1407</v>
      </c>
      <c r="J1029" s="17" t="s">
        <v>127</v>
      </c>
      <c r="K1029" s="17" t="s">
        <v>1408</v>
      </c>
    </row>
    <row r="1030" spans="1:11">
      <c r="A1030" s="17" t="s">
        <v>1025</v>
      </c>
      <c r="B1030" s="17" t="s">
        <v>966</v>
      </c>
      <c r="C1030" s="17" t="s">
        <v>965</v>
      </c>
      <c r="D1030" s="17" t="s">
        <v>1839</v>
      </c>
      <c r="E1030" s="17" t="s">
        <v>2955</v>
      </c>
      <c r="F1030" t="s">
        <v>1497</v>
      </c>
      <c r="G1030" s="17" t="s">
        <v>1498</v>
      </c>
      <c r="H1030" s="17" t="s">
        <v>2</v>
      </c>
      <c r="I1030" s="17" t="s">
        <v>1407</v>
      </c>
      <c r="J1030" s="17" t="s">
        <v>127</v>
      </c>
      <c r="K1030" s="17" t="s">
        <v>1408</v>
      </c>
    </row>
    <row r="1031" spans="1:11">
      <c r="A1031" s="17" t="s">
        <v>1025</v>
      </c>
      <c r="B1031" s="17" t="s">
        <v>966</v>
      </c>
      <c r="C1031" s="17" t="s">
        <v>965</v>
      </c>
      <c r="D1031" s="17" t="s">
        <v>1840</v>
      </c>
      <c r="E1031" s="17" t="s">
        <v>2955</v>
      </c>
      <c r="F1031" t="s">
        <v>1397</v>
      </c>
      <c r="G1031" s="17" t="s">
        <v>1398</v>
      </c>
      <c r="H1031" s="17" t="s">
        <v>2</v>
      </c>
      <c r="I1031" s="17" t="s">
        <v>1393</v>
      </c>
      <c r="J1031" s="17" t="s">
        <v>1394</v>
      </c>
      <c r="K1031" s="17" t="s">
        <v>1395</v>
      </c>
    </row>
    <row r="1032" spans="1:11">
      <c r="A1032" s="17" t="s">
        <v>1025</v>
      </c>
      <c r="B1032" s="17" t="s">
        <v>966</v>
      </c>
      <c r="C1032" s="17" t="s">
        <v>965</v>
      </c>
      <c r="D1032" s="17" t="s">
        <v>1841</v>
      </c>
      <c r="E1032" s="17" t="s">
        <v>2955</v>
      </c>
      <c r="F1032" t="s">
        <v>1834</v>
      </c>
      <c r="G1032" s="17" t="s">
        <v>1835</v>
      </c>
      <c r="H1032" s="17" t="s">
        <v>2</v>
      </c>
      <c r="I1032" s="17" t="s">
        <v>1407</v>
      </c>
      <c r="J1032" s="17" t="s">
        <v>127</v>
      </c>
      <c r="K1032" s="17" t="s">
        <v>1408</v>
      </c>
    </row>
    <row r="1033" spans="1:11">
      <c r="A1033" s="17" t="s">
        <v>1025</v>
      </c>
      <c r="B1033" s="17" t="s">
        <v>966</v>
      </c>
      <c r="C1033" s="17" t="s">
        <v>965</v>
      </c>
      <c r="D1033" s="17" t="s">
        <v>1842</v>
      </c>
      <c r="E1033" s="17" t="s">
        <v>2955</v>
      </c>
      <c r="F1033" t="s">
        <v>1483</v>
      </c>
      <c r="G1033" s="17" t="s">
        <v>1484</v>
      </c>
      <c r="H1033" s="17" t="s">
        <v>2</v>
      </c>
      <c r="I1033" s="17" t="s">
        <v>190</v>
      </c>
      <c r="J1033" s="17" t="s">
        <v>189</v>
      </c>
      <c r="K1033" s="17" t="s">
        <v>1389</v>
      </c>
    </row>
    <row r="1034" spans="1:11">
      <c r="A1034" s="17" t="s">
        <v>1025</v>
      </c>
      <c r="B1034" s="17" t="s">
        <v>966</v>
      </c>
      <c r="C1034" s="17" t="s">
        <v>965</v>
      </c>
      <c r="D1034" s="17" t="s">
        <v>431</v>
      </c>
      <c r="E1034" s="17" t="s">
        <v>2955</v>
      </c>
      <c r="F1034" t="s">
        <v>1483</v>
      </c>
      <c r="G1034" s="17" t="s">
        <v>1484</v>
      </c>
      <c r="H1034" s="17" t="s">
        <v>2</v>
      </c>
      <c r="I1034" s="17" t="s">
        <v>190</v>
      </c>
      <c r="J1034" s="17" t="s">
        <v>189</v>
      </c>
      <c r="K1034" s="17" t="s">
        <v>1389</v>
      </c>
    </row>
    <row r="1035" spans="1:11">
      <c r="A1035" s="17" t="s">
        <v>1025</v>
      </c>
      <c r="B1035" s="17" t="s">
        <v>966</v>
      </c>
      <c r="C1035" s="17" t="s">
        <v>965</v>
      </c>
      <c r="D1035" s="17" t="s">
        <v>1843</v>
      </c>
      <c r="E1035" s="17" t="s">
        <v>2955</v>
      </c>
      <c r="F1035" t="s">
        <v>1483</v>
      </c>
      <c r="G1035" s="17" t="s">
        <v>1484</v>
      </c>
      <c r="H1035" s="17" t="s">
        <v>2</v>
      </c>
      <c r="I1035" s="17" t="s">
        <v>190</v>
      </c>
      <c r="J1035" s="17" t="s">
        <v>189</v>
      </c>
      <c r="K1035" s="17" t="s">
        <v>1389</v>
      </c>
    </row>
    <row r="1036" spans="1:11">
      <c r="A1036" s="17" t="s">
        <v>1025</v>
      </c>
      <c r="B1036" s="17" t="s">
        <v>966</v>
      </c>
      <c r="C1036" s="17" t="s">
        <v>965</v>
      </c>
      <c r="D1036" s="17" t="s">
        <v>1844</v>
      </c>
      <c r="E1036" s="17" t="s">
        <v>2955</v>
      </c>
      <c r="F1036" t="s">
        <v>1483</v>
      </c>
      <c r="G1036" s="17" t="s">
        <v>1484</v>
      </c>
      <c r="H1036" s="17" t="s">
        <v>2</v>
      </c>
      <c r="I1036" s="17" t="s">
        <v>190</v>
      </c>
      <c r="J1036" s="17" t="s">
        <v>189</v>
      </c>
      <c r="K1036" s="17" t="s">
        <v>1389</v>
      </c>
    </row>
    <row r="1037" spans="1:11">
      <c r="A1037" s="17" t="s">
        <v>1025</v>
      </c>
      <c r="B1037" s="17" t="s">
        <v>966</v>
      </c>
      <c r="C1037" s="17" t="s">
        <v>965</v>
      </c>
      <c r="D1037" s="17" t="s">
        <v>432</v>
      </c>
      <c r="E1037" s="17" t="s">
        <v>2955</v>
      </c>
      <c r="F1037" t="s">
        <v>1483</v>
      </c>
      <c r="G1037" s="17" t="s">
        <v>1484</v>
      </c>
      <c r="H1037" s="17" t="s">
        <v>2</v>
      </c>
      <c r="I1037" s="17" t="s">
        <v>190</v>
      </c>
      <c r="J1037" s="17" t="s">
        <v>189</v>
      </c>
      <c r="K1037" s="17" t="s">
        <v>1389</v>
      </c>
    </row>
    <row r="1038" spans="1:11">
      <c r="A1038" s="17" t="s">
        <v>1025</v>
      </c>
      <c r="B1038" s="17" t="s">
        <v>966</v>
      </c>
      <c r="C1038" s="17" t="s">
        <v>965</v>
      </c>
      <c r="D1038" s="17" t="s">
        <v>1845</v>
      </c>
      <c r="E1038" s="17" t="s">
        <v>2955</v>
      </c>
      <c r="F1038" t="s">
        <v>1483</v>
      </c>
      <c r="G1038" s="17" t="s">
        <v>1484</v>
      </c>
      <c r="H1038" s="17" t="s">
        <v>2</v>
      </c>
      <c r="I1038" s="17" t="s">
        <v>190</v>
      </c>
      <c r="J1038" s="17" t="s">
        <v>189</v>
      </c>
      <c r="K1038" s="17" t="s">
        <v>1389</v>
      </c>
    </row>
    <row r="1039" spans="1:11">
      <c r="A1039" s="17" t="s">
        <v>1025</v>
      </c>
      <c r="B1039" s="17" t="s">
        <v>966</v>
      </c>
      <c r="C1039" s="17" t="s">
        <v>965</v>
      </c>
      <c r="D1039" s="17" t="s">
        <v>433</v>
      </c>
      <c r="E1039" s="17" t="s">
        <v>2955</v>
      </c>
      <c r="F1039" t="s">
        <v>1483</v>
      </c>
      <c r="G1039" s="17" t="s">
        <v>1484</v>
      </c>
      <c r="H1039" s="17" t="s">
        <v>2</v>
      </c>
      <c r="I1039" s="17" t="s">
        <v>190</v>
      </c>
      <c r="J1039" s="17" t="s">
        <v>189</v>
      </c>
      <c r="K1039" s="17" t="s">
        <v>1389</v>
      </c>
    </row>
    <row r="1040" spans="1:11">
      <c r="A1040" s="17" t="s">
        <v>1025</v>
      </c>
      <c r="B1040" s="17" t="s">
        <v>966</v>
      </c>
      <c r="C1040" s="17" t="s">
        <v>965</v>
      </c>
      <c r="D1040" s="17" t="s">
        <v>434</v>
      </c>
      <c r="E1040" s="17" t="s">
        <v>2955</v>
      </c>
      <c r="F1040" t="s">
        <v>1483</v>
      </c>
      <c r="G1040" s="17" t="s">
        <v>1484</v>
      </c>
      <c r="H1040" s="17" t="s">
        <v>2</v>
      </c>
      <c r="I1040" s="17" t="s">
        <v>190</v>
      </c>
      <c r="J1040" s="17" t="s">
        <v>189</v>
      </c>
      <c r="K1040" s="17" t="s">
        <v>1389</v>
      </c>
    </row>
    <row r="1041" spans="1:11">
      <c r="A1041" s="17" t="s">
        <v>1025</v>
      </c>
      <c r="B1041" s="17" t="s">
        <v>966</v>
      </c>
      <c r="C1041" s="17" t="s">
        <v>965</v>
      </c>
      <c r="D1041" s="17" t="s">
        <v>1846</v>
      </c>
      <c r="E1041" s="17" t="s">
        <v>2955</v>
      </c>
      <c r="F1041" t="s">
        <v>1847</v>
      </c>
      <c r="G1041" s="17" t="s">
        <v>1848</v>
      </c>
      <c r="H1041" s="17" t="s">
        <v>2</v>
      </c>
      <c r="I1041" s="17" t="s">
        <v>340</v>
      </c>
      <c r="J1041" s="17" t="s">
        <v>129</v>
      </c>
      <c r="K1041" s="17" t="s">
        <v>1467</v>
      </c>
    </row>
    <row r="1042" spans="1:11">
      <c r="A1042" s="17" t="s">
        <v>1025</v>
      </c>
      <c r="B1042" s="17" t="s">
        <v>966</v>
      </c>
      <c r="C1042" s="17" t="s">
        <v>965</v>
      </c>
      <c r="D1042" s="17" t="s">
        <v>1849</v>
      </c>
      <c r="E1042" s="17" t="s">
        <v>2955</v>
      </c>
      <c r="F1042" t="s">
        <v>1847</v>
      </c>
      <c r="G1042" s="17" t="s">
        <v>1848</v>
      </c>
      <c r="H1042" s="17" t="s">
        <v>2</v>
      </c>
      <c r="I1042" s="17" t="s">
        <v>340</v>
      </c>
      <c r="J1042" s="17" t="s">
        <v>129</v>
      </c>
      <c r="K1042" s="17" t="s">
        <v>1467</v>
      </c>
    </row>
    <row r="1043" spans="1:11">
      <c r="A1043" s="17" t="s">
        <v>1025</v>
      </c>
      <c r="B1043" s="17" t="s">
        <v>966</v>
      </c>
      <c r="C1043" s="17" t="s">
        <v>965</v>
      </c>
      <c r="D1043" s="17" t="s">
        <v>468</v>
      </c>
      <c r="E1043" s="17" t="s">
        <v>2955</v>
      </c>
      <c r="F1043" t="s">
        <v>1765</v>
      </c>
      <c r="G1043" s="17" t="s">
        <v>1766</v>
      </c>
      <c r="H1043" s="17" t="s">
        <v>1</v>
      </c>
      <c r="I1043" s="17" t="s">
        <v>108</v>
      </c>
      <c r="J1043" s="17" t="s">
        <v>107</v>
      </c>
      <c r="K1043" s="17" t="s">
        <v>1543</v>
      </c>
    </row>
    <row r="1044" spans="1:11">
      <c r="A1044" s="17" t="s">
        <v>1025</v>
      </c>
      <c r="B1044" s="17" t="s">
        <v>966</v>
      </c>
      <c r="C1044" s="17" t="s">
        <v>965</v>
      </c>
      <c r="D1044" s="17" t="s">
        <v>1850</v>
      </c>
      <c r="E1044" s="17" t="s">
        <v>2955</v>
      </c>
      <c r="F1044" t="s">
        <v>1765</v>
      </c>
      <c r="G1044" s="17" t="s">
        <v>1766</v>
      </c>
      <c r="H1044" s="17" t="s">
        <v>1</v>
      </c>
      <c r="I1044" s="17" t="s">
        <v>108</v>
      </c>
      <c r="J1044" s="17" t="s">
        <v>107</v>
      </c>
      <c r="K1044" s="17" t="s">
        <v>1543</v>
      </c>
    </row>
    <row r="1045" spans="1:11">
      <c r="A1045" s="17" t="s">
        <v>1025</v>
      </c>
      <c r="B1045" s="17" t="s">
        <v>966</v>
      </c>
      <c r="C1045" s="17" t="s">
        <v>965</v>
      </c>
      <c r="D1045" s="17" t="s">
        <v>492</v>
      </c>
      <c r="E1045" s="17" t="s">
        <v>2955</v>
      </c>
      <c r="F1045" t="s">
        <v>1759</v>
      </c>
      <c r="G1045" s="17" t="s">
        <v>1760</v>
      </c>
      <c r="H1045" s="17" t="s">
        <v>1</v>
      </c>
      <c r="I1045" s="17" t="s">
        <v>108</v>
      </c>
      <c r="J1045" s="17" t="s">
        <v>107</v>
      </c>
      <c r="K1045" s="17" t="s">
        <v>1543</v>
      </c>
    </row>
    <row r="1046" spans="1:11">
      <c r="A1046" s="17" t="s">
        <v>1025</v>
      </c>
      <c r="B1046" s="17" t="s">
        <v>966</v>
      </c>
      <c r="C1046" s="17" t="s">
        <v>965</v>
      </c>
      <c r="D1046" s="17" t="s">
        <v>1851</v>
      </c>
      <c r="E1046" s="17" t="s">
        <v>2955</v>
      </c>
      <c r="F1046" t="s">
        <v>1765</v>
      </c>
      <c r="G1046" s="17" t="s">
        <v>1766</v>
      </c>
      <c r="H1046" s="17" t="s">
        <v>1</v>
      </c>
      <c r="I1046" s="17" t="s">
        <v>108</v>
      </c>
      <c r="J1046" s="17" t="s">
        <v>107</v>
      </c>
      <c r="K1046" s="17" t="s">
        <v>1543</v>
      </c>
    </row>
    <row r="1047" spans="1:11">
      <c r="A1047" s="17" t="s">
        <v>1025</v>
      </c>
      <c r="B1047" s="17" t="s">
        <v>966</v>
      </c>
      <c r="C1047" s="17" t="s">
        <v>965</v>
      </c>
      <c r="D1047" s="17" t="s">
        <v>469</v>
      </c>
      <c r="E1047" s="17" t="s">
        <v>2955</v>
      </c>
      <c r="F1047" t="s">
        <v>1765</v>
      </c>
      <c r="G1047" s="17" t="s">
        <v>1766</v>
      </c>
      <c r="H1047" s="17" t="s">
        <v>1</v>
      </c>
      <c r="I1047" s="17" t="s">
        <v>108</v>
      </c>
      <c r="J1047" s="17" t="s">
        <v>107</v>
      </c>
      <c r="K1047" s="17" t="s">
        <v>1543</v>
      </c>
    </row>
    <row r="1048" spans="1:11">
      <c r="A1048" s="17" t="s">
        <v>1025</v>
      </c>
      <c r="B1048" s="17" t="s">
        <v>966</v>
      </c>
      <c r="C1048" s="17" t="s">
        <v>965</v>
      </c>
      <c r="D1048" s="17" t="s">
        <v>649</v>
      </c>
      <c r="E1048" s="17" t="s">
        <v>2955</v>
      </c>
      <c r="F1048" t="s">
        <v>1765</v>
      </c>
      <c r="G1048" s="17" t="s">
        <v>1766</v>
      </c>
      <c r="H1048" s="17" t="s">
        <v>1</v>
      </c>
      <c r="I1048" s="17" t="s">
        <v>108</v>
      </c>
      <c r="J1048" s="17" t="s">
        <v>107</v>
      </c>
      <c r="K1048" s="17" t="s">
        <v>1543</v>
      </c>
    </row>
    <row r="1049" spans="1:11">
      <c r="A1049" s="17" t="s">
        <v>1025</v>
      </c>
      <c r="B1049" s="17" t="s">
        <v>966</v>
      </c>
      <c r="C1049" s="17" t="s">
        <v>965</v>
      </c>
      <c r="D1049" s="17" t="s">
        <v>634</v>
      </c>
      <c r="E1049" s="17" t="s">
        <v>2955</v>
      </c>
      <c r="F1049" t="s">
        <v>1759</v>
      </c>
      <c r="G1049" s="17" t="s">
        <v>1760</v>
      </c>
      <c r="H1049" s="17" t="s">
        <v>1</v>
      </c>
      <c r="I1049" s="17" t="s">
        <v>108</v>
      </c>
      <c r="J1049" s="17" t="s">
        <v>107</v>
      </c>
      <c r="K1049" s="17" t="s">
        <v>1543</v>
      </c>
    </row>
    <row r="1050" spans="1:11">
      <c r="A1050" s="17" t="s">
        <v>1025</v>
      </c>
      <c r="B1050" s="17" t="s">
        <v>966</v>
      </c>
      <c r="C1050" s="17" t="s">
        <v>965</v>
      </c>
      <c r="D1050" s="17" t="s">
        <v>678</v>
      </c>
      <c r="E1050" s="17" t="s">
        <v>2955</v>
      </c>
      <c r="F1050">
        <v>0</v>
      </c>
      <c r="G1050" s="17" t="s">
        <v>1544</v>
      </c>
      <c r="H1050" s="17" t="s">
        <v>1</v>
      </c>
      <c r="I1050" s="17" t="s">
        <v>108</v>
      </c>
      <c r="J1050" s="17" t="s">
        <v>107</v>
      </c>
      <c r="K1050" s="17" t="s">
        <v>1543</v>
      </c>
    </row>
    <row r="1051" spans="1:11">
      <c r="A1051" s="17" t="s">
        <v>1025</v>
      </c>
      <c r="B1051" s="17" t="s">
        <v>966</v>
      </c>
      <c r="C1051" s="17" t="s">
        <v>965</v>
      </c>
      <c r="D1051" s="17" t="s">
        <v>1852</v>
      </c>
      <c r="E1051" s="17" t="s">
        <v>2955</v>
      </c>
      <c r="F1051" t="s">
        <v>1765</v>
      </c>
      <c r="G1051" s="17" t="s">
        <v>1766</v>
      </c>
      <c r="H1051" s="17" t="s">
        <v>1</v>
      </c>
      <c r="I1051" s="17" t="s">
        <v>108</v>
      </c>
      <c r="J1051" s="17" t="s">
        <v>107</v>
      </c>
      <c r="K1051" s="17" t="s">
        <v>1543</v>
      </c>
    </row>
    <row r="1052" spans="1:11">
      <c r="A1052" s="17" t="s">
        <v>1025</v>
      </c>
      <c r="B1052" s="17" t="s">
        <v>966</v>
      </c>
      <c r="C1052" s="17" t="s">
        <v>965</v>
      </c>
      <c r="D1052" s="17" t="s">
        <v>210</v>
      </c>
      <c r="E1052" s="17" t="s">
        <v>2955</v>
      </c>
      <c r="F1052" t="s">
        <v>1853</v>
      </c>
      <c r="G1052" s="17" t="s">
        <v>1854</v>
      </c>
      <c r="H1052" s="17" t="s">
        <v>1</v>
      </c>
      <c r="I1052" s="17" t="s">
        <v>108</v>
      </c>
      <c r="J1052" s="17" t="s">
        <v>107</v>
      </c>
      <c r="K1052" s="17" t="s">
        <v>1543</v>
      </c>
    </row>
    <row r="1053" spans="1:11">
      <c r="A1053" s="17" t="s">
        <v>1025</v>
      </c>
      <c r="B1053" s="17" t="s">
        <v>966</v>
      </c>
      <c r="C1053" s="17" t="s">
        <v>965</v>
      </c>
      <c r="D1053" s="17" t="s">
        <v>380</v>
      </c>
      <c r="E1053" s="17" t="s">
        <v>2955</v>
      </c>
      <c r="F1053" t="s">
        <v>1759</v>
      </c>
      <c r="G1053" s="17" t="s">
        <v>1760</v>
      </c>
      <c r="H1053" s="17" t="s">
        <v>1</v>
      </c>
      <c r="I1053" s="17" t="s">
        <v>108</v>
      </c>
      <c r="J1053" s="17" t="s">
        <v>107</v>
      </c>
      <c r="K1053" s="17" t="s">
        <v>1543</v>
      </c>
    </row>
    <row r="1054" spans="1:11">
      <c r="A1054" s="17" t="s">
        <v>1025</v>
      </c>
      <c r="B1054" s="17" t="s">
        <v>966</v>
      </c>
      <c r="C1054" s="17" t="s">
        <v>965</v>
      </c>
      <c r="D1054" s="17" t="s">
        <v>381</v>
      </c>
      <c r="E1054" s="17" t="s">
        <v>2955</v>
      </c>
      <c r="F1054" t="s">
        <v>1759</v>
      </c>
      <c r="G1054" s="17" t="s">
        <v>1760</v>
      </c>
      <c r="H1054" s="17" t="s">
        <v>1</v>
      </c>
      <c r="I1054" s="17" t="s">
        <v>108</v>
      </c>
      <c r="J1054" s="17" t="s">
        <v>107</v>
      </c>
      <c r="K1054" s="17" t="s">
        <v>1543</v>
      </c>
    </row>
    <row r="1055" spans="1:11">
      <c r="A1055" s="17" t="s">
        <v>1025</v>
      </c>
      <c r="B1055" s="17" t="s">
        <v>966</v>
      </c>
      <c r="C1055" s="17" t="s">
        <v>965</v>
      </c>
      <c r="D1055" s="17" t="s">
        <v>213</v>
      </c>
      <c r="E1055" s="17" t="s">
        <v>2955</v>
      </c>
      <c r="F1055" t="s">
        <v>1710</v>
      </c>
      <c r="G1055" s="17" t="s">
        <v>1711</v>
      </c>
      <c r="H1055" s="17" t="s">
        <v>1</v>
      </c>
      <c r="I1055" s="17" t="s">
        <v>108</v>
      </c>
      <c r="J1055" s="17" t="s">
        <v>107</v>
      </c>
      <c r="K1055" s="17" t="s">
        <v>1543</v>
      </c>
    </row>
    <row r="1056" spans="1:11">
      <c r="A1056" s="17" t="s">
        <v>1025</v>
      </c>
      <c r="B1056" s="17" t="s">
        <v>966</v>
      </c>
      <c r="C1056" s="17" t="s">
        <v>965</v>
      </c>
      <c r="D1056" s="17" t="s">
        <v>382</v>
      </c>
      <c r="E1056" s="17" t="s">
        <v>2955</v>
      </c>
      <c r="F1056" t="s">
        <v>1759</v>
      </c>
      <c r="G1056" s="17" t="s">
        <v>1760</v>
      </c>
      <c r="H1056" s="17" t="s">
        <v>1</v>
      </c>
      <c r="I1056" s="17" t="s">
        <v>108</v>
      </c>
      <c r="J1056" s="17" t="s">
        <v>107</v>
      </c>
      <c r="K1056" s="17" t="s">
        <v>1543</v>
      </c>
    </row>
    <row r="1057" spans="1:11">
      <c r="A1057" s="17" t="s">
        <v>1025</v>
      </c>
      <c r="B1057" s="17" t="s">
        <v>966</v>
      </c>
      <c r="C1057" s="17" t="s">
        <v>965</v>
      </c>
      <c r="D1057" s="17" t="s">
        <v>498</v>
      </c>
      <c r="E1057" s="17" t="s">
        <v>2955</v>
      </c>
      <c r="F1057" t="s">
        <v>1765</v>
      </c>
      <c r="G1057" s="17" t="s">
        <v>1766</v>
      </c>
      <c r="H1057" s="17" t="s">
        <v>1</v>
      </c>
      <c r="I1057" s="17" t="s">
        <v>108</v>
      </c>
      <c r="J1057" s="17" t="s">
        <v>107</v>
      </c>
      <c r="K1057" s="17" t="s">
        <v>1543</v>
      </c>
    </row>
    <row r="1058" spans="1:11">
      <c r="A1058" s="17" t="s">
        <v>1025</v>
      </c>
      <c r="B1058" s="17" t="s">
        <v>966</v>
      </c>
      <c r="C1058" s="17" t="s">
        <v>965</v>
      </c>
      <c r="D1058" s="17" t="s">
        <v>247</v>
      </c>
      <c r="E1058" s="17" t="s">
        <v>2955</v>
      </c>
      <c r="F1058" t="s">
        <v>1710</v>
      </c>
      <c r="G1058" s="17" t="s">
        <v>1711</v>
      </c>
      <c r="H1058" s="17" t="s">
        <v>1</v>
      </c>
      <c r="I1058" s="17" t="s">
        <v>108</v>
      </c>
      <c r="J1058" s="17" t="s">
        <v>107</v>
      </c>
      <c r="K1058" s="17" t="s">
        <v>1543</v>
      </c>
    </row>
    <row r="1059" spans="1:11">
      <c r="A1059" s="17" t="s">
        <v>1025</v>
      </c>
      <c r="B1059" s="17" t="s">
        <v>966</v>
      </c>
      <c r="C1059" s="17" t="s">
        <v>965</v>
      </c>
      <c r="D1059" s="17" t="s">
        <v>248</v>
      </c>
      <c r="E1059" s="17" t="s">
        <v>2955</v>
      </c>
      <c r="F1059" t="s">
        <v>1710</v>
      </c>
      <c r="G1059" s="17" t="s">
        <v>1711</v>
      </c>
      <c r="H1059" s="17" t="s">
        <v>1855</v>
      </c>
      <c r="I1059" s="17" t="s">
        <v>108</v>
      </c>
      <c r="J1059" s="17" t="s">
        <v>107</v>
      </c>
      <c r="K1059" s="17" t="s">
        <v>1543</v>
      </c>
    </row>
    <row r="1060" spans="1:11">
      <c r="A1060" s="17" t="s">
        <v>1025</v>
      </c>
      <c r="B1060" s="17" t="s">
        <v>966</v>
      </c>
      <c r="C1060" s="17" t="s">
        <v>965</v>
      </c>
      <c r="D1060" s="17" t="s">
        <v>383</v>
      </c>
      <c r="E1060" s="17" t="s">
        <v>2955</v>
      </c>
      <c r="F1060" t="s">
        <v>1765</v>
      </c>
      <c r="G1060" s="17" t="s">
        <v>1766</v>
      </c>
      <c r="H1060" s="17" t="s">
        <v>1</v>
      </c>
      <c r="I1060" s="17" t="s">
        <v>108</v>
      </c>
      <c r="J1060" s="17" t="s">
        <v>107</v>
      </c>
      <c r="K1060" s="17" t="s">
        <v>1543</v>
      </c>
    </row>
    <row r="1061" spans="1:11">
      <c r="A1061" s="17" t="s">
        <v>1025</v>
      </c>
      <c r="B1061" s="17" t="s">
        <v>966</v>
      </c>
      <c r="C1061" s="17" t="s">
        <v>965</v>
      </c>
      <c r="D1061" s="17" t="s">
        <v>685</v>
      </c>
      <c r="E1061" s="17" t="s">
        <v>2955</v>
      </c>
      <c r="F1061" t="s">
        <v>1765</v>
      </c>
      <c r="G1061" s="17" t="s">
        <v>1766</v>
      </c>
      <c r="H1061" s="17" t="s">
        <v>1</v>
      </c>
      <c r="I1061" s="17" t="s">
        <v>108</v>
      </c>
      <c r="J1061" s="17" t="s">
        <v>107</v>
      </c>
      <c r="K1061" s="17" t="s">
        <v>1543</v>
      </c>
    </row>
    <row r="1062" spans="1:11">
      <c r="A1062" s="17" t="s">
        <v>1025</v>
      </c>
      <c r="B1062" s="17" t="s">
        <v>966</v>
      </c>
      <c r="C1062" s="17" t="s">
        <v>965</v>
      </c>
      <c r="D1062" s="17" t="s">
        <v>650</v>
      </c>
      <c r="E1062" s="17" t="s">
        <v>2955</v>
      </c>
      <c r="F1062" t="s">
        <v>1710</v>
      </c>
      <c r="G1062" s="17" t="s">
        <v>1711</v>
      </c>
      <c r="H1062" s="17" t="s">
        <v>1</v>
      </c>
      <c r="I1062" s="17" t="s">
        <v>108</v>
      </c>
      <c r="J1062" s="17" t="s">
        <v>107</v>
      </c>
      <c r="K1062" s="17" t="s">
        <v>1543</v>
      </c>
    </row>
    <row r="1063" spans="1:11">
      <c r="A1063" s="17" t="s">
        <v>1025</v>
      </c>
      <c r="B1063" s="17" t="s">
        <v>966</v>
      </c>
      <c r="C1063" s="17" t="s">
        <v>965</v>
      </c>
      <c r="D1063" s="17" t="s">
        <v>670</v>
      </c>
      <c r="E1063" s="17" t="s">
        <v>2955</v>
      </c>
      <c r="F1063" t="s">
        <v>1759</v>
      </c>
      <c r="G1063" s="17" t="s">
        <v>1760</v>
      </c>
      <c r="H1063" s="17" t="s">
        <v>1</v>
      </c>
      <c r="I1063" s="17" t="s">
        <v>108</v>
      </c>
      <c r="J1063" s="17" t="s">
        <v>107</v>
      </c>
      <c r="K1063" s="17" t="s">
        <v>1543</v>
      </c>
    </row>
    <row r="1064" spans="1:11">
      <c r="A1064" s="17" t="s">
        <v>1025</v>
      </c>
      <c r="B1064" s="17" t="s">
        <v>966</v>
      </c>
      <c r="C1064" s="17" t="s">
        <v>965</v>
      </c>
      <c r="D1064" s="17" t="s">
        <v>671</v>
      </c>
      <c r="E1064" s="17" t="s">
        <v>2955</v>
      </c>
      <c r="F1064" t="s">
        <v>1759</v>
      </c>
      <c r="G1064" s="17" t="s">
        <v>1760</v>
      </c>
      <c r="H1064" s="17" t="s">
        <v>1</v>
      </c>
      <c r="I1064" s="17" t="s">
        <v>108</v>
      </c>
      <c r="J1064" s="17" t="s">
        <v>107</v>
      </c>
      <c r="K1064" s="17" t="s">
        <v>1543</v>
      </c>
    </row>
    <row r="1065" spans="1:11">
      <c r="A1065" s="17" t="s">
        <v>1025</v>
      </c>
      <c r="B1065" s="17" t="s">
        <v>966</v>
      </c>
      <c r="C1065" s="17" t="s">
        <v>965</v>
      </c>
      <c r="D1065" s="17" t="s">
        <v>325</v>
      </c>
      <c r="E1065" s="17" t="s">
        <v>2955</v>
      </c>
      <c r="F1065" t="s">
        <v>1853</v>
      </c>
      <c r="G1065" s="17" t="s">
        <v>1854</v>
      </c>
      <c r="H1065" s="17" t="s">
        <v>1</v>
      </c>
      <c r="I1065" s="17" t="s">
        <v>108</v>
      </c>
      <c r="J1065" s="17" t="s">
        <v>107</v>
      </c>
      <c r="K1065" s="17" t="s">
        <v>1543</v>
      </c>
    </row>
    <row r="1066" spans="1:11">
      <c r="A1066" s="17" t="s">
        <v>1025</v>
      </c>
      <c r="B1066" s="17" t="s">
        <v>966</v>
      </c>
      <c r="C1066" s="17" t="s">
        <v>965</v>
      </c>
      <c r="D1066" s="17" t="s">
        <v>90</v>
      </c>
      <c r="E1066" s="17" t="s">
        <v>2955</v>
      </c>
      <c r="F1066">
        <v>0</v>
      </c>
      <c r="G1066" s="17" t="s">
        <v>1544</v>
      </c>
      <c r="H1066" s="17" t="s">
        <v>1</v>
      </c>
      <c r="I1066" s="17" t="s">
        <v>108</v>
      </c>
      <c r="J1066" s="17" t="s">
        <v>107</v>
      </c>
      <c r="K1066" s="17" t="s">
        <v>1543</v>
      </c>
    </row>
    <row r="1067" spans="1:11">
      <c r="A1067" s="17" t="s">
        <v>1025</v>
      </c>
      <c r="B1067" s="17" t="s">
        <v>966</v>
      </c>
      <c r="C1067" s="17" t="s">
        <v>965</v>
      </c>
      <c r="D1067" s="17" t="s">
        <v>91</v>
      </c>
      <c r="E1067" s="17" t="s">
        <v>2955</v>
      </c>
      <c r="F1067">
        <v>0</v>
      </c>
      <c r="G1067" s="17" t="s">
        <v>1544</v>
      </c>
      <c r="H1067" s="17" t="s">
        <v>1</v>
      </c>
      <c r="I1067" s="17" t="s">
        <v>108</v>
      </c>
      <c r="J1067" s="17" t="s">
        <v>107</v>
      </c>
      <c r="K1067" s="17" t="s">
        <v>1543</v>
      </c>
    </row>
    <row r="1068" spans="1:11">
      <c r="A1068" s="17" t="s">
        <v>1025</v>
      </c>
      <c r="B1068" s="17" t="s">
        <v>966</v>
      </c>
      <c r="C1068" s="17" t="s">
        <v>965</v>
      </c>
      <c r="D1068" s="17" t="s">
        <v>332</v>
      </c>
      <c r="E1068" s="17" t="s">
        <v>2955</v>
      </c>
      <c r="F1068" t="s">
        <v>1757</v>
      </c>
      <c r="G1068" s="17" t="s">
        <v>1758</v>
      </c>
      <c r="H1068" s="17" t="s">
        <v>1</v>
      </c>
      <c r="I1068" s="17" t="s">
        <v>108</v>
      </c>
      <c r="J1068" s="17" t="s">
        <v>107</v>
      </c>
      <c r="K1068" s="17" t="s">
        <v>1543</v>
      </c>
    </row>
    <row r="1069" spans="1:11">
      <c r="A1069" s="17" t="s">
        <v>1025</v>
      </c>
      <c r="B1069" s="17" t="s">
        <v>966</v>
      </c>
      <c r="C1069" s="17" t="s">
        <v>965</v>
      </c>
      <c r="D1069" s="17" t="s">
        <v>465</v>
      </c>
      <c r="E1069" s="17" t="s">
        <v>2955</v>
      </c>
      <c r="F1069" t="s">
        <v>1710</v>
      </c>
      <c r="G1069" s="17" t="s">
        <v>1711</v>
      </c>
      <c r="H1069" s="17" t="s">
        <v>1</v>
      </c>
      <c r="I1069" s="17" t="s">
        <v>108</v>
      </c>
      <c r="J1069" s="17" t="s">
        <v>107</v>
      </c>
      <c r="K1069" s="17" t="s">
        <v>1543</v>
      </c>
    </row>
    <row r="1070" spans="1:11">
      <c r="A1070" s="17" t="s">
        <v>1025</v>
      </c>
      <c r="B1070" s="17" t="s">
        <v>966</v>
      </c>
      <c r="C1070" s="17" t="s">
        <v>965</v>
      </c>
      <c r="D1070" s="17" t="s">
        <v>384</v>
      </c>
      <c r="E1070" s="17" t="s">
        <v>2955</v>
      </c>
      <c r="F1070" t="s">
        <v>1853</v>
      </c>
      <c r="G1070" s="17" t="s">
        <v>1854</v>
      </c>
      <c r="H1070" s="17" t="s">
        <v>1</v>
      </c>
      <c r="I1070" s="17" t="s">
        <v>108</v>
      </c>
      <c r="J1070" s="17" t="s">
        <v>107</v>
      </c>
      <c r="K1070" s="17" t="s">
        <v>1543</v>
      </c>
    </row>
    <row r="1071" spans="1:11">
      <c r="A1071" s="17" t="s">
        <v>1025</v>
      </c>
      <c r="B1071" s="17" t="s">
        <v>966</v>
      </c>
      <c r="C1071" s="17" t="s">
        <v>965</v>
      </c>
      <c r="D1071" s="17" t="s">
        <v>683</v>
      </c>
      <c r="E1071" s="17" t="s">
        <v>2955</v>
      </c>
      <c r="F1071" t="s">
        <v>1765</v>
      </c>
      <c r="G1071" s="17" t="s">
        <v>1766</v>
      </c>
      <c r="H1071" s="17" t="s">
        <v>1</v>
      </c>
      <c r="I1071" s="17" t="s">
        <v>108</v>
      </c>
      <c r="J1071" s="17" t="s">
        <v>107</v>
      </c>
      <c r="K1071" s="17" t="s">
        <v>1543</v>
      </c>
    </row>
    <row r="1072" spans="1:11">
      <c r="A1072" s="17" t="s">
        <v>1025</v>
      </c>
      <c r="B1072" s="17" t="s">
        <v>966</v>
      </c>
      <c r="C1072" s="17" t="s">
        <v>965</v>
      </c>
      <c r="D1072" s="17" t="s">
        <v>249</v>
      </c>
      <c r="E1072" s="17" t="s">
        <v>2955</v>
      </c>
      <c r="F1072" t="s">
        <v>1710</v>
      </c>
      <c r="G1072" s="17" t="s">
        <v>1711</v>
      </c>
      <c r="H1072" s="17" t="s">
        <v>1</v>
      </c>
      <c r="I1072" s="17" t="s">
        <v>108</v>
      </c>
      <c r="J1072" s="17" t="s">
        <v>107</v>
      </c>
      <c r="K1072" s="17" t="s">
        <v>1543</v>
      </c>
    </row>
    <row r="1073" spans="1:11">
      <c r="A1073" s="17" t="s">
        <v>1025</v>
      </c>
      <c r="B1073" s="17" t="s">
        <v>966</v>
      </c>
      <c r="C1073" s="17" t="s">
        <v>965</v>
      </c>
      <c r="D1073" s="17" t="s">
        <v>385</v>
      </c>
      <c r="E1073" s="17" t="s">
        <v>2955</v>
      </c>
      <c r="F1073" t="s">
        <v>1759</v>
      </c>
      <c r="G1073" s="17" t="s">
        <v>1760</v>
      </c>
      <c r="H1073" s="17" t="s">
        <v>1</v>
      </c>
      <c r="I1073" s="17" t="s">
        <v>108</v>
      </c>
      <c r="J1073" s="17" t="s">
        <v>107</v>
      </c>
      <c r="K1073" s="17" t="s">
        <v>1543</v>
      </c>
    </row>
    <row r="1074" spans="1:11">
      <c r="A1074" s="17" t="s">
        <v>1025</v>
      </c>
      <c r="B1074" s="17" t="s">
        <v>966</v>
      </c>
      <c r="C1074" s="17" t="s">
        <v>965</v>
      </c>
      <c r="D1074" s="17" t="s">
        <v>682</v>
      </c>
      <c r="E1074" s="17" t="s">
        <v>2955</v>
      </c>
      <c r="F1074" t="s">
        <v>1765</v>
      </c>
      <c r="G1074" s="17" t="s">
        <v>1766</v>
      </c>
      <c r="H1074" s="17" t="s">
        <v>1</v>
      </c>
      <c r="I1074" s="17" t="s">
        <v>108</v>
      </c>
      <c r="J1074" s="17" t="s">
        <v>107</v>
      </c>
      <c r="K1074" s="17" t="s">
        <v>1543</v>
      </c>
    </row>
    <row r="1075" spans="1:11">
      <c r="A1075" s="17" t="s">
        <v>1025</v>
      </c>
      <c r="B1075" s="17" t="s">
        <v>966</v>
      </c>
      <c r="C1075" s="17" t="s">
        <v>965</v>
      </c>
      <c r="D1075" s="17" t="s">
        <v>329</v>
      </c>
      <c r="E1075" s="17" t="s">
        <v>2955</v>
      </c>
      <c r="F1075" t="s">
        <v>1853</v>
      </c>
      <c r="G1075" s="17" t="s">
        <v>1854</v>
      </c>
      <c r="H1075" s="17" t="s">
        <v>1</v>
      </c>
      <c r="I1075" s="17" t="s">
        <v>108</v>
      </c>
      <c r="J1075" s="17" t="s">
        <v>107</v>
      </c>
      <c r="K1075" s="17" t="s">
        <v>1543</v>
      </c>
    </row>
    <row r="1076" spans="1:11">
      <c r="A1076" s="17" t="s">
        <v>1025</v>
      </c>
      <c r="B1076" s="17" t="s">
        <v>966</v>
      </c>
      <c r="C1076" s="17" t="s">
        <v>965</v>
      </c>
      <c r="D1076" s="17" t="s">
        <v>651</v>
      </c>
      <c r="E1076" s="17" t="s">
        <v>2955</v>
      </c>
      <c r="F1076" t="s">
        <v>1853</v>
      </c>
      <c r="G1076" s="17" t="s">
        <v>1854</v>
      </c>
      <c r="H1076" s="17" t="s">
        <v>1</v>
      </c>
      <c r="I1076" s="17" t="s">
        <v>108</v>
      </c>
      <c r="J1076" s="17" t="s">
        <v>107</v>
      </c>
      <c r="K1076" s="17" t="s">
        <v>1543</v>
      </c>
    </row>
    <row r="1077" spans="1:11">
      <c r="A1077" s="17" t="s">
        <v>1025</v>
      </c>
      <c r="B1077" s="17" t="s">
        <v>966</v>
      </c>
      <c r="C1077" s="17" t="s">
        <v>965</v>
      </c>
      <c r="D1077" s="17" t="s">
        <v>331</v>
      </c>
      <c r="E1077" s="17" t="s">
        <v>2955</v>
      </c>
      <c r="F1077" t="s">
        <v>1853</v>
      </c>
      <c r="G1077" s="17" t="s">
        <v>1854</v>
      </c>
      <c r="H1077" s="17" t="s">
        <v>1</v>
      </c>
      <c r="I1077" s="17" t="s">
        <v>108</v>
      </c>
      <c r="J1077" s="17" t="s">
        <v>107</v>
      </c>
      <c r="K1077" s="17" t="s">
        <v>1543</v>
      </c>
    </row>
    <row r="1078" spans="1:11">
      <c r="A1078" s="17" t="s">
        <v>1025</v>
      </c>
      <c r="B1078" s="17" t="s">
        <v>966</v>
      </c>
      <c r="C1078" s="17" t="s">
        <v>965</v>
      </c>
      <c r="D1078" s="17" t="s">
        <v>250</v>
      </c>
      <c r="E1078" s="17" t="s">
        <v>2955</v>
      </c>
      <c r="F1078" t="s">
        <v>1710</v>
      </c>
      <c r="G1078" s="17" t="s">
        <v>1711</v>
      </c>
      <c r="H1078" s="17" t="s">
        <v>1</v>
      </c>
      <c r="I1078" s="17" t="s">
        <v>108</v>
      </c>
      <c r="J1078" s="17" t="s">
        <v>107</v>
      </c>
      <c r="K1078" s="17" t="s">
        <v>1543</v>
      </c>
    </row>
    <row r="1079" spans="1:11">
      <c r="A1079" s="17" t="s">
        <v>1025</v>
      </c>
      <c r="B1079" s="17" t="s">
        <v>966</v>
      </c>
      <c r="C1079" s="17" t="s">
        <v>965</v>
      </c>
      <c r="D1079" s="17" t="s">
        <v>471</v>
      </c>
      <c r="E1079" s="17" t="s">
        <v>2955</v>
      </c>
      <c r="F1079" t="s">
        <v>1765</v>
      </c>
      <c r="G1079" s="17" t="s">
        <v>1766</v>
      </c>
      <c r="H1079" s="17" t="s">
        <v>1</v>
      </c>
      <c r="I1079" s="17" t="s">
        <v>108</v>
      </c>
      <c r="J1079" s="17" t="s">
        <v>107</v>
      </c>
      <c r="K1079" s="17" t="s">
        <v>1543</v>
      </c>
    </row>
    <row r="1080" spans="1:11">
      <c r="A1080" s="17" t="s">
        <v>1025</v>
      </c>
      <c r="B1080" s="17" t="s">
        <v>966</v>
      </c>
      <c r="C1080" s="17" t="s">
        <v>965</v>
      </c>
      <c r="D1080" s="17" t="s">
        <v>209</v>
      </c>
      <c r="E1080" s="17" t="s">
        <v>2955</v>
      </c>
      <c r="F1080" t="s">
        <v>1853</v>
      </c>
      <c r="G1080" s="17" t="s">
        <v>1854</v>
      </c>
      <c r="H1080" s="17" t="s">
        <v>1</v>
      </c>
      <c r="I1080" s="17" t="s">
        <v>108</v>
      </c>
      <c r="J1080" s="17" t="s">
        <v>107</v>
      </c>
      <c r="K1080" s="17" t="s">
        <v>1543</v>
      </c>
    </row>
    <row r="1081" spans="1:11">
      <c r="A1081" s="17" t="s">
        <v>1025</v>
      </c>
      <c r="B1081" s="17" t="s">
        <v>966</v>
      </c>
      <c r="C1081" s="17" t="s">
        <v>965</v>
      </c>
      <c r="D1081" s="17" t="s">
        <v>475</v>
      </c>
      <c r="E1081" s="17" t="s">
        <v>2955</v>
      </c>
      <c r="F1081" t="s">
        <v>1765</v>
      </c>
      <c r="G1081" s="17" t="s">
        <v>1766</v>
      </c>
      <c r="H1081" s="17" t="s">
        <v>1</v>
      </c>
      <c r="I1081" s="17" t="s">
        <v>108</v>
      </c>
      <c r="J1081" s="17" t="s">
        <v>107</v>
      </c>
      <c r="K1081" s="17" t="s">
        <v>1543</v>
      </c>
    </row>
    <row r="1082" spans="1:11">
      <c r="A1082" s="17" t="s">
        <v>1025</v>
      </c>
      <c r="B1082" s="17" t="s">
        <v>966</v>
      </c>
      <c r="C1082" s="17" t="s">
        <v>965</v>
      </c>
      <c r="D1082" s="17" t="s">
        <v>386</v>
      </c>
      <c r="E1082" s="17" t="s">
        <v>2955</v>
      </c>
      <c r="F1082" t="s">
        <v>1759</v>
      </c>
      <c r="G1082" s="17" t="s">
        <v>1760</v>
      </c>
      <c r="H1082" s="17" t="s">
        <v>1</v>
      </c>
      <c r="I1082" s="17" t="s">
        <v>108</v>
      </c>
      <c r="J1082" s="17" t="s">
        <v>107</v>
      </c>
      <c r="K1082" s="17" t="s">
        <v>1543</v>
      </c>
    </row>
    <row r="1083" spans="1:11">
      <c r="A1083" s="17" t="s">
        <v>1025</v>
      </c>
      <c r="B1083" s="17" t="s">
        <v>966</v>
      </c>
      <c r="C1083" s="17" t="s">
        <v>965</v>
      </c>
      <c r="D1083" s="17" t="s">
        <v>1856</v>
      </c>
      <c r="E1083" s="17" t="s">
        <v>2955</v>
      </c>
      <c r="F1083" t="s">
        <v>1765</v>
      </c>
      <c r="G1083" s="17" t="s">
        <v>1766</v>
      </c>
      <c r="H1083" s="17" t="s">
        <v>1</v>
      </c>
      <c r="I1083" s="17" t="s">
        <v>108</v>
      </c>
      <c r="J1083" s="17" t="s">
        <v>107</v>
      </c>
      <c r="K1083" s="17" t="s">
        <v>1543</v>
      </c>
    </row>
    <row r="1084" spans="1:11">
      <c r="A1084" s="17" t="s">
        <v>1025</v>
      </c>
      <c r="B1084" s="17" t="s">
        <v>966</v>
      </c>
      <c r="C1084" s="17" t="s">
        <v>965</v>
      </c>
      <c r="D1084" s="17" t="s">
        <v>632</v>
      </c>
      <c r="E1084" s="17" t="s">
        <v>2955</v>
      </c>
      <c r="F1084" t="s">
        <v>1853</v>
      </c>
      <c r="G1084" s="17" t="s">
        <v>1854</v>
      </c>
      <c r="H1084" s="17" t="s">
        <v>1</v>
      </c>
      <c r="I1084" s="17" t="s">
        <v>108</v>
      </c>
      <c r="J1084" s="17" t="s">
        <v>107</v>
      </c>
      <c r="K1084" s="17" t="s">
        <v>1543</v>
      </c>
    </row>
    <row r="1085" spans="1:11">
      <c r="A1085" s="17" t="s">
        <v>1025</v>
      </c>
      <c r="B1085" s="17" t="s">
        <v>966</v>
      </c>
      <c r="C1085" s="17" t="s">
        <v>965</v>
      </c>
      <c r="D1085" s="17" t="s">
        <v>633</v>
      </c>
      <c r="E1085" s="17" t="s">
        <v>2955</v>
      </c>
      <c r="F1085" t="s">
        <v>1759</v>
      </c>
      <c r="G1085" s="17" t="s">
        <v>1760</v>
      </c>
      <c r="H1085" s="17" t="s">
        <v>1</v>
      </c>
      <c r="I1085" s="17" t="s">
        <v>108</v>
      </c>
      <c r="J1085" s="17" t="s">
        <v>107</v>
      </c>
      <c r="K1085" s="17" t="s">
        <v>1543</v>
      </c>
    </row>
    <row r="1086" spans="1:11">
      <c r="A1086" s="17" t="s">
        <v>1025</v>
      </c>
      <c r="B1086" s="17" t="s">
        <v>966</v>
      </c>
      <c r="C1086" s="17" t="s">
        <v>965</v>
      </c>
      <c r="D1086" s="17" t="s">
        <v>635</v>
      </c>
      <c r="E1086" s="17" t="s">
        <v>2955</v>
      </c>
      <c r="F1086" t="s">
        <v>1759</v>
      </c>
      <c r="G1086" s="17" t="s">
        <v>1760</v>
      </c>
      <c r="H1086" s="17" t="s">
        <v>1</v>
      </c>
      <c r="I1086" s="17" t="s">
        <v>108</v>
      </c>
      <c r="J1086" s="17" t="s">
        <v>107</v>
      </c>
      <c r="K1086" s="17" t="s">
        <v>1543</v>
      </c>
    </row>
    <row r="1087" spans="1:11">
      <c r="A1087" s="17" t="s">
        <v>1025</v>
      </c>
      <c r="B1087" s="17" t="s">
        <v>966</v>
      </c>
      <c r="C1087" s="17" t="s">
        <v>965</v>
      </c>
      <c r="D1087" s="17" t="s">
        <v>681</v>
      </c>
      <c r="E1087" s="17" t="s">
        <v>2955</v>
      </c>
      <c r="F1087" t="s">
        <v>1765</v>
      </c>
      <c r="G1087" s="17" t="s">
        <v>1766</v>
      </c>
      <c r="H1087" s="17" t="s">
        <v>1</v>
      </c>
      <c r="I1087" s="17" t="s">
        <v>108</v>
      </c>
      <c r="J1087" s="17" t="s">
        <v>107</v>
      </c>
      <c r="K1087" s="17" t="s">
        <v>1543</v>
      </c>
    </row>
    <row r="1088" spans="1:11">
      <c r="A1088" s="17" t="s">
        <v>1025</v>
      </c>
      <c r="B1088" s="17" t="s">
        <v>966</v>
      </c>
      <c r="C1088" s="17" t="s">
        <v>965</v>
      </c>
      <c r="D1088" s="17" t="s">
        <v>636</v>
      </c>
      <c r="E1088" s="17" t="s">
        <v>2955</v>
      </c>
      <c r="F1088" t="s">
        <v>1759</v>
      </c>
      <c r="G1088" s="17" t="s">
        <v>1760</v>
      </c>
      <c r="H1088" s="17" t="s">
        <v>1</v>
      </c>
      <c r="I1088" s="17" t="s">
        <v>108</v>
      </c>
      <c r="J1088" s="17" t="s">
        <v>107</v>
      </c>
      <c r="K1088" s="17" t="s">
        <v>1543</v>
      </c>
    </row>
    <row r="1089" spans="1:11">
      <c r="A1089" s="17" t="s">
        <v>1025</v>
      </c>
      <c r="B1089" s="17" t="s">
        <v>966</v>
      </c>
      <c r="C1089" s="17" t="s">
        <v>965</v>
      </c>
      <c r="D1089" s="17" t="s">
        <v>467</v>
      </c>
      <c r="E1089" s="17" t="s">
        <v>2955</v>
      </c>
      <c r="F1089" t="s">
        <v>1710</v>
      </c>
      <c r="G1089" s="17" t="s">
        <v>1711</v>
      </c>
      <c r="H1089" s="17" t="s">
        <v>1</v>
      </c>
      <c r="I1089" s="17" t="s">
        <v>108</v>
      </c>
      <c r="J1089" s="17" t="s">
        <v>107</v>
      </c>
      <c r="K1089" s="17" t="s">
        <v>1543</v>
      </c>
    </row>
    <row r="1090" spans="1:11">
      <c r="A1090" s="17" t="s">
        <v>1025</v>
      </c>
      <c r="B1090" s="17" t="s">
        <v>966</v>
      </c>
      <c r="C1090" s="17" t="s">
        <v>965</v>
      </c>
      <c r="D1090" s="17" t="s">
        <v>652</v>
      </c>
      <c r="E1090" s="17" t="s">
        <v>2955</v>
      </c>
      <c r="F1090" t="s">
        <v>1853</v>
      </c>
      <c r="G1090" s="17" t="s">
        <v>1854</v>
      </c>
      <c r="H1090" s="17" t="s">
        <v>1</v>
      </c>
      <c r="I1090" s="17" t="s">
        <v>108</v>
      </c>
      <c r="J1090" s="17" t="s">
        <v>107</v>
      </c>
      <c r="K1090" s="17" t="s">
        <v>1543</v>
      </c>
    </row>
    <row r="1091" spans="1:11">
      <c r="A1091" s="17" t="s">
        <v>1025</v>
      </c>
      <c r="B1091" s="17" t="s">
        <v>966</v>
      </c>
      <c r="C1091" s="17" t="s">
        <v>965</v>
      </c>
      <c r="D1091" s="17" t="s">
        <v>679</v>
      </c>
      <c r="E1091" s="17" t="s">
        <v>2955</v>
      </c>
      <c r="F1091" t="s">
        <v>1853</v>
      </c>
      <c r="G1091" s="17" t="s">
        <v>1854</v>
      </c>
      <c r="H1091" s="17" t="s">
        <v>1</v>
      </c>
      <c r="I1091" s="17" t="s">
        <v>108</v>
      </c>
      <c r="J1091" s="17" t="s">
        <v>107</v>
      </c>
      <c r="K1091" s="17" t="s">
        <v>1543</v>
      </c>
    </row>
    <row r="1092" spans="1:11">
      <c r="A1092" s="17" t="s">
        <v>1025</v>
      </c>
      <c r="B1092" s="17" t="s">
        <v>966</v>
      </c>
      <c r="C1092" s="17" t="s">
        <v>965</v>
      </c>
      <c r="D1092" s="17" t="s">
        <v>387</v>
      </c>
      <c r="E1092" s="17" t="s">
        <v>2955</v>
      </c>
      <c r="F1092" t="s">
        <v>1765</v>
      </c>
      <c r="G1092" s="17" t="s">
        <v>1766</v>
      </c>
      <c r="H1092" s="17" t="s">
        <v>1</v>
      </c>
      <c r="I1092" s="17" t="s">
        <v>108</v>
      </c>
      <c r="J1092" s="17" t="s">
        <v>107</v>
      </c>
      <c r="K1092" s="17" t="s">
        <v>1543</v>
      </c>
    </row>
    <row r="1093" spans="1:11">
      <c r="A1093" s="17" t="s">
        <v>1025</v>
      </c>
      <c r="B1093" s="17" t="s">
        <v>966</v>
      </c>
      <c r="C1093" s="17" t="s">
        <v>965</v>
      </c>
      <c r="D1093" s="17" t="s">
        <v>214</v>
      </c>
      <c r="E1093" s="17" t="s">
        <v>2955</v>
      </c>
      <c r="F1093" t="s">
        <v>1853</v>
      </c>
      <c r="G1093" s="17" t="s">
        <v>1854</v>
      </c>
      <c r="H1093" s="17" t="s">
        <v>1</v>
      </c>
      <c r="I1093" s="17" t="s">
        <v>108</v>
      </c>
      <c r="J1093" s="17" t="s">
        <v>107</v>
      </c>
      <c r="K1093" s="17" t="s">
        <v>1543</v>
      </c>
    </row>
    <row r="1094" spans="1:11">
      <c r="A1094" s="17" t="s">
        <v>1025</v>
      </c>
      <c r="B1094" s="17" t="s">
        <v>966</v>
      </c>
      <c r="C1094" s="17" t="s">
        <v>965</v>
      </c>
      <c r="D1094" s="17" t="s">
        <v>1857</v>
      </c>
      <c r="E1094" s="17" t="s">
        <v>2955</v>
      </c>
      <c r="F1094" t="s">
        <v>1710</v>
      </c>
      <c r="G1094" s="17" t="s">
        <v>1711</v>
      </c>
      <c r="H1094" s="17" t="s">
        <v>1</v>
      </c>
      <c r="I1094" s="17" t="s">
        <v>108</v>
      </c>
      <c r="J1094" s="17" t="s">
        <v>107</v>
      </c>
      <c r="K1094" s="17" t="s">
        <v>1543</v>
      </c>
    </row>
    <row r="1095" spans="1:11">
      <c r="A1095" s="17" t="s">
        <v>1025</v>
      </c>
      <c r="B1095" s="17" t="s">
        <v>966</v>
      </c>
      <c r="C1095" s="17" t="s">
        <v>965</v>
      </c>
      <c r="D1095" s="17" t="s">
        <v>212</v>
      </c>
      <c r="E1095" s="17" t="s">
        <v>2955</v>
      </c>
      <c r="F1095" t="s">
        <v>1853</v>
      </c>
      <c r="G1095" s="17" t="s">
        <v>1854</v>
      </c>
      <c r="H1095" s="17" t="s">
        <v>1</v>
      </c>
      <c r="I1095" s="17" t="s">
        <v>108</v>
      </c>
      <c r="J1095" s="17" t="s">
        <v>107</v>
      </c>
      <c r="K1095" s="17" t="s">
        <v>1543</v>
      </c>
    </row>
    <row r="1096" spans="1:11">
      <c r="A1096" s="17" t="s">
        <v>1025</v>
      </c>
      <c r="B1096" s="17" t="s">
        <v>966</v>
      </c>
      <c r="C1096" s="17" t="s">
        <v>965</v>
      </c>
      <c r="D1096" s="17" t="s">
        <v>330</v>
      </c>
      <c r="E1096" s="17" t="s">
        <v>2955</v>
      </c>
      <c r="F1096" t="s">
        <v>1853</v>
      </c>
      <c r="G1096" s="17" t="s">
        <v>1854</v>
      </c>
      <c r="H1096" s="17" t="s">
        <v>1</v>
      </c>
      <c r="I1096" s="17" t="s">
        <v>108</v>
      </c>
      <c r="J1096" s="17" t="s">
        <v>107</v>
      </c>
      <c r="K1096" s="17" t="s">
        <v>1543</v>
      </c>
    </row>
    <row r="1097" spans="1:11">
      <c r="A1097" s="17" t="s">
        <v>1025</v>
      </c>
      <c r="B1097" s="17" t="s">
        <v>966</v>
      </c>
      <c r="C1097" s="17" t="s">
        <v>965</v>
      </c>
      <c r="D1097" s="17" t="s">
        <v>327</v>
      </c>
      <c r="E1097" s="17" t="s">
        <v>2955</v>
      </c>
      <c r="F1097" t="s">
        <v>1853</v>
      </c>
      <c r="G1097" s="17" t="s">
        <v>1854</v>
      </c>
      <c r="H1097" s="17" t="s">
        <v>1</v>
      </c>
      <c r="I1097" s="17" t="s">
        <v>108</v>
      </c>
      <c r="J1097" s="17" t="s">
        <v>107</v>
      </c>
      <c r="K1097" s="17" t="s">
        <v>1543</v>
      </c>
    </row>
    <row r="1098" spans="1:11">
      <c r="A1098" s="17" t="s">
        <v>1025</v>
      </c>
      <c r="B1098" s="17" t="s">
        <v>966</v>
      </c>
      <c r="C1098" s="17" t="s">
        <v>965</v>
      </c>
      <c r="D1098" s="17" t="s">
        <v>211</v>
      </c>
      <c r="E1098" s="17" t="s">
        <v>2955</v>
      </c>
      <c r="F1098" t="s">
        <v>1853</v>
      </c>
      <c r="G1098" s="17" t="s">
        <v>1854</v>
      </c>
      <c r="H1098" s="17" t="s">
        <v>1</v>
      </c>
      <c r="I1098" s="17" t="s">
        <v>108</v>
      </c>
      <c r="J1098" s="17" t="s">
        <v>107</v>
      </c>
      <c r="K1098" s="17" t="s">
        <v>1543</v>
      </c>
    </row>
    <row r="1099" spans="1:11">
      <c r="A1099" s="17" t="s">
        <v>1025</v>
      </c>
      <c r="B1099" s="17" t="s">
        <v>966</v>
      </c>
      <c r="C1099" s="17" t="s">
        <v>965</v>
      </c>
      <c r="D1099" s="17" t="s">
        <v>251</v>
      </c>
      <c r="E1099" s="17" t="s">
        <v>2955</v>
      </c>
      <c r="F1099" t="s">
        <v>1710</v>
      </c>
      <c r="G1099" s="17" t="s">
        <v>1711</v>
      </c>
      <c r="H1099" s="17" t="s">
        <v>1</v>
      </c>
      <c r="I1099" s="17" t="s">
        <v>108</v>
      </c>
      <c r="J1099" s="17" t="s">
        <v>107</v>
      </c>
      <c r="K1099" s="17" t="s">
        <v>1543</v>
      </c>
    </row>
    <row r="1100" spans="1:11">
      <c r="A1100" s="17" t="s">
        <v>1025</v>
      </c>
      <c r="B1100" s="17" t="s">
        <v>966</v>
      </c>
      <c r="C1100" s="17" t="s">
        <v>965</v>
      </c>
      <c r="D1100" s="17" t="s">
        <v>1858</v>
      </c>
      <c r="E1100" s="17" t="s">
        <v>2955</v>
      </c>
      <c r="F1100" t="s">
        <v>1765</v>
      </c>
      <c r="G1100" s="17" t="s">
        <v>1766</v>
      </c>
      <c r="H1100" s="17" t="s">
        <v>1</v>
      </c>
      <c r="I1100" s="17" t="s">
        <v>108</v>
      </c>
      <c r="J1100" s="17" t="s">
        <v>107</v>
      </c>
      <c r="K1100" s="17" t="s">
        <v>1543</v>
      </c>
    </row>
    <row r="1101" spans="1:11">
      <c r="A1101" s="17" t="s">
        <v>1025</v>
      </c>
      <c r="B1101" s="17" t="s">
        <v>966</v>
      </c>
      <c r="C1101" s="17" t="s">
        <v>965</v>
      </c>
      <c r="D1101" s="17" t="s">
        <v>328</v>
      </c>
      <c r="E1101" s="17" t="s">
        <v>2955</v>
      </c>
      <c r="F1101" t="s">
        <v>1853</v>
      </c>
      <c r="G1101" s="17" t="s">
        <v>1854</v>
      </c>
      <c r="H1101" s="17" t="s">
        <v>1</v>
      </c>
      <c r="I1101" s="17" t="s">
        <v>108</v>
      </c>
      <c r="J1101" s="17" t="s">
        <v>107</v>
      </c>
      <c r="K1101" s="17" t="s">
        <v>1543</v>
      </c>
    </row>
    <row r="1102" spans="1:11">
      <c r="A1102" s="17" t="s">
        <v>1025</v>
      </c>
      <c r="B1102" s="17" t="s">
        <v>966</v>
      </c>
      <c r="C1102" s="17" t="s">
        <v>965</v>
      </c>
      <c r="D1102" s="17" t="s">
        <v>684</v>
      </c>
      <c r="E1102" s="17" t="s">
        <v>2955</v>
      </c>
      <c r="F1102" t="s">
        <v>1765</v>
      </c>
      <c r="G1102" s="17" t="s">
        <v>1766</v>
      </c>
      <c r="H1102" s="17" t="s">
        <v>1</v>
      </c>
      <c r="I1102" s="17" t="s">
        <v>108</v>
      </c>
      <c r="J1102" s="17" t="s">
        <v>107</v>
      </c>
      <c r="K1102" s="17" t="s">
        <v>1543</v>
      </c>
    </row>
    <row r="1103" spans="1:11">
      <c r="A1103" s="17" t="s">
        <v>1025</v>
      </c>
      <c r="B1103" s="17" t="s">
        <v>966</v>
      </c>
      <c r="C1103" s="17" t="s">
        <v>965</v>
      </c>
      <c r="D1103" s="17" t="s">
        <v>470</v>
      </c>
      <c r="E1103" s="17" t="s">
        <v>2955</v>
      </c>
      <c r="F1103" t="s">
        <v>1765</v>
      </c>
      <c r="G1103" s="17" t="s">
        <v>1766</v>
      </c>
      <c r="H1103" s="17" t="s">
        <v>1</v>
      </c>
      <c r="I1103" s="17" t="s">
        <v>108</v>
      </c>
      <c r="J1103" s="17" t="s">
        <v>107</v>
      </c>
      <c r="K1103" s="17" t="s">
        <v>1543</v>
      </c>
    </row>
    <row r="1104" spans="1:11">
      <c r="A1104" s="17" t="s">
        <v>1025</v>
      </c>
      <c r="B1104" s="17" t="s">
        <v>966</v>
      </c>
      <c r="C1104" s="17" t="s">
        <v>965</v>
      </c>
      <c r="D1104" s="17" t="s">
        <v>474</v>
      </c>
      <c r="E1104" s="17" t="s">
        <v>2955</v>
      </c>
      <c r="F1104" t="s">
        <v>1765</v>
      </c>
      <c r="G1104" s="17" t="s">
        <v>1766</v>
      </c>
      <c r="H1104" s="17" t="s">
        <v>1</v>
      </c>
      <c r="I1104" s="17" t="s">
        <v>108</v>
      </c>
      <c r="J1104" s="17" t="s">
        <v>107</v>
      </c>
      <c r="K1104" s="17" t="s">
        <v>1543</v>
      </c>
    </row>
    <row r="1105" spans="1:11">
      <c r="A1105" s="17" t="s">
        <v>1025</v>
      </c>
      <c r="B1105" s="17" t="s">
        <v>966</v>
      </c>
      <c r="C1105" s="17" t="s">
        <v>965</v>
      </c>
      <c r="D1105" s="17" t="s">
        <v>1859</v>
      </c>
      <c r="E1105" s="17" t="s">
        <v>2955</v>
      </c>
      <c r="F1105" t="s">
        <v>1765</v>
      </c>
      <c r="G1105" s="17" t="s">
        <v>1766</v>
      </c>
      <c r="H1105" s="17" t="s">
        <v>1</v>
      </c>
      <c r="I1105" s="17" t="s">
        <v>108</v>
      </c>
      <c r="J1105" s="17" t="s">
        <v>107</v>
      </c>
      <c r="K1105" s="17" t="s">
        <v>1543</v>
      </c>
    </row>
    <row r="1106" spans="1:11">
      <c r="A1106" s="17" t="s">
        <v>1025</v>
      </c>
      <c r="B1106" s="17" t="s">
        <v>966</v>
      </c>
      <c r="C1106" s="17" t="s">
        <v>965</v>
      </c>
      <c r="D1106" s="17" t="s">
        <v>1860</v>
      </c>
      <c r="E1106" s="17" t="s">
        <v>2955</v>
      </c>
      <c r="F1106" t="s">
        <v>1759</v>
      </c>
      <c r="G1106" s="17" t="s">
        <v>1760</v>
      </c>
      <c r="H1106" s="17" t="s">
        <v>1</v>
      </c>
      <c r="I1106" s="17" t="s">
        <v>108</v>
      </c>
      <c r="J1106" s="17" t="s">
        <v>107</v>
      </c>
      <c r="K1106" s="17" t="s">
        <v>1543</v>
      </c>
    </row>
    <row r="1107" spans="1:11">
      <c r="A1107" s="17" t="s">
        <v>1025</v>
      </c>
      <c r="B1107" s="17" t="s">
        <v>966</v>
      </c>
      <c r="C1107" s="17" t="s">
        <v>965</v>
      </c>
      <c r="D1107" s="17" t="s">
        <v>59</v>
      </c>
      <c r="E1107" s="17" t="s">
        <v>2955</v>
      </c>
      <c r="F1107" t="s">
        <v>1822</v>
      </c>
      <c r="G1107" s="17" t="s">
        <v>1823</v>
      </c>
      <c r="H1107" s="17" t="s">
        <v>1</v>
      </c>
      <c r="I1107" s="17" t="s">
        <v>110</v>
      </c>
      <c r="J1107" s="17" t="s">
        <v>109</v>
      </c>
      <c r="K1107" s="17" t="s">
        <v>1504</v>
      </c>
    </row>
    <row r="1108" spans="1:11">
      <c r="A1108" s="17" t="s">
        <v>1025</v>
      </c>
      <c r="B1108" s="17" t="s">
        <v>966</v>
      </c>
      <c r="C1108" s="17" t="s">
        <v>965</v>
      </c>
      <c r="D1108" s="17" t="s">
        <v>590</v>
      </c>
      <c r="E1108" s="17" t="s">
        <v>2955</v>
      </c>
      <c r="F1108" t="s">
        <v>1861</v>
      </c>
      <c r="G1108" s="17" t="s">
        <v>1862</v>
      </c>
      <c r="H1108" s="17" t="s">
        <v>1</v>
      </c>
      <c r="I1108" s="17" t="s">
        <v>110</v>
      </c>
      <c r="J1108" s="17" t="s">
        <v>109</v>
      </c>
      <c r="K1108" s="17" t="s">
        <v>1504</v>
      </c>
    </row>
    <row r="1109" spans="1:11">
      <c r="A1109" s="17" t="s">
        <v>1025</v>
      </c>
      <c r="B1109" s="17" t="s">
        <v>966</v>
      </c>
      <c r="C1109" s="17" t="s">
        <v>965</v>
      </c>
      <c r="D1109" s="17" t="s">
        <v>591</v>
      </c>
      <c r="E1109" s="17" t="s">
        <v>2955</v>
      </c>
      <c r="F1109" t="s">
        <v>1861</v>
      </c>
      <c r="G1109" s="17" t="s">
        <v>1862</v>
      </c>
      <c r="H1109" s="17" t="s">
        <v>1</v>
      </c>
      <c r="I1109" s="17" t="s">
        <v>110</v>
      </c>
      <c r="J1109" s="17" t="s">
        <v>109</v>
      </c>
      <c r="K1109" s="17" t="s">
        <v>1504</v>
      </c>
    </row>
    <row r="1110" spans="1:11">
      <c r="A1110" s="17" t="s">
        <v>1025</v>
      </c>
      <c r="B1110" s="17" t="s">
        <v>966</v>
      </c>
      <c r="C1110" s="17" t="s">
        <v>965</v>
      </c>
      <c r="D1110" s="17" t="s">
        <v>592</v>
      </c>
      <c r="E1110" s="17" t="s">
        <v>2955</v>
      </c>
      <c r="F1110" t="s">
        <v>1861</v>
      </c>
      <c r="G1110" s="17" t="s">
        <v>1862</v>
      </c>
      <c r="H1110" s="17" t="s">
        <v>1</v>
      </c>
      <c r="I1110" s="17" t="s">
        <v>110</v>
      </c>
      <c r="J1110" s="17" t="s">
        <v>109</v>
      </c>
      <c r="K1110" s="17" t="s">
        <v>1504</v>
      </c>
    </row>
    <row r="1111" spans="1:11">
      <c r="A1111" s="17" t="s">
        <v>1025</v>
      </c>
      <c r="B1111" s="17" t="s">
        <v>966</v>
      </c>
      <c r="C1111" s="17" t="s">
        <v>965</v>
      </c>
      <c r="D1111" s="17" t="s">
        <v>282</v>
      </c>
      <c r="E1111" s="17" t="s">
        <v>2955</v>
      </c>
      <c r="F1111" t="s">
        <v>1863</v>
      </c>
      <c r="G1111" s="17" t="s">
        <v>1864</v>
      </c>
      <c r="H1111" s="17" t="s">
        <v>1</v>
      </c>
      <c r="I1111" s="17" t="s">
        <v>110</v>
      </c>
      <c r="J1111" s="17" t="s">
        <v>109</v>
      </c>
      <c r="K1111" s="17" t="s">
        <v>1504</v>
      </c>
    </row>
    <row r="1112" spans="1:11">
      <c r="A1112" s="17" t="s">
        <v>1025</v>
      </c>
      <c r="B1112" s="17" t="s">
        <v>966</v>
      </c>
      <c r="C1112" s="17" t="s">
        <v>965</v>
      </c>
      <c r="D1112" s="17" t="s">
        <v>1865</v>
      </c>
      <c r="E1112" s="17" t="s">
        <v>2955</v>
      </c>
      <c r="F1112" t="s">
        <v>1863</v>
      </c>
      <c r="G1112" s="17" t="s">
        <v>1864</v>
      </c>
      <c r="H1112" s="17" t="s">
        <v>1</v>
      </c>
      <c r="I1112" s="17" t="s">
        <v>110</v>
      </c>
      <c r="J1112" s="17" t="s">
        <v>109</v>
      </c>
      <c r="K1112" s="17" t="s">
        <v>1504</v>
      </c>
    </row>
    <row r="1113" spans="1:11">
      <c r="A1113" s="17" t="s">
        <v>1025</v>
      </c>
      <c r="B1113" s="17" t="s">
        <v>966</v>
      </c>
      <c r="C1113" s="17" t="s">
        <v>965</v>
      </c>
      <c r="D1113" s="17" t="s">
        <v>1866</v>
      </c>
      <c r="E1113" s="17" t="s">
        <v>2955</v>
      </c>
      <c r="F1113" t="s">
        <v>1861</v>
      </c>
      <c r="G1113" s="17" t="s">
        <v>1862</v>
      </c>
      <c r="H1113" s="17" t="s">
        <v>1</v>
      </c>
      <c r="I1113" s="17" t="s">
        <v>110</v>
      </c>
      <c r="J1113" s="17" t="s">
        <v>109</v>
      </c>
      <c r="K1113" s="17" t="s">
        <v>1504</v>
      </c>
    </row>
    <row r="1114" spans="1:11">
      <c r="A1114" s="17" t="s">
        <v>1025</v>
      </c>
      <c r="B1114" s="17" t="s">
        <v>966</v>
      </c>
      <c r="C1114" s="17" t="s">
        <v>965</v>
      </c>
      <c r="D1114" s="17" t="s">
        <v>136</v>
      </c>
      <c r="E1114" s="17" t="s">
        <v>2955</v>
      </c>
      <c r="F1114" t="s">
        <v>1867</v>
      </c>
      <c r="G1114" s="17" t="s">
        <v>1868</v>
      </c>
      <c r="H1114" s="17" t="s">
        <v>1</v>
      </c>
      <c r="I1114" s="17" t="s">
        <v>110</v>
      </c>
      <c r="J1114" s="17" t="s">
        <v>109</v>
      </c>
      <c r="K1114" s="17" t="s">
        <v>1504</v>
      </c>
    </row>
    <row r="1115" spans="1:11">
      <c r="A1115" s="17" t="s">
        <v>1025</v>
      </c>
      <c r="B1115" s="17" t="s">
        <v>966</v>
      </c>
      <c r="C1115" s="17" t="s">
        <v>965</v>
      </c>
      <c r="D1115" s="17" t="s">
        <v>135</v>
      </c>
      <c r="E1115" s="17" t="s">
        <v>2955</v>
      </c>
      <c r="F1115" t="s">
        <v>1867</v>
      </c>
      <c r="G1115" s="17" t="s">
        <v>1868</v>
      </c>
      <c r="H1115" s="17" t="s">
        <v>1</v>
      </c>
      <c r="I1115" s="17" t="s">
        <v>110</v>
      </c>
      <c r="J1115" s="17" t="s">
        <v>109</v>
      </c>
      <c r="K1115" s="17" t="s">
        <v>1504</v>
      </c>
    </row>
    <row r="1116" spans="1:11">
      <c r="A1116" s="17" t="s">
        <v>1025</v>
      </c>
      <c r="B1116" s="17" t="s">
        <v>966</v>
      </c>
      <c r="C1116" s="17" t="s">
        <v>965</v>
      </c>
      <c r="D1116" s="17" t="s">
        <v>1869</v>
      </c>
      <c r="E1116" s="17" t="s">
        <v>2955</v>
      </c>
      <c r="F1116" t="s">
        <v>1861</v>
      </c>
      <c r="G1116" s="17" t="s">
        <v>1862</v>
      </c>
      <c r="H1116" s="17" t="s">
        <v>1</v>
      </c>
      <c r="I1116" s="17" t="s">
        <v>110</v>
      </c>
      <c r="J1116" s="17" t="s">
        <v>109</v>
      </c>
      <c r="K1116" s="17" t="s">
        <v>1504</v>
      </c>
    </row>
    <row r="1117" spans="1:11">
      <c r="A1117" s="17" t="s">
        <v>1025</v>
      </c>
      <c r="B1117" s="17" t="s">
        <v>966</v>
      </c>
      <c r="C1117" s="17" t="s">
        <v>965</v>
      </c>
      <c r="D1117" s="17" t="s">
        <v>1870</v>
      </c>
      <c r="E1117" s="17" t="s">
        <v>2955</v>
      </c>
      <c r="F1117" t="s">
        <v>1861</v>
      </c>
      <c r="G1117" s="17" t="s">
        <v>1862</v>
      </c>
      <c r="H1117" s="17" t="s">
        <v>1</v>
      </c>
      <c r="I1117" s="17" t="s">
        <v>110</v>
      </c>
      <c r="J1117" s="17" t="s">
        <v>109</v>
      </c>
      <c r="K1117" s="17" t="s">
        <v>1504</v>
      </c>
    </row>
    <row r="1118" spans="1:11">
      <c r="A1118" s="17" t="s">
        <v>1025</v>
      </c>
      <c r="B1118" s="17" t="s">
        <v>966</v>
      </c>
      <c r="C1118" s="17" t="s">
        <v>965</v>
      </c>
      <c r="D1118" s="17" t="s">
        <v>138</v>
      </c>
      <c r="E1118" s="17" t="s">
        <v>2955</v>
      </c>
      <c r="F1118" t="s">
        <v>1867</v>
      </c>
      <c r="G1118" s="17" t="s">
        <v>1868</v>
      </c>
      <c r="H1118" s="17" t="s">
        <v>1</v>
      </c>
      <c r="I1118" s="17" t="s">
        <v>110</v>
      </c>
      <c r="J1118" s="17" t="s">
        <v>109</v>
      </c>
      <c r="K1118" s="17" t="s">
        <v>1504</v>
      </c>
    </row>
    <row r="1119" spans="1:11">
      <c r="A1119" s="17" t="s">
        <v>1025</v>
      </c>
      <c r="B1119" s="17" t="s">
        <v>966</v>
      </c>
      <c r="C1119" s="17" t="s">
        <v>965</v>
      </c>
      <c r="D1119" s="17" t="s">
        <v>1871</v>
      </c>
      <c r="E1119" s="17" t="s">
        <v>2955</v>
      </c>
      <c r="F1119" t="s">
        <v>1861</v>
      </c>
      <c r="G1119" s="17" t="s">
        <v>1862</v>
      </c>
      <c r="H1119" s="17" t="s">
        <v>1</v>
      </c>
      <c r="I1119" s="17" t="s">
        <v>110</v>
      </c>
      <c r="J1119" s="17" t="s">
        <v>109</v>
      </c>
      <c r="K1119" s="17" t="s">
        <v>1504</v>
      </c>
    </row>
    <row r="1120" spans="1:11">
      <c r="A1120" s="17" t="s">
        <v>1025</v>
      </c>
      <c r="B1120" s="17" t="s">
        <v>966</v>
      </c>
      <c r="C1120" s="17" t="s">
        <v>965</v>
      </c>
      <c r="D1120" s="17" t="s">
        <v>137</v>
      </c>
      <c r="E1120" s="17" t="s">
        <v>2955</v>
      </c>
      <c r="F1120" t="s">
        <v>1867</v>
      </c>
      <c r="G1120" s="17" t="s">
        <v>1868</v>
      </c>
      <c r="H1120" s="17" t="s">
        <v>1</v>
      </c>
      <c r="I1120" s="17" t="s">
        <v>110</v>
      </c>
      <c r="J1120" s="17" t="s">
        <v>109</v>
      </c>
      <c r="K1120" s="17" t="s">
        <v>1504</v>
      </c>
    </row>
    <row r="1121" spans="1:11">
      <c r="A1121" s="17" t="s">
        <v>1025</v>
      </c>
      <c r="B1121" s="17" t="s">
        <v>966</v>
      </c>
      <c r="C1121" s="17" t="s">
        <v>965</v>
      </c>
      <c r="D1121" s="17" t="s">
        <v>696</v>
      </c>
      <c r="E1121" s="17" t="s">
        <v>2955</v>
      </c>
      <c r="F1121" t="s">
        <v>1863</v>
      </c>
      <c r="G1121" s="17" t="s">
        <v>1864</v>
      </c>
      <c r="H1121" s="17" t="s">
        <v>1</v>
      </c>
      <c r="I1121" s="17" t="s">
        <v>110</v>
      </c>
      <c r="J1121" s="17" t="s">
        <v>109</v>
      </c>
      <c r="K1121" s="17" t="s">
        <v>1504</v>
      </c>
    </row>
    <row r="1122" spans="1:11">
      <c r="A1122" s="17" t="s">
        <v>1025</v>
      </c>
      <c r="B1122" s="17" t="s">
        <v>966</v>
      </c>
      <c r="C1122" s="17" t="s">
        <v>965</v>
      </c>
      <c r="D1122" s="17" t="s">
        <v>1872</v>
      </c>
      <c r="E1122" s="17" t="s">
        <v>2955</v>
      </c>
      <c r="F1122" t="s">
        <v>1873</v>
      </c>
      <c r="G1122" s="17" t="s">
        <v>1874</v>
      </c>
      <c r="H1122" s="17" t="s">
        <v>1</v>
      </c>
      <c r="I1122" s="17" t="s">
        <v>1441</v>
      </c>
      <c r="J1122" s="17" t="s">
        <v>105</v>
      </c>
      <c r="K1122" s="17" t="s">
        <v>1442</v>
      </c>
    </row>
    <row r="1123" spans="1:11">
      <c r="A1123" s="17" t="s">
        <v>1025</v>
      </c>
      <c r="B1123" s="17" t="s">
        <v>966</v>
      </c>
      <c r="C1123" s="17" t="s">
        <v>965</v>
      </c>
      <c r="D1123" s="17" t="s">
        <v>1875</v>
      </c>
      <c r="E1123" s="17" t="s">
        <v>2955</v>
      </c>
      <c r="F1123" t="s">
        <v>1861</v>
      </c>
      <c r="G1123" s="17" t="s">
        <v>1862</v>
      </c>
      <c r="H1123" s="17" t="s">
        <v>1</v>
      </c>
      <c r="I1123" s="17" t="s">
        <v>110</v>
      </c>
      <c r="J1123" s="17" t="s">
        <v>109</v>
      </c>
      <c r="K1123" s="17" t="s">
        <v>1504</v>
      </c>
    </row>
    <row r="1124" spans="1:11">
      <c r="A1124" s="17" t="s">
        <v>1025</v>
      </c>
      <c r="B1124" s="17" t="s">
        <v>966</v>
      </c>
      <c r="C1124" s="17" t="s">
        <v>965</v>
      </c>
      <c r="D1124" s="17" t="s">
        <v>593</v>
      </c>
      <c r="E1124" s="17" t="s">
        <v>2955</v>
      </c>
      <c r="F1124" t="s">
        <v>1861</v>
      </c>
      <c r="G1124" s="17" t="s">
        <v>1862</v>
      </c>
      <c r="H1124" s="17" t="s">
        <v>1</v>
      </c>
      <c r="I1124" s="17" t="s">
        <v>110</v>
      </c>
      <c r="J1124" s="17" t="s">
        <v>109</v>
      </c>
      <c r="K1124" s="17" t="s">
        <v>1504</v>
      </c>
    </row>
    <row r="1125" spans="1:11">
      <c r="A1125" s="17" t="s">
        <v>1025</v>
      </c>
      <c r="B1125" s="17" t="s">
        <v>966</v>
      </c>
      <c r="C1125" s="17" t="s">
        <v>965</v>
      </c>
      <c r="D1125" s="17" t="s">
        <v>283</v>
      </c>
      <c r="E1125" s="17" t="s">
        <v>2955</v>
      </c>
      <c r="F1125" t="s">
        <v>1863</v>
      </c>
      <c r="G1125" s="17" t="s">
        <v>1864</v>
      </c>
      <c r="H1125" s="17" t="s">
        <v>1</v>
      </c>
      <c r="I1125" s="17" t="s">
        <v>110</v>
      </c>
      <c r="J1125" s="17" t="s">
        <v>109</v>
      </c>
      <c r="K1125" s="17" t="s">
        <v>1504</v>
      </c>
    </row>
    <row r="1126" spans="1:11">
      <c r="A1126" s="17" t="s">
        <v>1025</v>
      </c>
      <c r="B1126" s="17" t="s">
        <v>966</v>
      </c>
      <c r="C1126" s="17" t="s">
        <v>965</v>
      </c>
      <c r="D1126" s="17" t="s">
        <v>659</v>
      </c>
      <c r="E1126" s="17" t="s">
        <v>2955</v>
      </c>
      <c r="F1126" t="s">
        <v>1743</v>
      </c>
      <c r="G1126" s="17" t="s">
        <v>1744</v>
      </c>
      <c r="H1126" s="17" t="s">
        <v>1</v>
      </c>
      <c r="I1126" s="17" t="s">
        <v>111</v>
      </c>
      <c r="J1126" s="17" t="s">
        <v>143</v>
      </c>
      <c r="K1126" s="17" t="s">
        <v>1501</v>
      </c>
    </row>
    <row r="1127" spans="1:11">
      <c r="A1127" s="17" t="s">
        <v>1025</v>
      </c>
      <c r="B1127" s="17" t="s">
        <v>966</v>
      </c>
      <c r="C1127" s="17" t="s">
        <v>965</v>
      </c>
      <c r="D1127" s="17" t="s">
        <v>163</v>
      </c>
      <c r="E1127" s="17" t="s">
        <v>2955</v>
      </c>
      <c r="F1127" t="s">
        <v>1681</v>
      </c>
      <c r="G1127" s="17" t="s">
        <v>1682</v>
      </c>
      <c r="H1127" s="17" t="s">
        <v>2</v>
      </c>
      <c r="I1127" s="17" t="s">
        <v>1407</v>
      </c>
      <c r="J1127" s="17" t="s">
        <v>127</v>
      </c>
      <c r="K1127" s="17" t="s">
        <v>31</v>
      </c>
    </row>
    <row r="1128" spans="1:11">
      <c r="A1128" s="17" t="s">
        <v>1025</v>
      </c>
      <c r="B1128" s="17" t="s">
        <v>966</v>
      </c>
      <c r="C1128" s="17" t="s">
        <v>965</v>
      </c>
      <c r="D1128" s="17" t="s">
        <v>160</v>
      </c>
      <c r="E1128" s="17" t="s">
        <v>2955</v>
      </c>
      <c r="F1128" t="s">
        <v>1681</v>
      </c>
      <c r="G1128" s="17" t="s">
        <v>1682</v>
      </c>
      <c r="H1128" s="17" t="s">
        <v>2</v>
      </c>
      <c r="I1128" s="17" t="s">
        <v>1407</v>
      </c>
      <c r="J1128" s="17" t="s">
        <v>127</v>
      </c>
      <c r="K1128" s="17" t="s">
        <v>31</v>
      </c>
    </row>
    <row r="1129" spans="1:11">
      <c r="A1129" s="17" t="s">
        <v>1025</v>
      </c>
      <c r="B1129" s="17" t="s">
        <v>966</v>
      </c>
      <c r="C1129" s="17" t="s">
        <v>965</v>
      </c>
      <c r="D1129" s="17" t="s">
        <v>92</v>
      </c>
      <c r="E1129" s="17" t="s">
        <v>2955</v>
      </c>
      <c r="F1129" t="s">
        <v>1681</v>
      </c>
      <c r="G1129" s="17" t="s">
        <v>1682</v>
      </c>
      <c r="H1129" s="17" t="s">
        <v>2</v>
      </c>
      <c r="I1129" s="17" t="s">
        <v>1407</v>
      </c>
      <c r="J1129" s="17" t="s">
        <v>127</v>
      </c>
      <c r="K1129" s="17" t="s">
        <v>31</v>
      </c>
    </row>
    <row r="1130" spans="1:11">
      <c r="A1130" s="17" t="s">
        <v>1025</v>
      </c>
      <c r="B1130" s="17" t="s">
        <v>966</v>
      </c>
      <c r="C1130" s="17" t="s">
        <v>965</v>
      </c>
      <c r="D1130" s="17" t="s">
        <v>161</v>
      </c>
      <c r="E1130" s="17" t="s">
        <v>2955</v>
      </c>
      <c r="F1130" t="s">
        <v>1681</v>
      </c>
      <c r="G1130" s="17" t="s">
        <v>1682</v>
      </c>
      <c r="H1130" s="17" t="s">
        <v>2</v>
      </c>
      <c r="I1130" s="17" t="s">
        <v>1407</v>
      </c>
      <c r="J1130" s="17" t="s">
        <v>127</v>
      </c>
      <c r="K1130" s="17" t="s">
        <v>31</v>
      </c>
    </row>
    <row r="1131" spans="1:11">
      <c r="A1131" s="17" t="s">
        <v>1025</v>
      </c>
      <c r="B1131" s="17" t="s">
        <v>966</v>
      </c>
      <c r="C1131" s="17" t="s">
        <v>965</v>
      </c>
      <c r="D1131" s="17" t="s">
        <v>162</v>
      </c>
      <c r="E1131" s="17" t="s">
        <v>2955</v>
      </c>
      <c r="F1131" t="s">
        <v>1681</v>
      </c>
      <c r="G1131" s="17" t="s">
        <v>1682</v>
      </c>
      <c r="H1131" s="17" t="s">
        <v>2</v>
      </c>
      <c r="I1131" s="17" t="s">
        <v>1407</v>
      </c>
      <c r="J1131" s="17" t="s">
        <v>127</v>
      </c>
      <c r="K1131" s="17" t="s">
        <v>31</v>
      </c>
    </row>
    <row r="1132" spans="1:11">
      <c r="A1132" s="17" t="s">
        <v>1025</v>
      </c>
      <c r="B1132" s="17" t="s">
        <v>966</v>
      </c>
      <c r="C1132" s="17" t="s">
        <v>965</v>
      </c>
      <c r="D1132" s="17" t="s">
        <v>1876</v>
      </c>
      <c r="E1132" s="17" t="s">
        <v>2955</v>
      </c>
      <c r="F1132">
        <v>0</v>
      </c>
      <c r="G1132" s="17" t="s">
        <v>1877</v>
      </c>
      <c r="H1132" s="17" t="s">
        <v>2</v>
      </c>
      <c r="I1132" s="17" t="s">
        <v>340</v>
      </c>
      <c r="J1132" s="17" t="s">
        <v>129</v>
      </c>
      <c r="K1132" s="17" t="s">
        <v>1467</v>
      </c>
    </row>
    <row r="1133" spans="1:11">
      <c r="A1133" s="17" t="s">
        <v>1025</v>
      </c>
      <c r="B1133" s="17" t="s">
        <v>966</v>
      </c>
      <c r="C1133" s="17" t="s">
        <v>965</v>
      </c>
      <c r="D1133" s="17" t="s">
        <v>354</v>
      </c>
      <c r="E1133" s="17" t="s">
        <v>2955</v>
      </c>
      <c r="F1133">
        <v>0</v>
      </c>
      <c r="G1133" s="17" t="s">
        <v>1877</v>
      </c>
      <c r="H1133" s="17" t="s">
        <v>2</v>
      </c>
      <c r="I1133" s="17" t="s">
        <v>340</v>
      </c>
      <c r="J1133" s="17" t="s">
        <v>129</v>
      </c>
      <c r="K1133" s="17" t="s">
        <v>1467</v>
      </c>
    </row>
    <row r="1134" spans="1:11">
      <c r="A1134" s="17" t="s">
        <v>1025</v>
      </c>
      <c r="B1134" s="17" t="s">
        <v>966</v>
      </c>
      <c r="C1134" s="17" t="s">
        <v>965</v>
      </c>
      <c r="D1134" s="17" t="s">
        <v>1878</v>
      </c>
      <c r="E1134" s="17" t="s">
        <v>2955</v>
      </c>
      <c r="F1134">
        <v>0</v>
      </c>
      <c r="G1134" s="17" t="s">
        <v>1877</v>
      </c>
      <c r="H1134" s="17" t="s">
        <v>2</v>
      </c>
      <c r="I1134" s="17" t="s">
        <v>340</v>
      </c>
      <c r="J1134" s="17" t="s">
        <v>129</v>
      </c>
      <c r="K1134" s="17" t="s">
        <v>1467</v>
      </c>
    </row>
    <row r="1135" spans="1:11">
      <c r="A1135" s="17" t="s">
        <v>1025</v>
      </c>
      <c r="B1135" s="17" t="s">
        <v>966</v>
      </c>
      <c r="C1135" s="17" t="s">
        <v>965</v>
      </c>
      <c r="D1135" s="17" t="s">
        <v>500</v>
      </c>
      <c r="E1135" s="17" t="s">
        <v>2955</v>
      </c>
      <c r="F1135" t="s">
        <v>1807</v>
      </c>
      <c r="G1135" s="17" t="s">
        <v>1808</v>
      </c>
      <c r="H1135" s="17" t="s">
        <v>1</v>
      </c>
      <c r="I1135" s="17" t="s">
        <v>111</v>
      </c>
      <c r="J1135" s="17" t="s">
        <v>143</v>
      </c>
      <c r="K1135" s="17" t="s">
        <v>1501</v>
      </c>
    </row>
    <row r="1136" spans="1:11">
      <c r="A1136" s="17" t="s">
        <v>1025</v>
      </c>
      <c r="B1136" s="17" t="s">
        <v>966</v>
      </c>
      <c r="C1136" s="17" t="s">
        <v>965</v>
      </c>
      <c r="D1136" s="17" t="s">
        <v>485</v>
      </c>
      <c r="E1136" s="17" t="s">
        <v>2955</v>
      </c>
      <c r="F1136" t="s">
        <v>1807</v>
      </c>
      <c r="G1136" s="17" t="s">
        <v>1808</v>
      </c>
      <c r="H1136" s="17" t="s">
        <v>1</v>
      </c>
      <c r="I1136" s="17" t="s">
        <v>111</v>
      </c>
      <c r="J1136" s="17" t="s">
        <v>143</v>
      </c>
      <c r="K1136" s="17" t="s">
        <v>1501</v>
      </c>
    </row>
    <row r="1137" spans="1:11">
      <c r="A1137" s="17" t="s">
        <v>1025</v>
      </c>
      <c r="B1137" s="17" t="s">
        <v>966</v>
      </c>
      <c r="C1137" s="17" t="s">
        <v>965</v>
      </c>
      <c r="D1137" s="17" t="s">
        <v>60</v>
      </c>
      <c r="E1137" s="17" t="s">
        <v>2955</v>
      </c>
      <c r="F1137" t="s">
        <v>1822</v>
      </c>
      <c r="G1137" s="17" t="s">
        <v>1823</v>
      </c>
      <c r="H1137" s="17" t="s">
        <v>1</v>
      </c>
      <c r="I1137" s="17" t="s">
        <v>110</v>
      </c>
      <c r="J1137" s="17" t="s">
        <v>109</v>
      </c>
      <c r="K1137" s="17" t="s">
        <v>1504</v>
      </c>
    </row>
    <row r="1138" spans="1:11">
      <c r="A1138" s="17" t="s">
        <v>1025</v>
      </c>
      <c r="B1138" s="17" t="s">
        <v>966</v>
      </c>
      <c r="C1138" s="17" t="s">
        <v>965</v>
      </c>
      <c r="D1138" s="17" t="s">
        <v>1879</v>
      </c>
      <c r="E1138" s="17" t="s">
        <v>2955</v>
      </c>
      <c r="F1138" t="s">
        <v>1822</v>
      </c>
      <c r="G1138" s="17" t="s">
        <v>1823</v>
      </c>
      <c r="H1138" s="17" t="s">
        <v>1</v>
      </c>
      <c r="I1138" s="17" t="s">
        <v>110</v>
      </c>
      <c r="J1138" s="17" t="s">
        <v>109</v>
      </c>
      <c r="K1138" s="17" t="s">
        <v>1504</v>
      </c>
    </row>
    <row r="1139" spans="1:11">
      <c r="A1139" s="17" t="s">
        <v>1025</v>
      </c>
      <c r="B1139" s="17" t="s">
        <v>966</v>
      </c>
      <c r="C1139" s="17" t="s">
        <v>965</v>
      </c>
      <c r="D1139" s="17" t="s">
        <v>692</v>
      </c>
      <c r="E1139" s="17" t="s">
        <v>2955</v>
      </c>
      <c r="F1139" t="s">
        <v>1822</v>
      </c>
      <c r="G1139" s="17" t="s">
        <v>1823</v>
      </c>
      <c r="H1139" s="17" t="s">
        <v>1</v>
      </c>
      <c r="I1139" s="17" t="s">
        <v>110</v>
      </c>
      <c r="J1139" s="17" t="s">
        <v>109</v>
      </c>
      <c r="K1139" s="17" t="s">
        <v>1504</v>
      </c>
    </row>
    <row r="1140" spans="1:11">
      <c r="A1140" s="17" t="s">
        <v>1025</v>
      </c>
      <c r="B1140" s="17" t="s">
        <v>966</v>
      </c>
      <c r="C1140" s="17" t="s">
        <v>965</v>
      </c>
      <c r="D1140" s="17" t="s">
        <v>388</v>
      </c>
      <c r="E1140" s="17" t="s">
        <v>2955</v>
      </c>
      <c r="F1140" t="s">
        <v>1853</v>
      </c>
      <c r="G1140" s="17" t="s">
        <v>1854</v>
      </c>
      <c r="H1140" s="17" t="s">
        <v>1</v>
      </c>
      <c r="I1140" s="17" t="s">
        <v>108</v>
      </c>
      <c r="J1140" s="17" t="s">
        <v>107</v>
      </c>
      <c r="K1140" s="17" t="s">
        <v>1543</v>
      </c>
    </row>
    <row r="1141" spans="1:11">
      <c r="A1141" s="17" t="s">
        <v>1025</v>
      </c>
      <c r="B1141" s="17" t="s">
        <v>966</v>
      </c>
      <c r="C1141" s="17" t="s">
        <v>965</v>
      </c>
      <c r="D1141" s="17" t="s">
        <v>345</v>
      </c>
      <c r="E1141" s="17" t="s">
        <v>2955</v>
      </c>
      <c r="F1141" t="s">
        <v>1880</v>
      </c>
      <c r="G1141" s="17" t="s">
        <v>1881</v>
      </c>
      <c r="H1141" s="17" t="s">
        <v>1</v>
      </c>
      <c r="I1141" s="17" t="s">
        <v>1441</v>
      </c>
      <c r="J1141" s="17" t="s">
        <v>105</v>
      </c>
      <c r="K1141" s="17" t="s">
        <v>1442</v>
      </c>
    </row>
    <row r="1142" spans="1:11">
      <c r="A1142" s="17" t="s">
        <v>1025</v>
      </c>
      <c r="B1142" s="17" t="s">
        <v>966</v>
      </c>
      <c r="C1142" s="17" t="s">
        <v>965</v>
      </c>
      <c r="D1142" s="17" t="s">
        <v>344</v>
      </c>
      <c r="E1142" s="17" t="s">
        <v>2955</v>
      </c>
      <c r="F1142" t="s">
        <v>1880</v>
      </c>
      <c r="G1142" s="17" t="s">
        <v>1881</v>
      </c>
      <c r="H1142" s="17" t="s">
        <v>1</v>
      </c>
      <c r="I1142" s="17" t="s">
        <v>1441</v>
      </c>
      <c r="J1142" s="17" t="s">
        <v>105</v>
      </c>
      <c r="K1142" s="17" t="s">
        <v>1442</v>
      </c>
    </row>
    <row r="1143" spans="1:11">
      <c r="A1143" s="17" t="s">
        <v>1025</v>
      </c>
      <c r="B1143" s="17" t="s">
        <v>966</v>
      </c>
      <c r="C1143" s="17" t="s">
        <v>965</v>
      </c>
      <c r="D1143" s="17" t="s">
        <v>1882</v>
      </c>
      <c r="E1143" s="17" t="s">
        <v>2955</v>
      </c>
      <c r="F1143" t="s">
        <v>1880</v>
      </c>
      <c r="G1143" s="17" t="s">
        <v>1881</v>
      </c>
      <c r="H1143" s="17" t="s">
        <v>1</v>
      </c>
      <c r="I1143" s="17" t="s">
        <v>1441</v>
      </c>
      <c r="J1143" s="17" t="s">
        <v>105</v>
      </c>
      <c r="K1143" s="17" t="s">
        <v>1442</v>
      </c>
    </row>
    <row r="1144" spans="1:11">
      <c r="A1144" s="17" t="s">
        <v>1025</v>
      </c>
      <c r="B1144" s="17" t="s">
        <v>966</v>
      </c>
      <c r="C1144" s="17" t="s">
        <v>965</v>
      </c>
      <c r="D1144" s="17" t="s">
        <v>1883</v>
      </c>
      <c r="E1144" s="17" t="s">
        <v>2955</v>
      </c>
      <c r="F1144" t="s">
        <v>1439</v>
      </c>
      <c r="G1144" s="17" t="s">
        <v>1440</v>
      </c>
      <c r="H1144" s="17" t="s">
        <v>1</v>
      </c>
      <c r="I1144" s="17" t="s">
        <v>1441</v>
      </c>
      <c r="J1144" s="17" t="s">
        <v>105</v>
      </c>
      <c r="K1144" s="17" t="s">
        <v>1442</v>
      </c>
    </row>
    <row r="1145" spans="1:11">
      <c r="A1145" s="17" t="s">
        <v>1025</v>
      </c>
      <c r="B1145" s="17" t="s">
        <v>966</v>
      </c>
      <c r="C1145" s="17" t="s">
        <v>965</v>
      </c>
      <c r="D1145" s="17" t="s">
        <v>1884</v>
      </c>
      <c r="E1145" s="17" t="s">
        <v>2955</v>
      </c>
      <c r="F1145" t="s">
        <v>1885</v>
      </c>
      <c r="G1145" s="17" t="s">
        <v>1886</v>
      </c>
      <c r="H1145" s="17" t="s">
        <v>1</v>
      </c>
      <c r="I1145" s="17" t="s">
        <v>1441</v>
      </c>
      <c r="J1145" s="17" t="s">
        <v>105</v>
      </c>
      <c r="K1145" s="17" t="s">
        <v>1442</v>
      </c>
    </row>
    <row r="1146" spans="1:11">
      <c r="A1146" s="17" t="s">
        <v>1025</v>
      </c>
      <c r="B1146" s="17" t="s">
        <v>966</v>
      </c>
      <c r="C1146" s="17" t="s">
        <v>965</v>
      </c>
      <c r="D1146" s="17" t="s">
        <v>1887</v>
      </c>
      <c r="E1146" s="17" t="s">
        <v>2955</v>
      </c>
      <c r="F1146" t="s">
        <v>1439</v>
      </c>
      <c r="G1146" s="17" t="s">
        <v>1440</v>
      </c>
      <c r="H1146" s="17" t="s">
        <v>1</v>
      </c>
      <c r="I1146" s="17" t="s">
        <v>1441</v>
      </c>
      <c r="J1146" s="17" t="s">
        <v>105</v>
      </c>
      <c r="K1146" s="17" t="s">
        <v>1442</v>
      </c>
    </row>
    <row r="1147" spans="1:11">
      <c r="A1147" s="17" t="s">
        <v>1025</v>
      </c>
      <c r="B1147" s="17" t="s">
        <v>966</v>
      </c>
      <c r="C1147" s="17" t="s">
        <v>965</v>
      </c>
      <c r="D1147" s="17" t="s">
        <v>1888</v>
      </c>
      <c r="E1147" s="17" t="s">
        <v>2955</v>
      </c>
      <c r="F1147" t="s">
        <v>1439</v>
      </c>
      <c r="G1147" s="17" t="s">
        <v>1440</v>
      </c>
      <c r="H1147" s="17" t="s">
        <v>1</v>
      </c>
      <c r="I1147" s="17" t="s">
        <v>1441</v>
      </c>
      <c r="J1147" s="17" t="s">
        <v>105</v>
      </c>
      <c r="K1147" s="17" t="s">
        <v>1442</v>
      </c>
    </row>
    <row r="1148" spans="1:11">
      <c r="A1148" s="17" t="s">
        <v>1025</v>
      </c>
      <c r="B1148" s="17" t="s">
        <v>966</v>
      </c>
      <c r="C1148" s="17" t="s">
        <v>965</v>
      </c>
      <c r="D1148" s="17" t="s">
        <v>538</v>
      </c>
      <c r="E1148" s="17" t="s">
        <v>2955</v>
      </c>
      <c r="F1148" t="s">
        <v>1483</v>
      </c>
      <c r="G1148" s="17" t="s">
        <v>1484</v>
      </c>
      <c r="H1148" s="17" t="s">
        <v>1</v>
      </c>
      <c r="I1148" s="17" t="s">
        <v>190</v>
      </c>
      <c r="J1148" s="17" t="s">
        <v>189</v>
      </c>
      <c r="K1148" s="17" t="s">
        <v>1389</v>
      </c>
    </row>
    <row r="1149" spans="1:11">
      <c r="A1149" s="17" t="s">
        <v>1025</v>
      </c>
      <c r="B1149" s="17" t="s">
        <v>966</v>
      </c>
      <c r="C1149" s="17" t="s">
        <v>965</v>
      </c>
      <c r="D1149" s="17" t="s">
        <v>1889</v>
      </c>
      <c r="E1149" s="17" t="s">
        <v>2955</v>
      </c>
      <c r="F1149" t="s">
        <v>1885</v>
      </c>
      <c r="G1149" s="17" t="s">
        <v>1886</v>
      </c>
      <c r="H1149" s="17" t="s">
        <v>1</v>
      </c>
      <c r="I1149" s="17" t="s">
        <v>1441</v>
      </c>
      <c r="J1149" s="17" t="s">
        <v>105</v>
      </c>
      <c r="K1149" s="17" t="s">
        <v>1442</v>
      </c>
    </row>
    <row r="1150" spans="1:11">
      <c r="A1150" s="17" t="s">
        <v>1025</v>
      </c>
      <c r="B1150" s="17" t="s">
        <v>966</v>
      </c>
      <c r="C1150" s="17" t="s">
        <v>965</v>
      </c>
      <c r="D1150" s="17" t="s">
        <v>1890</v>
      </c>
      <c r="E1150" s="17" t="s">
        <v>2955</v>
      </c>
      <c r="F1150" t="s">
        <v>1885</v>
      </c>
      <c r="G1150" s="17" t="s">
        <v>1886</v>
      </c>
      <c r="H1150" s="17" t="s">
        <v>1</v>
      </c>
      <c r="I1150" s="17" t="s">
        <v>1441</v>
      </c>
      <c r="J1150" s="17" t="s">
        <v>105</v>
      </c>
      <c r="K1150" s="17" t="s">
        <v>1442</v>
      </c>
    </row>
    <row r="1151" spans="1:11">
      <c r="A1151" s="17" t="s">
        <v>1025</v>
      </c>
      <c r="B1151" s="17" t="s">
        <v>966</v>
      </c>
      <c r="C1151" s="17" t="s">
        <v>965</v>
      </c>
      <c r="D1151" s="17" t="s">
        <v>1891</v>
      </c>
      <c r="E1151" s="17" t="s">
        <v>2955</v>
      </c>
      <c r="F1151" t="s">
        <v>1439</v>
      </c>
      <c r="G1151" s="17" t="s">
        <v>1440</v>
      </c>
      <c r="H1151" s="17" t="s">
        <v>1</v>
      </c>
      <c r="I1151" s="17" t="s">
        <v>1441</v>
      </c>
      <c r="J1151" s="17" t="s">
        <v>105</v>
      </c>
      <c r="K1151" s="17" t="s">
        <v>1442</v>
      </c>
    </row>
    <row r="1152" spans="1:11">
      <c r="A1152" s="17" t="s">
        <v>1025</v>
      </c>
      <c r="B1152" s="17" t="s">
        <v>966</v>
      </c>
      <c r="C1152" s="17" t="s">
        <v>965</v>
      </c>
      <c r="D1152" s="17" t="s">
        <v>1892</v>
      </c>
      <c r="E1152" s="17" t="s">
        <v>2955</v>
      </c>
      <c r="F1152" t="s">
        <v>1439</v>
      </c>
      <c r="G1152" s="17" t="s">
        <v>1440</v>
      </c>
      <c r="H1152" s="17" t="s">
        <v>1</v>
      </c>
      <c r="I1152" s="17" t="s">
        <v>1441</v>
      </c>
      <c r="J1152" s="17" t="s">
        <v>105</v>
      </c>
      <c r="K1152" s="17" t="s">
        <v>1442</v>
      </c>
    </row>
    <row r="1153" spans="1:11">
      <c r="A1153" s="17" t="s">
        <v>1025</v>
      </c>
      <c r="B1153" s="17" t="s">
        <v>966</v>
      </c>
      <c r="C1153" s="17" t="s">
        <v>965</v>
      </c>
      <c r="D1153" s="17" t="s">
        <v>393</v>
      </c>
      <c r="E1153" s="17" t="s">
        <v>2955</v>
      </c>
      <c r="F1153" t="s">
        <v>1399</v>
      </c>
      <c r="G1153" s="17" t="s">
        <v>1400</v>
      </c>
      <c r="H1153" s="17" t="s">
        <v>2</v>
      </c>
      <c r="I1153" s="17" t="s">
        <v>1393</v>
      </c>
      <c r="J1153" s="17" t="s">
        <v>1394</v>
      </c>
      <c r="K1153" s="17" t="s">
        <v>1395</v>
      </c>
    </row>
    <row r="1154" spans="1:11">
      <c r="A1154" s="17" t="s">
        <v>1025</v>
      </c>
      <c r="B1154" s="17" t="s">
        <v>966</v>
      </c>
      <c r="C1154" s="17" t="s">
        <v>965</v>
      </c>
      <c r="D1154" s="17" t="s">
        <v>1893</v>
      </c>
      <c r="E1154" s="17" t="s">
        <v>2955</v>
      </c>
      <c r="F1154" t="s">
        <v>1391</v>
      </c>
      <c r="G1154" s="17" t="s">
        <v>1392</v>
      </c>
      <c r="H1154" s="17" t="s">
        <v>2</v>
      </c>
      <c r="I1154" s="17" t="s">
        <v>1393</v>
      </c>
      <c r="J1154" s="17" t="s">
        <v>1394</v>
      </c>
      <c r="K1154" s="17" t="s">
        <v>1395</v>
      </c>
    </row>
    <row r="1155" spans="1:11">
      <c r="A1155" s="17" t="s">
        <v>1025</v>
      </c>
      <c r="B1155" s="17" t="s">
        <v>966</v>
      </c>
      <c r="C1155" s="17" t="s">
        <v>965</v>
      </c>
      <c r="D1155" s="17" t="s">
        <v>1894</v>
      </c>
      <c r="E1155" s="17" t="s">
        <v>2955</v>
      </c>
      <c r="F1155" t="s">
        <v>1399</v>
      </c>
      <c r="G1155" s="17" t="s">
        <v>1400</v>
      </c>
      <c r="H1155" s="17" t="s">
        <v>2</v>
      </c>
      <c r="I1155" s="17" t="s">
        <v>1393</v>
      </c>
      <c r="J1155" s="17" t="s">
        <v>1394</v>
      </c>
      <c r="K1155" s="17" t="s">
        <v>1395</v>
      </c>
    </row>
    <row r="1156" spans="1:11">
      <c r="A1156" s="17" t="s">
        <v>1025</v>
      </c>
      <c r="B1156" s="17" t="s">
        <v>966</v>
      </c>
      <c r="C1156" s="17" t="s">
        <v>965</v>
      </c>
      <c r="D1156" s="17" t="s">
        <v>93</v>
      </c>
      <c r="E1156" s="17" t="s">
        <v>2955</v>
      </c>
      <c r="F1156" t="s">
        <v>1681</v>
      </c>
      <c r="G1156" s="17" t="s">
        <v>1682</v>
      </c>
      <c r="H1156" s="17" t="s">
        <v>2</v>
      </c>
      <c r="I1156" s="17" t="s">
        <v>1407</v>
      </c>
      <c r="J1156" s="17" t="s">
        <v>127</v>
      </c>
      <c r="K1156" s="17" t="s">
        <v>31</v>
      </c>
    </row>
    <row r="1157" spans="1:11">
      <c r="A1157" s="17" t="s">
        <v>1025</v>
      </c>
      <c r="B1157" s="17" t="s">
        <v>966</v>
      </c>
      <c r="C1157" s="17" t="s">
        <v>965</v>
      </c>
      <c r="D1157" s="17" t="s">
        <v>612</v>
      </c>
      <c r="E1157" s="17" t="s">
        <v>2955</v>
      </c>
      <c r="F1157" t="s">
        <v>1681</v>
      </c>
      <c r="G1157" s="17" t="s">
        <v>1682</v>
      </c>
      <c r="H1157" s="17" t="s">
        <v>2</v>
      </c>
      <c r="I1157" s="17" t="s">
        <v>1407</v>
      </c>
      <c r="J1157" s="17" t="s">
        <v>127</v>
      </c>
      <c r="K1157" s="17" t="s">
        <v>31</v>
      </c>
    </row>
    <row r="1158" spans="1:11">
      <c r="A1158" s="17" t="s">
        <v>1025</v>
      </c>
      <c r="B1158" s="17" t="s">
        <v>966</v>
      </c>
      <c r="C1158" s="17" t="s">
        <v>965</v>
      </c>
      <c r="D1158" s="17" t="s">
        <v>1895</v>
      </c>
      <c r="E1158" s="17" t="s">
        <v>2955</v>
      </c>
      <c r="F1158" t="s">
        <v>1790</v>
      </c>
      <c r="G1158" s="17" t="s">
        <v>1791</v>
      </c>
      <c r="H1158" s="17" t="s">
        <v>1</v>
      </c>
      <c r="I1158" s="17" t="s">
        <v>111</v>
      </c>
      <c r="J1158" s="17" t="s">
        <v>143</v>
      </c>
      <c r="K1158" s="17" t="s">
        <v>1501</v>
      </c>
    </row>
    <row r="1159" spans="1:11">
      <c r="A1159" s="17" t="s">
        <v>1025</v>
      </c>
      <c r="B1159" s="17" t="s">
        <v>966</v>
      </c>
      <c r="C1159" s="17" t="s">
        <v>965</v>
      </c>
      <c r="D1159" s="17" t="s">
        <v>1896</v>
      </c>
      <c r="E1159" s="17" t="s">
        <v>2955</v>
      </c>
      <c r="F1159" t="s">
        <v>1790</v>
      </c>
      <c r="G1159" s="17" t="s">
        <v>1791</v>
      </c>
      <c r="H1159" s="17" t="s">
        <v>1</v>
      </c>
      <c r="I1159" s="17" t="s">
        <v>111</v>
      </c>
      <c r="J1159" s="17" t="s">
        <v>143</v>
      </c>
      <c r="K1159" s="17" t="s">
        <v>1501</v>
      </c>
    </row>
    <row r="1160" spans="1:11">
      <c r="A1160" s="17" t="s">
        <v>1025</v>
      </c>
      <c r="B1160" s="17" t="s">
        <v>966</v>
      </c>
      <c r="C1160" s="17" t="s">
        <v>965</v>
      </c>
      <c r="D1160" s="17" t="s">
        <v>1897</v>
      </c>
      <c r="E1160" s="17" t="s">
        <v>2955</v>
      </c>
      <c r="F1160" t="s">
        <v>1898</v>
      </c>
      <c r="G1160" s="17" t="s">
        <v>1899</v>
      </c>
      <c r="H1160" s="17" t="s">
        <v>2</v>
      </c>
      <c r="I1160" s="17" t="s">
        <v>1407</v>
      </c>
      <c r="J1160" s="17" t="s">
        <v>127</v>
      </c>
      <c r="K1160" s="17" t="s">
        <v>31</v>
      </c>
    </row>
    <row r="1161" spans="1:11">
      <c r="A1161" s="17" t="s">
        <v>1025</v>
      </c>
      <c r="B1161" s="17" t="s">
        <v>966</v>
      </c>
      <c r="C1161" s="17" t="s">
        <v>965</v>
      </c>
      <c r="D1161" s="17" t="s">
        <v>648</v>
      </c>
      <c r="E1161" s="17" t="s">
        <v>2955</v>
      </c>
      <c r="F1161" t="s">
        <v>1898</v>
      </c>
      <c r="G1161" s="17" t="s">
        <v>1899</v>
      </c>
      <c r="H1161" s="17" t="s">
        <v>2</v>
      </c>
      <c r="I1161" s="17" t="s">
        <v>1407</v>
      </c>
      <c r="J1161" s="17" t="s">
        <v>127</v>
      </c>
      <c r="K1161" s="17" t="s">
        <v>31</v>
      </c>
    </row>
    <row r="1162" spans="1:11">
      <c r="A1162" s="17" t="s">
        <v>1025</v>
      </c>
      <c r="B1162" s="17" t="s">
        <v>966</v>
      </c>
      <c r="C1162" s="17" t="s">
        <v>965</v>
      </c>
      <c r="D1162" s="17" t="s">
        <v>464</v>
      </c>
      <c r="E1162" s="17" t="s">
        <v>2955</v>
      </c>
      <c r="F1162" t="s">
        <v>1898</v>
      </c>
      <c r="G1162" s="17" t="s">
        <v>1899</v>
      </c>
      <c r="H1162" s="17" t="s">
        <v>2</v>
      </c>
      <c r="I1162" s="17" t="s">
        <v>1407</v>
      </c>
      <c r="J1162" s="17" t="s">
        <v>127</v>
      </c>
      <c r="K1162" s="17" t="s">
        <v>31</v>
      </c>
    </row>
    <row r="1163" spans="1:11">
      <c r="A1163" s="17" t="s">
        <v>1025</v>
      </c>
      <c r="B1163" s="17" t="s">
        <v>966</v>
      </c>
      <c r="C1163" s="17" t="s">
        <v>965</v>
      </c>
      <c r="D1163" s="17" t="s">
        <v>1900</v>
      </c>
      <c r="E1163" s="17" t="s">
        <v>2955</v>
      </c>
      <c r="F1163" t="s">
        <v>1898</v>
      </c>
      <c r="G1163" s="17" t="s">
        <v>1899</v>
      </c>
      <c r="H1163" s="17" t="s">
        <v>2</v>
      </c>
      <c r="I1163" s="17" t="s">
        <v>1407</v>
      </c>
      <c r="J1163" s="17" t="s">
        <v>127</v>
      </c>
      <c r="K1163" s="17" t="s">
        <v>31</v>
      </c>
    </row>
    <row r="1164" spans="1:11">
      <c r="A1164" s="17" t="s">
        <v>1025</v>
      </c>
      <c r="B1164" s="17" t="s">
        <v>966</v>
      </c>
      <c r="C1164" s="17" t="s">
        <v>965</v>
      </c>
      <c r="D1164" s="17" t="s">
        <v>694</v>
      </c>
      <c r="E1164" s="17" t="s">
        <v>2955</v>
      </c>
      <c r="F1164" t="s">
        <v>1633</v>
      </c>
      <c r="G1164" s="17" t="s">
        <v>1634</v>
      </c>
      <c r="H1164" s="17" t="s">
        <v>2</v>
      </c>
      <c r="I1164" s="17" t="s">
        <v>340</v>
      </c>
      <c r="J1164" s="17" t="s">
        <v>129</v>
      </c>
      <c r="K1164" s="17" t="s">
        <v>1467</v>
      </c>
    </row>
    <row r="1165" spans="1:11">
      <c r="A1165" s="17" t="s">
        <v>1025</v>
      </c>
      <c r="B1165" s="17" t="s">
        <v>966</v>
      </c>
      <c r="C1165" s="17" t="s">
        <v>965</v>
      </c>
      <c r="D1165" s="17" t="s">
        <v>372</v>
      </c>
      <c r="E1165" s="17" t="s">
        <v>2955</v>
      </c>
      <c r="F1165" t="s">
        <v>1898</v>
      </c>
      <c r="G1165" s="17" t="s">
        <v>1899</v>
      </c>
      <c r="H1165" s="17" t="s">
        <v>2</v>
      </c>
      <c r="I1165" s="17" t="s">
        <v>1407</v>
      </c>
      <c r="J1165" s="17" t="s">
        <v>127</v>
      </c>
      <c r="K1165" s="17" t="s">
        <v>31</v>
      </c>
    </row>
    <row r="1166" spans="1:11">
      <c r="A1166" s="17" t="s">
        <v>1025</v>
      </c>
      <c r="B1166" s="17" t="s">
        <v>966</v>
      </c>
      <c r="C1166" s="17" t="s">
        <v>965</v>
      </c>
      <c r="D1166" s="17" t="s">
        <v>186</v>
      </c>
      <c r="E1166" s="17" t="s">
        <v>2955</v>
      </c>
      <c r="F1166" t="s">
        <v>1681</v>
      </c>
      <c r="G1166" s="17" t="s">
        <v>1682</v>
      </c>
      <c r="H1166" s="17" t="s">
        <v>2</v>
      </c>
      <c r="I1166" s="17" t="s">
        <v>1407</v>
      </c>
      <c r="J1166" s="17" t="s">
        <v>127</v>
      </c>
      <c r="K1166" s="17" t="s">
        <v>31</v>
      </c>
    </row>
    <row r="1167" spans="1:11">
      <c r="A1167" s="17" t="s">
        <v>1025</v>
      </c>
      <c r="B1167" s="17" t="s">
        <v>966</v>
      </c>
      <c r="C1167" s="17" t="s">
        <v>965</v>
      </c>
      <c r="D1167" s="17" t="s">
        <v>1901</v>
      </c>
      <c r="E1167" s="17" t="s">
        <v>2955</v>
      </c>
      <c r="F1167" t="s">
        <v>1497</v>
      </c>
      <c r="G1167" s="17" t="s">
        <v>1498</v>
      </c>
      <c r="H1167" s="17" t="s">
        <v>2</v>
      </c>
      <c r="I1167" s="17" t="s">
        <v>1407</v>
      </c>
      <c r="J1167" s="17" t="s">
        <v>127</v>
      </c>
      <c r="K1167" s="17" t="s">
        <v>1408</v>
      </c>
    </row>
    <row r="1168" spans="1:11">
      <c r="A1168" s="17" t="s">
        <v>1025</v>
      </c>
      <c r="B1168" s="17" t="s">
        <v>966</v>
      </c>
      <c r="C1168" s="17" t="s">
        <v>965</v>
      </c>
      <c r="D1168" s="17" t="s">
        <v>1902</v>
      </c>
      <c r="E1168" s="17" t="s">
        <v>2955</v>
      </c>
      <c r="F1168" t="s">
        <v>1497</v>
      </c>
      <c r="G1168" s="17" t="s">
        <v>1498</v>
      </c>
      <c r="H1168" s="17" t="s">
        <v>2</v>
      </c>
      <c r="I1168" s="17" t="s">
        <v>1407</v>
      </c>
      <c r="J1168" s="17" t="s">
        <v>127</v>
      </c>
      <c r="K1168" s="17" t="s">
        <v>1408</v>
      </c>
    </row>
    <row r="1169" spans="1:11">
      <c r="A1169" s="17" t="s">
        <v>1025</v>
      </c>
      <c r="B1169" s="17" t="s">
        <v>966</v>
      </c>
      <c r="C1169" s="17" t="s">
        <v>965</v>
      </c>
      <c r="D1169" s="17" t="s">
        <v>1903</v>
      </c>
      <c r="E1169" s="17" t="s">
        <v>2955</v>
      </c>
      <c r="F1169" t="s">
        <v>1497</v>
      </c>
      <c r="G1169" s="17" t="s">
        <v>1498</v>
      </c>
      <c r="H1169" s="17" t="s">
        <v>2</v>
      </c>
      <c r="I1169" s="17" t="s">
        <v>1407</v>
      </c>
      <c r="J1169" s="17" t="s">
        <v>127</v>
      </c>
      <c r="K1169" s="17" t="s">
        <v>1408</v>
      </c>
    </row>
    <row r="1170" spans="1:11">
      <c r="A1170" s="17" t="s">
        <v>1025</v>
      </c>
      <c r="B1170" s="17" t="s">
        <v>966</v>
      </c>
      <c r="C1170" s="17" t="s">
        <v>965</v>
      </c>
      <c r="D1170" s="17" t="s">
        <v>1904</v>
      </c>
      <c r="E1170" s="17" t="s">
        <v>2955</v>
      </c>
      <c r="F1170" t="s">
        <v>1698</v>
      </c>
      <c r="G1170" s="17" t="s">
        <v>1699</v>
      </c>
      <c r="H1170" s="17" t="s">
        <v>2</v>
      </c>
      <c r="I1170" s="17" t="s">
        <v>1407</v>
      </c>
      <c r="J1170" s="17" t="s">
        <v>127</v>
      </c>
      <c r="K1170" s="17" t="s">
        <v>31</v>
      </c>
    </row>
    <row r="1171" spans="1:11">
      <c r="A1171" s="17" t="s">
        <v>1025</v>
      </c>
      <c r="B1171" s="17" t="s">
        <v>966</v>
      </c>
      <c r="C1171" s="17" t="s">
        <v>965</v>
      </c>
      <c r="D1171" s="17" t="s">
        <v>1905</v>
      </c>
      <c r="E1171" s="17" t="s">
        <v>2955</v>
      </c>
      <c r="F1171" t="s">
        <v>1728</v>
      </c>
      <c r="G1171" s="17" t="s">
        <v>1729</v>
      </c>
      <c r="H1171" s="17" t="s">
        <v>2</v>
      </c>
      <c r="I1171" s="17" t="s">
        <v>1407</v>
      </c>
      <c r="J1171" s="17" t="s">
        <v>127</v>
      </c>
      <c r="K1171" s="17" t="s">
        <v>31</v>
      </c>
    </row>
    <row r="1172" spans="1:11">
      <c r="A1172" s="17" t="s">
        <v>1025</v>
      </c>
      <c r="B1172" s="17" t="s">
        <v>966</v>
      </c>
      <c r="C1172" s="17" t="s">
        <v>965</v>
      </c>
      <c r="D1172" s="17" t="s">
        <v>1906</v>
      </c>
      <c r="E1172" s="17" t="s">
        <v>2955</v>
      </c>
      <c r="F1172" t="s">
        <v>1397</v>
      </c>
      <c r="G1172" s="17" t="s">
        <v>1398</v>
      </c>
      <c r="H1172" s="17" t="s">
        <v>2</v>
      </c>
      <c r="I1172" s="17" t="s">
        <v>1393</v>
      </c>
      <c r="J1172" s="17" t="s">
        <v>1394</v>
      </c>
      <c r="K1172" s="17" t="s">
        <v>1395</v>
      </c>
    </row>
    <row r="1173" spans="1:11">
      <c r="A1173" s="17" t="s">
        <v>1025</v>
      </c>
      <c r="B1173" s="17" t="s">
        <v>966</v>
      </c>
      <c r="C1173" s="17" t="s">
        <v>965</v>
      </c>
      <c r="D1173" s="17" t="s">
        <v>218</v>
      </c>
      <c r="E1173" s="17" t="s">
        <v>2955</v>
      </c>
      <c r="F1173" t="s">
        <v>1694</v>
      </c>
      <c r="G1173" s="17" t="s">
        <v>1695</v>
      </c>
      <c r="H1173" s="17" t="s">
        <v>2</v>
      </c>
      <c r="I1173" s="17" t="s">
        <v>1407</v>
      </c>
      <c r="J1173" s="17" t="s">
        <v>127</v>
      </c>
      <c r="K1173" s="17" t="s">
        <v>31</v>
      </c>
    </row>
    <row r="1174" spans="1:11">
      <c r="A1174" s="17" t="s">
        <v>1025</v>
      </c>
      <c r="B1174" s="17" t="s">
        <v>966</v>
      </c>
      <c r="C1174" s="17" t="s">
        <v>965</v>
      </c>
      <c r="D1174" s="17" t="s">
        <v>1907</v>
      </c>
      <c r="E1174" s="17" t="s">
        <v>2955</v>
      </c>
      <c r="F1174">
        <v>0</v>
      </c>
      <c r="G1174" s="17" t="s">
        <v>1877</v>
      </c>
      <c r="H1174" s="17" t="s">
        <v>2</v>
      </c>
      <c r="I1174" s="17" t="s">
        <v>340</v>
      </c>
      <c r="J1174" s="17" t="s">
        <v>129</v>
      </c>
      <c r="K1174" s="17" t="s">
        <v>1467</v>
      </c>
    </row>
    <row r="1175" spans="1:11">
      <c r="A1175" s="17" t="s">
        <v>1025</v>
      </c>
      <c r="B1175" s="17" t="s">
        <v>966</v>
      </c>
      <c r="C1175" s="17" t="s">
        <v>965</v>
      </c>
      <c r="D1175" s="17" t="s">
        <v>417</v>
      </c>
      <c r="E1175" s="17" t="s">
        <v>2955</v>
      </c>
      <c r="F1175" t="s">
        <v>1633</v>
      </c>
      <c r="G1175" s="17" t="s">
        <v>1634</v>
      </c>
      <c r="H1175" s="17" t="s">
        <v>2</v>
      </c>
      <c r="I1175" s="17" t="s">
        <v>340</v>
      </c>
      <c r="J1175" s="17" t="s">
        <v>129</v>
      </c>
      <c r="K1175" s="17" t="s">
        <v>1467</v>
      </c>
    </row>
    <row r="1176" spans="1:11">
      <c r="A1176" s="17" t="s">
        <v>1025</v>
      </c>
      <c r="B1176" s="17" t="s">
        <v>966</v>
      </c>
      <c r="C1176" s="17" t="s">
        <v>965</v>
      </c>
      <c r="D1176" s="17" t="s">
        <v>373</v>
      </c>
      <c r="E1176" s="17" t="s">
        <v>2955</v>
      </c>
      <c r="F1176" t="s">
        <v>1898</v>
      </c>
      <c r="G1176" s="17" t="s">
        <v>1899</v>
      </c>
      <c r="H1176" s="17" t="s">
        <v>2</v>
      </c>
      <c r="I1176" s="17" t="s">
        <v>1407</v>
      </c>
      <c r="J1176" s="17" t="s">
        <v>127</v>
      </c>
      <c r="K1176" s="17" t="s">
        <v>31</v>
      </c>
    </row>
    <row r="1177" spans="1:11">
      <c r="A1177" s="17" t="s">
        <v>1025</v>
      </c>
      <c r="B1177" s="17" t="s">
        <v>966</v>
      </c>
      <c r="C1177" s="17" t="s">
        <v>965</v>
      </c>
      <c r="D1177" s="17" t="s">
        <v>1908</v>
      </c>
      <c r="E1177" s="17" t="s">
        <v>2955</v>
      </c>
      <c r="F1177" t="s">
        <v>1698</v>
      </c>
      <c r="G1177" s="17" t="s">
        <v>1699</v>
      </c>
      <c r="H1177" s="17" t="s">
        <v>2</v>
      </c>
      <c r="I1177" s="17" t="s">
        <v>1407</v>
      </c>
      <c r="J1177" s="17" t="s">
        <v>127</v>
      </c>
      <c r="K1177" s="17" t="s">
        <v>31</v>
      </c>
    </row>
    <row r="1178" spans="1:11">
      <c r="A1178" s="17" t="s">
        <v>1025</v>
      </c>
      <c r="B1178" s="17" t="s">
        <v>966</v>
      </c>
      <c r="C1178" s="17" t="s">
        <v>965</v>
      </c>
      <c r="D1178" s="17" t="s">
        <v>1909</v>
      </c>
      <c r="E1178" s="17" t="s">
        <v>2955</v>
      </c>
      <c r="F1178" t="s">
        <v>1497</v>
      </c>
      <c r="G1178" s="17" t="s">
        <v>1498</v>
      </c>
      <c r="H1178" s="17" t="s">
        <v>2</v>
      </c>
      <c r="I1178" s="17" t="s">
        <v>1407</v>
      </c>
      <c r="J1178" s="17" t="s">
        <v>127</v>
      </c>
      <c r="K1178" s="17" t="s">
        <v>1408</v>
      </c>
    </row>
    <row r="1179" spans="1:11">
      <c r="A1179" s="17" t="s">
        <v>1025</v>
      </c>
      <c r="B1179" s="17" t="s">
        <v>966</v>
      </c>
      <c r="C1179" s="17" t="s">
        <v>965</v>
      </c>
      <c r="D1179" s="17" t="s">
        <v>1910</v>
      </c>
      <c r="E1179" s="17" t="s">
        <v>2955</v>
      </c>
      <c r="F1179" t="s">
        <v>1898</v>
      </c>
      <c r="G1179" s="17" t="s">
        <v>1899</v>
      </c>
      <c r="H1179" s="17" t="s">
        <v>2</v>
      </c>
      <c r="I1179" s="17" t="s">
        <v>1407</v>
      </c>
      <c r="J1179" s="17" t="s">
        <v>127</v>
      </c>
      <c r="K1179" s="17" t="s">
        <v>31</v>
      </c>
    </row>
    <row r="1180" spans="1:11">
      <c r="A1180" s="17" t="s">
        <v>1025</v>
      </c>
      <c r="B1180" s="17" t="s">
        <v>966</v>
      </c>
      <c r="C1180" s="17" t="s">
        <v>965</v>
      </c>
      <c r="D1180" s="17" t="s">
        <v>1911</v>
      </c>
      <c r="E1180" s="17" t="s">
        <v>2955</v>
      </c>
      <c r="F1180" t="s">
        <v>1497</v>
      </c>
      <c r="G1180" s="17" t="s">
        <v>1498</v>
      </c>
      <c r="H1180" s="17" t="s">
        <v>2</v>
      </c>
      <c r="I1180" s="17" t="s">
        <v>1407</v>
      </c>
      <c r="J1180" s="17" t="s">
        <v>127</v>
      </c>
      <c r="K1180" s="17" t="s">
        <v>1408</v>
      </c>
    </row>
    <row r="1181" spans="1:11">
      <c r="A1181" s="17" t="s">
        <v>1025</v>
      </c>
      <c r="B1181" s="17" t="s">
        <v>966</v>
      </c>
      <c r="C1181" s="17" t="s">
        <v>965</v>
      </c>
      <c r="D1181" s="17" t="s">
        <v>374</v>
      </c>
      <c r="E1181" s="17" t="s">
        <v>2955</v>
      </c>
      <c r="F1181" t="s">
        <v>1898</v>
      </c>
      <c r="G1181" s="17" t="s">
        <v>1899</v>
      </c>
      <c r="H1181" s="17" t="s">
        <v>2</v>
      </c>
      <c r="I1181" s="17" t="s">
        <v>1407</v>
      </c>
      <c r="J1181" s="17" t="s">
        <v>127</v>
      </c>
      <c r="K1181" s="17" t="s">
        <v>31</v>
      </c>
    </row>
    <row r="1182" spans="1:11">
      <c r="A1182" s="17" t="s">
        <v>1025</v>
      </c>
      <c r="B1182" s="17" t="s">
        <v>966</v>
      </c>
      <c r="C1182" s="17" t="s">
        <v>965</v>
      </c>
      <c r="D1182" s="17" t="s">
        <v>375</v>
      </c>
      <c r="E1182" s="17" t="s">
        <v>2955</v>
      </c>
      <c r="F1182" t="s">
        <v>1898</v>
      </c>
      <c r="G1182" s="17" t="s">
        <v>1899</v>
      </c>
      <c r="H1182" s="17" t="s">
        <v>2</v>
      </c>
      <c r="I1182" s="17" t="s">
        <v>1407</v>
      </c>
      <c r="J1182" s="17" t="s">
        <v>127</v>
      </c>
      <c r="K1182" s="17" t="s">
        <v>31</v>
      </c>
    </row>
    <row r="1183" spans="1:11">
      <c r="A1183" s="17" t="s">
        <v>1025</v>
      </c>
      <c r="B1183" s="17" t="s">
        <v>966</v>
      </c>
      <c r="C1183" s="17" t="s">
        <v>965</v>
      </c>
      <c r="D1183" s="17" t="s">
        <v>1912</v>
      </c>
      <c r="E1183" s="17" t="s">
        <v>2955</v>
      </c>
      <c r="F1183" t="s">
        <v>1497</v>
      </c>
      <c r="G1183" s="17" t="s">
        <v>1498</v>
      </c>
      <c r="H1183" s="17" t="s">
        <v>2</v>
      </c>
      <c r="I1183" s="17" t="s">
        <v>1407</v>
      </c>
      <c r="J1183" s="17" t="s">
        <v>127</v>
      </c>
      <c r="K1183" s="17" t="s">
        <v>1408</v>
      </c>
    </row>
    <row r="1184" spans="1:11">
      <c r="A1184" s="17" t="s">
        <v>1025</v>
      </c>
      <c r="B1184" s="17" t="s">
        <v>966</v>
      </c>
      <c r="C1184" s="17" t="s">
        <v>965</v>
      </c>
      <c r="D1184" s="17" t="s">
        <v>1913</v>
      </c>
      <c r="E1184" s="17" t="s">
        <v>2955</v>
      </c>
      <c r="F1184" t="s">
        <v>1497</v>
      </c>
      <c r="G1184" s="17" t="s">
        <v>1498</v>
      </c>
      <c r="H1184" s="17" t="s">
        <v>2</v>
      </c>
      <c r="I1184" s="17" t="s">
        <v>1407</v>
      </c>
      <c r="J1184" s="17" t="s">
        <v>127</v>
      </c>
      <c r="K1184" s="17" t="s">
        <v>1408</v>
      </c>
    </row>
    <row r="1185" spans="1:11">
      <c r="A1185" s="17" t="s">
        <v>1025</v>
      </c>
      <c r="B1185" s="17" t="s">
        <v>966</v>
      </c>
      <c r="C1185" s="17" t="s">
        <v>965</v>
      </c>
      <c r="D1185" s="17" t="s">
        <v>1914</v>
      </c>
      <c r="E1185" s="17" t="s">
        <v>2955</v>
      </c>
      <c r="F1185" t="s">
        <v>1497</v>
      </c>
      <c r="G1185" s="17" t="s">
        <v>1498</v>
      </c>
      <c r="H1185" s="17" t="s">
        <v>2</v>
      </c>
      <c r="I1185" s="17" t="s">
        <v>1407</v>
      </c>
      <c r="J1185" s="17" t="s">
        <v>127</v>
      </c>
      <c r="K1185" s="17" t="s">
        <v>1408</v>
      </c>
    </row>
    <row r="1186" spans="1:11">
      <c r="A1186" s="17" t="s">
        <v>1025</v>
      </c>
      <c r="B1186" s="17" t="s">
        <v>966</v>
      </c>
      <c r="C1186" s="17" t="s">
        <v>965</v>
      </c>
      <c r="D1186" s="17" t="s">
        <v>1915</v>
      </c>
      <c r="E1186" s="17" t="s">
        <v>2955</v>
      </c>
      <c r="F1186" t="s">
        <v>1898</v>
      </c>
      <c r="G1186" s="17" t="s">
        <v>1899</v>
      </c>
      <c r="H1186" s="17" t="s">
        <v>2</v>
      </c>
      <c r="I1186" s="17" t="s">
        <v>1407</v>
      </c>
      <c r="J1186" s="17" t="s">
        <v>127</v>
      </c>
      <c r="K1186" s="17" t="s">
        <v>31</v>
      </c>
    </row>
    <row r="1187" spans="1:11">
      <c r="A1187" s="17" t="s">
        <v>1025</v>
      </c>
      <c r="B1187" s="17" t="s">
        <v>966</v>
      </c>
      <c r="C1187" s="17" t="s">
        <v>965</v>
      </c>
      <c r="D1187" s="17" t="s">
        <v>1916</v>
      </c>
      <c r="E1187" s="17" t="s">
        <v>2955</v>
      </c>
      <c r="F1187" t="s">
        <v>1497</v>
      </c>
      <c r="G1187" s="17" t="s">
        <v>1498</v>
      </c>
      <c r="H1187" s="17" t="s">
        <v>2</v>
      </c>
      <c r="I1187" s="17" t="s">
        <v>1407</v>
      </c>
      <c r="J1187" s="17" t="s">
        <v>127</v>
      </c>
      <c r="K1187" s="17" t="s">
        <v>1408</v>
      </c>
    </row>
    <row r="1188" spans="1:11">
      <c r="A1188" s="17" t="s">
        <v>1025</v>
      </c>
      <c r="B1188" s="17" t="s">
        <v>966</v>
      </c>
      <c r="C1188" s="17" t="s">
        <v>965</v>
      </c>
      <c r="D1188" s="17" t="s">
        <v>1917</v>
      </c>
      <c r="E1188" s="17" t="s">
        <v>2955</v>
      </c>
      <c r="F1188" t="s">
        <v>1898</v>
      </c>
      <c r="G1188" s="17" t="s">
        <v>1899</v>
      </c>
      <c r="H1188" s="17" t="s">
        <v>2</v>
      </c>
      <c r="I1188" s="17" t="s">
        <v>1407</v>
      </c>
      <c r="J1188" s="17" t="s">
        <v>127</v>
      </c>
      <c r="K1188" s="17" t="s">
        <v>31</v>
      </c>
    </row>
    <row r="1189" spans="1:11">
      <c r="A1189" s="17" t="s">
        <v>1025</v>
      </c>
      <c r="B1189" s="17" t="s">
        <v>966</v>
      </c>
      <c r="C1189" s="17" t="s">
        <v>965</v>
      </c>
      <c r="D1189" s="17" t="s">
        <v>1918</v>
      </c>
      <c r="E1189" s="17" t="s">
        <v>2955</v>
      </c>
      <c r="F1189" t="s">
        <v>1898</v>
      </c>
      <c r="G1189" s="17" t="s">
        <v>1899</v>
      </c>
      <c r="H1189" s="17" t="s">
        <v>2</v>
      </c>
      <c r="I1189" s="17" t="s">
        <v>1407</v>
      </c>
      <c r="J1189" s="17" t="s">
        <v>127</v>
      </c>
      <c r="K1189" s="17" t="s">
        <v>31</v>
      </c>
    </row>
    <row r="1190" spans="1:11">
      <c r="A1190" s="17" t="s">
        <v>1025</v>
      </c>
      <c r="B1190" s="17" t="s">
        <v>966</v>
      </c>
      <c r="C1190" s="17" t="s">
        <v>965</v>
      </c>
      <c r="D1190" s="17" t="s">
        <v>462</v>
      </c>
      <c r="E1190" s="17" t="s">
        <v>2955</v>
      </c>
      <c r="F1190" t="s">
        <v>1898</v>
      </c>
      <c r="G1190" s="17" t="s">
        <v>1899</v>
      </c>
      <c r="H1190" s="17" t="s">
        <v>2</v>
      </c>
      <c r="I1190" s="17" t="s">
        <v>1407</v>
      </c>
      <c r="J1190" s="17" t="s">
        <v>127</v>
      </c>
      <c r="K1190" s="17" t="s">
        <v>31</v>
      </c>
    </row>
    <row r="1191" spans="1:11">
      <c r="A1191" s="17" t="s">
        <v>1025</v>
      </c>
      <c r="B1191" s="17" t="s">
        <v>966</v>
      </c>
      <c r="C1191" s="17" t="s">
        <v>965</v>
      </c>
      <c r="D1191" s="17" t="s">
        <v>1919</v>
      </c>
      <c r="E1191" s="17" t="s">
        <v>2955</v>
      </c>
      <c r="F1191" t="s">
        <v>1607</v>
      </c>
      <c r="G1191" s="17" t="s">
        <v>1608</v>
      </c>
      <c r="H1191" s="17" t="s">
        <v>2</v>
      </c>
      <c r="I1191" s="17" t="s">
        <v>1407</v>
      </c>
      <c r="J1191" s="17" t="s">
        <v>127</v>
      </c>
      <c r="K1191" s="17" t="s">
        <v>1408</v>
      </c>
    </row>
    <row r="1192" spans="1:11">
      <c r="A1192" s="17" t="s">
        <v>1025</v>
      </c>
      <c r="B1192" s="17" t="s">
        <v>966</v>
      </c>
      <c r="C1192" s="17" t="s">
        <v>965</v>
      </c>
      <c r="D1192" s="17" t="s">
        <v>1920</v>
      </c>
      <c r="E1192" s="17" t="s">
        <v>2955</v>
      </c>
      <c r="F1192" t="s">
        <v>1607</v>
      </c>
      <c r="G1192" s="17" t="s">
        <v>1608</v>
      </c>
      <c r="H1192" s="17" t="s">
        <v>2</v>
      </c>
      <c r="I1192" s="17" t="s">
        <v>1407</v>
      </c>
      <c r="J1192" s="17" t="s">
        <v>127</v>
      </c>
      <c r="K1192" s="17" t="s">
        <v>1408</v>
      </c>
    </row>
    <row r="1193" spans="1:11">
      <c r="A1193" s="17" t="s">
        <v>1025</v>
      </c>
      <c r="B1193" s="17" t="s">
        <v>966</v>
      </c>
      <c r="C1193" s="17" t="s">
        <v>965</v>
      </c>
      <c r="D1193" s="17" t="s">
        <v>1921</v>
      </c>
      <c r="E1193" s="17" t="s">
        <v>2955</v>
      </c>
      <c r="F1193" t="s">
        <v>1607</v>
      </c>
      <c r="G1193" s="17" t="s">
        <v>1608</v>
      </c>
      <c r="H1193" s="17" t="s">
        <v>2</v>
      </c>
      <c r="I1193" s="17" t="s">
        <v>1407</v>
      </c>
      <c r="J1193" s="17" t="s">
        <v>127</v>
      </c>
      <c r="K1193" s="17" t="s">
        <v>1408</v>
      </c>
    </row>
    <row r="1194" spans="1:11">
      <c r="A1194" s="17" t="s">
        <v>1025</v>
      </c>
      <c r="B1194" s="17" t="s">
        <v>966</v>
      </c>
      <c r="C1194" s="17" t="s">
        <v>965</v>
      </c>
      <c r="D1194" s="17" t="s">
        <v>1922</v>
      </c>
      <c r="E1194" s="17" t="s">
        <v>2955</v>
      </c>
      <c r="F1194" t="s">
        <v>1607</v>
      </c>
      <c r="G1194" s="17" t="s">
        <v>1608</v>
      </c>
      <c r="H1194" s="17" t="s">
        <v>2</v>
      </c>
      <c r="I1194" s="17" t="s">
        <v>1407</v>
      </c>
      <c r="J1194" s="17" t="s">
        <v>127</v>
      </c>
      <c r="K1194" s="17" t="s">
        <v>1408</v>
      </c>
    </row>
    <row r="1195" spans="1:11">
      <c r="A1195" s="17" t="s">
        <v>1025</v>
      </c>
      <c r="B1195" s="17" t="s">
        <v>966</v>
      </c>
      <c r="C1195" s="17" t="s">
        <v>965</v>
      </c>
      <c r="D1195" s="17" t="s">
        <v>1923</v>
      </c>
      <c r="E1195" s="17" t="s">
        <v>2955</v>
      </c>
      <c r="F1195" t="s">
        <v>1607</v>
      </c>
      <c r="G1195" s="17" t="s">
        <v>1608</v>
      </c>
      <c r="H1195" s="17" t="s">
        <v>2</v>
      </c>
      <c r="I1195" s="17" t="s">
        <v>1407</v>
      </c>
      <c r="J1195" s="17" t="s">
        <v>127</v>
      </c>
      <c r="K1195" s="17" t="s">
        <v>1408</v>
      </c>
    </row>
    <row r="1196" spans="1:11">
      <c r="A1196" s="17" t="s">
        <v>1025</v>
      </c>
      <c r="B1196" s="17" t="s">
        <v>966</v>
      </c>
      <c r="C1196" s="17" t="s">
        <v>965</v>
      </c>
      <c r="D1196" s="17" t="s">
        <v>287</v>
      </c>
      <c r="E1196" s="17" t="s">
        <v>2955</v>
      </c>
      <c r="F1196" t="s">
        <v>1768</v>
      </c>
      <c r="G1196" s="17" t="s">
        <v>1769</v>
      </c>
      <c r="H1196" s="17" t="s">
        <v>1</v>
      </c>
      <c r="I1196" s="17" t="s">
        <v>111</v>
      </c>
      <c r="J1196" s="17" t="s">
        <v>143</v>
      </c>
      <c r="K1196" s="17" t="s">
        <v>1501</v>
      </c>
    </row>
    <row r="1197" spans="1:11">
      <c r="A1197" s="17" t="s">
        <v>1025</v>
      </c>
      <c r="B1197" s="17" t="s">
        <v>966</v>
      </c>
      <c r="C1197" s="17" t="s">
        <v>965</v>
      </c>
      <c r="D1197" s="17" t="s">
        <v>281</v>
      </c>
      <c r="E1197" s="17" t="s">
        <v>2955</v>
      </c>
      <c r="F1197" t="s">
        <v>1863</v>
      </c>
      <c r="G1197" s="17" t="s">
        <v>1864</v>
      </c>
      <c r="H1197" s="17" t="s">
        <v>1</v>
      </c>
      <c r="I1197" s="17" t="s">
        <v>110</v>
      </c>
      <c r="J1197" s="17" t="s">
        <v>109</v>
      </c>
      <c r="K1197" s="17" t="s">
        <v>1504</v>
      </c>
    </row>
    <row r="1198" spans="1:11">
      <c r="A1198" s="17" t="s">
        <v>1025</v>
      </c>
      <c r="B1198" s="17" t="s">
        <v>966</v>
      </c>
      <c r="C1198" s="17" t="s">
        <v>965</v>
      </c>
      <c r="D1198" s="17" t="s">
        <v>280</v>
      </c>
      <c r="E1198" s="17" t="s">
        <v>2955</v>
      </c>
      <c r="F1198" t="s">
        <v>1863</v>
      </c>
      <c r="G1198" s="17" t="s">
        <v>1864</v>
      </c>
      <c r="H1198" s="17" t="s">
        <v>1</v>
      </c>
      <c r="I1198" s="17" t="s">
        <v>110</v>
      </c>
      <c r="J1198" s="17" t="s">
        <v>109</v>
      </c>
      <c r="K1198" s="17" t="s">
        <v>1504</v>
      </c>
    </row>
    <row r="1199" spans="1:11">
      <c r="A1199" s="17" t="s">
        <v>1025</v>
      </c>
      <c r="B1199" s="17" t="s">
        <v>966</v>
      </c>
      <c r="C1199" s="17" t="s">
        <v>965</v>
      </c>
      <c r="D1199" s="17" t="s">
        <v>337</v>
      </c>
      <c r="E1199" s="17" t="s">
        <v>2955</v>
      </c>
      <c r="F1199" t="s">
        <v>1822</v>
      </c>
      <c r="G1199" s="17" t="s">
        <v>1823</v>
      </c>
      <c r="H1199" s="17" t="s">
        <v>1</v>
      </c>
      <c r="I1199" s="17" t="s">
        <v>110</v>
      </c>
      <c r="J1199" s="17" t="s">
        <v>109</v>
      </c>
      <c r="K1199" s="17" t="s">
        <v>1504</v>
      </c>
    </row>
    <row r="1200" spans="1:11">
      <c r="A1200" s="17" t="s">
        <v>1025</v>
      </c>
      <c r="B1200" s="17" t="s">
        <v>966</v>
      </c>
      <c r="C1200" s="17" t="s">
        <v>965</v>
      </c>
      <c r="D1200" s="17" t="s">
        <v>693</v>
      </c>
      <c r="E1200" s="17" t="s">
        <v>2955</v>
      </c>
      <c r="F1200" t="s">
        <v>1822</v>
      </c>
      <c r="G1200" s="17" t="s">
        <v>1823</v>
      </c>
      <c r="H1200" s="17" t="s">
        <v>1</v>
      </c>
      <c r="I1200" s="17" t="s">
        <v>110</v>
      </c>
      <c r="J1200" s="17" t="s">
        <v>109</v>
      </c>
      <c r="K1200" s="17" t="s">
        <v>1504</v>
      </c>
    </row>
    <row r="1201" spans="1:11">
      <c r="A1201" s="17" t="s">
        <v>1025</v>
      </c>
      <c r="B1201" s="17" t="s">
        <v>966</v>
      </c>
      <c r="C1201" s="17" t="s">
        <v>965</v>
      </c>
      <c r="D1201" s="17" t="s">
        <v>279</v>
      </c>
      <c r="E1201" s="17" t="s">
        <v>2955</v>
      </c>
      <c r="F1201" t="s">
        <v>1863</v>
      </c>
      <c r="G1201" s="17" t="s">
        <v>1864</v>
      </c>
      <c r="H1201" s="17" t="s">
        <v>1</v>
      </c>
      <c r="I1201" s="17" t="s">
        <v>110</v>
      </c>
      <c r="J1201" s="17" t="s">
        <v>109</v>
      </c>
      <c r="K1201" s="17" t="s">
        <v>1504</v>
      </c>
    </row>
    <row r="1202" spans="1:11">
      <c r="A1202" s="17" t="s">
        <v>1025</v>
      </c>
      <c r="B1202" s="17" t="s">
        <v>966</v>
      </c>
      <c r="C1202" s="17" t="s">
        <v>965</v>
      </c>
      <c r="D1202" s="17" t="s">
        <v>54</v>
      </c>
      <c r="E1202" s="17" t="s">
        <v>2955</v>
      </c>
      <c r="F1202" t="s">
        <v>1572</v>
      </c>
      <c r="G1202" s="17" t="s">
        <v>1573</v>
      </c>
      <c r="H1202" s="17" t="s">
        <v>1</v>
      </c>
      <c r="I1202" s="17" t="s">
        <v>110</v>
      </c>
      <c r="J1202" s="17" t="s">
        <v>109</v>
      </c>
      <c r="K1202" s="17" t="s">
        <v>1504</v>
      </c>
    </row>
    <row r="1203" spans="1:11">
      <c r="A1203" s="17" t="s">
        <v>1025</v>
      </c>
      <c r="B1203" s="17" t="s">
        <v>966</v>
      </c>
      <c r="C1203" s="17" t="s">
        <v>965</v>
      </c>
      <c r="D1203" s="17" t="s">
        <v>56</v>
      </c>
      <c r="E1203" s="17" t="s">
        <v>2955</v>
      </c>
      <c r="F1203" t="s">
        <v>1572</v>
      </c>
      <c r="G1203" s="17" t="s">
        <v>1573</v>
      </c>
      <c r="H1203" s="17" t="s">
        <v>1</v>
      </c>
      <c r="I1203" s="17" t="s">
        <v>110</v>
      </c>
      <c r="J1203" s="17" t="s">
        <v>109</v>
      </c>
      <c r="K1203" s="17" t="s">
        <v>1504</v>
      </c>
    </row>
    <row r="1204" spans="1:11">
      <c r="A1204" s="17" t="s">
        <v>1025</v>
      </c>
      <c r="B1204" s="17" t="s">
        <v>966</v>
      </c>
      <c r="C1204" s="17" t="s">
        <v>965</v>
      </c>
      <c r="D1204" s="17" t="s">
        <v>486</v>
      </c>
      <c r="E1204" s="17" t="s">
        <v>2955</v>
      </c>
      <c r="F1204" t="s">
        <v>1741</v>
      </c>
      <c r="G1204" s="17" t="s">
        <v>1742</v>
      </c>
      <c r="H1204" s="17" t="s">
        <v>1</v>
      </c>
      <c r="I1204" s="17" t="s">
        <v>111</v>
      </c>
      <c r="J1204" s="17" t="s">
        <v>143</v>
      </c>
      <c r="K1204" s="17" t="s">
        <v>1501</v>
      </c>
    </row>
    <row r="1205" spans="1:11">
      <c r="A1205" s="17" t="s">
        <v>1025</v>
      </c>
      <c r="B1205" s="17" t="s">
        <v>966</v>
      </c>
      <c r="C1205" s="17" t="s">
        <v>965</v>
      </c>
      <c r="D1205" s="17" t="s">
        <v>487</v>
      </c>
      <c r="E1205" s="17" t="s">
        <v>2955</v>
      </c>
      <c r="F1205" t="s">
        <v>1741</v>
      </c>
      <c r="G1205" s="17" t="s">
        <v>1742</v>
      </c>
      <c r="H1205" s="17" t="s">
        <v>1</v>
      </c>
      <c r="I1205" s="17" t="s">
        <v>111</v>
      </c>
      <c r="J1205" s="17" t="s">
        <v>143</v>
      </c>
      <c r="K1205" s="17" t="s">
        <v>1501</v>
      </c>
    </row>
    <row r="1206" spans="1:11">
      <c r="A1206" s="17" t="s">
        <v>1025</v>
      </c>
      <c r="B1206" s="17" t="s">
        <v>966</v>
      </c>
      <c r="C1206" s="17" t="s">
        <v>965</v>
      </c>
      <c r="D1206" s="17" t="s">
        <v>57</v>
      </c>
      <c r="E1206" s="17" t="s">
        <v>2955</v>
      </c>
      <c r="F1206" t="s">
        <v>1572</v>
      </c>
      <c r="G1206" s="17" t="s">
        <v>1573</v>
      </c>
      <c r="H1206" s="17" t="s">
        <v>1</v>
      </c>
      <c r="I1206" s="17" t="s">
        <v>110</v>
      </c>
      <c r="J1206" s="17" t="s">
        <v>109</v>
      </c>
      <c r="K1206" s="17" t="s">
        <v>1504</v>
      </c>
    </row>
    <row r="1207" spans="1:11">
      <c r="A1207" s="17" t="s">
        <v>1025</v>
      </c>
      <c r="B1207" s="17" t="s">
        <v>966</v>
      </c>
      <c r="C1207" s="17" t="s">
        <v>965</v>
      </c>
      <c r="D1207" s="17" t="s">
        <v>507</v>
      </c>
      <c r="E1207" s="17" t="s">
        <v>2955</v>
      </c>
      <c r="F1207" t="s">
        <v>1803</v>
      </c>
      <c r="G1207" s="17" t="s">
        <v>1804</v>
      </c>
      <c r="H1207" s="17" t="s">
        <v>1</v>
      </c>
      <c r="I1207" s="17" t="s">
        <v>111</v>
      </c>
      <c r="J1207" s="17" t="s">
        <v>143</v>
      </c>
      <c r="K1207" s="17" t="s">
        <v>1501</v>
      </c>
    </row>
    <row r="1208" spans="1:11">
      <c r="A1208" s="17" t="s">
        <v>1025</v>
      </c>
      <c r="B1208" s="17" t="s">
        <v>966</v>
      </c>
      <c r="C1208" s="17" t="s">
        <v>965</v>
      </c>
      <c r="D1208" s="17" t="s">
        <v>594</v>
      </c>
      <c r="E1208" s="17" t="s">
        <v>2955</v>
      </c>
      <c r="F1208" t="s">
        <v>1863</v>
      </c>
      <c r="G1208" s="17" t="s">
        <v>1864</v>
      </c>
      <c r="H1208" s="17" t="s">
        <v>1</v>
      </c>
      <c r="I1208" s="17" t="s">
        <v>110</v>
      </c>
      <c r="J1208" s="17" t="s">
        <v>109</v>
      </c>
      <c r="K1208" s="17" t="s">
        <v>1504</v>
      </c>
    </row>
    <row r="1209" spans="1:11">
      <c r="A1209" s="17" t="s">
        <v>1025</v>
      </c>
      <c r="B1209" s="17" t="s">
        <v>966</v>
      </c>
      <c r="C1209" s="17" t="s">
        <v>965</v>
      </c>
      <c r="D1209" s="17" t="s">
        <v>547</v>
      </c>
      <c r="E1209" s="17" t="s">
        <v>2955</v>
      </c>
      <c r="F1209" t="s">
        <v>1873</v>
      </c>
      <c r="G1209" s="17" t="s">
        <v>1874</v>
      </c>
      <c r="H1209" s="17" t="s">
        <v>1</v>
      </c>
      <c r="I1209" s="17" t="s">
        <v>1441</v>
      </c>
      <c r="J1209" s="17" t="s">
        <v>105</v>
      </c>
      <c r="K1209" s="17" t="s">
        <v>1442</v>
      </c>
    </row>
    <row r="1210" spans="1:11">
      <c r="A1210" s="17" t="s">
        <v>1025</v>
      </c>
      <c r="B1210" s="17" t="s">
        <v>966</v>
      </c>
      <c r="C1210" s="17" t="s">
        <v>965</v>
      </c>
      <c r="D1210" s="17" t="s">
        <v>1924</v>
      </c>
      <c r="E1210" s="17" t="s">
        <v>2955</v>
      </c>
      <c r="F1210" t="s">
        <v>1873</v>
      </c>
      <c r="G1210" s="17" t="s">
        <v>1874</v>
      </c>
      <c r="H1210" s="17" t="s">
        <v>1</v>
      </c>
      <c r="I1210" s="17" t="s">
        <v>1441</v>
      </c>
      <c r="J1210" s="17" t="s">
        <v>105</v>
      </c>
      <c r="K1210" s="17" t="s">
        <v>1442</v>
      </c>
    </row>
    <row r="1211" spans="1:11">
      <c r="A1211" s="17" t="s">
        <v>1025</v>
      </c>
      <c r="B1211" s="17" t="s">
        <v>966</v>
      </c>
      <c r="C1211" s="17" t="s">
        <v>965</v>
      </c>
      <c r="D1211" s="17" t="s">
        <v>268</v>
      </c>
      <c r="E1211" s="17" t="s">
        <v>2955</v>
      </c>
      <c r="F1211" t="s">
        <v>1873</v>
      </c>
      <c r="G1211" s="17" t="s">
        <v>1874</v>
      </c>
      <c r="H1211" s="17" t="s">
        <v>1</v>
      </c>
      <c r="I1211" s="17" t="s">
        <v>1441</v>
      </c>
      <c r="J1211" s="17" t="s">
        <v>105</v>
      </c>
      <c r="K1211" s="17" t="s">
        <v>1442</v>
      </c>
    </row>
    <row r="1212" spans="1:11">
      <c r="A1212" s="17" t="s">
        <v>1025</v>
      </c>
      <c r="B1212" s="17" t="s">
        <v>966</v>
      </c>
      <c r="C1212" s="17" t="s">
        <v>965</v>
      </c>
      <c r="D1212" s="17" t="s">
        <v>543</v>
      </c>
      <c r="E1212" s="17" t="s">
        <v>2955</v>
      </c>
      <c r="F1212" t="s">
        <v>1925</v>
      </c>
      <c r="G1212" s="17" t="s">
        <v>1926</v>
      </c>
      <c r="H1212" s="17" t="s">
        <v>1</v>
      </c>
      <c r="I1212" s="17" t="s">
        <v>1441</v>
      </c>
      <c r="J1212" s="17" t="s">
        <v>105</v>
      </c>
      <c r="K1212" s="17" t="s">
        <v>1442</v>
      </c>
    </row>
    <row r="1213" spans="1:11">
      <c r="A1213" s="17" t="s">
        <v>1025</v>
      </c>
      <c r="B1213" s="17" t="s">
        <v>966</v>
      </c>
      <c r="C1213" s="17" t="s">
        <v>965</v>
      </c>
      <c r="D1213" s="17" t="s">
        <v>544</v>
      </c>
      <c r="E1213" s="17" t="s">
        <v>2955</v>
      </c>
      <c r="F1213" t="s">
        <v>1925</v>
      </c>
      <c r="G1213" s="17" t="s">
        <v>1926</v>
      </c>
      <c r="H1213" s="17" t="s">
        <v>1</v>
      </c>
      <c r="I1213" s="17" t="s">
        <v>1441</v>
      </c>
      <c r="J1213" s="17" t="s">
        <v>105</v>
      </c>
      <c r="K1213" s="17" t="s">
        <v>1442</v>
      </c>
    </row>
    <row r="1214" spans="1:11">
      <c r="A1214" s="17" t="s">
        <v>1025</v>
      </c>
      <c r="B1214" s="17" t="s">
        <v>966</v>
      </c>
      <c r="C1214" s="17" t="s">
        <v>965</v>
      </c>
      <c r="D1214" s="17" t="s">
        <v>270</v>
      </c>
      <c r="E1214" s="17" t="s">
        <v>2955</v>
      </c>
      <c r="F1214" t="s">
        <v>1873</v>
      </c>
      <c r="G1214" s="17" t="s">
        <v>1874</v>
      </c>
      <c r="H1214" s="17" t="s">
        <v>1</v>
      </c>
      <c r="I1214" s="17" t="s">
        <v>1441</v>
      </c>
      <c r="J1214" s="17" t="s">
        <v>105</v>
      </c>
      <c r="K1214" s="17" t="s">
        <v>1442</v>
      </c>
    </row>
    <row r="1215" spans="1:11">
      <c r="A1215" s="17" t="s">
        <v>1025</v>
      </c>
      <c r="B1215" s="17" t="s">
        <v>966</v>
      </c>
      <c r="C1215" s="17" t="s">
        <v>965</v>
      </c>
      <c r="D1215" s="17" t="s">
        <v>511</v>
      </c>
      <c r="E1215" s="17" t="s">
        <v>2955</v>
      </c>
      <c r="F1215" t="s">
        <v>1927</v>
      </c>
      <c r="G1215" s="17" t="s">
        <v>1928</v>
      </c>
      <c r="H1215" s="17" t="s">
        <v>1</v>
      </c>
      <c r="I1215" s="17" t="s">
        <v>1441</v>
      </c>
      <c r="J1215" s="17" t="s">
        <v>105</v>
      </c>
      <c r="K1215" s="17" t="s">
        <v>1442</v>
      </c>
    </row>
    <row r="1216" spans="1:11">
      <c r="A1216" s="17" t="s">
        <v>1025</v>
      </c>
      <c r="B1216" s="17" t="s">
        <v>966</v>
      </c>
      <c r="C1216" s="17" t="s">
        <v>965</v>
      </c>
      <c r="D1216" s="17" t="s">
        <v>312</v>
      </c>
      <c r="E1216" s="17" t="s">
        <v>2955</v>
      </c>
      <c r="F1216" t="s">
        <v>1925</v>
      </c>
      <c r="G1216" s="17" t="s">
        <v>1926</v>
      </c>
      <c r="H1216" s="17" t="s">
        <v>1</v>
      </c>
      <c r="I1216" s="17" t="s">
        <v>1441</v>
      </c>
      <c r="J1216" s="17" t="s">
        <v>105</v>
      </c>
      <c r="K1216" s="17" t="s">
        <v>1442</v>
      </c>
    </row>
    <row r="1217" spans="1:11">
      <c r="A1217" s="17" t="s">
        <v>1025</v>
      </c>
      <c r="B1217" s="17" t="s">
        <v>966</v>
      </c>
      <c r="C1217" s="17" t="s">
        <v>965</v>
      </c>
      <c r="D1217" s="17" t="s">
        <v>508</v>
      </c>
      <c r="E1217" s="17" t="s">
        <v>2955</v>
      </c>
      <c r="F1217" t="s">
        <v>1873</v>
      </c>
      <c r="G1217" s="17" t="s">
        <v>1874</v>
      </c>
      <c r="H1217" s="17" t="s">
        <v>1</v>
      </c>
      <c r="I1217" s="17" t="s">
        <v>1441</v>
      </c>
      <c r="J1217" s="17" t="s">
        <v>105</v>
      </c>
      <c r="K1217" s="17" t="s">
        <v>1442</v>
      </c>
    </row>
    <row r="1218" spans="1:11">
      <c r="A1218" s="17" t="s">
        <v>1025</v>
      </c>
      <c r="B1218" s="17" t="s">
        <v>966</v>
      </c>
      <c r="C1218" s="17" t="s">
        <v>965</v>
      </c>
      <c r="D1218" s="17" t="s">
        <v>509</v>
      </c>
      <c r="E1218" s="17" t="s">
        <v>2955</v>
      </c>
      <c r="F1218" t="s">
        <v>1927</v>
      </c>
      <c r="G1218" s="17" t="s">
        <v>1928</v>
      </c>
      <c r="H1218" s="17" t="s">
        <v>1</v>
      </c>
      <c r="I1218" s="17" t="s">
        <v>1441</v>
      </c>
      <c r="J1218" s="17" t="s">
        <v>105</v>
      </c>
      <c r="K1218" s="17" t="s">
        <v>1442</v>
      </c>
    </row>
    <row r="1219" spans="1:11">
      <c r="A1219" s="17" t="s">
        <v>1025</v>
      </c>
      <c r="B1219" s="17" t="s">
        <v>966</v>
      </c>
      <c r="C1219" s="17" t="s">
        <v>965</v>
      </c>
      <c r="D1219" s="17" t="s">
        <v>1929</v>
      </c>
      <c r="E1219" s="17" t="s">
        <v>2955</v>
      </c>
      <c r="F1219" t="s">
        <v>1873</v>
      </c>
      <c r="G1219" s="17" t="s">
        <v>1874</v>
      </c>
      <c r="H1219" s="17" t="s">
        <v>1</v>
      </c>
      <c r="I1219" s="17" t="s">
        <v>1441</v>
      </c>
      <c r="J1219" s="17" t="s">
        <v>105</v>
      </c>
      <c r="K1219" s="17" t="s">
        <v>1442</v>
      </c>
    </row>
    <row r="1220" spans="1:11">
      <c r="A1220" s="17" t="s">
        <v>1025</v>
      </c>
      <c r="B1220" s="17" t="s">
        <v>966</v>
      </c>
      <c r="C1220" s="17" t="s">
        <v>965</v>
      </c>
      <c r="D1220" s="17" t="s">
        <v>309</v>
      </c>
      <c r="E1220" s="17" t="s">
        <v>2955</v>
      </c>
      <c r="F1220" t="s">
        <v>1930</v>
      </c>
      <c r="G1220" s="17" t="s">
        <v>1931</v>
      </c>
      <c r="H1220" s="17" t="s">
        <v>1</v>
      </c>
      <c r="I1220" s="17" t="s">
        <v>1441</v>
      </c>
      <c r="J1220" s="17" t="s">
        <v>105</v>
      </c>
      <c r="K1220" s="17" t="s">
        <v>1442</v>
      </c>
    </row>
    <row r="1221" spans="1:11">
      <c r="A1221" s="17" t="s">
        <v>1025</v>
      </c>
      <c r="B1221" s="17" t="s">
        <v>966</v>
      </c>
      <c r="C1221" s="17" t="s">
        <v>965</v>
      </c>
      <c r="D1221" s="17" t="s">
        <v>1932</v>
      </c>
      <c r="E1221" s="17" t="s">
        <v>2955</v>
      </c>
      <c r="F1221" t="s">
        <v>1927</v>
      </c>
      <c r="G1221" s="17" t="s">
        <v>1928</v>
      </c>
      <c r="H1221" s="17" t="s">
        <v>1</v>
      </c>
      <c r="I1221" s="17" t="s">
        <v>1441</v>
      </c>
      <c r="J1221" s="17" t="s">
        <v>105</v>
      </c>
      <c r="K1221" s="17" t="s">
        <v>1442</v>
      </c>
    </row>
    <row r="1222" spans="1:11">
      <c r="A1222" s="17" t="s">
        <v>1025</v>
      </c>
      <c r="B1222" s="17" t="s">
        <v>966</v>
      </c>
      <c r="C1222" s="17" t="s">
        <v>965</v>
      </c>
      <c r="D1222" s="17" t="s">
        <v>1933</v>
      </c>
      <c r="E1222" s="17" t="s">
        <v>2955</v>
      </c>
      <c r="F1222" t="s">
        <v>1927</v>
      </c>
      <c r="G1222" s="17" t="s">
        <v>1928</v>
      </c>
      <c r="H1222" s="17" t="s">
        <v>1</v>
      </c>
      <c r="I1222" s="17" t="s">
        <v>1441</v>
      </c>
      <c r="J1222" s="17" t="s">
        <v>105</v>
      </c>
      <c r="K1222" s="17" t="s">
        <v>1442</v>
      </c>
    </row>
    <row r="1223" spans="1:11">
      <c r="A1223" s="17" t="s">
        <v>1025</v>
      </c>
      <c r="B1223" s="17" t="s">
        <v>966</v>
      </c>
      <c r="C1223" s="17" t="s">
        <v>965</v>
      </c>
      <c r="D1223" s="17" t="s">
        <v>1934</v>
      </c>
      <c r="E1223" s="17" t="s">
        <v>2955</v>
      </c>
      <c r="F1223" t="s">
        <v>1927</v>
      </c>
      <c r="G1223" s="17" t="s">
        <v>1928</v>
      </c>
      <c r="H1223" s="17" t="s">
        <v>1</v>
      </c>
      <c r="I1223" s="17" t="s">
        <v>1441</v>
      </c>
      <c r="J1223" s="17" t="s">
        <v>105</v>
      </c>
      <c r="K1223" s="17" t="s">
        <v>1442</v>
      </c>
    </row>
    <row r="1224" spans="1:11">
      <c r="A1224" s="17" t="s">
        <v>1025</v>
      </c>
      <c r="B1224" s="17" t="s">
        <v>966</v>
      </c>
      <c r="C1224" s="17" t="s">
        <v>965</v>
      </c>
      <c r="D1224" s="17" t="s">
        <v>1935</v>
      </c>
      <c r="E1224" s="17" t="s">
        <v>2955</v>
      </c>
      <c r="F1224" t="s">
        <v>1927</v>
      </c>
      <c r="G1224" s="17" t="s">
        <v>1928</v>
      </c>
      <c r="H1224" s="17" t="s">
        <v>1</v>
      </c>
      <c r="I1224" s="17" t="s">
        <v>1441</v>
      </c>
      <c r="J1224" s="17" t="s">
        <v>105</v>
      </c>
      <c r="K1224" s="17" t="s">
        <v>1442</v>
      </c>
    </row>
    <row r="1225" spans="1:11">
      <c r="A1225" s="17" t="s">
        <v>1025</v>
      </c>
      <c r="B1225" s="17" t="s">
        <v>966</v>
      </c>
      <c r="C1225" s="17" t="s">
        <v>965</v>
      </c>
      <c r="D1225" s="17" t="s">
        <v>1936</v>
      </c>
      <c r="E1225" s="17" t="s">
        <v>2955</v>
      </c>
      <c r="F1225" t="s">
        <v>1930</v>
      </c>
      <c r="G1225" s="17" t="s">
        <v>1931</v>
      </c>
      <c r="H1225" s="17" t="s">
        <v>1</v>
      </c>
      <c r="I1225" s="17" t="s">
        <v>1441</v>
      </c>
      <c r="J1225" s="17" t="s">
        <v>105</v>
      </c>
      <c r="K1225" s="17" t="s">
        <v>1442</v>
      </c>
    </row>
    <row r="1226" spans="1:11">
      <c r="A1226" s="17" t="s">
        <v>1025</v>
      </c>
      <c r="B1226" s="17" t="s">
        <v>966</v>
      </c>
      <c r="C1226" s="17" t="s">
        <v>965</v>
      </c>
      <c r="D1226" s="17" t="s">
        <v>1937</v>
      </c>
      <c r="E1226" s="17" t="s">
        <v>2955</v>
      </c>
      <c r="F1226" t="s">
        <v>1930</v>
      </c>
      <c r="G1226" s="17" t="s">
        <v>1931</v>
      </c>
      <c r="H1226" s="17" t="s">
        <v>1</v>
      </c>
      <c r="I1226" s="17" t="s">
        <v>1441</v>
      </c>
      <c r="J1226" s="17" t="s">
        <v>105</v>
      </c>
      <c r="K1226" s="17" t="s">
        <v>1442</v>
      </c>
    </row>
    <row r="1227" spans="1:11">
      <c r="A1227" s="17" t="s">
        <v>1025</v>
      </c>
      <c r="B1227" s="17" t="s">
        <v>966</v>
      </c>
      <c r="C1227" s="17" t="s">
        <v>965</v>
      </c>
      <c r="D1227" s="17" t="s">
        <v>1938</v>
      </c>
      <c r="E1227" s="17" t="s">
        <v>2955</v>
      </c>
      <c r="F1227" t="s">
        <v>1930</v>
      </c>
      <c r="G1227" s="17" t="s">
        <v>1931</v>
      </c>
      <c r="H1227" s="17" t="s">
        <v>1</v>
      </c>
      <c r="I1227" s="17" t="s">
        <v>1441</v>
      </c>
      <c r="J1227" s="17" t="s">
        <v>105</v>
      </c>
      <c r="K1227" s="17" t="s">
        <v>1442</v>
      </c>
    </row>
    <row r="1228" spans="1:11">
      <c r="A1228" s="17" t="s">
        <v>1025</v>
      </c>
      <c r="B1228" s="17" t="s">
        <v>966</v>
      </c>
      <c r="C1228" s="17" t="s">
        <v>965</v>
      </c>
      <c r="D1228" s="17" t="s">
        <v>308</v>
      </c>
      <c r="E1228" s="17" t="s">
        <v>2955</v>
      </c>
      <c r="F1228" t="s">
        <v>1930</v>
      </c>
      <c r="G1228" s="17" t="s">
        <v>1931</v>
      </c>
      <c r="H1228" s="17" t="s">
        <v>1</v>
      </c>
      <c r="I1228" s="17" t="s">
        <v>1441</v>
      </c>
      <c r="J1228" s="17" t="s">
        <v>105</v>
      </c>
      <c r="K1228" s="17" t="s">
        <v>1442</v>
      </c>
    </row>
    <row r="1229" spans="1:11">
      <c r="A1229" s="17" t="s">
        <v>1025</v>
      </c>
      <c r="B1229" s="17" t="s">
        <v>966</v>
      </c>
      <c r="C1229" s="17" t="s">
        <v>965</v>
      </c>
      <c r="D1229" s="17" t="s">
        <v>311</v>
      </c>
      <c r="E1229" s="17" t="s">
        <v>2955</v>
      </c>
      <c r="F1229" t="s">
        <v>1930</v>
      </c>
      <c r="G1229" s="17" t="s">
        <v>1931</v>
      </c>
      <c r="H1229" s="17" t="s">
        <v>1</v>
      </c>
      <c r="I1229" s="17" t="s">
        <v>1441</v>
      </c>
      <c r="J1229" s="17" t="s">
        <v>105</v>
      </c>
      <c r="K1229" s="17" t="s">
        <v>1442</v>
      </c>
    </row>
    <row r="1230" spans="1:11">
      <c r="A1230" s="17" t="s">
        <v>1025</v>
      </c>
      <c r="B1230" s="17" t="s">
        <v>966</v>
      </c>
      <c r="C1230" s="17" t="s">
        <v>965</v>
      </c>
      <c r="D1230" s="17" t="s">
        <v>510</v>
      </c>
      <c r="E1230" s="17" t="s">
        <v>2955</v>
      </c>
      <c r="F1230" t="s">
        <v>1927</v>
      </c>
      <c r="G1230" s="17" t="s">
        <v>1928</v>
      </c>
      <c r="H1230" s="17" t="s">
        <v>1</v>
      </c>
      <c r="I1230" s="17" t="s">
        <v>1441</v>
      </c>
      <c r="J1230" s="17" t="s">
        <v>105</v>
      </c>
      <c r="K1230" s="17" t="s">
        <v>1442</v>
      </c>
    </row>
    <row r="1231" spans="1:11">
      <c r="A1231" s="17" t="s">
        <v>1025</v>
      </c>
      <c r="B1231" s="17" t="s">
        <v>966</v>
      </c>
      <c r="C1231" s="17" t="s">
        <v>965</v>
      </c>
      <c r="D1231" s="17" t="s">
        <v>1939</v>
      </c>
      <c r="E1231" s="17" t="s">
        <v>2955</v>
      </c>
      <c r="F1231" t="s">
        <v>1930</v>
      </c>
      <c r="G1231" s="17" t="s">
        <v>1931</v>
      </c>
      <c r="H1231" s="17" t="s">
        <v>1</v>
      </c>
      <c r="I1231" s="17" t="s">
        <v>1441</v>
      </c>
      <c r="J1231" s="17" t="s">
        <v>105</v>
      </c>
      <c r="K1231" s="17" t="s">
        <v>1442</v>
      </c>
    </row>
    <row r="1232" spans="1:11">
      <c r="A1232" s="17" t="s">
        <v>1025</v>
      </c>
      <c r="B1232" s="17" t="s">
        <v>966</v>
      </c>
      <c r="C1232" s="17" t="s">
        <v>965</v>
      </c>
      <c r="D1232" s="17" t="s">
        <v>269</v>
      </c>
      <c r="E1232" s="17" t="s">
        <v>2955</v>
      </c>
      <c r="F1232" t="s">
        <v>1873</v>
      </c>
      <c r="G1232" s="17" t="s">
        <v>1874</v>
      </c>
      <c r="H1232" s="17" t="s">
        <v>1</v>
      </c>
      <c r="I1232" s="17" t="s">
        <v>1441</v>
      </c>
      <c r="J1232" s="17" t="s">
        <v>105</v>
      </c>
      <c r="K1232" s="17" t="s">
        <v>1442</v>
      </c>
    </row>
    <row r="1233" spans="1:11">
      <c r="A1233" s="17" t="s">
        <v>1025</v>
      </c>
      <c r="B1233" s="17" t="s">
        <v>966</v>
      </c>
      <c r="C1233" s="17" t="s">
        <v>965</v>
      </c>
      <c r="D1233" s="17" t="s">
        <v>313</v>
      </c>
      <c r="E1233" s="17" t="s">
        <v>2955</v>
      </c>
      <c r="F1233" t="s">
        <v>1925</v>
      </c>
      <c r="G1233" s="17" t="s">
        <v>1926</v>
      </c>
      <c r="H1233" s="17" t="s">
        <v>1</v>
      </c>
      <c r="I1233" s="17" t="s">
        <v>1441</v>
      </c>
      <c r="J1233" s="17" t="s">
        <v>105</v>
      </c>
      <c r="K1233" s="17" t="s">
        <v>1442</v>
      </c>
    </row>
    <row r="1234" spans="1:11">
      <c r="A1234" s="17" t="s">
        <v>1025</v>
      </c>
      <c r="B1234" s="17" t="s">
        <v>966</v>
      </c>
      <c r="C1234" s="17" t="s">
        <v>965</v>
      </c>
      <c r="D1234" s="17" t="s">
        <v>310</v>
      </c>
      <c r="E1234" s="17" t="s">
        <v>2955</v>
      </c>
      <c r="F1234" t="s">
        <v>1930</v>
      </c>
      <c r="G1234" s="17" t="s">
        <v>1931</v>
      </c>
      <c r="H1234" s="17" t="s">
        <v>1</v>
      </c>
      <c r="I1234" s="17" t="s">
        <v>1441</v>
      </c>
      <c r="J1234" s="17" t="s">
        <v>105</v>
      </c>
      <c r="K1234" s="17" t="s">
        <v>1442</v>
      </c>
    </row>
    <row r="1235" spans="1:11">
      <c r="A1235" s="17" t="s">
        <v>1025</v>
      </c>
      <c r="B1235" s="17" t="s">
        <v>966</v>
      </c>
      <c r="C1235" s="17" t="s">
        <v>965</v>
      </c>
      <c r="D1235" s="17" t="s">
        <v>1940</v>
      </c>
      <c r="E1235" s="17" t="s">
        <v>2955</v>
      </c>
      <c r="F1235" t="s">
        <v>1927</v>
      </c>
      <c r="G1235" s="17" t="s">
        <v>1928</v>
      </c>
      <c r="H1235" s="17" t="s">
        <v>1</v>
      </c>
      <c r="I1235" s="17" t="s">
        <v>1441</v>
      </c>
      <c r="J1235" s="17" t="s">
        <v>105</v>
      </c>
      <c r="K1235" s="17" t="s">
        <v>1442</v>
      </c>
    </row>
    <row r="1236" spans="1:11">
      <c r="A1236" s="17" t="s">
        <v>1025</v>
      </c>
      <c r="B1236" s="17" t="s">
        <v>966</v>
      </c>
      <c r="C1236" s="17" t="s">
        <v>965</v>
      </c>
      <c r="D1236" s="17" t="s">
        <v>1941</v>
      </c>
      <c r="E1236" s="17" t="s">
        <v>2955</v>
      </c>
      <c r="F1236" t="s">
        <v>1930</v>
      </c>
      <c r="G1236" s="17" t="s">
        <v>1931</v>
      </c>
      <c r="H1236" s="17" t="s">
        <v>1</v>
      </c>
      <c r="I1236" s="17" t="s">
        <v>1441</v>
      </c>
      <c r="J1236" s="17" t="s">
        <v>105</v>
      </c>
      <c r="K1236" s="17" t="s">
        <v>1442</v>
      </c>
    </row>
    <row r="1237" spans="1:11">
      <c r="A1237" s="17" t="s">
        <v>1025</v>
      </c>
      <c r="B1237" s="17" t="s">
        <v>966</v>
      </c>
      <c r="C1237" s="17" t="s">
        <v>965</v>
      </c>
      <c r="D1237" s="17" t="s">
        <v>1942</v>
      </c>
      <c r="E1237" s="17" t="s">
        <v>2955</v>
      </c>
      <c r="F1237" t="s">
        <v>1925</v>
      </c>
      <c r="G1237" s="17" t="s">
        <v>1926</v>
      </c>
      <c r="H1237" s="17" t="s">
        <v>1</v>
      </c>
      <c r="I1237" s="17" t="s">
        <v>1441</v>
      </c>
      <c r="J1237" s="17" t="s">
        <v>105</v>
      </c>
      <c r="K1237" s="17" t="s">
        <v>1442</v>
      </c>
    </row>
    <row r="1238" spans="1:11">
      <c r="A1238" s="17" t="s">
        <v>1025</v>
      </c>
      <c r="B1238" s="17" t="s">
        <v>966</v>
      </c>
      <c r="C1238" s="17" t="s">
        <v>965</v>
      </c>
      <c r="D1238" s="17" t="s">
        <v>549</v>
      </c>
      <c r="E1238" s="17" t="s">
        <v>2955</v>
      </c>
      <c r="F1238" t="s">
        <v>1925</v>
      </c>
      <c r="G1238" s="17" t="s">
        <v>1926</v>
      </c>
      <c r="H1238" s="17" t="s">
        <v>1</v>
      </c>
      <c r="I1238" s="17" t="s">
        <v>1441</v>
      </c>
      <c r="J1238" s="17" t="s">
        <v>105</v>
      </c>
      <c r="K1238" s="17" t="s">
        <v>1442</v>
      </c>
    </row>
    <row r="1239" spans="1:11">
      <c r="A1239" s="17" t="s">
        <v>1025</v>
      </c>
      <c r="B1239" s="17" t="s">
        <v>966</v>
      </c>
      <c r="C1239" s="17" t="s">
        <v>965</v>
      </c>
      <c r="D1239" s="17" t="s">
        <v>555</v>
      </c>
      <c r="E1239" s="17" t="s">
        <v>2955</v>
      </c>
      <c r="F1239" t="s">
        <v>1792</v>
      </c>
      <c r="G1239" s="17" t="s">
        <v>1793</v>
      </c>
      <c r="H1239" s="17" t="s">
        <v>1</v>
      </c>
      <c r="I1239" s="17" t="s">
        <v>110</v>
      </c>
      <c r="J1239" s="17" t="s">
        <v>109</v>
      </c>
      <c r="K1239" s="17" t="s">
        <v>1504</v>
      </c>
    </row>
    <row r="1240" spans="1:11">
      <c r="A1240" s="17" t="s">
        <v>1025</v>
      </c>
      <c r="B1240" s="17" t="s">
        <v>966</v>
      </c>
      <c r="C1240" s="17" t="s">
        <v>965</v>
      </c>
      <c r="D1240" s="17" t="s">
        <v>552</v>
      </c>
      <c r="E1240" s="17" t="s">
        <v>2955</v>
      </c>
      <c r="F1240" t="s">
        <v>1792</v>
      </c>
      <c r="G1240" s="17" t="s">
        <v>1793</v>
      </c>
      <c r="H1240" s="17" t="s">
        <v>1</v>
      </c>
      <c r="I1240" s="17" t="s">
        <v>110</v>
      </c>
      <c r="J1240" s="17" t="s">
        <v>109</v>
      </c>
      <c r="K1240" s="17" t="s">
        <v>1504</v>
      </c>
    </row>
    <row r="1241" spans="1:11">
      <c r="A1241" s="17" t="s">
        <v>1025</v>
      </c>
      <c r="B1241" s="17" t="s">
        <v>966</v>
      </c>
      <c r="C1241" s="17" t="s">
        <v>965</v>
      </c>
      <c r="D1241" s="17" t="s">
        <v>553</v>
      </c>
      <c r="E1241" s="17" t="s">
        <v>2955</v>
      </c>
      <c r="F1241" t="s">
        <v>1792</v>
      </c>
      <c r="G1241" s="17" t="s">
        <v>1793</v>
      </c>
      <c r="H1241" s="17" t="s">
        <v>1</v>
      </c>
      <c r="I1241" s="17" t="s">
        <v>110</v>
      </c>
      <c r="J1241" s="17" t="s">
        <v>109</v>
      </c>
      <c r="K1241" s="17" t="s">
        <v>1504</v>
      </c>
    </row>
    <row r="1242" spans="1:11">
      <c r="A1242" s="17" t="s">
        <v>1025</v>
      </c>
      <c r="B1242" s="17" t="s">
        <v>966</v>
      </c>
      <c r="C1242" s="17" t="s">
        <v>965</v>
      </c>
      <c r="D1242" s="17" t="s">
        <v>554</v>
      </c>
      <c r="E1242" s="17" t="s">
        <v>2955</v>
      </c>
      <c r="F1242" t="s">
        <v>1792</v>
      </c>
      <c r="G1242" s="17" t="s">
        <v>1793</v>
      </c>
      <c r="H1242" s="17" t="s">
        <v>1</v>
      </c>
      <c r="I1242" s="17" t="s">
        <v>110</v>
      </c>
      <c r="J1242" s="17" t="s">
        <v>109</v>
      </c>
      <c r="K1242" s="17" t="s">
        <v>1504</v>
      </c>
    </row>
    <row r="1243" spans="1:11">
      <c r="A1243" s="17" t="s">
        <v>1025</v>
      </c>
      <c r="B1243" s="17" t="s">
        <v>966</v>
      </c>
      <c r="C1243" s="17" t="s">
        <v>965</v>
      </c>
      <c r="D1243" s="17" t="s">
        <v>140</v>
      </c>
      <c r="E1243" s="17" t="s">
        <v>2955</v>
      </c>
      <c r="F1243" t="s">
        <v>1575</v>
      </c>
      <c r="G1243" s="17" t="s">
        <v>1576</v>
      </c>
      <c r="H1243" s="17" t="s">
        <v>1</v>
      </c>
      <c r="I1243" s="17" t="s">
        <v>110</v>
      </c>
      <c r="J1243" s="17" t="s">
        <v>109</v>
      </c>
      <c r="K1243" s="17" t="s">
        <v>1504</v>
      </c>
    </row>
    <row r="1244" spans="1:11">
      <c r="A1244" s="17" t="s">
        <v>1025</v>
      </c>
      <c r="B1244" s="17" t="s">
        <v>966</v>
      </c>
      <c r="C1244" s="17" t="s">
        <v>965</v>
      </c>
      <c r="D1244" s="17" t="s">
        <v>1943</v>
      </c>
      <c r="E1244" s="17" t="s">
        <v>2955</v>
      </c>
      <c r="F1244" t="s">
        <v>1792</v>
      </c>
      <c r="G1244" s="17" t="s">
        <v>1793</v>
      </c>
      <c r="H1244" s="17" t="s">
        <v>1</v>
      </c>
      <c r="I1244" s="17" t="s">
        <v>110</v>
      </c>
      <c r="J1244" s="17" t="s">
        <v>109</v>
      </c>
      <c r="K1244" s="17" t="s">
        <v>1504</v>
      </c>
    </row>
    <row r="1245" spans="1:11">
      <c r="A1245" s="17" t="s">
        <v>1025</v>
      </c>
      <c r="B1245" s="17" t="s">
        <v>966</v>
      </c>
      <c r="C1245" s="17" t="s">
        <v>965</v>
      </c>
      <c r="D1245" s="17" t="s">
        <v>141</v>
      </c>
      <c r="E1245" s="17" t="s">
        <v>2955</v>
      </c>
      <c r="F1245" t="s">
        <v>1575</v>
      </c>
      <c r="G1245" s="17" t="s">
        <v>1576</v>
      </c>
      <c r="H1245" s="17" t="s">
        <v>1</v>
      </c>
      <c r="I1245" s="17" t="s">
        <v>110</v>
      </c>
      <c r="J1245" s="17" t="s">
        <v>109</v>
      </c>
      <c r="K1245" s="17" t="s">
        <v>1504</v>
      </c>
    </row>
    <row r="1246" spans="1:11">
      <c r="A1246" s="17" t="s">
        <v>1025</v>
      </c>
      <c r="B1246" s="17" t="s">
        <v>966</v>
      </c>
      <c r="C1246" s="17" t="s">
        <v>965</v>
      </c>
      <c r="D1246" s="17" t="s">
        <v>1944</v>
      </c>
      <c r="E1246" s="17" t="s">
        <v>2955</v>
      </c>
      <c r="F1246" t="s">
        <v>1945</v>
      </c>
      <c r="G1246" s="17" t="s">
        <v>1946</v>
      </c>
      <c r="H1246" s="17" t="s">
        <v>1</v>
      </c>
      <c r="I1246" s="17" t="s">
        <v>110</v>
      </c>
      <c r="J1246" s="17" t="s">
        <v>109</v>
      </c>
      <c r="K1246" s="17" t="s">
        <v>1504</v>
      </c>
    </row>
    <row r="1247" spans="1:11">
      <c r="A1247" s="17" t="s">
        <v>1025</v>
      </c>
      <c r="B1247" s="17" t="s">
        <v>966</v>
      </c>
      <c r="C1247" s="17" t="s">
        <v>965</v>
      </c>
      <c r="D1247" s="17" t="s">
        <v>1947</v>
      </c>
      <c r="E1247" s="17" t="s">
        <v>2955</v>
      </c>
      <c r="F1247" t="s">
        <v>1945</v>
      </c>
      <c r="G1247" s="17" t="s">
        <v>1946</v>
      </c>
      <c r="H1247" s="17" t="s">
        <v>1</v>
      </c>
      <c r="I1247" s="17" t="s">
        <v>110</v>
      </c>
      <c r="J1247" s="17" t="s">
        <v>109</v>
      </c>
      <c r="K1247" s="17" t="s">
        <v>1504</v>
      </c>
    </row>
    <row r="1248" spans="1:11">
      <c r="A1248" s="17" t="s">
        <v>1025</v>
      </c>
      <c r="B1248" s="17" t="s">
        <v>966</v>
      </c>
      <c r="C1248" s="17" t="s">
        <v>965</v>
      </c>
      <c r="D1248" s="17" t="s">
        <v>1948</v>
      </c>
      <c r="E1248" s="17" t="s">
        <v>2955</v>
      </c>
      <c r="F1248" t="s">
        <v>1867</v>
      </c>
      <c r="G1248" s="17" t="s">
        <v>1868</v>
      </c>
      <c r="H1248" s="17" t="s">
        <v>1</v>
      </c>
      <c r="I1248" s="17" t="s">
        <v>110</v>
      </c>
      <c r="J1248" s="17" t="s">
        <v>109</v>
      </c>
      <c r="K1248" s="17" t="s">
        <v>1504</v>
      </c>
    </row>
    <row r="1249" spans="1:11">
      <c r="A1249" s="17" t="s">
        <v>1025</v>
      </c>
      <c r="B1249" s="17" t="s">
        <v>966</v>
      </c>
      <c r="C1249" s="17" t="s">
        <v>965</v>
      </c>
      <c r="D1249" s="17" t="s">
        <v>139</v>
      </c>
      <c r="E1249" s="17" t="s">
        <v>2955</v>
      </c>
      <c r="F1249" t="s">
        <v>1867</v>
      </c>
      <c r="G1249" s="17" t="s">
        <v>1868</v>
      </c>
      <c r="H1249" s="17" t="s">
        <v>1</v>
      </c>
      <c r="I1249" s="17" t="s">
        <v>110</v>
      </c>
      <c r="J1249" s="17" t="s">
        <v>109</v>
      </c>
      <c r="K1249" s="17" t="s">
        <v>1504</v>
      </c>
    </row>
    <row r="1250" spans="1:11">
      <c r="A1250" s="17" t="s">
        <v>1025</v>
      </c>
      <c r="B1250" s="17" t="s">
        <v>966</v>
      </c>
      <c r="C1250" s="17" t="s">
        <v>965</v>
      </c>
      <c r="D1250" s="17" t="s">
        <v>237</v>
      </c>
      <c r="E1250" s="17" t="s">
        <v>2955</v>
      </c>
      <c r="F1250" t="s">
        <v>1650</v>
      </c>
      <c r="G1250" s="17" t="s">
        <v>1651</v>
      </c>
      <c r="H1250" s="17" t="s">
        <v>2</v>
      </c>
      <c r="I1250" s="17" t="s">
        <v>1393</v>
      </c>
      <c r="J1250" s="17" t="s">
        <v>1394</v>
      </c>
      <c r="K1250" s="17" t="s">
        <v>1395</v>
      </c>
    </row>
    <row r="1251" spans="1:11">
      <c r="A1251" s="17" t="s">
        <v>1025</v>
      </c>
      <c r="B1251" s="17" t="s">
        <v>966</v>
      </c>
      <c r="C1251" s="17" t="s">
        <v>965</v>
      </c>
      <c r="D1251" s="17" t="s">
        <v>1949</v>
      </c>
      <c r="E1251" s="17" t="s">
        <v>2955</v>
      </c>
      <c r="F1251" t="s">
        <v>1650</v>
      </c>
      <c r="G1251" s="17" t="s">
        <v>1651</v>
      </c>
      <c r="H1251" s="17" t="s">
        <v>2</v>
      </c>
      <c r="I1251" s="17" t="s">
        <v>1393</v>
      </c>
      <c r="J1251" s="17" t="s">
        <v>1394</v>
      </c>
      <c r="K1251" s="17" t="s">
        <v>1395</v>
      </c>
    </row>
    <row r="1252" spans="1:11">
      <c r="A1252" s="17" t="s">
        <v>1025</v>
      </c>
      <c r="B1252" s="17" t="s">
        <v>966</v>
      </c>
      <c r="C1252" s="17" t="s">
        <v>965</v>
      </c>
      <c r="D1252" s="17" t="s">
        <v>238</v>
      </c>
      <c r="E1252" s="17" t="s">
        <v>2955</v>
      </c>
      <c r="F1252" t="s">
        <v>1650</v>
      </c>
      <c r="G1252" s="17" t="s">
        <v>1651</v>
      </c>
      <c r="H1252" s="17" t="s">
        <v>2</v>
      </c>
      <c r="I1252" s="17" t="s">
        <v>1393</v>
      </c>
      <c r="J1252" s="17" t="s">
        <v>1394</v>
      </c>
      <c r="K1252" s="17" t="s">
        <v>1395</v>
      </c>
    </row>
    <row r="1253" spans="1:11">
      <c r="A1253" s="17" t="s">
        <v>1025</v>
      </c>
      <c r="B1253" s="17" t="s">
        <v>966</v>
      </c>
      <c r="C1253" s="17" t="s">
        <v>965</v>
      </c>
      <c r="D1253" s="17" t="s">
        <v>452</v>
      </c>
      <c r="E1253" s="17" t="s">
        <v>2955</v>
      </c>
      <c r="F1253" t="s">
        <v>1659</v>
      </c>
      <c r="G1253" s="17" t="s">
        <v>1660</v>
      </c>
      <c r="H1253" s="17" t="s">
        <v>1</v>
      </c>
      <c r="I1253" s="17" t="s">
        <v>111</v>
      </c>
      <c r="J1253" s="17" t="s">
        <v>143</v>
      </c>
      <c r="K1253" s="17" t="s">
        <v>1501</v>
      </c>
    </row>
    <row r="1254" spans="1:11">
      <c r="A1254" s="17" t="s">
        <v>1025</v>
      </c>
      <c r="B1254" s="17" t="s">
        <v>966</v>
      </c>
      <c r="C1254" s="17" t="s">
        <v>965</v>
      </c>
      <c r="D1254" s="17" t="s">
        <v>524</v>
      </c>
      <c r="E1254" s="17" t="s">
        <v>2955</v>
      </c>
      <c r="F1254">
        <v>0</v>
      </c>
      <c r="G1254" s="17" t="s">
        <v>1950</v>
      </c>
      <c r="H1254" s="17" t="s">
        <v>1</v>
      </c>
      <c r="I1254" s="17" t="s">
        <v>111</v>
      </c>
      <c r="J1254" s="17" t="s">
        <v>143</v>
      </c>
      <c r="K1254" s="17" t="s">
        <v>1501</v>
      </c>
    </row>
    <row r="1255" spans="1:11">
      <c r="A1255" s="17" t="s">
        <v>1025</v>
      </c>
      <c r="B1255" s="17" t="s">
        <v>966</v>
      </c>
      <c r="C1255" s="17" t="s">
        <v>965</v>
      </c>
      <c r="D1255" s="17" t="s">
        <v>204</v>
      </c>
      <c r="E1255" s="17" t="s">
        <v>2955</v>
      </c>
      <c r="F1255" t="s">
        <v>1664</v>
      </c>
      <c r="G1255" s="17" t="s">
        <v>1665</v>
      </c>
      <c r="H1255" s="17" t="s">
        <v>1</v>
      </c>
      <c r="I1255" s="17" t="s">
        <v>111</v>
      </c>
      <c r="J1255" s="17" t="s">
        <v>143</v>
      </c>
      <c r="K1255" s="17" t="s">
        <v>1501</v>
      </c>
    </row>
    <row r="1256" spans="1:11">
      <c r="A1256" s="17" t="s">
        <v>1025</v>
      </c>
      <c r="B1256" s="17" t="s">
        <v>966</v>
      </c>
      <c r="C1256" s="17" t="s">
        <v>965</v>
      </c>
      <c r="D1256" s="17" t="s">
        <v>491</v>
      </c>
      <c r="E1256" s="17" t="s">
        <v>2955</v>
      </c>
      <c r="F1256" t="s">
        <v>1659</v>
      </c>
      <c r="G1256" s="17" t="s">
        <v>1660</v>
      </c>
      <c r="H1256" s="17" t="s">
        <v>1</v>
      </c>
      <c r="I1256" s="17" t="s">
        <v>111</v>
      </c>
      <c r="J1256" s="17" t="s">
        <v>143</v>
      </c>
      <c r="K1256" s="17" t="s">
        <v>1501</v>
      </c>
    </row>
    <row r="1257" spans="1:11">
      <c r="A1257" s="17" t="s">
        <v>1025</v>
      </c>
      <c r="B1257" s="17" t="s">
        <v>966</v>
      </c>
      <c r="C1257" s="17" t="s">
        <v>965</v>
      </c>
      <c r="D1257" s="17" t="s">
        <v>676</v>
      </c>
      <c r="E1257" s="17" t="s">
        <v>2955</v>
      </c>
      <c r="F1257" t="s">
        <v>1659</v>
      </c>
      <c r="G1257" s="17" t="s">
        <v>1660</v>
      </c>
      <c r="H1257" s="17" t="s">
        <v>1</v>
      </c>
      <c r="I1257" s="17" t="s">
        <v>111</v>
      </c>
      <c r="J1257" s="17" t="s">
        <v>143</v>
      </c>
      <c r="K1257" s="17" t="s">
        <v>1501</v>
      </c>
    </row>
    <row r="1258" spans="1:11">
      <c r="A1258" s="17" t="s">
        <v>1025</v>
      </c>
      <c r="B1258" s="17" t="s">
        <v>966</v>
      </c>
      <c r="C1258" s="17" t="s">
        <v>965</v>
      </c>
      <c r="D1258" s="17" t="s">
        <v>573</v>
      </c>
      <c r="E1258" s="17" t="s">
        <v>2955</v>
      </c>
      <c r="F1258" t="s">
        <v>1664</v>
      </c>
      <c r="G1258" s="17" t="s">
        <v>1665</v>
      </c>
      <c r="H1258" s="17" t="s">
        <v>1</v>
      </c>
      <c r="I1258" s="17" t="s">
        <v>111</v>
      </c>
      <c r="J1258" s="17" t="s">
        <v>143</v>
      </c>
      <c r="K1258" s="17" t="s">
        <v>1501</v>
      </c>
    </row>
    <row r="1259" spans="1:11">
      <c r="A1259" s="17" t="s">
        <v>1025</v>
      </c>
      <c r="B1259" s="17" t="s">
        <v>966</v>
      </c>
      <c r="C1259" s="17" t="s">
        <v>965</v>
      </c>
      <c r="D1259" s="17" t="s">
        <v>514</v>
      </c>
      <c r="E1259" s="17" t="s">
        <v>2955</v>
      </c>
      <c r="F1259" t="s">
        <v>1659</v>
      </c>
      <c r="G1259" s="17" t="s">
        <v>1660</v>
      </c>
      <c r="H1259" s="17" t="s">
        <v>1</v>
      </c>
      <c r="I1259" s="17" t="s">
        <v>111</v>
      </c>
      <c r="J1259" s="17" t="s">
        <v>143</v>
      </c>
      <c r="K1259" s="17" t="s">
        <v>1501</v>
      </c>
    </row>
    <row r="1260" spans="1:11">
      <c r="A1260" s="17" t="s">
        <v>1025</v>
      </c>
      <c r="B1260" s="17" t="s">
        <v>966</v>
      </c>
      <c r="C1260" s="17" t="s">
        <v>965</v>
      </c>
      <c r="D1260" s="17" t="s">
        <v>571</v>
      </c>
      <c r="E1260" s="17" t="s">
        <v>2955</v>
      </c>
      <c r="F1260" t="s">
        <v>1659</v>
      </c>
      <c r="G1260" s="17" t="s">
        <v>1660</v>
      </c>
      <c r="H1260" s="17" t="s">
        <v>1855</v>
      </c>
      <c r="I1260" s="17" t="s">
        <v>111</v>
      </c>
      <c r="J1260" s="17" t="s">
        <v>143</v>
      </c>
      <c r="K1260" s="17" t="s">
        <v>1501</v>
      </c>
    </row>
    <row r="1261" spans="1:11">
      <c r="A1261" s="17" t="s">
        <v>1025</v>
      </c>
      <c r="B1261" s="17" t="s">
        <v>966</v>
      </c>
      <c r="C1261" s="17" t="s">
        <v>965</v>
      </c>
      <c r="D1261" s="17" t="s">
        <v>610</v>
      </c>
      <c r="E1261" s="17" t="s">
        <v>2955</v>
      </c>
      <c r="F1261">
        <v>0</v>
      </c>
      <c r="G1261" s="17" t="s">
        <v>1950</v>
      </c>
      <c r="H1261" s="17" t="s">
        <v>1</v>
      </c>
      <c r="I1261" s="17" t="s">
        <v>111</v>
      </c>
      <c r="J1261" s="17" t="s">
        <v>143</v>
      </c>
      <c r="K1261" s="17" t="s">
        <v>1501</v>
      </c>
    </row>
    <row r="1262" spans="1:11">
      <c r="A1262" s="17" t="s">
        <v>1025</v>
      </c>
      <c r="B1262" s="17" t="s">
        <v>966</v>
      </c>
      <c r="C1262" s="17" t="s">
        <v>965</v>
      </c>
      <c r="D1262" s="17" t="s">
        <v>316</v>
      </c>
      <c r="E1262" s="17" t="s">
        <v>2955</v>
      </c>
      <c r="F1262">
        <v>0</v>
      </c>
      <c r="G1262" s="17" t="s">
        <v>1950</v>
      </c>
      <c r="H1262" s="17" t="s">
        <v>1</v>
      </c>
      <c r="I1262" s="17" t="s">
        <v>111</v>
      </c>
      <c r="J1262" s="17" t="s">
        <v>143</v>
      </c>
      <c r="K1262" s="17" t="s">
        <v>1501</v>
      </c>
    </row>
    <row r="1263" spans="1:11">
      <c r="A1263" s="17" t="s">
        <v>1025</v>
      </c>
      <c r="B1263" s="17" t="s">
        <v>966</v>
      </c>
      <c r="C1263" s="17" t="s">
        <v>965</v>
      </c>
      <c r="D1263" s="17" t="s">
        <v>317</v>
      </c>
      <c r="E1263" s="17" t="s">
        <v>2955</v>
      </c>
      <c r="F1263">
        <v>0</v>
      </c>
      <c r="G1263" s="17" t="s">
        <v>1950</v>
      </c>
      <c r="H1263" s="17" t="s">
        <v>1</v>
      </c>
      <c r="I1263" s="17" t="s">
        <v>111</v>
      </c>
      <c r="J1263" s="17" t="s">
        <v>143</v>
      </c>
      <c r="K1263" s="17" t="s">
        <v>1501</v>
      </c>
    </row>
    <row r="1264" spans="1:11">
      <c r="A1264" s="17" t="s">
        <v>1025</v>
      </c>
      <c r="B1264" s="17" t="s">
        <v>966</v>
      </c>
      <c r="C1264" s="17" t="s">
        <v>965</v>
      </c>
      <c r="D1264" s="17" t="s">
        <v>629</v>
      </c>
      <c r="E1264" s="17" t="s">
        <v>2955</v>
      </c>
      <c r="F1264">
        <v>0</v>
      </c>
      <c r="G1264" s="17" t="s">
        <v>1950</v>
      </c>
      <c r="H1264" s="17" t="s">
        <v>1</v>
      </c>
      <c r="I1264" s="17" t="s">
        <v>111</v>
      </c>
      <c r="J1264" s="17" t="s">
        <v>143</v>
      </c>
      <c r="K1264" s="17" t="s">
        <v>1501</v>
      </c>
    </row>
    <row r="1265" spans="1:11">
      <c r="A1265" s="17" t="s">
        <v>1025</v>
      </c>
      <c r="B1265" s="17" t="s">
        <v>966</v>
      </c>
      <c r="C1265" s="17" t="s">
        <v>965</v>
      </c>
      <c r="D1265" s="17" t="s">
        <v>1951</v>
      </c>
      <c r="E1265" s="17" t="s">
        <v>2955</v>
      </c>
      <c r="F1265">
        <v>0</v>
      </c>
      <c r="G1265" s="17" t="s">
        <v>1950</v>
      </c>
      <c r="H1265" s="17" t="s">
        <v>1</v>
      </c>
      <c r="I1265" s="17" t="s">
        <v>111</v>
      </c>
      <c r="J1265" s="17" t="s">
        <v>143</v>
      </c>
      <c r="K1265" s="17" t="s">
        <v>1501</v>
      </c>
    </row>
    <row r="1266" spans="1:11">
      <c r="A1266" s="17" t="s">
        <v>1025</v>
      </c>
      <c r="B1266" s="17" t="s">
        <v>966</v>
      </c>
      <c r="C1266" s="17" t="s">
        <v>965</v>
      </c>
      <c r="D1266" s="17" t="s">
        <v>205</v>
      </c>
      <c r="E1266" s="17" t="s">
        <v>2955</v>
      </c>
      <c r="F1266" t="s">
        <v>1664</v>
      </c>
      <c r="G1266" s="17" t="s">
        <v>1665</v>
      </c>
      <c r="H1266" s="17" t="s">
        <v>1</v>
      </c>
      <c r="I1266" s="17" t="s">
        <v>111</v>
      </c>
      <c r="J1266" s="17" t="s">
        <v>143</v>
      </c>
      <c r="K1266" s="17" t="s">
        <v>1501</v>
      </c>
    </row>
    <row r="1267" spans="1:11">
      <c r="A1267" s="17" t="s">
        <v>1025</v>
      </c>
      <c r="B1267" s="17" t="s">
        <v>966</v>
      </c>
      <c r="C1267" s="17" t="s">
        <v>965</v>
      </c>
      <c r="D1267" s="17" t="s">
        <v>203</v>
      </c>
      <c r="E1267" s="17" t="s">
        <v>2955</v>
      </c>
      <c r="F1267" t="s">
        <v>1664</v>
      </c>
      <c r="G1267" s="17" t="s">
        <v>1665</v>
      </c>
      <c r="H1267" s="17" t="s">
        <v>1</v>
      </c>
      <c r="I1267" s="17" t="s">
        <v>111</v>
      </c>
      <c r="J1267" s="17" t="s">
        <v>143</v>
      </c>
      <c r="K1267" s="17" t="s">
        <v>1501</v>
      </c>
    </row>
    <row r="1268" spans="1:11">
      <c r="A1268" s="17" t="s">
        <v>1025</v>
      </c>
      <c r="B1268" s="17" t="s">
        <v>966</v>
      </c>
      <c r="C1268" s="17" t="s">
        <v>965</v>
      </c>
      <c r="D1268" s="17" t="s">
        <v>568</v>
      </c>
      <c r="E1268" s="17" t="s">
        <v>2955</v>
      </c>
      <c r="F1268">
        <v>0</v>
      </c>
      <c r="G1268" s="17" t="s">
        <v>1950</v>
      </c>
      <c r="H1268" s="17" t="s">
        <v>1</v>
      </c>
      <c r="I1268" s="17" t="s">
        <v>111</v>
      </c>
      <c r="J1268" s="17" t="s">
        <v>143</v>
      </c>
      <c r="K1268" s="17" t="s">
        <v>1501</v>
      </c>
    </row>
    <row r="1269" spans="1:11">
      <c r="A1269" s="17" t="s">
        <v>1025</v>
      </c>
      <c r="B1269" s="17" t="s">
        <v>966</v>
      </c>
      <c r="C1269" s="17" t="s">
        <v>965</v>
      </c>
      <c r="D1269" s="17" t="s">
        <v>572</v>
      </c>
      <c r="E1269" s="17" t="s">
        <v>2955</v>
      </c>
      <c r="F1269" t="s">
        <v>1664</v>
      </c>
      <c r="G1269" s="17" t="s">
        <v>1665</v>
      </c>
      <c r="H1269" s="17" t="s">
        <v>1</v>
      </c>
      <c r="I1269" s="17" t="s">
        <v>111</v>
      </c>
      <c r="J1269" s="17" t="s">
        <v>143</v>
      </c>
      <c r="K1269" s="17" t="s">
        <v>1501</v>
      </c>
    </row>
    <row r="1270" spans="1:11">
      <c r="A1270" s="17" t="s">
        <v>1025</v>
      </c>
      <c r="B1270" s="17" t="s">
        <v>966</v>
      </c>
      <c r="C1270" s="17" t="s">
        <v>965</v>
      </c>
      <c r="D1270" s="17" t="s">
        <v>293</v>
      </c>
      <c r="E1270" s="17" t="s">
        <v>2955</v>
      </c>
      <c r="F1270" t="s">
        <v>1664</v>
      </c>
      <c r="G1270" s="17" t="s">
        <v>1665</v>
      </c>
      <c r="H1270" s="17" t="s">
        <v>1</v>
      </c>
      <c r="I1270" s="17" t="s">
        <v>111</v>
      </c>
      <c r="J1270" s="17" t="s">
        <v>143</v>
      </c>
      <c r="K1270" s="17" t="s">
        <v>1501</v>
      </c>
    </row>
    <row r="1271" spans="1:11">
      <c r="A1271" s="17" t="s">
        <v>1025</v>
      </c>
      <c r="B1271" s="17" t="s">
        <v>966</v>
      </c>
      <c r="C1271" s="17" t="s">
        <v>965</v>
      </c>
      <c r="D1271" s="17" t="s">
        <v>321</v>
      </c>
      <c r="E1271" s="17" t="s">
        <v>2955</v>
      </c>
      <c r="F1271">
        <v>0</v>
      </c>
      <c r="G1271" s="17" t="s">
        <v>1950</v>
      </c>
      <c r="H1271" s="17" t="s">
        <v>1</v>
      </c>
      <c r="I1271" s="17" t="s">
        <v>111</v>
      </c>
      <c r="J1271" s="17" t="s">
        <v>143</v>
      </c>
      <c r="K1271" s="17" t="s">
        <v>1501</v>
      </c>
    </row>
    <row r="1272" spans="1:11">
      <c r="A1272" s="17" t="s">
        <v>1025</v>
      </c>
      <c r="B1272" s="17" t="s">
        <v>966</v>
      </c>
      <c r="C1272" s="17" t="s">
        <v>965</v>
      </c>
      <c r="D1272" s="17" t="s">
        <v>320</v>
      </c>
      <c r="E1272" s="17" t="s">
        <v>2955</v>
      </c>
      <c r="F1272">
        <v>0</v>
      </c>
      <c r="G1272" s="17" t="s">
        <v>1950</v>
      </c>
      <c r="H1272" s="17" t="s">
        <v>1</v>
      </c>
      <c r="I1272" s="17" t="s">
        <v>111</v>
      </c>
      <c r="J1272" s="17" t="s">
        <v>143</v>
      </c>
      <c r="K1272" s="17" t="s">
        <v>1501</v>
      </c>
    </row>
    <row r="1273" spans="1:11">
      <c r="A1273" s="17" t="s">
        <v>1025</v>
      </c>
      <c r="B1273" s="17" t="s">
        <v>966</v>
      </c>
      <c r="C1273" s="17" t="s">
        <v>965</v>
      </c>
      <c r="D1273" s="17" t="s">
        <v>319</v>
      </c>
      <c r="E1273" s="17" t="s">
        <v>2955</v>
      </c>
      <c r="F1273">
        <v>0</v>
      </c>
      <c r="G1273" s="17" t="s">
        <v>1950</v>
      </c>
      <c r="H1273" s="17" t="s">
        <v>1</v>
      </c>
      <c r="I1273" s="17" t="s">
        <v>111</v>
      </c>
      <c r="J1273" s="17" t="s">
        <v>143</v>
      </c>
      <c r="K1273" s="17" t="s">
        <v>1501</v>
      </c>
    </row>
    <row r="1274" spans="1:11">
      <c r="A1274" s="17" t="s">
        <v>1025</v>
      </c>
      <c r="B1274" s="17" t="s">
        <v>966</v>
      </c>
      <c r="C1274" s="17" t="s">
        <v>965</v>
      </c>
      <c r="D1274" s="17" t="s">
        <v>322</v>
      </c>
      <c r="E1274" s="17" t="s">
        <v>2955</v>
      </c>
      <c r="F1274">
        <v>0</v>
      </c>
      <c r="G1274" s="17" t="s">
        <v>1950</v>
      </c>
      <c r="H1274" s="17" t="s">
        <v>1</v>
      </c>
      <c r="I1274" s="17" t="s">
        <v>111</v>
      </c>
      <c r="J1274" s="17" t="s">
        <v>143</v>
      </c>
      <c r="K1274" s="17" t="s">
        <v>1501</v>
      </c>
    </row>
    <row r="1275" spans="1:11">
      <c r="A1275" s="17" t="s">
        <v>1025</v>
      </c>
      <c r="B1275" s="17" t="s">
        <v>966</v>
      </c>
      <c r="C1275" s="17" t="s">
        <v>965</v>
      </c>
      <c r="D1275" s="17" t="s">
        <v>324</v>
      </c>
      <c r="E1275" s="17" t="s">
        <v>2955</v>
      </c>
      <c r="F1275" t="s">
        <v>1768</v>
      </c>
      <c r="G1275" s="17" t="s">
        <v>1769</v>
      </c>
      <c r="H1275" s="17" t="s">
        <v>1</v>
      </c>
      <c r="I1275" s="17" t="s">
        <v>111</v>
      </c>
      <c r="J1275" s="17" t="s">
        <v>143</v>
      </c>
      <c r="K1275" s="17" t="s">
        <v>1501</v>
      </c>
    </row>
    <row r="1276" spans="1:11">
      <c r="A1276" s="17" t="s">
        <v>1025</v>
      </c>
      <c r="B1276" s="17" t="s">
        <v>966</v>
      </c>
      <c r="C1276" s="17" t="s">
        <v>965</v>
      </c>
      <c r="D1276" s="17" t="s">
        <v>1952</v>
      </c>
      <c r="E1276" s="17" t="s">
        <v>2955</v>
      </c>
      <c r="F1276" t="s">
        <v>1834</v>
      </c>
      <c r="G1276" s="17" t="s">
        <v>1835</v>
      </c>
      <c r="H1276" s="17" t="s">
        <v>2</v>
      </c>
      <c r="I1276" s="17" t="s">
        <v>1407</v>
      </c>
      <c r="J1276" s="17" t="s">
        <v>127</v>
      </c>
      <c r="K1276" s="17" t="s">
        <v>1408</v>
      </c>
    </row>
    <row r="1277" spans="1:11">
      <c r="A1277" s="17" t="s">
        <v>1025</v>
      </c>
      <c r="B1277" s="17" t="s">
        <v>966</v>
      </c>
      <c r="C1277" s="17" t="s">
        <v>965</v>
      </c>
      <c r="D1277" s="17" t="s">
        <v>1953</v>
      </c>
      <c r="E1277" s="17" t="s">
        <v>2955</v>
      </c>
      <c r="F1277" t="s">
        <v>1455</v>
      </c>
      <c r="G1277" s="17" t="s">
        <v>1456</v>
      </c>
      <c r="H1277" s="17" t="s">
        <v>2</v>
      </c>
      <c r="I1277" s="17" t="s">
        <v>1393</v>
      </c>
      <c r="J1277" s="17" t="s">
        <v>1394</v>
      </c>
      <c r="K1277" s="17" t="s">
        <v>1395</v>
      </c>
    </row>
    <row r="1278" spans="1:11">
      <c r="A1278" s="17" t="s">
        <v>1025</v>
      </c>
      <c r="B1278" s="17" t="s">
        <v>966</v>
      </c>
      <c r="C1278" s="17" t="s">
        <v>965</v>
      </c>
      <c r="D1278" s="17" t="s">
        <v>1954</v>
      </c>
      <c r="E1278" s="17" t="s">
        <v>2955</v>
      </c>
      <c r="F1278" t="s">
        <v>1411</v>
      </c>
      <c r="G1278" s="17" t="s">
        <v>1412</v>
      </c>
      <c r="H1278" s="17" t="s">
        <v>2</v>
      </c>
      <c r="I1278" s="17" t="s">
        <v>1393</v>
      </c>
      <c r="J1278" s="17" t="s">
        <v>1394</v>
      </c>
      <c r="K1278" s="17" t="s">
        <v>1395</v>
      </c>
    </row>
    <row r="1279" spans="1:11">
      <c r="A1279" s="17" t="s">
        <v>1025</v>
      </c>
      <c r="B1279" s="17" t="s">
        <v>966</v>
      </c>
      <c r="C1279" s="17" t="s">
        <v>965</v>
      </c>
      <c r="D1279" s="17" t="s">
        <v>1955</v>
      </c>
      <c r="E1279" s="17" t="s">
        <v>2955</v>
      </c>
      <c r="F1279" t="s">
        <v>1397</v>
      </c>
      <c r="G1279" s="17" t="s">
        <v>1398</v>
      </c>
      <c r="H1279" s="17" t="s">
        <v>2</v>
      </c>
      <c r="I1279" s="17" t="s">
        <v>1393</v>
      </c>
      <c r="J1279" s="17" t="s">
        <v>1394</v>
      </c>
      <c r="K1279" s="17" t="s">
        <v>1395</v>
      </c>
    </row>
    <row r="1280" spans="1:11">
      <c r="A1280" s="17" t="s">
        <v>1025</v>
      </c>
      <c r="B1280" s="17" t="s">
        <v>966</v>
      </c>
      <c r="C1280" s="17" t="s">
        <v>965</v>
      </c>
      <c r="D1280" s="17" t="s">
        <v>1956</v>
      </c>
      <c r="E1280" s="17" t="s">
        <v>2955</v>
      </c>
      <c r="F1280" t="s">
        <v>1455</v>
      </c>
      <c r="G1280" s="17" t="s">
        <v>1456</v>
      </c>
      <c r="H1280" s="17" t="s">
        <v>2</v>
      </c>
      <c r="I1280" s="17" t="s">
        <v>1393</v>
      </c>
      <c r="J1280" s="17" t="s">
        <v>1394</v>
      </c>
      <c r="K1280" s="17" t="s">
        <v>1395</v>
      </c>
    </row>
    <row r="1281" spans="1:11">
      <c r="A1281" s="17" t="s">
        <v>1025</v>
      </c>
      <c r="B1281" s="17" t="s">
        <v>966</v>
      </c>
      <c r="C1281" s="17" t="s">
        <v>965</v>
      </c>
      <c r="D1281" s="17" t="s">
        <v>455</v>
      </c>
      <c r="E1281" s="17" t="s">
        <v>2955</v>
      </c>
      <c r="F1281" t="s">
        <v>1411</v>
      </c>
      <c r="G1281" s="17" t="s">
        <v>1412</v>
      </c>
      <c r="H1281" s="17" t="s">
        <v>2</v>
      </c>
      <c r="I1281" s="17" t="s">
        <v>1393</v>
      </c>
      <c r="J1281" s="17" t="s">
        <v>1394</v>
      </c>
      <c r="K1281" s="17" t="s">
        <v>1395</v>
      </c>
    </row>
    <row r="1282" spans="1:11">
      <c r="A1282" s="17" t="s">
        <v>1025</v>
      </c>
      <c r="B1282" s="17" t="s">
        <v>966</v>
      </c>
      <c r="C1282" s="17" t="s">
        <v>965</v>
      </c>
      <c r="D1282" s="17" t="s">
        <v>1957</v>
      </c>
      <c r="E1282" s="17" t="s">
        <v>2955</v>
      </c>
      <c r="F1282" t="s">
        <v>1455</v>
      </c>
      <c r="G1282" s="17" t="s">
        <v>1456</v>
      </c>
      <c r="H1282" s="17" t="s">
        <v>2</v>
      </c>
      <c r="I1282" s="17" t="s">
        <v>1393</v>
      </c>
      <c r="J1282" s="17" t="s">
        <v>1394</v>
      </c>
      <c r="K1282" s="17" t="s">
        <v>1395</v>
      </c>
    </row>
    <row r="1283" spans="1:11">
      <c r="A1283" s="17" t="s">
        <v>1025</v>
      </c>
      <c r="B1283" s="17" t="s">
        <v>966</v>
      </c>
      <c r="C1283" s="17" t="s">
        <v>965</v>
      </c>
      <c r="D1283" s="17" t="s">
        <v>1958</v>
      </c>
      <c r="E1283" s="17" t="s">
        <v>2955</v>
      </c>
      <c r="F1283" t="s">
        <v>1397</v>
      </c>
      <c r="G1283" s="17" t="s">
        <v>1398</v>
      </c>
      <c r="H1283" s="17" t="s">
        <v>2</v>
      </c>
      <c r="I1283" s="17" t="s">
        <v>1393</v>
      </c>
      <c r="J1283" s="17" t="s">
        <v>1394</v>
      </c>
      <c r="K1283" s="17" t="s">
        <v>1395</v>
      </c>
    </row>
    <row r="1284" spans="1:11">
      <c r="A1284" s="17" t="s">
        <v>1025</v>
      </c>
      <c r="B1284" s="17" t="s">
        <v>966</v>
      </c>
      <c r="C1284" s="17" t="s">
        <v>965</v>
      </c>
      <c r="D1284" s="17" t="s">
        <v>1959</v>
      </c>
      <c r="E1284" s="17" t="s">
        <v>2955</v>
      </c>
      <c r="F1284" t="s">
        <v>1455</v>
      </c>
      <c r="G1284" s="17" t="s">
        <v>1456</v>
      </c>
      <c r="H1284" s="17" t="s">
        <v>2</v>
      </c>
      <c r="I1284" s="17" t="s">
        <v>1393</v>
      </c>
      <c r="J1284" s="17" t="s">
        <v>1394</v>
      </c>
      <c r="K1284" s="17" t="s">
        <v>1395</v>
      </c>
    </row>
    <row r="1285" spans="1:11">
      <c r="A1285" s="17" t="s">
        <v>1025</v>
      </c>
      <c r="B1285" s="17" t="s">
        <v>966</v>
      </c>
      <c r="C1285" s="17" t="s">
        <v>965</v>
      </c>
      <c r="D1285" s="17" t="s">
        <v>1960</v>
      </c>
      <c r="E1285" s="17" t="s">
        <v>2955</v>
      </c>
      <c r="F1285" t="s">
        <v>1397</v>
      </c>
      <c r="G1285" s="17" t="s">
        <v>1398</v>
      </c>
      <c r="H1285" s="17" t="s">
        <v>2</v>
      </c>
      <c r="I1285" s="17" t="s">
        <v>1393</v>
      </c>
      <c r="J1285" s="17" t="s">
        <v>1394</v>
      </c>
      <c r="K1285" s="17" t="s">
        <v>1395</v>
      </c>
    </row>
    <row r="1286" spans="1:11">
      <c r="A1286" s="17" t="s">
        <v>1025</v>
      </c>
      <c r="B1286" s="17" t="s">
        <v>966</v>
      </c>
      <c r="C1286" s="17" t="s">
        <v>965</v>
      </c>
      <c r="D1286" s="17" t="s">
        <v>1961</v>
      </c>
      <c r="E1286" s="17" t="s">
        <v>2955</v>
      </c>
      <c r="F1286" t="s">
        <v>1834</v>
      </c>
      <c r="G1286" s="17" t="s">
        <v>1835</v>
      </c>
      <c r="H1286" s="17" t="s">
        <v>2</v>
      </c>
      <c r="I1286" s="17" t="s">
        <v>1407</v>
      </c>
      <c r="J1286" s="17" t="s">
        <v>127</v>
      </c>
      <c r="K1286" s="17" t="s">
        <v>1408</v>
      </c>
    </row>
    <row r="1287" spans="1:11">
      <c r="A1287" s="17" t="s">
        <v>1025</v>
      </c>
      <c r="B1287" s="17" t="s">
        <v>966</v>
      </c>
      <c r="C1287" s="17" t="s">
        <v>965</v>
      </c>
      <c r="D1287" s="17" t="s">
        <v>1962</v>
      </c>
      <c r="E1287" s="17" t="s">
        <v>2955</v>
      </c>
      <c r="F1287" t="s">
        <v>1455</v>
      </c>
      <c r="G1287" s="17" t="s">
        <v>1456</v>
      </c>
      <c r="H1287" s="17" t="s">
        <v>2</v>
      </c>
      <c r="I1287" s="17" t="s">
        <v>1393</v>
      </c>
      <c r="J1287" s="17" t="s">
        <v>1394</v>
      </c>
      <c r="K1287" s="17" t="s">
        <v>1395</v>
      </c>
    </row>
    <row r="1288" spans="1:11">
      <c r="A1288" s="17" t="s">
        <v>1025</v>
      </c>
      <c r="B1288" s="17" t="s">
        <v>966</v>
      </c>
      <c r="C1288" s="17" t="s">
        <v>965</v>
      </c>
      <c r="D1288" s="17" t="s">
        <v>1963</v>
      </c>
      <c r="E1288" s="17" t="s">
        <v>2955</v>
      </c>
      <c r="F1288" t="s">
        <v>1455</v>
      </c>
      <c r="G1288" s="17" t="s">
        <v>1456</v>
      </c>
      <c r="H1288" s="17" t="s">
        <v>2</v>
      </c>
      <c r="I1288" s="17" t="s">
        <v>1393</v>
      </c>
      <c r="J1288" s="17" t="s">
        <v>1394</v>
      </c>
      <c r="K1288" s="17" t="s">
        <v>1395</v>
      </c>
    </row>
    <row r="1289" spans="1:11">
      <c r="A1289" s="17" t="s">
        <v>1025</v>
      </c>
      <c r="B1289" s="17" t="s">
        <v>966</v>
      </c>
      <c r="C1289" s="17" t="s">
        <v>965</v>
      </c>
      <c r="D1289" s="17" t="s">
        <v>456</v>
      </c>
      <c r="E1289" s="17" t="s">
        <v>2955</v>
      </c>
      <c r="F1289" t="s">
        <v>1411</v>
      </c>
      <c r="G1289" s="17" t="s">
        <v>1412</v>
      </c>
      <c r="H1289" s="17" t="s">
        <v>2</v>
      </c>
      <c r="I1289" s="17" t="s">
        <v>1393</v>
      </c>
      <c r="J1289" s="17" t="s">
        <v>1394</v>
      </c>
      <c r="K1289" s="17" t="s">
        <v>1395</v>
      </c>
    </row>
    <row r="1290" spans="1:11">
      <c r="A1290" s="17" t="s">
        <v>1025</v>
      </c>
      <c r="B1290" s="17" t="s">
        <v>966</v>
      </c>
      <c r="C1290" s="17" t="s">
        <v>965</v>
      </c>
      <c r="D1290" s="17" t="s">
        <v>575</v>
      </c>
      <c r="E1290" s="17" t="s">
        <v>2955</v>
      </c>
      <c r="F1290" t="s">
        <v>1397</v>
      </c>
      <c r="G1290" s="17" t="s">
        <v>1398</v>
      </c>
      <c r="H1290" s="17" t="s">
        <v>2</v>
      </c>
      <c r="I1290" s="17" t="s">
        <v>1393</v>
      </c>
      <c r="J1290" s="17" t="s">
        <v>1394</v>
      </c>
      <c r="K1290" s="17" t="s">
        <v>1395</v>
      </c>
    </row>
    <row r="1291" spans="1:11">
      <c r="A1291" s="17" t="s">
        <v>1025</v>
      </c>
      <c r="B1291" s="17" t="s">
        <v>966</v>
      </c>
      <c r="C1291" s="17" t="s">
        <v>965</v>
      </c>
      <c r="D1291" s="17" t="s">
        <v>1964</v>
      </c>
      <c r="E1291" s="17" t="s">
        <v>2955</v>
      </c>
      <c r="F1291" t="s">
        <v>1455</v>
      </c>
      <c r="G1291" s="17" t="s">
        <v>1456</v>
      </c>
      <c r="H1291" s="17" t="s">
        <v>2</v>
      </c>
      <c r="I1291" s="17" t="s">
        <v>1393</v>
      </c>
      <c r="J1291" s="17" t="s">
        <v>1394</v>
      </c>
      <c r="K1291" s="17" t="s">
        <v>1395</v>
      </c>
    </row>
    <row r="1292" spans="1:11">
      <c r="A1292" s="17" t="s">
        <v>1025</v>
      </c>
      <c r="B1292" s="17" t="s">
        <v>966</v>
      </c>
      <c r="C1292" s="17" t="s">
        <v>965</v>
      </c>
      <c r="D1292" s="17" t="s">
        <v>1965</v>
      </c>
      <c r="E1292" s="17" t="s">
        <v>2955</v>
      </c>
      <c r="F1292" t="s">
        <v>1411</v>
      </c>
      <c r="G1292" s="17" t="s">
        <v>1412</v>
      </c>
      <c r="H1292" s="17" t="s">
        <v>2</v>
      </c>
      <c r="I1292" s="17" t="s">
        <v>1393</v>
      </c>
      <c r="J1292" s="17" t="s">
        <v>1394</v>
      </c>
      <c r="K1292" s="17" t="s">
        <v>1395</v>
      </c>
    </row>
    <row r="1293" spans="1:11">
      <c r="A1293" s="17" t="s">
        <v>1025</v>
      </c>
      <c r="B1293" s="17" t="s">
        <v>966</v>
      </c>
      <c r="C1293" s="17" t="s">
        <v>965</v>
      </c>
      <c r="D1293" s="17" t="s">
        <v>1966</v>
      </c>
      <c r="E1293" s="17" t="s">
        <v>2955</v>
      </c>
      <c r="F1293" t="s">
        <v>1455</v>
      </c>
      <c r="G1293" s="17" t="s">
        <v>1456</v>
      </c>
      <c r="H1293" s="17" t="s">
        <v>2</v>
      </c>
      <c r="I1293" s="17" t="s">
        <v>1393</v>
      </c>
      <c r="J1293" s="17" t="s">
        <v>1394</v>
      </c>
      <c r="K1293" s="17" t="s">
        <v>1395</v>
      </c>
    </row>
    <row r="1294" spans="1:11">
      <c r="A1294" s="17" t="s">
        <v>1025</v>
      </c>
      <c r="B1294" s="17" t="s">
        <v>966</v>
      </c>
      <c r="C1294" s="17" t="s">
        <v>965</v>
      </c>
      <c r="D1294" s="17" t="s">
        <v>1967</v>
      </c>
      <c r="E1294" s="17" t="s">
        <v>2955</v>
      </c>
      <c r="F1294" t="s">
        <v>1411</v>
      </c>
      <c r="G1294" s="17" t="s">
        <v>1412</v>
      </c>
      <c r="H1294" s="17" t="s">
        <v>2</v>
      </c>
      <c r="I1294" s="17" t="s">
        <v>1393</v>
      </c>
      <c r="J1294" s="17" t="s">
        <v>1394</v>
      </c>
      <c r="K1294" s="17" t="s">
        <v>1395</v>
      </c>
    </row>
    <row r="1295" spans="1:11">
      <c r="A1295" s="17" t="s">
        <v>1025</v>
      </c>
      <c r="B1295" s="17" t="s">
        <v>966</v>
      </c>
      <c r="C1295" s="17" t="s">
        <v>965</v>
      </c>
      <c r="D1295" s="17" t="s">
        <v>1968</v>
      </c>
      <c r="E1295" s="17" t="s">
        <v>2955</v>
      </c>
      <c r="F1295" t="s">
        <v>1397</v>
      </c>
      <c r="G1295" s="17" t="s">
        <v>1398</v>
      </c>
      <c r="H1295" s="17" t="s">
        <v>2</v>
      </c>
      <c r="I1295" s="17" t="s">
        <v>1393</v>
      </c>
      <c r="J1295" s="17" t="s">
        <v>1394</v>
      </c>
      <c r="K1295" s="17" t="s">
        <v>1395</v>
      </c>
    </row>
    <row r="1296" spans="1:11">
      <c r="A1296" s="17" t="s">
        <v>1025</v>
      </c>
      <c r="B1296" s="17" t="s">
        <v>966</v>
      </c>
      <c r="C1296" s="17" t="s">
        <v>965</v>
      </c>
      <c r="D1296" s="17" t="s">
        <v>94</v>
      </c>
      <c r="E1296" s="17" t="s">
        <v>2955</v>
      </c>
      <c r="F1296" t="s">
        <v>1631</v>
      </c>
      <c r="G1296" s="17" t="s">
        <v>1632</v>
      </c>
      <c r="H1296" s="17" t="s">
        <v>2</v>
      </c>
      <c r="I1296" s="17" t="s">
        <v>340</v>
      </c>
      <c r="J1296" s="17" t="s">
        <v>129</v>
      </c>
      <c r="K1296" s="17" t="s">
        <v>1467</v>
      </c>
    </row>
    <row r="1297" spans="1:11">
      <c r="A1297" s="17" t="s">
        <v>1025</v>
      </c>
      <c r="B1297" s="17" t="s">
        <v>966</v>
      </c>
      <c r="C1297" s="17" t="s">
        <v>965</v>
      </c>
      <c r="D1297" s="17" t="s">
        <v>97</v>
      </c>
      <c r="E1297" s="17" t="s">
        <v>2955</v>
      </c>
      <c r="F1297" t="s">
        <v>1631</v>
      </c>
      <c r="G1297" s="17" t="s">
        <v>1632</v>
      </c>
      <c r="H1297" s="17" t="s">
        <v>2</v>
      </c>
      <c r="I1297" s="17" t="s">
        <v>340</v>
      </c>
      <c r="J1297" s="17" t="s">
        <v>129</v>
      </c>
      <c r="K1297" s="17" t="s">
        <v>1467</v>
      </c>
    </row>
    <row r="1298" spans="1:11">
      <c r="A1298" s="17" t="s">
        <v>1025</v>
      </c>
      <c r="B1298" s="17" t="s">
        <v>966</v>
      </c>
      <c r="C1298" s="17" t="s">
        <v>965</v>
      </c>
      <c r="D1298" s="17" t="s">
        <v>343</v>
      </c>
      <c r="E1298" s="17" t="s">
        <v>2955</v>
      </c>
      <c r="F1298" t="s">
        <v>1631</v>
      </c>
      <c r="G1298" s="17" t="s">
        <v>1632</v>
      </c>
      <c r="H1298" s="17" t="s">
        <v>2</v>
      </c>
      <c r="I1298" s="17" t="s">
        <v>340</v>
      </c>
      <c r="J1298" s="17" t="s">
        <v>129</v>
      </c>
      <c r="K1298" s="17" t="s">
        <v>1467</v>
      </c>
    </row>
    <row r="1299" spans="1:11">
      <c r="A1299" s="17" t="s">
        <v>1025</v>
      </c>
      <c r="B1299" s="17" t="s">
        <v>966</v>
      </c>
      <c r="C1299" s="17" t="s">
        <v>965</v>
      </c>
      <c r="D1299" s="17" t="s">
        <v>179</v>
      </c>
      <c r="E1299" s="17" t="s">
        <v>2955</v>
      </c>
      <c r="F1299" t="s">
        <v>1631</v>
      </c>
      <c r="G1299" s="17" t="s">
        <v>1632</v>
      </c>
      <c r="H1299" s="17" t="s">
        <v>2</v>
      </c>
      <c r="I1299" s="17" t="s">
        <v>340</v>
      </c>
      <c r="J1299" s="17" t="s">
        <v>129</v>
      </c>
      <c r="K1299" s="17" t="s">
        <v>1467</v>
      </c>
    </row>
    <row r="1300" spans="1:11">
      <c r="A1300" s="17" t="s">
        <v>1025</v>
      </c>
      <c r="B1300" s="17" t="s">
        <v>966</v>
      </c>
      <c r="C1300" s="17" t="s">
        <v>965</v>
      </c>
      <c r="D1300" s="17" t="s">
        <v>342</v>
      </c>
      <c r="E1300" s="17" t="s">
        <v>2955</v>
      </c>
      <c r="F1300" t="s">
        <v>1631</v>
      </c>
      <c r="G1300" s="17" t="s">
        <v>1632</v>
      </c>
      <c r="H1300" s="17" t="s">
        <v>2</v>
      </c>
      <c r="I1300" s="17" t="s">
        <v>340</v>
      </c>
      <c r="J1300" s="17" t="s">
        <v>129</v>
      </c>
      <c r="K1300" s="17" t="s">
        <v>1467</v>
      </c>
    </row>
    <row r="1301" spans="1:11">
      <c r="A1301" s="17" t="s">
        <v>1025</v>
      </c>
      <c r="B1301" s="17" t="s">
        <v>966</v>
      </c>
      <c r="C1301" s="17" t="s">
        <v>965</v>
      </c>
      <c r="D1301" s="17" t="s">
        <v>301</v>
      </c>
      <c r="E1301" s="17" t="s">
        <v>2955</v>
      </c>
      <c r="F1301" t="s">
        <v>1631</v>
      </c>
      <c r="G1301" s="17" t="s">
        <v>1632</v>
      </c>
      <c r="H1301" s="17" t="s">
        <v>2</v>
      </c>
      <c r="I1301" s="17" t="s">
        <v>340</v>
      </c>
      <c r="J1301" s="17" t="s">
        <v>129</v>
      </c>
      <c r="K1301" s="17" t="s">
        <v>1467</v>
      </c>
    </row>
    <row r="1302" spans="1:11">
      <c r="A1302" s="17" t="s">
        <v>1025</v>
      </c>
      <c r="B1302" s="17" t="s">
        <v>966</v>
      </c>
      <c r="C1302" s="17" t="s">
        <v>965</v>
      </c>
      <c r="D1302" s="17" t="s">
        <v>95</v>
      </c>
      <c r="E1302" s="17" t="s">
        <v>2955</v>
      </c>
      <c r="F1302" t="s">
        <v>1826</v>
      </c>
      <c r="G1302" s="17" t="s">
        <v>1827</v>
      </c>
      <c r="H1302" s="17" t="s">
        <v>2</v>
      </c>
      <c r="I1302" s="17" t="s">
        <v>340</v>
      </c>
      <c r="J1302" s="17" t="s">
        <v>129</v>
      </c>
      <c r="K1302" s="17" t="s">
        <v>1467</v>
      </c>
    </row>
    <row r="1303" spans="1:11">
      <c r="A1303" s="17" t="s">
        <v>1025</v>
      </c>
      <c r="B1303" s="17" t="s">
        <v>966</v>
      </c>
      <c r="C1303" s="17" t="s">
        <v>965</v>
      </c>
      <c r="D1303" s="17" t="s">
        <v>96</v>
      </c>
      <c r="E1303" s="17" t="s">
        <v>2955</v>
      </c>
      <c r="F1303" t="s">
        <v>1826</v>
      </c>
      <c r="G1303" s="17" t="s">
        <v>1827</v>
      </c>
      <c r="H1303" s="17" t="s">
        <v>2</v>
      </c>
      <c r="I1303" s="17" t="s">
        <v>340</v>
      </c>
      <c r="J1303" s="17" t="s">
        <v>129</v>
      </c>
      <c r="K1303" s="17" t="s">
        <v>1467</v>
      </c>
    </row>
    <row r="1304" spans="1:11">
      <c r="A1304" s="17" t="s">
        <v>1025</v>
      </c>
      <c r="B1304" s="17" t="s">
        <v>966</v>
      </c>
      <c r="C1304" s="17" t="s">
        <v>965</v>
      </c>
      <c r="D1304" s="17" t="s">
        <v>619</v>
      </c>
      <c r="E1304" s="17" t="s">
        <v>2955</v>
      </c>
      <c r="F1304" t="s">
        <v>1631</v>
      </c>
      <c r="G1304" s="17" t="s">
        <v>1632</v>
      </c>
      <c r="H1304" s="17" t="s">
        <v>2</v>
      </c>
      <c r="I1304" s="17" t="s">
        <v>340</v>
      </c>
      <c r="J1304" s="17" t="s">
        <v>129</v>
      </c>
      <c r="K1304" s="17" t="s">
        <v>1467</v>
      </c>
    </row>
    <row r="1305" spans="1:11">
      <c r="A1305" s="17" t="s">
        <v>1025</v>
      </c>
      <c r="B1305" s="17" t="s">
        <v>966</v>
      </c>
      <c r="C1305" s="17" t="s">
        <v>965</v>
      </c>
      <c r="D1305" s="17" t="s">
        <v>1969</v>
      </c>
      <c r="E1305" s="17" t="s">
        <v>2955</v>
      </c>
      <c r="F1305" t="s">
        <v>1700</v>
      </c>
      <c r="G1305" s="17" t="s">
        <v>1701</v>
      </c>
      <c r="H1305" s="17" t="s">
        <v>2</v>
      </c>
      <c r="I1305" s="17" t="s">
        <v>340</v>
      </c>
      <c r="J1305" s="17" t="s">
        <v>129</v>
      </c>
      <c r="K1305" s="17" t="s">
        <v>1467</v>
      </c>
    </row>
    <row r="1306" spans="1:11">
      <c r="A1306" s="17" t="s">
        <v>1025</v>
      </c>
      <c r="B1306" s="17" t="s">
        <v>966</v>
      </c>
      <c r="C1306" s="17" t="s">
        <v>965</v>
      </c>
      <c r="D1306" s="17" t="s">
        <v>98</v>
      </c>
      <c r="E1306" s="17" t="s">
        <v>2955</v>
      </c>
      <c r="F1306" t="s">
        <v>1826</v>
      </c>
      <c r="G1306" s="17" t="s">
        <v>1827</v>
      </c>
      <c r="H1306" s="17" t="s">
        <v>2</v>
      </c>
      <c r="I1306" s="17" t="s">
        <v>340</v>
      </c>
      <c r="J1306" s="17" t="s">
        <v>129</v>
      </c>
      <c r="K1306" s="17" t="s">
        <v>1467</v>
      </c>
    </row>
    <row r="1307" spans="1:11">
      <c r="A1307" s="17" t="s">
        <v>1025</v>
      </c>
      <c r="B1307" s="17" t="s">
        <v>966</v>
      </c>
      <c r="C1307" s="17" t="s">
        <v>965</v>
      </c>
      <c r="D1307" s="17" t="s">
        <v>99</v>
      </c>
      <c r="E1307" s="17" t="s">
        <v>2955</v>
      </c>
      <c r="F1307" t="s">
        <v>1826</v>
      </c>
      <c r="G1307" s="17" t="s">
        <v>1827</v>
      </c>
      <c r="H1307" s="17" t="s">
        <v>2</v>
      </c>
      <c r="I1307" s="17" t="s">
        <v>340</v>
      </c>
      <c r="J1307" s="17" t="s">
        <v>129</v>
      </c>
      <c r="K1307" s="17" t="s">
        <v>1467</v>
      </c>
    </row>
    <row r="1308" spans="1:11">
      <c r="A1308" s="17" t="s">
        <v>1025</v>
      </c>
      <c r="B1308" s="17" t="s">
        <v>966</v>
      </c>
      <c r="C1308" s="17" t="s">
        <v>965</v>
      </c>
      <c r="D1308" s="17" t="s">
        <v>100</v>
      </c>
      <c r="E1308" s="17" t="s">
        <v>2955</v>
      </c>
      <c r="F1308" t="s">
        <v>1826</v>
      </c>
      <c r="G1308" s="17" t="s">
        <v>1827</v>
      </c>
      <c r="H1308" s="17" t="s">
        <v>2</v>
      </c>
      <c r="I1308" s="17" t="s">
        <v>340</v>
      </c>
      <c r="J1308" s="17" t="s">
        <v>129</v>
      </c>
      <c r="K1308" s="17" t="s">
        <v>1467</v>
      </c>
    </row>
    <row r="1309" spans="1:11">
      <c r="A1309" s="17" t="s">
        <v>1025</v>
      </c>
      <c r="B1309" s="17" t="s">
        <v>966</v>
      </c>
      <c r="C1309" s="17" t="s">
        <v>965</v>
      </c>
      <c r="D1309" s="17" t="s">
        <v>101</v>
      </c>
      <c r="E1309" s="17" t="s">
        <v>2955</v>
      </c>
      <c r="F1309" t="s">
        <v>1826</v>
      </c>
      <c r="G1309" s="17" t="s">
        <v>1827</v>
      </c>
      <c r="H1309" s="17" t="s">
        <v>2</v>
      </c>
      <c r="I1309" s="17" t="s">
        <v>340</v>
      </c>
      <c r="J1309" s="17" t="s">
        <v>129</v>
      </c>
      <c r="K1309" s="17" t="s">
        <v>1467</v>
      </c>
    </row>
    <row r="1310" spans="1:11">
      <c r="A1310" s="17" t="s">
        <v>1025</v>
      </c>
      <c r="B1310" s="17" t="s">
        <v>966</v>
      </c>
      <c r="C1310" s="17" t="s">
        <v>965</v>
      </c>
      <c r="D1310" s="17" t="s">
        <v>1970</v>
      </c>
      <c r="E1310" s="17" t="s">
        <v>2955</v>
      </c>
      <c r="F1310" t="s">
        <v>1708</v>
      </c>
      <c r="G1310" s="17" t="s">
        <v>1709</v>
      </c>
      <c r="H1310" s="17" t="s">
        <v>2</v>
      </c>
      <c r="I1310" s="17" t="s">
        <v>340</v>
      </c>
      <c r="J1310" s="17" t="s">
        <v>129</v>
      </c>
      <c r="K1310" s="17" t="s">
        <v>1467</v>
      </c>
    </row>
    <row r="1311" spans="1:11">
      <c r="A1311" s="17" t="s">
        <v>1025</v>
      </c>
      <c r="B1311" s="17" t="s">
        <v>966</v>
      </c>
      <c r="C1311" s="17" t="s">
        <v>965</v>
      </c>
      <c r="D1311" s="17" t="s">
        <v>473</v>
      </c>
      <c r="E1311" s="17" t="s">
        <v>2955</v>
      </c>
      <c r="F1311" t="s">
        <v>1765</v>
      </c>
      <c r="G1311" s="17" t="s">
        <v>1766</v>
      </c>
      <c r="H1311" s="17" t="s">
        <v>1</v>
      </c>
      <c r="I1311" s="17" t="s">
        <v>108</v>
      </c>
      <c r="J1311" s="17" t="s">
        <v>107</v>
      </c>
      <c r="K1311" s="17" t="s">
        <v>1543</v>
      </c>
    </row>
    <row r="1312" spans="1:11">
      <c r="A1312" s="17" t="s">
        <v>1025</v>
      </c>
      <c r="B1312" s="17" t="s">
        <v>966</v>
      </c>
      <c r="C1312" s="17" t="s">
        <v>965</v>
      </c>
      <c r="D1312" s="17" t="s">
        <v>1971</v>
      </c>
      <c r="E1312" s="17" t="s">
        <v>2955</v>
      </c>
      <c r="F1312" t="s">
        <v>1700</v>
      </c>
      <c r="G1312" s="17" t="s">
        <v>1701</v>
      </c>
      <c r="H1312" s="17" t="s">
        <v>2</v>
      </c>
      <c r="I1312" s="17" t="s">
        <v>340</v>
      </c>
      <c r="J1312" s="17" t="s">
        <v>129</v>
      </c>
      <c r="K1312" s="17" t="s">
        <v>1467</v>
      </c>
    </row>
    <row r="1313" spans="1:11">
      <c r="A1313" s="17" t="s">
        <v>1025</v>
      </c>
      <c r="B1313" s="17" t="s">
        <v>966</v>
      </c>
      <c r="C1313" s="17" t="s">
        <v>965</v>
      </c>
      <c r="D1313" s="17" t="s">
        <v>294</v>
      </c>
      <c r="E1313" s="17" t="s">
        <v>2955</v>
      </c>
      <c r="F1313" t="s">
        <v>1631</v>
      </c>
      <c r="G1313" s="17" t="s">
        <v>1632</v>
      </c>
      <c r="H1313" s="17" t="s">
        <v>2</v>
      </c>
      <c r="I1313" s="17" t="s">
        <v>340</v>
      </c>
      <c r="J1313" s="17" t="s">
        <v>129</v>
      </c>
      <c r="K1313" s="17" t="s">
        <v>1467</v>
      </c>
    </row>
    <row r="1314" spans="1:11">
      <c r="A1314" s="17" t="s">
        <v>1025</v>
      </c>
      <c r="B1314" s="17" t="s">
        <v>966</v>
      </c>
      <c r="C1314" s="17" t="s">
        <v>965</v>
      </c>
      <c r="D1314" s="17" t="s">
        <v>133</v>
      </c>
      <c r="E1314" s="17" t="s">
        <v>2955</v>
      </c>
      <c r="F1314" t="s">
        <v>1826</v>
      </c>
      <c r="G1314" s="17" t="s">
        <v>1827</v>
      </c>
      <c r="H1314" s="17" t="s">
        <v>2</v>
      </c>
      <c r="I1314" s="17" t="s">
        <v>340</v>
      </c>
      <c r="J1314" s="17" t="s">
        <v>129</v>
      </c>
      <c r="K1314" s="17" t="s">
        <v>1467</v>
      </c>
    </row>
    <row r="1315" spans="1:11">
      <c r="A1315" s="17" t="s">
        <v>1025</v>
      </c>
      <c r="B1315" s="17" t="s">
        <v>966</v>
      </c>
      <c r="C1315" s="17" t="s">
        <v>965</v>
      </c>
      <c r="D1315" s="17" t="s">
        <v>134</v>
      </c>
      <c r="E1315" s="17" t="s">
        <v>2955</v>
      </c>
      <c r="F1315" t="s">
        <v>1826</v>
      </c>
      <c r="G1315" s="17" t="s">
        <v>1827</v>
      </c>
      <c r="H1315" s="17" t="s">
        <v>2</v>
      </c>
      <c r="I1315" s="17" t="s">
        <v>340</v>
      </c>
      <c r="J1315" s="17" t="s">
        <v>129</v>
      </c>
      <c r="K1315" s="17" t="s">
        <v>1467</v>
      </c>
    </row>
    <row r="1316" spans="1:11">
      <c r="A1316" s="17" t="s">
        <v>1025</v>
      </c>
      <c r="B1316" s="17" t="s">
        <v>966</v>
      </c>
      <c r="C1316" s="17" t="s">
        <v>965</v>
      </c>
      <c r="D1316" s="17" t="s">
        <v>668</v>
      </c>
      <c r="E1316" s="17" t="s">
        <v>2955</v>
      </c>
      <c r="F1316" t="s">
        <v>1631</v>
      </c>
      <c r="G1316" s="17" t="s">
        <v>1632</v>
      </c>
      <c r="H1316" s="17" t="s">
        <v>2</v>
      </c>
      <c r="I1316" s="17" t="s">
        <v>340</v>
      </c>
      <c r="J1316" s="17" t="s">
        <v>129</v>
      </c>
      <c r="K1316" s="17" t="s">
        <v>1467</v>
      </c>
    </row>
    <row r="1317" spans="1:11">
      <c r="A1317" s="17" t="s">
        <v>1025</v>
      </c>
      <c r="B1317" s="17" t="s">
        <v>966</v>
      </c>
      <c r="C1317" s="17" t="s">
        <v>965</v>
      </c>
      <c r="D1317" s="17" t="s">
        <v>180</v>
      </c>
      <c r="E1317" s="17" t="s">
        <v>2955</v>
      </c>
      <c r="F1317" t="s">
        <v>1826</v>
      </c>
      <c r="G1317" s="17" t="s">
        <v>1827</v>
      </c>
      <c r="H1317" s="17" t="s">
        <v>2</v>
      </c>
      <c r="I1317" s="17" t="s">
        <v>340</v>
      </c>
      <c r="J1317" s="17" t="s">
        <v>129</v>
      </c>
      <c r="K1317" s="17" t="s">
        <v>1467</v>
      </c>
    </row>
    <row r="1318" spans="1:11">
      <c r="A1318" s="17" t="s">
        <v>1025</v>
      </c>
      <c r="B1318" s="17" t="s">
        <v>966</v>
      </c>
      <c r="C1318" s="17" t="s">
        <v>965</v>
      </c>
      <c r="D1318" s="17" t="s">
        <v>295</v>
      </c>
      <c r="E1318" s="17" t="s">
        <v>2955</v>
      </c>
      <c r="F1318" t="s">
        <v>1631</v>
      </c>
      <c r="G1318" s="17" t="s">
        <v>1632</v>
      </c>
      <c r="H1318" s="17" t="s">
        <v>2</v>
      </c>
      <c r="I1318" s="17" t="s">
        <v>340</v>
      </c>
      <c r="J1318" s="17" t="s">
        <v>129</v>
      </c>
      <c r="K1318" s="17" t="s">
        <v>1467</v>
      </c>
    </row>
    <row r="1319" spans="1:11">
      <c r="A1319" s="17" t="s">
        <v>1025</v>
      </c>
      <c r="B1319" s="17" t="s">
        <v>966</v>
      </c>
      <c r="C1319" s="17" t="s">
        <v>965</v>
      </c>
      <c r="D1319" s="17" t="s">
        <v>181</v>
      </c>
      <c r="E1319" s="17" t="s">
        <v>2955</v>
      </c>
      <c r="F1319" t="s">
        <v>1826</v>
      </c>
      <c r="G1319" s="17" t="s">
        <v>1827</v>
      </c>
      <c r="H1319" s="17" t="s">
        <v>2</v>
      </c>
      <c r="I1319" s="17" t="s">
        <v>340</v>
      </c>
      <c r="J1319" s="17" t="s">
        <v>129</v>
      </c>
      <c r="K1319" s="17" t="s">
        <v>1467</v>
      </c>
    </row>
    <row r="1320" spans="1:11">
      <c r="A1320" s="17" t="s">
        <v>1025</v>
      </c>
      <c r="B1320" s="17" t="s">
        <v>966</v>
      </c>
      <c r="C1320" s="17" t="s">
        <v>965</v>
      </c>
      <c r="D1320" s="17" t="s">
        <v>351</v>
      </c>
      <c r="E1320" s="17" t="s">
        <v>2955</v>
      </c>
      <c r="F1320" t="s">
        <v>1708</v>
      </c>
      <c r="G1320" s="17" t="s">
        <v>1709</v>
      </c>
      <c r="H1320" s="17" t="s">
        <v>2</v>
      </c>
      <c r="I1320" s="17" t="s">
        <v>340</v>
      </c>
      <c r="J1320" s="17" t="s">
        <v>129</v>
      </c>
      <c r="K1320" s="17" t="s">
        <v>1467</v>
      </c>
    </row>
    <row r="1321" spans="1:11">
      <c r="A1321" s="17" t="s">
        <v>1025</v>
      </c>
      <c r="B1321" s="17" t="s">
        <v>966</v>
      </c>
      <c r="C1321" s="17" t="s">
        <v>965</v>
      </c>
      <c r="D1321" s="17" t="s">
        <v>176</v>
      </c>
      <c r="E1321" s="17" t="s">
        <v>2955</v>
      </c>
      <c r="F1321" t="s">
        <v>1826</v>
      </c>
      <c r="G1321" s="17" t="s">
        <v>1827</v>
      </c>
      <c r="H1321" s="17" t="s">
        <v>2</v>
      </c>
      <c r="I1321" s="17" t="s">
        <v>340</v>
      </c>
      <c r="J1321" s="17" t="s">
        <v>129</v>
      </c>
      <c r="K1321" s="17" t="s">
        <v>1467</v>
      </c>
    </row>
    <row r="1322" spans="1:11">
      <c r="A1322" s="17" t="s">
        <v>1025</v>
      </c>
      <c r="B1322" s="17" t="s">
        <v>966</v>
      </c>
      <c r="C1322" s="17" t="s">
        <v>965</v>
      </c>
      <c r="D1322" s="17" t="s">
        <v>497</v>
      </c>
      <c r="E1322" s="17" t="s">
        <v>2955</v>
      </c>
      <c r="F1322" t="s">
        <v>1708</v>
      </c>
      <c r="G1322" s="17" t="s">
        <v>1709</v>
      </c>
      <c r="H1322" s="17" t="s">
        <v>2</v>
      </c>
      <c r="I1322" s="17" t="s">
        <v>340</v>
      </c>
      <c r="J1322" s="17" t="s">
        <v>129</v>
      </c>
      <c r="K1322" s="17" t="s">
        <v>1467</v>
      </c>
    </row>
    <row r="1323" spans="1:11">
      <c r="A1323" s="17" t="s">
        <v>1025</v>
      </c>
      <c r="B1323" s="17" t="s">
        <v>966</v>
      </c>
      <c r="C1323" s="17" t="s">
        <v>965</v>
      </c>
      <c r="D1323" s="17" t="s">
        <v>1972</v>
      </c>
      <c r="E1323" s="17" t="s">
        <v>2955</v>
      </c>
      <c r="F1323" t="s">
        <v>1826</v>
      </c>
      <c r="G1323" s="17" t="s">
        <v>1827</v>
      </c>
      <c r="H1323" s="17" t="s">
        <v>2</v>
      </c>
      <c r="I1323" s="17" t="s">
        <v>340</v>
      </c>
      <c r="J1323" s="17" t="s">
        <v>129</v>
      </c>
      <c r="K1323" s="17" t="s">
        <v>1467</v>
      </c>
    </row>
    <row r="1324" spans="1:11">
      <c r="A1324" s="17" t="s">
        <v>1025</v>
      </c>
      <c r="B1324" s="17" t="s">
        <v>966</v>
      </c>
      <c r="C1324" s="17" t="s">
        <v>965</v>
      </c>
      <c r="D1324" s="17" t="s">
        <v>1973</v>
      </c>
      <c r="E1324" s="17" t="s">
        <v>2955</v>
      </c>
      <c r="F1324" t="s">
        <v>1700</v>
      </c>
      <c r="G1324" s="17" t="s">
        <v>1701</v>
      </c>
      <c r="H1324" s="17" t="s">
        <v>2</v>
      </c>
      <c r="I1324" s="17" t="s">
        <v>340</v>
      </c>
      <c r="J1324" s="17" t="s">
        <v>129</v>
      </c>
      <c r="K1324" s="17" t="s">
        <v>1467</v>
      </c>
    </row>
    <row r="1325" spans="1:11">
      <c r="A1325" s="17" t="s">
        <v>1025</v>
      </c>
      <c r="B1325" s="17" t="s">
        <v>966</v>
      </c>
      <c r="C1325" s="17" t="s">
        <v>965</v>
      </c>
      <c r="D1325" s="17" t="s">
        <v>177</v>
      </c>
      <c r="E1325" s="17" t="s">
        <v>2955</v>
      </c>
      <c r="F1325" t="s">
        <v>1826</v>
      </c>
      <c r="G1325" s="17" t="s">
        <v>1827</v>
      </c>
      <c r="H1325" s="17" t="s">
        <v>2</v>
      </c>
      <c r="I1325" s="17" t="s">
        <v>340</v>
      </c>
      <c r="J1325" s="17" t="s">
        <v>129</v>
      </c>
      <c r="K1325" s="17" t="s">
        <v>1467</v>
      </c>
    </row>
    <row r="1326" spans="1:11">
      <c r="A1326" s="17" t="s">
        <v>1025</v>
      </c>
      <c r="B1326" s="17" t="s">
        <v>966</v>
      </c>
      <c r="C1326" s="17" t="s">
        <v>965</v>
      </c>
      <c r="D1326" s="17" t="s">
        <v>621</v>
      </c>
      <c r="E1326" s="17" t="s">
        <v>2955</v>
      </c>
      <c r="F1326" t="s">
        <v>1631</v>
      </c>
      <c r="G1326" s="17" t="s">
        <v>1632</v>
      </c>
      <c r="H1326" s="17" t="s">
        <v>2</v>
      </c>
      <c r="I1326" s="17" t="s">
        <v>340</v>
      </c>
      <c r="J1326" s="17" t="s">
        <v>129</v>
      </c>
      <c r="K1326" s="17" t="s">
        <v>1467</v>
      </c>
    </row>
    <row r="1327" spans="1:11">
      <c r="A1327" s="17" t="s">
        <v>1025</v>
      </c>
      <c r="B1327" s="17" t="s">
        <v>966</v>
      </c>
      <c r="C1327" s="17" t="s">
        <v>965</v>
      </c>
      <c r="D1327" s="17" t="s">
        <v>178</v>
      </c>
      <c r="E1327" s="17" t="s">
        <v>2955</v>
      </c>
      <c r="F1327" t="s">
        <v>1826</v>
      </c>
      <c r="G1327" s="17" t="s">
        <v>1827</v>
      </c>
      <c r="H1327" s="17" t="s">
        <v>2</v>
      </c>
      <c r="I1327" s="17" t="s">
        <v>340</v>
      </c>
      <c r="J1327" s="17" t="s">
        <v>129</v>
      </c>
      <c r="K1327" s="17" t="s">
        <v>1467</v>
      </c>
    </row>
    <row r="1328" spans="1:11">
      <c r="A1328" s="17" t="s">
        <v>1025</v>
      </c>
      <c r="B1328" s="17" t="s">
        <v>966</v>
      </c>
      <c r="C1328" s="17" t="s">
        <v>965</v>
      </c>
      <c r="D1328" s="17" t="s">
        <v>300</v>
      </c>
      <c r="E1328" s="17" t="s">
        <v>2955</v>
      </c>
      <c r="F1328" t="s">
        <v>1631</v>
      </c>
      <c r="G1328" s="17" t="s">
        <v>1632</v>
      </c>
      <c r="H1328" s="17" t="s">
        <v>2</v>
      </c>
      <c r="I1328" s="17" t="s">
        <v>340</v>
      </c>
      <c r="J1328" s="17" t="s">
        <v>129</v>
      </c>
      <c r="K1328" s="17" t="s">
        <v>1467</v>
      </c>
    </row>
    <row r="1329" spans="1:11">
      <c r="A1329" s="17" t="s">
        <v>1025</v>
      </c>
      <c r="B1329" s="17" t="s">
        <v>966</v>
      </c>
      <c r="C1329" s="17" t="s">
        <v>965</v>
      </c>
      <c r="D1329" s="17" t="s">
        <v>1974</v>
      </c>
      <c r="E1329" s="17" t="s">
        <v>2955</v>
      </c>
      <c r="F1329" t="s">
        <v>1708</v>
      </c>
      <c r="G1329" s="17" t="s">
        <v>1709</v>
      </c>
      <c r="H1329" s="17" t="s">
        <v>2</v>
      </c>
      <c r="I1329" s="17" t="s">
        <v>340</v>
      </c>
      <c r="J1329" s="17" t="s">
        <v>129</v>
      </c>
      <c r="K1329" s="17" t="s">
        <v>1467</v>
      </c>
    </row>
    <row r="1330" spans="1:11">
      <c r="A1330" s="17" t="s">
        <v>1025</v>
      </c>
      <c r="B1330" s="17" t="s">
        <v>966</v>
      </c>
      <c r="C1330" s="17" t="s">
        <v>965</v>
      </c>
      <c r="D1330" s="17" t="s">
        <v>272</v>
      </c>
      <c r="E1330" s="17" t="s">
        <v>2955</v>
      </c>
      <c r="F1330" t="s">
        <v>1700</v>
      </c>
      <c r="G1330" s="17" t="s">
        <v>1701</v>
      </c>
      <c r="H1330" s="17" t="s">
        <v>2</v>
      </c>
      <c r="I1330" s="17" t="s">
        <v>340</v>
      </c>
      <c r="J1330" s="17" t="s">
        <v>129</v>
      </c>
      <c r="K1330" s="17" t="s">
        <v>1467</v>
      </c>
    </row>
    <row r="1331" spans="1:11">
      <c r="A1331" s="17" t="s">
        <v>1025</v>
      </c>
      <c r="B1331" s="17" t="s">
        <v>966</v>
      </c>
      <c r="C1331" s="17" t="s">
        <v>965</v>
      </c>
      <c r="D1331" s="17" t="s">
        <v>1975</v>
      </c>
      <c r="E1331" s="17" t="s">
        <v>2955</v>
      </c>
      <c r="F1331" t="s">
        <v>1700</v>
      </c>
      <c r="G1331" s="17" t="s">
        <v>1701</v>
      </c>
      <c r="H1331" s="17" t="s">
        <v>2</v>
      </c>
      <c r="I1331" s="17" t="s">
        <v>340</v>
      </c>
      <c r="J1331" s="17" t="s">
        <v>129</v>
      </c>
      <c r="K1331" s="17" t="s">
        <v>1467</v>
      </c>
    </row>
    <row r="1332" spans="1:11">
      <c r="A1332" s="17" t="s">
        <v>1025</v>
      </c>
      <c r="B1332" s="17" t="s">
        <v>966</v>
      </c>
      <c r="C1332" s="17" t="s">
        <v>965</v>
      </c>
      <c r="D1332" s="17" t="s">
        <v>1976</v>
      </c>
      <c r="E1332" s="17" t="s">
        <v>2955</v>
      </c>
      <c r="F1332" t="s">
        <v>1700</v>
      </c>
      <c r="G1332" s="17" t="s">
        <v>1701</v>
      </c>
      <c r="H1332" s="17" t="s">
        <v>2</v>
      </c>
      <c r="I1332" s="17" t="s">
        <v>340</v>
      </c>
      <c r="J1332" s="17" t="s">
        <v>129</v>
      </c>
      <c r="K1332" s="17" t="s">
        <v>1467</v>
      </c>
    </row>
    <row r="1333" spans="1:11">
      <c r="A1333" s="17" t="s">
        <v>1025</v>
      </c>
      <c r="B1333" s="17" t="s">
        <v>966</v>
      </c>
      <c r="C1333" s="17" t="s">
        <v>965</v>
      </c>
      <c r="D1333" s="17" t="s">
        <v>299</v>
      </c>
      <c r="E1333" s="17" t="s">
        <v>2955</v>
      </c>
      <c r="F1333" t="s">
        <v>1631</v>
      </c>
      <c r="G1333" s="17" t="s">
        <v>1632</v>
      </c>
      <c r="H1333" s="17" t="s">
        <v>2</v>
      </c>
      <c r="I1333" s="17" t="s">
        <v>340</v>
      </c>
      <c r="J1333" s="17" t="s">
        <v>129</v>
      </c>
      <c r="K1333" s="17" t="s">
        <v>1467</v>
      </c>
    </row>
    <row r="1334" spans="1:11">
      <c r="A1334" s="17" t="s">
        <v>1025</v>
      </c>
      <c r="B1334" s="17" t="s">
        <v>966</v>
      </c>
      <c r="C1334" s="17" t="s">
        <v>965</v>
      </c>
      <c r="D1334" s="17" t="s">
        <v>1977</v>
      </c>
      <c r="E1334" s="17" t="s">
        <v>2955</v>
      </c>
      <c r="F1334" t="s">
        <v>1700</v>
      </c>
      <c r="G1334" s="17" t="s">
        <v>1701</v>
      </c>
      <c r="H1334" s="17" t="s">
        <v>2</v>
      </c>
      <c r="I1334" s="17" t="s">
        <v>340</v>
      </c>
      <c r="J1334" s="17" t="s">
        <v>129</v>
      </c>
      <c r="K1334" s="17" t="s">
        <v>1467</v>
      </c>
    </row>
    <row r="1335" spans="1:11">
      <c r="A1335" s="17" t="s">
        <v>1025</v>
      </c>
      <c r="B1335" s="17" t="s">
        <v>966</v>
      </c>
      <c r="C1335" s="17" t="s">
        <v>965</v>
      </c>
      <c r="D1335" s="17" t="s">
        <v>1978</v>
      </c>
      <c r="E1335" s="17" t="s">
        <v>2955</v>
      </c>
      <c r="F1335" t="s">
        <v>1700</v>
      </c>
      <c r="G1335" s="17" t="s">
        <v>1701</v>
      </c>
      <c r="H1335" s="17" t="s">
        <v>2</v>
      </c>
      <c r="I1335" s="17" t="s">
        <v>340</v>
      </c>
      <c r="J1335" s="17" t="s">
        <v>129</v>
      </c>
      <c r="K1335" s="17" t="s">
        <v>1467</v>
      </c>
    </row>
    <row r="1336" spans="1:11">
      <c r="A1336" s="17" t="s">
        <v>1025</v>
      </c>
      <c r="B1336" s="17" t="s">
        <v>966</v>
      </c>
      <c r="C1336" s="17" t="s">
        <v>965</v>
      </c>
      <c r="D1336" s="17" t="s">
        <v>298</v>
      </c>
      <c r="E1336" s="17" t="s">
        <v>2955</v>
      </c>
      <c r="F1336" t="s">
        <v>1700</v>
      </c>
      <c r="G1336" s="17" t="s">
        <v>1701</v>
      </c>
      <c r="H1336" s="17" t="s">
        <v>2</v>
      </c>
      <c r="I1336" s="17" t="s">
        <v>340</v>
      </c>
      <c r="J1336" s="17" t="s">
        <v>129</v>
      </c>
      <c r="K1336" s="17" t="s">
        <v>1467</v>
      </c>
    </row>
    <row r="1337" spans="1:11">
      <c r="A1337" s="17" t="s">
        <v>1025</v>
      </c>
      <c r="B1337" s="17" t="s">
        <v>966</v>
      </c>
      <c r="C1337" s="17" t="s">
        <v>965</v>
      </c>
      <c r="D1337" s="17" t="s">
        <v>275</v>
      </c>
      <c r="E1337" s="17" t="s">
        <v>2955</v>
      </c>
      <c r="F1337" t="s">
        <v>1700</v>
      </c>
      <c r="G1337" s="17" t="s">
        <v>1701</v>
      </c>
      <c r="H1337" s="17" t="s">
        <v>2</v>
      </c>
      <c r="I1337" s="17" t="s">
        <v>340</v>
      </c>
      <c r="J1337" s="17" t="s">
        <v>129</v>
      </c>
      <c r="K1337" s="17" t="s">
        <v>1467</v>
      </c>
    </row>
    <row r="1338" spans="1:11">
      <c r="A1338" s="17" t="s">
        <v>1025</v>
      </c>
      <c r="B1338" s="17" t="s">
        <v>966</v>
      </c>
      <c r="C1338" s="17" t="s">
        <v>965</v>
      </c>
      <c r="D1338" s="17" t="s">
        <v>276</v>
      </c>
      <c r="E1338" s="17" t="s">
        <v>2955</v>
      </c>
      <c r="F1338" t="s">
        <v>1700</v>
      </c>
      <c r="G1338" s="17" t="s">
        <v>1701</v>
      </c>
      <c r="H1338" s="17" t="s">
        <v>2</v>
      </c>
      <c r="I1338" s="17" t="s">
        <v>340</v>
      </c>
      <c r="J1338" s="17" t="s">
        <v>129</v>
      </c>
      <c r="K1338" s="17" t="s">
        <v>1467</v>
      </c>
    </row>
    <row r="1339" spans="1:11">
      <c r="A1339" s="17" t="s">
        <v>1025</v>
      </c>
      <c r="B1339" s="17" t="s">
        <v>966</v>
      </c>
      <c r="C1339" s="17" t="s">
        <v>965</v>
      </c>
      <c r="D1339" s="17" t="s">
        <v>277</v>
      </c>
      <c r="E1339" s="17" t="s">
        <v>2955</v>
      </c>
      <c r="F1339" t="s">
        <v>1700</v>
      </c>
      <c r="G1339" s="17" t="s">
        <v>1701</v>
      </c>
      <c r="H1339" s="17" t="s">
        <v>2</v>
      </c>
      <c r="I1339" s="17" t="s">
        <v>340</v>
      </c>
      <c r="J1339" s="17" t="s">
        <v>129</v>
      </c>
      <c r="K1339" s="17" t="s">
        <v>1467</v>
      </c>
    </row>
    <row r="1340" spans="1:11">
      <c r="A1340" s="17" t="s">
        <v>1025</v>
      </c>
      <c r="B1340" s="17" t="s">
        <v>966</v>
      </c>
      <c r="C1340" s="17" t="s">
        <v>965</v>
      </c>
      <c r="D1340" s="17" t="s">
        <v>637</v>
      </c>
      <c r="E1340" s="17" t="s">
        <v>2955</v>
      </c>
      <c r="F1340" t="s">
        <v>1759</v>
      </c>
      <c r="G1340" s="17" t="s">
        <v>1760</v>
      </c>
      <c r="H1340" s="17" t="s">
        <v>1</v>
      </c>
      <c r="I1340" s="17" t="s">
        <v>108</v>
      </c>
      <c r="J1340" s="17" t="s">
        <v>107</v>
      </c>
      <c r="K1340" s="17" t="s">
        <v>1543</v>
      </c>
    </row>
    <row r="1341" spans="1:11">
      <c r="A1341" s="17" t="s">
        <v>1025</v>
      </c>
      <c r="B1341" s="17" t="s">
        <v>966</v>
      </c>
      <c r="C1341" s="17" t="s">
        <v>965</v>
      </c>
      <c r="D1341" s="17" t="s">
        <v>147</v>
      </c>
      <c r="E1341" s="17" t="s">
        <v>2955</v>
      </c>
      <c r="F1341" t="s">
        <v>1719</v>
      </c>
      <c r="G1341" s="17" t="s">
        <v>1720</v>
      </c>
      <c r="H1341" s="17" t="s">
        <v>1</v>
      </c>
      <c r="I1341" s="17" t="s">
        <v>111</v>
      </c>
      <c r="J1341" s="17" t="s">
        <v>143</v>
      </c>
      <c r="K1341" s="17" t="s">
        <v>1501</v>
      </c>
    </row>
    <row r="1342" spans="1:11">
      <c r="A1342" s="17" t="s">
        <v>1025</v>
      </c>
      <c r="B1342" s="17" t="s">
        <v>966</v>
      </c>
      <c r="C1342" s="17" t="s">
        <v>965</v>
      </c>
      <c r="D1342" s="17" t="s">
        <v>1979</v>
      </c>
      <c r="E1342" s="17" t="s">
        <v>2955</v>
      </c>
      <c r="F1342" t="s">
        <v>1494</v>
      </c>
      <c r="G1342" s="17" t="s">
        <v>1495</v>
      </c>
      <c r="H1342" s="17" t="s">
        <v>2</v>
      </c>
      <c r="I1342" s="17" t="s">
        <v>340</v>
      </c>
      <c r="J1342" s="17" t="s">
        <v>129</v>
      </c>
      <c r="K1342" s="17" t="s">
        <v>1467</v>
      </c>
    </row>
    <row r="1343" spans="1:11">
      <c r="A1343" s="17" t="s">
        <v>1025</v>
      </c>
      <c r="B1343" s="17" t="s">
        <v>966</v>
      </c>
      <c r="C1343" s="17" t="s">
        <v>965</v>
      </c>
      <c r="D1343" s="17" t="s">
        <v>1980</v>
      </c>
      <c r="E1343" s="17" t="s">
        <v>2955</v>
      </c>
      <c r="F1343" t="s">
        <v>1981</v>
      </c>
      <c r="G1343" s="17" t="s">
        <v>1982</v>
      </c>
      <c r="H1343" s="17" t="s">
        <v>2</v>
      </c>
      <c r="I1343" s="17" t="s">
        <v>340</v>
      </c>
      <c r="J1343" s="17" t="s">
        <v>129</v>
      </c>
      <c r="K1343" s="17" t="s">
        <v>1467</v>
      </c>
    </row>
    <row r="1344" spans="1:11">
      <c r="A1344" s="17" t="s">
        <v>1025</v>
      </c>
      <c r="B1344" s="17" t="s">
        <v>966</v>
      </c>
      <c r="C1344" s="17" t="s">
        <v>965</v>
      </c>
      <c r="D1344" s="17" t="s">
        <v>1983</v>
      </c>
      <c r="E1344" s="17" t="s">
        <v>2955</v>
      </c>
      <c r="F1344" t="s">
        <v>1494</v>
      </c>
      <c r="G1344" s="17" t="s">
        <v>1495</v>
      </c>
      <c r="H1344" s="17" t="s">
        <v>2</v>
      </c>
      <c r="I1344" s="17" t="s">
        <v>340</v>
      </c>
      <c r="J1344" s="17" t="s">
        <v>129</v>
      </c>
      <c r="K1344" s="17" t="s">
        <v>1467</v>
      </c>
    </row>
    <row r="1345" spans="1:11">
      <c r="A1345" s="17" t="s">
        <v>1025</v>
      </c>
      <c r="B1345" s="17" t="s">
        <v>966</v>
      </c>
      <c r="C1345" s="17" t="s">
        <v>965</v>
      </c>
      <c r="D1345" s="17" t="s">
        <v>1984</v>
      </c>
      <c r="E1345" s="17" t="s">
        <v>2955</v>
      </c>
      <c r="F1345" t="s">
        <v>1494</v>
      </c>
      <c r="G1345" s="17" t="s">
        <v>1495</v>
      </c>
      <c r="H1345" s="17" t="s">
        <v>2</v>
      </c>
      <c r="I1345" s="17" t="s">
        <v>340</v>
      </c>
      <c r="J1345" s="17" t="s">
        <v>129</v>
      </c>
      <c r="K1345" s="17" t="s">
        <v>1467</v>
      </c>
    </row>
    <row r="1346" spans="1:11">
      <c r="A1346" s="17" t="s">
        <v>1025</v>
      </c>
      <c r="B1346" s="17" t="s">
        <v>966</v>
      </c>
      <c r="C1346" s="17" t="s">
        <v>965</v>
      </c>
      <c r="D1346" s="17" t="s">
        <v>1985</v>
      </c>
      <c r="E1346" s="17" t="s">
        <v>2955</v>
      </c>
      <c r="F1346" t="s">
        <v>1494</v>
      </c>
      <c r="G1346" s="17" t="s">
        <v>1495</v>
      </c>
      <c r="H1346" s="17" t="s">
        <v>2</v>
      </c>
      <c r="I1346" s="17" t="s">
        <v>340</v>
      </c>
      <c r="J1346" s="17" t="s">
        <v>129</v>
      </c>
      <c r="K1346" s="17" t="s">
        <v>1467</v>
      </c>
    </row>
    <row r="1347" spans="1:11">
      <c r="A1347" s="17" t="s">
        <v>1025</v>
      </c>
      <c r="B1347" s="17" t="s">
        <v>966</v>
      </c>
      <c r="C1347" s="17" t="s">
        <v>965</v>
      </c>
      <c r="D1347" s="17" t="s">
        <v>1986</v>
      </c>
      <c r="E1347" s="17" t="s">
        <v>2955</v>
      </c>
      <c r="F1347" t="s">
        <v>1987</v>
      </c>
      <c r="G1347" s="17" t="s">
        <v>1988</v>
      </c>
      <c r="H1347" s="17" t="s">
        <v>2</v>
      </c>
      <c r="I1347" s="17" t="s">
        <v>340</v>
      </c>
      <c r="J1347" s="17" t="s">
        <v>129</v>
      </c>
      <c r="K1347" s="17" t="s">
        <v>1467</v>
      </c>
    </row>
    <row r="1348" spans="1:11">
      <c r="A1348" s="17" t="s">
        <v>1025</v>
      </c>
      <c r="B1348" s="17" t="s">
        <v>966</v>
      </c>
      <c r="C1348" s="17" t="s">
        <v>965</v>
      </c>
      <c r="D1348" s="17" t="s">
        <v>1989</v>
      </c>
      <c r="E1348" s="17" t="s">
        <v>2955</v>
      </c>
      <c r="F1348" t="s">
        <v>1981</v>
      </c>
      <c r="G1348" s="17" t="s">
        <v>1982</v>
      </c>
      <c r="H1348" s="17" t="s">
        <v>2</v>
      </c>
      <c r="I1348" s="17" t="s">
        <v>340</v>
      </c>
      <c r="J1348" s="17" t="s">
        <v>129</v>
      </c>
      <c r="K1348" s="17" t="s">
        <v>1467</v>
      </c>
    </row>
    <row r="1349" spans="1:11">
      <c r="A1349" s="17" t="s">
        <v>1025</v>
      </c>
      <c r="B1349" s="17" t="s">
        <v>966</v>
      </c>
      <c r="C1349" s="17" t="s">
        <v>965</v>
      </c>
      <c r="D1349" s="17" t="s">
        <v>1990</v>
      </c>
      <c r="E1349" s="17" t="s">
        <v>2955</v>
      </c>
      <c r="F1349" t="s">
        <v>1494</v>
      </c>
      <c r="G1349" s="17" t="s">
        <v>1495</v>
      </c>
      <c r="H1349" s="17" t="s">
        <v>2</v>
      </c>
      <c r="I1349" s="17" t="s">
        <v>340</v>
      </c>
      <c r="J1349" s="17" t="s">
        <v>129</v>
      </c>
      <c r="K1349" s="17" t="s">
        <v>1467</v>
      </c>
    </row>
    <row r="1350" spans="1:11">
      <c r="A1350" s="17" t="s">
        <v>1025</v>
      </c>
      <c r="B1350" s="17" t="s">
        <v>966</v>
      </c>
      <c r="C1350" s="17" t="s">
        <v>965</v>
      </c>
      <c r="D1350" s="17" t="s">
        <v>410</v>
      </c>
      <c r="E1350" s="17" t="s">
        <v>2955</v>
      </c>
      <c r="F1350" t="s">
        <v>1987</v>
      </c>
      <c r="G1350" s="17" t="s">
        <v>1988</v>
      </c>
      <c r="H1350" s="17" t="s">
        <v>2</v>
      </c>
      <c r="I1350" s="17" t="s">
        <v>340</v>
      </c>
      <c r="J1350" s="17" t="s">
        <v>129</v>
      </c>
      <c r="K1350" s="17" t="s">
        <v>1467</v>
      </c>
    </row>
    <row r="1351" spans="1:11">
      <c r="A1351" s="17" t="s">
        <v>1025</v>
      </c>
      <c r="B1351" s="17" t="s">
        <v>966</v>
      </c>
      <c r="C1351" s="17" t="s">
        <v>965</v>
      </c>
      <c r="D1351" s="17" t="s">
        <v>1991</v>
      </c>
      <c r="E1351" s="17" t="s">
        <v>2955</v>
      </c>
      <c r="F1351" t="s">
        <v>1494</v>
      </c>
      <c r="G1351" s="17" t="s">
        <v>1495</v>
      </c>
      <c r="H1351" s="17" t="s">
        <v>2</v>
      </c>
      <c r="I1351" s="17" t="s">
        <v>340</v>
      </c>
      <c r="J1351" s="17" t="s">
        <v>129</v>
      </c>
      <c r="K1351" s="17" t="s">
        <v>1467</v>
      </c>
    </row>
    <row r="1352" spans="1:11">
      <c r="A1352" s="17" t="s">
        <v>1025</v>
      </c>
      <c r="B1352" s="17" t="s">
        <v>966</v>
      </c>
      <c r="C1352" s="17" t="s">
        <v>965</v>
      </c>
      <c r="D1352" s="17" t="s">
        <v>1992</v>
      </c>
      <c r="E1352" s="17" t="s">
        <v>2955</v>
      </c>
      <c r="F1352" t="s">
        <v>1494</v>
      </c>
      <c r="G1352" s="17" t="s">
        <v>1495</v>
      </c>
      <c r="H1352" s="17" t="s">
        <v>2</v>
      </c>
      <c r="I1352" s="17" t="s">
        <v>340</v>
      </c>
      <c r="J1352" s="17" t="s">
        <v>129</v>
      </c>
      <c r="K1352" s="17" t="s">
        <v>1467</v>
      </c>
    </row>
    <row r="1353" spans="1:11">
      <c r="A1353" s="17" t="s">
        <v>1025</v>
      </c>
      <c r="B1353" s="17" t="s">
        <v>966</v>
      </c>
      <c r="C1353" s="17" t="s">
        <v>965</v>
      </c>
      <c r="D1353" s="17" t="s">
        <v>1993</v>
      </c>
      <c r="E1353" s="17" t="s">
        <v>2955</v>
      </c>
      <c r="F1353" t="s">
        <v>1981</v>
      </c>
      <c r="G1353" s="17" t="s">
        <v>1982</v>
      </c>
      <c r="H1353" s="17" t="s">
        <v>2</v>
      </c>
      <c r="I1353" s="17" t="s">
        <v>340</v>
      </c>
      <c r="J1353" s="17" t="s">
        <v>129</v>
      </c>
      <c r="K1353" s="17" t="s">
        <v>1467</v>
      </c>
    </row>
    <row r="1354" spans="1:11">
      <c r="A1354" s="17" t="s">
        <v>1025</v>
      </c>
      <c r="B1354" s="17" t="s">
        <v>966</v>
      </c>
      <c r="C1354" s="17" t="s">
        <v>965</v>
      </c>
      <c r="D1354" s="17" t="s">
        <v>1994</v>
      </c>
      <c r="E1354" s="17" t="s">
        <v>2955</v>
      </c>
      <c r="F1354" t="s">
        <v>1494</v>
      </c>
      <c r="G1354" s="17" t="s">
        <v>1495</v>
      </c>
      <c r="H1354" s="17" t="s">
        <v>2</v>
      </c>
      <c r="I1354" s="17" t="s">
        <v>340</v>
      </c>
      <c r="J1354" s="17" t="s">
        <v>129</v>
      </c>
      <c r="K1354" s="17" t="s">
        <v>1467</v>
      </c>
    </row>
    <row r="1355" spans="1:11">
      <c r="A1355" s="17" t="s">
        <v>1025</v>
      </c>
      <c r="B1355" s="17" t="s">
        <v>966</v>
      </c>
      <c r="C1355" s="17" t="s">
        <v>965</v>
      </c>
      <c r="D1355" s="17" t="s">
        <v>1995</v>
      </c>
      <c r="E1355" s="17" t="s">
        <v>2955</v>
      </c>
      <c r="F1355" t="s">
        <v>1981</v>
      </c>
      <c r="G1355" s="17" t="s">
        <v>1982</v>
      </c>
      <c r="H1355" s="17" t="s">
        <v>2</v>
      </c>
      <c r="I1355" s="17" t="s">
        <v>340</v>
      </c>
      <c r="J1355" s="17" t="s">
        <v>129</v>
      </c>
      <c r="K1355" s="17" t="s">
        <v>1467</v>
      </c>
    </row>
    <row r="1356" spans="1:11">
      <c r="A1356" s="17" t="s">
        <v>1025</v>
      </c>
      <c r="B1356" s="17" t="s">
        <v>966</v>
      </c>
      <c r="C1356" s="17" t="s">
        <v>965</v>
      </c>
      <c r="D1356" s="17" t="s">
        <v>1996</v>
      </c>
      <c r="E1356" s="17" t="s">
        <v>2955</v>
      </c>
      <c r="F1356" t="s">
        <v>1981</v>
      </c>
      <c r="G1356" s="17" t="s">
        <v>1982</v>
      </c>
      <c r="H1356" s="17" t="s">
        <v>2</v>
      </c>
      <c r="I1356" s="17" t="s">
        <v>340</v>
      </c>
      <c r="J1356" s="17" t="s">
        <v>129</v>
      </c>
      <c r="K1356" s="17" t="s">
        <v>1467</v>
      </c>
    </row>
    <row r="1357" spans="1:11">
      <c r="A1357" s="17" t="s">
        <v>1025</v>
      </c>
      <c r="B1357" s="17" t="s">
        <v>966</v>
      </c>
      <c r="C1357" s="17" t="s">
        <v>965</v>
      </c>
      <c r="D1357" s="17" t="s">
        <v>192</v>
      </c>
      <c r="E1357" s="17" t="s">
        <v>2955</v>
      </c>
      <c r="F1357" t="s">
        <v>1387</v>
      </c>
      <c r="G1357" s="17" t="s">
        <v>1388</v>
      </c>
      <c r="H1357" s="17" t="s">
        <v>2</v>
      </c>
      <c r="I1357" s="17" t="s">
        <v>190</v>
      </c>
      <c r="J1357" s="17" t="s">
        <v>189</v>
      </c>
      <c r="K1357" s="17" t="s">
        <v>1389</v>
      </c>
    </row>
    <row r="1358" spans="1:11">
      <c r="A1358" s="17" t="s">
        <v>1025</v>
      </c>
      <c r="B1358" s="17" t="s">
        <v>966</v>
      </c>
      <c r="C1358" s="17" t="s">
        <v>965</v>
      </c>
      <c r="D1358" s="17" t="s">
        <v>1997</v>
      </c>
      <c r="E1358" s="17" t="s">
        <v>2955</v>
      </c>
      <c r="F1358" t="s">
        <v>1387</v>
      </c>
      <c r="G1358" s="17" t="s">
        <v>1388</v>
      </c>
      <c r="H1358" s="17" t="s">
        <v>2</v>
      </c>
      <c r="I1358" s="17" t="s">
        <v>190</v>
      </c>
      <c r="J1358" s="17" t="s">
        <v>189</v>
      </c>
      <c r="K1358" s="17" t="s">
        <v>1389</v>
      </c>
    </row>
    <row r="1359" spans="1:11">
      <c r="A1359" s="17" t="s">
        <v>1025</v>
      </c>
      <c r="B1359" s="17" t="s">
        <v>966</v>
      </c>
      <c r="C1359" s="17" t="s">
        <v>965</v>
      </c>
      <c r="D1359" s="17" t="s">
        <v>1998</v>
      </c>
      <c r="E1359" s="17" t="s">
        <v>2955</v>
      </c>
      <c r="F1359" t="s">
        <v>1387</v>
      </c>
      <c r="G1359" s="17" t="s">
        <v>1388</v>
      </c>
      <c r="H1359" s="17" t="s">
        <v>2</v>
      </c>
      <c r="I1359" s="17" t="s">
        <v>190</v>
      </c>
      <c r="J1359" s="17" t="s">
        <v>189</v>
      </c>
      <c r="K1359" s="17" t="s">
        <v>1389</v>
      </c>
    </row>
    <row r="1360" spans="1:11">
      <c r="A1360" s="17" t="s">
        <v>1025</v>
      </c>
      <c r="B1360" s="17" t="s">
        <v>966</v>
      </c>
      <c r="C1360" s="17" t="s">
        <v>965</v>
      </c>
      <c r="D1360" s="17" t="s">
        <v>1999</v>
      </c>
      <c r="E1360" s="17" t="s">
        <v>2955</v>
      </c>
      <c r="F1360" t="s">
        <v>1387</v>
      </c>
      <c r="G1360" s="17" t="s">
        <v>1388</v>
      </c>
      <c r="H1360" s="17" t="s">
        <v>2</v>
      </c>
      <c r="I1360" s="17" t="s">
        <v>190</v>
      </c>
      <c r="J1360" s="17" t="s">
        <v>189</v>
      </c>
      <c r="K1360" s="17" t="s">
        <v>1389</v>
      </c>
    </row>
    <row r="1361" spans="1:11">
      <c r="A1361" s="17" t="s">
        <v>1025</v>
      </c>
      <c r="B1361" s="17" t="s">
        <v>966</v>
      </c>
      <c r="C1361" s="17" t="s">
        <v>965</v>
      </c>
      <c r="D1361" s="17" t="s">
        <v>2000</v>
      </c>
      <c r="E1361" s="17" t="s">
        <v>2955</v>
      </c>
      <c r="F1361" t="s">
        <v>1387</v>
      </c>
      <c r="G1361" s="17" t="s">
        <v>1388</v>
      </c>
      <c r="H1361" s="17" t="s">
        <v>2</v>
      </c>
      <c r="I1361" s="17" t="s">
        <v>190</v>
      </c>
      <c r="J1361" s="17" t="s">
        <v>189</v>
      </c>
      <c r="K1361" s="17" t="s">
        <v>1389</v>
      </c>
    </row>
    <row r="1362" spans="1:11">
      <c r="A1362" s="17" t="s">
        <v>1025</v>
      </c>
      <c r="B1362" s="17" t="s">
        <v>966</v>
      </c>
      <c r="C1362" s="17" t="s">
        <v>965</v>
      </c>
      <c r="D1362" s="17" t="s">
        <v>2001</v>
      </c>
      <c r="E1362" s="17" t="s">
        <v>2955</v>
      </c>
      <c r="F1362" t="s">
        <v>1387</v>
      </c>
      <c r="G1362" s="17" t="s">
        <v>1388</v>
      </c>
      <c r="H1362" s="17" t="s">
        <v>2</v>
      </c>
      <c r="I1362" s="17" t="s">
        <v>190</v>
      </c>
      <c r="J1362" s="17" t="s">
        <v>189</v>
      </c>
      <c r="K1362" s="17" t="s">
        <v>1389</v>
      </c>
    </row>
    <row r="1363" spans="1:11">
      <c r="A1363" s="17" t="s">
        <v>1025</v>
      </c>
      <c r="B1363" s="17" t="s">
        <v>966</v>
      </c>
      <c r="C1363" s="17" t="s">
        <v>965</v>
      </c>
      <c r="D1363" s="17" t="s">
        <v>2002</v>
      </c>
      <c r="E1363" s="17" t="s">
        <v>2955</v>
      </c>
      <c r="F1363" t="s">
        <v>1387</v>
      </c>
      <c r="G1363" s="17" t="s">
        <v>1388</v>
      </c>
      <c r="H1363" s="17" t="s">
        <v>2</v>
      </c>
      <c r="I1363" s="17" t="s">
        <v>190</v>
      </c>
      <c r="J1363" s="17" t="s">
        <v>189</v>
      </c>
      <c r="K1363" s="17" t="s">
        <v>1389</v>
      </c>
    </row>
    <row r="1364" spans="1:11">
      <c r="A1364" s="17" t="s">
        <v>1025</v>
      </c>
      <c r="B1364" s="17" t="s">
        <v>966</v>
      </c>
      <c r="C1364" s="17" t="s">
        <v>965</v>
      </c>
      <c r="D1364" s="17" t="s">
        <v>396</v>
      </c>
      <c r="E1364" s="17" t="s">
        <v>2955</v>
      </c>
      <c r="F1364">
        <v>0</v>
      </c>
      <c r="G1364" s="17" t="s">
        <v>1877</v>
      </c>
      <c r="H1364" s="17" t="s">
        <v>2</v>
      </c>
      <c r="I1364" s="17" t="s">
        <v>340</v>
      </c>
      <c r="J1364" s="17" t="s">
        <v>129</v>
      </c>
      <c r="K1364" s="17" t="s">
        <v>1467</v>
      </c>
    </row>
    <row r="1365" spans="1:11">
      <c r="A1365" s="17" t="s">
        <v>1025</v>
      </c>
      <c r="B1365" s="17" t="s">
        <v>966</v>
      </c>
      <c r="C1365" s="17" t="s">
        <v>965</v>
      </c>
      <c r="D1365" s="17" t="s">
        <v>352</v>
      </c>
      <c r="E1365" s="17" t="s">
        <v>2955</v>
      </c>
      <c r="F1365" t="s">
        <v>2003</v>
      </c>
      <c r="G1365" s="17" t="s">
        <v>2004</v>
      </c>
      <c r="H1365" s="17" t="s">
        <v>2</v>
      </c>
      <c r="I1365" s="17" t="s">
        <v>340</v>
      </c>
      <c r="J1365" s="17" t="s">
        <v>129</v>
      </c>
      <c r="K1365" s="17" t="s">
        <v>1467</v>
      </c>
    </row>
    <row r="1366" spans="1:11">
      <c r="A1366" s="17" t="s">
        <v>1025</v>
      </c>
      <c r="B1366" s="17" t="s">
        <v>966</v>
      </c>
      <c r="C1366" s="17" t="s">
        <v>965</v>
      </c>
      <c r="D1366" s="17" t="s">
        <v>2005</v>
      </c>
      <c r="E1366" s="17" t="s">
        <v>2955</v>
      </c>
      <c r="F1366" t="s">
        <v>1533</v>
      </c>
      <c r="G1366" s="17" t="s">
        <v>1534</v>
      </c>
      <c r="H1366" s="17" t="s">
        <v>2</v>
      </c>
      <c r="I1366" s="17" t="s">
        <v>340</v>
      </c>
      <c r="J1366" s="17" t="s">
        <v>129</v>
      </c>
      <c r="K1366" s="17" t="s">
        <v>1467</v>
      </c>
    </row>
    <row r="1367" spans="1:11">
      <c r="A1367" s="17" t="s">
        <v>1025</v>
      </c>
      <c r="B1367" s="17" t="s">
        <v>966</v>
      </c>
      <c r="C1367" s="17" t="s">
        <v>965</v>
      </c>
      <c r="D1367" s="17" t="s">
        <v>394</v>
      </c>
      <c r="E1367" s="17" t="s">
        <v>2955</v>
      </c>
      <c r="F1367" t="s">
        <v>2003</v>
      </c>
      <c r="G1367" s="17" t="s">
        <v>2004</v>
      </c>
      <c r="H1367" s="17" t="s">
        <v>2</v>
      </c>
      <c r="I1367" s="17" t="s">
        <v>340</v>
      </c>
      <c r="J1367" s="17" t="s">
        <v>129</v>
      </c>
      <c r="K1367" s="17" t="s">
        <v>1467</v>
      </c>
    </row>
    <row r="1368" spans="1:11">
      <c r="A1368" s="17" t="s">
        <v>1025</v>
      </c>
      <c r="B1368" s="17" t="s">
        <v>966</v>
      </c>
      <c r="C1368" s="17" t="s">
        <v>965</v>
      </c>
      <c r="D1368" s="17" t="s">
        <v>2006</v>
      </c>
      <c r="E1368" s="17" t="s">
        <v>2955</v>
      </c>
      <c r="F1368" t="s">
        <v>1527</v>
      </c>
      <c r="G1368" s="17" t="s">
        <v>1528</v>
      </c>
      <c r="H1368" s="17" t="s">
        <v>2</v>
      </c>
      <c r="I1368" s="17" t="s">
        <v>340</v>
      </c>
      <c r="J1368" s="17" t="s">
        <v>129</v>
      </c>
      <c r="K1368" s="17" t="s">
        <v>1467</v>
      </c>
    </row>
    <row r="1369" spans="1:11">
      <c r="A1369" s="17" t="s">
        <v>1025</v>
      </c>
      <c r="B1369" s="17" t="s">
        <v>966</v>
      </c>
      <c r="C1369" s="17" t="s">
        <v>965</v>
      </c>
      <c r="D1369" s="17" t="s">
        <v>2007</v>
      </c>
      <c r="E1369" s="17" t="s">
        <v>2955</v>
      </c>
      <c r="F1369" t="s">
        <v>1527</v>
      </c>
      <c r="G1369" s="17" t="s">
        <v>1528</v>
      </c>
      <c r="H1369" s="17" t="s">
        <v>2</v>
      </c>
      <c r="I1369" s="17" t="s">
        <v>340</v>
      </c>
      <c r="J1369" s="17" t="s">
        <v>129</v>
      </c>
      <c r="K1369" s="17" t="s">
        <v>1467</v>
      </c>
    </row>
    <row r="1370" spans="1:11">
      <c r="A1370" s="17" t="s">
        <v>1025</v>
      </c>
      <c r="B1370" s="17" t="s">
        <v>966</v>
      </c>
      <c r="C1370" s="17" t="s">
        <v>965</v>
      </c>
      <c r="D1370" s="17" t="s">
        <v>397</v>
      </c>
      <c r="E1370" s="17" t="s">
        <v>2955</v>
      </c>
      <c r="F1370" t="s">
        <v>2003</v>
      </c>
      <c r="G1370" s="17" t="s">
        <v>2004</v>
      </c>
      <c r="H1370" s="17" t="s">
        <v>2</v>
      </c>
      <c r="I1370" s="17" t="s">
        <v>340</v>
      </c>
      <c r="J1370" s="17" t="s">
        <v>129</v>
      </c>
      <c r="K1370" s="17" t="s">
        <v>1467</v>
      </c>
    </row>
    <row r="1371" spans="1:11">
      <c r="A1371" s="17" t="s">
        <v>1025</v>
      </c>
      <c r="B1371" s="17" t="s">
        <v>966</v>
      </c>
      <c r="C1371" s="17" t="s">
        <v>965</v>
      </c>
      <c r="D1371" s="17" t="s">
        <v>2008</v>
      </c>
      <c r="E1371" s="17" t="s">
        <v>2955</v>
      </c>
      <c r="F1371" t="s">
        <v>1987</v>
      </c>
      <c r="G1371" s="17" t="s">
        <v>1988</v>
      </c>
      <c r="H1371" s="17" t="s">
        <v>2</v>
      </c>
      <c r="I1371" s="17" t="s">
        <v>340</v>
      </c>
      <c r="J1371" s="17" t="s">
        <v>129</v>
      </c>
      <c r="K1371" s="17" t="s">
        <v>1467</v>
      </c>
    </row>
    <row r="1372" spans="1:11">
      <c r="A1372" s="17" t="s">
        <v>1025</v>
      </c>
      <c r="B1372" s="17" t="s">
        <v>966</v>
      </c>
      <c r="C1372" s="17" t="s">
        <v>965</v>
      </c>
      <c r="D1372" s="17" t="s">
        <v>2009</v>
      </c>
      <c r="E1372" s="17" t="s">
        <v>2955</v>
      </c>
      <c r="F1372" t="s">
        <v>2003</v>
      </c>
      <c r="G1372" s="17" t="s">
        <v>2004</v>
      </c>
      <c r="H1372" s="17" t="s">
        <v>2</v>
      </c>
      <c r="I1372" s="17" t="s">
        <v>340</v>
      </c>
      <c r="J1372" s="17" t="s">
        <v>129</v>
      </c>
      <c r="K1372" s="17" t="s">
        <v>1467</v>
      </c>
    </row>
    <row r="1373" spans="1:11">
      <c r="A1373" s="17" t="s">
        <v>1025</v>
      </c>
      <c r="B1373" s="17" t="s">
        <v>966</v>
      </c>
      <c r="C1373" s="17" t="s">
        <v>965</v>
      </c>
      <c r="D1373" s="17" t="s">
        <v>2010</v>
      </c>
      <c r="E1373" s="17" t="s">
        <v>2955</v>
      </c>
      <c r="F1373" t="s">
        <v>1527</v>
      </c>
      <c r="G1373" s="17" t="s">
        <v>1528</v>
      </c>
      <c r="H1373" s="17" t="s">
        <v>2</v>
      </c>
      <c r="I1373" s="17" t="s">
        <v>340</v>
      </c>
      <c r="J1373" s="17" t="s">
        <v>129</v>
      </c>
      <c r="K1373" s="17" t="s">
        <v>1467</v>
      </c>
    </row>
    <row r="1374" spans="1:11">
      <c r="A1374" s="17" t="s">
        <v>1025</v>
      </c>
      <c r="B1374" s="17" t="s">
        <v>966</v>
      </c>
      <c r="C1374" s="17" t="s">
        <v>965</v>
      </c>
      <c r="D1374" s="17" t="s">
        <v>2011</v>
      </c>
      <c r="E1374" s="17" t="s">
        <v>2955</v>
      </c>
      <c r="F1374" t="s">
        <v>1527</v>
      </c>
      <c r="G1374" s="17" t="s">
        <v>1528</v>
      </c>
      <c r="H1374" s="17" t="s">
        <v>2</v>
      </c>
      <c r="I1374" s="17" t="s">
        <v>340</v>
      </c>
      <c r="J1374" s="17" t="s">
        <v>129</v>
      </c>
      <c r="K1374" s="17" t="s">
        <v>1467</v>
      </c>
    </row>
    <row r="1375" spans="1:11">
      <c r="A1375" s="17" t="s">
        <v>1025</v>
      </c>
      <c r="B1375" s="17" t="s">
        <v>966</v>
      </c>
      <c r="C1375" s="17" t="s">
        <v>965</v>
      </c>
      <c r="D1375" s="17" t="s">
        <v>2012</v>
      </c>
      <c r="E1375" s="17" t="s">
        <v>2955</v>
      </c>
      <c r="F1375" t="s">
        <v>1527</v>
      </c>
      <c r="G1375" s="17" t="s">
        <v>1528</v>
      </c>
      <c r="H1375" s="17" t="s">
        <v>2</v>
      </c>
      <c r="I1375" s="17" t="s">
        <v>340</v>
      </c>
      <c r="J1375" s="17" t="s">
        <v>129</v>
      </c>
      <c r="K1375" s="17" t="s">
        <v>1467</v>
      </c>
    </row>
    <row r="1376" spans="1:11">
      <c r="A1376" s="17" t="s">
        <v>1025</v>
      </c>
      <c r="B1376" s="17" t="s">
        <v>966</v>
      </c>
      <c r="C1376" s="17" t="s">
        <v>965</v>
      </c>
      <c r="D1376" s="17" t="s">
        <v>2013</v>
      </c>
      <c r="E1376" s="17" t="s">
        <v>2955</v>
      </c>
      <c r="F1376" t="s">
        <v>1550</v>
      </c>
      <c r="G1376" s="17" t="s">
        <v>1551</v>
      </c>
      <c r="H1376" s="17" t="s">
        <v>2</v>
      </c>
      <c r="I1376" s="17" t="s">
        <v>1393</v>
      </c>
      <c r="J1376" s="17" t="s">
        <v>1394</v>
      </c>
      <c r="K1376" s="17" t="s">
        <v>1395</v>
      </c>
    </row>
    <row r="1377" spans="1:11">
      <c r="A1377" s="17" t="s">
        <v>1025</v>
      </c>
      <c r="B1377" s="17" t="s">
        <v>966</v>
      </c>
      <c r="C1377" s="17" t="s">
        <v>965</v>
      </c>
      <c r="D1377" s="17" t="s">
        <v>102</v>
      </c>
      <c r="E1377" s="17" t="s">
        <v>2955</v>
      </c>
      <c r="F1377">
        <v>0</v>
      </c>
      <c r="G1377" s="17" t="s">
        <v>1544</v>
      </c>
      <c r="H1377" s="17" t="s">
        <v>1</v>
      </c>
      <c r="I1377" s="17" t="s">
        <v>108</v>
      </c>
      <c r="J1377" s="17" t="s">
        <v>107</v>
      </c>
      <c r="K1377" s="17" t="s">
        <v>1543</v>
      </c>
    </row>
    <row r="1378" spans="1:11">
      <c r="A1378" s="17" t="s">
        <v>1025</v>
      </c>
      <c r="B1378" s="17" t="s">
        <v>966</v>
      </c>
      <c r="C1378" s="17" t="s">
        <v>965</v>
      </c>
      <c r="D1378" s="17" t="s">
        <v>103</v>
      </c>
      <c r="E1378" s="17" t="s">
        <v>2955</v>
      </c>
      <c r="F1378">
        <v>0</v>
      </c>
      <c r="G1378" s="17" t="s">
        <v>1544</v>
      </c>
      <c r="H1378" s="17" t="s">
        <v>1</v>
      </c>
      <c r="I1378" s="17" t="s">
        <v>108</v>
      </c>
      <c r="J1378" s="17" t="s">
        <v>107</v>
      </c>
      <c r="K1378" s="17" t="s">
        <v>1543</v>
      </c>
    </row>
    <row r="1379" spans="1:11">
      <c r="A1379" s="17" t="s">
        <v>1025</v>
      </c>
      <c r="B1379" s="17" t="s">
        <v>966</v>
      </c>
      <c r="C1379" s="17" t="s">
        <v>965</v>
      </c>
      <c r="D1379" s="17" t="s">
        <v>2014</v>
      </c>
      <c r="E1379" s="17" t="s">
        <v>2955</v>
      </c>
      <c r="F1379" t="s">
        <v>1945</v>
      </c>
      <c r="G1379" s="17" t="s">
        <v>1946</v>
      </c>
      <c r="H1379" s="17" t="s">
        <v>1</v>
      </c>
      <c r="I1379" s="17" t="s">
        <v>110</v>
      </c>
      <c r="J1379" s="17" t="s">
        <v>109</v>
      </c>
      <c r="K1379" s="17" t="s">
        <v>1504</v>
      </c>
    </row>
    <row r="1380" spans="1:11">
      <c r="A1380" s="17" t="s">
        <v>1025</v>
      </c>
      <c r="B1380" s="17" t="s">
        <v>966</v>
      </c>
      <c r="C1380" s="17" t="s">
        <v>965</v>
      </c>
      <c r="D1380" s="17" t="s">
        <v>642</v>
      </c>
      <c r="E1380" s="17" t="s">
        <v>2955</v>
      </c>
      <c r="F1380" t="s">
        <v>1502</v>
      </c>
      <c r="G1380" s="17" t="s">
        <v>1503</v>
      </c>
      <c r="H1380" s="17" t="s">
        <v>1</v>
      </c>
      <c r="I1380" s="17" t="s">
        <v>110</v>
      </c>
      <c r="J1380" s="17" t="s">
        <v>109</v>
      </c>
      <c r="K1380" s="17" t="s">
        <v>1504</v>
      </c>
    </row>
    <row r="1381" spans="1:11">
      <c r="A1381" s="17" t="s">
        <v>1025</v>
      </c>
      <c r="B1381" s="17" t="s">
        <v>966</v>
      </c>
      <c r="C1381" s="17" t="s">
        <v>965</v>
      </c>
      <c r="D1381" s="17" t="s">
        <v>643</v>
      </c>
      <c r="E1381" s="17" t="s">
        <v>2955</v>
      </c>
      <c r="F1381" t="s">
        <v>1502</v>
      </c>
      <c r="G1381" s="17" t="s">
        <v>1503</v>
      </c>
      <c r="H1381" s="17" t="s">
        <v>1</v>
      </c>
      <c r="I1381" s="17" t="s">
        <v>110</v>
      </c>
      <c r="J1381" s="17" t="s">
        <v>109</v>
      </c>
      <c r="K1381" s="17" t="s">
        <v>1504</v>
      </c>
    </row>
    <row r="1382" spans="1:11">
      <c r="A1382" s="17" t="s">
        <v>1025</v>
      </c>
      <c r="B1382" s="17" t="s">
        <v>966</v>
      </c>
      <c r="C1382" s="17" t="s">
        <v>965</v>
      </c>
      <c r="D1382" s="17" t="s">
        <v>2015</v>
      </c>
      <c r="E1382" s="17" t="s">
        <v>2955</v>
      </c>
      <c r="F1382" t="s">
        <v>1502</v>
      </c>
      <c r="G1382" s="17" t="s">
        <v>1503</v>
      </c>
      <c r="H1382" s="17" t="s">
        <v>1</v>
      </c>
      <c r="I1382" s="17" t="s">
        <v>110</v>
      </c>
      <c r="J1382" s="17" t="s">
        <v>109</v>
      </c>
      <c r="K1382" s="17" t="s">
        <v>1504</v>
      </c>
    </row>
    <row r="1383" spans="1:11">
      <c r="A1383" s="17" t="s">
        <v>1025</v>
      </c>
      <c r="B1383" s="17" t="s">
        <v>966</v>
      </c>
      <c r="C1383" s="17" t="s">
        <v>965</v>
      </c>
      <c r="D1383" s="17" t="s">
        <v>2016</v>
      </c>
      <c r="E1383" s="17" t="s">
        <v>2961</v>
      </c>
      <c r="F1383" t="s">
        <v>1847</v>
      </c>
      <c r="G1383" s="17" t="s">
        <v>1848</v>
      </c>
      <c r="H1383" s="17" t="s">
        <v>2</v>
      </c>
      <c r="I1383" s="17" t="s">
        <v>340</v>
      </c>
      <c r="J1383" s="17" t="s">
        <v>129</v>
      </c>
      <c r="K1383" s="17" t="s">
        <v>1467</v>
      </c>
    </row>
    <row r="1384" spans="1:11">
      <c r="A1384" s="17" t="s">
        <v>1025</v>
      </c>
      <c r="B1384" s="17" t="s">
        <v>966</v>
      </c>
      <c r="C1384" s="17" t="s">
        <v>965</v>
      </c>
      <c r="D1384" s="17" t="s">
        <v>2016</v>
      </c>
      <c r="E1384" s="17" t="s">
        <v>2961</v>
      </c>
      <c r="F1384" t="s">
        <v>1847</v>
      </c>
      <c r="G1384" s="17" t="s">
        <v>1848</v>
      </c>
      <c r="H1384" s="17" t="s">
        <v>2</v>
      </c>
      <c r="I1384" s="17" t="s">
        <v>340</v>
      </c>
      <c r="J1384" s="17" t="s">
        <v>129</v>
      </c>
      <c r="K1384" s="17" t="s">
        <v>1467</v>
      </c>
    </row>
    <row r="1385" spans="1:11">
      <c r="A1385" s="17" t="s">
        <v>1025</v>
      </c>
      <c r="B1385" s="17" t="s">
        <v>966</v>
      </c>
      <c r="C1385" s="17" t="s">
        <v>965</v>
      </c>
      <c r="D1385" s="17" t="s">
        <v>2017</v>
      </c>
      <c r="E1385" s="17" t="s">
        <v>2955</v>
      </c>
      <c r="F1385" t="s">
        <v>1981</v>
      </c>
      <c r="G1385" s="17" t="s">
        <v>1982</v>
      </c>
      <c r="H1385" s="17" t="s">
        <v>2</v>
      </c>
      <c r="I1385" s="17" t="s">
        <v>340</v>
      </c>
      <c r="J1385" s="17" t="s">
        <v>129</v>
      </c>
      <c r="K1385" s="17" t="s">
        <v>1467</v>
      </c>
    </row>
    <row r="1386" spans="1:11">
      <c r="A1386" s="17" t="s">
        <v>1025</v>
      </c>
      <c r="B1386" s="17" t="s">
        <v>966</v>
      </c>
      <c r="C1386" s="17" t="s">
        <v>965</v>
      </c>
      <c r="D1386" s="17" t="s">
        <v>2018</v>
      </c>
      <c r="E1386" s="17" t="s">
        <v>2955</v>
      </c>
      <c r="F1386" t="s">
        <v>1981</v>
      </c>
      <c r="G1386" s="17" t="s">
        <v>1982</v>
      </c>
      <c r="H1386" s="17" t="s">
        <v>2</v>
      </c>
      <c r="I1386" s="17" t="s">
        <v>340</v>
      </c>
      <c r="J1386" s="17" t="s">
        <v>129</v>
      </c>
      <c r="K1386" s="17" t="s">
        <v>1467</v>
      </c>
    </row>
    <row r="1387" spans="1:11">
      <c r="A1387" s="17" t="s">
        <v>1025</v>
      </c>
      <c r="B1387" s="17" t="s">
        <v>966</v>
      </c>
      <c r="C1387" s="17" t="s">
        <v>965</v>
      </c>
      <c r="D1387" s="17" t="s">
        <v>2019</v>
      </c>
      <c r="E1387" s="17" t="s">
        <v>2955</v>
      </c>
      <c r="F1387" t="s">
        <v>1981</v>
      </c>
      <c r="G1387" s="17" t="s">
        <v>1982</v>
      </c>
      <c r="H1387" s="17" t="s">
        <v>2</v>
      </c>
      <c r="I1387" s="17" t="s">
        <v>340</v>
      </c>
      <c r="J1387" s="17" t="s">
        <v>129</v>
      </c>
      <c r="K1387" s="17" t="s">
        <v>1467</v>
      </c>
    </row>
    <row r="1388" spans="1:11">
      <c r="A1388" s="17" t="s">
        <v>1025</v>
      </c>
      <c r="B1388" s="17" t="s">
        <v>966</v>
      </c>
      <c r="C1388" s="17" t="s">
        <v>965</v>
      </c>
      <c r="D1388" s="17" t="s">
        <v>2020</v>
      </c>
      <c r="E1388" s="17" t="s">
        <v>2955</v>
      </c>
      <c r="F1388" t="s">
        <v>1847</v>
      </c>
      <c r="G1388" s="17" t="s">
        <v>1848</v>
      </c>
      <c r="H1388" s="17" t="s">
        <v>2</v>
      </c>
      <c r="I1388" s="17" t="s">
        <v>340</v>
      </c>
      <c r="J1388" s="17" t="s">
        <v>129</v>
      </c>
      <c r="K1388" s="17" t="s">
        <v>1467</v>
      </c>
    </row>
    <row r="1389" spans="1:11">
      <c r="A1389" s="17" t="s">
        <v>1025</v>
      </c>
      <c r="B1389" s="17" t="s">
        <v>966</v>
      </c>
      <c r="C1389" s="17" t="s">
        <v>965</v>
      </c>
      <c r="D1389" s="17" t="s">
        <v>2021</v>
      </c>
      <c r="E1389" s="17" t="s">
        <v>2955</v>
      </c>
      <c r="F1389" t="s">
        <v>2022</v>
      </c>
      <c r="G1389" s="17" t="s">
        <v>2023</v>
      </c>
      <c r="H1389" s="17" t="s">
        <v>2</v>
      </c>
      <c r="I1389" s="17" t="s">
        <v>340</v>
      </c>
      <c r="J1389" s="17" t="s">
        <v>129</v>
      </c>
      <c r="K1389" s="17" t="s">
        <v>1467</v>
      </c>
    </row>
    <row r="1390" spans="1:11">
      <c r="A1390" s="17" t="s">
        <v>1025</v>
      </c>
      <c r="B1390" s="17" t="s">
        <v>966</v>
      </c>
      <c r="C1390" s="17" t="s">
        <v>965</v>
      </c>
      <c r="D1390" s="17" t="s">
        <v>2024</v>
      </c>
      <c r="E1390" s="17" t="s">
        <v>2955</v>
      </c>
      <c r="F1390" t="s">
        <v>2022</v>
      </c>
      <c r="G1390" s="17" t="s">
        <v>2023</v>
      </c>
      <c r="H1390" s="17" t="s">
        <v>2</v>
      </c>
      <c r="I1390" s="17" t="s">
        <v>340</v>
      </c>
      <c r="J1390" s="17" t="s">
        <v>129</v>
      </c>
      <c r="K1390" s="17" t="s">
        <v>1467</v>
      </c>
    </row>
    <row r="1391" spans="1:11">
      <c r="A1391" s="17" t="s">
        <v>1025</v>
      </c>
      <c r="B1391" s="17" t="s">
        <v>966</v>
      </c>
      <c r="C1391" s="17" t="s">
        <v>965</v>
      </c>
      <c r="D1391" s="17" t="s">
        <v>399</v>
      </c>
      <c r="E1391" s="17" t="s">
        <v>2955</v>
      </c>
      <c r="F1391" t="s">
        <v>1981</v>
      </c>
      <c r="G1391" s="17" t="s">
        <v>1982</v>
      </c>
      <c r="H1391" s="17" t="s">
        <v>2</v>
      </c>
      <c r="I1391" s="17" t="s">
        <v>340</v>
      </c>
      <c r="J1391" s="17" t="s">
        <v>129</v>
      </c>
      <c r="K1391" s="17" t="s">
        <v>1467</v>
      </c>
    </row>
    <row r="1392" spans="1:11">
      <c r="A1392" s="17" t="s">
        <v>1025</v>
      </c>
      <c r="B1392" s="17" t="s">
        <v>966</v>
      </c>
      <c r="C1392" s="17" t="s">
        <v>965</v>
      </c>
      <c r="D1392" s="17" t="s">
        <v>2025</v>
      </c>
      <c r="E1392" s="17" t="s">
        <v>2955</v>
      </c>
      <c r="F1392" t="s">
        <v>1465</v>
      </c>
      <c r="G1392" s="17" t="s">
        <v>1466</v>
      </c>
      <c r="H1392" s="17" t="s">
        <v>2</v>
      </c>
      <c r="I1392" s="17" t="s">
        <v>340</v>
      </c>
      <c r="J1392" s="17" t="s">
        <v>129</v>
      </c>
      <c r="K1392" s="17" t="s">
        <v>1467</v>
      </c>
    </row>
    <row r="1393" spans="1:11">
      <c r="A1393" s="17" t="s">
        <v>1025</v>
      </c>
      <c r="B1393" s="17" t="s">
        <v>966</v>
      </c>
      <c r="C1393" s="17" t="s">
        <v>965</v>
      </c>
      <c r="D1393" s="17" t="s">
        <v>2026</v>
      </c>
      <c r="E1393" s="17" t="s">
        <v>2955</v>
      </c>
      <c r="F1393" t="s">
        <v>1987</v>
      </c>
      <c r="G1393" s="17" t="s">
        <v>1988</v>
      </c>
      <c r="H1393" s="17" t="s">
        <v>2</v>
      </c>
      <c r="I1393" s="17" t="s">
        <v>340</v>
      </c>
      <c r="J1393" s="17" t="s">
        <v>129</v>
      </c>
      <c r="K1393" s="17" t="s">
        <v>1467</v>
      </c>
    </row>
    <row r="1394" spans="1:11">
      <c r="A1394" s="17" t="s">
        <v>1025</v>
      </c>
      <c r="B1394" s="17" t="s">
        <v>966</v>
      </c>
      <c r="C1394" s="17" t="s">
        <v>965</v>
      </c>
      <c r="D1394" s="17" t="s">
        <v>2027</v>
      </c>
      <c r="E1394" s="17" t="s">
        <v>2955</v>
      </c>
      <c r="F1394" t="s">
        <v>1465</v>
      </c>
      <c r="G1394" s="17" t="s">
        <v>1466</v>
      </c>
      <c r="H1394" s="17" t="s">
        <v>2</v>
      </c>
      <c r="I1394" s="17" t="s">
        <v>340</v>
      </c>
      <c r="J1394" s="17" t="s">
        <v>129</v>
      </c>
      <c r="K1394" s="17" t="s">
        <v>1467</v>
      </c>
    </row>
    <row r="1395" spans="1:11">
      <c r="A1395" s="17" t="s">
        <v>1025</v>
      </c>
      <c r="B1395" s="17" t="s">
        <v>966</v>
      </c>
      <c r="C1395" s="17" t="s">
        <v>965</v>
      </c>
      <c r="D1395" s="17" t="s">
        <v>2028</v>
      </c>
      <c r="E1395" s="17" t="s">
        <v>2955</v>
      </c>
      <c r="F1395" t="s">
        <v>1847</v>
      </c>
      <c r="G1395" s="17" t="s">
        <v>1848</v>
      </c>
      <c r="H1395" s="17" t="s">
        <v>2</v>
      </c>
      <c r="I1395" s="17" t="s">
        <v>340</v>
      </c>
      <c r="J1395" s="17" t="s">
        <v>129</v>
      </c>
      <c r="K1395" s="17" t="s">
        <v>1467</v>
      </c>
    </row>
    <row r="1396" spans="1:11">
      <c r="A1396" s="17" t="s">
        <v>1025</v>
      </c>
      <c r="B1396" s="17" t="s">
        <v>966</v>
      </c>
      <c r="C1396" s="17" t="s">
        <v>965</v>
      </c>
      <c r="D1396" s="17" t="s">
        <v>2029</v>
      </c>
      <c r="E1396" s="17" t="s">
        <v>2955</v>
      </c>
      <c r="F1396" t="s">
        <v>2022</v>
      </c>
      <c r="G1396" s="17" t="s">
        <v>2023</v>
      </c>
      <c r="H1396" s="17" t="s">
        <v>2</v>
      </c>
      <c r="I1396" s="17" t="s">
        <v>340</v>
      </c>
      <c r="J1396" s="17" t="s">
        <v>129</v>
      </c>
      <c r="K1396" s="17" t="s">
        <v>1467</v>
      </c>
    </row>
    <row r="1397" spans="1:11">
      <c r="A1397" s="17" t="s">
        <v>1025</v>
      </c>
      <c r="B1397" s="17" t="s">
        <v>966</v>
      </c>
      <c r="C1397" s="17" t="s">
        <v>965</v>
      </c>
      <c r="D1397" s="17" t="s">
        <v>2030</v>
      </c>
      <c r="E1397" s="17" t="s">
        <v>2955</v>
      </c>
      <c r="F1397" t="s">
        <v>1465</v>
      </c>
      <c r="G1397" s="17" t="s">
        <v>1466</v>
      </c>
      <c r="H1397" s="17" t="s">
        <v>2</v>
      </c>
      <c r="I1397" s="17" t="s">
        <v>340</v>
      </c>
      <c r="J1397" s="17" t="s">
        <v>129</v>
      </c>
      <c r="K1397" s="17" t="s">
        <v>1467</v>
      </c>
    </row>
    <row r="1398" spans="1:11">
      <c r="A1398" s="17" t="s">
        <v>1025</v>
      </c>
      <c r="B1398" s="17" t="s">
        <v>966</v>
      </c>
      <c r="C1398" s="17" t="s">
        <v>965</v>
      </c>
      <c r="D1398" s="17" t="s">
        <v>2031</v>
      </c>
      <c r="E1398" s="17" t="s">
        <v>2955</v>
      </c>
      <c r="F1398" t="s">
        <v>1987</v>
      </c>
      <c r="G1398" s="17" t="s">
        <v>1988</v>
      </c>
      <c r="H1398" s="17" t="s">
        <v>2</v>
      </c>
      <c r="I1398" s="17" t="s">
        <v>340</v>
      </c>
      <c r="J1398" s="17" t="s">
        <v>129</v>
      </c>
      <c r="K1398" s="17" t="s">
        <v>1467</v>
      </c>
    </row>
    <row r="1399" spans="1:11">
      <c r="A1399" s="17" t="s">
        <v>1025</v>
      </c>
      <c r="B1399" s="17" t="s">
        <v>966</v>
      </c>
      <c r="C1399" s="17" t="s">
        <v>965</v>
      </c>
      <c r="D1399" s="17" t="s">
        <v>2032</v>
      </c>
      <c r="E1399" s="17" t="s">
        <v>2955</v>
      </c>
      <c r="F1399" t="s">
        <v>1847</v>
      </c>
      <c r="G1399" s="17" t="s">
        <v>1848</v>
      </c>
      <c r="H1399" s="17" t="s">
        <v>2</v>
      </c>
      <c r="I1399" s="17" t="s">
        <v>340</v>
      </c>
      <c r="J1399" s="17" t="s">
        <v>129</v>
      </c>
      <c r="K1399" s="17" t="s">
        <v>1467</v>
      </c>
    </row>
    <row r="1400" spans="1:11">
      <c r="A1400" s="17" t="s">
        <v>1025</v>
      </c>
      <c r="B1400" s="17" t="s">
        <v>966</v>
      </c>
      <c r="C1400" s="17" t="s">
        <v>965</v>
      </c>
      <c r="D1400" s="17" t="s">
        <v>2033</v>
      </c>
      <c r="E1400" s="17" t="s">
        <v>2955</v>
      </c>
      <c r="F1400" t="s">
        <v>1987</v>
      </c>
      <c r="G1400" s="17" t="s">
        <v>1988</v>
      </c>
      <c r="H1400" s="17" t="s">
        <v>2</v>
      </c>
      <c r="I1400" s="17" t="s">
        <v>340</v>
      </c>
      <c r="J1400" s="17" t="s">
        <v>129</v>
      </c>
      <c r="K1400" s="17" t="s">
        <v>1467</v>
      </c>
    </row>
    <row r="1401" spans="1:11">
      <c r="A1401" s="17" t="s">
        <v>1025</v>
      </c>
      <c r="B1401" s="17" t="s">
        <v>966</v>
      </c>
      <c r="C1401" s="17" t="s">
        <v>965</v>
      </c>
      <c r="D1401" s="17" t="s">
        <v>2034</v>
      </c>
      <c r="E1401" s="17" t="s">
        <v>2955</v>
      </c>
      <c r="F1401">
        <v>0</v>
      </c>
      <c r="G1401" s="17" t="s">
        <v>1444</v>
      </c>
      <c r="H1401" s="17" t="s">
        <v>2</v>
      </c>
      <c r="I1401" s="17" t="s">
        <v>1393</v>
      </c>
      <c r="J1401" s="17" t="s">
        <v>1394</v>
      </c>
      <c r="K1401" s="17" t="s">
        <v>1395</v>
      </c>
    </row>
    <row r="1402" spans="1:11">
      <c r="A1402" s="17" t="s">
        <v>1025</v>
      </c>
      <c r="B1402" s="17" t="s">
        <v>966</v>
      </c>
      <c r="C1402" s="17" t="s">
        <v>965</v>
      </c>
      <c r="D1402" s="17" t="s">
        <v>2035</v>
      </c>
      <c r="E1402" s="17" t="s">
        <v>2955</v>
      </c>
      <c r="F1402" t="s">
        <v>1981</v>
      </c>
      <c r="G1402" s="17" t="s">
        <v>1982</v>
      </c>
      <c r="H1402" s="17" t="s">
        <v>2</v>
      </c>
      <c r="I1402" s="17" t="s">
        <v>340</v>
      </c>
      <c r="J1402" s="17" t="s">
        <v>129</v>
      </c>
      <c r="K1402" s="17" t="s">
        <v>1467</v>
      </c>
    </row>
    <row r="1403" spans="1:11">
      <c r="A1403" s="17" t="s">
        <v>1025</v>
      </c>
      <c r="B1403" s="17" t="s">
        <v>966</v>
      </c>
      <c r="C1403" s="17" t="s">
        <v>965</v>
      </c>
      <c r="D1403" s="17" t="s">
        <v>2036</v>
      </c>
      <c r="E1403" s="17" t="s">
        <v>2955</v>
      </c>
      <c r="F1403" t="s">
        <v>1880</v>
      </c>
      <c r="G1403" s="17" t="s">
        <v>1881</v>
      </c>
      <c r="H1403" s="17" t="s">
        <v>1</v>
      </c>
      <c r="I1403" s="17" t="s">
        <v>1441</v>
      </c>
      <c r="J1403" s="17" t="s">
        <v>105</v>
      </c>
      <c r="K1403" s="17" t="s">
        <v>1442</v>
      </c>
    </row>
    <row r="1404" spans="1:11">
      <c r="A1404" s="17" t="s">
        <v>1025</v>
      </c>
      <c r="B1404" s="17" t="s">
        <v>966</v>
      </c>
      <c r="C1404" s="17" t="s">
        <v>965</v>
      </c>
      <c r="D1404" s="17" t="s">
        <v>2037</v>
      </c>
      <c r="E1404" s="17" t="s">
        <v>2955</v>
      </c>
      <c r="F1404" t="s">
        <v>1885</v>
      </c>
      <c r="G1404" s="17" t="s">
        <v>1886</v>
      </c>
      <c r="H1404" s="17" t="s">
        <v>1</v>
      </c>
      <c r="I1404" s="17" t="s">
        <v>1441</v>
      </c>
      <c r="J1404" s="17" t="s">
        <v>105</v>
      </c>
      <c r="K1404" s="17" t="s">
        <v>1442</v>
      </c>
    </row>
    <row r="1405" spans="1:11">
      <c r="A1405" s="17" t="s">
        <v>1025</v>
      </c>
      <c r="B1405" s="17" t="s">
        <v>966</v>
      </c>
      <c r="C1405" s="17" t="s">
        <v>965</v>
      </c>
      <c r="D1405" s="17" t="s">
        <v>346</v>
      </c>
      <c r="E1405" s="17" t="s">
        <v>2955</v>
      </c>
      <c r="F1405" t="s">
        <v>1880</v>
      </c>
      <c r="G1405" s="17" t="s">
        <v>1881</v>
      </c>
      <c r="H1405" s="17" t="s">
        <v>1</v>
      </c>
      <c r="I1405" s="17" t="s">
        <v>1441</v>
      </c>
      <c r="J1405" s="17" t="s">
        <v>105</v>
      </c>
      <c r="K1405" s="17" t="s">
        <v>1442</v>
      </c>
    </row>
    <row r="1406" spans="1:11">
      <c r="A1406" s="17" t="s">
        <v>1025</v>
      </c>
      <c r="B1406" s="17" t="s">
        <v>966</v>
      </c>
      <c r="C1406" s="17" t="s">
        <v>965</v>
      </c>
      <c r="D1406" s="17" t="s">
        <v>2038</v>
      </c>
      <c r="E1406" s="17" t="s">
        <v>2955</v>
      </c>
      <c r="F1406" t="s">
        <v>1411</v>
      </c>
      <c r="G1406" s="17" t="s">
        <v>1412</v>
      </c>
      <c r="H1406" s="17" t="s">
        <v>2</v>
      </c>
      <c r="I1406" s="17" t="s">
        <v>1393</v>
      </c>
      <c r="J1406" s="17" t="s">
        <v>1394</v>
      </c>
      <c r="K1406" s="17" t="s">
        <v>1395</v>
      </c>
    </row>
    <row r="1407" spans="1:11">
      <c r="A1407" s="17" t="s">
        <v>1025</v>
      </c>
      <c r="B1407" s="17" t="s">
        <v>966</v>
      </c>
      <c r="C1407" s="17" t="s">
        <v>965</v>
      </c>
      <c r="D1407" s="17" t="s">
        <v>2039</v>
      </c>
      <c r="E1407" s="17" t="s">
        <v>2955</v>
      </c>
      <c r="F1407" t="s">
        <v>1694</v>
      </c>
      <c r="G1407" s="17" t="s">
        <v>1695</v>
      </c>
      <c r="H1407" s="17" t="s">
        <v>2</v>
      </c>
      <c r="I1407" s="17" t="s">
        <v>1407</v>
      </c>
      <c r="J1407" s="17" t="s">
        <v>127</v>
      </c>
      <c r="K1407" s="17" t="s">
        <v>31</v>
      </c>
    </row>
    <row r="1408" spans="1:11">
      <c r="A1408" s="17" t="s">
        <v>1025</v>
      </c>
      <c r="B1408" s="17" t="s">
        <v>966</v>
      </c>
      <c r="C1408" s="17" t="s">
        <v>965</v>
      </c>
      <c r="D1408" s="17" t="s">
        <v>563</v>
      </c>
      <c r="E1408" s="17" t="s">
        <v>2955</v>
      </c>
      <c r="F1408" t="s">
        <v>1779</v>
      </c>
      <c r="G1408" s="17" t="s">
        <v>1780</v>
      </c>
      <c r="H1408" s="17" t="s">
        <v>1</v>
      </c>
      <c r="I1408" s="17" t="s">
        <v>111</v>
      </c>
      <c r="J1408" s="17" t="s">
        <v>143</v>
      </c>
      <c r="K1408" s="17" t="s">
        <v>1501</v>
      </c>
    </row>
    <row r="1409" spans="1:11">
      <c r="A1409" s="17" t="s">
        <v>1025</v>
      </c>
      <c r="B1409" s="17" t="s">
        <v>966</v>
      </c>
      <c r="C1409" s="17" t="s">
        <v>965</v>
      </c>
      <c r="D1409" s="17" t="s">
        <v>566</v>
      </c>
      <c r="E1409" s="17" t="s">
        <v>2955</v>
      </c>
      <c r="F1409" t="s">
        <v>1779</v>
      </c>
      <c r="G1409" s="17" t="s">
        <v>1780</v>
      </c>
      <c r="H1409" s="17" t="s">
        <v>1</v>
      </c>
      <c r="I1409" s="17" t="s">
        <v>111</v>
      </c>
      <c r="J1409" s="17" t="s">
        <v>143</v>
      </c>
      <c r="K1409" s="17" t="s">
        <v>1501</v>
      </c>
    </row>
    <row r="1410" spans="1:11">
      <c r="A1410" s="17" t="s">
        <v>1025</v>
      </c>
      <c r="B1410" s="17" t="s">
        <v>966</v>
      </c>
      <c r="C1410" s="17" t="s">
        <v>965</v>
      </c>
      <c r="D1410" s="17" t="s">
        <v>564</v>
      </c>
      <c r="E1410" s="17" t="s">
        <v>2955</v>
      </c>
      <c r="F1410" t="s">
        <v>1779</v>
      </c>
      <c r="G1410" s="17" t="s">
        <v>1780</v>
      </c>
      <c r="H1410" s="17" t="s">
        <v>1</v>
      </c>
      <c r="I1410" s="17" t="s">
        <v>111</v>
      </c>
      <c r="J1410" s="17" t="s">
        <v>143</v>
      </c>
      <c r="K1410" s="17" t="s">
        <v>1501</v>
      </c>
    </row>
    <row r="1411" spans="1:11">
      <c r="A1411" s="17" t="s">
        <v>1025</v>
      </c>
      <c r="B1411" s="17" t="s">
        <v>966</v>
      </c>
      <c r="C1411" s="17" t="s">
        <v>965</v>
      </c>
      <c r="D1411" s="17" t="s">
        <v>2040</v>
      </c>
      <c r="E1411" s="17" t="s">
        <v>2955</v>
      </c>
      <c r="F1411" t="s">
        <v>1411</v>
      </c>
      <c r="G1411" s="17" t="s">
        <v>1412</v>
      </c>
      <c r="H1411" s="17" t="s">
        <v>2</v>
      </c>
      <c r="I1411" s="17" t="s">
        <v>1393</v>
      </c>
      <c r="J1411" s="17" t="s">
        <v>1394</v>
      </c>
      <c r="K1411" s="17" t="s">
        <v>1395</v>
      </c>
    </row>
    <row r="1412" spans="1:11">
      <c r="A1412" s="17" t="s">
        <v>1025</v>
      </c>
      <c r="B1412" s="17" t="s">
        <v>966</v>
      </c>
      <c r="C1412" s="17" t="s">
        <v>965</v>
      </c>
      <c r="D1412" s="17" t="s">
        <v>2041</v>
      </c>
      <c r="E1412" s="17" t="s">
        <v>2955</v>
      </c>
      <c r="F1412" t="s">
        <v>1411</v>
      </c>
      <c r="G1412" s="17" t="s">
        <v>1412</v>
      </c>
      <c r="H1412" s="17" t="s">
        <v>2</v>
      </c>
      <c r="I1412" s="17" t="s">
        <v>1393</v>
      </c>
      <c r="J1412" s="17" t="s">
        <v>1394</v>
      </c>
      <c r="K1412" s="17" t="s">
        <v>1395</v>
      </c>
    </row>
    <row r="1413" spans="1:11">
      <c r="A1413" s="17" t="s">
        <v>1025</v>
      </c>
      <c r="B1413" s="17" t="s">
        <v>966</v>
      </c>
      <c r="C1413" s="17" t="s">
        <v>2042</v>
      </c>
      <c r="D1413" s="17" t="s">
        <v>2043</v>
      </c>
      <c r="E1413" s="17" t="s">
        <v>2955</v>
      </c>
      <c r="F1413" t="s">
        <v>2044</v>
      </c>
      <c r="G1413" s="17" t="s">
        <v>2045</v>
      </c>
      <c r="H1413" s="17" t="s">
        <v>2046</v>
      </c>
      <c r="I1413" s="17" t="s">
        <v>2047</v>
      </c>
      <c r="J1413" s="17" t="s">
        <v>2048</v>
      </c>
      <c r="K1413" s="17" t="s">
        <v>2049</v>
      </c>
    </row>
    <row r="1414" spans="1:11">
      <c r="A1414" s="17" t="s">
        <v>1025</v>
      </c>
      <c r="B1414" s="17" t="s">
        <v>966</v>
      </c>
      <c r="C1414" s="17" t="s">
        <v>2042</v>
      </c>
      <c r="D1414" s="17" t="s">
        <v>2050</v>
      </c>
      <c r="E1414" s="17" t="s">
        <v>2955</v>
      </c>
      <c r="F1414" t="s">
        <v>2051</v>
      </c>
      <c r="G1414" s="17" t="s">
        <v>2052</v>
      </c>
      <c r="H1414" s="17" t="s">
        <v>2046</v>
      </c>
      <c r="I1414" s="17" t="s">
        <v>2053</v>
      </c>
      <c r="J1414" s="17" t="s">
        <v>2054</v>
      </c>
      <c r="K1414" s="17" t="s">
        <v>2055</v>
      </c>
    </row>
    <row r="1415" spans="1:11">
      <c r="A1415" s="17" t="s">
        <v>1025</v>
      </c>
      <c r="B1415" s="17" t="s">
        <v>966</v>
      </c>
      <c r="C1415" s="17" t="s">
        <v>2042</v>
      </c>
      <c r="D1415" s="17" t="s">
        <v>2056</v>
      </c>
      <c r="E1415" s="17" t="s">
        <v>2955</v>
      </c>
      <c r="F1415" t="s">
        <v>2057</v>
      </c>
      <c r="G1415" s="17" t="s">
        <v>2058</v>
      </c>
      <c r="H1415" s="17" t="s">
        <v>2046</v>
      </c>
      <c r="I1415" s="17" t="s">
        <v>2053</v>
      </c>
      <c r="J1415" s="17" t="s">
        <v>2054</v>
      </c>
      <c r="K1415" s="17" t="s">
        <v>2055</v>
      </c>
    </row>
    <row r="1416" spans="1:11">
      <c r="A1416" s="17" t="s">
        <v>1025</v>
      </c>
      <c r="B1416" s="17" t="s">
        <v>966</v>
      </c>
      <c r="C1416" s="17" t="s">
        <v>2042</v>
      </c>
      <c r="D1416" s="17" t="s">
        <v>2059</v>
      </c>
      <c r="E1416" s="17" t="s">
        <v>2955</v>
      </c>
      <c r="F1416" t="s">
        <v>2060</v>
      </c>
      <c r="G1416" s="17" t="s">
        <v>2061</v>
      </c>
      <c r="H1416" s="17" t="s">
        <v>2046</v>
      </c>
      <c r="I1416" s="17" t="s">
        <v>2053</v>
      </c>
      <c r="J1416" s="17" t="s">
        <v>2054</v>
      </c>
      <c r="K1416" s="17" t="s">
        <v>2055</v>
      </c>
    </row>
    <row r="1417" spans="1:11">
      <c r="A1417" s="17" t="s">
        <v>1025</v>
      </c>
      <c r="B1417" s="17" t="s">
        <v>966</v>
      </c>
      <c r="C1417" s="17" t="s">
        <v>2042</v>
      </c>
      <c r="D1417" s="17" t="s">
        <v>2062</v>
      </c>
      <c r="E1417" s="17" t="s">
        <v>2955</v>
      </c>
      <c r="F1417" t="s">
        <v>2063</v>
      </c>
      <c r="G1417" s="17" t="s">
        <v>2064</v>
      </c>
      <c r="H1417" s="17" t="s">
        <v>2046</v>
      </c>
      <c r="I1417" s="17" t="s">
        <v>2053</v>
      </c>
      <c r="J1417" s="17" t="s">
        <v>2054</v>
      </c>
      <c r="K1417" s="17" t="s">
        <v>2055</v>
      </c>
    </row>
    <row r="1418" spans="1:11">
      <c r="A1418" s="17" t="s">
        <v>1025</v>
      </c>
      <c r="B1418" s="17" t="s">
        <v>966</v>
      </c>
      <c r="C1418" s="17" t="s">
        <v>2042</v>
      </c>
      <c r="D1418" s="17" t="s">
        <v>2065</v>
      </c>
      <c r="E1418" s="17" t="s">
        <v>2955</v>
      </c>
      <c r="F1418" t="s">
        <v>2063</v>
      </c>
      <c r="G1418" s="17" t="s">
        <v>2064</v>
      </c>
      <c r="H1418" s="17" t="s">
        <v>2046</v>
      </c>
      <c r="I1418" s="17" t="s">
        <v>2053</v>
      </c>
      <c r="J1418" s="17" t="s">
        <v>2054</v>
      </c>
      <c r="K1418" s="17" t="s">
        <v>2055</v>
      </c>
    </row>
    <row r="1419" spans="1:11">
      <c r="A1419" s="17" t="s">
        <v>1025</v>
      </c>
      <c r="B1419" s="17" t="s">
        <v>966</v>
      </c>
      <c r="C1419" s="17" t="s">
        <v>2042</v>
      </c>
      <c r="D1419" s="17" t="s">
        <v>2066</v>
      </c>
      <c r="E1419" s="17" t="s">
        <v>2955</v>
      </c>
      <c r="F1419" t="s">
        <v>2067</v>
      </c>
      <c r="G1419" s="17" t="s">
        <v>2068</v>
      </c>
      <c r="H1419" s="17" t="s">
        <v>2046</v>
      </c>
      <c r="I1419" s="17" t="s">
        <v>2053</v>
      </c>
      <c r="J1419" s="17" t="s">
        <v>2054</v>
      </c>
      <c r="K1419" s="17" t="s">
        <v>2055</v>
      </c>
    </row>
    <row r="1420" spans="1:11">
      <c r="A1420" s="17" t="s">
        <v>1025</v>
      </c>
      <c r="B1420" s="17" t="s">
        <v>966</v>
      </c>
      <c r="C1420" s="17" t="s">
        <v>2042</v>
      </c>
      <c r="D1420" s="17" t="s">
        <v>2069</v>
      </c>
      <c r="E1420" s="17" t="s">
        <v>2955</v>
      </c>
      <c r="F1420" t="s">
        <v>2067</v>
      </c>
      <c r="G1420" s="17" t="s">
        <v>2068</v>
      </c>
      <c r="H1420" s="17" t="s">
        <v>2046</v>
      </c>
      <c r="I1420" s="17" t="s">
        <v>2053</v>
      </c>
      <c r="J1420" s="17" t="s">
        <v>2054</v>
      </c>
      <c r="K1420" s="17" t="s">
        <v>2055</v>
      </c>
    </row>
    <row r="1421" spans="1:11">
      <c r="A1421" s="17" t="s">
        <v>1025</v>
      </c>
      <c r="B1421" s="17" t="s">
        <v>966</v>
      </c>
      <c r="C1421" s="17" t="s">
        <v>2042</v>
      </c>
      <c r="D1421" s="17" t="s">
        <v>2070</v>
      </c>
      <c r="E1421" s="17" t="s">
        <v>2955</v>
      </c>
      <c r="F1421" t="s">
        <v>2071</v>
      </c>
      <c r="G1421" s="17" t="s">
        <v>2072</v>
      </c>
      <c r="H1421" s="17" t="s">
        <v>2046</v>
      </c>
      <c r="I1421" s="17" t="s">
        <v>2053</v>
      </c>
      <c r="J1421" s="17" t="s">
        <v>2054</v>
      </c>
      <c r="K1421" s="17" t="s">
        <v>2055</v>
      </c>
    </row>
    <row r="1422" spans="1:11">
      <c r="A1422" s="17" t="s">
        <v>1025</v>
      </c>
      <c r="B1422" s="17" t="s">
        <v>966</v>
      </c>
      <c r="C1422" s="17" t="s">
        <v>2042</v>
      </c>
      <c r="D1422" s="17" t="s">
        <v>2073</v>
      </c>
      <c r="E1422" s="17" t="s">
        <v>2955</v>
      </c>
      <c r="F1422" t="s">
        <v>2074</v>
      </c>
      <c r="G1422" s="17" t="s">
        <v>2075</v>
      </c>
      <c r="H1422" s="17" t="s">
        <v>2046</v>
      </c>
      <c r="I1422" s="17" t="s">
        <v>2053</v>
      </c>
      <c r="J1422" s="17" t="s">
        <v>2054</v>
      </c>
      <c r="K1422" s="17" t="s">
        <v>2055</v>
      </c>
    </row>
    <row r="1423" spans="1:11">
      <c r="A1423" s="17" t="s">
        <v>1025</v>
      </c>
      <c r="B1423" s="17" t="s">
        <v>966</v>
      </c>
      <c r="C1423" s="17" t="s">
        <v>2042</v>
      </c>
      <c r="D1423" s="17" t="s">
        <v>2076</v>
      </c>
      <c r="E1423" s="17" t="s">
        <v>2955</v>
      </c>
      <c r="F1423" t="s">
        <v>2074</v>
      </c>
      <c r="G1423" s="17" t="s">
        <v>2075</v>
      </c>
      <c r="H1423" s="17" t="s">
        <v>2046</v>
      </c>
      <c r="I1423" s="17" t="s">
        <v>2053</v>
      </c>
      <c r="J1423" s="17" t="s">
        <v>2054</v>
      </c>
      <c r="K1423" s="17" t="s">
        <v>2055</v>
      </c>
    </row>
    <row r="1424" spans="1:11">
      <c r="A1424" s="17" t="s">
        <v>1025</v>
      </c>
      <c r="B1424" s="17" t="s">
        <v>966</v>
      </c>
      <c r="C1424" s="17" t="s">
        <v>2042</v>
      </c>
      <c r="D1424" s="17" t="s">
        <v>2077</v>
      </c>
      <c r="E1424" s="17" t="s">
        <v>2955</v>
      </c>
      <c r="F1424" t="s">
        <v>2074</v>
      </c>
      <c r="G1424" s="17" t="s">
        <v>2075</v>
      </c>
      <c r="H1424" s="17" t="s">
        <v>2046</v>
      </c>
      <c r="I1424" s="17" t="s">
        <v>2053</v>
      </c>
      <c r="J1424" s="17" t="s">
        <v>2054</v>
      </c>
      <c r="K1424" s="17" t="s">
        <v>2055</v>
      </c>
    </row>
    <row r="1425" spans="1:11">
      <c r="A1425" s="17" t="s">
        <v>1025</v>
      </c>
      <c r="B1425" s="17" t="s">
        <v>966</v>
      </c>
      <c r="C1425" s="17" t="s">
        <v>2042</v>
      </c>
      <c r="D1425" s="17" t="s">
        <v>2078</v>
      </c>
      <c r="E1425" s="17" t="s">
        <v>2955</v>
      </c>
      <c r="F1425" t="s">
        <v>2079</v>
      </c>
      <c r="G1425" s="17" t="s">
        <v>2080</v>
      </c>
      <c r="H1425" s="17" t="s">
        <v>2046</v>
      </c>
      <c r="I1425" s="17" t="s">
        <v>2053</v>
      </c>
      <c r="J1425" s="17" t="s">
        <v>2054</v>
      </c>
      <c r="K1425" s="17" t="s">
        <v>2055</v>
      </c>
    </row>
    <row r="1426" spans="1:11">
      <c r="A1426" s="17" t="s">
        <v>1025</v>
      </c>
      <c r="B1426" s="17" t="s">
        <v>966</v>
      </c>
      <c r="C1426" s="17" t="s">
        <v>2042</v>
      </c>
      <c r="D1426" s="17" t="s">
        <v>2081</v>
      </c>
      <c r="E1426" s="17" t="s">
        <v>2955</v>
      </c>
      <c r="F1426" t="s">
        <v>2074</v>
      </c>
      <c r="G1426" s="17" t="s">
        <v>2075</v>
      </c>
      <c r="H1426" s="17" t="s">
        <v>2046</v>
      </c>
      <c r="I1426" s="17" t="s">
        <v>2053</v>
      </c>
      <c r="J1426" s="17" t="s">
        <v>2054</v>
      </c>
      <c r="K1426" s="17" t="s">
        <v>2055</v>
      </c>
    </row>
    <row r="1427" spans="1:11">
      <c r="A1427" s="17" t="s">
        <v>1025</v>
      </c>
      <c r="B1427" s="17" t="s">
        <v>966</v>
      </c>
      <c r="C1427" s="17" t="s">
        <v>2042</v>
      </c>
      <c r="D1427" s="17" t="s">
        <v>2082</v>
      </c>
      <c r="E1427" s="17" t="s">
        <v>2955</v>
      </c>
      <c r="F1427" t="s">
        <v>2083</v>
      </c>
      <c r="G1427" s="17" t="s">
        <v>2084</v>
      </c>
      <c r="H1427" s="17" t="s">
        <v>2046</v>
      </c>
      <c r="I1427" s="17" t="s">
        <v>2053</v>
      </c>
      <c r="J1427" s="17" t="s">
        <v>2054</v>
      </c>
      <c r="K1427" s="17" t="s">
        <v>2055</v>
      </c>
    </row>
    <row r="1428" spans="1:11">
      <c r="A1428" s="17" t="s">
        <v>1025</v>
      </c>
      <c r="B1428" s="17" t="s">
        <v>966</v>
      </c>
      <c r="C1428" s="17" t="s">
        <v>2042</v>
      </c>
      <c r="D1428" s="17" t="s">
        <v>2085</v>
      </c>
      <c r="E1428" s="17" t="s">
        <v>2955</v>
      </c>
      <c r="F1428" t="s">
        <v>2067</v>
      </c>
      <c r="G1428" s="17" t="s">
        <v>2068</v>
      </c>
      <c r="H1428" s="17" t="s">
        <v>2046</v>
      </c>
      <c r="I1428" s="17" t="s">
        <v>2053</v>
      </c>
      <c r="J1428" s="17" t="s">
        <v>2054</v>
      </c>
      <c r="K1428" s="17" t="s">
        <v>2055</v>
      </c>
    </row>
    <row r="1429" spans="1:11">
      <c r="A1429" s="17" t="s">
        <v>1025</v>
      </c>
      <c r="B1429" s="17" t="s">
        <v>966</v>
      </c>
      <c r="C1429" s="17" t="s">
        <v>2042</v>
      </c>
      <c r="D1429" s="17" t="s">
        <v>2086</v>
      </c>
      <c r="E1429" s="17" t="s">
        <v>2955</v>
      </c>
      <c r="F1429" t="s">
        <v>2074</v>
      </c>
      <c r="G1429" s="17" t="s">
        <v>2075</v>
      </c>
      <c r="H1429" s="17" t="s">
        <v>2046</v>
      </c>
      <c r="I1429" s="17" t="s">
        <v>2053</v>
      </c>
      <c r="J1429" s="17" t="s">
        <v>2054</v>
      </c>
      <c r="K1429" s="17" t="s">
        <v>2055</v>
      </c>
    </row>
    <row r="1430" spans="1:11">
      <c r="A1430" s="17" t="s">
        <v>1025</v>
      </c>
      <c r="B1430" s="17" t="s">
        <v>966</v>
      </c>
      <c r="C1430" s="17" t="s">
        <v>2042</v>
      </c>
      <c r="D1430" s="17" t="s">
        <v>2087</v>
      </c>
      <c r="E1430" s="17" t="s">
        <v>2955</v>
      </c>
      <c r="F1430" t="s">
        <v>2079</v>
      </c>
      <c r="G1430" s="17" t="s">
        <v>2080</v>
      </c>
      <c r="H1430" s="17" t="s">
        <v>2046</v>
      </c>
      <c r="I1430" s="17" t="s">
        <v>2053</v>
      </c>
      <c r="J1430" s="17" t="s">
        <v>2054</v>
      </c>
      <c r="K1430" s="17" t="s">
        <v>2055</v>
      </c>
    </row>
    <row r="1431" spans="1:11">
      <c r="A1431" s="17" t="s">
        <v>1025</v>
      </c>
      <c r="B1431" s="17" t="s">
        <v>966</v>
      </c>
      <c r="C1431" s="17" t="s">
        <v>2042</v>
      </c>
      <c r="D1431" s="17" t="s">
        <v>2088</v>
      </c>
      <c r="E1431" s="17" t="s">
        <v>2955</v>
      </c>
      <c r="F1431" t="s">
        <v>2074</v>
      </c>
      <c r="G1431" s="17" t="s">
        <v>2075</v>
      </c>
      <c r="H1431" s="17" t="s">
        <v>2046</v>
      </c>
      <c r="I1431" s="17" t="s">
        <v>2053</v>
      </c>
      <c r="J1431" s="17" t="s">
        <v>2054</v>
      </c>
      <c r="K1431" s="17" t="s">
        <v>2055</v>
      </c>
    </row>
    <row r="1432" spans="1:11">
      <c r="A1432" s="17" t="s">
        <v>1025</v>
      </c>
      <c r="B1432" s="17" t="s">
        <v>966</v>
      </c>
      <c r="C1432" s="17" t="s">
        <v>2042</v>
      </c>
      <c r="D1432" s="17" t="s">
        <v>2089</v>
      </c>
      <c r="E1432" s="17" t="s">
        <v>2955</v>
      </c>
      <c r="F1432" t="s">
        <v>2083</v>
      </c>
      <c r="G1432" s="17" t="s">
        <v>2084</v>
      </c>
      <c r="H1432" s="17" t="s">
        <v>2046</v>
      </c>
      <c r="I1432" s="17" t="s">
        <v>2053</v>
      </c>
      <c r="J1432" s="17" t="s">
        <v>2054</v>
      </c>
      <c r="K1432" s="17" t="s">
        <v>2055</v>
      </c>
    </row>
    <row r="1433" spans="1:11">
      <c r="A1433" s="17" t="s">
        <v>1025</v>
      </c>
      <c r="B1433" s="17" t="s">
        <v>966</v>
      </c>
      <c r="C1433" s="17" t="s">
        <v>2042</v>
      </c>
      <c r="D1433" s="17" t="s">
        <v>2090</v>
      </c>
      <c r="E1433" s="17" t="s">
        <v>2955</v>
      </c>
      <c r="F1433" t="s">
        <v>2067</v>
      </c>
      <c r="G1433" s="17" t="s">
        <v>2068</v>
      </c>
      <c r="H1433" s="17" t="s">
        <v>2046</v>
      </c>
      <c r="I1433" s="17" t="s">
        <v>2053</v>
      </c>
      <c r="J1433" s="17" t="s">
        <v>2054</v>
      </c>
      <c r="K1433" s="17" t="s">
        <v>2055</v>
      </c>
    </row>
    <row r="1434" spans="1:11">
      <c r="A1434" s="17" t="s">
        <v>1025</v>
      </c>
      <c r="B1434" s="17" t="s">
        <v>966</v>
      </c>
      <c r="C1434" s="17" t="s">
        <v>2042</v>
      </c>
      <c r="D1434" s="17" t="s">
        <v>2091</v>
      </c>
      <c r="E1434" s="17" t="s">
        <v>2955</v>
      </c>
      <c r="F1434" t="s">
        <v>2083</v>
      </c>
      <c r="G1434" s="17" t="s">
        <v>2084</v>
      </c>
      <c r="H1434" s="17" t="s">
        <v>2046</v>
      </c>
      <c r="I1434" s="17" t="s">
        <v>2053</v>
      </c>
      <c r="J1434" s="17" t="s">
        <v>2054</v>
      </c>
      <c r="K1434" s="17" t="s">
        <v>2055</v>
      </c>
    </row>
    <row r="1435" spans="1:11">
      <c r="A1435" s="17" t="s">
        <v>1025</v>
      </c>
      <c r="B1435" s="17" t="s">
        <v>966</v>
      </c>
      <c r="C1435" s="17" t="s">
        <v>2042</v>
      </c>
      <c r="D1435" s="17" t="s">
        <v>2092</v>
      </c>
      <c r="E1435" s="17" t="s">
        <v>2955</v>
      </c>
      <c r="F1435" t="s">
        <v>2067</v>
      </c>
      <c r="G1435" s="17" t="s">
        <v>2068</v>
      </c>
      <c r="H1435" s="17" t="s">
        <v>2046</v>
      </c>
      <c r="I1435" s="17" t="s">
        <v>2053</v>
      </c>
      <c r="J1435" s="17" t="s">
        <v>2054</v>
      </c>
      <c r="K1435" s="17" t="s">
        <v>2055</v>
      </c>
    </row>
    <row r="1436" spans="1:11">
      <c r="A1436" s="17" t="s">
        <v>1025</v>
      </c>
      <c r="B1436" s="17" t="s">
        <v>966</v>
      </c>
      <c r="C1436" s="17" t="s">
        <v>2042</v>
      </c>
      <c r="D1436" s="17" t="s">
        <v>2093</v>
      </c>
      <c r="E1436" s="17" t="s">
        <v>2955</v>
      </c>
      <c r="F1436" t="s">
        <v>2094</v>
      </c>
      <c r="G1436" s="17" t="s">
        <v>2095</v>
      </c>
      <c r="H1436" s="17" t="s">
        <v>2046</v>
      </c>
      <c r="I1436" s="17" t="s">
        <v>2047</v>
      </c>
      <c r="J1436" s="17" t="s">
        <v>2048</v>
      </c>
      <c r="K1436" s="17" t="s">
        <v>2049</v>
      </c>
    </row>
    <row r="1437" spans="1:11">
      <c r="A1437" s="17" t="s">
        <v>1025</v>
      </c>
      <c r="B1437" s="17" t="s">
        <v>966</v>
      </c>
      <c r="C1437" s="17" t="s">
        <v>2042</v>
      </c>
      <c r="D1437" s="17" t="s">
        <v>2096</v>
      </c>
      <c r="E1437" s="17" t="s">
        <v>2955</v>
      </c>
      <c r="F1437" t="s">
        <v>2094</v>
      </c>
      <c r="G1437" s="17" t="s">
        <v>2095</v>
      </c>
      <c r="H1437" s="17" t="s">
        <v>2046</v>
      </c>
      <c r="I1437" s="17" t="s">
        <v>2047</v>
      </c>
      <c r="J1437" s="17" t="s">
        <v>2048</v>
      </c>
      <c r="K1437" s="17" t="s">
        <v>2049</v>
      </c>
    </row>
    <row r="1438" spans="1:11">
      <c r="A1438" s="17" t="s">
        <v>1025</v>
      </c>
      <c r="B1438" s="17" t="s">
        <v>966</v>
      </c>
      <c r="C1438" s="17" t="s">
        <v>2042</v>
      </c>
      <c r="D1438" s="17" t="s">
        <v>2097</v>
      </c>
      <c r="E1438" s="17" t="s">
        <v>2955</v>
      </c>
      <c r="F1438" t="s">
        <v>2098</v>
      </c>
      <c r="G1438" s="17" t="s">
        <v>2099</v>
      </c>
      <c r="H1438" s="17" t="s">
        <v>2100</v>
      </c>
      <c r="I1438" s="17" t="s">
        <v>689</v>
      </c>
      <c r="J1438" s="17" t="s">
        <v>688</v>
      </c>
      <c r="K1438" s="17" t="s">
        <v>2101</v>
      </c>
    </row>
    <row r="1439" spans="1:11">
      <c r="A1439" s="17" t="s">
        <v>1025</v>
      </c>
      <c r="B1439" s="17" t="s">
        <v>966</v>
      </c>
      <c r="C1439" s="17" t="s">
        <v>2042</v>
      </c>
      <c r="D1439" s="17" t="s">
        <v>2102</v>
      </c>
      <c r="E1439" s="17" t="s">
        <v>2955</v>
      </c>
      <c r="F1439" t="s">
        <v>2067</v>
      </c>
      <c r="G1439" s="17" t="s">
        <v>2068</v>
      </c>
      <c r="H1439" s="17" t="s">
        <v>2046</v>
      </c>
      <c r="I1439" s="17" t="s">
        <v>2053</v>
      </c>
      <c r="J1439" s="17" t="s">
        <v>2054</v>
      </c>
      <c r="K1439" s="17" t="s">
        <v>2055</v>
      </c>
    </row>
    <row r="1440" spans="1:11">
      <c r="A1440" s="17" t="s">
        <v>1025</v>
      </c>
      <c r="B1440" s="17" t="s">
        <v>966</v>
      </c>
      <c r="C1440" s="17" t="s">
        <v>2042</v>
      </c>
      <c r="D1440" s="17" t="s">
        <v>2103</v>
      </c>
      <c r="E1440" s="17" t="s">
        <v>2955</v>
      </c>
      <c r="F1440" t="s">
        <v>2083</v>
      </c>
      <c r="G1440" s="17" t="s">
        <v>2084</v>
      </c>
      <c r="H1440" s="17" t="s">
        <v>2046</v>
      </c>
      <c r="I1440" s="17" t="s">
        <v>2053</v>
      </c>
      <c r="J1440" s="17" t="s">
        <v>2054</v>
      </c>
      <c r="K1440" s="17" t="s">
        <v>2055</v>
      </c>
    </row>
    <row r="1441" spans="1:11">
      <c r="A1441" s="17" t="s">
        <v>1025</v>
      </c>
      <c r="B1441" s="17" t="s">
        <v>966</v>
      </c>
      <c r="C1441" s="17" t="s">
        <v>2042</v>
      </c>
      <c r="D1441" s="17" t="s">
        <v>2104</v>
      </c>
      <c r="E1441" s="17" t="s">
        <v>2955</v>
      </c>
      <c r="F1441" t="s">
        <v>2105</v>
      </c>
      <c r="G1441" s="17" t="s">
        <v>2106</v>
      </c>
      <c r="H1441" s="17" t="s">
        <v>2100</v>
      </c>
      <c r="I1441" s="17" t="s">
        <v>2107</v>
      </c>
      <c r="J1441" s="17" t="s">
        <v>2108</v>
      </c>
      <c r="K1441" s="17" t="s">
        <v>2109</v>
      </c>
    </row>
    <row r="1442" spans="1:11">
      <c r="A1442" s="17" t="s">
        <v>1025</v>
      </c>
      <c r="B1442" s="17" t="s">
        <v>966</v>
      </c>
      <c r="C1442" s="17" t="s">
        <v>2042</v>
      </c>
      <c r="D1442" s="17" t="s">
        <v>2112</v>
      </c>
      <c r="E1442" s="17" t="s">
        <v>2955</v>
      </c>
      <c r="F1442" t="s">
        <v>2105</v>
      </c>
      <c r="G1442" s="17" t="s">
        <v>2106</v>
      </c>
      <c r="H1442" s="17" t="s">
        <v>2100</v>
      </c>
      <c r="I1442" s="17" t="s">
        <v>2107</v>
      </c>
      <c r="J1442" s="17" t="s">
        <v>2108</v>
      </c>
      <c r="K1442" s="17" t="s">
        <v>2109</v>
      </c>
    </row>
    <row r="1443" spans="1:11">
      <c r="A1443" s="17" t="s">
        <v>1025</v>
      </c>
      <c r="B1443" s="17" t="s">
        <v>966</v>
      </c>
      <c r="C1443" s="17" t="s">
        <v>2042</v>
      </c>
      <c r="D1443" s="17" t="s">
        <v>2113</v>
      </c>
      <c r="E1443" s="17" t="s">
        <v>2955</v>
      </c>
      <c r="F1443" t="s">
        <v>2105</v>
      </c>
      <c r="G1443" s="17" t="s">
        <v>2106</v>
      </c>
      <c r="H1443" s="17" t="s">
        <v>2100</v>
      </c>
      <c r="I1443" s="17" t="s">
        <v>2107</v>
      </c>
      <c r="J1443" s="17" t="s">
        <v>2108</v>
      </c>
      <c r="K1443" s="17" t="s">
        <v>2109</v>
      </c>
    </row>
    <row r="1444" spans="1:11">
      <c r="A1444" s="17" t="s">
        <v>1025</v>
      </c>
      <c r="B1444" s="17" t="s">
        <v>966</v>
      </c>
      <c r="C1444" s="17" t="s">
        <v>2042</v>
      </c>
      <c r="D1444" s="17" t="s">
        <v>2114</v>
      </c>
      <c r="E1444" s="17" t="s">
        <v>2955</v>
      </c>
      <c r="F1444" t="s">
        <v>2105</v>
      </c>
      <c r="G1444" s="17" t="s">
        <v>2106</v>
      </c>
      <c r="H1444" s="17" t="s">
        <v>2100</v>
      </c>
      <c r="I1444" s="17" t="s">
        <v>2107</v>
      </c>
      <c r="J1444" s="17" t="s">
        <v>2108</v>
      </c>
      <c r="K1444" s="17" t="s">
        <v>2109</v>
      </c>
    </row>
    <row r="1445" spans="1:11">
      <c r="A1445" s="17" t="s">
        <v>1025</v>
      </c>
      <c r="B1445" s="17" t="s">
        <v>966</v>
      </c>
      <c r="C1445" s="17" t="s">
        <v>2042</v>
      </c>
      <c r="D1445" s="17" t="s">
        <v>2115</v>
      </c>
      <c r="E1445" s="17" t="s">
        <v>2955</v>
      </c>
      <c r="F1445" t="s">
        <v>2105</v>
      </c>
      <c r="G1445" s="17" t="s">
        <v>2106</v>
      </c>
      <c r="H1445" s="17" t="s">
        <v>2100</v>
      </c>
      <c r="I1445" s="17" t="s">
        <v>2107</v>
      </c>
      <c r="J1445" s="17" t="s">
        <v>2108</v>
      </c>
      <c r="K1445" s="17" t="s">
        <v>2109</v>
      </c>
    </row>
    <row r="1446" spans="1:11">
      <c r="A1446" s="17" t="s">
        <v>1025</v>
      </c>
      <c r="B1446" s="17" t="s">
        <v>966</v>
      </c>
      <c r="C1446" s="17" t="s">
        <v>2042</v>
      </c>
      <c r="D1446" s="17" t="s">
        <v>2116</v>
      </c>
      <c r="E1446" s="17" t="s">
        <v>2955</v>
      </c>
      <c r="F1446" t="s">
        <v>2110</v>
      </c>
      <c r="G1446" s="17" t="s">
        <v>2111</v>
      </c>
      <c r="H1446" s="17" t="s">
        <v>2100</v>
      </c>
      <c r="I1446" s="17" t="s">
        <v>2107</v>
      </c>
      <c r="J1446" s="17" t="s">
        <v>2108</v>
      </c>
      <c r="K1446" s="17" t="s">
        <v>2109</v>
      </c>
    </row>
    <row r="1447" spans="1:11">
      <c r="A1447" s="17" t="s">
        <v>1025</v>
      </c>
      <c r="B1447" s="17" t="s">
        <v>966</v>
      </c>
      <c r="C1447" s="17" t="s">
        <v>2042</v>
      </c>
      <c r="D1447" s="17" t="s">
        <v>2117</v>
      </c>
      <c r="E1447" s="17" t="s">
        <v>2955</v>
      </c>
      <c r="F1447" t="s">
        <v>2105</v>
      </c>
      <c r="G1447" s="17" t="s">
        <v>2106</v>
      </c>
      <c r="H1447" s="17" t="s">
        <v>2100</v>
      </c>
      <c r="I1447" s="17" t="s">
        <v>2107</v>
      </c>
      <c r="J1447" s="17" t="s">
        <v>2108</v>
      </c>
      <c r="K1447" s="17" t="s">
        <v>2109</v>
      </c>
    </row>
    <row r="1448" spans="1:11">
      <c r="A1448" s="17" t="s">
        <v>1025</v>
      </c>
      <c r="B1448" s="17" t="s">
        <v>966</v>
      </c>
      <c r="C1448" s="17" t="s">
        <v>2042</v>
      </c>
      <c r="D1448" s="17" t="s">
        <v>2118</v>
      </c>
      <c r="E1448" s="17" t="s">
        <v>2955</v>
      </c>
      <c r="F1448" t="s">
        <v>2119</v>
      </c>
      <c r="G1448" s="17" t="s">
        <v>2120</v>
      </c>
      <c r="H1448" s="17" t="s">
        <v>2100</v>
      </c>
      <c r="I1448" s="17" t="s">
        <v>689</v>
      </c>
      <c r="J1448" s="17" t="s">
        <v>688</v>
      </c>
      <c r="K1448" s="17" t="s">
        <v>2101</v>
      </c>
    </row>
    <row r="1449" spans="1:11">
      <c r="A1449" s="17" t="s">
        <v>1025</v>
      </c>
      <c r="B1449" s="17" t="s">
        <v>966</v>
      </c>
      <c r="C1449" s="17" t="s">
        <v>2042</v>
      </c>
      <c r="D1449" s="17" t="s">
        <v>2121</v>
      </c>
      <c r="E1449" s="17" t="s">
        <v>2955</v>
      </c>
      <c r="F1449" t="s">
        <v>2122</v>
      </c>
      <c r="G1449" s="17" t="s">
        <v>2123</v>
      </c>
      <c r="H1449" s="17" t="s">
        <v>2100</v>
      </c>
      <c r="I1449" s="17" t="s">
        <v>689</v>
      </c>
      <c r="J1449" s="17" t="s">
        <v>688</v>
      </c>
      <c r="K1449" s="17" t="s">
        <v>2101</v>
      </c>
    </row>
    <row r="1450" spans="1:11">
      <c r="A1450" s="17" t="s">
        <v>1025</v>
      </c>
      <c r="B1450" s="17" t="s">
        <v>966</v>
      </c>
      <c r="C1450" s="17" t="s">
        <v>2042</v>
      </c>
      <c r="D1450" s="17" t="s">
        <v>2124</v>
      </c>
      <c r="E1450" s="17" t="s">
        <v>2955</v>
      </c>
      <c r="F1450" t="s">
        <v>2122</v>
      </c>
      <c r="G1450" s="17" t="s">
        <v>2123</v>
      </c>
      <c r="H1450" s="17" t="s">
        <v>2100</v>
      </c>
      <c r="I1450" s="17" t="s">
        <v>689</v>
      </c>
      <c r="J1450" s="17" t="s">
        <v>688</v>
      </c>
      <c r="K1450" s="17" t="s">
        <v>2101</v>
      </c>
    </row>
    <row r="1451" spans="1:11">
      <c r="A1451" s="17" t="s">
        <v>1025</v>
      </c>
      <c r="B1451" s="17" t="s">
        <v>966</v>
      </c>
      <c r="C1451" s="17" t="s">
        <v>2042</v>
      </c>
      <c r="D1451" s="17" t="s">
        <v>2125</v>
      </c>
      <c r="E1451" s="17" t="s">
        <v>2955</v>
      </c>
      <c r="F1451" t="s">
        <v>2119</v>
      </c>
      <c r="G1451" s="17" t="s">
        <v>2120</v>
      </c>
      <c r="H1451" s="17" t="s">
        <v>2100</v>
      </c>
      <c r="I1451" s="17" t="s">
        <v>689</v>
      </c>
      <c r="J1451" s="17" t="s">
        <v>688</v>
      </c>
      <c r="K1451" s="17" t="s">
        <v>2101</v>
      </c>
    </row>
    <row r="1452" spans="1:11">
      <c r="A1452" s="17" t="s">
        <v>1025</v>
      </c>
      <c r="B1452" s="17" t="s">
        <v>966</v>
      </c>
      <c r="C1452" s="17" t="s">
        <v>2042</v>
      </c>
      <c r="D1452" s="17" t="s">
        <v>2126</v>
      </c>
      <c r="E1452" s="17" t="s">
        <v>2955</v>
      </c>
      <c r="F1452" t="s">
        <v>2119</v>
      </c>
      <c r="G1452" s="17" t="s">
        <v>2120</v>
      </c>
      <c r="H1452" s="17" t="s">
        <v>2100</v>
      </c>
      <c r="I1452" s="17" t="s">
        <v>689</v>
      </c>
      <c r="J1452" s="17" t="s">
        <v>688</v>
      </c>
      <c r="K1452" s="17" t="s">
        <v>2101</v>
      </c>
    </row>
    <row r="1453" spans="1:11">
      <c r="A1453" s="17" t="s">
        <v>1025</v>
      </c>
      <c r="B1453" s="17" t="s">
        <v>966</v>
      </c>
      <c r="C1453" s="17" t="s">
        <v>2042</v>
      </c>
      <c r="D1453" s="17" t="s">
        <v>2127</v>
      </c>
      <c r="E1453" s="17" t="s">
        <v>2955</v>
      </c>
      <c r="F1453" t="s">
        <v>2119</v>
      </c>
      <c r="G1453" s="17" t="s">
        <v>2120</v>
      </c>
      <c r="H1453" s="17" t="s">
        <v>2100</v>
      </c>
      <c r="I1453" s="17" t="s">
        <v>689</v>
      </c>
      <c r="J1453" s="17" t="s">
        <v>688</v>
      </c>
      <c r="K1453" s="17" t="s">
        <v>2101</v>
      </c>
    </row>
    <row r="1454" spans="1:11">
      <c r="A1454" s="17" t="s">
        <v>1025</v>
      </c>
      <c r="B1454" s="17" t="s">
        <v>966</v>
      </c>
      <c r="C1454" s="17" t="s">
        <v>2042</v>
      </c>
      <c r="D1454" s="17" t="s">
        <v>2128</v>
      </c>
      <c r="E1454" s="17" t="s">
        <v>2955</v>
      </c>
      <c r="F1454" t="s">
        <v>2122</v>
      </c>
      <c r="G1454" s="17" t="s">
        <v>2123</v>
      </c>
      <c r="H1454" s="17" t="s">
        <v>2100</v>
      </c>
      <c r="I1454" s="17" t="s">
        <v>689</v>
      </c>
      <c r="J1454" s="17" t="s">
        <v>688</v>
      </c>
      <c r="K1454" s="17" t="s">
        <v>2101</v>
      </c>
    </row>
    <row r="1455" spans="1:11">
      <c r="A1455" s="17" t="s">
        <v>1025</v>
      </c>
      <c r="B1455" s="17" t="s">
        <v>966</v>
      </c>
      <c r="C1455" s="17" t="s">
        <v>2042</v>
      </c>
      <c r="D1455" s="17" t="s">
        <v>2129</v>
      </c>
      <c r="E1455" s="17" t="s">
        <v>2955</v>
      </c>
      <c r="F1455" t="s">
        <v>2098</v>
      </c>
      <c r="G1455" s="17" t="s">
        <v>2099</v>
      </c>
      <c r="H1455" s="17" t="s">
        <v>2100</v>
      </c>
      <c r="I1455" s="17" t="s">
        <v>689</v>
      </c>
      <c r="J1455" s="17" t="s">
        <v>688</v>
      </c>
      <c r="K1455" s="17" t="s">
        <v>2101</v>
      </c>
    </row>
    <row r="1456" spans="1:11">
      <c r="A1456" s="17" t="s">
        <v>1025</v>
      </c>
      <c r="B1456" s="17" t="s">
        <v>966</v>
      </c>
      <c r="C1456" s="17" t="s">
        <v>2042</v>
      </c>
      <c r="D1456" s="17" t="s">
        <v>2130</v>
      </c>
      <c r="E1456" s="17" t="s">
        <v>2955</v>
      </c>
      <c r="F1456" t="s">
        <v>2119</v>
      </c>
      <c r="G1456" s="17" t="s">
        <v>2120</v>
      </c>
      <c r="H1456" s="17" t="s">
        <v>2100</v>
      </c>
      <c r="I1456" s="17" t="s">
        <v>689</v>
      </c>
      <c r="J1456" s="17" t="s">
        <v>688</v>
      </c>
      <c r="K1456" s="17" t="s">
        <v>2101</v>
      </c>
    </row>
    <row r="1457" spans="1:11">
      <c r="A1457" s="17" t="s">
        <v>1025</v>
      </c>
      <c r="B1457" s="17" t="s">
        <v>966</v>
      </c>
      <c r="C1457" s="17" t="s">
        <v>2042</v>
      </c>
      <c r="D1457" s="17" t="s">
        <v>2131</v>
      </c>
      <c r="E1457" s="17" t="s">
        <v>2955</v>
      </c>
      <c r="F1457" t="s">
        <v>2098</v>
      </c>
      <c r="G1457" s="17" t="s">
        <v>2099</v>
      </c>
      <c r="H1457" s="17" t="s">
        <v>2100</v>
      </c>
      <c r="I1457" s="17" t="s">
        <v>689</v>
      </c>
      <c r="J1457" s="17" t="s">
        <v>688</v>
      </c>
      <c r="K1457" s="17" t="s">
        <v>2101</v>
      </c>
    </row>
    <row r="1458" spans="1:11">
      <c r="A1458" s="17" t="s">
        <v>1025</v>
      </c>
      <c r="B1458" s="17" t="s">
        <v>966</v>
      </c>
      <c r="C1458" s="17" t="s">
        <v>2042</v>
      </c>
      <c r="D1458" s="17" t="s">
        <v>2132</v>
      </c>
      <c r="E1458" s="17" t="s">
        <v>2955</v>
      </c>
      <c r="F1458" t="s">
        <v>2098</v>
      </c>
      <c r="G1458" s="17" t="s">
        <v>2099</v>
      </c>
      <c r="H1458" s="17" t="s">
        <v>2100</v>
      </c>
      <c r="I1458" s="17" t="s">
        <v>689</v>
      </c>
      <c r="J1458" s="17" t="s">
        <v>688</v>
      </c>
      <c r="K1458" s="17" t="s">
        <v>2101</v>
      </c>
    </row>
    <row r="1459" spans="1:11">
      <c r="A1459" s="17" t="s">
        <v>1025</v>
      </c>
      <c r="B1459" s="17" t="s">
        <v>966</v>
      </c>
      <c r="C1459" s="17" t="s">
        <v>2042</v>
      </c>
      <c r="D1459" s="17" t="s">
        <v>2133</v>
      </c>
      <c r="E1459" s="17" t="s">
        <v>2955</v>
      </c>
      <c r="F1459" t="s">
        <v>2119</v>
      </c>
      <c r="G1459" s="17" t="s">
        <v>2120</v>
      </c>
      <c r="H1459" s="17" t="s">
        <v>2100</v>
      </c>
      <c r="I1459" s="17" t="s">
        <v>689</v>
      </c>
      <c r="J1459" s="17" t="s">
        <v>688</v>
      </c>
      <c r="K1459" s="17" t="s">
        <v>2101</v>
      </c>
    </row>
    <row r="1460" spans="1:11">
      <c r="A1460" s="17" t="s">
        <v>1025</v>
      </c>
      <c r="B1460" s="17" t="s">
        <v>966</v>
      </c>
      <c r="C1460" s="17" t="s">
        <v>2042</v>
      </c>
      <c r="D1460" s="17" t="s">
        <v>2134</v>
      </c>
      <c r="E1460" s="17" t="s">
        <v>2955</v>
      </c>
      <c r="F1460" t="s">
        <v>2119</v>
      </c>
      <c r="G1460" s="17" t="s">
        <v>2120</v>
      </c>
      <c r="H1460" s="17" t="s">
        <v>2100</v>
      </c>
      <c r="I1460" s="17" t="s">
        <v>689</v>
      </c>
      <c r="J1460" s="17" t="s">
        <v>688</v>
      </c>
      <c r="K1460" s="17" t="s">
        <v>2101</v>
      </c>
    </row>
    <row r="1461" spans="1:11">
      <c r="A1461" s="17" t="s">
        <v>1025</v>
      </c>
      <c r="B1461" s="17" t="s">
        <v>966</v>
      </c>
      <c r="C1461" s="17" t="s">
        <v>2042</v>
      </c>
      <c r="D1461" s="17" t="s">
        <v>2135</v>
      </c>
      <c r="E1461" s="17" t="s">
        <v>2955</v>
      </c>
      <c r="F1461" t="s">
        <v>2119</v>
      </c>
      <c r="G1461" s="17" t="s">
        <v>2120</v>
      </c>
      <c r="H1461" s="17" t="s">
        <v>2100</v>
      </c>
      <c r="I1461" s="17" t="s">
        <v>689</v>
      </c>
      <c r="J1461" s="17" t="s">
        <v>688</v>
      </c>
      <c r="K1461" s="17" t="s">
        <v>2101</v>
      </c>
    </row>
    <row r="1462" spans="1:11">
      <c r="A1462" s="17" t="s">
        <v>1025</v>
      </c>
      <c r="B1462" s="17" t="s">
        <v>966</v>
      </c>
      <c r="C1462" s="17" t="s">
        <v>2042</v>
      </c>
      <c r="D1462" s="17" t="s">
        <v>2136</v>
      </c>
      <c r="E1462" s="17" t="s">
        <v>2955</v>
      </c>
      <c r="F1462" t="s">
        <v>2098</v>
      </c>
      <c r="G1462" s="17" t="s">
        <v>2099</v>
      </c>
      <c r="H1462" s="17" t="s">
        <v>2100</v>
      </c>
      <c r="I1462" s="17" t="s">
        <v>689</v>
      </c>
      <c r="J1462" s="17" t="s">
        <v>688</v>
      </c>
      <c r="K1462" s="17" t="s">
        <v>2101</v>
      </c>
    </row>
    <row r="1463" spans="1:11">
      <c r="A1463" s="17" t="s">
        <v>1025</v>
      </c>
      <c r="B1463" s="17" t="s">
        <v>966</v>
      </c>
      <c r="C1463" s="17" t="s">
        <v>2042</v>
      </c>
      <c r="D1463" s="17" t="s">
        <v>2137</v>
      </c>
      <c r="E1463" s="17" t="s">
        <v>2955</v>
      </c>
      <c r="F1463" t="s">
        <v>2122</v>
      </c>
      <c r="G1463" s="17" t="s">
        <v>2123</v>
      </c>
      <c r="H1463" s="17" t="s">
        <v>2100</v>
      </c>
      <c r="I1463" s="17" t="s">
        <v>689</v>
      </c>
      <c r="J1463" s="17" t="s">
        <v>688</v>
      </c>
      <c r="K1463" s="17" t="s">
        <v>2101</v>
      </c>
    </row>
    <row r="1464" spans="1:11">
      <c r="A1464" s="17" t="s">
        <v>1025</v>
      </c>
      <c r="B1464" s="17" t="s">
        <v>966</v>
      </c>
      <c r="C1464" s="17" t="s">
        <v>2042</v>
      </c>
      <c r="D1464" s="17" t="s">
        <v>2138</v>
      </c>
      <c r="E1464" s="17" t="s">
        <v>2955</v>
      </c>
      <c r="F1464" t="s">
        <v>2098</v>
      </c>
      <c r="G1464" s="17" t="s">
        <v>2099</v>
      </c>
      <c r="H1464" s="17" t="s">
        <v>2100</v>
      </c>
      <c r="I1464" s="17" t="s">
        <v>689</v>
      </c>
      <c r="J1464" s="17" t="s">
        <v>688</v>
      </c>
      <c r="K1464" s="17" t="s">
        <v>2101</v>
      </c>
    </row>
    <row r="1465" spans="1:11">
      <c r="A1465" s="17" t="s">
        <v>1025</v>
      </c>
      <c r="B1465" s="17" t="s">
        <v>966</v>
      </c>
      <c r="C1465" s="17" t="s">
        <v>2042</v>
      </c>
      <c r="D1465" s="17" t="s">
        <v>2139</v>
      </c>
      <c r="E1465" s="17" t="s">
        <v>2955</v>
      </c>
      <c r="F1465" t="s">
        <v>2119</v>
      </c>
      <c r="G1465" s="17" t="s">
        <v>2120</v>
      </c>
      <c r="H1465" s="17" t="s">
        <v>2100</v>
      </c>
      <c r="I1465" s="17" t="s">
        <v>689</v>
      </c>
      <c r="J1465" s="17" t="s">
        <v>688</v>
      </c>
      <c r="K1465" s="17" t="s">
        <v>2101</v>
      </c>
    </row>
    <row r="1466" spans="1:11">
      <c r="A1466" s="17" t="s">
        <v>1025</v>
      </c>
      <c r="B1466" s="17" t="s">
        <v>966</v>
      </c>
      <c r="C1466" s="17" t="s">
        <v>2042</v>
      </c>
      <c r="D1466" s="17" t="s">
        <v>2140</v>
      </c>
      <c r="E1466" s="17" t="s">
        <v>2955</v>
      </c>
      <c r="F1466" t="s">
        <v>2098</v>
      </c>
      <c r="G1466" s="17" t="s">
        <v>2099</v>
      </c>
      <c r="H1466" s="17" t="s">
        <v>2100</v>
      </c>
      <c r="I1466" s="17" t="s">
        <v>689</v>
      </c>
      <c r="J1466" s="17" t="s">
        <v>688</v>
      </c>
      <c r="K1466" s="17" t="s">
        <v>2101</v>
      </c>
    </row>
    <row r="1467" spans="1:11">
      <c r="A1467" s="17" t="s">
        <v>1025</v>
      </c>
      <c r="B1467" s="17" t="s">
        <v>966</v>
      </c>
      <c r="C1467" s="17" t="s">
        <v>2042</v>
      </c>
      <c r="D1467" s="17" t="s">
        <v>2141</v>
      </c>
      <c r="E1467" s="17" t="s">
        <v>2955</v>
      </c>
      <c r="F1467" t="s">
        <v>2122</v>
      </c>
      <c r="G1467" s="17" t="s">
        <v>2123</v>
      </c>
      <c r="H1467" s="17" t="s">
        <v>2100</v>
      </c>
      <c r="I1467" s="17" t="s">
        <v>689</v>
      </c>
      <c r="J1467" s="17" t="s">
        <v>688</v>
      </c>
      <c r="K1467" s="17" t="s">
        <v>2101</v>
      </c>
    </row>
    <row r="1468" spans="1:11">
      <c r="A1468" s="17" t="s">
        <v>1025</v>
      </c>
      <c r="B1468" s="17" t="s">
        <v>966</v>
      </c>
      <c r="C1468" s="17" t="s">
        <v>2042</v>
      </c>
      <c r="D1468" s="17" t="s">
        <v>2142</v>
      </c>
      <c r="E1468" s="17" t="s">
        <v>2955</v>
      </c>
      <c r="F1468" t="s">
        <v>2143</v>
      </c>
      <c r="G1468" s="17" t="s">
        <v>2144</v>
      </c>
      <c r="H1468" s="17" t="s">
        <v>2100</v>
      </c>
      <c r="I1468" s="17" t="s">
        <v>2047</v>
      </c>
      <c r="J1468" s="17" t="s">
        <v>2048</v>
      </c>
      <c r="K1468" s="17" t="s">
        <v>2049</v>
      </c>
    </row>
    <row r="1469" spans="1:11">
      <c r="A1469" s="17" t="s">
        <v>1025</v>
      </c>
      <c r="B1469" s="17" t="s">
        <v>966</v>
      </c>
      <c r="C1469" s="17" t="s">
        <v>2042</v>
      </c>
      <c r="D1469" s="17" t="s">
        <v>2145</v>
      </c>
      <c r="E1469" s="17" t="s">
        <v>2955</v>
      </c>
      <c r="F1469" t="s">
        <v>2146</v>
      </c>
      <c r="G1469" s="17" t="s">
        <v>2147</v>
      </c>
      <c r="H1469" s="17" t="s">
        <v>2100</v>
      </c>
      <c r="I1469" s="17" t="s">
        <v>2107</v>
      </c>
      <c r="J1469" s="17" t="s">
        <v>2108</v>
      </c>
      <c r="K1469" s="17" t="s">
        <v>2109</v>
      </c>
    </row>
    <row r="1470" spans="1:11">
      <c r="A1470" s="17" t="s">
        <v>1025</v>
      </c>
      <c r="B1470" s="17" t="s">
        <v>966</v>
      </c>
      <c r="C1470" s="17" t="s">
        <v>2042</v>
      </c>
      <c r="D1470" s="17" t="s">
        <v>2148</v>
      </c>
      <c r="E1470" s="17" t="s">
        <v>2955</v>
      </c>
      <c r="F1470" t="s">
        <v>2149</v>
      </c>
      <c r="G1470" s="17" t="s">
        <v>2150</v>
      </c>
      <c r="H1470" s="17" t="s">
        <v>2100</v>
      </c>
      <c r="I1470" s="17" t="s">
        <v>2107</v>
      </c>
      <c r="J1470" s="17" t="s">
        <v>2108</v>
      </c>
      <c r="K1470" s="17" t="s">
        <v>2109</v>
      </c>
    </row>
    <row r="1471" spans="1:11">
      <c r="A1471" s="17" t="s">
        <v>1025</v>
      </c>
      <c r="B1471" s="17" t="s">
        <v>966</v>
      </c>
      <c r="C1471" s="17" t="s">
        <v>2042</v>
      </c>
      <c r="D1471" s="17" t="s">
        <v>2151</v>
      </c>
      <c r="E1471" s="17" t="s">
        <v>2955</v>
      </c>
      <c r="F1471" t="s">
        <v>2149</v>
      </c>
      <c r="G1471" s="17" t="s">
        <v>2150</v>
      </c>
      <c r="H1471" s="17" t="s">
        <v>2100</v>
      </c>
      <c r="I1471" s="17" t="s">
        <v>2107</v>
      </c>
      <c r="J1471" s="17" t="s">
        <v>2108</v>
      </c>
      <c r="K1471" s="17" t="s">
        <v>2109</v>
      </c>
    </row>
    <row r="1472" spans="1:11">
      <c r="A1472" s="17" t="s">
        <v>1025</v>
      </c>
      <c r="B1472" s="17" t="s">
        <v>966</v>
      </c>
      <c r="C1472" s="17" t="s">
        <v>2042</v>
      </c>
      <c r="D1472" s="17" t="s">
        <v>2152</v>
      </c>
      <c r="E1472" s="17" t="s">
        <v>2955</v>
      </c>
      <c r="F1472" t="s">
        <v>2153</v>
      </c>
      <c r="G1472" s="17" t="s">
        <v>2154</v>
      </c>
      <c r="H1472" s="17" t="s">
        <v>2100</v>
      </c>
      <c r="I1472" s="17" t="s">
        <v>2107</v>
      </c>
      <c r="J1472" s="17" t="s">
        <v>2108</v>
      </c>
      <c r="K1472" s="17" t="s">
        <v>2109</v>
      </c>
    </row>
    <row r="1473" spans="1:11">
      <c r="A1473" s="17" t="s">
        <v>1025</v>
      </c>
      <c r="B1473" s="17" t="s">
        <v>966</v>
      </c>
      <c r="C1473" s="17" t="s">
        <v>2042</v>
      </c>
      <c r="D1473" s="17" t="s">
        <v>2155</v>
      </c>
      <c r="E1473" s="17" t="s">
        <v>2955</v>
      </c>
      <c r="F1473" t="s">
        <v>2110</v>
      </c>
      <c r="G1473" s="17" t="s">
        <v>2111</v>
      </c>
      <c r="H1473" s="17" t="s">
        <v>2100</v>
      </c>
      <c r="I1473" s="17" t="s">
        <v>2107</v>
      </c>
      <c r="J1473" s="17" t="s">
        <v>2108</v>
      </c>
      <c r="K1473" s="17" t="s">
        <v>2109</v>
      </c>
    </row>
    <row r="1474" spans="1:11">
      <c r="A1474" s="17" t="s">
        <v>1025</v>
      </c>
      <c r="B1474" s="17" t="s">
        <v>966</v>
      </c>
      <c r="C1474" s="17" t="s">
        <v>2042</v>
      </c>
      <c r="D1474" s="17" t="s">
        <v>2156</v>
      </c>
      <c r="E1474" s="17" t="s">
        <v>2955</v>
      </c>
      <c r="F1474" t="s">
        <v>2110</v>
      </c>
      <c r="G1474" s="17" t="s">
        <v>2111</v>
      </c>
      <c r="H1474" s="17" t="s">
        <v>2100</v>
      </c>
      <c r="I1474" s="17" t="s">
        <v>2107</v>
      </c>
      <c r="J1474" s="17" t="s">
        <v>2108</v>
      </c>
      <c r="K1474" s="17" t="s">
        <v>2109</v>
      </c>
    </row>
    <row r="1475" spans="1:11">
      <c r="A1475" s="17" t="s">
        <v>1025</v>
      </c>
      <c r="B1475" s="17" t="s">
        <v>966</v>
      </c>
      <c r="C1475" s="17" t="s">
        <v>2042</v>
      </c>
      <c r="D1475" s="17" t="s">
        <v>2157</v>
      </c>
      <c r="E1475" s="17" t="s">
        <v>2955</v>
      </c>
      <c r="F1475" t="s">
        <v>2110</v>
      </c>
      <c r="G1475" s="17" t="s">
        <v>2111</v>
      </c>
      <c r="H1475" s="17" t="s">
        <v>2100</v>
      </c>
      <c r="I1475" s="17" t="s">
        <v>2107</v>
      </c>
      <c r="J1475" s="17" t="s">
        <v>2108</v>
      </c>
      <c r="K1475" s="17" t="s">
        <v>2109</v>
      </c>
    </row>
    <row r="1476" spans="1:11">
      <c r="A1476" s="17" t="s">
        <v>1025</v>
      </c>
      <c r="B1476" s="17" t="s">
        <v>966</v>
      </c>
      <c r="C1476" s="17" t="s">
        <v>2042</v>
      </c>
      <c r="D1476" s="17" t="s">
        <v>2158</v>
      </c>
      <c r="E1476" s="17" t="s">
        <v>2955</v>
      </c>
      <c r="F1476" t="s">
        <v>2159</v>
      </c>
      <c r="G1476" s="17" t="s">
        <v>2160</v>
      </c>
      <c r="H1476" s="17" t="s">
        <v>2100</v>
      </c>
      <c r="I1476" s="17" t="s">
        <v>2107</v>
      </c>
      <c r="J1476" s="17" t="s">
        <v>2108</v>
      </c>
      <c r="K1476" s="17" t="s">
        <v>2109</v>
      </c>
    </row>
    <row r="1477" spans="1:11">
      <c r="A1477" s="17" t="s">
        <v>1025</v>
      </c>
      <c r="B1477" s="17" t="s">
        <v>966</v>
      </c>
      <c r="C1477" s="17" t="s">
        <v>2042</v>
      </c>
      <c r="D1477" s="17" t="s">
        <v>2161</v>
      </c>
      <c r="E1477" s="17" t="s">
        <v>2955</v>
      </c>
      <c r="F1477" t="s">
        <v>2162</v>
      </c>
      <c r="G1477" s="17" t="s">
        <v>2163</v>
      </c>
      <c r="H1477" s="17" t="s">
        <v>2100</v>
      </c>
      <c r="I1477" s="17" t="s">
        <v>2107</v>
      </c>
      <c r="J1477" s="17" t="s">
        <v>2108</v>
      </c>
      <c r="K1477" s="17" t="s">
        <v>2109</v>
      </c>
    </row>
    <row r="1478" spans="1:11">
      <c r="A1478" s="17" t="s">
        <v>1025</v>
      </c>
      <c r="B1478" s="17" t="s">
        <v>966</v>
      </c>
      <c r="C1478" s="17" t="s">
        <v>2042</v>
      </c>
      <c r="D1478" s="17" t="s">
        <v>2164</v>
      </c>
      <c r="E1478" s="17" t="s">
        <v>2955</v>
      </c>
      <c r="F1478" t="s">
        <v>2110</v>
      </c>
      <c r="G1478" s="17" t="s">
        <v>2111</v>
      </c>
      <c r="H1478" s="17" t="s">
        <v>2100</v>
      </c>
      <c r="I1478" s="17" t="s">
        <v>2107</v>
      </c>
      <c r="J1478" s="17" t="s">
        <v>2108</v>
      </c>
      <c r="K1478" s="17" t="s">
        <v>2109</v>
      </c>
    </row>
    <row r="1479" spans="1:11">
      <c r="A1479" s="17" t="s">
        <v>1025</v>
      </c>
      <c r="B1479" s="17" t="s">
        <v>966</v>
      </c>
      <c r="C1479" s="17" t="s">
        <v>2042</v>
      </c>
      <c r="D1479" s="17" t="s">
        <v>2165</v>
      </c>
      <c r="E1479" s="17" t="s">
        <v>2955</v>
      </c>
      <c r="F1479" t="s">
        <v>2153</v>
      </c>
      <c r="G1479" s="17" t="s">
        <v>2154</v>
      </c>
      <c r="H1479" s="17" t="s">
        <v>2100</v>
      </c>
      <c r="I1479" s="17" t="s">
        <v>2107</v>
      </c>
      <c r="J1479" s="17" t="s">
        <v>2108</v>
      </c>
      <c r="K1479" s="17" t="s">
        <v>2109</v>
      </c>
    </row>
    <row r="1480" spans="1:11">
      <c r="A1480" s="17" t="s">
        <v>1025</v>
      </c>
      <c r="B1480" s="17" t="s">
        <v>966</v>
      </c>
      <c r="C1480" s="17" t="s">
        <v>2042</v>
      </c>
      <c r="D1480" s="17" t="s">
        <v>2166</v>
      </c>
      <c r="E1480" s="17" t="s">
        <v>2955</v>
      </c>
      <c r="F1480" t="s">
        <v>2153</v>
      </c>
      <c r="G1480" s="17" t="s">
        <v>2154</v>
      </c>
      <c r="H1480" s="17" t="s">
        <v>2100</v>
      </c>
      <c r="I1480" s="17" t="s">
        <v>2107</v>
      </c>
      <c r="J1480" s="17" t="s">
        <v>2108</v>
      </c>
      <c r="K1480" s="17" t="s">
        <v>2109</v>
      </c>
    </row>
    <row r="1481" spans="1:11">
      <c r="A1481" s="17" t="s">
        <v>1025</v>
      </c>
      <c r="B1481" s="17" t="s">
        <v>966</v>
      </c>
      <c r="C1481" s="17" t="s">
        <v>2042</v>
      </c>
      <c r="D1481" s="17" t="s">
        <v>2167</v>
      </c>
      <c r="E1481" s="17" t="s">
        <v>2955</v>
      </c>
      <c r="F1481" t="s">
        <v>2146</v>
      </c>
      <c r="G1481" s="17" t="s">
        <v>2147</v>
      </c>
      <c r="H1481" s="17" t="s">
        <v>2100</v>
      </c>
      <c r="I1481" s="17" t="s">
        <v>2107</v>
      </c>
      <c r="J1481" s="17" t="s">
        <v>2108</v>
      </c>
      <c r="K1481" s="17" t="s">
        <v>2109</v>
      </c>
    </row>
    <row r="1482" spans="1:11">
      <c r="A1482" s="17" t="s">
        <v>1025</v>
      </c>
      <c r="B1482" s="17" t="s">
        <v>966</v>
      </c>
      <c r="C1482" s="17" t="s">
        <v>2042</v>
      </c>
      <c r="D1482" s="17" t="s">
        <v>2168</v>
      </c>
      <c r="E1482" s="17" t="s">
        <v>2955</v>
      </c>
      <c r="F1482" t="s">
        <v>2153</v>
      </c>
      <c r="G1482" s="17" t="s">
        <v>2154</v>
      </c>
      <c r="H1482" s="17" t="s">
        <v>2100</v>
      </c>
      <c r="I1482" s="17" t="s">
        <v>2107</v>
      </c>
      <c r="J1482" s="17" t="s">
        <v>2108</v>
      </c>
      <c r="K1482" s="17" t="s">
        <v>2109</v>
      </c>
    </row>
    <row r="1483" spans="1:11">
      <c r="A1483" s="17" t="s">
        <v>1025</v>
      </c>
      <c r="B1483" s="17" t="s">
        <v>966</v>
      </c>
      <c r="C1483" s="17" t="s">
        <v>2042</v>
      </c>
      <c r="D1483" s="17" t="s">
        <v>2169</v>
      </c>
      <c r="E1483" s="17" t="s">
        <v>2955</v>
      </c>
      <c r="F1483" t="s">
        <v>2162</v>
      </c>
      <c r="G1483" s="17" t="s">
        <v>2163</v>
      </c>
      <c r="H1483" s="17" t="s">
        <v>2100</v>
      </c>
      <c r="I1483" s="17" t="s">
        <v>2107</v>
      </c>
      <c r="J1483" s="17" t="s">
        <v>2108</v>
      </c>
      <c r="K1483" s="17" t="s">
        <v>2109</v>
      </c>
    </row>
    <row r="1484" spans="1:11">
      <c r="A1484" s="17" t="s">
        <v>1025</v>
      </c>
      <c r="B1484" s="17" t="s">
        <v>966</v>
      </c>
      <c r="C1484" s="17" t="s">
        <v>2042</v>
      </c>
      <c r="D1484" s="17" t="s">
        <v>2170</v>
      </c>
      <c r="E1484" s="17" t="s">
        <v>2955</v>
      </c>
      <c r="F1484" t="s">
        <v>2159</v>
      </c>
      <c r="G1484" s="17" t="s">
        <v>2160</v>
      </c>
      <c r="H1484" s="17" t="s">
        <v>2100</v>
      </c>
      <c r="I1484" s="17" t="s">
        <v>2107</v>
      </c>
      <c r="J1484" s="17" t="s">
        <v>2108</v>
      </c>
      <c r="K1484" s="17" t="s">
        <v>2109</v>
      </c>
    </row>
    <row r="1485" spans="1:11">
      <c r="A1485" s="17" t="s">
        <v>1025</v>
      </c>
      <c r="B1485" s="17" t="s">
        <v>966</v>
      </c>
      <c r="C1485" s="17" t="s">
        <v>2042</v>
      </c>
      <c r="D1485" s="17" t="s">
        <v>2171</v>
      </c>
      <c r="E1485" s="17" t="s">
        <v>2955</v>
      </c>
      <c r="F1485" t="s">
        <v>2146</v>
      </c>
      <c r="G1485" s="17" t="s">
        <v>2147</v>
      </c>
      <c r="H1485" s="17" t="s">
        <v>2100</v>
      </c>
      <c r="I1485" s="17" t="s">
        <v>2107</v>
      </c>
      <c r="J1485" s="17" t="s">
        <v>2108</v>
      </c>
      <c r="K1485" s="17" t="s">
        <v>2109</v>
      </c>
    </row>
    <row r="1486" spans="1:11">
      <c r="A1486" s="17" t="s">
        <v>1025</v>
      </c>
      <c r="B1486" s="17" t="s">
        <v>966</v>
      </c>
      <c r="C1486" s="17" t="s">
        <v>2042</v>
      </c>
      <c r="D1486" s="17" t="s">
        <v>2172</v>
      </c>
      <c r="E1486" s="17" t="s">
        <v>2955</v>
      </c>
      <c r="F1486" t="s">
        <v>2162</v>
      </c>
      <c r="G1486" s="17" t="s">
        <v>2163</v>
      </c>
      <c r="H1486" s="17" t="s">
        <v>2100</v>
      </c>
      <c r="I1486" s="17" t="s">
        <v>2107</v>
      </c>
      <c r="J1486" s="17" t="s">
        <v>2108</v>
      </c>
      <c r="K1486" s="17" t="s">
        <v>2109</v>
      </c>
    </row>
    <row r="1487" spans="1:11">
      <c r="A1487" s="17" t="s">
        <v>1025</v>
      </c>
      <c r="B1487" s="17" t="s">
        <v>966</v>
      </c>
      <c r="C1487" s="17" t="s">
        <v>2042</v>
      </c>
      <c r="D1487" s="17" t="s">
        <v>2173</v>
      </c>
      <c r="E1487" s="17" t="s">
        <v>2955</v>
      </c>
      <c r="F1487" t="s">
        <v>2110</v>
      </c>
      <c r="G1487" s="17" t="s">
        <v>2111</v>
      </c>
      <c r="H1487" s="17" t="s">
        <v>2100</v>
      </c>
      <c r="I1487" s="17" t="s">
        <v>2107</v>
      </c>
      <c r="J1487" s="17" t="s">
        <v>2108</v>
      </c>
      <c r="K1487" s="17" t="s">
        <v>2109</v>
      </c>
    </row>
    <row r="1488" spans="1:11">
      <c r="A1488" s="17" t="s">
        <v>1025</v>
      </c>
      <c r="B1488" s="17" t="s">
        <v>966</v>
      </c>
      <c r="C1488" s="17" t="s">
        <v>2042</v>
      </c>
      <c r="D1488" s="17" t="s">
        <v>2174</v>
      </c>
      <c r="E1488" s="17" t="s">
        <v>2955</v>
      </c>
      <c r="F1488" t="s">
        <v>2146</v>
      </c>
      <c r="G1488" s="17" t="s">
        <v>2147</v>
      </c>
      <c r="H1488" s="17" t="s">
        <v>2100</v>
      </c>
      <c r="I1488" s="17" t="s">
        <v>2107</v>
      </c>
      <c r="J1488" s="17" t="s">
        <v>2108</v>
      </c>
      <c r="K1488" s="17" t="s">
        <v>2109</v>
      </c>
    </row>
    <row r="1489" spans="1:11">
      <c r="A1489" s="17" t="s">
        <v>1025</v>
      </c>
      <c r="B1489" s="17" t="s">
        <v>966</v>
      </c>
      <c r="C1489" s="17" t="s">
        <v>2042</v>
      </c>
      <c r="D1489" s="17" t="s">
        <v>2175</v>
      </c>
      <c r="E1489" s="17" t="s">
        <v>2955</v>
      </c>
      <c r="F1489" t="s">
        <v>2146</v>
      </c>
      <c r="G1489" s="17" t="s">
        <v>2147</v>
      </c>
      <c r="H1489" s="17" t="s">
        <v>2100</v>
      </c>
      <c r="I1489" s="17" t="s">
        <v>2107</v>
      </c>
      <c r="J1489" s="17" t="s">
        <v>2108</v>
      </c>
      <c r="K1489" s="17" t="s">
        <v>2109</v>
      </c>
    </row>
    <row r="1490" spans="1:11">
      <c r="A1490" s="17" t="s">
        <v>1025</v>
      </c>
      <c r="B1490" s="17" t="s">
        <v>966</v>
      </c>
      <c r="C1490" s="17" t="s">
        <v>2042</v>
      </c>
      <c r="D1490" s="17" t="s">
        <v>2176</v>
      </c>
      <c r="E1490" s="17" t="s">
        <v>2955</v>
      </c>
      <c r="F1490" t="s">
        <v>2110</v>
      </c>
      <c r="G1490" s="17" t="s">
        <v>2111</v>
      </c>
      <c r="H1490" s="17" t="s">
        <v>2100</v>
      </c>
      <c r="I1490" s="17" t="s">
        <v>2107</v>
      </c>
      <c r="J1490" s="17" t="s">
        <v>2108</v>
      </c>
      <c r="K1490" s="17" t="s">
        <v>2109</v>
      </c>
    </row>
    <row r="1491" spans="1:11">
      <c r="A1491" s="17" t="s">
        <v>1025</v>
      </c>
      <c r="B1491" s="17" t="s">
        <v>966</v>
      </c>
      <c r="C1491" s="17" t="s">
        <v>2042</v>
      </c>
      <c r="D1491" s="17" t="s">
        <v>2177</v>
      </c>
      <c r="E1491" s="17" t="s">
        <v>2955</v>
      </c>
      <c r="F1491" t="s">
        <v>2162</v>
      </c>
      <c r="G1491" s="17" t="s">
        <v>2163</v>
      </c>
      <c r="H1491" s="17" t="s">
        <v>2100</v>
      </c>
      <c r="I1491" s="17" t="s">
        <v>2107</v>
      </c>
      <c r="J1491" s="17" t="s">
        <v>2108</v>
      </c>
      <c r="K1491" s="17" t="s">
        <v>2109</v>
      </c>
    </row>
    <row r="1492" spans="1:11">
      <c r="A1492" s="17" t="s">
        <v>1025</v>
      </c>
      <c r="B1492" s="17" t="s">
        <v>966</v>
      </c>
      <c r="C1492" s="17" t="s">
        <v>2042</v>
      </c>
      <c r="D1492" s="17" t="s">
        <v>2178</v>
      </c>
      <c r="E1492" s="17" t="s">
        <v>2955</v>
      </c>
      <c r="F1492" t="s">
        <v>2146</v>
      </c>
      <c r="G1492" s="17" t="s">
        <v>2147</v>
      </c>
      <c r="H1492" s="17" t="s">
        <v>2100</v>
      </c>
      <c r="I1492" s="17" t="s">
        <v>2107</v>
      </c>
      <c r="J1492" s="17" t="s">
        <v>2108</v>
      </c>
      <c r="K1492" s="17" t="s">
        <v>2109</v>
      </c>
    </row>
    <row r="1493" spans="1:11">
      <c r="A1493" s="17" t="s">
        <v>1025</v>
      </c>
      <c r="B1493" s="17" t="s">
        <v>966</v>
      </c>
      <c r="C1493" s="17" t="s">
        <v>2042</v>
      </c>
      <c r="D1493" s="17" t="s">
        <v>2179</v>
      </c>
      <c r="E1493" s="17" t="s">
        <v>2955</v>
      </c>
      <c r="F1493" t="s">
        <v>2153</v>
      </c>
      <c r="G1493" s="17" t="s">
        <v>2154</v>
      </c>
      <c r="H1493" s="17" t="s">
        <v>2100</v>
      </c>
      <c r="I1493" s="17" t="s">
        <v>2107</v>
      </c>
      <c r="J1493" s="17" t="s">
        <v>2108</v>
      </c>
      <c r="K1493" s="17" t="s">
        <v>2109</v>
      </c>
    </row>
    <row r="1494" spans="1:11">
      <c r="A1494" s="17" t="s">
        <v>1025</v>
      </c>
      <c r="B1494" s="17" t="s">
        <v>966</v>
      </c>
      <c r="C1494" s="17" t="s">
        <v>2042</v>
      </c>
      <c r="D1494" s="17" t="s">
        <v>2180</v>
      </c>
      <c r="E1494" s="17" t="s">
        <v>2955</v>
      </c>
      <c r="F1494" t="s">
        <v>2159</v>
      </c>
      <c r="G1494" s="17" t="s">
        <v>2160</v>
      </c>
      <c r="H1494" s="17" t="s">
        <v>2100</v>
      </c>
      <c r="I1494" s="17" t="s">
        <v>2107</v>
      </c>
      <c r="J1494" s="17" t="s">
        <v>2108</v>
      </c>
      <c r="K1494" s="17" t="s">
        <v>2109</v>
      </c>
    </row>
    <row r="1495" spans="1:11">
      <c r="A1495" s="17" t="s">
        <v>1025</v>
      </c>
      <c r="B1495" s="17" t="s">
        <v>966</v>
      </c>
      <c r="C1495" s="17" t="s">
        <v>2042</v>
      </c>
      <c r="D1495" s="17" t="s">
        <v>2181</v>
      </c>
      <c r="E1495" s="17" t="s">
        <v>2955</v>
      </c>
      <c r="F1495" t="s">
        <v>2110</v>
      </c>
      <c r="G1495" s="17" t="s">
        <v>2111</v>
      </c>
      <c r="H1495" s="17" t="s">
        <v>2100</v>
      </c>
      <c r="I1495" s="17" t="s">
        <v>2107</v>
      </c>
      <c r="J1495" s="17" t="s">
        <v>2108</v>
      </c>
      <c r="K1495" s="17" t="s">
        <v>2109</v>
      </c>
    </row>
    <row r="1496" spans="1:11">
      <c r="A1496" s="17" t="s">
        <v>1025</v>
      </c>
      <c r="B1496" s="17" t="s">
        <v>966</v>
      </c>
      <c r="C1496" s="17" t="s">
        <v>2042</v>
      </c>
      <c r="D1496" s="17" t="s">
        <v>2182</v>
      </c>
      <c r="E1496" s="17" t="s">
        <v>2955</v>
      </c>
      <c r="F1496" t="s">
        <v>2153</v>
      </c>
      <c r="G1496" s="17" t="s">
        <v>2154</v>
      </c>
      <c r="H1496" s="17" t="s">
        <v>2100</v>
      </c>
      <c r="I1496" s="17" t="s">
        <v>2107</v>
      </c>
      <c r="J1496" s="17" t="s">
        <v>2108</v>
      </c>
      <c r="K1496" s="17" t="s">
        <v>2109</v>
      </c>
    </row>
    <row r="1497" spans="1:11">
      <c r="A1497" s="17" t="s">
        <v>1025</v>
      </c>
      <c r="B1497" s="17" t="s">
        <v>966</v>
      </c>
      <c r="C1497" s="17" t="s">
        <v>2042</v>
      </c>
      <c r="D1497" s="17" t="s">
        <v>2183</v>
      </c>
      <c r="E1497" s="17" t="s">
        <v>2955</v>
      </c>
      <c r="F1497" t="s">
        <v>2110</v>
      </c>
      <c r="G1497" s="17" t="s">
        <v>2111</v>
      </c>
      <c r="H1497" s="17" t="s">
        <v>2100</v>
      </c>
      <c r="I1497" s="17" t="s">
        <v>2107</v>
      </c>
      <c r="J1497" s="17" t="s">
        <v>2108</v>
      </c>
      <c r="K1497" s="17" t="s">
        <v>2109</v>
      </c>
    </row>
    <row r="1498" spans="1:11">
      <c r="A1498" s="17" t="s">
        <v>1025</v>
      </c>
      <c r="B1498" s="17" t="s">
        <v>966</v>
      </c>
      <c r="C1498" s="17" t="s">
        <v>2042</v>
      </c>
      <c r="D1498" s="17" t="s">
        <v>2184</v>
      </c>
      <c r="E1498" s="17" t="s">
        <v>2955</v>
      </c>
      <c r="F1498" t="s">
        <v>2159</v>
      </c>
      <c r="G1498" s="17" t="s">
        <v>2160</v>
      </c>
      <c r="H1498" s="17" t="s">
        <v>2100</v>
      </c>
      <c r="I1498" s="17" t="s">
        <v>2107</v>
      </c>
      <c r="J1498" s="17" t="s">
        <v>2108</v>
      </c>
      <c r="K1498" s="17" t="s">
        <v>2109</v>
      </c>
    </row>
    <row r="1499" spans="1:11">
      <c r="A1499" s="17" t="s">
        <v>1025</v>
      </c>
      <c r="B1499" s="17" t="s">
        <v>966</v>
      </c>
      <c r="C1499" s="17" t="s">
        <v>2042</v>
      </c>
      <c r="D1499" s="17" t="s">
        <v>2185</v>
      </c>
      <c r="E1499" s="17" t="s">
        <v>2955</v>
      </c>
      <c r="F1499" t="s">
        <v>2159</v>
      </c>
      <c r="G1499" s="17" t="s">
        <v>2160</v>
      </c>
      <c r="H1499" s="17" t="s">
        <v>2100</v>
      </c>
      <c r="I1499" s="17" t="s">
        <v>2107</v>
      </c>
      <c r="J1499" s="17" t="s">
        <v>2108</v>
      </c>
      <c r="K1499" s="17" t="s">
        <v>2109</v>
      </c>
    </row>
    <row r="1500" spans="1:11">
      <c r="A1500" s="17" t="s">
        <v>1025</v>
      </c>
      <c r="B1500" s="17" t="s">
        <v>966</v>
      </c>
      <c r="C1500" s="17" t="s">
        <v>2042</v>
      </c>
      <c r="D1500" s="17" t="s">
        <v>2186</v>
      </c>
      <c r="E1500" s="17" t="s">
        <v>2955</v>
      </c>
      <c r="F1500" t="s">
        <v>2153</v>
      </c>
      <c r="G1500" s="17" t="s">
        <v>2154</v>
      </c>
      <c r="H1500" s="17" t="s">
        <v>2100</v>
      </c>
      <c r="I1500" s="17" t="s">
        <v>2107</v>
      </c>
      <c r="J1500" s="17" t="s">
        <v>2108</v>
      </c>
      <c r="K1500" s="17" t="s">
        <v>2109</v>
      </c>
    </row>
    <row r="1501" spans="1:11">
      <c r="A1501" s="17" t="s">
        <v>1025</v>
      </c>
      <c r="B1501" s="17" t="s">
        <v>966</v>
      </c>
      <c r="C1501" s="17" t="s">
        <v>2042</v>
      </c>
      <c r="D1501" s="17" t="s">
        <v>2187</v>
      </c>
      <c r="E1501" s="17" t="s">
        <v>2955</v>
      </c>
      <c r="F1501" t="s">
        <v>2188</v>
      </c>
      <c r="G1501" s="17" t="s">
        <v>2189</v>
      </c>
      <c r="H1501" s="17" t="s">
        <v>2046</v>
      </c>
      <c r="I1501" s="17" t="s">
        <v>2190</v>
      </c>
      <c r="J1501" s="17" t="s">
        <v>2191</v>
      </c>
      <c r="K1501" s="17" t="s">
        <v>2192</v>
      </c>
    </row>
    <row r="1502" spans="1:11">
      <c r="A1502" s="17" t="s">
        <v>1025</v>
      </c>
      <c r="B1502" s="17" t="s">
        <v>966</v>
      </c>
      <c r="C1502" s="17" t="s">
        <v>2042</v>
      </c>
      <c r="D1502" s="17" t="s">
        <v>2193</v>
      </c>
      <c r="E1502" s="17" t="s">
        <v>2955</v>
      </c>
      <c r="F1502" t="s">
        <v>2194</v>
      </c>
      <c r="G1502" s="17" t="s">
        <v>2195</v>
      </c>
      <c r="H1502" s="17" t="s">
        <v>2100</v>
      </c>
      <c r="I1502" s="17" t="s">
        <v>2047</v>
      </c>
      <c r="J1502" s="17" t="s">
        <v>2048</v>
      </c>
      <c r="K1502" s="17" t="s">
        <v>2049</v>
      </c>
    </row>
    <row r="1503" spans="1:11">
      <c r="A1503" s="17" t="s">
        <v>1025</v>
      </c>
      <c r="B1503" s="17" t="s">
        <v>966</v>
      </c>
      <c r="C1503" s="17" t="s">
        <v>2042</v>
      </c>
      <c r="D1503" s="17" t="s">
        <v>2196</v>
      </c>
      <c r="E1503" s="17" t="s">
        <v>2955</v>
      </c>
      <c r="F1503" t="s">
        <v>2119</v>
      </c>
      <c r="G1503" s="17" t="s">
        <v>2120</v>
      </c>
      <c r="H1503" s="17" t="s">
        <v>2100</v>
      </c>
      <c r="I1503" s="17" t="s">
        <v>689</v>
      </c>
      <c r="J1503" s="17" t="s">
        <v>688</v>
      </c>
      <c r="K1503" s="17" t="s">
        <v>2101</v>
      </c>
    </row>
    <row r="1504" spans="1:11">
      <c r="A1504" s="17" t="s">
        <v>1025</v>
      </c>
      <c r="B1504" s="17" t="s">
        <v>966</v>
      </c>
      <c r="C1504" s="17" t="s">
        <v>2042</v>
      </c>
      <c r="D1504" s="17" t="s">
        <v>2197</v>
      </c>
      <c r="E1504" s="17" t="s">
        <v>2955</v>
      </c>
      <c r="F1504" t="s">
        <v>2094</v>
      </c>
      <c r="G1504" s="17" t="s">
        <v>2095</v>
      </c>
      <c r="H1504" s="17" t="s">
        <v>2046</v>
      </c>
      <c r="I1504" s="17" t="s">
        <v>2047</v>
      </c>
      <c r="J1504" s="17" t="s">
        <v>2048</v>
      </c>
      <c r="K1504" s="17" t="s">
        <v>2049</v>
      </c>
    </row>
    <row r="1505" spans="1:11">
      <c r="A1505" s="17" t="s">
        <v>1025</v>
      </c>
      <c r="B1505" s="17" t="s">
        <v>966</v>
      </c>
      <c r="C1505" s="17" t="s">
        <v>2042</v>
      </c>
      <c r="D1505" s="17" t="s">
        <v>2198</v>
      </c>
      <c r="E1505" s="17" t="s">
        <v>2955</v>
      </c>
      <c r="F1505" t="s">
        <v>2094</v>
      </c>
      <c r="G1505" s="17" t="s">
        <v>2095</v>
      </c>
      <c r="H1505" s="17" t="s">
        <v>2046</v>
      </c>
      <c r="I1505" s="17" t="s">
        <v>2047</v>
      </c>
      <c r="J1505" s="17" t="s">
        <v>2048</v>
      </c>
      <c r="K1505" s="17" t="s">
        <v>2049</v>
      </c>
    </row>
    <row r="1506" spans="1:11">
      <c r="A1506" s="17" t="s">
        <v>1025</v>
      </c>
      <c r="B1506" s="17" t="s">
        <v>966</v>
      </c>
      <c r="C1506" s="17" t="s">
        <v>2042</v>
      </c>
      <c r="D1506" s="17" t="s">
        <v>2199</v>
      </c>
      <c r="E1506" s="17" t="s">
        <v>2955</v>
      </c>
      <c r="F1506" t="s">
        <v>2200</v>
      </c>
      <c r="G1506" s="17" t="s">
        <v>2201</v>
      </c>
      <c r="H1506" s="17" t="s">
        <v>2100</v>
      </c>
      <c r="I1506" s="17" t="s">
        <v>689</v>
      </c>
      <c r="J1506" s="17" t="s">
        <v>688</v>
      </c>
      <c r="K1506" s="17" t="s">
        <v>2101</v>
      </c>
    </row>
    <row r="1507" spans="1:11">
      <c r="A1507" s="17" t="s">
        <v>1025</v>
      </c>
      <c r="B1507" s="17" t="s">
        <v>966</v>
      </c>
      <c r="C1507" s="17" t="s">
        <v>2042</v>
      </c>
      <c r="D1507" s="17" t="s">
        <v>2202</v>
      </c>
      <c r="E1507" s="17" t="s">
        <v>2955</v>
      </c>
      <c r="F1507" t="s">
        <v>2203</v>
      </c>
      <c r="G1507" s="17" t="s">
        <v>2204</v>
      </c>
      <c r="H1507" s="17" t="s">
        <v>2100</v>
      </c>
      <c r="I1507" s="17" t="s">
        <v>689</v>
      </c>
      <c r="J1507" s="17" t="s">
        <v>688</v>
      </c>
      <c r="K1507" s="17" t="s">
        <v>2101</v>
      </c>
    </row>
    <row r="1508" spans="1:11">
      <c r="A1508" s="17" t="s">
        <v>1025</v>
      </c>
      <c r="B1508" s="17" t="s">
        <v>966</v>
      </c>
      <c r="C1508" s="17" t="s">
        <v>2042</v>
      </c>
      <c r="D1508" s="17" t="s">
        <v>2205</v>
      </c>
      <c r="E1508" s="17" t="s">
        <v>2955</v>
      </c>
      <c r="F1508" t="s">
        <v>2206</v>
      </c>
      <c r="G1508" s="17" t="s">
        <v>2207</v>
      </c>
      <c r="H1508" s="17" t="s">
        <v>2100</v>
      </c>
      <c r="I1508" s="17" t="s">
        <v>689</v>
      </c>
      <c r="J1508" s="17" t="s">
        <v>688</v>
      </c>
      <c r="K1508" s="17" t="s">
        <v>2101</v>
      </c>
    </row>
    <row r="1509" spans="1:11">
      <c r="A1509" s="17" t="s">
        <v>1025</v>
      </c>
      <c r="B1509" s="17" t="s">
        <v>966</v>
      </c>
      <c r="C1509" s="17" t="s">
        <v>2042</v>
      </c>
      <c r="D1509" s="17" t="s">
        <v>2208</v>
      </c>
      <c r="E1509" s="17" t="s">
        <v>2955</v>
      </c>
      <c r="F1509" t="s">
        <v>2209</v>
      </c>
      <c r="G1509" s="17" t="s">
        <v>2210</v>
      </c>
      <c r="H1509" s="17" t="s">
        <v>2100</v>
      </c>
      <c r="I1509" s="17" t="s">
        <v>689</v>
      </c>
      <c r="J1509" s="17" t="s">
        <v>688</v>
      </c>
      <c r="K1509" s="17" t="s">
        <v>2101</v>
      </c>
    </row>
    <row r="1510" spans="1:11">
      <c r="A1510" s="17" t="s">
        <v>1025</v>
      </c>
      <c r="B1510" s="17" t="s">
        <v>966</v>
      </c>
      <c r="C1510" s="17" t="s">
        <v>2042</v>
      </c>
      <c r="D1510" s="17" t="s">
        <v>2211</v>
      </c>
      <c r="E1510" s="17" t="s">
        <v>2955</v>
      </c>
      <c r="F1510" t="s">
        <v>2200</v>
      </c>
      <c r="G1510" s="17" t="s">
        <v>2201</v>
      </c>
      <c r="H1510" s="17" t="s">
        <v>2100</v>
      </c>
      <c r="I1510" s="17" t="s">
        <v>689</v>
      </c>
      <c r="J1510" s="17" t="s">
        <v>688</v>
      </c>
      <c r="K1510" s="17" t="s">
        <v>2101</v>
      </c>
    </row>
    <row r="1511" spans="1:11">
      <c r="A1511" s="17" t="s">
        <v>1025</v>
      </c>
      <c r="B1511" s="17" t="s">
        <v>966</v>
      </c>
      <c r="C1511" s="17" t="s">
        <v>2042</v>
      </c>
      <c r="D1511" s="17" t="s">
        <v>2212</v>
      </c>
      <c r="E1511" s="17" t="s">
        <v>2955</v>
      </c>
      <c r="F1511" t="s">
        <v>2209</v>
      </c>
      <c r="G1511" s="17" t="s">
        <v>2210</v>
      </c>
      <c r="H1511" s="17" t="s">
        <v>2100</v>
      </c>
      <c r="I1511" s="17" t="s">
        <v>689</v>
      </c>
      <c r="J1511" s="17" t="s">
        <v>688</v>
      </c>
      <c r="K1511" s="17" t="s">
        <v>2101</v>
      </c>
    </row>
    <row r="1512" spans="1:11">
      <c r="A1512" s="17" t="s">
        <v>1025</v>
      </c>
      <c r="B1512" s="17" t="s">
        <v>966</v>
      </c>
      <c r="C1512" s="17" t="s">
        <v>2042</v>
      </c>
      <c r="D1512" s="17" t="s">
        <v>2213</v>
      </c>
      <c r="E1512" s="17" t="s">
        <v>2955</v>
      </c>
      <c r="F1512" t="s">
        <v>2200</v>
      </c>
      <c r="G1512" s="17" t="s">
        <v>2201</v>
      </c>
      <c r="H1512" s="17" t="s">
        <v>2100</v>
      </c>
      <c r="I1512" s="17" t="s">
        <v>689</v>
      </c>
      <c r="J1512" s="17" t="s">
        <v>688</v>
      </c>
      <c r="K1512" s="17" t="s">
        <v>2101</v>
      </c>
    </row>
    <row r="1513" spans="1:11">
      <c r="A1513" s="17" t="s">
        <v>1025</v>
      </c>
      <c r="B1513" s="17" t="s">
        <v>966</v>
      </c>
      <c r="C1513" s="17" t="s">
        <v>2042</v>
      </c>
      <c r="D1513" s="17" t="s">
        <v>2214</v>
      </c>
      <c r="E1513" s="17" t="s">
        <v>2955</v>
      </c>
      <c r="F1513" t="s">
        <v>2200</v>
      </c>
      <c r="G1513" s="17" t="s">
        <v>2201</v>
      </c>
      <c r="H1513" s="17" t="s">
        <v>2100</v>
      </c>
      <c r="I1513" s="17" t="s">
        <v>689</v>
      </c>
      <c r="J1513" s="17" t="s">
        <v>688</v>
      </c>
      <c r="K1513" s="17" t="s">
        <v>2101</v>
      </c>
    </row>
    <row r="1514" spans="1:11">
      <c r="A1514" s="17" t="s">
        <v>1025</v>
      </c>
      <c r="B1514" s="17" t="s">
        <v>966</v>
      </c>
      <c r="C1514" s="17" t="s">
        <v>2042</v>
      </c>
      <c r="D1514" s="17" t="s">
        <v>2215</v>
      </c>
      <c r="E1514" s="17" t="s">
        <v>2955</v>
      </c>
      <c r="F1514" t="s">
        <v>2209</v>
      </c>
      <c r="G1514" s="17" t="s">
        <v>2210</v>
      </c>
      <c r="H1514" s="17" t="s">
        <v>2100</v>
      </c>
      <c r="I1514" s="17" t="s">
        <v>689</v>
      </c>
      <c r="J1514" s="17" t="s">
        <v>688</v>
      </c>
      <c r="K1514" s="17" t="s">
        <v>2101</v>
      </c>
    </row>
    <row r="1515" spans="1:11">
      <c r="A1515" s="17" t="s">
        <v>1025</v>
      </c>
      <c r="B1515" s="17" t="s">
        <v>966</v>
      </c>
      <c r="C1515" s="17" t="s">
        <v>2042</v>
      </c>
      <c r="D1515" s="17" t="s">
        <v>2216</v>
      </c>
      <c r="E1515" s="17" t="s">
        <v>2955</v>
      </c>
      <c r="F1515" t="s">
        <v>2209</v>
      </c>
      <c r="G1515" s="17" t="s">
        <v>2210</v>
      </c>
      <c r="H1515" s="17" t="s">
        <v>2100</v>
      </c>
      <c r="I1515" s="17" t="s">
        <v>689</v>
      </c>
      <c r="J1515" s="17" t="s">
        <v>688</v>
      </c>
      <c r="K1515" s="17" t="s">
        <v>2101</v>
      </c>
    </row>
    <row r="1516" spans="1:11">
      <c r="A1516" s="17" t="s">
        <v>1025</v>
      </c>
      <c r="B1516" s="17" t="s">
        <v>966</v>
      </c>
      <c r="C1516" s="17" t="s">
        <v>2042</v>
      </c>
      <c r="D1516" s="17" t="s">
        <v>2217</v>
      </c>
      <c r="E1516" s="17" t="s">
        <v>2955</v>
      </c>
      <c r="F1516" t="s">
        <v>2203</v>
      </c>
      <c r="G1516" s="17" t="s">
        <v>2204</v>
      </c>
      <c r="H1516" s="17" t="s">
        <v>2100</v>
      </c>
      <c r="I1516" s="17" t="s">
        <v>689</v>
      </c>
      <c r="J1516" s="17" t="s">
        <v>688</v>
      </c>
      <c r="K1516" s="17" t="s">
        <v>2101</v>
      </c>
    </row>
    <row r="1517" spans="1:11">
      <c r="A1517" s="17" t="s">
        <v>1025</v>
      </c>
      <c r="B1517" s="17" t="s">
        <v>966</v>
      </c>
      <c r="C1517" s="17" t="s">
        <v>2042</v>
      </c>
      <c r="D1517" s="17" t="s">
        <v>2218</v>
      </c>
      <c r="E1517" s="17" t="s">
        <v>2955</v>
      </c>
      <c r="F1517" t="s">
        <v>2203</v>
      </c>
      <c r="G1517" s="17" t="s">
        <v>2204</v>
      </c>
      <c r="H1517" s="17" t="s">
        <v>2100</v>
      </c>
      <c r="I1517" s="17" t="s">
        <v>689</v>
      </c>
      <c r="J1517" s="17" t="s">
        <v>688</v>
      </c>
      <c r="K1517" s="17" t="s">
        <v>2101</v>
      </c>
    </row>
    <row r="1518" spans="1:11">
      <c r="A1518" s="17" t="s">
        <v>1025</v>
      </c>
      <c r="B1518" s="17" t="s">
        <v>966</v>
      </c>
      <c r="C1518" s="17" t="s">
        <v>2042</v>
      </c>
      <c r="D1518" s="17" t="s">
        <v>2219</v>
      </c>
      <c r="E1518" s="17" t="s">
        <v>2955</v>
      </c>
      <c r="F1518" t="s">
        <v>2206</v>
      </c>
      <c r="G1518" s="17" t="s">
        <v>2207</v>
      </c>
      <c r="H1518" s="17" t="s">
        <v>2100</v>
      </c>
      <c r="I1518" s="17" t="s">
        <v>689</v>
      </c>
      <c r="J1518" s="17" t="s">
        <v>688</v>
      </c>
      <c r="K1518" s="17" t="s">
        <v>2101</v>
      </c>
    </row>
    <row r="1519" spans="1:11">
      <c r="A1519" s="17" t="s">
        <v>1025</v>
      </c>
      <c r="B1519" s="17" t="s">
        <v>966</v>
      </c>
      <c r="C1519" s="17" t="s">
        <v>2042</v>
      </c>
      <c r="D1519" s="17" t="s">
        <v>2220</v>
      </c>
      <c r="E1519" s="17" t="s">
        <v>2955</v>
      </c>
      <c r="F1519" t="s">
        <v>2200</v>
      </c>
      <c r="G1519" s="17" t="s">
        <v>2201</v>
      </c>
      <c r="H1519" s="17" t="s">
        <v>2100</v>
      </c>
      <c r="I1519" s="17" t="s">
        <v>689</v>
      </c>
      <c r="J1519" s="17" t="s">
        <v>688</v>
      </c>
      <c r="K1519" s="17" t="s">
        <v>2101</v>
      </c>
    </row>
    <row r="1520" spans="1:11">
      <c r="A1520" s="17" t="s">
        <v>1025</v>
      </c>
      <c r="B1520" s="17" t="s">
        <v>966</v>
      </c>
      <c r="C1520" s="17" t="s">
        <v>2042</v>
      </c>
      <c r="D1520" s="17" t="s">
        <v>2221</v>
      </c>
      <c r="E1520" s="17" t="s">
        <v>2955</v>
      </c>
      <c r="F1520" t="s">
        <v>2206</v>
      </c>
      <c r="G1520" s="17" t="s">
        <v>2207</v>
      </c>
      <c r="H1520" s="17" t="s">
        <v>2100</v>
      </c>
      <c r="I1520" s="17" t="s">
        <v>689</v>
      </c>
      <c r="J1520" s="17" t="s">
        <v>688</v>
      </c>
      <c r="K1520" s="17" t="s">
        <v>2101</v>
      </c>
    </row>
    <row r="1521" spans="1:11">
      <c r="A1521" s="17" t="s">
        <v>1025</v>
      </c>
      <c r="B1521" s="17" t="s">
        <v>966</v>
      </c>
      <c r="C1521" s="17" t="s">
        <v>2042</v>
      </c>
      <c r="D1521" s="17" t="s">
        <v>2222</v>
      </c>
      <c r="E1521" s="17" t="s">
        <v>2955</v>
      </c>
      <c r="F1521" t="s">
        <v>2203</v>
      </c>
      <c r="G1521" s="17" t="s">
        <v>2204</v>
      </c>
      <c r="H1521" s="17" t="s">
        <v>2100</v>
      </c>
      <c r="I1521" s="17" t="s">
        <v>689</v>
      </c>
      <c r="J1521" s="17" t="s">
        <v>688</v>
      </c>
      <c r="K1521" s="17" t="s">
        <v>2101</v>
      </c>
    </row>
    <row r="1522" spans="1:11">
      <c r="A1522" s="17" t="s">
        <v>1025</v>
      </c>
      <c r="B1522" s="17" t="s">
        <v>966</v>
      </c>
      <c r="C1522" s="17" t="s">
        <v>2042</v>
      </c>
      <c r="D1522" s="17" t="s">
        <v>2223</v>
      </c>
      <c r="E1522" s="17" t="s">
        <v>2955</v>
      </c>
      <c r="F1522" t="s">
        <v>2206</v>
      </c>
      <c r="G1522" s="17" t="s">
        <v>2207</v>
      </c>
      <c r="H1522" s="17" t="s">
        <v>2100</v>
      </c>
      <c r="I1522" s="17" t="s">
        <v>689</v>
      </c>
      <c r="J1522" s="17" t="s">
        <v>688</v>
      </c>
      <c r="K1522" s="17" t="s">
        <v>2101</v>
      </c>
    </row>
    <row r="1523" spans="1:11">
      <c r="A1523" s="17" t="s">
        <v>1025</v>
      </c>
      <c r="B1523" s="17" t="s">
        <v>966</v>
      </c>
      <c r="C1523" s="17" t="s">
        <v>2042</v>
      </c>
      <c r="D1523" s="17" t="s">
        <v>2224</v>
      </c>
      <c r="E1523" s="17" t="s">
        <v>2955</v>
      </c>
      <c r="F1523" t="s">
        <v>2206</v>
      </c>
      <c r="G1523" s="17" t="s">
        <v>2207</v>
      </c>
      <c r="H1523" s="17" t="s">
        <v>2100</v>
      </c>
      <c r="I1523" s="17" t="s">
        <v>689</v>
      </c>
      <c r="J1523" s="17" t="s">
        <v>688</v>
      </c>
      <c r="K1523" s="17" t="s">
        <v>2101</v>
      </c>
    </row>
    <row r="1524" spans="1:11">
      <c r="A1524" s="17" t="s">
        <v>1025</v>
      </c>
      <c r="B1524" s="17" t="s">
        <v>966</v>
      </c>
      <c r="C1524" s="17" t="s">
        <v>2042</v>
      </c>
      <c r="D1524" s="17" t="s">
        <v>2225</v>
      </c>
      <c r="E1524" s="17" t="s">
        <v>2955</v>
      </c>
      <c r="F1524" t="s">
        <v>2226</v>
      </c>
      <c r="G1524" s="17" t="s">
        <v>2227</v>
      </c>
      <c r="H1524" s="17" t="s">
        <v>2100</v>
      </c>
      <c r="I1524" s="17" t="s">
        <v>689</v>
      </c>
      <c r="J1524" s="17" t="s">
        <v>688</v>
      </c>
      <c r="K1524" s="17" t="s">
        <v>2101</v>
      </c>
    </row>
    <row r="1525" spans="1:11">
      <c r="A1525" s="17" t="s">
        <v>1025</v>
      </c>
      <c r="B1525" s="17" t="s">
        <v>966</v>
      </c>
      <c r="C1525" s="17" t="s">
        <v>2042</v>
      </c>
      <c r="D1525" s="17" t="s">
        <v>2228</v>
      </c>
      <c r="E1525" s="17" t="s">
        <v>2955</v>
      </c>
      <c r="F1525" t="s">
        <v>2226</v>
      </c>
      <c r="G1525" s="17" t="s">
        <v>2227</v>
      </c>
      <c r="H1525" s="17" t="s">
        <v>2100</v>
      </c>
      <c r="I1525" s="17" t="s">
        <v>689</v>
      </c>
      <c r="J1525" s="17" t="s">
        <v>688</v>
      </c>
      <c r="K1525" s="17" t="s">
        <v>2101</v>
      </c>
    </row>
    <row r="1526" spans="1:11">
      <c r="A1526" s="17" t="s">
        <v>1025</v>
      </c>
      <c r="B1526" s="17" t="s">
        <v>966</v>
      </c>
      <c r="C1526" s="17" t="s">
        <v>2042</v>
      </c>
      <c r="D1526" s="17" t="s">
        <v>2229</v>
      </c>
      <c r="E1526" s="17" t="s">
        <v>2955</v>
      </c>
      <c r="F1526" t="s">
        <v>2226</v>
      </c>
      <c r="G1526" s="17" t="s">
        <v>2227</v>
      </c>
      <c r="H1526" s="17" t="s">
        <v>2100</v>
      </c>
      <c r="I1526" s="17" t="s">
        <v>689</v>
      </c>
      <c r="J1526" s="17" t="s">
        <v>688</v>
      </c>
      <c r="K1526" s="17" t="s">
        <v>2101</v>
      </c>
    </row>
    <row r="1527" spans="1:11">
      <c r="A1527" s="17" t="s">
        <v>1025</v>
      </c>
      <c r="B1527" s="17" t="s">
        <v>966</v>
      </c>
      <c r="C1527" s="17" t="s">
        <v>2042</v>
      </c>
      <c r="D1527" s="17" t="s">
        <v>2230</v>
      </c>
      <c r="E1527" s="17" t="s">
        <v>2955</v>
      </c>
      <c r="F1527" t="s">
        <v>2226</v>
      </c>
      <c r="G1527" s="17" t="s">
        <v>2227</v>
      </c>
      <c r="H1527" s="17" t="s">
        <v>2100</v>
      </c>
      <c r="I1527" s="17" t="s">
        <v>689</v>
      </c>
      <c r="J1527" s="17" t="s">
        <v>688</v>
      </c>
      <c r="K1527" s="17" t="s">
        <v>2101</v>
      </c>
    </row>
    <row r="1528" spans="1:11">
      <c r="A1528" s="17" t="s">
        <v>1025</v>
      </c>
      <c r="B1528" s="17" t="s">
        <v>966</v>
      </c>
      <c r="C1528" s="17" t="s">
        <v>2042</v>
      </c>
      <c r="D1528" s="17" t="s">
        <v>2231</v>
      </c>
      <c r="E1528" s="17" t="s">
        <v>2955</v>
      </c>
      <c r="F1528" t="s">
        <v>2226</v>
      </c>
      <c r="G1528" s="17" t="s">
        <v>2227</v>
      </c>
      <c r="H1528" s="17" t="s">
        <v>2100</v>
      </c>
      <c r="I1528" s="17" t="s">
        <v>689</v>
      </c>
      <c r="J1528" s="17" t="s">
        <v>688</v>
      </c>
      <c r="K1528" s="17" t="s">
        <v>2101</v>
      </c>
    </row>
    <row r="1529" spans="1:11">
      <c r="A1529" s="17" t="s">
        <v>1025</v>
      </c>
      <c r="B1529" s="17" t="s">
        <v>966</v>
      </c>
      <c r="C1529" s="17" t="s">
        <v>2042</v>
      </c>
      <c r="D1529" s="17" t="s">
        <v>2232</v>
      </c>
      <c r="E1529" s="17" t="s">
        <v>2955</v>
      </c>
      <c r="F1529" t="s">
        <v>2233</v>
      </c>
      <c r="G1529" s="17" t="s">
        <v>2234</v>
      </c>
      <c r="H1529" s="17" t="s">
        <v>2046</v>
      </c>
      <c r="I1529" s="17" t="s">
        <v>2047</v>
      </c>
      <c r="J1529" s="17" t="s">
        <v>2048</v>
      </c>
      <c r="K1529" s="17" t="s">
        <v>2049</v>
      </c>
    </row>
    <row r="1530" spans="1:11">
      <c r="A1530" s="17" t="s">
        <v>1025</v>
      </c>
      <c r="B1530" s="17" t="s">
        <v>966</v>
      </c>
      <c r="C1530" s="17" t="s">
        <v>2042</v>
      </c>
      <c r="D1530" s="17" t="s">
        <v>2235</v>
      </c>
      <c r="E1530" s="17" t="s">
        <v>2955</v>
      </c>
      <c r="F1530" t="s">
        <v>2236</v>
      </c>
      <c r="G1530" s="17" t="s">
        <v>2237</v>
      </c>
      <c r="H1530" s="17" t="s">
        <v>2046</v>
      </c>
      <c r="I1530" s="17" t="s">
        <v>2047</v>
      </c>
      <c r="J1530" s="17" t="s">
        <v>2048</v>
      </c>
      <c r="K1530" s="17" t="s">
        <v>2049</v>
      </c>
    </row>
    <row r="1531" spans="1:11">
      <c r="A1531" s="17" t="s">
        <v>1025</v>
      </c>
      <c r="B1531" s="17" t="s">
        <v>966</v>
      </c>
      <c r="C1531" s="17" t="s">
        <v>2042</v>
      </c>
      <c r="D1531" s="17" t="s">
        <v>2238</v>
      </c>
      <c r="E1531" s="17" t="s">
        <v>2955</v>
      </c>
      <c r="F1531" t="s">
        <v>2094</v>
      </c>
      <c r="G1531" s="17" t="s">
        <v>2095</v>
      </c>
      <c r="H1531" s="17" t="s">
        <v>2046</v>
      </c>
      <c r="I1531" s="17" t="s">
        <v>2047</v>
      </c>
      <c r="J1531" s="17" t="s">
        <v>2048</v>
      </c>
      <c r="K1531" s="17" t="s">
        <v>2049</v>
      </c>
    </row>
    <row r="1532" spans="1:11">
      <c r="A1532" s="17" t="s">
        <v>1025</v>
      </c>
      <c r="B1532" s="17" t="s">
        <v>966</v>
      </c>
      <c r="C1532" s="17" t="s">
        <v>2042</v>
      </c>
      <c r="D1532" s="17" t="s">
        <v>2239</v>
      </c>
      <c r="E1532" s="17" t="s">
        <v>2955</v>
      </c>
      <c r="F1532" t="s">
        <v>2094</v>
      </c>
      <c r="G1532" s="17" t="s">
        <v>2095</v>
      </c>
      <c r="H1532" s="17" t="s">
        <v>2046</v>
      </c>
      <c r="I1532" s="17" t="s">
        <v>2047</v>
      </c>
      <c r="J1532" s="17" t="s">
        <v>2048</v>
      </c>
      <c r="K1532" s="17" t="s">
        <v>2049</v>
      </c>
    </row>
    <row r="1533" spans="1:11">
      <c r="A1533" s="17" t="s">
        <v>1025</v>
      </c>
      <c r="B1533" s="17" t="s">
        <v>966</v>
      </c>
      <c r="C1533" s="17" t="s">
        <v>2042</v>
      </c>
      <c r="D1533" s="17" t="s">
        <v>2240</v>
      </c>
      <c r="E1533" s="17" t="s">
        <v>2955</v>
      </c>
      <c r="F1533" t="s">
        <v>2094</v>
      </c>
      <c r="G1533" s="17" t="s">
        <v>2095</v>
      </c>
      <c r="H1533" s="17" t="s">
        <v>2046</v>
      </c>
      <c r="I1533" s="17" t="s">
        <v>2047</v>
      </c>
      <c r="J1533" s="17" t="s">
        <v>2048</v>
      </c>
      <c r="K1533" s="17" t="s">
        <v>2049</v>
      </c>
    </row>
    <row r="1534" spans="1:11">
      <c r="A1534" s="17" t="s">
        <v>1025</v>
      </c>
      <c r="B1534" s="17" t="s">
        <v>966</v>
      </c>
      <c r="C1534" s="17" t="s">
        <v>2042</v>
      </c>
      <c r="D1534" s="17" t="s">
        <v>2241</v>
      </c>
      <c r="E1534" s="17" t="s">
        <v>2955</v>
      </c>
      <c r="F1534" t="s">
        <v>2094</v>
      </c>
      <c r="G1534" s="17" t="s">
        <v>2095</v>
      </c>
      <c r="H1534" s="17" t="s">
        <v>2046</v>
      </c>
      <c r="I1534" s="17" t="s">
        <v>2047</v>
      </c>
      <c r="J1534" s="17" t="s">
        <v>2048</v>
      </c>
      <c r="K1534" s="17" t="s">
        <v>2049</v>
      </c>
    </row>
    <row r="1535" spans="1:11">
      <c r="A1535" s="17" t="s">
        <v>1025</v>
      </c>
      <c r="B1535" s="17" t="s">
        <v>966</v>
      </c>
      <c r="C1535" s="17" t="s">
        <v>2042</v>
      </c>
      <c r="D1535" s="17" t="s">
        <v>2242</v>
      </c>
      <c r="E1535" s="17" t="s">
        <v>2955</v>
      </c>
      <c r="F1535" t="s">
        <v>2236</v>
      </c>
      <c r="G1535" s="17" t="s">
        <v>2237</v>
      </c>
      <c r="H1535" s="17" t="s">
        <v>2046</v>
      </c>
      <c r="I1535" s="17" t="s">
        <v>2047</v>
      </c>
      <c r="J1535" s="17" t="s">
        <v>2048</v>
      </c>
      <c r="K1535" s="17" t="s">
        <v>2049</v>
      </c>
    </row>
    <row r="1536" spans="1:11">
      <c r="A1536" s="17" t="s">
        <v>1025</v>
      </c>
      <c r="B1536" s="17" t="s">
        <v>966</v>
      </c>
      <c r="C1536" s="17" t="s">
        <v>2042</v>
      </c>
      <c r="D1536" s="17" t="s">
        <v>2243</v>
      </c>
      <c r="E1536" s="17" t="s">
        <v>2955</v>
      </c>
      <c r="F1536" t="s">
        <v>2236</v>
      </c>
      <c r="G1536" s="17" t="s">
        <v>2237</v>
      </c>
      <c r="H1536" s="17" t="s">
        <v>2046</v>
      </c>
      <c r="I1536" s="17" t="s">
        <v>2047</v>
      </c>
      <c r="J1536" s="17" t="s">
        <v>2048</v>
      </c>
      <c r="K1536" s="17" t="s">
        <v>2049</v>
      </c>
    </row>
    <row r="1537" spans="1:11">
      <c r="A1537" s="17" t="s">
        <v>1025</v>
      </c>
      <c r="B1537" s="17" t="s">
        <v>966</v>
      </c>
      <c r="C1537" s="17" t="s">
        <v>2042</v>
      </c>
      <c r="D1537" s="17" t="s">
        <v>2244</v>
      </c>
      <c r="E1537" s="17" t="s">
        <v>2955</v>
      </c>
      <c r="F1537" t="s">
        <v>2094</v>
      </c>
      <c r="G1537" s="17" t="s">
        <v>2095</v>
      </c>
      <c r="H1537" s="17" t="s">
        <v>2046</v>
      </c>
      <c r="I1537" s="17" t="s">
        <v>2047</v>
      </c>
      <c r="J1537" s="17" t="s">
        <v>2048</v>
      </c>
      <c r="K1537" s="17" t="s">
        <v>2049</v>
      </c>
    </row>
    <row r="1538" spans="1:11">
      <c r="A1538" s="17" t="s">
        <v>1025</v>
      </c>
      <c r="B1538" s="17" t="s">
        <v>966</v>
      </c>
      <c r="C1538" s="17" t="s">
        <v>2042</v>
      </c>
      <c r="D1538" s="17" t="s">
        <v>2245</v>
      </c>
      <c r="E1538" s="17" t="s">
        <v>2955</v>
      </c>
      <c r="F1538" t="s">
        <v>2233</v>
      </c>
      <c r="G1538" s="17" t="s">
        <v>2234</v>
      </c>
      <c r="H1538" s="17" t="s">
        <v>2046</v>
      </c>
      <c r="I1538" s="17" t="s">
        <v>2047</v>
      </c>
      <c r="J1538" s="17" t="s">
        <v>2048</v>
      </c>
      <c r="K1538" s="17" t="s">
        <v>2049</v>
      </c>
    </row>
    <row r="1539" spans="1:11">
      <c r="A1539" s="17" t="s">
        <v>1025</v>
      </c>
      <c r="B1539" s="17" t="s">
        <v>966</v>
      </c>
      <c r="C1539" s="17" t="s">
        <v>2042</v>
      </c>
      <c r="D1539" s="17" t="s">
        <v>2246</v>
      </c>
      <c r="E1539" s="17" t="s">
        <v>2955</v>
      </c>
      <c r="F1539" t="s">
        <v>2236</v>
      </c>
      <c r="G1539" s="17" t="s">
        <v>2237</v>
      </c>
      <c r="H1539" s="17" t="s">
        <v>2046</v>
      </c>
      <c r="I1539" s="17" t="s">
        <v>2047</v>
      </c>
      <c r="J1539" s="17" t="s">
        <v>2048</v>
      </c>
      <c r="K1539" s="17" t="s">
        <v>2049</v>
      </c>
    </row>
    <row r="1540" spans="1:11">
      <c r="A1540" s="17" t="s">
        <v>1025</v>
      </c>
      <c r="B1540" s="17" t="s">
        <v>966</v>
      </c>
      <c r="C1540" s="17" t="s">
        <v>2042</v>
      </c>
      <c r="D1540" s="17" t="s">
        <v>2247</v>
      </c>
      <c r="E1540" s="17" t="s">
        <v>2955</v>
      </c>
      <c r="F1540" t="s">
        <v>2044</v>
      </c>
      <c r="G1540" s="17" t="s">
        <v>2045</v>
      </c>
      <c r="H1540" s="17" t="s">
        <v>2046</v>
      </c>
      <c r="I1540" s="17" t="s">
        <v>2047</v>
      </c>
      <c r="J1540" s="17" t="s">
        <v>2048</v>
      </c>
      <c r="K1540" s="17" t="s">
        <v>2049</v>
      </c>
    </row>
    <row r="1541" spans="1:11">
      <c r="A1541" s="17" t="s">
        <v>1025</v>
      </c>
      <c r="B1541" s="17" t="s">
        <v>966</v>
      </c>
      <c r="C1541" s="17" t="s">
        <v>2042</v>
      </c>
      <c r="D1541" s="17" t="s">
        <v>2248</v>
      </c>
      <c r="E1541" s="17" t="s">
        <v>2955</v>
      </c>
      <c r="F1541" t="s">
        <v>2249</v>
      </c>
      <c r="G1541" s="17" t="s">
        <v>2250</v>
      </c>
      <c r="H1541" s="17" t="s">
        <v>2046</v>
      </c>
      <c r="I1541" s="17" t="s">
        <v>2047</v>
      </c>
      <c r="J1541" s="17" t="s">
        <v>2048</v>
      </c>
      <c r="K1541" s="17" t="s">
        <v>2049</v>
      </c>
    </row>
    <row r="1542" spans="1:11">
      <c r="A1542" s="17" t="s">
        <v>1025</v>
      </c>
      <c r="B1542" s="17" t="s">
        <v>966</v>
      </c>
      <c r="C1542" s="17" t="s">
        <v>2042</v>
      </c>
      <c r="D1542" s="17" t="s">
        <v>2251</v>
      </c>
      <c r="E1542" s="17" t="s">
        <v>2955</v>
      </c>
      <c r="F1542" t="s">
        <v>2044</v>
      </c>
      <c r="G1542" s="17" t="s">
        <v>2045</v>
      </c>
      <c r="H1542" s="17" t="s">
        <v>2046</v>
      </c>
      <c r="I1542" s="17" t="s">
        <v>2047</v>
      </c>
      <c r="J1542" s="17" t="s">
        <v>2048</v>
      </c>
      <c r="K1542" s="17" t="s">
        <v>2049</v>
      </c>
    </row>
    <row r="1543" spans="1:11">
      <c r="A1543" s="17" t="s">
        <v>1025</v>
      </c>
      <c r="B1543" s="17" t="s">
        <v>966</v>
      </c>
      <c r="C1543" s="17" t="s">
        <v>2042</v>
      </c>
      <c r="D1543" s="17" t="s">
        <v>2252</v>
      </c>
      <c r="E1543" s="17" t="s">
        <v>2955</v>
      </c>
      <c r="F1543" t="s">
        <v>2236</v>
      </c>
      <c r="G1543" s="17" t="s">
        <v>2237</v>
      </c>
      <c r="H1543" s="17" t="s">
        <v>2046</v>
      </c>
      <c r="I1543" s="17" t="s">
        <v>2047</v>
      </c>
      <c r="J1543" s="17" t="s">
        <v>2048</v>
      </c>
      <c r="K1543" s="17" t="s">
        <v>2049</v>
      </c>
    </row>
    <row r="1544" spans="1:11">
      <c r="A1544" s="17" t="s">
        <v>1025</v>
      </c>
      <c r="B1544" s="17" t="s">
        <v>966</v>
      </c>
      <c r="C1544" s="17" t="s">
        <v>2042</v>
      </c>
      <c r="D1544" s="17" t="s">
        <v>2253</v>
      </c>
      <c r="E1544" s="17" t="s">
        <v>2955</v>
      </c>
      <c r="F1544" t="s">
        <v>2233</v>
      </c>
      <c r="G1544" s="17" t="s">
        <v>2234</v>
      </c>
      <c r="H1544" s="17" t="s">
        <v>2046</v>
      </c>
      <c r="I1544" s="17" t="s">
        <v>2047</v>
      </c>
      <c r="J1544" s="17" t="s">
        <v>2048</v>
      </c>
      <c r="K1544" s="17" t="s">
        <v>2049</v>
      </c>
    </row>
    <row r="1545" spans="1:11">
      <c r="A1545" s="17" t="s">
        <v>1025</v>
      </c>
      <c r="B1545" s="17" t="s">
        <v>966</v>
      </c>
      <c r="C1545" s="17" t="s">
        <v>2042</v>
      </c>
      <c r="D1545" s="17" t="s">
        <v>2254</v>
      </c>
      <c r="E1545" s="17" t="s">
        <v>2955</v>
      </c>
      <c r="F1545" t="s">
        <v>2255</v>
      </c>
      <c r="G1545" s="17" t="s">
        <v>2256</v>
      </c>
      <c r="H1545" s="17" t="s">
        <v>2046</v>
      </c>
      <c r="I1545" s="17" t="s">
        <v>2047</v>
      </c>
      <c r="J1545" s="17" t="s">
        <v>2048</v>
      </c>
      <c r="K1545" s="17" t="s">
        <v>2049</v>
      </c>
    </row>
    <row r="1546" spans="1:11">
      <c r="A1546" s="17" t="s">
        <v>1025</v>
      </c>
      <c r="B1546" s="17" t="s">
        <v>966</v>
      </c>
      <c r="C1546" s="17" t="s">
        <v>2042</v>
      </c>
      <c r="D1546" s="17" t="s">
        <v>2257</v>
      </c>
      <c r="E1546" s="17" t="s">
        <v>2955</v>
      </c>
      <c r="F1546" t="s">
        <v>2255</v>
      </c>
      <c r="G1546" s="17" t="s">
        <v>2256</v>
      </c>
      <c r="H1546" s="17" t="s">
        <v>2046</v>
      </c>
      <c r="I1546" s="17" t="s">
        <v>2047</v>
      </c>
      <c r="J1546" s="17" t="s">
        <v>2048</v>
      </c>
      <c r="K1546" s="17" t="s">
        <v>2049</v>
      </c>
    </row>
    <row r="1547" spans="1:11">
      <c r="A1547" s="17" t="s">
        <v>1025</v>
      </c>
      <c r="B1547" s="17" t="s">
        <v>966</v>
      </c>
      <c r="C1547" s="17" t="s">
        <v>2042</v>
      </c>
      <c r="D1547" s="17" t="s">
        <v>2258</v>
      </c>
      <c r="E1547" s="17" t="s">
        <v>2955</v>
      </c>
      <c r="F1547" t="s">
        <v>2259</v>
      </c>
      <c r="G1547" s="17" t="s">
        <v>2260</v>
      </c>
      <c r="H1547" s="17" t="s">
        <v>2046</v>
      </c>
      <c r="I1547" s="17" t="s">
        <v>2053</v>
      </c>
      <c r="J1547" s="17" t="s">
        <v>2054</v>
      </c>
      <c r="K1547" s="17" t="s">
        <v>2055</v>
      </c>
    </row>
    <row r="1548" spans="1:11">
      <c r="A1548" s="17" t="s">
        <v>1025</v>
      </c>
      <c r="B1548" s="17" t="s">
        <v>966</v>
      </c>
      <c r="C1548" s="17" t="s">
        <v>2042</v>
      </c>
      <c r="D1548" s="17" t="s">
        <v>2261</v>
      </c>
      <c r="E1548" s="17" t="s">
        <v>2955</v>
      </c>
      <c r="F1548" t="s">
        <v>2094</v>
      </c>
      <c r="G1548" s="17" t="s">
        <v>2095</v>
      </c>
      <c r="H1548" s="17" t="s">
        <v>2046</v>
      </c>
      <c r="I1548" s="17" t="s">
        <v>2047</v>
      </c>
      <c r="J1548" s="17" t="s">
        <v>2048</v>
      </c>
      <c r="K1548" s="17" t="s">
        <v>2049</v>
      </c>
    </row>
    <row r="1549" spans="1:11">
      <c r="A1549" s="17" t="s">
        <v>1025</v>
      </c>
      <c r="B1549" s="17" t="s">
        <v>966</v>
      </c>
      <c r="C1549" s="17" t="s">
        <v>2042</v>
      </c>
      <c r="D1549" s="17" t="s">
        <v>2262</v>
      </c>
      <c r="E1549" s="17" t="s">
        <v>2955</v>
      </c>
      <c r="F1549" t="s">
        <v>2060</v>
      </c>
      <c r="G1549" s="17" t="s">
        <v>2061</v>
      </c>
      <c r="H1549" s="17" t="s">
        <v>2046</v>
      </c>
      <c r="I1549" s="17" t="s">
        <v>2053</v>
      </c>
      <c r="J1549" s="17" t="s">
        <v>2054</v>
      </c>
      <c r="K1549" s="17" t="s">
        <v>2055</v>
      </c>
    </row>
    <row r="1550" spans="1:11">
      <c r="A1550" s="17" t="s">
        <v>1025</v>
      </c>
      <c r="B1550" s="17" t="s">
        <v>966</v>
      </c>
      <c r="C1550" s="17" t="s">
        <v>2042</v>
      </c>
      <c r="D1550" s="17" t="s">
        <v>2263</v>
      </c>
      <c r="E1550" s="17" t="s">
        <v>2955</v>
      </c>
      <c r="F1550" t="s">
        <v>2255</v>
      </c>
      <c r="G1550" s="17" t="s">
        <v>2256</v>
      </c>
      <c r="H1550" s="17" t="s">
        <v>2046</v>
      </c>
      <c r="I1550" s="17" t="s">
        <v>2047</v>
      </c>
      <c r="J1550" s="17" t="s">
        <v>2048</v>
      </c>
      <c r="K1550" s="17" t="s">
        <v>2049</v>
      </c>
    </row>
    <row r="1551" spans="1:11">
      <c r="A1551" s="17" t="s">
        <v>1025</v>
      </c>
      <c r="B1551" s="17" t="s">
        <v>966</v>
      </c>
      <c r="C1551" s="17" t="s">
        <v>2042</v>
      </c>
      <c r="D1551" s="17" t="s">
        <v>2264</v>
      </c>
      <c r="E1551" s="17" t="s">
        <v>2955</v>
      </c>
      <c r="F1551" t="s">
        <v>2255</v>
      </c>
      <c r="G1551" s="17" t="s">
        <v>2256</v>
      </c>
      <c r="H1551" s="17" t="s">
        <v>2046</v>
      </c>
      <c r="I1551" s="17" t="s">
        <v>2047</v>
      </c>
      <c r="J1551" s="17" t="s">
        <v>2048</v>
      </c>
      <c r="K1551" s="17" t="s">
        <v>2049</v>
      </c>
    </row>
    <row r="1552" spans="1:11">
      <c r="A1552" s="17" t="s">
        <v>1025</v>
      </c>
      <c r="B1552" s="17" t="s">
        <v>966</v>
      </c>
      <c r="C1552" s="17" t="s">
        <v>2042</v>
      </c>
      <c r="D1552" s="17" t="s">
        <v>2265</v>
      </c>
      <c r="E1552" s="17" t="s">
        <v>2955</v>
      </c>
      <c r="F1552" t="s">
        <v>2094</v>
      </c>
      <c r="G1552" s="17" t="s">
        <v>2095</v>
      </c>
      <c r="H1552" s="17" t="s">
        <v>2046</v>
      </c>
      <c r="I1552" s="17" t="s">
        <v>2047</v>
      </c>
      <c r="J1552" s="17" t="s">
        <v>2048</v>
      </c>
      <c r="K1552" s="17" t="s">
        <v>2049</v>
      </c>
    </row>
    <row r="1553" spans="1:11">
      <c r="A1553" s="17" t="s">
        <v>1025</v>
      </c>
      <c r="B1553" s="17" t="s">
        <v>966</v>
      </c>
      <c r="C1553" s="17" t="s">
        <v>2042</v>
      </c>
      <c r="D1553" s="17" t="s">
        <v>2266</v>
      </c>
      <c r="E1553" s="17" t="s">
        <v>2955</v>
      </c>
      <c r="F1553" t="s">
        <v>2057</v>
      </c>
      <c r="G1553" s="17" t="s">
        <v>2058</v>
      </c>
      <c r="H1553" s="17" t="s">
        <v>2046</v>
      </c>
      <c r="I1553" s="17" t="s">
        <v>2053</v>
      </c>
      <c r="J1553" s="17" t="s">
        <v>2054</v>
      </c>
      <c r="K1553" s="17" t="s">
        <v>2055</v>
      </c>
    </row>
    <row r="1554" spans="1:11">
      <c r="A1554" s="17" t="s">
        <v>1025</v>
      </c>
      <c r="B1554" s="17" t="s">
        <v>966</v>
      </c>
      <c r="C1554" s="17" t="s">
        <v>2042</v>
      </c>
      <c r="D1554" s="17" t="s">
        <v>2267</v>
      </c>
      <c r="E1554" s="17" t="s">
        <v>2955</v>
      </c>
      <c r="F1554" t="s">
        <v>2268</v>
      </c>
      <c r="G1554" s="17" t="s">
        <v>2269</v>
      </c>
      <c r="H1554" s="17" t="s">
        <v>2046</v>
      </c>
      <c r="I1554" s="17" t="s">
        <v>2053</v>
      </c>
      <c r="J1554" s="17" t="s">
        <v>2054</v>
      </c>
      <c r="K1554" s="17" t="s">
        <v>2055</v>
      </c>
    </row>
    <row r="1555" spans="1:11">
      <c r="A1555" s="17" t="s">
        <v>1025</v>
      </c>
      <c r="B1555" s="17" t="s">
        <v>966</v>
      </c>
      <c r="C1555" s="17" t="s">
        <v>2042</v>
      </c>
      <c r="D1555" s="17" t="s">
        <v>2270</v>
      </c>
      <c r="E1555" s="17" t="s">
        <v>2955</v>
      </c>
      <c r="F1555" t="s">
        <v>2255</v>
      </c>
      <c r="G1555" s="17" t="s">
        <v>2256</v>
      </c>
      <c r="H1555" s="17" t="s">
        <v>2046</v>
      </c>
      <c r="I1555" s="17" t="s">
        <v>2047</v>
      </c>
      <c r="J1555" s="17" t="s">
        <v>2048</v>
      </c>
      <c r="K1555" s="17" t="s">
        <v>2049</v>
      </c>
    </row>
    <row r="1556" spans="1:11">
      <c r="A1556" s="17" t="s">
        <v>1025</v>
      </c>
      <c r="B1556" s="17" t="s">
        <v>966</v>
      </c>
      <c r="C1556" s="17" t="s">
        <v>2042</v>
      </c>
      <c r="D1556" s="17" t="s">
        <v>2271</v>
      </c>
      <c r="E1556" s="17" t="s">
        <v>2955</v>
      </c>
      <c r="F1556" t="s">
        <v>2255</v>
      </c>
      <c r="G1556" s="17" t="s">
        <v>2256</v>
      </c>
      <c r="H1556" s="17" t="s">
        <v>2046</v>
      </c>
      <c r="I1556" s="17" t="s">
        <v>2047</v>
      </c>
      <c r="J1556" s="17" t="s">
        <v>2048</v>
      </c>
      <c r="K1556" s="17" t="s">
        <v>2049</v>
      </c>
    </row>
    <row r="1557" spans="1:11">
      <c r="A1557" s="17" t="s">
        <v>1025</v>
      </c>
      <c r="B1557" s="17" t="s">
        <v>966</v>
      </c>
      <c r="C1557" s="17" t="s">
        <v>2042</v>
      </c>
      <c r="D1557" s="17" t="s">
        <v>2272</v>
      </c>
      <c r="E1557" s="17" t="s">
        <v>2955</v>
      </c>
      <c r="F1557">
        <v>0</v>
      </c>
      <c r="G1557" s="17" t="s">
        <v>2273</v>
      </c>
      <c r="H1557" s="17" t="s">
        <v>2046</v>
      </c>
      <c r="I1557" s="17" t="s">
        <v>2047</v>
      </c>
      <c r="J1557" s="17" t="s">
        <v>2048</v>
      </c>
      <c r="K1557" s="17" t="s">
        <v>2049</v>
      </c>
    </row>
    <row r="1558" spans="1:11">
      <c r="A1558" s="17" t="s">
        <v>1025</v>
      </c>
      <c r="B1558" s="17" t="s">
        <v>966</v>
      </c>
      <c r="C1558" s="17" t="s">
        <v>2042</v>
      </c>
      <c r="D1558" s="17" t="s">
        <v>2274</v>
      </c>
      <c r="E1558" s="17" t="s">
        <v>2955</v>
      </c>
      <c r="F1558" t="s">
        <v>2259</v>
      </c>
      <c r="G1558" s="17" t="s">
        <v>2260</v>
      </c>
      <c r="H1558" s="17" t="s">
        <v>2046</v>
      </c>
      <c r="I1558" s="17" t="s">
        <v>2053</v>
      </c>
      <c r="J1558" s="17" t="s">
        <v>2054</v>
      </c>
      <c r="K1558" s="17" t="s">
        <v>2055</v>
      </c>
    </row>
    <row r="1559" spans="1:11">
      <c r="A1559" s="17" t="s">
        <v>1025</v>
      </c>
      <c r="B1559" s="17" t="s">
        <v>966</v>
      </c>
      <c r="C1559" s="17" t="s">
        <v>2042</v>
      </c>
      <c r="D1559" s="17" t="s">
        <v>2275</v>
      </c>
      <c r="E1559" s="17" t="s">
        <v>2955</v>
      </c>
      <c r="F1559">
        <v>0</v>
      </c>
      <c r="G1559" s="17" t="s">
        <v>2273</v>
      </c>
      <c r="H1559" s="17" t="s">
        <v>2046</v>
      </c>
      <c r="I1559" s="17" t="s">
        <v>2047</v>
      </c>
      <c r="J1559" s="17" t="s">
        <v>2048</v>
      </c>
      <c r="K1559" s="17" t="s">
        <v>2049</v>
      </c>
    </row>
    <row r="1560" spans="1:11">
      <c r="A1560" s="17" t="s">
        <v>1025</v>
      </c>
      <c r="B1560" s="17" t="s">
        <v>966</v>
      </c>
      <c r="C1560" s="17" t="s">
        <v>2042</v>
      </c>
      <c r="D1560" s="17" t="s">
        <v>2276</v>
      </c>
      <c r="E1560" s="17" t="s">
        <v>2955</v>
      </c>
      <c r="F1560">
        <v>0</v>
      </c>
      <c r="G1560" s="17" t="s">
        <v>2273</v>
      </c>
      <c r="H1560" s="17" t="s">
        <v>2046</v>
      </c>
      <c r="I1560" s="17" t="s">
        <v>2047</v>
      </c>
      <c r="J1560" s="17" t="s">
        <v>2048</v>
      </c>
      <c r="K1560" s="17" t="s">
        <v>2049</v>
      </c>
    </row>
    <row r="1561" spans="1:11">
      <c r="A1561" s="17" t="s">
        <v>1025</v>
      </c>
      <c r="B1561" s="17" t="s">
        <v>966</v>
      </c>
      <c r="C1561" s="17" t="s">
        <v>2042</v>
      </c>
      <c r="D1561" s="17" t="s">
        <v>2277</v>
      </c>
      <c r="E1561" s="17" t="s">
        <v>2955</v>
      </c>
      <c r="F1561" t="s">
        <v>2236</v>
      </c>
      <c r="G1561" s="17" t="s">
        <v>2237</v>
      </c>
      <c r="H1561" s="17" t="s">
        <v>2046</v>
      </c>
      <c r="I1561" s="17" t="s">
        <v>2047</v>
      </c>
      <c r="J1561" s="17" t="s">
        <v>2048</v>
      </c>
      <c r="K1561" s="17" t="s">
        <v>2049</v>
      </c>
    </row>
    <row r="1562" spans="1:11">
      <c r="A1562" s="17" t="s">
        <v>1025</v>
      </c>
      <c r="B1562" s="17" t="s">
        <v>966</v>
      </c>
      <c r="C1562" s="17" t="s">
        <v>2042</v>
      </c>
      <c r="D1562" s="17" t="s">
        <v>2278</v>
      </c>
      <c r="E1562" s="17" t="s">
        <v>2955</v>
      </c>
      <c r="F1562" t="s">
        <v>2236</v>
      </c>
      <c r="G1562" s="17" t="s">
        <v>2237</v>
      </c>
      <c r="H1562" s="17" t="s">
        <v>2046</v>
      </c>
      <c r="I1562" s="17" t="s">
        <v>2047</v>
      </c>
      <c r="J1562" s="17" t="s">
        <v>2048</v>
      </c>
      <c r="K1562" s="17" t="s">
        <v>2049</v>
      </c>
    </row>
    <row r="1563" spans="1:11">
      <c r="A1563" s="17" t="s">
        <v>1025</v>
      </c>
      <c r="B1563" s="17" t="s">
        <v>966</v>
      </c>
      <c r="C1563" s="17" t="s">
        <v>2042</v>
      </c>
      <c r="D1563" s="17" t="s">
        <v>2279</v>
      </c>
      <c r="E1563" s="17" t="s">
        <v>2955</v>
      </c>
      <c r="F1563" t="s">
        <v>2236</v>
      </c>
      <c r="G1563" s="17" t="s">
        <v>2237</v>
      </c>
      <c r="H1563" s="17" t="s">
        <v>2046</v>
      </c>
      <c r="I1563" s="17" t="s">
        <v>2047</v>
      </c>
      <c r="J1563" s="17" t="s">
        <v>2048</v>
      </c>
      <c r="K1563" s="17" t="s">
        <v>2049</v>
      </c>
    </row>
    <row r="1564" spans="1:11">
      <c r="A1564" s="17" t="s">
        <v>1025</v>
      </c>
      <c r="B1564" s="17" t="s">
        <v>966</v>
      </c>
      <c r="C1564" s="17" t="s">
        <v>2042</v>
      </c>
      <c r="D1564" s="17" t="s">
        <v>2280</v>
      </c>
      <c r="E1564" s="17" t="s">
        <v>2955</v>
      </c>
      <c r="F1564" t="s">
        <v>2236</v>
      </c>
      <c r="G1564" s="17" t="s">
        <v>2237</v>
      </c>
      <c r="H1564" s="17" t="s">
        <v>2046</v>
      </c>
      <c r="I1564" s="17" t="s">
        <v>2047</v>
      </c>
      <c r="J1564" s="17" t="s">
        <v>2048</v>
      </c>
      <c r="K1564" s="17" t="s">
        <v>2049</v>
      </c>
    </row>
    <row r="1565" spans="1:11">
      <c r="A1565" s="17" t="s">
        <v>1025</v>
      </c>
      <c r="B1565" s="17" t="s">
        <v>966</v>
      </c>
      <c r="C1565" s="17" t="s">
        <v>2042</v>
      </c>
      <c r="D1565" s="17" t="s">
        <v>2281</v>
      </c>
      <c r="E1565" s="17" t="s">
        <v>2955</v>
      </c>
      <c r="F1565" t="s">
        <v>2236</v>
      </c>
      <c r="G1565" s="17" t="s">
        <v>2237</v>
      </c>
      <c r="H1565" s="17" t="s">
        <v>2046</v>
      </c>
      <c r="I1565" s="17" t="s">
        <v>2047</v>
      </c>
      <c r="J1565" s="17" t="s">
        <v>2048</v>
      </c>
      <c r="K1565" s="17" t="s">
        <v>2049</v>
      </c>
    </row>
    <row r="1566" spans="1:11">
      <c r="A1566" s="17" t="s">
        <v>1025</v>
      </c>
      <c r="B1566" s="17" t="s">
        <v>966</v>
      </c>
      <c r="C1566" s="17" t="s">
        <v>2042</v>
      </c>
      <c r="D1566" s="17" t="s">
        <v>2282</v>
      </c>
      <c r="E1566" s="17" t="s">
        <v>2955</v>
      </c>
      <c r="F1566" t="s">
        <v>2283</v>
      </c>
      <c r="G1566" s="17" t="s">
        <v>2284</v>
      </c>
      <c r="H1566" s="17" t="s">
        <v>2046</v>
      </c>
      <c r="I1566" s="17" t="s">
        <v>2047</v>
      </c>
      <c r="J1566" s="17" t="s">
        <v>2048</v>
      </c>
      <c r="K1566" s="17" t="s">
        <v>2049</v>
      </c>
    </row>
    <row r="1567" spans="1:11">
      <c r="A1567" s="17" t="s">
        <v>1025</v>
      </c>
      <c r="B1567" s="17" t="s">
        <v>966</v>
      </c>
      <c r="C1567" s="17" t="s">
        <v>2042</v>
      </c>
      <c r="D1567" s="17" t="s">
        <v>2285</v>
      </c>
      <c r="E1567" s="17" t="s">
        <v>2955</v>
      </c>
      <c r="F1567" t="s">
        <v>2283</v>
      </c>
      <c r="G1567" s="17" t="s">
        <v>2284</v>
      </c>
      <c r="H1567" s="17" t="s">
        <v>2046</v>
      </c>
      <c r="I1567" s="17" t="s">
        <v>2047</v>
      </c>
      <c r="J1567" s="17" t="s">
        <v>2048</v>
      </c>
      <c r="K1567" s="17" t="s">
        <v>2049</v>
      </c>
    </row>
    <row r="1568" spans="1:11">
      <c r="A1568" s="17" t="s">
        <v>1025</v>
      </c>
      <c r="B1568" s="17" t="s">
        <v>966</v>
      </c>
      <c r="C1568" s="17" t="s">
        <v>2042</v>
      </c>
      <c r="D1568" s="17" t="s">
        <v>2286</v>
      </c>
      <c r="E1568" s="17" t="s">
        <v>2955</v>
      </c>
      <c r="F1568" t="s">
        <v>2283</v>
      </c>
      <c r="G1568" s="17" t="s">
        <v>2284</v>
      </c>
      <c r="H1568" s="17" t="s">
        <v>2046</v>
      </c>
      <c r="I1568" s="17" t="s">
        <v>2047</v>
      </c>
      <c r="J1568" s="17" t="s">
        <v>2048</v>
      </c>
      <c r="K1568" s="17" t="s">
        <v>2049</v>
      </c>
    </row>
    <row r="1569" spans="1:11">
      <c r="A1569" s="17" t="s">
        <v>1025</v>
      </c>
      <c r="B1569" s="17" t="s">
        <v>966</v>
      </c>
      <c r="C1569" s="17" t="s">
        <v>2042</v>
      </c>
      <c r="D1569" s="17" t="s">
        <v>2287</v>
      </c>
      <c r="E1569" s="17" t="s">
        <v>2955</v>
      </c>
      <c r="F1569" t="s">
        <v>2283</v>
      </c>
      <c r="G1569" s="17" t="s">
        <v>2284</v>
      </c>
      <c r="H1569" s="17" t="s">
        <v>2046</v>
      </c>
      <c r="I1569" s="17" t="s">
        <v>2047</v>
      </c>
      <c r="J1569" s="17" t="s">
        <v>2048</v>
      </c>
      <c r="K1569" s="17" t="s">
        <v>2049</v>
      </c>
    </row>
    <row r="1570" spans="1:11">
      <c r="A1570" s="17" t="s">
        <v>1025</v>
      </c>
      <c r="B1570" s="17" t="s">
        <v>966</v>
      </c>
      <c r="C1570" s="17" t="s">
        <v>2042</v>
      </c>
      <c r="D1570" s="17" t="s">
        <v>2288</v>
      </c>
      <c r="E1570" s="17" t="s">
        <v>2955</v>
      </c>
      <c r="F1570" t="s">
        <v>2283</v>
      </c>
      <c r="G1570" s="17" t="s">
        <v>2284</v>
      </c>
      <c r="H1570" s="17" t="s">
        <v>2046</v>
      </c>
      <c r="I1570" s="17" t="s">
        <v>2047</v>
      </c>
      <c r="J1570" s="17" t="s">
        <v>2048</v>
      </c>
      <c r="K1570" s="17" t="s">
        <v>2049</v>
      </c>
    </row>
    <row r="1571" spans="1:11">
      <c r="A1571" s="17" t="s">
        <v>1025</v>
      </c>
      <c r="B1571" s="17" t="s">
        <v>966</v>
      </c>
      <c r="C1571" s="17" t="s">
        <v>2042</v>
      </c>
      <c r="D1571" s="17" t="s">
        <v>2289</v>
      </c>
      <c r="E1571" s="17" t="s">
        <v>2955</v>
      </c>
      <c r="F1571" t="s">
        <v>2290</v>
      </c>
      <c r="G1571" s="17" t="s">
        <v>2291</v>
      </c>
      <c r="H1571" s="17" t="s">
        <v>2046</v>
      </c>
      <c r="I1571" s="17" t="s">
        <v>2047</v>
      </c>
      <c r="J1571" s="17" t="s">
        <v>2048</v>
      </c>
      <c r="K1571" s="17" t="s">
        <v>2049</v>
      </c>
    </row>
    <row r="1572" spans="1:11">
      <c r="A1572" s="17" t="s">
        <v>1025</v>
      </c>
      <c r="B1572" s="17" t="s">
        <v>966</v>
      </c>
      <c r="C1572" s="17" t="s">
        <v>2042</v>
      </c>
      <c r="D1572" s="17" t="s">
        <v>2292</v>
      </c>
      <c r="E1572" s="17" t="s">
        <v>2955</v>
      </c>
      <c r="F1572" t="s">
        <v>2290</v>
      </c>
      <c r="G1572" s="17" t="s">
        <v>2291</v>
      </c>
      <c r="H1572" s="17" t="s">
        <v>2046</v>
      </c>
      <c r="I1572" s="17" t="s">
        <v>2047</v>
      </c>
      <c r="J1572" s="17" t="s">
        <v>2048</v>
      </c>
      <c r="K1572" s="17" t="s">
        <v>2049</v>
      </c>
    </row>
    <row r="1573" spans="1:11">
      <c r="A1573" s="17" t="s">
        <v>1025</v>
      </c>
      <c r="B1573" s="17" t="s">
        <v>966</v>
      </c>
      <c r="C1573" s="17" t="s">
        <v>2042</v>
      </c>
      <c r="D1573" s="17" t="s">
        <v>2293</v>
      </c>
      <c r="E1573" s="17" t="s">
        <v>2955</v>
      </c>
      <c r="F1573" t="s">
        <v>2290</v>
      </c>
      <c r="G1573" s="17" t="s">
        <v>2291</v>
      </c>
      <c r="H1573" s="17" t="s">
        <v>2046</v>
      </c>
      <c r="I1573" s="17" t="s">
        <v>2047</v>
      </c>
      <c r="J1573" s="17" t="s">
        <v>2048</v>
      </c>
      <c r="K1573" s="17" t="s">
        <v>2049</v>
      </c>
    </row>
    <row r="1574" spans="1:11">
      <c r="A1574" s="17" t="s">
        <v>1025</v>
      </c>
      <c r="B1574" s="17" t="s">
        <v>966</v>
      </c>
      <c r="C1574" s="17" t="s">
        <v>2042</v>
      </c>
      <c r="D1574" s="17" t="s">
        <v>2294</v>
      </c>
      <c r="E1574" s="17" t="s">
        <v>2955</v>
      </c>
      <c r="F1574" t="s">
        <v>2295</v>
      </c>
      <c r="G1574" s="17" t="s">
        <v>2296</v>
      </c>
      <c r="H1574" s="17" t="s">
        <v>2046</v>
      </c>
      <c r="I1574" s="17" t="s">
        <v>2047</v>
      </c>
      <c r="J1574" s="17" t="s">
        <v>2048</v>
      </c>
      <c r="K1574" s="17" t="s">
        <v>2049</v>
      </c>
    </row>
    <row r="1575" spans="1:11">
      <c r="A1575" s="17" t="s">
        <v>1025</v>
      </c>
      <c r="B1575" s="17" t="s">
        <v>966</v>
      </c>
      <c r="C1575" s="17" t="s">
        <v>2042</v>
      </c>
      <c r="D1575" s="17" t="s">
        <v>2297</v>
      </c>
      <c r="E1575" s="17" t="s">
        <v>2955</v>
      </c>
      <c r="F1575" t="s">
        <v>2295</v>
      </c>
      <c r="G1575" s="17" t="s">
        <v>2296</v>
      </c>
      <c r="H1575" s="17" t="s">
        <v>2046</v>
      </c>
      <c r="I1575" s="17" t="s">
        <v>2047</v>
      </c>
      <c r="J1575" s="17" t="s">
        <v>2048</v>
      </c>
      <c r="K1575" s="17" t="s">
        <v>2049</v>
      </c>
    </row>
    <row r="1576" spans="1:11">
      <c r="A1576" s="17" t="s">
        <v>1025</v>
      </c>
      <c r="B1576" s="17" t="s">
        <v>966</v>
      </c>
      <c r="C1576" s="17" t="s">
        <v>2042</v>
      </c>
      <c r="D1576" s="17" t="s">
        <v>2298</v>
      </c>
      <c r="E1576" s="17" t="s">
        <v>2955</v>
      </c>
      <c r="F1576" t="s">
        <v>2295</v>
      </c>
      <c r="G1576" s="17" t="s">
        <v>2296</v>
      </c>
      <c r="H1576" s="17" t="s">
        <v>2046</v>
      </c>
      <c r="I1576" s="17" t="s">
        <v>2047</v>
      </c>
      <c r="J1576" s="17" t="s">
        <v>2048</v>
      </c>
      <c r="K1576" s="17" t="s">
        <v>2049</v>
      </c>
    </row>
    <row r="1577" spans="1:11">
      <c r="A1577" s="17" t="s">
        <v>1025</v>
      </c>
      <c r="B1577" s="17" t="s">
        <v>966</v>
      </c>
      <c r="C1577" s="17" t="s">
        <v>2042</v>
      </c>
      <c r="D1577" s="17" t="s">
        <v>2299</v>
      </c>
      <c r="E1577" s="17" t="s">
        <v>2955</v>
      </c>
      <c r="F1577" t="s">
        <v>2300</v>
      </c>
      <c r="G1577" s="17" t="s">
        <v>2301</v>
      </c>
      <c r="H1577" s="17" t="s">
        <v>2100</v>
      </c>
      <c r="I1577" s="17" t="s">
        <v>689</v>
      </c>
      <c r="J1577" s="17" t="s">
        <v>688</v>
      </c>
      <c r="K1577" s="17" t="s">
        <v>2101</v>
      </c>
    </row>
    <row r="1578" spans="1:11">
      <c r="A1578" s="17" t="s">
        <v>1025</v>
      </c>
      <c r="B1578" s="17" t="s">
        <v>966</v>
      </c>
      <c r="C1578" s="17" t="s">
        <v>2042</v>
      </c>
      <c r="D1578" s="17" t="s">
        <v>2302</v>
      </c>
      <c r="E1578" s="17" t="s">
        <v>2955</v>
      </c>
      <c r="F1578" t="s">
        <v>2300</v>
      </c>
      <c r="G1578" s="17" t="s">
        <v>2301</v>
      </c>
      <c r="H1578" s="17" t="s">
        <v>2100</v>
      </c>
      <c r="I1578" s="17" t="s">
        <v>689</v>
      </c>
      <c r="J1578" s="17" t="s">
        <v>688</v>
      </c>
      <c r="K1578" s="17" t="s">
        <v>2101</v>
      </c>
    </row>
    <row r="1579" spans="1:11">
      <c r="A1579" s="17" t="s">
        <v>1025</v>
      </c>
      <c r="B1579" s="17" t="s">
        <v>966</v>
      </c>
      <c r="C1579" s="17" t="s">
        <v>2042</v>
      </c>
      <c r="D1579" s="17" t="s">
        <v>2303</v>
      </c>
      <c r="E1579" s="17" t="s">
        <v>2955</v>
      </c>
      <c r="F1579" t="s">
        <v>2083</v>
      </c>
      <c r="G1579" s="17" t="s">
        <v>2084</v>
      </c>
      <c r="H1579" s="17" t="s">
        <v>2046</v>
      </c>
      <c r="I1579" s="17" t="s">
        <v>2053</v>
      </c>
      <c r="J1579" s="17" t="s">
        <v>2054</v>
      </c>
      <c r="K1579" s="17" t="s">
        <v>2055</v>
      </c>
    </row>
    <row r="1580" spans="1:11">
      <c r="A1580" s="17" t="s">
        <v>1025</v>
      </c>
      <c r="B1580" s="17" t="s">
        <v>966</v>
      </c>
      <c r="C1580" s="17" t="s">
        <v>2042</v>
      </c>
      <c r="D1580" s="17" t="s">
        <v>2304</v>
      </c>
      <c r="E1580" s="17" t="s">
        <v>2955</v>
      </c>
      <c r="F1580" t="s">
        <v>2162</v>
      </c>
      <c r="G1580" s="17" t="s">
        <v>2163</v>
      </c>
      <c r="H1580" s="17" t="s">
        <v>2100</v>
      </c>
      <c r="I1580" s="17" t="s">
        <v>2107</v>
      </c>
      <c r="J1580" s="17" t="s">
        <v>2108</v>
      </c>
      <c r="K1580" s="17" t="s">
        <v>2109</v>
      </c>
    </row>
    <row r="1581" spans="1:11">
      <c r="A1581" s="17" t="s">
        <v>1025</v>
      </c>
      <c r="B1581" s="17" t="s">
        <v>966</v>
      </c>
      <c r="C1581" s="17" t="s">
        <v>2042</v>
      </c>
      <c r="D1581" s="17" t="s">
        <v>2305</v>
      </c>
      <c r="E1581" s="17" t="s">
        <v>2955</v>
      </c>
      <c r="F1581" t="s">
        <v>2162</v>
      </c>
      <c r="G1581" s="17" t="s">
        <v>2163</v>
      </c>
      <c r="H1581" s="17" t="s">
        <v>2100</v>
      </c>
      <c r="I1581" s="17" t="s">
        <v>2107</v>
      </c>
      <c r="J1581" s="17" t="s">
        <v>2108</v>
      </c>
      <c r="K1581" s="17" t="s">
        <v>2109</v>
      </c>
    </row>
    <row r="1582" spans="1:11">
      <c r="A1582" s="17" t="s">
        <v>1025</v>
      </c>
      <c r="B1582" s="17" t="s">
        <v>966</v>
      </c>
      <c r="C1582" s="17" t="s">
        <v>2042</v>
      </c>
      <c r="D1582" s="17" t="s">
        <v>2306</v>
      </c>
      <c r="E1582" s="17" t="s">
        <v>2955</v>
      </c>
      <c r="F1582" t="s">
        <v>2110</v>
      </c>
      <c r="G1582" s="17" t="s">
        <v>2111</v>
      </c>
      <c r="H1582" s="17" t="s">
        <v>2100</v>
      </c>
      <c r="I1582" s="17" t="s">
        <v>2107</v>
      </c>
      <c r="J1582" s="17" t="s">
        <v>2108</v>
      </c>
      <c r="K1582" s="17" t="s">
        <v>2109</v>
      </c>
    </row>
    <row r="1583" spans="1:11">
      <c r="A1583" s="17" t="s">
        <v>1025</v>
      </c>
      <c r="B1583" s="17" t="s">
        <v>966</v>
      </c>
      <c r="C1583" s="17" t="s">
        <v>2042</v>
      </c>
      <c r="D1583" s="17" t="s">
        <v>2307</v>
      </c>
      <c r="E1583" s="17" t="s">
        <v>2955</v>
      </c>
      <c r="F1583" t="s">
        <v>2159</v>
      </c>
      <c r="G1583" s="17" t="s">
        <v>2160</v>
      </c>
      <c r="H1583" s="17" t="s">
        <v>2100</v>
      </c>
      <c r="I1583" s="17" t="s">
        <v>2107</v>
      </c>
      <c r="J1583" s="17" t="s">
        <v>2108</v>
      </c>
      <c r="K1583" s="17" t="s">
        <v>2109</v>
      </c>
    </row>
    <row r="1584" spans="1:11">
      <c r="A1584" s="17" t="s">
        <v>1025</v>
      </c>
      <c r="B1584" s="17" t="s">
        <v>966</v>
      </c>
      <c r="C1584" s="17" t="s">
        <v>2042</v>
      </c>
      <c r="D1584" s="17" t="s">
        <v>2308</v>
      </c>
      <c r="E1584" s="17" t="s">
        <v>2955</v>
      </c>
      <c r="F1584" t="s">
        <v>2162</v>
      </c>
      <c r="G1584" s="17" t="s">
        <v>2163</v>
      </c>
      <c r="H1584" s="17" t="s">
        <v>2100</v>
      </c>
      <c r="I1584" s="17" t="s">
        <v>2107</v>
      </c>
      <c r="J1584" s="17" t="s">
        <v>2108</v>
      </c>
      <c r="K1584" s="17" t="s">
        <v>2109</v>
      </c>
    </row>
    <row r="1585" spans="1:11">
      <c r="A1585" s="17" t="s">
        <v>1025</v>
      </c>
      <c r="B1585" s="17" t="s">
        <v>966</v>
      </c>
      <c r="C1585" s="17" t="s">
        <v>2042</v>
      </c>
      <c r="D1585" s="17" t="s">
        <v>2309</v>
      </c>
      <c r="E1585" s="17" t="s">
        <v>2955</v>
      </c>
      <c r="F1585" t="s">
        <v>2159</v>
      </c>
      <c r="G1585" s="17" t="s">
        <v>2160</v>
      </c>
      <c r="H1585" s="17" t="s">
        <v>2100</v>
      </c>
      <c r="I1585" s="17" t="s">
        <v>2107</v>
      </c>
      <c r="J1585" s="17" t="s">
        <v>2108</v>
      </c>
      <c r="K1585" s="17" t="s">
        <v>2109</v>
      </c>
    </row>
    <row r="1586" spans="1:11">
      <c r="A1586" s="17" t="s">
        <v>1025</v>
      </c>
      <c r="B1586" s="17" t="s">
        <v>966</v>
      </c>
      <c r="C1586" s="17" t="s">
        <v>2042</v>
      </c>
      <c r="D1586" s="17" t="s">
        <v>2310</v>
      </c>
      <c r="E1586" s="17" t="s">
        <v>2955</v>
      </c>
      <c r="F1586" t="s">
        <v>2110</v>
      </c>
      <c r="G1586" s="17" t="s">
        <v>2111</v>
      </c>
      <c r="H1586" s="17" t="s">
        <v>2100</v>
      </c>
      <c r="I1586" s="17" t="s">
        <v>2107</v>
      </c>
      <c r="J1586" s="17" t="s">
        <v>2108</v>
      </c>
      <c r="K1586" s="17" t="s">
        <v>2109</v>
      </c>
    </row>
    <row r="1587" spans="1:11">
      <c r="A1587" s="17" t="s">
        <v>1025</v>
      </c>
      <c r="B1587" s="17" t="s">
        <v>966</v>
      </c>
      <c r="C1587" s="17" t="s">
        <v>2042</v>
      </c>
      <c r="D1587" s="17" t="s">
        <v>2311</v>
      </c>
      <c r="E1587" s="17" t="s">
        <v>2955</v>
      </c>
      <c r="F1587" t="s">
        <v>2159</v>
      </c>
      <c r="G1587" s="17" t="s">
        <v>2160</v>
      </c>
      <c r="H1587" s="17" t="s">
        <v>2100</v>
      </c>
      <c r="I1587" s="17" t="s">
        <v>2107</v>
      </c>
      <c r="J1587" s="17" t="s">
        <v>2108</v>
      </c>
      <c r="K1587" s="17" t="s">
        <v>2109</v>
      </c>
    </row>
    <row r="1588" spans="1:11">
      <c r="A1588" s="17" t="s">
        <v>1025</v>
      </c>
      <c r="B1588" s="17" t="s">
        <v>966</v>
      </c>
      <c r="C1588" s="17" t="s">
        <v>2042</v>
      </c>
      <c r="D1588" s="17" t="s">
        <v>2312</v>
      </c>
      <c r="E1588" s="17" t="s">
        <v>2955</v>
      </c>
      <c r="F1588" t="s">
        <v>2159</v>
      </c>
      <c r="G1588" s="17" t="s">
        <v>2160</v>
      </c>
      <c r="H1588" s="17" t="s">
        <v>2100</v>
      </c>
      <c r="I1588" s="17" t="s">
        <v>2107</v>
      </c>
      <c r="J1588" s="17" t="s">
        <v>2108</v>
      </c>
      <c r="K1588" s="17" t="s">
        <v>2109</v>
      </c>
    </row>
    <row r="1589" spans="1:11">
      <c r="A1589" s="17" t="s">
        <v>1025</v>
      </c>
      <c r="B1589" s="17" t="s">
        <v>966</v>
      </c>
      <c r="C1589" s="17" t="s">
        <v>2042</v>
      </c>
      <c r="D1589" s="17" t="s">
        <v>2313</v>
      </c>
      <c r="E1589" s="17" t="s">
        <v>2955</v>
      </c>
      <c r="F1589" t="s">
        <v>2159</v>
      </c>
      <c r="G1589" s="17" t="s">
        <v>2160</v>
      </c>
      <c r="H1589" s="17" t="s">
        <v>2100</v>
      </c>
      <c r="I1589" s="17" t="s">
        <v>2107</v>
      </c>
      <c r="J1589" s="17" t="s">
        <v>2108</v>
      </c>
      <c r="K1589" s="17" t="s">
        <v>2109</v>
      </c>
    </row>
    <row r="1590" spans="1:11">
      <c r="A1590" s="17" t="s">
        <v>1025</v>
      </c>
      <c r="B1590" s="17" t="s">
        <v>966</v>
      </c>
      <c r="C1590" s="17" t="s">
        <v>2042</v>
      </c>
      <c r="D1590" s="17" t="s">
        <v>2314</v>
      </c>
      <c r="E1590" s="17" t="s">
        <v>2955</v>
      </c>
      <c r="F1590" t="s">
        <v>2162</v>
      </c>
      <c r="G1590" s="17" t="s">
        <v>2163</v>
      </c>
      <c r="H1590" s="17" t="s">
        <v>2100</v>
      </c>
      <c r="I1590" s="17" t="s">
        <v>2107</v>
      </c>
      <c r="J1590" s="17" t="s">
        <v>2108</v>
      </c>
      <c r="K1590" s="17" t="s">
        <v>2109</v>
      </c>
    </row>
    <row r="1591" spans="1:11">
      <c r="A1591" s="17" t="s">
        <v>1025</v>
      </c>
      <c r="B1591" s="17" t="s">
        <v>966</v>
      </c>
      <c r="C1591" s="17" t="s">
        <v>2042</v>
      </c>
      <c r="D1591" s="17" t="s">
        <v>2315</v>
      </c>
      <c r="E1591" s="17" t="s">
        <v>2955</v>
      </c>
      <c r="F1591" t="s">
        <v>2143</v>
      </c>
      <c r="G1591" s="17" t="s">
        <v>2144</v>
      </c>
      <c r="H1591" s="17" t="s">
        <v>2100</v>
      </c>
      <c r="I1591" s="17" t="s">
        <v>2047</v>
      </c>
      <c r="J1591" s="17" t="s">
        <v>2048</v>
      </c>
      <c r="K1591" s="17" t="s">
        <v>2049</v>
      </c>
    </row>
    <row r="1592" spans="1:11">
      <c r="A1592" s="17" t="s">
        <v>1025</v>
      </c>
      <c r="B1592" s="17" t="s">
        <v>966</v>
      </c>
      <c r="C1592" s="17" t="s">
        <v>2042</v>
      </c>
      <c r="D1592" s="17" t="s">
        <v>2316</v>
      </c>
      <c r="E1592" s="17" t="s">
        <v>2955</v>
      </c>
      <c r="F1592" t="s">
        <v>2143</v>
      </c>
      <c r="G1592" s="17" t="s">
        <v>2144</v>
      </c>
      <c r="H1592" s="17" t="s">
        <v>2100</v>
      </c>
      <c r="I1592" s="17" t="s">
        <v>2047</v>
      </c>
      <c r="J1592" s="17" t="s">
        <v>2048</v>
      </c>
      <c r="K1592" s="17" t="s">
        <v>2049</v>
      </c>
    </row>
    <row r="1593" spans="1:11">
      <c r="A1593" s="17" t="s">
        <v>1025</v>
      </c>
      <c r="B1593" s="17" t="s">
        <v>966</v>
      </c>
      <c r="C1593" s="17" t="s">
        <v>2042</v>
      </c>
      <c r="D1593" s="17" t="s">
        <v>2317</v>
      </c>
      <c r="E1593" s="17" t="s">
        <v>2955</v>
      </c>
      <c r="F1593" t="s">
        <v>2318</v>
      </c>
      <c r="G1593" s="17" t="s">
        <v>2319</v>
      </c>
      <c r="H1593" s="17" t="s">
        <v>2100</v>
      </c>
      <c r="I1593" s="17" t="s">
        <v>689</v>
      </c>
      <c r="J1593" s="17" t="s">
        <v>688</v>
      </c>
      <c r="K1593" s="17" t="s">
        <v>2101</v>
      </c>
    </row>
    <row r="1594" spans="1:11">
      <c r="A1594" s="17" t="s">
        <v>1025</v>
      </c>
      <c r="B1594" s="17" t="s">
        <v>966</v>
      </c>
      <c r="C1594" s="17" t="s">
        <v>2042</v>
      </c>
      <c r="D1594" s="17" t="s">
        <v>2320</v>
      </c>
      <c r="E1594" s="17" t="s">
        <v>2955</v>
      </c>
      <c r="F1594" t="s">
        <v>2321</v>
      </c>
      <c r="G1594" s="17" t="s">
        <v>2322</v>
      </c>
      <c r="H1594" s="17" t="s">
        <v>2100</v>
      </c>
      <c r="I1594" s="17" t="s">
        <v>689</v>
      </c>
      <c r="J1594" s="17" t="s">
        <v>688</v>
      </c>
      <c r="K1594" s="17" t="s">
        <v>2101</v>
      </c>
    </row>
    <row r="1595" spans="1:11">
      <c r="A1595" s="17" t="s">
        <v>1025</v>
      </c>
      <c r="B1595" s="17" t="s">
        <v>966</v>
      </c>
      <c r="C1595" s="17" t="s">
        <v>2042</v>
      </c>
      <c r="D1595" s="17" t="s">
        <v>2323</v>
      </c>
      <c r="E1595" s="17" t="s">
        <v>2955</v>
      </c>
      <c r="F1595" t="s">
        <v>2321</v>
      </c>
      <c r="G1595" s="17" t="s">
        <v>2322</v>
      </c>
      <c r="H1595" s="17" t="s">
        <v>2100</v>
      </c>
      <c r="I1595" s="17" t="s">
        <v>689</v>
      </c>
      <c r="J1595" s="17" t="s">
        <v>688</v>
      </c>
      <c r="K1595" s="17" t="s">
        <v>2101</v>
      </c>
    </row>
    <row r="1596" spans="1:11">
      <c r="A1596" s="17" t="s">
        <v>1025</v>
      </c>
      <c r="B1596" s="17" t="s">
        <v>966</v>
      </c>
      <c r="C1596" s="17" t="s">
        <v>2042</v>
      </c>
      <c r="D1596" s="17" t="s">
        <v>2324</v>
      </c>
      <c r="E1596" s="17" t="s">
        <v>2955</v>
      </c>
      <c r="F1596" t="s">
        <v>2321</v>
      </c>
      <c r="G1596" s="17" t="s">
        <v>2322</v>
      </c>
      <c r="H1596" s="17" t="s">
        <v>2100</v>
      </c>
      <c r="I1596" s="17" t="s">
        <v>689</v>
      </c>
      <c r="J1596" s="17" t="s">
        <v>688</v>
      </c>
      <c r="K1596" s="17" t="s">
        <v>2101</v>
      </c>
    </row>
    <row r="1597" spans="1:11">
      <c r="A1597" s="17" t="s">
        <v>1025</v>
      </c>
      <c r="B1597" s="17" t="s">
        <v>966</v>
      </c>
      <c r="C1597" s="17" t="s">
        <v>2042</v>
      </c>
      <c r="D1597" s="17" t="s">
        <v>2325</v>
      </c>
      <c r="E1597" s="17" t="s">
        <v>2955</v>
      </c>
      <c r="F1597" t="s">
        <v>2300</v>
      </c>
      <c r="G1597" s="17" t="s">
        <v>2301</v>
      </c>
      <c r="H1597" s="17" t="s">
        <v>2100</v>
      </c>
      <c r="I1597" s="17" t="s">
        <v>689</v>
      </c>
      <c r="J1597" s="17" t="s">
        <v>688</v>
      </c>
      <c r="K1597" s="17" t="s">
        <v>2101</v>
      </c>
    </row>
    <row r="1598" spans="1:11">
      <c r="A1598" s="17" t="s">
        <v>1025</v>
      </c>
      <c r="B1598" s="17" t="s">
        <v>966</v>
      </c>
      <c r="C1598" s="17" t="s">
        <v>2042</v>
      </c>
      <c r="D1598" s="17" t="s">
        <v>2326</v>
      </c>
      <c r="E1598" s="17" t="s">
        <v>2955</v>
      </c>
      <c r="F1598" t="s">
        <v>2300</v>
      </c>
      <c r="G1598" s="17" t="s">
        <v>2301</v>
      </c>
      <c r="H1598" s="17" t="s">
        <v>2100</v>
      </c>
      <c r="I1598" s="17" t="s">
        <v>689</v>
      </c>
      <c r="J1598" s="17" t="s">
        <v>688</v>
      </c>
      <c r="K1598" s="17" t="s">
        <v>2101</v>
      </c>
    </row>
    <row r="1599" spans="1:11">
      <c r="A1599" s="17" t="s">
        <v>1025</v>
      </c>
      <c r="B1599" s="17" t="s">
        <v>966</v>
      </c>
      <c r="C1599" s="17" t="s">
        <v>2042</v>
      </c>
      <c r="D1599" s="17" t="s">
        <v>2327</v>
      </c>
      <c r="E1599" s="17" t="s">
        <v>2955</v>
      </c>
      <c r="F1599" t="s">
        <v>2122</v>
      </c>
      <c r="G1599" s="17" t="s">
        <v>2123</v>
      </c>
      <c r="H1599" s="17" t="s">
        <v>2100</v>
      </c>
      <c r="I1599" s="17" t="s">
        <v>689</v>
      </c>
      <c r="J1599" s="17" t="s">
        <v>688</v>
      </c>
      <c r="K1599" s="17" t="s">
        <v>2101</v>
      </c>
    </row>
    <row r="1600" spans="1:11">
      <c r="A1600" s="17" t="s">
        <v>1025</v>
      </c>
      <c r="B1600" s="17" t="s">
        <v>966</v>
      </c>
      <c r="C1600" s="17" t="s">
        <v>2042</v>
      </c>
      <c r="D1600" s="17" t="s">
        <v>2328</v>
      </c>
      <c r="E1600" s="17" t="s">
        <v>2955</v>
      </c>
      <c r="F1600" t="s">
        <v>2122</v>
      </c>
      <c r="G1600" s="17" t="s">
        <v>2123</v>
      </c>
      <c r="H1600" s="17" t="s">
        <v>2100</v>
      </c>
      <c r="I1600" s="17" t="s">
        <v>689</v>
      </c>
      <c r="J1600" s="17" t="s">
        <v>688</v>
      </c>
      <c r="K1600" s="17" t="s">
        <v>2101</v>
      </c>
    </row>
    <row r="1601" spans="1:11">
      <c r="A1601" s="17" t="s">
        <v>1025</v>
      </c>
      <c r="B1601" s="17" t="s">
        <v>966</v>
      </c>
      <c r="C1601" s="17" t="s">
        <v>2042</v>
      </c>
      <c r="D1601" s="17" t="s">
        <v>2329</v>
      </c>
      <c r="E1601" s="17" t="s">
        <v>2955</v>
      </c>
      <c r="F1601" t="s">
        <v>2330</v>
      </c>
      <c r="G1601" s="17" t="s">
        <v>2331</v>
      </c>
      <c r="H1601" s="17" t="s">
        <v>2100</v>
      </c>
      <c r="I1601" s="17" t="s">
        <v>689</v>
      </c>
      <c r="J1601" s="17" t="s">
        <v>688</v>
      </c>
      <c r="K1601" s="17" t="s">
        <v>2101</v>
      </c>
    </row>
    <row r="1602" spans="1:11">
      <c r="A1602" s="17" t="s">
        <v>1025</v>
      </c>
      <c r="B1602" s="17" t="s">
        <v>966</v>
      </c>
      <c r="C1602" s="17" t="s">
        <v>2042</v>
      </c>
      <c r="D1602" s="17" t="s">
        <v>2332</v>
      </c>
      <c r="E1602" s="17" t="s">
        <v>2955</v>
      </c>
      <c r="F1602" t="s">
        <v>2330</v>
      </c>
      <c r="G1602" s="17" t="s">
        <v>2331</v>
      </c>
      <c r="H1602" s="17" t="s">
        <v>2100</v>
      </c>
      <c r="I1602" s="17" t="s">
        <v>689</v>
      </c>
      <c r="J1602" s="17" t="s">
        <v>688</v>
      </c>
      <c r="K1602" s="17" t="s">
        <v>2101</v>
      </c>
    </row>
    <row r="1603" spans="1:11">
      <c r="A1603" s="17" t="s">
        <v>1025</v>
      </c>
      <c r="B1603" s="17" t="s">
        <v>966</v>
      </c>
      <c r="C1603" s="17" t="s">
        <v>2042</v>
      </c>
      <c r="D1603" s="17" t="s">
        <v>2333</v>
      </c>
      <c r="E1603" s="17" t="s">
        <v>2955</v>
      </c>
      <c r="F1603" t="s">
        <v>2330</v>
      </c>
      <c r="G1603" s="17" t="s">
        <v>2331</v>
      </c>
      <c r="H1603" s="17" t="s">
        <v>2100</v>
      </c>
      <c r="I1603" s="17" t="s">
        <v>689</v>
      </c>
      <c r="J1603" s="17" t="s">
        <v>688</v>
      </c>
      <c r="K1603" s="17" t="s">
        <v>2101</v>
      </c>
    </row>
    <row r="1604" spans="1:11">
      <c r="A1604" s="17" t="s">
        <v>1025</v>
      </c>
      <c r="B1604" s="17" t="s">
        <v>966</v>
      </c>
      <c r="C1604" s="17" t="s">
        <v>2042</v>
      </c>
      <c r="D1604" s="17" t="s">
        <v>2334</v>
      </c>
      <c r="E1604" s="17" t="s">
        <v>2955</v>
      </c>
      <c r="F1604" t="s">
        <v>2335</v>
      </c>
      <c r="G1604" s="17" t="s">
        <v>2336</v>
      </c>
      <c r="H1604" s="17" t="s">
        <v>2100</v>
      </c>
      <c r="I1604" s="17" t="s">
        <v>689</v>
      </c>
      <c r="J1604" s="17" t="s">
        <v>688</v>
      </c>
      <c r="K1604" s="17" t="s">
        <v>2101</v>
      </c>
    </row>
    <row r="1605" spans="1:11">
      <c r="A1605" s="17" t="s">
        <v>1025</v>
      </c>
      <c r="B1605" s="17" t="s">
        <v>966</v>
      </c>
      <c r="C1605" s="17" t="s">
        <v>2042</v>
      </c>
      <c r="D1605" s="17" t="s">
        <v>2337</v>
      </c>
      <c r="E1605" s="17" t="s">
        <v>2955</v>
      </c>
      <c r="F1605" t="s">
        <v>2335</v>
      </c>
      <c r="G1605" s="17" t="s">
        <v>2336</v>
      </c>
      <c r="H1605" s="17" t="s">
        <v>2100</v>
      </c>
      <c r="I1605" s="17" t="s">
        <v>689</v>
      </c>
      <c r="J1605" s="17" t="s">
        <v>688</v>
      </c>
      <c r="K1605" s="17" t="s">
        <v>2101</v>
      </c>
    </row>
    <row r="1606" spans="1:11">
      <c r="A1606" s="17" t="s">
        <v>1025</v>
      </c>
      <c r="B1606" s="17" t="s">
        <v>966</v>
      </c>
      <c r="C1606" s="17" t="s">
        <v>2042</v>
      </c>
      <c r="D1606" s="17" t="s">
        <v>2338</v>
      </c>
      <c r="E1606" s="17" t="s">
        <v>2955</v>
      </c>
      <c r="F1606" t="s">
        <v>2335</v>
      </c>
      <c r="G1606" s="17" t="s">
        <v>2336</v>
      </c>
      <c r="H1606" s="17" t="s">
        <v>2100</v>
      </c>
      <c r="I1606" s="17" t="s">
        <v>689</v>
      </c>
      <c r="J1606" s="17" t="s">
        <v>688</v>
      </c>
      <c r="K1606" s="17" t="s">
        <v>2101</v>
      </c>
    </row>
    <row r="1607" spans="1:11">
      <c r="A1607" s="17" t="s">
        <v>1025</v>
      </c>
      <c r="B1607" s="17" t="s">
        <v>966</v>
      </c>
      <c r="C1607" s="17" t="s">
        <v>2042</v>
      </c>
      <c r="D1607" s="17" t="s">
        <v>2339</v>
      </c>
      <c r="E1607" s="17" t="s">
        <v>2955</v>
      </c>
      <c r="F1607" t="s">
        <v>2330</v>
      </c>
      <c r="G1607" s="17" t="s">
        <v>2331</v>
      </c>
      <c r="H1607" s="17" t="s">
        <v>2100</v>
      </c>
      <c r="I1607" s="17" t="s">
        <v>689</v>
      </c>
      <c r="J1607" s="17" t="s">
        <v>688</v>
      </c>
      <c r="K1607" s="17" t="s">
        <v>2101</v>
      </c>
    </row>
    <row r="1608" spans="1:11">
      <c r="A1608" s="17" t="s">
        <v>1025</v>
      </c>
      <c r="B1608" s="17" t="s">
        <v>966</v>
      </c>
      <c r="C1608" s="17" t="s">
        <v>2042</v>
      </c>
      <c r="D1608" s="17" t="s">
        <v>2340</v>
      </c>
      <c r="E1608" s="17" t="s">
        <v>2955</v>
      </c>
      <c r="F1608" t="s">
        <v>2335</v>
      </c>
      <c r="G1608" s="17" t="s">
        <v>2336</v>
      </c>
      <c r="H1608" s="17" t="s">
        <v>2100</v>
      </c>
      <c r="I1608" s="17" t="s">
        <v>689</v>
      </c>
      <c r="J1608" s="17" t="s">
        <v>688</v>
      </c>
      <c r="K1608" s="17" t="s">
        <v>2101</v>
      </c>
    </row>
    <row r="1609" spans="1:11">
      <c r="A1609" s="17" t="s">
        <v>1025</v>
      </c>
      <c r="B1609" s="17" t="s">
        <v>966</v>
      </c>
      <c r="C1609" s="17" t="s">
        <v>2042</v>
      </c>
      <c r="D1609" s="17" t="s">
        <v>2341</v>
      </c>
      <c r="E1609" s="17" t="s">
        <v>2955</v>
      </c>
      <c r="F1609" t="s">
        <v>2335</v>
      </c>
      <c r="G1609" s="17" t="s">
        <v>2336</v>
      </c>
      <c r="H1609" s="17" t="s">
        <v>2100</v>
      </c>
      <c r="I1609" s="17" t="s">
        <v>689</v>
      </c>
      <c r="J1609" s="17" t="s">
        <v>688</v>
      </c>
      <c r="K1609" s="17" t="s">
        <v>2101</v>
      </c>
    </row>
    <row r="1610" spans="1:11">
      <c r="A1610" s="17" t="s">
        <v>1025</v>
      </c>
      <c r="B1610" s="17" t="s">
        <v>966</v>
      </c>
      <c r="C1610" s="17" t="s">
        <v>2042</v>
      </c>
      <c r="D1610" s="17" t="s">
        <v>2342</v>
      </c>
      <c r="E1610" s="17" t="s">
        <v>2955</v>
      </c>
      <c r="F1610" t="s">
        <v>2321</v>
      </c>
      <c r="G1610" s="17" t="s">
        <v>2322</v>
      </c>
      <c r="H1610" s="17" t="s">
        <v>2100</v>
      </c>
      <c r="I1610" s="17" t="s">
        <v>689</v>
      </c>
      <c r="J1610" s="17" t="s">
        <v>688</v>
      </c>
      <c r="K1610" s="17" t="s">
        <v>2101</v>
      </c>
    </row>
    <row r="1611" spans="1:11">
      <c r="A1611" s="17" t="s">
        <v>1025</v>
      </c>
      <c r="B1611" s="17" t="s">
        <v>966</v>
      </c>
      <c r="C1611" s="17" t="s">
        <v>2042</v>
      </c>
      <c r="D1611" s="17" t="s">
        <v>2343</v>
      </c>
      <c r="E1611" s="17" t="s">
        <v>2955</v>
      </c>
      <c r="F1611" t="s">
        <v>2321</v>
      </c>
      <c r="G1611" s="17" t="s">
        <v>2322</v>
      </c>
      <c r="H1611" s="17" t="s">
        <v>2100</v>
      </c>
      <c r="I1611" s="17" t="s">
        <v>689</v>
      </c>
      <c r="J1611" s="17" t="s">
        <v>688</v>
      </c>
      <c r="K1611" s="17" t="s">
        <v>2101</v>
      </c>
    </row>
    <row r="1612" spans="1:11">
      <c r="A1612" s="17" t="s">
        <v>1025</v>
      </c>
      <c r="B1612" s="17" t="s">
        <v>966</v>
      </c>
      <c r="C1612" s="17" t="s">
        <v>2042</v>
      </c>
      <c r="D1612" s="17" t="s">
        <v>2344</v>
      </c>
      <c r="E1612" s="17" t="s">
        <v>2955</v>
      </c>
      <c r="F1612" t="s">
        <v>2300</v>
      </c>
      <c r="G1612" s="17" t="s">
        <v>2301</v>
      </c>
      <c r="H1612" s="17" t="s">
        <v>2100</v>
      </c>
      <c r="I1612" s="17" t="s">
        <v>689</v>
      </c>
      <c r="J1612" s="17" t="s">
        <v>688</v>
      </c>
      <c r="K1612" s="17" t="s">
        <v>2101</v>
      </c>
    </row>
    <row r="1613" spans="1:11">
      <c r="A1613" s="17" t="s">
        <v>1025</v>
      </c>
      <c r="B1613" s="17" t="s">
        <v>966</v>
      </c>
      <c r="C1613" s="17" t="s">
        <v>2042</v>
      </c>
      <c r="D1613" s="17" t="s">
        <v>2345</v>
      </c>
      <c r="E1613" s="17" t="s">
        <v>2955</v>
      </c>
      <c r="F1613" t="s">
        <v>2321</v>
      </c>
      <c r="G1613" s="17" t="s">
        <v>2322</v>
      </c>
      <c r="H1613" s="17" t="s">
        <v>2100</v>
      </c>
      <c r="I1613" s="17" t="s">
        <v>689</v>
      </c>
      <c r="J1613" s="17" t="s">
        <v>688</v>
      </c>
      <c r="K1613" s="17" t="s">
        <v>2101</v>
      </c>
    </row>
    <row r="1614" spans="1:11">
      <c r="A1614" s="17" t="s">
        <v>1025</v>
      </c>
      <c r="B1614" s="17" t="s">
        <v>966</v>
      </c>
      <c r="C1614" s="17" t="s">
        <v>2042</v>
      </c>
      <c r="D1614" s="17" t="s">
        <v>2346</v>
      </c>
      <c r="E1614" s="17" t="s">
        <v>2955</v>
      </c>
      <c r="F1614" t="s">
        <v>2318</v>
      </c>
      <c r="G1614" s="17" t="s">
        <v>2319</v>
      </c>
      <c r="H1614" s="17" t="s">
        <v>2100</v>
      </c>
      <c r="I1614" s="17" t="s">
        <v>689</v>
      </c>
      <c r="J1614" s="17" t="s">
        <v>688</v>
      </c>
      <c r="K1614" s="17" t="s">
        <v>2101</v>
      </c>
    </row>
    <row r="1615" spans="1:11">
      <c r="A1615" s="17" t="s">
        <v>1025</v>
      </c>
      <c r="B1615" s="17" t="s">
        <v>966</v>
      </c>
      <c r="C1615" s="17" t="s">
        <v>2042</v>
      </c>
      <c r="D1615" s="17" t="s">
        <v>2347</v>
      </c>
      <c r="E1615" s="17" t="s">
        <v>2955</v>
      </c>
      <c r="F1615" t="s">
        <v>2318</v>
      </c>
      <c r="G1615" s="17" t="s">
        <v>2319</v>
      </c>
      <c r="H1615" s="17" t="s">
        <v>2100</v>
      </c>
      <c r="I1615" s="17" t="s">
        <v>689</v>
      </c>
      <c r="J1615" s="17" t="s">
        <v>688</v>
      </c>
      <c r="K1615" s="17" t="s">
        <v>2101</v>
      </c>
    </row>
    <row r="1616" spans="1:11">
      <c r="A1616" s="17" t="s">
        <v>1025</v>
      </c>
      <c r="B1616" s="17" t="s">
        <v>966</v>
      </c>
      <c r="C1616" s="17" t="s">
        <v>2042</v>
      </c>
      <c r="D1616" s="17" t="s">
        <v>2348</v>
      </c>
      <c r="E1616" s="17" t="s">
        <v>2955</v>
      </c>
      <c r="F1616" t="s">
        <v>2209</v>
      </c>
      <c r="G1616" s="17" t="s">
        <v>2210</v>
      </c>
      <c r="H1616" s="17" t="s">
        <v>2100</v>
      </c>
      <c r="I1616" s="17" t="s">
        <v>689</v>
      </c>
      <c r="J1616" s="17" t="s">
        <v>688</v>
      </c>
      <c r="K1616" s="17" t="s">
        <v>2101</v>
      </c>
    </row>
    <row r="1617" spans="1:11">
      <c r="A1617" s="17" t="s">
        <v>1025</v>
      </c>
      <c r="B1617" s="17" t="s">
        <v>966</v>
      </c>
      <c r="C1617" s="17" t="s">
        <v>2042</v>
      </c>
      <c r="D1617" s="17" t="s">
        <v>2349</v>
      </c>
      <c r="E1617" s="17" t="s">
        <v>2955</v>
      </c>
      <c r="F1617" t="s">
        <v>2209</v>
      </c>
      <c r="G1617" s="17" t="s">
        <v>2210</v>
      </c>
      <c r="H1617" s="17" t="s">
        <v>2100</v>
      </c>
      <c r="I1617" s="17" t="s">
        <v>689</v>
      </c>
      <c r="J1617" s="17" t="s">
        <v>688</v>
      </c>
      <c r="K1617" s="17" t="s">
        <v>2101</v>
      </c>
    </row>
    <row r="1618" spans="1:11">
      <c r="A1618" s="17" t="s">
        <v>1025</v>
      </c>
      <c r="B1618" s="17" t="s">
        <v>966</v>
      </c>
      <c r="C1618" s="17" t="s">
        <v>2042</v>
      </c>
      <c r="D1618" s="17" t="s">
        <v>2350</v>
      </c>
      <c r="E1618" s="17" t="s">
        <v>2955</v>
      </c>
      <c r="F1618" t="s">
        <v>2209</v>
      </c>
      <c r="G1618" s="17" t="s">
        <v>2210</v>
      </c>
      <c r="H1618" s="17" t="s">
        <v>2100</v>
      </c>
      <c r="I1618" s="17" t="s">
        <v>689</v>
      </c>
      <c r="J1618" s="17" t="s">
        <v>688</v>
      </c>
      <c r="K1618" s="17" t="s">
        <v>2101</v>
      </c>
    </row>
    <row r="1619" spans="1:11">
      <c r="A1619" s="17" t="s">
        <v>1025</v>
      </c>
      <c r="B1619" s="17" t="s">
        <v>966</v>
      </c>
      <c r="C1619" s="17" t="s">
        <v>2042</v>
      </c>
      <c r="D1619" s="17" t="s">
        <v>2351</v>
      </c>
      <c r="E1619" s="17" t="s">
        <v>2955</v>
      </c>
      <c r="F1619" t="s">
        <v>2318</v>
      </c>
      <c r="G1619" s="17" t="s">
        <v>2319</v>
      </c>
      <c r="H1619" s="17" t="s">
        <v>2100</v>
      </c>
      <c r="I1619" s="17" t="s">
        <v>689</v>
      </c>
      <c r="J1619" s="17" t="s">
        <v>688</v>
      </c>
      <c r="K1619" s="17" t="s">
        <v>2101</v>
      </c>
    </row>
    <row r="1620" spans="1:11">
      <c r="A1620" s="17" t="s">
        <v>1025</v>
      </c>
      <c r="B1620" s="17" t="s">
        <v>966</v>
      </c>
      <c r="C1620" s="17" t="s">
        <v>2042</v>
      </c>
      <c r="D1620" s="17" t="s">
        <v>2352</v>
      </c>
      <c r="E1620" s="17" t="s">
        <v>2955</v>
      </c>
      <c r="F1620" t="s">
        <v>2318</v>
      </c>
      <c r="G1620" s="17" t="s">
        <v>2319</v>
      </c>
      <c r="H1620" s="17" t="s">
        <v>2100</v>
      </c>
      <c r="I1620" s="17" t="s">
        <v>689</v>
      </c>
      <c r="J1620" s="17" t="s">
        <v>688</v>
      </c>
      <c r="K1620" s="17" t="s">
        <v>2101</v>
      </c>
    </row>
    <row r="1621" spans="1:11">
      <c r="A1621" s="17" t="s">
        <v>1025</v>
      </c>
      <c r="B1621" s="17" t="s">
        <v>966</v>
      </c>
      <c r="C1621" s="17" t="s">
        <v>2042</v>
      </c>
      <c r="D1621" s="17" t="s">
        <v>2353</v>
      </c>
      <c r="E1621" s="17" t="s">
        <v>2955</v>
      </c>
      <c r="F1621" t="s">
        <v>2318</v>
      </c>
      <c r="G1621" s="17" t="s">
        <v>2319</v>
      </c>
      <c r="H1621" s="17" t="s">
        <v>2100</v>
      </c>
      <c r="I1621" s="17" t="s">
        <v>689</v>
      </c>
      <c r="J1621" s="17" t="s">
        <v>688</v>
      </c>
      <c r="K1621" s="17" t="s">
        <v>2101</v>
      </c>
    </row>
    <row r="1622" spans="1:11">
      <c r="A1622" s="17" t="s">
        <v>1025</v>
      </c>
      <c r="B1622" s="17" t="s">
        <v>966</v>
      </c>
      <c r="C1622" s="17" t="s">
        <v>2042</v>
      </c>
      <c r="D1622" s="17" t="s">
        <v>2354</v>
      </c>
      <c r="E1622" s="17" t="s">
        <v>2955</v>
      </c>
      <c r="F1622" t="s">
        <v>2318</v>
      </c>
      <c r="G1622" s="17" t="s">
        <v>2319</v>
      </c>
      <c r="H1622" s="17" t="s">
        <v>2100</v>
      </c>
      <c r="I1622" s="17" t="s">
        <v>689</v>
      </c>
      <c r="J1622" s="17" t="s">
        <v>688</v>
      </c>
      <c r="K1622" s="17" t="s">
        <v>2101</v>
      </c>
    </row>
    <row r="1623" spans="1:11">
      <c r="A1623" s="17" t="s">
        <v>1025</v>
      </c>
      <c r="B1623" s="17" t="s">
        <v>966</v>
      </c>
      <c r="C1623" s="17" t="s">
        <v>2042</v>
      </c>
      <c r="D1623" s="17" t="s">
        <v>2355</v>
      </c>
      <c r="E1623" s="17" t="s">
        <v>2955</v>
      </c>
      <c r="F1623" t="s">
        <v>2318</v>
      </c>
      <c r="G1623" s="17" t="s">
        <v>2319</v>
      </c>
      <c r="H1623" s="17" t="s">
        <v>2100</v>
      </c>
      <c r="I1623" s="17" t="s">
        <v>689</v>
      </c>
      <c r="J1623" s="17" t="s">
        <v>688</v>
      </c>
      <c r="K1623" s="17" t="s">
        <v>2101</v>
      </c>
    </row>
    <row r="1624" spans="1:11">
      <c r="A1624" s="17" t="s">
        <v>1025</v>
      </c>
      <c r="B1624" s="17" t="s">
        <v>966</v>
      </c>
      <c r="C1624" s="17" t="s">
        <v>2042</v>
      </c>
      <c r="D1624" s="17" t="s">
        <v>2356</v>
      </c>
      <c r="E1624" s="17" t="s">
        <v>2955</v>
      </c>
      <c r="F1624" t="s">
        <v>2318</v>
      </c>
      <c r="G1624" s="17" t="s">
        <v>2319</v>
      </c>
      <c r="H1624" s="17" t="s">
        <v>2100</v>
      </c>
      <c r="I1624" s="17" t="s">
        <v>689</v>
      </c>
      <c r="J1624" s="17" t="s">
        <v>688</v>
      </c>
      <c r="K1624" s="17" t="s">
        <v>2101</v>
      </c>
    </row>
    <row r="1625" spans="1:11">
      <c r="A1625" s="17" t="s">
        <v>1025</v>
      </c>
      <c r="B1625" s="17" t="s">
        <v>966</v>
      </c>
      <c r="C1625" s="17" t="s">
        <v>2042</v>
      </c>
      <c r="D1625" s="17" t="s">
        <v>2357</v>
      </c>
      <c r="E1625" s="17" t="s">
        <v>2955</v>
      </c>
      <c r="F1625" t="s">
        <v>2318</v>
      </c>
      <c r="G1625" s="17" t="s">
        <v>2319</v>
      </c>
      <c r="H1625" s="17" t="s">
        <v>2100</v>
      </c>
      <c r="I1625" s="17" t="s">
        <v>689</v>
      </c>
      <c r="J1625" s="17" t="s">
        <v>688</v>
      </c>
      <c r="K1625" s="17" t="s">
        <v>2101</v>
      </c>
    </row>
    <row r="1626" spans="1:11">
      <c r="A1626" s="17" t="s">
        <v>1025</v>
      </c>
      <c r="B1626" s="17" t="s">
        <v>966</v>
      </c>
      <c r="C1626" s="17" t="s">
        <v>2042</v>
      </c>
      <c r="D1626" s="17" t="s">
        <v>2358</v>
      </c>
      <c r="E1626" s="17" t="s">
        <v>2955</v>
      </c>
      <c r="F1626" t="s">
        <v>2067</v>
      </c>
      <c r="G1626" s="17" t="s">
        <v>2068</v>
      </c>
      <c r="H1626" s="17" t="s">
        <v>2046</v>
      </c>
      <c r="I1626" s="17" t="s">
        <v>2053</v>
      </c>
      <c r="J1626" s="17" t="s">
        <v>2054</v>
      </c>
      <c r="K1626" s="17" t="s">
        <v>2055</v>
      </c>
    </row>
    <row r="1627" spans="1:11">
      <c r="A1627" s="17" t="s">
        <v>1025</v>
      </c>
      <c r="B1627" s="17" t="s">
        <v>966</v>
      </c>
      <c r="C1627" s="17" t="s">
        <v>2042</v>
      </c>
      <c r="D1627" s="17" t="s">
        <v>2359</v>
      </c>
      <c r="E1627" s="17" t="s">
        <v>2955</v>
      </c>
      <c r="F1627" t="s">
        <v>2079</v>
      </c>
      <c r="G1627" s="17" t="s">
        <v>2080</v>
      </c>
      <c r="H1627" s="17" t="s">
        <v>2046</v>
      </c>
      <c r="I1627" s="17" t="s">
        <v>2053</v>
      </c>
      <c r="J1627" s="17" t="s">
        <v>2054</v>
      </c>
      <c r="K1627" s="17" t="s">
        <v>2055</v>
      </c>
    </row>
    <row r="1628" spans="1:11">
      <c r="A1628" s="17" t="s">
        <v>1025</v>
      </c>
      <c r="B1628" s="17" t="s">
        <v>966</v>
      </c>
      <c r="C1628" s="17" t="s">
        <v>2042</v>
      </c>
      <c r="D1628" s="17" t="s">
        <v>2360</v>
      </c>
      <c r="E1628" s="17" t="s">
        <v>2955</v>
      </c>
      <c r="F1628" t="s">
        <v>2361</v>
      </c>
      <c r="G1628" s="17" t="s">
        <v>2362</v>
      </c>
      <c r="H1628" s="17" t="s">
        <v>2046</v>
      </c>
      <c r="I1628" s="17" t="s">
        <v>2190</v>
      </c>
      <c r="J1628" s="17" t="s">
        <v>2191</v>
      </c>
      <c r="K1628" s="17" t="s">
        <v>2192</v>
      </c>
    </row>
    <row r="1629" spans="1:11">
      <c r="A1629" s="17" t="s">
        <v>1025</v>
      </c>
      <c r="B1629" s="17" t="s">
        <v>966</v>
      </c>
      <c r="C1629" s="17" t="s">
        <v>2042</v>
      </c>
      <c r="D1629" s="17" t="s">
        <v>2363</v>
      </c>
      <c r="E1629" s="17" t="s">
        <v>2955</v>
      </c>
      <c r="F1629" t="s">
        <v>2361</v>
      </c>
      <c r="G1629" s="17" t="s">
        <v>2362</v>
      </c>
      <c r="H1629" s="17" t="s">
        <v>2046</v>
      </c>
      <c r="I1629" s="17" t="s">
        <v>2190</v>
      </c>
      <c r="J1629" s="17" t="s">
        <v>2191</v>
      </c>
      <c r="K1629" s="17" t="s">
        <v>2192</v>
      </c>
    </row>
    <row r="1630" spans="1:11">
      <c r="A1630" s="17" t="s">
        <v>1025</v>
      </c>
      <c r="B1630" s="17" t="s">
        <v>966</v>
      </c>
      <c r="C1630" s="17" t="s">
        <v>2042</v>
      </c>
      <c r="D1630" s="17" t="s">
        <v>2364</v>
      </c>
      <c r="E1630" s="17" t="s">
        <v>2955</v>
      </c>
      <c r="F1630" t="s">
        <v>2361</v>
      </c>
      <c r="G1630" s="17" t="s">
        <v>2362</v>
      </c>
      <c r="H1630" s="17" t="s">
        <v>2046</v>
      </c>
      <c r="I1630" s="17" t="s">
        <v>2190</v>
      </c>
      <c r="J1630" s="17" t="s">
        <v>2191</v>
      </c>
      <c r="K1630" s="17" t="s">
        <v>2192</v>
      </c>
    </row>
    <row r="1631" spans="1:11">
      <c r="A1631" s="17" t="s">
        <v>1025</v>
      </c>
      <c r="B1631" s="17" t="s">
        <v>966</v>
      </c>
      <c r="C1631" s="17" t="s">
        <v>2042</v>
      </c>
      <c r="D1631" s="17" t="s">
        <v>2365</v>
      </c>
      <c r="E1631" s="17" t="s">
        <v>2955</v>
      </c>
      <c r="F1631" t="s">
        <v>2162</v>
      </c>
      <c r="G1631" s="17" t="s">
        <v>2163</v>
      </c>
      <c r="H1631" s="17" t="s">
        <v>2100</v>
      </c>
      <c r="I1631" s="17" t="s">
        <v>2107</v>
      </c>
      <c r="J1631" s="17" t="s">
        <v>2108</v>
      </c>
      <c r="K1631" s="17" t="s">
        <v>2109</v>
      </c>
    </row>
    <row r="1632" spans="1:11">
      <c r="A1632" s="17" t="s">
        <v>1025</v>
      </c>
      <c r="B1632" s="17" t="s">
        <v>966</v>
      </c>
      <c r="C1632" s="17" t="s">
        <v>2042</v>
      </c>
      <c r="D1632" s="17" t="s">
        <v>2366</v>
      </c>
      <c r="E1632" s="17" t="s">
        <v>2955</v>
      </c>
      <c r="F1632" t="s">
        <v>2149</v>
      </c>
      <c r="G1632" s="17" t="s">
        <v>2150</v>
      </c>
      <c r="H1632" s="17" t="s">
        <v>2100</v>
      </c>
      <c r="I1632" s="17" t="s">
        <v>2107</v>
      </c>
      <c r="J1632" s="17" t="s">
        <v>2108</v>
      </c>
      <c r="K1632" s="17" t="s">
        <v>2109</v>
      </c>
    </row>
    <row r="1633" spans="1:11">
      <c r="A1633" s="17" t="s">
        <v>1025</v>
      </c>
      <c r="B1633" s="17" t="s">
        <v>966</v>
      </c>
      <c r="C1633" s="17" t="s">
        <v>2042</v>
      </c>
      <c r="D1633" s="17" t="s">
        <v>2367</v>
      </c>
      <c r="E1633" s="17" t="s">
        <v>2955</v>
      </c>
      <c r="F1633" t="s">
        <v>2149</v>
      </c>
      <c r="G1633" s="17" t="s">
        <v>2150</v>
      </c>
      <c r="H1633" s="17" t="s">
        <v>2100</v>
      </c>
      <c r="I1633" s="17" t="s">
        <v>2107</v>
      </c>
      <c r="J1633" s="17" t="s">
        <v>2108</v>
      </c>
      <c r="K1633" s="17" t="s">
        <v>2109</v>
      </c>
    </row>
    <row r="1634" spans="1:11">
      <c r="A1634" s="17" t="s">
        <v>1025</v>
      </c>
      <c r="B1634" s="17" t="s">
        <v>966</v>
      </c>
      <c r="C1634" s="17" t="s">
        <v>2042</v>
      </c>
      <c r="D1634" s="17" t="s">
        <v>2368</v>
      </c>
      <c r="E1634" s="17" t="s">
        <v>2955</v>
      </c>
      <c r="F1634" t="s">
        <v>2110</v>
      </c>
      <c r="G1634" s="17" t="s">
        <v>2111</v>
      </c>
      <c r="H1634" s="17" t="s">
        <v>2100</v>
      </c>
      <c r="I1634" s="17" t="s">
        <v>2107</v>
      </c>
      <c r="J1634" s="17" t="s">
        <v>2108</v>
      </c>
      <c r="K1634" s="17" t="s">
        <v>2109</v>
      </c>
    </row>
    <row r="1635" spans="1:11">
      <c r="A1635" s="17" t="s">
        <v>1025</v>
      </c>
      <c r="B1635" s="17" t="s">
        <v>966</v>
      </c>
      <c r="C1635" s="17" t="s">
        <v>2042</v>
      </c>
      <c r="D1635" s="17" t="s">
        <v>2369</v>
      </c>
      <c r="E1635" s="17" t="s">
        <v>2955</v>
      </c>
      <c r="F1635" t="s">
        <v>2149</v>
      </c>
      <c r="G1635" s="17" t="s">
        <v>2150</v>
      </c>
      <c r="H1635" s="17" t="s">
        <v>2100</v>
      </c>
      <c r="I1635" s="17" t="s">
        <v>2107</v>
      </c>
      <c r="J1635" s="17" t="s">
        <v>2108</v>
      </c>
      <c r="K1635" s="17" t="s">
        <v>2109</v>
      </c>
    </row>
    <row r="1636" spans="1:11">
      <c r="A1636" s="17" t="s">
        <v>1025</v>
      </c>
      <c r="B1636" s="17" t="s">
        <v>966</v>
      </c>
      <c r="C1636" s="17" t="s">
        <v>2042</v>
      </c>
      <c r="D1636" s="17" t="s">
        <v>2370</v>
      </c>
      <c r="E1636" s="17" t="s">
        <v>2955</v>
      </c>
      <c r="F1636" t="s">
        <v>2249</v>
      </c>
      <c r="G1636" s="17" t="s">
        <v>2250</v>
      </c>
      <c r="H1636" s="17" t="s">
        <v>2046</v>
      </c>
      <c r="I1636" s="17" t="s">
        <v>2190</v>
      </c>
      <c r="J1636" s="17" t="s">
        <v>2191</v>
      </c>
      <c r="K1636" s="17" t="s">
        <v>2192</v>
      </c>
    </row>
    <row r="1637" spans="1:11">
      <c r="A1637" s="17" t="s">
        <v>1025</v>
      </c>
      <c r="B1637" s="17" t="s">
        <v>966</v>
      </c>
      <c r="C1637" s="17" t="s">
        <v>2042</v>
      </c>
      <c r="D1637" s="17" t="s">
        <v>2371</v>
      </c>
      <c r="E1637" s="17" t="s">
        <v>2955</v>
      </c>
      <c r="F1637" t="s">
        <v>2188</v>
      </c>
      <c r="G1637" s="17" t="s">
        <v>2189</v>
      </c>
      <c r="H1637" s="17" t="s">
        <v>2046</v>
      </c>
      <c r="I1637" s="17" t="s">
        <v>2190</v>
      </c>
      <c r="J1637" s="17" t="s">
        <v>2191</v>
      </c>
      <c r="K1637" s="17" t="s">
        <v>2192</v>
      </c>
    </row>
    <row r="1638" spans="1:11">
      <c r="A1638" s="17" t="s">
        <v>1025</v>
      </c>
      <c r="B1638" s="17" t="s">
        <v>966</v>
      </c>
      <c r="C1638" s="17" t="s">
        <v>2042</v>
      </c>
      <c r="D1638" s="17" t="s">
        <v>2372</v>
      </c>
      <c r="E1638" s="17" t="s">
        <v>2955</v>
      </c>
      <c r="F1638" t="s">
        <v>2188</v>
      </c>
      <c r="G1638" s="17" t="s">
        <v>2189</v>
      </c>
      <c r="H1638" s="17" t="s">
        <v>2046</v>
      </c>
      <c r="I1638" s="17" t="s">
        <v>2190</v>
      </c>
      <c r="J1638" s="17" t="s">
        <v>2191</v>
      </c>
      <c r="K1638" s="17" t="s">
        <v>2192</v>
      </c>
    </row>
    <row r="1639" spans="1:11">
      <c r="A1639" s="17" t="s">
        <v>1025</v>
      </c>
      <c r="B1639" s="17" t="s">
        <v>966</v>
      </c>
      <c r="C1639" s="17" t="s">
        <v>2042</v>
      </c>
      <c r="D1639" s="17" t="s">
        <v>2373</v>
      </c>
      <c r="E1639" s="17" t="s">
        <v>2955</v>
      </c>
      <c r="F1639" t="s">
        <v>2149</v>
      </c>
      <c r="G1639" s="17" t="s">
        <v>2150</v>
      </c>
      <c r="H1639" s="17" t="s">
        <v>2100</v>
      </c>
      <c r="I1639" s="17" t="s">
        <v>2107</v>
      </c>
      <c r="J1639" s="17" t="s">
        <v>2108</v>
      </c>
      <c r="K1639" s="17" t="s">
        <v>2109</v>
      </c>
    </row>
    <row r="1640" spans="1:11">
      <c r="A1640" s="17" t="s">
        <v>1025</v>
      </c>
      <c r="B1640" s="17" t="s">
        <v>966</v>
      </c>
      <c r="C1640" s="17" t="s">
        <v>2042</v>
      </c>
      <c r="D1640" s="17" t="s">
        <v>2374</v>
      </c>
      <c r="E1640" s="17" t="s">
        <v>2955</v>
      </c>
      <c r="F1640" t="s">
        <v>2375</v>
      </c>
      <c r="G1640" s="17" t="s">
        <v>2376</v>
      </c>
      <c r="H1640" s="17" t="s">
        <v>2046</v>
      </c>
      <c r="I1640" s="17" t="s">
        <v>2190</v>
      </c>
      <c r="J1640" s="17" t="s">
        <v>2191</v>
      </c>
      <c r="K1640" s="17" t="s">
        <v>2192</v>
      </c>
    </row>
    <row r="1641" spans="1:11">
      <c r="A1641" s="17" t="s">
        <v>1025</v>
      </c>
      <c r="B1641" s="17" t="s">
        <v>966</v>
      </c>
      <c r="C1641" s="17" t="s">
        <v>2042</v>
      </c>
      <c r="D1641" s="17" t="s">
        <v>2377</v>
      </c>
      <c r="E1641" s="17" t="s">
        <v>2955</v>
      </c>
      <c r="F1641" t="s">
        <v>2361</v>
      </c>
      <c r="G1641" s="17" t="s">
        <v>2362</v>
      </c>
      <c r="H1641" s="17" t="s">
        <v>2046</v>
      </c>
      <c r="I1641" s="17" t="s">
        <v>2190</v>
      </c>
      <c r="J1641" s="17" t="s">
        <v>2191</v>
      </c>
      <c r="K1641" s="17" t="s">
        <v>2192</v>
      </c>
    </row>
    <row r="1642" spans="1:11">
      <c r="A1642" s="17" t="s">
        <v>1025</v>
      </c>
      <c r="B1642" s="17" t="s">
        <v>966</v>
      </c>
      <c r="C1642" s="17" t="s">
        <v>2042</v>
      </c>
      <c r="D1642" s="17" t="s">
        <v>2378</v>
      </c>
      <c r="E1642" s="17" t="s">
        <v>2955</v>
      </c>
      <c r="F1642" t="s">
        <v>2188</v>
      </c>
      <c r="G1642" s="17" t="s">
        <v>2189</v>
      </c>
      <c r="H1642" s="17" t="s">
        <v>2046</v>
      </c>
      <c r="I1642" s="17" t="s">
        <v>2190</v>
      </c>
      <c r="J1642" s="17" t="s">
        <v>2191</v>
      </c>
      <c r="K1642" s="17" t="s">
        <v>2192</v>
      </c>
    </row>
    <row r="1643" spans="1:11">
      <c r="A1643" s="17" t="s">
        <v>1025</v>
      </c>
      <c r="B1643" s="17" t="s">
        <v>966</v>
      </c>
      <c r="C1643" s="17" t="s">
        <v>2042</v>
      </c>
      <c r="D1643" s="17" t="s">
        <v>2379</v>
      </c>
      <c r="E1643" s="17" t="s">
        <v>2955</v>
      </c>
      <c r="F1643" t="s">
        <v>2375</v>
      </c>
      <c r="G1643" s="17" t="s">
        <v>2376</v>
      </c>
      <c r="H1643" s="17" t="s">
        <v>2046</v>
      </c>
      <c r="I1643" s="17" t="s">
        <v>2190</v>
      </c>
      <c r="J1643" s="17" t="s">
        <v>2191</v>
      </c>
      <c r="K1643" s="17" t="s">
        <v>2192</v>
      </c>
    </row>
    <row r="1644" spans="1:11">
      <c r="A1644" s="17" t="s">
        <v>1025</v>
      </c>
      <c r="B1644" s="17" t="s">
        <v>966</v>
      </c>
      <c r="C1644" s="17" t="s">
        <v>2042</v>
      </c>
      <c r="D1644" s="17" t="s">
        <v>2380</v>
      </c>
      <c r="E1644" s="17" t="s">
        <v>2955</v>
      </c>
      <c r="F1644" t="s">
        <v>2105</v>
      </c>
      <c r="G1644" s="17" t="s">
        <v>2106</v>
      </c>
      <c r="H1644" s="17" t="s">
        <v>2100</v>
      </c>
      <c r="I1644" s="17" t="s">
        <v>2107</v>
      </c>
      <c r="J1644" s="17" t="s">
        <v>2108</v>
      </c>
      <c r="K1644" s="17" t="s">
        <v>2109</v>
      </c>
    </row>
    <row r="1645" spans="1:11">
      <c r="A1645" s="17" t="s">
        <v>1025</v>
      </c>
      <c r="B1645" s="17" t="s">
        <v>966</v>
      </c>
      <c r="C1645" s="17" t="s">
        <v>2042</v>
      </c>
      <c r="D1645" s="17" t="s">
        <v>2381</v>
      </c>
      <c r="E1645" s="17" t="s">
        <v>2955</v>
      </c>
      <c r="F1645" t="s">
        <v>2382</v>
      </c>
      <c r="G1645" s="17" t="s">
        <v>2383</v>
      </c>
      <c r="H1645" s="17" t="s">
        <v>2046</v>
      </c>
      <c r="I1645" s="17" t="s">
        <v>2190</v>
      </c>
      <c r="J1645" s="17" t="s">
        <v>2191</v>
      </c>
      <c r="K1645" s="17" t="s">
        <v>2192</v>
      </c>
    </row>
    <row r="1646" spans="1:11">
      <c r="A1646" s="17" t="s">
        <v>1025</v>
      </c>
      <c r="B1646" s="17" t="s">
        <v>966</v>
      </c>
      <c r="C1646" s="17" t="s">
        <v>2042</v>
      </c>
      <c r="D1646" s="17" t="s">
        <v>2384</v>
      </c>
      <c r="E1646" s="17" t="s">
        <v>2955</v>
      </c>
      <c r="F1646" t="s">
        <v>2188</v>
      </c>
      <c r="G1646" s="17" t="s">
        <v>2189</v>
      </c>
      <c r="H1646" s="17" t="s">
        <v>2046</v>
      </c>
      <c r="I1646" s="17" t="s">
        <v>2190</v>
      </c>
      <c r="J1646" s="17" t="s">
        <v>2191</v>
      </c>
      <c r="K1646" s="17" t="s">
        <v>2192</v>
      </c>
    </row>
    <row r="1647" spans="1:11">
      <c r="A1647" s="17" t="s">
        <v>1025</v>
      </c>
      <c r="B1647" s="17" t="s">
        <v>966</v>
      </c>
      <c r="C1647" s="17" t="s">
        <v>2042</v>
      </c>
      <c r="D1647" s="17" t="s">
        <v>2385</v>
      </c>
      <c r="E1647" s="17" t="s">
        <v>2955</v>
      </c>
      <c r="F1647" t="s">
        <v>2382</v>
      </c>
      <c r="G1647" s="17" t="s">
        <v>2383</v>
      </c>
      <c r="H1647" s="17" t="s">
        <v>2046</v>
      </c>
      <c r="I1647" s="17" t="s">
        <v>2190</v>
      </c>
      <c r="J1647" s="17" t="s">
        <v>2191</v>
      </c>
      <c r="K1647" s="17" t="s">
        <v>2192</v>
      </c>
    </row>
    <row r="1648" spans="1:11">
      <c r="A1648" s="17" t="s">
        <v>1025</v>
      </c>
      <c r="B1648" s="17" t="s">
        <v>966</v>
      </c>
      <c r="C1648" s="17" t="s">
        <v>2042</v>
      </c>
      <c r="D1648" s="17" t="s">
        <v>2386</v>
      </c>
      <c r="E1648" s="17" t="s">
        <v>2955</v>
      </c>
      <c r="F1648" t="s">
        <v>2361</v>
      </c>
      <c r="G1648" s="17" t="s">
        <v>2362</v>
      </c>
      <c r="H1648" s="17" t="s">
        <v>2046</v>
      </c>
      <c r="I1648" s="17" t="s">
        <v>2190</v>
      </c>
      <c r="J1648" s="17" t="s">
        <v>2191</v>
      </c>
      <c r="K1648" s="17" t="s">
        <v>2192</v>
      </c>
    </row>
    <row r="1649" spans="1:11">
      <c r="A1649" s="17" t="s">
        <v>1025</v>
      </c>
      <c r="B1649" s="17" t="s">
        <v>966</v>
      </c>
      <c r="C1649" s="17" t="s">
        <v>2042</v>
      </c>
      <c r="D1649" s="17" t="s">
        <v>2387</v>
      </c>
      <c r="E1649" s="17" t="s">
        <v>2955</v>
      </c>
      <c r="F1649" t="s">
        <v>2382</v>
      </c>
      <c r="G1649" s="17" t="s">
        <v>2383</v>
      </c>
      <c r="H1649" s="17" t="s">
        <v>2046</v>
      </c>
      <c r="I1649" s="17" t="s">
        <v>2190</v>
      </c>
      <c r="J1649" s="17" t="s">
        <v>2191</v>
      </c>
      <c r="K1649" s="17" t="s">
        <v>2192</v>
      </c>
    </row>
    <row r="1650" spans="1:11">
      <c r="A1650" s="17" t="s">
        <v>1025</v>
      </c>
      <c r="B1650" s="17" t="s">
        <v>966</v>
      </c>
      <c r="C1650" s="17" t="s">
        <v>2042</v>
      </c>
      <c r="D1650" s="17" t="s">
        <v>2388</v>
      </c>
      <c r="E1650" s="17" t="s">
        <v>2955</v>
      </c>
      <c r="F1650" t="s">
        <v>2382</v>
      </c>
      <c r="G1650" s="17" t="s">
        <v>2383</v>
      </c>
      <c r="H1650" s="17" t="s">
        <v>2046</v>
      </c>
      <c r="I1650" s="17" t="s">
        <v>2190</v>
      </c>
      <c r="J1650" s="17" t="s">
        <v>2191</v>
      </c>
      <c r="K1650" s="17" t="s">
        <v>2192</v>
      </c>
    </row>
    <row r="1651" spans="1:11">
      <c r="A1651" s="17" t="s">
        <v>1025</v>
      </c>
      <c r="B1651" s="17" t="s">
        <v>966</v>
      </c>
      <c r="C1651" s="17" t="s">
        <v>2042</v>
      </c>
      <c r="D1651" s="17" t="s">
        <v>2389</v>
      </c>
      <c r="E1651" s="17" t="s">
        <v>2955</v>
      </c>
      <c r="F1651" t="s">
        <v>2188</v>
      </c>
      <c r="G1651" s="17" t="s">
        <v>2189</v>
      </c>
      <c r="H1651" s="17" t="s">
        <v>2046</v>
      </c>
      <c r="I1651" s="17" t="s">
        <v>2190</v>
      </c>
      <c r="J1651" s="17" t="s">
        <v>2191</v>
      </c>
      <c r="K1651" s="17" t="s">
        <v>2192</v>
      </c>
    </row>
    <row r="1652" spans="1:11">
      <c r="A1652" s="17" t="s">
        <v>1025</v>
      </c>
      <c r="B1652" s="17" t="s">
        <v>966</v>
      </c>
      <c r="C1652" s="17" t="s">
        <v>2042</v>
      </c>
      <c r="D1652" s="17" t="s">
        <v>2390</v>
      </c>
      <c r="E1652" s="17" t="s">
        <v>2955</v>
      </c>
      <c r="F1652" t="s">
        <v>2382</v>
      </c>
      <c r="G1652" s="17" t="s">
        <v>2383</v>
      </c>
      <c r="H1652" s="17" t="s">
        <v>2046</v>
      </c>
      <c r="I1652" s="17" t="s">
        <v>2190</v>
      </c>
      <c r="J1652" s="17" t="s">
        <v>2191</v>
      </c>
      <c r="K1652" s="17" t="s">
        <v>2192</v>
      </c>
    </row>
    <row r="1653" spans="1:11">
      <c r="A1653" s="17" t="s">
        <v>1025</v>
      </c>
      <c r="B1653" s="17" t="s">
        <v>966</v>
      </c>
      <c r="C1653" s="17" t="s">
        <v>2042</v>
      </c>
      <c r="D1653" s="17" t="s">
        <v>2391</v>
      </c>
      <c r="E1653" s="17" t="s">
        <v>2955</v>
      </c>
      <c r="F1653" t="s">
        <v>2382</v>
      </c>
      <c r="G1653" s="17" t="s">
        <v>2383</v>
      </c>
      <c r="H1653" s="17" t="s">
        <v>2046</v>
      </c>
      <c r="I1653" s="17" t="s">
        <v>2190</v>
      </c>
      <c r="J1653" s="17" t="s">
        <v>2191</v>
      </c>
      <c r="K1653" s="17" t="s">
        <v>2192</v>
      </c>
    </row>
    <row r="1654" spans="1:11">
      <c r="A1654" s="17" t="s">
        <v>1025</v>
      </c>
      <c r="B1654" s="17" t="s">
        <v>966</v>
      </c>
      <c r="C1654" s="17" t="s">
        <v>2042</v>
      </c>
      <c r="D1654" s="17" t="s">
        <v>2392</v>
      </c>
      <c r="E1654" s="17" t="s">
        <v>2955</v>
      </c>
      <c r="F1654" t="s">
        <v>2188</v>
      </c>
      <c r="G1654" s="17" t="s">
        <v>2189</v>
      </c>
      <c r="H1654" s="17" t="s">
        <v>2046</v>
      </c>
      <c r="I1654" s="17" t="s">
        <v>2190</v>
      </c>
      <c r="J1654" s="17" t="s">
        <v>2191</v>
      </c>
      <c r="K1654" s="17" t="s">
        <v>2192</v>
      </c>
    </row>
    <row r="1655" spans="1:11">
      <c r="A1655" s="17" t="s">
        <v>1025</v>
      </c>
      <c r="B1655" s="17" t="s">
        <v>966</v>
      </c>
      <c r="C1655" s="17" t="s">
        <v>2042</v>
      </c>
      <c r="D1655" s="17" t="s">
        <v>2393</v>
      </c>
      <c r="E1655" s="17" t="s">
        <v>2955</v>
      </c>
      <c r="F1655" t="s">
        <v>2149</v>
      </c>
      <c r="G1655" s="17" t="s">
        <v>2150</v>
      </c>
      <c r="H1655" s="17" t="s">
        <v>2100</v>
      </c>
      <c r="I1655" s="17" t="s">
        <v>2107</v>
      </c>
      <c r="J1655" s="17" t="s">
        <v>2108</v>
      </c>
      <c r="K1655" s="17" t="s">
        <v>2109</v>
      </c>
    </row>
    <row r="1656" spans="1:11">
      <c r="A1656" s="17" t="s">
        <v>1025</v>
      </c>
      <c r="B1656" s="17" t="s">
        <v>966</v>
      </c>
      <c r="C1656" s="17" t="s">
        <v>2042</v>
      </c>
      <c r="D1656" s="17" t="s">
        <v>2394</v>
      </c>
      <c r="E1656" s="17" t="s">
        <v>2955</v>
      </c>
      <c r="F1656" t="s">
        <v>2188</v>
      </c>
      <c r="G1656" s="17" t="s">
        <v>2189</v>
      </c>
      <c r="H1656" s="17" t="s">
        <v>2046</v>
      </c>
      <c r="I1656" s="17" t="s">
        <v>2190</v>
      </c>
      <c r="J1656" s="17" t="s">
        <v>2191</v>
      </c>
      <c r="K1656" s="17" t="s">
        <v>2192</v>
      </c>
    </row>
    <row r="1657" spans="1:11">
      <c r="A1657" s="17" t="s">
        <v>1025</v>
      </c>
      <c r="B1657" s="17" t="s">
        <v>966</v>
      </c>
      <c r="C1657" s="17" t="s">
        <v>2042</v>
      </c>
      <c r="D1657" s="17" t="s">
        <v>2395</v>
      </c>
      <c r="E1657" s="17" t="s">
        <v>2955</v>
      </c>
      <c r="F1657" t="s">
        <v>2361</v>
      </c>
      <c r="G1657" s="17" t="s">
        <v>2362</v>
      </c>
      <c r="H1657" s="17" t="s">
        <v>2046</v>
      </c>
      <c r="I1657" s="17" t="s">
        <v>2190</v>
      </c>
      <c r="J1657" s="17" t="s">
        <v>2191</v>
      </c>
      <c r="K1657" s="17" t="s">
        <v>2192</v>
      </c>
    </row>
    <row r="1658" spans="1:11">
      <c r="A1658" s="17" t="s">
        <v>1025</v>
      </c>
      <c r="B1658" s="17" t="s">
        <v>966</v>
      </c>
      <c r="C1658" s="17" t="s">
        <v>2042</v>
      </c>
      <c r="D1658" s="17" t="s">
        <v>2396</v>
      </c>
      <c r="E1658" s="17" t="s">
        <v>2955</v>
      </c>
      <c r="F1658" t="s">
        <v>2259</v>
      </c>
      <c r="G1658" s="17" t="s">
        <v>2260</v>
      </c>
      <c r="H1658" s="17" t="s">
        <v>2046</v>
      </c>
      <c r="I1658" s="17" t="s">
        <v>2053</v>
      </c>
      <c r="J1658" s="17" t="s">
        <v>2054</v>
      </c>
      <c r="K1658" s="17" t="s">
        <v>2055</v>
      </c>
    </row>
    <row r="1659" spans="1:11">
      <c r="A1659" s="17" t="s">
        <v>1025</v>
      </c>
      <c r="B1659" s="17" t="s">
        <v>966</v>
      </c>
      <c r="C1659" s="17" t="s">
        <v>2042</v>
      </c>
      <c r="D1659" s="17" t="s">
        <v>2397</v>
      </c>
      <c r="E1659" s="17" t="s">
        <v>2955</v>
      </c>
      <c r="F1659" t="s">
        <v>2259</v>
      </c>
      <c r="G1659" s="17" t="s">
        <v>2260</v>
      </c>
      <c r="H1659" s="17" t="s">
        <v>2046</v>
      </c>
      <c r="I1659" s="17" t="s">
        <v>2053</v>
      </c>
      <c r="J1659" s="17" t="s">
        <v>2054</v>
      </c>
      <c r="K1659" s="17" t="s">
        <v>2055</v>
      </c>
    </row>
    <row r="1660" spans="1:11">
      <c r="A1660" s="17" t="s">
        <v>1025</v>
      </c>
      <c r="B1660" s="17" t="s">
        <v>966</v>
      </c>
      <c r="C1660" s="17" t="s">
        <v>2042</v>
      </c>
      <c r="D1660" s="17" t="s">
        <v>2398</v>
      </c>
      <c r="E1660" s="17" t="s">
        <v>2955</v>
      </c>
      <c r="F1660" t="s">
        <v>2259</v>
      </c>
      <c r="G1660" s="17" t="s">
        <v>2260</v>
      </c>
      <c r="H1660" s="17" t="s">
        <v>2046</v>
      </c>
      <c r="I1660" s="17" t="s">
        <v>2053</v>
      </c>
      <c r="J1660" s="17" t="s">
        <v>2054</v>
      </c>
      <c r="K1660" s="17" t="s">
        <v>2055</v>
      </c>
    </row>
    <row r="1661" spans="1:11">
      <c r="A1661" s="17" t="s">
        <v>1025</v>
      </c>
      <c r="B1661" s="17" t="s">
        <v>966</v>
      </c>
      <c r="C1661" s="17" t="s">
        <v>2042</v>
      </c>
      <c r="D1661" s="17" t="s">
        <v>2399</v>
      </c>
      <c r="E1661" s="17" t="s">
        <v>2955</v>
      </c>
      <c r="F1661" t="s">
        <v>2400</v>
      </c>
      <c r="G1661" s="17" t="s">
        <v>2401</v>
      </c>
      <c r="H1661" s="17" t="s">
        <v>2046</v>
      </c>
      <c r="I1661" s="17" t="s">
        <v>2053</v>
      </c>
      <c r="J1661" s="17" t="s">
        <v>2054</v>
      </c>
      <c r="K1661" s="17" t="s">
        <v>2055</v>
      </c>
    </row>
    <row r="1662" spans="1:11">
      <c r="A1662" s="17" t="s">
        <v>1025</v>
      </c>
      <c r="B1662" s="17" t="s">
        <v>966</v>
      </c>
      <c r="C1662" s="17" t="s">
        <v>2042</v>
      </c>
      <c r="D1662" s="17" t="s">
        <v>2402</v>
      </c>
      <c r="E1662" s="17" t="s">
        <v>2955</v>
      </c>
      <c r="F1662" t="s">
        <v>2057</v>
      </c>
      <c r="G1662" s="17" t="s">
        <v>2058</v>
      </c>
      <c r="H1662" s="17" t="s">
        <v>2046</v>
      </c>
      <c r="I1662" s="17" t="s">
        <v>2053</v>
      </c>
      <c r="J1662" s="17" t="s">
        <v>2054</v>
      </c>
      <c r="K1662" s="17" t="s">
        <v>2055</v>
      </c>
    </row>
    <row r="1663" spans="1:11">
      <c r="A1663" s="17" t="s">
        <v>1025</v>
      </c>
      <c r="B1663" s="17" t="s">
        <v>966</v>
      </c>
      <c r="C1663" s="17" t="s">
        <v>2042</v>
      </c>
      <c r="D1663" s="17" t="s">
        <v>2403</v>
      </c>
      <c r="E1663" s="17" t="s">
        <v>2955</v>
      </c>
      <c r="F1663" t="s">
        <v>2400</v>
      </c>
      <c r="G1663" s="17" t="s">
        <v>2401</v>
      </c>
      <c r="H1663" s="17" t="s">
        <v>2046</v>
      </c>
      <c r="I1663" s="17" t="s">
        <v>2053</v>
      </c>
      <c r="J1663" s="17" t="s">
        <v>2054</v>
      </c>
      <c r="K1663" s="17" t="s">
        <v>2055</v>
      </c>
    </row>
    <row r="1664" spans="1:11">
      <c r="A1664" s="17" t="s">
        <v>1025</v>
      </c>
      <c r="B1664" s="17" t="s">
        <v>966</v>
      </c>
      <c r="C1664" s="17" t="s">
        <v>2042</v>
      </c>
      <c r="D1664" s="17" t="s">
        <v>2404</v>
      </c>
      <c r="E1664" s="17" t="s">
        <v>2955</v>
      </c>
      <c r="F1664" t="s">
        <v>2057</v>
      </c>
      <c r="G1664" s="17" t="s">
        <v>2058</v>
      </c>
      <c r="H1664" s="17" t="s">
        <v>2046</v>
      </c>
      <c r="I1664" s="17" t="s">
        <v>2053</v>
      </c>
      <c r="J1664" s="17" t="s">
        <v>2054</v>
      </c>
      <c r="K1664" s="17" t="s">
        <v>2055</v>
      </c>
    </row>
    <row r="1665" spans="1:11">
      <c r="A1665" s="17" t="s">
        <v>1025</v>
      </c>
      <c r="B1665" s="17" t="s">
        <v>966</v>
      </c>
      <c r="C1665" s="17" t="s">
        <v>2042</v>
      </c>
      <c r="D1665" s="17" t="s">
        <v>2405</v>
      </c>
      <c r="E1665" s="17" t="s">
        <v>2955</v>
      </c>
      <c r="F1665" t="s">
        <v>2259</v>
      </c>
      <c r="G1665" s="17" t="s">
        <v>2260</v>
      </c>
      <c r="H1665" s="17" t="s">
        <v>2046</v>
      </c>
      <c r="I1665" s="17" t="s">
        <v>2053</v>
      </c>
      <c r="J1665" s="17" t="s">
        <v>2054</v>
      </c>
      <c r="K1665" s="17" t="s">
        <v>2055</v>
      </c>
    </row>
    <row r="1666" spans="1:11">
      <c r="A1666" s="17" t="s">
        <v>1025</v>
      </c>
      <c r="B1666" s="17" t="s">
        <v>966</v>
      </c>
      <c r="C1666" s="17" t="s">
        <v>2042</v>
      </c>
      <c r="D1666" s="17" t="s">
        <v>2406</v>
      </c>
      <c r="E1666" s="17" t="s">
        <v>2955</v>
      </c>
      <c r="F1666" t="s">
        <v>2259</v>
      </c>
      <c r="G1666" s="17" t="s">
        <v>2260</v>
      </c>
      <c r="H1666" s="17" t="s">
        <v>2046</v>
      </c>
      <c r="I1666" s="17" t="s">
        <v>2053</v>
      </c>
      <c r="J1666" s="17" t="s">
        <v>2054</v>
      </c>
      <c r="K1666" s="17" t="s">
        <v>2055</v>
      </c>
    </row>
    <row r="1667" spans="1:11">
      <c r="A1667" s="17" t="s">
        <v>1025</v>
      </c>
      <c r="B1667" s="17" t="s">
        <v>966</v>
      </c>
      <c r="C1667" s="17" t="s">
        <v>2042</v>
      </c>
      <c r="D1667" s="17" t="s">
        <v>2407</v>
      </c>
      <c r="E1667" s="17" t="s">
        <v>2955</v>
      </c>
      <c r="F1667" t="s">
        <v>2057</v>
      </c>
      <c r="G1667" s="17" t="s">
        <v>2058</v>
      </c>
      <c r="H1667" s="17" t="s">
        <v>2046</v>
      </c>
      <c r="I1667" s="17" t="s">
        <v>2053</v>
      </c>
      <c r="J1667" s="17" t="s">
        <v>2054</v>
      </c>
      <c r="K1667" s="17" t="s">
        <v>2055</v>
      </c>
    </row>
    <row r="1668" spans="1:11">
      <c r="A1668" s="17" t="s">
        <v>1025</v>
      </c>
      <c r="B1668" s="17" t="s">
        <v>966</v>
      </c>
      <c r="C1668" s="17" t="s">
        <v>2042</v>
      </c>
      <c r="D1668" s="17" t="s">
        <v>2408</v>
      </c>
      <c r="E1668" s="17" t="s">
        <v>2955</v>
      </c>
      <c r="F1668" t="s">
        <v>2057</v>
      </c>
      <c r="G1668" s="17" t="s">
        <v>2058</v>
      </c>
      <c r="H1668" s="17" t="s">
        <v>2046</v>
      </c>
      <c r="I1668" s="17" t="s">
        <v>2053</v>
      </c>
      <c r="J1668" s="17" t="s">
        <v>2054</v>
      </c>
      <c r="K1668" s="17" t="s">
        <v>2055</v>
      </c>
    </row>
    <row r="1669" spans="1:11">
      <c r="A1669" s="17" t="s">
        <v>1025</v>
      </c>
      <c r="B1669" s="17" t="s">
        <v>966</v>
      </c>
      <c r="C1669" s="17" t="s">
        <v>2042</v>
      </c>
      <c r="D1669" s="17" t="s">
        <v>2409</v>
      </c>
      <c r="E1669" s="17" t="s">
        <v>2955</v>
      </c>
      <c r="F1669" t="s">
        <v>2057</v>
      </c>
      <c r="G1669" s="17" t="s">
        <v>2058</v>
      </c>
      <c r="H1669" s="17" t="s">
        <v>2046</v>
      </c>
      <c r="I1669" s="17" t="s">
        <v>2053</v>
      </c>
      <c r="J1669" s="17" t="s">
        <v>2054</v>
      </c>
      <c r="K1669" s="17" t="s">
        <v>2055</v>
      </c>
    </row>
    <row r="1670" spans="1:11">
      <c r="A1670" s="17" t="s">
        <v>1025</v>
      </c>
      <c r="B1670" s="17" t="s">
        <v>966</v>
      </c>
      <c r="C1670" s="17" t="s">
        <v>2042</v>
      </c>
      <c r="D1670" s="17" t="s">
        <v>2410</v>
      </c>
      <c r="E1670" s="17" t="s">
        <v>2955</v>
      </c>
      <c r="F1670" t="s">
        <v>2259</v>
      </c>
      <c r="G1670" s="17" t="s">
        <v>2260</v>
      </c>
      <c r="H1670" s="17" t="s">
        <v>2046</v>
      </c>
      <c r="I1670" s="17" t="s">
        <v>2053</v>
      </c>
      <c r="J1670" s="17" t="s">
        <v>2054</v>
      </c>
      <c r="K1670" s="17" t="s">
        <v>2055</v>
      </c>
    </row>
    <row r="1671" spans="1:11">
      <c r="A1671" s="17" t="s">
        <v>1025</v>
      </c>
      <c r="B1671" s="17" t="s">
        <v>966</v>
      </c>
      <c r="C1671" s="17" t="s">
        <v>2042</v>
      </c>
      <c r="D1671" s="17" t="s">
        <v>2411</v>
      </c>
      <c r="E1671" s="17" t="s">
        <v>2955</v>
      </c>
      <c r="F1671" t="s">
        <v>2259</v>
      </c>
      <c r="G1671" s="17" t="s">
        <v>2260</v>
      </c>
      <c r="H1671" s="17" t="s">
        <v>2046</v>
      </c>
      <c r="I1671" s="17" t="s">
        <v>2053</v>
      </c>
      <c r="J1671" s="17" t="s">
        <v>2054</v>
      </c>
      <c r="K1671" s="17" t="s">
        <v>2055</v>
      </c>
    </row>
    <row r="1672" spans="1:11">
      <c r="A1672" s="17" t="s">
        <v>1025</v>
      </c>
      <c r="B1672" s="17" t="s">
        <v>966</v>
      </c>
      <c r="C1672" s="17" t="s">
        <v>2042</v>
      </c>
      <c r="D1672" s="17" t="s">
        <v>2412</v>
      </c>
      <c r="E1672" s="17" t="s">
        <v>2955</v>
      </c>
      <c r="F1672" t="s">
        <v>2259</v>
      </c>
      <c r="G1672" s="17" t="s">
        <v>2260</v>
      </c>
      <c r="H1672" s="17" t="s">
        <v>2046</v>
      </c>
      <c r="I1672" s="17" t="s">
        <v>2053</v>
      </c>
      <c r="J1672" s="17" t="s">
        <v>2054</v>
      </c>
      <c r="K1672" s="17" t="s">
        <v>2055</v>
      </c>
    </row>
    <row r="1673" spans="1:11">
      <c r="A1673" s="17" t="s">
        <v>1025</v>
      </c>
      <c r="B1673" s="17" t="s">
        <v>966</v>
      </c>
      <c r="C1673" s="17" t="s">
        <v>2042</v>
      </c>
      <c r="D1673" s="17" t="s">
        <v>2413</v>
      </c>
      <c r="E1673" s="17" t="s">
        <v>2955</v>
      </c>
      <c r="F1673" t="s">
        <v>2259</v>
      </c>
      <c r="G1673" s="17" t="s">
        <v>2260</v>
      </c>
      <c r="H1673" s="17" t="s">
        <v>2046</v>
      </c>
      <c r="I1673" s="17" t="s">
        <v>2053</v>
      </c>
      <c r="J1673" s="17" t="s">
        <v>2054</v>
      </c>
      <c r="K1673" s="17" t="s">
        <v>2055</v>
      </c>
    </row>
    <row r="1674" spans="1:11">
      <c r="A1674" s="17" t="s">
        <v>1025</v>
      </c>
      <c r="B1674" s="17" t="s">
        <v>966</v>
      </c>
      <c r="C1674" s="17" t="s">
        <v>2042</v>
      </c>
      <c r="D1674" s="17" t="s">
        <v>2414</v>
      </c>
      <c r="E1674" s="17" t="s">
        <v>2955</v>
      </c>
      <c r="F1674" t="s">
        <v>2400</v>
      </c>
      <c r="G1674" s="17" t="s">
        <v>2401</v>
      </c>
      <c r="H1674" s="17" t="s">
        <v>2046</v>
      </c>
      <c r="I1674" s="17" t="s">
        <v>2053</v>
      </c>
      <c r="J1674" s="17" t="s">
        <v>2054</v>
      </c>
      <c r="K1674" s="17" t="s">
        <v>2055</v>
      </c>
    </row>
    <row r="1675" spans="1:11">
      <c r="A1675" s="17" t="s">
        <v>1025</v>
      </c>
      <c r="B1675" s="17" t="s">
        <v>966</v>
      </c>
      <c r="C1675" s="17" t="s">
        <v>2042</v>
      </c>
      <c r="D1675" s="17" t="s">
        <v>2415</v>
      </c>
      <c r="E1675" s="17" t="s">
        <v>2955</v>
      </c>
      <c r="F1675" t="s">
        <v>2057</v>
      </c>
      <c r="G1675" s="17" t="s">
        <v>2058</v>
      </c>
      <c r="H1675" s="17" t="s">
        <v>2046</v>
      </c>
      <c r="I1675" s="17" t="s">
        <v>2053</v>
      </c>
      <c r="J1675" s="17" t="s">
        <v>2054</v>
      </c>
      <c r="K1675" s="17" t="s">
        <v>2055</v>
      </c>
    </row>
    <row r="1676" spans="1:11">
      <c r="A1676" s="17" t="s">
        <v>1025</v>
      </c>
      <c r="B1676" s="17" t="s">
        <v>966</v>
      </c>
      <c r="C1676" s="17" t="s">
        <v>2042</v>
      </c>
      <c r="D1676" s="17" t="s">
        <v>2416</v>
      </c>
      <c r="E1676" s="17" t="s">
        <v>2955</v>
      </c>
      <c r="F1676" t="s">
        <v>2400</v>
      </c>
      <c r="G1676" s="17" t="s">
        <v>2401</v>
      </c>
      <c r="H1676" s="17" t="s">
        <v>2046</v>
      </c>
      <c r="I1676" s="17" t="s">
        <v>2053</v>
      </c>
      <c r="J1676" s="17" t="s">
        <v>2054</v>
      </c>
      <c r="K1676" s="17" t="s">
        <v>2055</v>
      </c>
    </row>
    <row r="1677" spans="1:11">
      <c r="A1677" s="17" t="s">
        <v>1025</v>
      </c>
      <c r="B1677" s="17" t="s">
        <v>966</v>
      </c>
      <c r="C1677" s="17" t="s">
        <v>2042</v>
      </c>
      <c r="D1677" s="17" t="s">
        <v>2417</v>
      </c>
      <c r="E1677" s="17" t="s">
        <v>2955</v>
      </c>
      <c r="F1677" t="s">
        <v>2057</v>
      </c>
      <c r="G1677" s="17" t="s">
        <v>2058</v>
      </c>
      <c r="H1677" s="17" t="s">
        <v>2046</v>
      </c>
      <c r="I1677" s="17" t="s">
        <v>2053</v>
      </c>
      <c r="J1677" s="17" t="s">
        <v>2054</v>
      </c>
      <c r="K1677" s="17" t="s">
        <v>2055</v>
      </c>
    </row>
    <row r="1678" spans="1:11">
      <c r="A1678" s="17" t="s">
        <v>1025</v>
      </c>
      <c r="B1678" s="17" t="s">
        <v>966</v>
      </c>
      <c r="C1678" s="17" t="s">
        <v>2042</v>
      </c>
      <c r="D1678" s="17" t="s">
        <v>2418</v>
      </c>
      <c r="E1678" s="17" t="s">
        <v>2955</v>
      </c>
      <c r="F1678" t="s">
        <v>2057</v>
      </c>
      <c r="G1678" s="17" t="s">
        <v>2058</v>
      </c>
      <c r="H1678" s="17" t="s">
        <v>2046</v>
      </c>
      <c r="I1678" s="17" t="s">
        <v>2053</v>
      </c>
      <c r="J1678" s="17" t="s">
        <v>2054</v>
      </c>
      <c r="K1678" s="17" t="s">
        <v>2055</v>
      </c>
    </row>
    <row r="1679" spans="1:11">
      <c r="A1679" s="17" t="s">
        <v>1025</v>
      </c>
      <c r="B1679" s="17" t="s">
        <v>966</v>
      </c>
      <c r="C1679" s="17" t="s">
        <v>2042</v>
      </c>
      <c r="D1679" s="17" t="s">
        <v>2419</v>
      </c>
      <c r="E1679" s="17" t="s">
        <v>2955</v>
      </c>
      <c r="F1679" t="s">
        <v>2057</v>
      </c>
      <c r="G1679" s="17" t="s">
        <v>2058</v>
      </c>
      <c r="H1679" s="17" t="s">
        <v>2046</v>
      </c>
      <c r="I1679" s="17" t="s">
        <v>2053</v>
      </c>
      <c r="J1679" s="17" t="s">
        <v>2054</v>
      </c>
      <c r="K1679" s="17" t="s">
        <v>2055</v>
      </c>
    </row>
    <row r="1680" spans="1:11">
      <c r="A1680" s="17" t="s">
        <v>1025</v>
      </c>
      <c r="B1680" s="17" t="s">
        <v>966</v>
      </c>
      <c r="C1680" s="17" t="s">
        <v>2042</v>
      </c>
      <c r="D1680" s="17" t="s">
        <v>2420</v>
      </c>
      <c r="E1680" s="17" t="s">
        <v>2955</v>
      </c>
      <c r="F1680" t="s">
        <v>2057</v>
      </c>
      <c r="G1680" s="17" t="s">
        <v>2058</v>
      </c>
      <c r="H1680" s="17" t="s">
        <v>2046</v>
      </c>
      <c r="I1680" s="17" t="s">
        <v>2053</v>
      </c>
      <c r="J1680" s="17" t="s">
        <v>2054</v>
      </c>
      <c r="K1680" s="17" t="s">
        <v>2055</v>
      </c>
    </row>
    <row r="1681" spans="1:11">
      <c r="A1681" s="17" t="s">
        <v>1025</v>
      </c>
      <c r="B1681" s="17" t="s">
        <v>966</v>
      </c>
      <c r="C1681" s="17" t="s">
        <v>2042</v>
      </c>
      <c r="D1681" s="17" t="s">
        <v>2421</v>
      </c>
      <c r="E1681" s="17" t="s">
        <v>2955</v>
      </c>
      <c r="F1681" t="s">
        <v>2400</v>
      </c>
      <c r="G1681" s="17" t="s">
        <v>2401</v>
      </c>
      <c r="H1681" s="17" t="s">
        <v>2046</v>
      </c>
      <c r="I1681" s="17" t="s">
        <v>2053</v>
      </c>
      <c r="J1681" s="17" t="s">
        <v>2054</v>
      </c>
      <c r="K1681" s="17" t="s">
        <v>2055</v>
      </c>
    </row>
    <row r="1682" spans="1:11">
      <c r="A1682" s="17" t="s">
        <v>1025</v>
      </c>
      <c r="B1682" s="17" t="s">
        <v>966</v>
      </c>
      <c r="C1682" s="17" t="s">
        <v>2042</v>
      </c>
      <c r="D1682" s="17" t="s">
        <v>2422</v>
      </c>
      <c r="E1682" s="17" t="s">
        <v>2955</v>
      </c>
      <c r="F1682" t="s">
        <v>2400</v>
      </c>
      <c r="G1682" s="17" t="s">
        <v>2401</v>
      </c>
      <c r="H1682" s="17" t="s">
        <v>2046</v>
      </c>
      <c r="I1682" s="17" t="s">
        <v>2053</v>
      </c>
      <c r="J1682" s="17" t="s">
        <v>2054</v>
      </c>
      <c r="K1682" s="17" t="s">
        <v>2055</v>
      </c>
    </row>
    <row r="1683" spans="1:11">
      <c r="A1683" s="17" t="s">
        <v>1025</v>
      </c>
      <c r="B1683" s="17" t="s">
        <v>966</v>
      </c>
      <c r="C1683" s="17" t="s">
        <v>2042</v>
      </c>
      <c r="D1683" s="17" t="s">
        <v>2423</v>
      </c>
      <c r="E1683" s="17" t="s">
        <v>2955</v>
      </c>
      <c r="F1683" t="s">
        <v>2400</v>
      </c>
      <c r="G1683" s="17" t="s">
        <v>2401</v>
      </c>
      <c r="H1683" s="17" t="s">
        <v>2046</v>
      </c>
      <c r="I1683" s="17" t="s">
        <v>2053</v>
      </c>
      <c r="J1683" s="17" t="s">
        <v>2054</v>
      </c>
      <c r="K1683" s="17" t="s">
        <v>2055</v>
      </c>
    </row>
    <row r="1684" spans="1:11">
      <c r="A1684" s="17" t="s">
        <v>1025</v>
      </c>
      <c r="B1684" s="17" t="s">
        <v>966</v>
      </c>
      <c r="C1684" s="17" t="s">
        <v>2042</v>
      </c>
      <c r="D1684" s="17" t="s">
        <v>2424</v>
      </c>
      <c r="E1684" s="17" t="s">
        <v>2955</v>
      </c>
      <c r="F1684" t="s">
        <v>2057</v>
      </c>
      <c r="G1684" s="17" t="s">
        <v>2058</v>
      </c>
      <c r="H1684" s="17" t="s">
        <v>2046</v>
      </c>
      <c r="I1684" s="17" t="s">
        <v>2053</v>
      </c>
      <c r="J1684" s="17" t="s">
        <v>2054</v>
      </c>
      <c r="K1684" s="17" t="s">
        <v>2055</v>
      </c>
    </row>
    <row r="1685" spans="1:11">
      <c r="A1685" s="17" t="s">
        <v>1025</v>
      </c>
      <c r="B1685" s="17" t="s">
        <v>966</v>
      </c>
      <c r="C1685" s="17" t="s">
        <v>2042</v>
      </c>
      <c r="D1685" s="17" t="s">
        <v>2425</v>
      </c>
      <c r="E1685" s="17" t="s">
        <v>2955</v>
      </c>
      <c r="F1685" t="s">
        <v>2057</v>
      </c>
      <c r="G1685" s="17" t="s">
        <v>2058</v>
      </c>
      <c r="H1685" s="17" t="s">
        <v>2046</v>
      </c>
      <c r="I1685" s="17" t="s">
        <v>2053</v>
      </c>
      <c r="J1685" s="17" t="s">
        <v>2054</v>
      </c>
      <c r="K1685" s="17" t="s">
        <v>2055</v>
      </c>
    </row>
    <row r="1686" spans="1:11">
      <c r="A1686" s="17" t="s">
        <v>1025</v>
      </c>
      <c r="B1686" s="17" t="s">
        <v>966</v>
      </c>
      <c r="C1686" s="17" t="s">
        <v>2042</v>
      </c>
      <c r="D1686" s="17" t="s">
        <v>2426</v>
      </c>
      <c r="E1686" s="17" t="s">
        <v>2955</v>
      </c>
      <c r="F1686" t="s">
        <v>2057</v>
      </c>
      <c r="G1686" s="17" t="s">
        <v>2058</v>
      </c>
      <c r="H1686" s="17" t="s">
        <v>2046</v>
      </c>
      <c r="I1686" s="17" t="s">
        <v>2053</v>
      </c>
      <c r="J1686" s="17" t="s">
        <v>2054</v>
      </c>
      <c r="K1686" s="17" t="s">
        <v>2055</v>
      </c>
    </row>
    <row r="1687" spans="1:11">
      <c r="A1687" s="17" t="s">
        <v>1025</v>
      </c>
      <c r="B1687" s="17" t="s">
        <v>966</v>
      </c>
      <c r="C1687" s="17" t="s">
        <v>2042</v>
      </c>
      <c r="D1687" s="17" t="s">
        <v>2427</v>
      </c>
      <c r="E1687" s="17" t="s">
        <v>2955</v>
      </c>
      <c r="F1687" t="s">
        <v>2400</v>
      </c>
      <c r="G1687" s="17" t="s">
        <v>2401</v>
      </c>
      <c r="H1687" s="17" t="s">
        <v>2046</v>
      </c>
      <c r="I1687" s="17" t="s">
        <v>2053</v>
      </c>
      <c r="J1687" s="17" t="s">
        <v>2054</v>
      </c>
      <c r="K1687" s="17" t="s">
        <v>2055</v>
      </c>
    </row>
    <row r="1688" spans="1:11">
      <c r="A1688" s="17" t="s">
        <v>1025</v>
      </c>
      <c r="B1688" s="17" t="s">
        <v>966</v>
      </c>
      <c r="C1688" s="17" t="s">
        <v>2042</v>
      </c>
      <c r="D1688" s="17" t="s">
        <v>2428</v>
      </c>
      <c r="E1688" s="17" t="s">
        <v>2955</v>
      </c>
      <c r="F1688" t="s">
        <v>2057</v>
      </c>
      <c r="G1688" s="17" t="s">
        <v>2058</v>
      </c>
      <c r="H1688" s="17" t="s">
        <v>2046</v>
      </c>
      <c r="I1688" s="17" t="s">
        <v>2053</v>
      </c>
      <c r="J1688" s="17" t="s">
        <v>2054</v>
      </c>
      <c r="K1688" s="17" t="s">
        <v>2055</v>
      </c>
    </row>
    <row r="1689" spans="1:11">
      <c r="A1689" s="17" t="s">
        <v>1025</v>
      </c>
      <c r="B1689" s="17" t="s">
        <v>966</v>
      </c>
      <c r="C1689" s="17" t="s">
        <v>2042</v>
      </c>
      <c r="D1689" s="17" t="s">
        <v>2429</v>
      </c>
      <c r="E1689" s="17" t="s">
        <v>2955</v>
      </c>
      <c r="F1689" t="s">
        <v>2057</v>
      </c>
      <c r="G1689" s="17" t="s">
        <v>2058</v>
      </c>
      <c r="H1689" s="17" t="s">
        <v>2046</v>
      </c>
      <c r="I1689" s="17" t="s">
        <v>2053</v>
      </c>
      <c r="J1689" s="17" t="s">
        <v>2054</v>
      </c>
      <c r="K1689" s="17" t="s">
        <v>2055</v>
      </c>
    </row>
    <row r="1690" spans="1:11">
      <c r="A1690" s="17" t="s">
        <v>1025</v>
      </c>
      <c r="B1690" s="17" t="s">
        <v>966</v>
      </c>
      <c r="C1690" s="17" t="s">
        <v>2042</v>
      </c>
      <c r="D1690" s="17" t="s">
        <v>2430</v>
      </c>
      <c r="E1690" s="17" t="s">
        <v>2955</v>
      </c>
      <c r="F1690" t="s">
        <v>2400</v>
      </c>
      <c r="G1690" s="17" t="s">
        <v>2401</v>
      </c>
      <c r="H1690" s="17" t="s">
        <v>2046</v>
      </c>
      <c r="I1690" s="17" t="s">
        <v>2053</v>
      </c>
      <c r="J1690" s="17" t="s">
        <v>2054</v>
      </c>
      <c r="K1690" s="17" t="s">
        <v>2055</v>
      </c>
    </row>
    <row r="1691" spans="1:11">
      <c r="A1691" s="17" t="s">
        <v>1025</v>
      </c>
      <c r="B1691" s="17" t="s">
        <v>966</v>
      </c>
      <c r="C1691" s="17" t="s">
        <v>2042</v>
      </c>
      <c r="D1691" s="17" t="s">
        <v>2431</v>
      </c>
      <c r="E1691" s="17" t="s">
        <v>2955</v>
      </c>
      <c r="F1691" t="s">
        <v>2057</v>
      </c>
      <c r="G1691" s="17" t="s">
        <v>2058</v>
      </c>
      <c r="H1691" s="17" t="s">
        <v>2046</v>
      </c>
      <c r="I1691" s="17" t="s">
        <v>2053</v>
      </c>
      <c r="J1691" s="17" t="s">
        <v>2054</v>
      </c>
      <c r="K1691" s="17" t="s">
        <v>2055</v>
      </c>
    </row>
    <row r="1692" spans="1:11">
      <c r="A1692" s="17" t="s">
        <v>1025</v>
      </c>
      <c r="B1692" s="17" t="s">
        <v>966</v>
      </c>
      <c r="C1692" s="17" t="s">
        <v>2042</v>
      </c>
      <c r="D1692" s="17" t="s">
        <v>2432</v>
      </c>
      <c r="E1692" s="17" t="s">
        <v>2955</v>
      </c>
      <c r="F1692" t="s">
        <v>2400</v>
      </c>
      <c r="G1692" s="17" t="s">
        <v>2401</v>
      </c>
      <c r="H1692" s="17" t="s">
        <v>2046</v>
      </c>
      <c r="I1692" s="17" t="s">
        <v>2053</v>
      </c>
      <c r="J1692" s="17" t="s">
        <v>2054</v>
      </c>
      <c r="K1692" s="17" t="s">
        <v>2055</v>
      </c>
    </row>
    <row r="1693" spans="1:11">
      <c r="A1693" s="17" t="s">
        <v>1025</v>
      </c>
      <c r="B1693" s="17" t="s">
        <v>966</v>
      </c>
      <c r="C1693" s="17" t="s">
        <v>2042</v>
      </c>
      <c r="D1693" s="17" t="s">
        <v>2433</v>
      </c>
      <c r="E1693" s="17" t="s">
        <v>2955</v>
      </c>
      <c r="F1693" t="s">
        <v>2400</v>
      </c>
      <c r="G1693" s="17" t="s">
        <v>2401</v>
      </c>
      <c r="H1693" s="17" t="s">
        <v>2046</v>
      </c>
      <c r="I1693" s="17" t="s">
        <v>2053</v>
      </c>
      <c r="J1693" s="17" t="s">
        <v>2054</v>
      </c>
      <c r="K1693" s="17" t="s">
        <v>2055</v>
      </c>
    </row>
    <row r="1694" spans="1:11">
      <c r="A1694" s="17" t="s">
        <v>1025</v>
      </c>
      <c r="B1694" s="17" t="s">
        <v>966</v>
      </c>
      <c r="C1694" s="17" t="s">
        <v>2042</v>
      </c>
      <c r="D1694" s="17" t="s">
        <v>2434</v>
      </c>
      <c r="E1694" s="17" t="s">
        <v>2955</v>
      </c>
      <c r="F1694" t="s">
        <v>2057</v>
      </c>
      <c r="G1694" s="17" t="s">
        <v>2058</v>
      </c>
      <c r="H1694" s="17" t="s">
        <v>2046</v>
      </c>
      <c r="I1694" s="17" t="s">
        <v>2053</v>
      </c>
      <c r="J1694" s="17" t="s">
        <v>2054</v>
      </c>
      <c r="K1694" s="17" t="s">
        <v>2055</v>
      </c>
    </row>
    <row r="1695" spans="1:11">
      <c r="A1695" s="17" t="s">
        <v>1025</v>
      </c>
      <c r="B1695" s="17" t="s">
        <v>966</v>
      </c>
      <c r="C1695" s="17" t="s">
        <v>2042</v>
      </c>
      <c r="D1695" s="17" t="s">
        <v>2435</v>
      </c>
      <c r="E1695" s="17" t="s">
        <v>2955</v>
      </c>
      <c r="F1695" t="s">
        <v>2400</v>
      </c>
      <c r="G1695" s="17" t="s">
        <v>2401</v>
      </c>
      <c r="H1695" s="17" t="s">
        <v>2046</v>
      </c>
      <c r="I1695" s="17" t="s">
        <v>2053</v>
      </c>
      <c r="J1695" s="17" t="s">
        <v>2054</v>
      </c>
      <c r="K1695" s="17" t="s">
        <v>2055</v>
      </c>
    </row>
    <row r="1696" spans="1:11">
      <c r="A1696" s="17" t="s">
        <v>1025</v>
      </c>
      <c r="B1696" s="17" t="s">
        <v>966</v>
      </c>
      <c r="C1696" s="17" t="s">
        <v>2042</v>
      </c>
      <c r="D1696" s="17" t="s">
        <v>2436</v>
      </c>
      <c r="E1696" s="17" t="s">
        <v>2955</v>
      </c>
      <c r="F1696" t="s">
        <v>2057</v>
      </c>
      <c r="G1696" s="17" t="s">
        <v>2058</v>
      </c>
      <c r="H1696" s="17" t="s">
        <v>2046</v>
      </c>
      <c r="I1696" s="17" t="s">
        <v>2053</v>
      </c>
      <c r="J1696" s="17" t="s">
        <v>2054</v>
      </c>
      <c r="K1696" s="17" t="s">
        <v>2055</v>
      </c>
    </row>
    <row r="1697" spans="1:11">
      <c r="A1697" s="17" t="s">
        <v>1025</v>
      </c>
      <c r="B1697" s="17" t="s">
        <v>966</v>
      </c>
      <c r="C1697" s="17" t="s">
        <v>2042</v>
      </c>
      <c r="D1697" s="17" t="s">
        <v>2437</v>
      </c>
      <c r="E1697" s="17" t="s">
        <v>2955</v>
      </c>
      <c r="F1697" t="s">
        <v>2400</v>
      </c>
      <c r="G1697" s="17" t="s">
        <v>2401</v>
      </c>
      <c r="H1697" s="17" t="s">
        <v>2046</v>
      </c>
      <c r="I1697" s="17" t="s">
        <v>2053</v>
      </c>
      <c r="J1697" s="17" t="s">
        <v>2054</v>
      </c>
      <c r="K1697" s="17" t="s">
        <v>2055</v>
      </c>
    </row>
    <row r="1698" spans="1:11">
      <c r="A1698" s="17" t="s">
        <v>1025</v>
      </c>
      <c r="B1698" s="17" t="s">
        <v>966</v>
      </c>
      <c r="C1698" s="17" t="s">
        <v>2042</v>
      </c>
      <c r="D1698" s="17" t="s">
        <v>2438</v>
      </c>
      <c r="E1698" s="17" t="s">
        <v>2955</v>
      </c>
      <c r="F1698" t="s">
        <v>2259</v>
      </c>
      <c r="G1698" s="17" t="s">
        <v>2260</v>
      </c>
      <c r="H1698" s="17" t="s">
        <v>2046</v>
      </c>
      <c r="I1698" s="17" t="s">
        <v>2053</v>
      </c>
      <c r="J1698" s="17" t="s">
        <v>2054</v>
      </c>
      <c r="K1698" s="17" t="s">
        <v>2055</v>
      </c>
    </row>
    <row r="1699" spans="1:11">
      <c r="A1699" s="17" t="s">
        <v>1025</v>
      </c>
      <c r="B1699" s="17" t="s">
        <v>966</v>
      </c>
      <c r="C1699" s="17" t="s">
        <v>2042</v>
      </c>
      <c r="D1699" s="17" t="s">
        <v>2439</v>
      </c>
      <c r="E1699" s="17" t="s">
        <v>2955</v>
      </c>
      <c r="F1699" t="s">
        <v>2259</v>
      </c>
      <c r="G1699" s="17" t="s">
        <v>2260</v>
      </c>
      <c r="H1699" s="17" t="s">
        <v>2046</v>
      </c>
      <c r="I1699" s="17" t="s">
        <v>2053</v>
      </c>
      <c r="J1699" s="17" t="s">
        <v>2054</v>
      </c>
      <c r="K1699" s="17" t="s">
        <v>2055</v>
      </c>
    </row>
    <row r="1700" spans="1:11">
      <c r="A1700" s="17" t="s">
        <v>1025</v>
      </c>
      <c r="B1700" s="17" t="s">
        <v>966</v>
      </c>
      <c r="C1700" s="17" t="s">
        <v>2042</v>
      </c>
      <c r="D1700" s="17" t="s">
        <v>2440</v>
      </c>
      <c r="E1700" s="17" t="s">
        <v>2955</v>
      </c>
      <c r="F1700" t="s">
        <v>2400</v>
      </c>
      <c r="G1700" s="17" t="s">
        <v>2401</v>
      </c>
      <c r="H1700" s="17" t="s">
        <v>2046</v>
      </c>
      <c r="I1700" s="17" t="s">
        <v>2053</v>
      </c>
      <c r="J1700" s="17" t="s">
        <v>2054</v>
      </c>
      <c r="K1700" s="17" t="s">
        <v>2055</v>
      </c>
    </row>
    <row r="1701" spans="1:11">
      <c r="A1701" s="17" t="s">
        <v>1025</v>
      </c>
      <c r="B1701" s="17" t="s">
        <v>966</v>
      </c>
      <c r="C1701" s="17" t="s">
        <v>2042</v>
      </c>
      <c r="D1701" s="17" t="s">
        <v>2441</v>
      </c>
      <c r="E1701" s="17" t="s">
        <v>2955</v>
      </c>
      <c r="F1701" t="s">
        <v>2057</v>
      </c>
      <c r="G1701" s="17" t="s">
        <v>2058</v>
      </c>
      <c r="H1701" s="17" t="s">
        <v>2046</v>
      </c>
      <c r="I1701" s="17" t="s">
        <v>2053</v>
      </c>
      <c r="J1701" s="17" t="s">
        <v>2054</v>
      </c>
      <c r="K1701" s="17" t="s">
        <v>2055</v>
      </c>
    </row>
    <row r="1702" spans="1:11">
      <c r="A1702" s="17" t="s">
        <v>1025</v>
      </c>
      <c r="B1702" s="17" t="s">
        <v>966</v>
      </c>
      <c r="C1702" s="17" t="s">
        <v>2042</v>
      </c>
      <c r="D1702" s="17" t="s">
        <v>2442</v>
      </c>
      <c r="E1702" s="17" t="s">
        <v>2955</v>
      </c>
      <c r="F1702" t="s">
        <v>2259</v>
      </c>
      <c r="G1702" s="17" t="s">
        <v>2260</v>
      </c>
      <c r="H1702" s="17" t="s">
        <v>2046</v>
      </c>
      <c r="I1702" s="17" t="s">
        <v>2053</v>
      </c>
      <c r="J1702" s="17" t="s">
        <v>2054</v>
      </c>
      <c r="K1702" s="17" t="s">
        <v>2055</v>
      </c>
    </row>
    <row r="1703" spans="1:11">
      <c r="A1703" s="17" t="s">
        <v>1025</v>
      </c>
      <c r="B1703" s="17" t="s">
        <v>966</v>
      </c>
      <c r="C1703" s="17" t="s">
        <v>2042</v>
      </c>
      <c r="D1703" s="17" t="s">
        <v>2443</v>
      </c>
      <c r="E1703" s="17" t="s">
        <v>2955</v>
      </c>
      <c r="F1703" t="s">
        <v>2400</v>
      </c>
      <c r="G1703" s="17" t="s">
        <v>2401</v>
      </c>
      <c r="H1703" s="17" t="s">
        <v>2046</v>
      </c>
      <c r="I1703" s="17" t="s">
        <v>2053</v>
      </c>
      <c r="J1703" s="17" t="s">
        <v>2054</v>
      </c>
      <c r="K1703" s="17" t="s">
        <v>2055</v>
      </c>
    </row>
    <row r="1704" spans="1:11">
      <c r="A1704" s="17" t="s">
        <v>1025</v>
      </c>
      <c r="B1704" s="17" t="s">
        <v>966</v>
      </c>
      <c r="C1704" s="17" t="s">
        <v>2042</v>
      </c>
      <c r="D1704" s="17" t="s">
        <v>2444</v>
      </c>
      <c r="E1704" s="17" t="s">
        <v>2955</v>
      </c>
      <c r="F1704" t="s">
        <v>2400</v>
      </c>
      <c r="G1704" s="17" t="s">
        <v>2401</v>
      </c>
      <c r="H1704" s="17" t="s">
        <v>2046</v>
      </c>
      <c r="I1704" s="17" t="s">
        <v>2053</v>
      </c>
      <c r="J1704" s="17" t="s">
        <v>2054</v>
      </c>
      <c r="K1704" s="17" t="s">
        <v>2055</v>
      </c>
    </row>
    <row r="1705" spans="1:11">
      <c r="A1705" s="17" t="s">
        <v>1025</v>
      </c>
      <c r="B1705" s="17" t="s">
        <v>966</v>
      </c>
      <c r="C1705" s="17" t="s">
        <v>2042</v>
      </c>
      <c r="D1705" s="17" t="s">
        <v>2445</v>
      </c>
      <c r="E1705" s="17" t="s">
        <v>2955</v>
      </c>
      <c r="F1705" t="s">
        <v>2295</v>
      </c>
      <c r="G1705" s="17" t="s">
        <v>2296</v>
      </c>
      <c r="H1705" s="17" t="s">
        <v>2046</v>
      </c>
      <c r="I1705" s="17" t="s">
        <v>2047</v>
      </c>
      <c r="J1705" s="17" t="s">
        <v>2048</v>
      </c>
      <c r="K1705" s="17" t="s">
        <v>2049</v>
      </c>
    </row>
    <row r="1706" spans="1:11">
      <c r="A1706" s="17" t="s">
        <v>1025</v>
      </c>
      <c r="B1706" s="17" t="s">
        <v>966</v>
      </c>
      <c r="C1706" s="17" t="s">
        <v>2042</v>
      </c>
      <c r="D1706" s="17" t="s">
        <v>2446</v>
      </c>
      <c r="E1706" s="17" t="s">
        <v>2955</v>
      </c>
      <c r="F1706" t="s">
        <v>2295</v>
      </c>
      <c r="G1706" s="17" t="s">
        <v>2296</v>
      </c>
      <c r="H1706" s="17" t="s">
        <v>2046</v>
      </c>
      <c r="I1706" s="17" t="s">
        <v>2047</v>
      </c>
      <c r="J1706" s="17" t="s">
        <v>2048</v>
      </c>
      <c r="K1706" s="17" t="s">
        <v>2049</v>
      </c>
    </row>
    <row r="1707" spans="1:11">
      <c r="A1707" s="17" t="s">
        <v>1025</v>
      </c>
      <c r="B1707" s="17" t="s">
        <v>966</v>
      </c>
      <c r="C1707" s="17" t="s">
        <v>2042</v>
      </c>
      <c r="D1707" s="17" t="s">
        <v>2447</v>
      </c>
      <c r="E1707" s="17" t="s">
        <v>2955</v>
      </c>
      <c r="F1707" t="s">
        <v>2295</v>
      </c>
      <c r="G1707" s="17" t="s">
        <v>2296</v>
      </c>
      <c r="H1707" s="17" t="s">
        <v>2046</v>
      </c>
      <c r="I1707" s="17" t="s">
        <v>2047</v>
      </c>
      <c r="J1707" s="17" t="s">
        <v>2048</v>
      </c>
      <c r="K1707" s="17" t="s">
        <v>2049</v>
      </c>
    </row>
    <row r="1708" spans="1:11">
      <c r="A1708" s="17" t="s">
        <v>1025</v>
      </c>
      <c r="B1708" s="17" t="s">
        <v>966</v>
      </c>
      <c r="C1708" s="17" t="s">
        <v>2042</v>
      </c>
      <c r="D1708" s="17" t="s">
        <v>2448</v>
      </c>
      <c r="E1708" s="17" t="s">
        <v>2955</v>
      </c>
      <c r="F1708" t="s">
        <v>2295</v>
      </c>
      <c r="G1708" s="17" t="s">
        <v>2296</v>
      </c>
      <c r="H1708" s="17" t="s">
        <v>2046</v>
      </c>
      <c r="I1708" s="17" t="s">
        <v>2047</v>
      </c>
      <c r="J1708" s="17" t="s">
        <v>2048</v>
      </c>
      <c r="K1708" s="17" t="s">
        <v>2049</v>
      </c>
    </row>
    <row r="1709" spans="1:11">
      <c r="A1709" s="17" t="s">
        <v>1025</v>
      </c>
      <c r="B1709" s="17" t="s">
        <v>966</v>
      </c>
      <c r="C1709" s="17" t="s">
        <v>2042</v>
      </c>
      <c r="D1709" s="17" t="s">
        <v>2449</v>
      </c>
      <c r="E1709" s="17" t="s">
        <v>2955</v>
      </c>
      <c r="F1709" t="s">
        <v>2450</v>
      </c>
      <c r="G1709" s="17" t="s">
        <v>2451</v>
      </c>
      <c r="H1709" s="17" t="s">
        <v>2046</v>
      </c>
      <c r="I1709" s="17" t="s">
        <v>2053</v>
      </c>
      <c r="J1709" s="17" t="s">
        <v>2054</v>
      </c>
      <c r="K1709" s="17" t="s">
        <v>2055</v>
      </c>
    </row>
    <row r="1710" spans="1:11">
      <c r="A1710" s="17" t="s">
        <v>1025</v>
      </c>
      <c r="B1710" s="17" t="s">
        <v>966</v>
      </c>
      <c r="C1710" s="17" t="s">
        <v>2042</v>
      </c>
      <c r="D1710" s="17" t="s">
        <v>2452</v>
      </c>
      <c r="E1710" s="17" t="s">
        <v>2955</v>
      </c>
      <c r="F1710" t="s">
        <v>2268</v>
      </c>
      <c r="G1710" s="17" t="s">
        <v>2269</v>
      </c>
      <c r="H1710" s="17" t="s">
        <v>2046</v>
      </c>
      <c r="I1710" s="17" t="s">
        <v>2053</v>
      </c>
      <c r="J1710" s="17" t="s">
        <v>2054</v>
      </c>
      <c r="K1710" s="17" t="s">
        <v>2055</v>
      </c>
    </row>
    <row r="1711" spans="1:11">
      <c r="A1711" s="17" t="s">
        <v>1025</v>
      </c>
      <c r="B1711" s="17" t="s">
        <v>966</v>
      </c>
      <c r="C1711" s="17" t="s">
        <v>2042</v>
      </c>
      <c r="D1711" s="17" t="s">
        <v>2453</v>
      </c>
      <c r="E1711" s="17" t="s">
        <v>2955</v>
      </c>
      <c r="F1711" t="s">
        <v>2268</v>
      </c>
      <c r="G1711" s="17" t="s">
        <v>2269</v>
      </c>
      <c r="H1711" s="17" t="s">
        <v>2046</v>
      </c>
      <c r="I1711" s="17" t="s">
        <v>2053</v>
      </c>
      <c r="J1711" s="17" t="s">
        <v>2054</v>
      </c>
      <c r="K1711" s="17" t="s">
        <v>2055</v>
      </c>
    </row>
    <row r="1712" spans="1:11">
      <c r="A1712" s="17" t="s">
        <v>1025</v>
      </c>
      <c r="B1712" s="17" t="s">
        <v>966</v>
      </c>
      <c r="C1712" s="17" t="s">
        <v>2042</v>
      </c>
      <c r="D1712" s="17" t="s">
        <v>2454</v>
      </c>
      <c r="E1712" s="17" t="s">
        <v>2955</v>
      </c>
      <c r="F1712" t="s">
        <v>2268</v>
      </c>
      <c r="G1712" s="17" t="s">
        <v>2269</v>
      </c>
      <c r="H1712" s="17" t="s">
        <v>2046</v>
      </c>
      <c r="I1712" s="17" t="s">
        <v>2053</v>
      </c>
      <c r="J1712" s="17" t="s">
        <v>2054</v>
      </c>
      <c r="K1712" s="17" t="s">
        <v>2055</v>
      </c>
    </row>
    <row r="1713" spans="1:11">
      <c r="A1713" s="17" t="s">
        <v>1025</v>
      </c>
      <c r="B1713" s="17" t="s">
        <v>966</v>
      </c>
      <c r="C1713" s="17" t="s">
        <v>2042</v>
      </c>
      <c r="D1713" s="17" t="s">
        <v>2455</v>
      </c>
      <c r="E1713" s="17" t="s">
        <v>2955</v>
      </c>
      <c r="F1713" t="s">
        <v>2249</v>
      </c>
      <c r="G1713" s="17" t="s">
        <v>2250</v>
      </c>
      <c r="H1713" s="17" t="s">
        <v>2046</v>
      </c>
      <c r="I1713" s="17" t="s">
        <v>2190</v>
      </c>
      <c r="J1713" s="17" t="s">
        <v>2191</v>
      </c>
      <c r="K1713" s="17" t="s">
        <v>2192</v>
      </c>
    </row>
    <row r="1714" spans="1:11">
      <c r="A1714" s="17" t="s">
        <v>1025</v>
      </c>
      <c r="B1714" s="17" t="s">
        <v>966</v>
      </c>
      <c r="C1714" s="17" t="s">
        <v>2042</v>
      </c>
      <c r="D1714" s="17" t="s">
        <v>2456</v>
      </c>
      <c r="E1714" s="17" t="s">
        <v>2955</v>
      </c>
      <c r="F1714" t="s">
        <v>2249</v>
      </c>
      <c r="G1714" s="17" t="s">
        <v>2250</v>
      </c>
      <c r="H1714" s="17" t="s">
        <v>2046</v>
      </c>
      <c r="I1714" s="17" t="s">
        <v>2190</v>
      </c>
      <c r="J1714" s="17" t="s">
        <v>2191</v>
      </c>
      <c r="K1714" s="17" t="s">
        <v>2192</v>
      </c>
    </row>
    <row r="1715" spans="1:11">
      <c r="A1715" s="17" t="s">
        <v>1025</v>
      </c>
      <c r="B1715" s="17" t="s">
        <v>966</v>
      </c>
      <c r="C1715" s="17" t="s">
        <v>2042</v>
      </c>
      <c r="D1715" s="17" t="s">
        <v>2457</v>
      </c>
      <c r="E1715" s="17" t="s">
        <v>2955</v>
      </c>
      <c r="F1715" t="s">
        <v>2249</v>
      </c>
      <c r="G1715" s="17" t="s">
        <v>2250</v>
      </c>
      <c r="H1715" s="17" t="s">
        <v>2046</v>
      </c>
      <c r="I1715" s="17" t="s">
        <v>2190</v>
      </c>
      <c r="J1715" s="17" t="s">
        <v>2191</v>
      </c>
      <c r="K1715" s="17" t="s">
        <v>2192</v>
      </c>
    </row>
    <row r="1716" spans="1:11">
      <c r="A1716" s="17" t="s">
        <v>1025</v>
      </c>
      <c r="B1716" s="17" t="s">
        <v>966</v>
      </c>
      <c r="C1716" s="17" t="s">
        <v>2042</v>
      </c>
      <c r="D1716" s="17" t="s">
        <v>2458</v>
      </c>
      <c r="E1716" s="17" t="s">
        <v>2955</v>
      </c>
      <c r="F1716" t="s">
        <v>2249</v>
      </c>
      <c r="G1716" s="17" t="s">
        <v>2250</v>
      </c>
      <c r="H1716" s="17" t="s">
        <v>2046</v>
      </c>
      <c r="I1716" s="17" t="s">
        <v>2190</v>
      </c>
      <c r="J1716" s="17" t="s">
        <v>2191</v>
      </c>
      <c r="K1716" s="17" t="s">
        <v>2192</v>
      </c>
    </row>
    <row r="1717" spans="1:11">
      <c r="A1717" s="17" t="s">
        <v>1025</v>
      </c>
      <c r="B1717" s="17" t="s">
        <v>966</v>
      </c>
      <c r="C1717" s="17" t="s">
        <v>2042</v>
      </c>
      <c r="D1717" s="17" t="s">
        <v>2459</v>
      </c>
      <c r="E1717" s="17" t="s">
        <v>2955</v>
      </c>
      <c r="F1717" t="s">
        <v>2460</v>
      </c>
      <c r="G1717" s="17" t="s">
        <v>2461</v>
      </c>
      <c r="H1717" s="17" t="s">
        <v>2100</v>
      </c>
      <c r="I1717" s="17" t="s">
        <v>2047</v>
      </c>
      <c r="J1717" s="17" t="s">
        <v>2048</v>
      </c>
      <c r="K1717" s="17" t="s">
        <v>2049</v>
      </c>
    </row>
    <row r="1718" spans="1:11">
      <c r="A1718" s="17" t="s">
        <v>1025</v>
      </c>
      <c r="B1718" s="17" t="s">
        <v>966</v>
      </c>
      <c r="C1718" s="17" t="s">
        <v>2042</v>
      </c>
      <c r="D1718" s="17" t="s">
        <v>2462</v>
      </c>
      <c r="E1718" s="17" t="s">
        <v>2955</v>
      </c>
      <c r="F1718" t="s">
        <v>2249</v>
      </c>
      <c r="G1718" s="17" t="s">
        <v>2250</v>
      </c>
      <c r="H1718" s="17" t="s">
        <v>2046</v>
      </c>
      <c r="I1718" s="17" t="s">
        <v>2190</v>
      </c>
      <c r="J1718" s="17" t="s">
        <v>2191</v>
      </c>
      <c r="K1718" s="17" t="s">
        <v>2192</v>
      </c>
    </row>
    <row r="1719" spans="1:11">
      <c r="A1719" s="17" t="s">
        <v>1025</v>
      </c>
      <c r="B1719" s="17" t="s">
        <v>966</v>
      </c>
      <c r="C1719" s="17" t="s">
        <v>2042</v>
      </c>
      <c r="D1719" s="17" t="s">
        <v>2463</v>
      </c>
      <c r="E1719" s="17" t="s">
        <v>2955</v>
      </c>
      <c r="F1719" t="s">
        <v>2188</v>
      </c>
      <c r="G1719" s="17" t="s">
        <v>2189</v>
      </c>
      <c r="H1719" s="17" t="s">
        <v>2046</v>
      </c>
      <c r="I1719" s="17" t="s">
        <v>2190</v>
      </c>
      <c r="J1719" s="17" t="s">
        <v>2191</v>
      </c>
      <c r="K1719" s="17" t="s">
        <v>2192</v>
      </c>
    </row>
    <row r="1720" spans="1:11">
      <c r="A1720" s="17" t="s">
        <v>1025</v>
      </c>
      <c r="B1720" s="17" t="s">
        <v>966</v>
      </c>
      <c r="C1720" s="17" t="s">
        <v>2042</v>
      </c>
      <c r="D1720" s="17" t="s">
        <v>2464</v>
      </c>
      <c r="E1720" s="17" t="s">
        <v>2955</v>
      </c>
      <c r="F1720" t="s">
        <v>2465</v>
      </c>
      <c r="G1720" s="17" t="s">
        <v>2466</v>
      </c>
      <c r="H1720" s="17" t="s">
        <v>2046</v>
      </c>
      <c r="I1720" s="17" t="s">
        <v>2190</v>
      </c>
      <c r="J1720" s="17" t="s">
        <v>2191</v>
      </c>
      <c r="K1720" s="17" t="s">
        <v>2192</v>
      </c>
    </row>
    <row r="1721" spans="1:11">
      <c r="A1721" s="17" t="s">
        <v>1025</v>
      </c>
      <c r="B1721" s="17" t="s">
        <v>966</v>
      </c>
      <c r="C1721" s="17" t="s">
        <v>2042</v>
      </c>
      <c r="D1721" s="17" t="s">
        <v>2467</v>
      </c>
      <c r="E1721" s="17" t="s">
        <v>2955</v>
      </c>
      <c r="F1721" t="s">
        <v>2465</v>
      </c>
      <c r="G1721" s="17" t="s">
        <v>2466</v>
      </c>
      <c r="H1721" s="17" t="s">
        <v>2046</v>
      </c>
      <c r="I1721" s="17" t="s">
        <v>2190</v>
      </c>
      <c r="J1721" s="17" t="s">
        <v>2191</v>
      </c>
      <c r="K1721" s="17" t="s">
        <v>2192</v>
      </c>
    </row>
    <row r="1722" spans="1:11">
      <c r="A1722" s="17" t="s">
        <v>1025</v>
      </c>
      <c r="B1722" s="17" t="s">
        <v>966</v>
      </c>
      <c r="C1722" s="17" t="s">
        <v>2042</v>
      </c>
      <c r="D1722" s="17" t="s">
        <v>2468</v>
      </c>
      <c r="E1722" s="17" t="s">
        <v>2955</v>
      </c>
      <c r="F1722" t="s">
        <v>2249</v>
      </c>
      <c r="G1722" s="17" t="s">
        <v>2250</v>
      </c>
      <c r="H1722" s="17" t="s">
        <v>2046</v>
      </c>
      <c r="I1722" s="17" t="s">
        <v>2190</v>
      </c>
      <c r="J1722" s="17" t="s">
        <v>2191</v>
      </c>
      <c r="K1722" s="17" t="s">
        <v>2192</v>
      </c>
    </row>
    <row r="1723" spans="1:11">
      <c r="A1723" s="17" t="s">
        <v>1025</v>
      </c>
      <c r="B1723" s="17" t="s">
        <v>966</v>
      </c>
      <c r="C1723" s="17" t="s">
        <v>2042</v>
      </c>
      <c r="D1723" s="17" t="s">
        <v>2469</v>
      </c>
      <c r="E1723" s="17" t="s">
        <v>2955</v>
      </c>
      <c r="F1723" t="s">
        <v>2188</v>
      </c>
      <c r="G1723" s="17" t="s">
        <v>2189</v>
      </c>
      <c r="H1723" s="17" t="s">
        <v>2046</v>
      </c>
      <c r="I1723" s="17" t="s">
        <v>2190</v>
      </c>
      <c r="J1723" s="17" t="s">
        <v>2191</v>
      </c>
      <c r="K1723" s="17" t="s">
        <v>2192</v>
      </c>
    </row>
    <row r="1724" spans="1:11">
      <c r="A1724" s="17" t="s">
        <v>1025</v>
      </c>
      <c r="B1724" s="17" t="s">
        <v>966</v>
      </c>
      <c r="C1724" s="17" t="s">
        <v>2042</v>
      </c>
      <c r="D1724" s="17" t="s">
        <v>2470</v>
      </c>
      <c r="E1724" s="17" t="s">
        <v>2955</v>
      </c>
      <c r="F1724" t="s">
        <v>2188</v>
      </c>
      <c r="G1724" s="17" t="s">
        <v>2189</v>
      </c>
      <c r="H1724" s="17" t="s">
        <v>2046</v>
      </c>
      <c r="I1724" s="17" t="s">
        <v>2190</v>
      </c>
      <c r="J1724" s="17" t="s">
        <v>2191</v>
      </c>
      <c r="K1724" s="17" t="s">
        <v>2192</v>
      </c>
    </row>
    <row r="1725" spans="1:11">
      <c r="A1725" s="17" t="s">
        <v>1025</v>
      </c>
      <c r="B1725" s="17" t="s">
        <v>966</v>
      </c>
      <c r="C1725" s="17" t="s">
        <v>2042</v>
      </c>
      <c r="D1725" s="17" t="s">
        <v>2471</v>
      </c>
      <c r="E1725" s="17" t="s">
        <v>2955</v>
      </c>
      <c r="F1725" t="s">
        <v>2375</v>
      </c>
      <c r="G1725" s="17" t="s">
        <v>2376</v>
      </c>
      <c r="H1725" s="17" t="s">
        <v>2046</v>
      </c>
      <c r="I1725" s="17" t="s">
        <v>2190</v>
      </c>
      <c r="J1725" s="17" t="s">
        <v>2191</v>
      </c>
      <c r="K1725" s="17" t="s">
        <v>2192</v>
      </c>
    </row>
    <row r="1726" spans="1:11">
      <c r="A1726" s="17" t="s">
        <v>1025</v>
      </c>
      <c r="B1726" s="17" t="s">
        <v>966</v>
      </c>
      <c r="C1726" s="17" t="s">
        <v>2042</v>
      </c>
      <c r="D1726" s="17" t="s">
        <v>2472</v>
      </c>
      <c r="E1726" s="17" t="s">
        <v>2955</v>
      </c>
      <c r="F1726" t="s">
        <v>2375</v>
      </c>
      <c r="G1726" s="17" t="s">
        <v>2376</v>
      </c>
      <c r="H1726" s="17" t="s">
        <v>2046</v>
      </c>
      <c r="I1726" s="17" t="s">
        <v>2190</v>
      </c>
      <c r="J1726" s="17" t="s">
        <v>2191</v>
      </c>
      <c r="K1726" s="17" t="s">
        <v>2192</v>
      </c>
    </row>
    <row r="1727" spans="1:11">
      <c r="A1727" s="17" t="s">
        <v>1025</v>
      </c>
      <c r="B1727" s="17" t="s">
        <v>966</v>
      </c>
      <c r="C1727" s="17" t="s">
        <v>2042</v>
      </c>
      <c r="D1727" s="17" t="s">
        <v>2473</v>
      </c>
      <c r="E1727" s="17" t="s">
        <v>2955</v>
      </c>
      <c r="F1727" t="s">
        <v>2188</v>
      </c>
      <c r="G1727" s="17" t="s">
        <v>2189</v>
      </c>
      <c r="H1727" s="17" t="s">
        <v>2046</v>
      </c>
      <c r="I1727" s="17" t="s">
        <v>2190</v>
      </c>
      <c r="J1727" s="17" t="s">
        <v>2191</v>
      </c>
      <c r="K1727" s="17" t="s">
        <v>2192</v>
      </c>
    </row>
    <row r="1728" spans="1:11">
      <c r="A1728" s="17" t="s">
        <v>1025</v>
      </c>
      <c r="B1728" s="17" t="s">
        <v>966</v>
      </c>
      <c r="C1728" s="17" t="s">
        <v>2042</v>
      </c>
      <c r="D1728" s="17" t="s">
        <v>2474</v>
      </c>
      <c r="E1728" s="17" t="s">
        <v>2955</v>
      </c>
      <c r="F1728" t="s">
        <v>2465</v>
      </c>
      <c r="G1728" s="17" t="s">
        <v>2466</v>
      </c>
      <c r="H1728" s="17" t="s">
        <v>2046</v>
      </c>
      <c r="I1728" s="17" t="s">
        <v>2190</v>
      </c>
      <c r="J1728" s="17" t="s">
        <v>2191</v>
      </c>
      <c r="K1728" s="17" t="s">
        <v>2192</v>
      </c>
    </row>
    <row r="1729" spans="1:11">
      <c r="A1729" s="17" t="s">
        <v>1025</v>
      </c>
      <c r="B1729" s="17" t="s">
        <v>966</v>
      </c>
      <c r="C1729" s="17" t="s">
        <v>2042</v>
      </c>
      <c r="D1729" s="17" t="s">
        <v>2475</v>
      </c>
      <c r="E1729" s="17" t="s">
        <v>2955</v>
      </c>
      <c r="F1729" t="s">
        <v>2465</v>
      </c>
      <c r="G1729" s="17" t="s">
        <v>2466</v>
      </c>
      <c r="H1729" s="17" t="s">
        <v>2046</v>
      </c>
      <c r="I1729" s="17" t="s">
        <v>2190</v>
      </c>
      <c r="J1729" s="17" t="s">
        <v>2191</v>
      </c>
      <c r="K1729" s="17" t="s">
        <v>2192</v>
      </c>
    </row>
    <row r="1730" spans="1:11">
      <c r="A1730" s="17" t="s">
        <v>1025</v>
      </c>
      <c r="B1730" s="17" t="s">
        <v>966</v>
      </c>
      <c r="C1730" s="17" t="s">
        <v>2042</v>
      </c>
      <c r="D1730" s="17" t="s">
        <v>2476</v>
      </c>
      <c r="E1730" s="17" t="s">
        <v>2955</v>
      </c>
      <c r="F1730" t="s">
        <v>2249</v>
      </c>
      <c r="G1730" s="17" t="s">
        <v>2250</v>
      </c>
      <c r="H1730" s="17" t="s">
        <v>2046</v>
      </c>
      <c r="I1730" s="17" t="s">
        <v>2190</v>
      </c>
      <c r="J1730" s="17" t="s">
        <v>2191</v>
      </c>
      <c r="K1730" s="17" t="s">
        <v>2192</v>
      </c>
    </row>
    <row r="1731" spans="1:11">
      <c r="A1731" s="17" t="s">
        <v>1025</v>
      </c>
      <c r="B1731" s="17" t="s">
        <v>966</v>
      </c>
      <c r="C1731" s="17" t="s">
        <v>2042</v>
      </c>
      <c r="D1731" s="17" t="s">
        <v>2477</v>
      </c>
      <c r="E1731" s="17" t="s">
        <v>2955</v>
      </c>
      <c r="F1731" t="s">
        <v>2249</v>
      </c>
      <c r="G1731" s="17" t="s">
        <v>2250</v>
      </c>
      <c r="H1731" s="17" t="s">
        <v>2046</v>
      </c>
      <c r="I1731" s="17" t="s">
        <v>2190</v>
      </c>
      <c r="J1731" s="17" t="s">
        <v>2191</v>
      </c>
      <c r="K1731" s="17" t="s">
        <v>2192</v>
      </c>
    </row>
    <row r="1732" spans="1:11">
      <c r="A1732" s="17" t="s">
        <v>1025</v>
      </c>
      <c r="B1732" s="17" t="s">
        <v>966</v>
      </c>
      <c r="C1732" s="17" t="s">
        <v>2042</v>
      </c>
      <c r="D1732" s="17" t="s">
        <v>2478</v>
      </c>
      <c r="E1732" s="17" t="s">
        <v>2955</v>
      </c>
      <c r="F1732" t="s">
        <v>2375</v>
      </c>
      <c r="G1732" s="17" t="s">
        <v>2376</v>
      </c>
      <c r="H1732" s="17" t="s">
        <v>2046</v>
      </c>
      <c r="I1732" s="17" t="s">
        <v>2190</v>
      </c>
      <c r="J1732" s="17" t="s">
        <v>2191</v>
      </c>
      <c r="K1732" s="17" t="s">
        <v>2192</v>
      </c>
    </row>
    <row r="1733" spans="1:11">
      <c r="A1733" s="17" t="s">
        <v>1025</v>
      </c>
      <c r="B1733" s="17" t="s">
        <v>966</v>
      </c>
      <c r="C1733" s="17" t="s">
        <v>2042</v>
      </c>
      <c r="D1733" s="17" t="s">
        <v>2479</v>
      </c>
      <c r="E1733" s="17" t="s">
        <v>2955</v>
      </c>
      <c r="F1733" t="s">
        <v>2188</v>
      </c>
      <c r="G1733" s="17" t="s">
        <v>2189</v>
      </c>
      <c r="H1733" s="17" t="s">
        <v>2046</v>
      </c>
      <c r="I1733" s="17" t="s">
        <v>2190</v>
      </c>
      <c r="J1733" s="17" t="s">
        <v>2191</v>
      </c>
      <c r="K1733" s="17" t="s">
        <v>2192</v>
      </c>
    </row>
    <row r="1734" spans="1:11">
      <c r="A1734" s="17" t="s">
        <v>1025</v>
      </c>
      <c r="B1734" s="17" t="s">
        <v>966</v>
      </c>
      <c r="C1734" s="17" t="s">
        <v>2042</v>
      </c>
      <c r="D1734" s="17" t="s">
        <v>2480</v>
      </c>
      <c r="E1734" s="17" t="s">
        <v>2955</v>
      </c>
      <c r="F1734" t="s">
        <v>2188</v>
      </c>
      <c r="G1734" s="17" t="s">
        <v>2189</v>
      </c>
      <c r="H1734" s="17" t="s">
        <v>2046</v>
      </c>
      <c r="I1734" s="17" t="s">
        <v>2190</v>
      </c>
      <c r="J1734" s="17" t="s">
        <v>2191</v>
      </c>
      <c r="K1734" s="17" t="s">
        <v>2192</v>
      </c>
    </row>
    <row r="1735" spans="1:11">
      <c r="A1735" s="17" t="s">
        <v>1025</v>
      </c>
      <c r="B1735" s="17" t="s">
        <v>966</v>
      </c>
      <c r="C1735" s="17" t="s">
        <v>2042</v>
      </c>
      <c r="D1735" s="17" t="s">
        <v>2481</v>
      </c>
      <c r="E1735" s="17" t="s">
        <v>2955</v>
      </c>
      <c r="F1735" t="s">
        <v>2375</v>
      </c>
      <c r="G1735" s="17" t="s">
        <v>2376</v>
      </c>
      <c r="H1735" s="17" t="s">
        <v>2046</v>
      </c>
      <c r="I1735" s="17" t="s">
        <v>2190</v>
      </c>
      <c r="J1735" s="17" t="s">
        <v>2191</v>
      </c>
      <c r="K1735" s="17" t="s">
        <v>2192</v>
      </c>
    </row>
    <row r="1736" spans="1:11">
      <c r="A1736" s="17" t="s">
        <v>1025</v>
      </c>
      <c r="B1736" s="17" t="s">
        <v>966</v>
      </c>
      <c r="C1736" s="17" t="s">
        <v>2042</v>
      </c>
      <c r="D1736" s="17" t="s">
        <v>2482</v>
      </c>
      <c r="E1736" s="17" t="s">
        <v>2955</v>
      </c>
      <c r="F1736" t="s">
        <v>2188</v>
      </c>
      <c r="G1736" s="17" t="s">
        <v>2189</v>
      </c>
      <c r="H1736" s="17" t="s">
        <v>2046</v>
      </c>
      <c r="I1736" s="17" t="s">
        <v>2190</v>
      </c>
      <c r="J1736" s="17" t="s">
        <v>2191</v>
      </c>
      <c r="K1736" s="17" t="s">
        <v>2192</v>
      </c>
    </row>
    <row r="1737" spans="1:11">
      <c r="A1737" s="17" t="s">
        <v>1025</v>
      </c>
      <c r="B1737" s="17" t="s">
        <v>966</v>
      </c>
      <c r="C1737" s="17" t="s">
        <v>2042</v>
      </c>
      <c r="D1737" s="17" t="s">
        <v>2483</v>
      </c>
      <c r="E1737" s="17" t="s">
        <v>2955</v>
      </c>
      <c r="F1737" t="s">
        <v>2465</v>
      </c>
      <c r="G1737" s="17" t="s">
        <v>2466</v>
      </c>
      <c r="H1737" s="17" t="s">
        <v>2046</v>
      </c>
      <c r="I1737" s="17" t="s">
        <v>2190</v>
      </c>
      <c r="J1737" s="17" t="s">
        <v>2191</v>
      </c>
      <c r="K1737" s="17" t="s">
        <v>2192</v>
      </c>
    </row>
    <row r="1738" spans="1:11">
      <c r="A1738" s="17" t="s">
        <v>1025</v>
      </c>
      <c r="B1738" s="17" t="s">
        <v>966</v>
      </c>
      <c r="C1738" s="17" t="s">
        <v>2042</v>
      </c>
      <c r="D1738" s="17" t="s">
        <v>2484</v>
      </c>
      <c r="E1738" s="17" t="s">
        <v>2955</v>
      </c>
      <c r="F1738" t="s">
        <v>2465</v>
      </c>
      <c r="G1738" s="17" t="s">
        <v>2466</v>
      </c>
      <c r="H1738" s="17" t="s">
        <v>2046</v>
      </c>
      <c r="I1738" s="17" t="s">
        <v>2190</v>
      </c>
      <c r="J1738" s="17" t="s">
        <v>2191</v>
      </c>
      <c r="K1738" s="17" t="s">
        <v>2192</v>
      </c>
    </row>
    <row r="1739" spans="1:11">
      <c r="A1739" s="17" t="s">
        <v>1025</v>
      </c>
      <c r="B1739" s="17" t="s">
        <v>966</v>
      </c>
      <c r="C1739" s="17" t="s">
        <v>2042</v>
      </c>
      <c r="D1739" s="17" t="s">
        <v>2485</v>
      </c>
      <c r="E1739" s="17" t="s">
        <v>2955</v>
      </c>
      <c r="F1739" t="s">
        <v>2465</v>
      </c>
      <c r="G1739" s="17" t="s">
        <v>2466</v>
      </c>
      <c r="H1739" s="17" t="s">
        <v>2046</v>
      </c>
      <c r="I1739" s="17" t="s">
        <v>2190</v>
      </c>
      <c r="J1739" s="17" t="s">
        <v>2191</v>
      </c>
      <c r="K1739" s="17" t="s">
        <v>2192</v>
      </c>
    </row>
    <row r="1740" spans="1:11">
      <c r="A1740" s="17" t="s">
        <v>1025</v>
      </c>
      <c r="B1740" s="17" t="s">
        <v>966</v>
      </c>
      <c r="C1740" s="17" t="s">
        <v>2042</v>
      </c>
      <c r="D1740" s="17" t="s">
        <v>2486</v>
      </c>
      <c r="E1740" s="17" t="s">
        <v>2955</v>
      </c>
      <c r="F1740" t="s">
        <v>2249</v>
      </c>
      <c r="G1740" s="17" t="s">
        <v>2250</v>
      </c>
      <c r="H1740" s="17" t="s">
        <v>2046</v>
      </c>
      <c r="I1740" s="17" t="s">
        <v>2190</v>
      </c>
      <c r="J1740" s="17" t="s">
        <v>2191</v>
      </c>
      <c r="K1740" s="17" t="s">
        <v>2192</v>
      </c>
    </row>
    <row r="1741" spans="1:11">
      <c r="A1741" s="17" t="s">
        <v>1025</v>
      </c>
      <c r="B1741" s="17" t="s">
        <v>966</v>
      </c>
      <c r="C1741" s="17" t="s">
        <v>2042</v>
      </c>
      <c r="D1741" s="17" t="s">
        <v>2487</v>
      </c>
      <c r="E1741" s="17" t="s">
        <v>2955</v>
      </c>
      <c r="F1741" t="s">
        <v>2382</v>
      </c>
      <c r="G1741" s="17" t="s">
        <v>2383</v>
      </c>
      <c r="H1741" s="17" t="s">
        <v>2046</v>
      </c>
      <c r="I1741" s="17" t="s">
        <v>2190</v>
      </c>
      <c r="J1741" s="17" t="s">
        <v>2191</v>
      </c>
      <c r="K1741" s="17" t="s">
        <v>2192</v>
      </c>
    </row>
    <row r="1742" spans="1:11">
      <c r="A1742" s="17" t="s">
        <v>1025</v>
      </c>
      <c r="B1742" s="17" t="s">
        <v>966</v>
      </c>
      <c r="C1742" s="17" t="s">
        <v>2042</v>
      </c>
      <c r="D1742" s="17" t="s">
        <v>2488</v>
      </c>
      <c r="E1742" s="17" t="s">
        <v>2955</v>
      </c>
      <c r="F1742" t="s">
        <v>2083</v>
      </c>
      <c r="G1742" s="17" t="s">
        <v>2084</v>
      </c>
      <c r="H1742" s="17" t="s">
        <v>2046</v>
      </c>
      <c r="I1742" s="17" t="s">
        <v>2053</v>
      </c>
      <c r="J1742" s="17" t="s">
        <v>2054</v>
      </c>
      <c r="K1742" s="17" t="s">
        <v>2055</v>
      </c>
    </row>
    <row r="1743" spans="1:11">
      <c r="A1743" s="17" t="s">
        <v>1025</v>
      </c>
      <c r="B1743" s="17" t="s">
        <v>966</v>
      </c>
      <c r="C1743" s="17" t="s">
        <v>2042</v>
      </c>
      <c r="D1743" s="17" t="s">
        <v>2489</v>
      </c>
      <c r="E1743" s="17" t="s">
        <v>2955</v>
      </c>
      <c r="F1743" t="s">
        <v>2051</v>
      </c>
      <c r="G1743" s="17" t="s">
        <v>2052</v>
      </c>
      <c r="H1743" s="17" t="s">
        <v>2046</v>
      </c>
      <c r="I1743" s="17" t="s">
        <v>2053</v>
      </c>
      <c r="J1743" s="17" t="s">
        <v>2054</v>
      </c>
      <c r="K1743" s="17" t="s">
        <v>2055</v>
      </c>
    </row>
    <row r="1744" spans="1:11">
      <c r="A1744" s="17" t="s">
        <v>1025</v>
      </c>
      <c r="B1744" s="17" t="s">
        <v>966</v>
      </c>
      <c r="C1744" s="17" t="s">
        <v>2042</v>
      </c>
      <c r="D1744" s="17" t="s">
        <v>2490</v>
      </c>
      <c r="E1744" s="17" t="s">
        <v>2955</v>
      </c>
      <c r="F1744" t="s">
        <v>2051</v>
      </c>
      <c r="G1744" s="17" t="s">
        <v>2052</v>
      </c>
      <c r="H1744" s="17" t="s">
        <v>2046</v>
      </c>
      <c r="I1744" s="17" t="s">
        <v>2053</v>
      </c>
      <c r="J1744" s="17" t="s">
        <v>2054</v>
      </c>
      <c r="K1744" s="17" t="s">
        <v>2055</v>
      </c>
    </row>
    <row r="1745" spans="1:11">
      <c r="A1745" s="17" t="s">
        <v>1025</v>
      </c>
      <c r="B1745" s="17" t="s">
        <v>966</v>
      </c>
      <c r="C1745" s="17" t="s">
        <v>2042</v>
      </c>
      <c r="D1745" s="17" t="s">
        <v>2491</v>
      </c>
      <c r="E1745" s="17" t="s">
        <v>2955</v>
      </c>
      <c r="F1745" t="s">
        <v>2051</v>
      </c>
      <c r="G1745" s="17" t="s">
        <v>2052</v>
      </c>
      <c r="H1745" s="17" t="s">
        <v>2046</v>
      </c>
      <c r="I1745" s="17" t="s">
        <v>2053</v>
      </c>
      <c r="J1745" s="17" t="s">
        <v>2054</v>
      </c>
      <c r="K1745" s="17" t="s">
        <v>2055</v>
      </c>
    </row>
    <row r="1746" spans="1:11">
      <c r="A1746" s="17" t="s">
        <v>1025</v>
      </c>
      <c r="B1746" s="17" t="s">
        <v>966</v>
      </c>
      <c r="C1746" s="17" t="s">
        <v>2042</v>
      </c>
      <c r="D1746" s="17" t="s">
        <v>2492</v>
      </c>
      <c r="E1746" s="17" t="s">
        <v>2955</v>
      </c>
      <c r="F1746" t="s">
        <v>2051</v>
      </c>
      <c r="G1746" s="17" t="s">
        <v>2052</v>
      </c>
      <c r="H1746" s="17" t="s">
        <v>2046</v>
      </c>
      <c r="I1746" s="17" t="s">
        <v>2053</v>
      </c>
      <c r="J1746" s="17" t="s">
        <v>2054</v>
      </c>
      <c r="K1746" s="17" t="s">
        <v>2055</v>
      </c>
    </row>
    <row r="1747" spans="1:11">
      <c r="A1747" s="17" t="s">
        <v>1025</v>
      </c>
      <c r="B1747" s="17" t="s">
        <v>966</v>
      </c>
      <c r="C1747" s="17" t="s">
        <v>2042</v>
      </c>
      <c r="D1747" s="17" t="s">
        <v>2493</v>
      </c>
      <c r="E1747" s="17" t="s">
        <v>2955</v>
      </c>
      <c r="F1747" t="s">
        <v>2259</v>
      </c>
      <c r="G1747" s="17" t="s">
        <v>2260</v>
      </c>
      <c r="H1747" s="17" t="s">
        <v>2046</v>
      </c>
      <c r="I1747" s="17" t="s">
        <v>2053</v>
      </c>
      <c r="J1747" s="17" t="s">
        <v>2054</v>
      </c>
      <c r="K1747" s="17" t="s">
        <v>2055</v>
      </c>
    </row>
    <row r="1748" spans="1:11">
      <c r="A1748" s="17" t="s">
        <v>1025</v>
      </c>
      <c r="B1748" s="17" t="s">
        <v>966</v>
      </c>
      <c r="C1748" s="17" t="s">
        <v>2042</v>
      </c>
      <c r="D1748" s="17" t="s">
        <v>2494</v>
      </c>
      <c r="E1748" s="17" t="s">
        <v>2955</v>
      </c>
      <c r="F1748" t="s">
        <v>2450</v>
      </c>
      <c r="G1748" s="17" t="s">
        <v>2451</v>
      </c>
      <c r="H1748" s="17" t="s">
        <v>2046</v>
      </c>
      <c r="I1748" s="17" t="s">
        <v>2053</v>
      </c>
      <c r="J1748" s="17" t="s">
        <v>2054</v>
      </c>
      <c r="K1748" s="17" t="s">
        <v>2055</v>
      </c>
    </row>
    <row r="1749" spans="1:11">
      <c r="A1749" s="17" t="s">
        <v>1025</v>
      </c>
      <c r="B1749" s="17" t="s">
        <v>966</v>
      </c>
      <c r="C1749" s="17" t="s">
        <v>2042</v>
      </c>
      <c r="D1749" s="17" t="s">
        <v>2495</v>
      </c>
      <c r="E1749" s="17" t="s">
        <v>2955</v>
      </c>
      <c r="F1749" t="s">
        <v>2295</v>
      </c>
      <c r="G1749" s="17" t="s">
        <v>2296</v>
      </c>
      <c r="H1749" s="17" t="s">
        <v>2046</v>
      </c>
      <c r="I1749" s="17" t="s">
        <v>2047</v>
      </c>
      <c r="J1749" s="17" t="s">
        <v>2048</v>
      </c>
      <c r="K1749" s="17" t="s">
        <v>2049</v>
      </c>
    </row>
    <row r="1750" spans="1:11">
      <c r="A1750" s="17" t="s">
        <v>1025</v>
      </c>
      <c r="B1750" s="17" t="s">
        <v>966</v>
      </c>
      <c r="C1750" s="17" t="s">
        <v>2042</v>
      </c>
      <c r="D1750" s="17" t="s">
        <v>2496</v>
      </c>
      <c r="E1750" s="17" t="s">
        <v>2955</v>
      </c>
      <c r="F1750" t="s">
        <v>2450</v>
      </c>
      <c r="G1750" s="17" t="s">
        <v>2451</v>
      </c>
      <c r="H1750" s="17" t="s">
        <v>2046</v>
      </c>
      <c r="I1750" s="17" t="s">
        <v>2053</v>
      </c>
      <c r="J1750" s="17" t="s">
        <v>2054</v>
      </c>
      <c r="K1750" s="17" t="s">
        <v>2055</v>
      </c>
    </row>
    <row r="1751" spans="1:11">
      <c r="A1751" s="17" t="s">
        <v>1025</v>
      </c>
      <c r="B1751" s="17" t="s">
        <v>966</v>
      </c>
      <c r="C1751" s="17" t="s">
        <v>2042</v>
      </c>
      <c r="D1751" s="17" t="s">
        <v>2497</v>
      </c>
      <c r="E1751" s="17" t="s">
        <v>2955</v>
      </c>
      <c r="F1751" t="s">
        <v>2450</v>
      </c>
      <c r="G1751" s="17" t="s">
        <v>2451</v>
      </c>
      <c r="H1751" s="17" t="s">
        <v>2046</v>
      </c>
      <c r="I1751" s="17" t="s">
        <v>2053</v>
      </c>
      <c r="J1751" s="17" t="s">
        <v>2054</v>
      </c>
      <c r="K1751" s="17" t="s">
        <v>2055</v>
      </c>
    </row>
    <row r="1752" spans="1:11">
      <c r="A1752" s="17" t="s">
        <v>1025</v>
      </c>
      <c r="B1752" s="17" t="s">
        <v>966</v>
      </c>
      <c r="C1752" s="17" t="s">
        <v>2042</v>
      </c>
      <c r="D1752" s="17" t="s">
        <v>2498</v>
      </c>
      <c r="E1752" s="17" t="s">
        <v>2955</v>
      </c>
      <c r="F1752" t="s">
        <v>2450</v>
      </c>
      <c r="G1752" s="17" t="s">
        <v>2451</v>
      </c>
      <c r="H1752" s="17" t="s">
        <v>2046</v>
      </c>
      <c r="I1752" s="17" t="s">
        <v>2053</v>
      </c>
      <c r="J1752" s="17" t="s">
        <v>2054</v>
      </c>
      <c r="K1752" s="17" t="s">
        <v>2055</v>
      </c>
    </row>
    <row r="1753" spans="1:11">
      <c r="A1753" s="17" t="s">
        <v>1025</v>
      </c>
      <c r="B1753" s="17" t="s">
        <v>966</v>
      </c>
      <c r="C1753" s="17" t="s">
        <v>2042</v>
      </c>
      <c r="D1753" s="17" t="s">
        <v>2499</v>
      </c>
      <c r="E1753" s="17" t="s">
        <v>2955</v>
      </c>
      <c r="F1753" t="s">
        <v>2450</v>
      </c>
      <c r="G1753" s="17" t="s">
        <v>2451</v>
      </c>
      <c r="H1753" s="17" t="s">
        <v>2046</v>
      </c>
      <c r="I1753" s="17" t="s">
        <v>2053</v>
      </c>
      <c r="J1753" s="17" t="s">
        <v>2054</v>
      </c>
      <c r="K1753" s="17" t="s">
        <v>2055</v>
      </c>
    </row>
    <row r="1754" spans="1:11">
      <c r="A1754" s="17" t="s">
        <v>1025</v>
      </c>
      <c r="B1754" s="17" t="s">
        <v>966</v>
      </c>
      <c r="C1754" s="17" t="s">
        <v>2042</v>
      </c>
      <c r="D1754" s="17" t="s">
        <v>2500</v>
      </c>
      <c r="E1754" s="17" t="s">
        <v>2955</v>
      </c>
      <c r="F1754" t="s">
        <v>2450</v>
      </c>
      <c r="G1754" s="17" t="s">
        <v>2451</v>
      </c>
      <c r="H1754" s="17" t="s">
        <v>2046</v>
      </c>
      <c r="I1754" s="17" t="s">
        <v>2053</v>
      </c>
      <c r="J1754" s="17" t="s">
        <v>2054</v>
      </c>
      <c r="K1754" s="17" t="s">
        <v>2055</v>
      </c>
    </row>
    <row r="1755" spans="1:11">
      <c r="A1755" s="17" t="s">
        <v>1025</v>
      </c>
      <c r="B1755" s="17" t="s">
        <v>966</v>
      </c>
      <c r="C1755" s="17" t="s">
        <v>2042</v>
      </c>
      <c r="D1755" s="17" t="s">
        <v>2501</v>
      </c>
      <c r="E1755" s="17" t="s">
        <v>2955</v>
      </c>
      <c r="F1755" t="s">
        <v>2450</v>
      </c>
      <c r="G1755" s="17" t="s">
        <v>2451</v>
      </c>
      <c r="H1755" s="17" t="s">
        <v>2046</v>
      </c>
      <c r="I1755" s="17" t="s">
        <v>2053</v>
      </c>
      <c r="J1755" s="17" t="s">
        <v>2054</v>
      </c>
      <c r="K1755" s="17" t="s">
        <v>2055</v>
      </c>
    </row>
    <row r="1756" spans="1:11">
      <c r="A1756" s="17" t="s">
        <v>1025</v>
      </c>
      <c r="B1756" s="17" t="s">
        <v>966</v>
      </c>
      <c r="C1756" s="17" t="s">
        <v>2042</v>
      </c>
      <c r="D1756" s="17" t="s">
        <v>2502</v>
      </c>
      <c r="E1756" s="17" t="s">
        <v>2955</v>
      </c>
      <c r="F1756" t="s">
        <v>2083</v>
      </c>
      <c r="G1756" s="17" t="s">
        <v>2084</v>
      </c>
      <c r="H1756" s="17" t="s">
        <v>2046</v>
      </c>
      <c r="I1756" s="17" t="s">
        <v>2053</v>
      </c>
      <c r="J1756" s="17" t="s">
        <v>2054</v>
      </c>
      <c r="K1756" s="17" t="s">
        <v>2055</v>
      </c>
    </row>
    <row r="1757" spans="1:11">
      <c r="A1757" s="17" t="s">
        <v>1025</v>
      </c>
      <c r="B1757" s="17" t="s">
        <v>966</v>
      </c>
      <c r="C1757" s="17" t="s">
        <v>2042</v>
      </c>
      <c r="D1757" s="17" t="s">
        <v>2503</v>
      </c>
      <c r="E1757" s="17" t="s">
        <v>2955</v>
      </c>
      <c r="F1757" t="s">
        <v>2450</v>
      </c>
      <c r="G1757" s="17" t="s">
        <v>2451</v>
      </c>
      <c r="H1757" s="17" t="s">
        <v>2046</v>
      </c>
      <c r="I1757" s="17" t="s">
        <v>2053</v>
      </c>
      <c r="J1757" s="17" t="s">
        <v>2054</v>
      </c>
      <c r="K1757" s="17" t="s">
        <v>2055</v>
      </c>
    </row>
    <row r="1758" spans="1:11">
      <c r="A1758" s="17" t="s">
        <v>1025</v>
      </c>
      <c r="B1758" s="17" t="s">
        <v>966</v>
      </c>
      <c r="C1758" s="17" t="s">
        <v>2042</v>
      </c>
      <c r="D1758" s="17" t="s">
        <v>2504</v>
      </c>
      <c r="E1758" s="17" t="s">
        <v>2955</v>
      </c>
      <c r="F1758" t="s">
        <v>2450</v>
      </c>
      <c r="G1758" s="17" t="s">
        <v>2451</v>
      </c>
      <c r="H1758" s="17" t="s">
        <v>2046</v>
      </c>
      <c r="I1758" s="17" t="s">
        <v>2053</v>
      </c>
      <c r="J1758" s="17" t="s">
        <v>2054</v>
      </c>
      <c r="K1758" s="17" t="s">
        <v>2055</v>
      </c>
    </row>
    <row r="1759" spans="1:11">
      <c r="A1759" s="17" t="s">
        <v>1025</v>
      </c>
      <c r="B1759" s="17" t="s">
        <v>966</v>
      </c>
      <c r="C1759" s="17" t="s">
        <v>2042</v>
      </c>
      <c r="D1759" s="17" t="s">
        <v>2505</v>
      </c>
      <c r="E1759" s="17" t="s">
        <v>2955</v>
      </c>
      <c r="F1759" t="s">
        <v>2083</v>
      </c>
      <c r="G1759" s="17" t="s">
        <v>2084</v>
      </c>
      <c r="H1759" s="17" t="s">
        <v>2046</v>
      </c>
      <c r="I1759" s="17" t="s">
        <v>2053</v>
      </c>
      <c r="J1759" s="17" t="s">
        <v>2054</v>
      </c>
      <c r="K1759" s="17" t="s">
        <v>2055</v>
      </c>
    </row>
    <row r="1760" spans="1:11">
      <c r="A1760" s="17" t="s">
        <v>1025</v>
      </c>
      <c r="B1760" s="17" t="s">
        <v>966</v>
      </c>
      <c r="C1760" s="17" t="s">
        <v>2042</v>
      </c>
      <c r="D1760" s="17" t="s">
        <v>2506</v>
      </c>
      <c r="E1760" s="17" t="s">
        <v>2955</v>
      </c>
      <c r="F1760" t="s">
        <v>2400</v>
      </c>
      <c r="G1760" s="17" t="s">
        <v>2401</v>
      </c>
      <c r="H1760" s="17" t="s">
        <v>2046</v>
      </c>
      <c r="I1760" s="17" t="s">
        <v>2053</v>
      </c>
      <c r="J1760" s="17" t="s">
        <v>2054</v>
      </c>
      <c r="K1760" s="17" t="s">
        <v>2055</v>
      </c>
    </row>
    <row r="1761" spans="1:11">
      <c r="A1761" s="17" t="s">
        <v>1025</v>
      </c>
      <c r="B1761" s="17" t="s">
        <v>966</v>
      </c>
      <c r="C1761" s="17" t="s">
        <v>2042</v>
      </c>
      <c r="D1761" s="17" t="s">
        <v>2507</v>
      </c>
      <c r="E1761" s="17" t="s">
        <v>2955</v>
      </c>
      <c r="F1761" t="s">
        <v>2083</v>
      </c>
      <c r="G1761" s="17" t="s">
        <v>2084</v>
      </c>
      <c r="H1761" s="17" t="s">
        <v>2046</v>
      </c>
      <c r="I1761" s="17" t="s">
        <v>2053</v>
      </c>
      <c r="J1761" s="17" t="s">
        <v>2054</v>
      </c>
      <c r="K1761" s="17" t="s">
        <v>2055</v>
      </c>
    </row>
    <row r="1762" spans="1:11">
      <c r="A1762" s="17" t="s">
        <v>1025</v>
      </c>
      <c r="B1762" s="17" t="s">
        <v>966</v>
      </c>
      <c r="C1762" s="17" t="s">
        <v>2042</v>
      </c>
      <c r="D1762" s="17" t="s">
        <v>2508</v>
      </c>
      <c r="E1762" s="17" t="s">
        <v>2955</v>
      </c>
      <c r="F1762" t="s">
        <v>2509</v>
      </c>
      <c r="G1762" s="17" t="s">
        <v>1684</v>
      </c>
      <c r="H1762" s="17" t="s">
        <v>2100</v>
      </c>
      <c r="I1762" s="17" t="s">
        <v>689</v>
      </c>
      <c r="J1762" s="17" t="s">
        <v>688</v>
      </c>
      <c r="K1762" s="17" t="s">
        <v>2101</v>
      </c>
    </row>
    <row r="1763" spans="1:11">
      <c r="A1763" s="17" t="s">
        <v>1025</v>
      </c>
      <c r="B1763" s="17" t="s">
        <v>966</v>
      </c>
      <c r="C1763" s="17" t="s">
        <v>2042</v>
      </c>
      <c r="D1763" s="17" t="s">
        <v>2510</v>
      </c>
      <c r="E1763" s="17" t="s">
        <v>2955</v>
      </c>
      <c r="F1763" t="s">
        <v>2268</v>
      </c>
      <c r="G1763" s="17" t="s">
        <v>2269</v>
      </c>
      <c r="H1763" s="17" t="s">
        <v>2046</v>
      </c>
      <c r="I1763" s="17" t="s">
        <v>2053</v>
      </c>
      <c r="J1763" s="17" t="s">
        <v>2054</v>
      </c>
      <c r="K1763" s="17" t="s">
        <v>2055</v>
      </c>
    </row>
    <row r="1764" spans="1:11">
      <c r="A1764" s="17" t="s">
        <v>1025</v>
      </c>
      <c r="B1764" s="17" t="s">
        <v>966</v>
      </c>
      <c r="C1764" s="17" t="s">
        <v>2042</v>
      </c>
      <c r="D1764" s="17" t="s">
        <v>2511</v>
      </c>
      <c r="E1764" s="17" t="s">
        <v>2955</v>
      </c>
      <c r="F1764" t="s">
        <v>2512</v>
      </c>
      <c r="G1764" s="17" t="s">
        <v>2513</v>
      </c>
      <c r="H1764" s="17" t="s">
        <v>2100</v>
      </c>
      <c r="I1764" s="17" t="s">
        <v>689</v>
      </c>
      <c r="J1764" s="17" t="s">
        <v>688</v>
      </c>
      <c r="K1764" s="17" t="s">
        <v>2101</v>
      </c>
    </row>
    <row r="1765" spans="1:11">
      <c r="A1765" s="17" t="s">
        <v>1025</v>
      </c>
      <c r="B1765" s="17" t="s">
        <v>966</v>
      </c>
      <c r="C1765" s="17" t="s">
        <v>2042</v>
      </c>
      <c r="D1765" s="17" t="s">
        <v>2514</v>
      </c>
      <c r="E1765" s="17" t="s">
        <v>2955</v>
      </c>
      <c r="F1765" t="s">
        <v>2512</v>
      </c>
      <c r="G1765" s="17" t="s">
        <v>2513</v>
      </c>
      <c r="H1765" s="17" t="s">
        <v>2100</v>
      </c>
      <c r="I1765" s="17" t="s">
        <v>689</v>
      </c>
      <c r="J1765" s="17" t="s">
        <v>688</v>
      </c>
      <c r="K1765" s="17" t="s">
        <v>2101</v>
      </c>
    </row>
    <row r="1766" spans="1:11">
      <c r="A1766" s="17" t="s">
        <v>1025</v>
      </c>
      <c r="B1766" s="17" t="s">
        <v>966</v>
      </c>
      <c r="C1766" s="17" t="s">
        <v>2042</v>
      </c>
      <c r="D1766" s="17" t="s">
        <v>2515</v>
      </c>
      <c r="E1766" s="17" t="s">
        <v>2955</v>
      </c>
      <c r="F1766" t="s">
        <v>2512</v>
      </c>
      <c r="G1766" s="17" t="s">
        <v>2513</v>
      </c>
      <c r="H1766" s="17" t="s">
        <v>2100</v>
      </c>
      <c r="I1766" s="17" t="s">
        <v>689</v>
      </c>
      <c r="J1766" s="17" t="s">
        <v>688</v>
      </c>
      <c r="K1766" s="17" t="s">
        <v>2101</v>
      </c>
    </row>
    <row r="1767" spans="1:11">
      <c r="A1767" s="17" t="s">
        <v>1025</v>
      </c>
      <c r="B1767" s="17" t="s">
        <v>966</v>
      </c>
      <c r="C1767" s="17" t="s">
        <v>2042</v>
      </c>
      <c r="D1767" s="17" t="s">
        <v>2516</v>
      </c>
      <c r="E1767" s="17" t="s">
        <v>2955</v>
      </c>
      <c r="F1767" t="s">
        <v>2512</v>
      </c>
      <c r="G1767" s="17" t="s">
        <v>2513</v>
      </c>
      <c r="H1767" s="17" t="s">
        <v>2100</v>
      </c>
      <c r="I1767" s="17" t="s">
        <v>689</v>
      </c>
      <c r="J1767" s="17" t="s">
        <v>688</v>
      </c>
      <c r="K1767" s="17" t="s">
        <v>2101</v>
      </c>
    </row>
    <row r="1768" spans="1:11">
      <c r="A1768" s="17" t="s">
        <v>1025</v>
      </c>
      <c r="B1768" s="17" t="s">
        <v>966</v>
      </c>
      <c r="C1768" s="17" t="s">
        <v>2042</v>
      </c>
      <c r="D1768" s="17" t="s">
        <v>2517</v>
      </c>
      <c r="E1768" s="17" t="s">
        <v>2955</v>
      </c>
      <c r="F1768" t="s">
        <v>2518</v>
      </c>
      <c r="G1768" s="17" t="s">
        <v>2519</v>
      </c>
      <c r="H1768" s="17" t="s">
        <v>2100</v>
      </c>
      <c r="I1768" s="17" t="s">
        <v>2047</v>
      </c>
      <c r="J1768" s="17" t="s">
        <v>2048</v>
      </c>
      <c r="K1768" s="17" t="s">
        <v>2049</v>
      </c>
    </row>
    <row r="1769" spans="1:11">
      <c r="A1769" s="17" t="s">
        <v>1025</v>
      </c>
      <c r="B1769" s="17" t="s">
        <v>966</v>
      </c>
      <c r="C1769" s="17" t="s">
        <v>2042</v>
      </c>
      <c r="D1769" s="17" t="s">
        <v>2520</v>
      </c>
      <c r="E1769" s="17" t="s">
        <v>2955</v>
      </c>
      <c r="F1769" t="s">
        <v>2518</v>
      </c>
      <c r="G1769" s="17" t="s">
        <v>2519</v>
      </c>
      <c r="H1769" s="17" t="s">
        <v>2100</v>
      </c>
      <c r="I1769" s="17" t="s">
        <v>2047</v>
      </c>
      <c r="J1769" s="17" t="s">
        <v>2048</v>
      </c>
      <c r="K1769" s="17" t="s">
        <v>2049</v>
      </c>
    </row>
    <row r="1770" spans="1:11">
      <c r="A1770" s="17" t="s">
        <v>1025</v>
      </c>
      <c r="B1770" s="17" t="s">
        <v>966</v>
      </c>
      <c r="C1770" s="17" t="s">
        <v>2042</v>
      </c>
      <c r="D1770" s="17" t="s">
        <v>2521</v>
      </c>
      <c r="E1770" s="17" t="s">
        <v>2955</v>
      </c>
      <c r="F1770" t="s">
        <v>2460</v>
      </c>
      <c r="G1770" s="17" t="s">
        <v>2461</v>
      </c>
      <c r="H1770" s="17" t="s">
        <v>2100</v>
      </c>
      <c r="I1770" s="17" t="s">
        <v>2047</v>
      </c>
      <c r="J1770" s="17" t="s">
        <v>2048</v>
      </c>
      <c r="K1770" s="17" t="s">
        <v>2049</v>
      </c>
    </row>
    <row r="1771" spans="1:11">
      <c r="A1771" s="17" t="s">
        <v>1025</v>
      </c>
      <c r="B1771" s="17" t="s">
        <v>966</v>
      </c>
      <c r="C1771" s="17" t="s">
        <v>2042</v>
      </c>
      <c r="D1771" s="17" t="s">
        <v>2522</v>
      </c>
      <c r="E1771" s="17" t="s">
        <v>2955</v>
      </c>
      <c r="F1771" t="s">
        <v>2518</v>
      </c>
      <c r="G1771" s="17" t="s">
        <v>2519</v>
      </c>
      <c r="H1771" s="17" t="s">
        <v>2100</v>
      </c>
      <c r="I1771" s="17" t="s">
        <v>2047</v>
      </c>
      <c r="J1771" s="17" t="s">
        <v>2048</v>
      </c>
      <c r="K1771" s="17" t="s">
        <v>2049</v>
      </c>
    </row>
    <row r="1772" spans="1:11">
      <c r="A1772" s="17" t="s">
        <v>1025</v>
      </c>
      <c r="B1772" s="17" t="s">
        <v>966</v>
      </c>
      <c r="C1772" s="17" t="s">
        <v>2042</v>
      </c>
      <c r="D1772" s="17" t="s">
        <v>2523</v>
      </c>
      <c r="E1772" s="17" t="s">
        <v>2955</v>
      </c>
      <c r="F1772" t="s">
        <v>2194</v>
      </c>
      <c r="G1772" s="17" t="s">
        <v>2195</v>
      </c>
      <c r="H1772" s="17" t="s">
        <v>2100</v>
      </c>
      <c r="I1772" s="17" t="s">
        <v>2047</v>
      </c>
      <c r="J1772" s="17" t="s">
        <v>2048</v>
      </c>
      <c r="K1772" s="17" t="s">
        <v>2049</v>
      </c>
    </row>
    <row r="1773" spans="1:11">
      <c r="A1773" s="17" t="s">
        <v>1025</v>
      </c>
      <c r="B1773" s="17" t="s">
        <v>966</v>
      </c>
      <c r="C1773" s="17" t="s">
        <v>2042</v>
      </c>
      <c r="D1773" s="17" t="s">
        <v>2524</v>
      </c>
      <c r="E1773" s="17" t="s">
        <v>2955</v>
      </c>
      <c r="F1773" t="s">
        <v>2518</v>
      </c>
      <c r="G1773" s="17" t="s">
        <v>2519</v>
      </c>
      <c r="H1773" s="17" t="s">
        <v>2100</v>
      </c>
      <c r="I1773" s="17" t="s">
        <v>2047</v>
      </c>
      <c r="J1773" s="17" t="s">
        <v>2048</v>
      </c>
      <c r="K1773" s="17" t="s">
        <v>2049</v>
      </c>
    </row>
    <row r="1774" spans="1:11">
      <c r="A1774" s="17" t="s">
        <v>1025</v>
      </c>
      <c r="B1774" s="17" t="s">
        <v>966</v>
      </c>
      <c r="C1774" s="17" t="s">
        <v>2042</v>
      </c>
      <c r="D1774" s="17" t="s">
        <v>2525</v>
      </c>
      <c r="E1774" s="17" t="s">
        <v>2955</v>
      </c>
      <c r="F1774" t="s">
        <v>2194</v>
      </c>
      <c r="G1774" s="17" t="s">
        <v>2195</v>
      </c>
      <c r="H1774" s="17" t="s">
        <v>2100</v>
      </c>
      <c r="I1774" s="17" t="s">
        <v>2047</v>
      </c>
      <c r="J1774" s="17" t="s">
        <v>2048</v>
      </c>
      <c r="K1774" s="17" t="s">
        <v>2049</v>
      </c>
    </row>
    <row r="1775" spans="1:11">
      <c r="A1775" s="17" t="s">
        <v>1025</v>
      </c>
      <c r="B1775" s="17" t="s">
        <v>966</v>
      </c>
      <c r="C1775" s="17" t="s">
        <v>2042</v>
      </c>
      <c r="D1775" s="17" t="s">
        <v>2526</v>
      </c>
      <c r="E1775" s="17" t="s">
        <v>2955</v>
      </c>
      <c r="F1775" t="s">
        <v>2518</v>
      </c>
      <c r="G1775" s="17" t="s">
        <v>2519</v>
      </c>
      <c r="H1775" s="17" t="s">
        <v>2100</v>
      </c>
      <c r="I1775" s="17" t="s">
        <v>2047</v>
      </c>
      <c r="J1775" s="17" t="s">
        <v>2048</v>
      </c>
      <c r="K1775" s="17" t="s">
        <v>2049</v>
      </c>
    </row>
    <row r="1776" spans="1:11">
      <c r="A1776" s="17" t="s">
        <v>1025</v>
      </c>
      <c r="B1776" s="17" t="s">
        <v>966</v>
      </c>
      <c r="C1776" s="17" t="s">
        <v>2042</v>
      </c>
      <c r="D1776" s="17" t="s">
        <v>2527</v>
      </c>
      <c r="E1776" s="17" t="s">
        <v>2955</v>
      </c>
      <c r="F1776" t="s">
        <v>2460</v>
      </c>
      <c r="G1776" s="17" t="s">
        <v>2461</v>
      </c>
      <c r="H1776" s="17" t="s">
        <v>2100</v>
      </c>
      <c r="I1776" s="17" t="s">
        <v>2047</v>
      </c>
      <c r="J1776" s="17" t="s">
        <v>2048</v>
      </c>
      <c r="K1776" s="17" t="s">
        <v>2049</v>
      </c>
    </row>
    <row r="1777" spans="1:11">
      <c r="A1777" s="17" t="s">
        <v>1025</v>
      </c>
      <c r="B1777" s="17" t="s">
        <v>966</v>
      </c>
      <c r="C1777" s="17" t="s">
        <v>2042</v>
      </c>
      <c r="D1777" s="17" t="s">
        <v>2528</v>
      </c>
      <c r="E1777" s="17" t="s">
        <v>2955</v>
      </c>
      <c r="F1777" t="s">
        <v>2518</v>
      </c>
      <c r="G1777" s="17" t="s">
        <v>2519</v>
      </c>
      <c r="H1777" s="17" t="s">
        <v>2100</v>
      </c>
      <c r="I1777" s="17" t="s">
        <v>2047</v>
      </c>
      <c r="J1777" s="17" t="s">
        <v>2048</v>
      </c>
      <c r="K1777" s="17" t="s">
        <v>2049</v>
      </c>
    </row>
    <row r="1778" spans="1:11">
      <c r="A1778" s="17" t="s">
        <v>1025</v>
      </c>
      <c r="B1778" s="17" t="s">
        <v>966</v>
      </c>
      <c r="C1778" s="17" t="s">
        <v>2042</v>
      </c>
      <c r="D1778" s="17" t="s">
        <v>2529</v>
      </c>
      <c r="E1778" s="17" t="s">
        <v>2955</v>
      </c>
      <c r="F1778" t="s">
        <v>2518</v>
      </c>
      <c r="G1778" s="17" t="s">
        <v>2519</v>
      </c>
      <c r="H1778" s="17" t="s">
        <v>2100</v>
      </c>
      <c r="I1778" s="17" t="s">
        <v>2047</v>
      </c>
      <c r="J1778" s="17" t="s">
        <v>2048</v>
      </c>
      <c r="K1778" s="17" t="s">
        <v>2049</v>
      </c>
    </row>
    <row r="1779" spans="1:11">
      <c r="A1779" s="17" t="s">
        <v>1025</v>
      </c>
      <c r="B1779" s="17" t="s">
        <v>966</v>
      </c>
      <c r="C1779" s="17" t="s">
        <v>2042</v>
      </c>
      <c r="D1779" s="17" t="s">
        <v>2530</v>
      </c>
      <c r="E1779" s="17" t="s">
        <v>2955</v>
      </c>
      <c r="F1779" t="s">
        <v>2105</v>
      </c>
      <c r="G1779" s="17" t="s">
        <v>2106</v>
      </c>
      <c r="H1779" s="17" t="s">
        <v>2100</v>
      </c>
      <c r="I1779" s="17" t="s">
        <v>2107</v>
      </c>
      <c r="J1779" s="17" t="s">
        <v>2108</v>
      </c>
      <c r="K1779" s="17" t="s">
        <v>2109</v>
      </c>
    </row>
    <row r="1780" spans="1:11">
      <c r="A1780" s="17" t="s">
        <v>1025</v>
      </c>
      <c r="B1780" s="17" t="s">
        <v>966</v>
      </c>
      <c r="C1780" s="17" t="s">
        <v>2042</v>
      </c>
      <c r="D1780" s="17" t="s">
        <v>2531</v>
      </c>
      <c r="E1780" s="17" t="s">
        <v>2955</v>
      </c>
      <c r="F1780" t="s">
        <v>2149</v>
      </c>
      <c r="G1780" s="17" t="s">
        <v>2150</v>
      </c>
      <c r="H1780" s="17" t="s">
        <v>2100</v>
      </c>
      <c r="I1780" s="17" t="s">
        <v>2107</v>
      </c>
      <c r="J1780" s="17" t="s">
        <v>2108</v>
      </c>
      <c r="K1780" s="17" t="s">
        <v>2109</v>
      </c>
    </row>
    <row r="1781" spans="1:11">
      <c r="A1781" s="17" t="s">
        <v>1025</v>
      </c>
      <c r="B1781" s="17" t="s">
        <v>966</v>
      </c>
      <c r="C1781" s="17" t="s">
        <v>2042</v>
      </c>
      <c r="D1781" s="17" t="s">
        <v>2532</v>
      </c>
      <c r="E1781" s="17" t="s">
        <v>2955</v>
      </c>
      <c r="F1781" t="s">
        <v>2110</v>
      </c>
      <c r="G1781" s="17" t="s">
        <v>2111</v>
      </c>
      <c r="H1781" s="17" t="s">
        <v>2100</v>
      </c>
      <c r="I1781" s="17" t="s">
        <v>2107</v>
      </c>
      <c r="J1781" s="17" t="s">
        <v>2108</v>
      </c>
      <c r="K1781" s="17" t="s">
        <v>2109</v>
      </c>
    </row>
    <row r="1782" spans="1:11">
      <c r="A1782" s="17" t="s">
        <v>1025</v>
      </c>
      <c r="B1782" s="17" t="s">
        <v>966</v>
      </c>
      <c r="C1782" s="17" t="s">
        <v>2042</v>
      </c>
      <c r="D1782" s="17" t="s">
        <v>2533</v>
      </c>
      <c r="E1782" s="17" t="s">
        <v>2955</v>
      </c>
      <c r="F1782" t="s">
        <v>2105</v>
      </c>
      <c r="G1782" s="17" t="s">
        <v>2106</v>
      </c>
      <c r="H1782" s="17" t="s">
        <v>2100</v>
      </c>
      <c r="I1782" s="17" t="s">
        <v>2107</v>
      </c>
      <c r="J1782" s="17" t="s">
        <v>2108</v>
      </c>
      <c r="K1782" s="17" t="s">
        <v>2109</v>
      </c>
    </row>
    <row r="1783" spans="1:11">
      <c r="A1783" s="17" t="s">
        <v>1025</v>
      </c>
      <c r="B1783" s="17" t="s">
        <v>966</v>
      </c>
      <c r="C1783" s="17" t="s">
        <v>2042</v>
      </c>
      <c r="D1783" s="17" t="s">
        <v>2534</v>
      </c>
      <c r="E1783" s="17" t="s">
        <v>2955</v>
      </c>
      <c r="F1783" t="s">
        <v>2146</v>
      </c>
      <c r="G1783" s="17" t="s">
        <v>2147</v>
      </c>
      <c r="H1783" s="17" t="s">
        <v>2100</v>
      </c>
      <c r="I1783" s="17" t="s">
        <v>2107</v>
      </c>
      <c r="J1783" s="17" t="s">
        <v>2108</v>
      </c>
      <c r="K1783" s="17" t="s">
        <v>2109</v>
      </c>
    </row>
    <row r="1784" spans="1:11">
      <c r="A1784" s="17" t="s">
        <v>1025</v>
      </c>
      <c r="B1784" s="17" t="s">
        <v>966</v>
      </c>
      <c r="C1784" s="17" t="s">
        <v>2042</v>
      </c>
      <c r="D1784" s="17" t="s">
        <v>2535</v>
      </c>
      <c r="E1784" s="17" t="s">
        <v>2955</v>
      </c>
      <c r="F1784" t="s">
        <v>2149</v>
      </c>
      <c r="G1784" s="17" t="s">
        <v>2150</v>
      </c>
      <c r="H1784" s="17" t="s">
        <v>2100</v>
      </c>
      <c r="I1784" s="17" t="s">
        <v>2107</v>
      </c>
      <c r="J1784" s="17" t="s">
        <v>2108</v>
      </c>
      <c r="K1784" s="17" t="s">
        <v>2109</v>
      </c>
    </row>
    <row r="1785" spans="1:11">
      <c r="A1785" s="17" t="s">
        <v>1025</v>
      </c>
      <c r="B1785" s="17" t="s">
        <v>966</v>
      </c>
      <c r="C1785" s="17" t="s">
        <v>2042</v>
      </c>
      <c r="D1785" s="17" t="s">
        <v>2536</v>
      </c>
      <c r="E1785" s="17" t="s">
        <v>2955</v>
      </c>
      <c r="F1785" t="s">
        <v>2149</v>
      </c>
      <c r="G1785" s="17" t="s">
        <v>2150</v>
      </c>
      <c r="H1785" s="17" t="s">
        <v>2100</v>
      </c>
      <c r="I1785" s="17" t="s">
        <v>2107</v>
      </c>
      <c r="J1785" s="17" t="s">
        <v>2108</v>
      </c>
      <c r="K1785" s="17" t="s">
        <v>2109</v>
      </c>
    </row>
    <row r="1786" spans="1:11">
      <c r="A1786" s="17" t="s">
        <v>1025</v>
      </c>
      <c r="B1786" s="17" t="s">
        <v>966</v>
      </c>
      <c r="C1786" s="17" t="s">
        <v>2042</v>
      </c>
      <c r="D1786" s="17" t="s">
        <v>2537</v>
      </c>
      <c r="E1786" s="17" t="s">
        <v>2955</v>
      </c>
      <c r="F1786" t="s">
        <v>2105</v>
      </c>
      <c r="G1786" s="17" t="s">
        <v>2106</v>
      </c>
      <c r="H1786" s="17" t="s">
        <v>2100</v>
      </c>
      <c r="I1786" s="17" t="s">
        <v>2107</v>
      </c>
      <c r="J1786" s="17" t="s">
        <v>2108</v>
      </c>
      <c r="K1786" s="17" t="s">
        <v>2109</v>
      </c>
    </row>
    <row r="1787" spans="1:11">
      <c r="A1787" s="17" t="s">
        <v>1025</v>
      </c>
      <c r="B1787" s="17" t="s">
        <v>966</v>
      </c>
      <c r="C1787" s="17" t="s">
        <v>2042</v>
      </c>
      <c r="D1787" s="17" t="s">
        <v>2538</v>
      </c>
      <c r="E1787" s="17" t="s">
        <v>2955</v>
      </c>
      <c r="F1787" t="s">
        <v>2149</v>
      </c>
      <c r="G1787" s="17" t="s">
        <v>2150</v>
      </c>
      <c r="H1787" s="17" t="s">
        <v>2100</v>
      </c>
      <c r="I1787" s="17" t="s">
        <v>2107</v>
      </c>
      <c r="J1787" s="17" t="s">
        <v>2108</v>
      </c>
      <c r="K1787" s="17" t="s">
        <v>2109</v>
      </c>
    </row>
    <row r="1788" spans="1:11">
      <c r="A1788" s="17" t="s">
        <v>1025</v>
      </c>
      <c r="B1788" s="17" t="s">
        <v>966</v>
      </c>
      <c r="C1788" s="17" t="s">
        <v>2042</v>
      </c>
      <c r="D1788" s="17" t="s">
        <v>2539</v>
      </c>
      <c r="E1788" s="17" t="s">
        <v>2955</v>
      </c>
      <c r="F1788" t="s">
        <v>2540</v>
      </c>
      <c r="G1788" s="17" t="s">
        <v>2541</v>
      </c>
      <c r="H1788" s="17" t="s">
        <v>2100</v>
      </c>
      <c r="I1788" s="17" t="s">
        <v>2107</v>
      </c>
      <c r="J1788" s="17" t="s">
        <v>2108</v>
      </c>
      <c r="K1788" s="17" t="s">
        <v>2109</v>
      </c>
    </row>
    <row r="1789" spans="1:11">
      <c r="A1789" s="17" t="s">
        <v>1025</v>
      </c>
      <c r="B1789" s="17" t="s">
        <v>966</v>
      </c>
      <c r="C1789" s="17" t="s">
        <v>2042</v>
      </c>
      <c r="D1789" s="17" t="s">
        <v>2542</v>
      </c>
      <c r="E1789" s="17" t="s">
        <v>2955</v>
      </c>
      <c r="F1789" t="s">
        <v>2540</v>
      </c>
      <c r="G1789" s="17" t="s">
        <v>2541</v>
      </c>
      <c r="H1789" s="17" t="s">
        <v>2100</v>
      </c>
      <c r="I1789" s="17" t="s">
        <v>2543</v>
      </c>
      <c r="J1789" s="17" t="s">
        <v>2544</v>
      </c>
      <c r="K1789" s="17" t="s">
        <v>2545</v>
      </c>
    </row>
    <row r="1790" spans="1:11">
      <c r="A1790" s="17" t="s">
        <v>1025</v>
      </c>
      <c r="B1790" s="17" t="s">
        <v>966</v>
      </c>
      <c r="C1790" s="17" t="s">
        <v>2042</v>
      </c>
      <c r="D1790" s="17" t="s">
        <v>2546</v>
      </c>
      <c r="E1790" s="17" t="s">
        <v>2955</v>
      </c>
      <c r="F1790" t="s">
        <v>2540</v>
      </c>
      <c r="G1790" s="17" t="s">
        <v>2541</v>
      </c>
      <c r="H1790" s="17" t="s">
        <v>2100</v>
      </c>
      <c r="I1790" s="17" t="s">
        <v>2543</v>
      </c>
      <c r="J1790" s="17" t="s">
        <v>2544</v>
      </c>
      <c r="K1790" s="17" t="s">
        <v>2545</v>
      </c>
    </row>
    <row r="1791" spans="1:11">
      <c r="A1791" s="17" t="s">
        <v>1025</v>
      </c>
      <c r="B1791" s="17" t="s">
        <v>966</v>
      </c>
      <c r="C1791" s="17" t="s">
        <v>2042</v>
      </c>
      <c r="D1791" s="17" t="s">
        <v>2547</v>
      </c>
      <c r="E1791" s="17" t="s">
        <v>2955</v>
      </c>
      <c r="F1791" t="s">
        <v>2540</v>
      </c>
      <c r="G1791" s="17" t="s">
        <v>2541</v>
      </c>
      <c r="H1791" s="17" t="s">
        <v>2100</v>
      </c>
      <c r="I1791" s="17" t="s">
        <v>2543</v>
      </c>
      <c r="J1791" s="17" t="s">
        <v>2544</v>
      </c>
      <c r="K1791" s="17" t="s">
        <v>2545</v>
      </c>
    </row>
    <row r="1792" spans="1:11">
      <c r="A1792" s="17" t="s">
        <v>1025</v>
      </c>
      <c r="B1792" s="17" t="s">
        <v>966</v>
      </c>
      <c r="C1792" s="17" t="s">
        <v>2042</v>
      </c>
      <c r="D1792" s="17" t="s">
        <v>2548</v>
      </c>
      <c r="E1792" s="17" t="s">
        <v>2955</v>
      </c>
      <c r="F1792" t="s">
        <v>2549</v>
      </c>
      <c r="G1792" s="17" t="s">
        <v>2550</v>
      </c>
      <c r="H1792" s="17" t="s">
        <v>2100</v>
      </c>
      <c r="I1792" s="17" t="s">
        <v>2543</v>
      </c>
      <c r="J1792" s="17" t="s">
        <v>2544</v>
      </c>
      <c r="K1792" s="17" t="s">
        <v>2545</v>
      </c>
    </row>
    <row r="1793" spans="1:11">
      <c r="A1793" s="17" t="s">
        <v>1025</v>
      </c>
      <c r="B1793" s="17" t="s">
        <v>966</v>
      </c>
      <c r="C1793" s="17" t="s">
        <v>2042</v>
      </c>
      <c r="D1793" s="17" t="s">
        <v>2551</v>
      </c>
      <c r="E1793" s="17" t="s">
        <v>2955</v>
      </c>
      <c r="F1793" t="s">
        <v>2540</v>
      </c>
      <c r="G1793" s="17" t="s">
        <v>2541</v>
      </c>
      <c r="H1793" s="17" t="s">
        <v>2100</v>
      </c>
      <c r="I1793" s="17" t="s">
        <v>2543</v>
      </c>
      <c r="J1793" s="17" t="s">
        <v>2544</v>
      </c>
      <c r="K1793" s="17" t="s">
        <v>2545</v>
      </c>
    </row>
    <row r="1794" spans="1:11">
      <c r="A1794" s="17" t="s">
        <v>1025</v>
      </c>
      <c r="B1794" s="17" t="s">
        <v>966</v>
      </c>
      <c r="C1794" s="17" t="s">
        <v>2042</v>
      </c>
      <c r="D1794" s="17" t="s">
        <v>2552</v>
      </c>
      <c r="E1794" s="17" t="s">
        <v>2955</v>
      </c>
      <c r="F1794" t="s">
        <v>2540</v>
      </c>
      <c r="G1794" s="17" t="s">
        <v>2541</v>
      </c>
      <c r="H1794" s="17" t="s">
        <v>2100</v>
      </c>
      <c r="I1794" s="17" t="s">
        <v>2543</v>
      </c>
      <c r="J1794" s="17" t="s">
        <v>2544</v>
      </c>
      <c r="K1794" s="17" t="s">
        <v>2545</v>
      </c>
    </row>
    <row r="1795" spans="1:11">
      <c r="A1795" s="17" t="s">
        <v>1025</v>
      </c>
      <c r="B1795" s="17" t="s">
        <v>966</v>
      </c>
      <c r="C1795" s="17" t="s">
        <v>2042</v>
      </c>
      <c r="D1795" s="17" t="s">
        <v>2553</v>
      </c>
      <c r="E1795" s="17" t="s">
        <v>2955</v>
      </c>
      <c r="F1795" t="s">
        <v>2554</v>
      </c>
      <c r="G1795" s="17" t="s">
        <v>2555</v>
      </c>
      <c r="H1795" s="17" t="s">
        <v>2100</v>
      </c>
      <c r="I1795" s="17" t="s">
        <v>2543</v>
      </c>
      <c r="J1795" s="17" t="s">
        <v>2544</v>
      </c>
      <c r="K1795" s="17" t="s">
        <v>2545</v>
      </c>
    </row>
    <row r="1796" spans="1:11">
      <c r="A1796" s="17" t="s">
        <v>1025</v>
      </c>
      <c r="B1796" s="17" t="s">
        <v>966</v>
      </c>
      <c r="C1796" s="17" t="s">
        <v>2042</v>
      </c>
      <c r="D1796" s="17" t="s">
        <v>2556</v>
      </c>
      <c r="E1796" s="17" t="s">
        <v>2955</v>
      </c>
      <c r="F1796" t="s">
        <v>2549</v>
      </c>
      <c r="G1796" s="17" t="s">
        <v>2550</v>
      </c>
      <c r="H1796" s="17" t="s">
        <v>2100</v>
      </c>
      <c r="I1796" s="17" t="s">
        <v>2543</v>
      </c>
      <c r="J1796" s="17" t="s">
        <v>2544</v>
      </c>
      <c r="K1796" s="17" t="s">
        <v>2545</v>
      </c>
    </row>
    <row r="1797" spans="1:11">
      <c r="A1797" s="17" t="s">
        <v>1025</v>
      </c>
      <c r="B1797" s="17" t="s">
        <v>966</v>
      </c>
      <c r="C1797" s="17" t="s">
        <v>2042</v>
      </c>
      <c r="D1797" s="17" t="s">
        <v>2557</v>
      </c>
      <c r="E1797" s="17" t="s">
        <v>2955</v>
      </c>
      <c r="F1797" t="s">
        <v>2549</v>
      </c>
      <c r="G1797" s="17" t="s">
        <v>2550</v>
      </c>
      <c r="H1797" s="17" t="s">
        <v>2100</v>
      </c>
      <c r="I1797" s="17" t="s">
        <v>2543</v>
      </c>
      <c r="J1797" s="17" t="s">
        <v>2544</v>
      </c>
      <c r="K1797" s="17" t="s">
        <v>2545</v>
      </c>
    </row>
    <row r="1798" spans="1:11">
      <c r="A1798" s="17" t="s">
        <v>1025</v>
      </c>
      <c r="B1798" s="17" t="s">
        <v>966</v>
      </c>
      <c r="C1798" s="17" t="s">
        <v>2042</v>
      </c>
      <c r="D1798" s="17" t="s">
        <v>2558</v>
      </c>
      <c r="E1798" s="17" t="s">
        <v>2955</v>
      </c>
      <c r="F1798" t="s">
        <v>2549</v>
      </c>
      <c r="G1798" s="17" t="s">
        <v>2550</v>
      </c>
      <c r="H1798" s="17" t="s">
        <v>2100</v>
      </c>
      <c r="I1798" s="17" t="s">
        <v>2543</v>
      </c>
      <c r="J1798" s="17" t="s">
        <v>2544</v>
      </c>
      <c r="K1798" s="17" t="s">
        <v>2545</v>
      </c>
    </row>
    <row r="1799" spans="1:11">
      <c r="A1799" s="17" t="s">
        <v>1025</v>
      </c>
      <c r="B1799" s="17" t="s">
        <v>966</v>
      </c>
      <c r="C1799" s="17" t="s">
        <v>2042</v>
      </c>
      <c r="D1799" s="17" t="s">
        <v>2559</v>
      </c>
      <c r="E1799" s="17" t="s">
        <v>2955</v>
      </c>
      <c r="F1799" t="s">
        <v>2540</v>
      </c>
      <c r="G1799" s="17" t="s">
        <v>2541</v>
      </c>
      <c r="H1799" s="17" t="s">
        <v>2100</v>
      </c>
      <c r="I1799" s="17" t="s">
        <v>2543</v>
      </c>
      <c r="J1799" s="17" t="s">
        <v>2544</v>
      </c>
      <c r="K1799" s="17" t="s">
        <v>2545</v>
      </c>
    </row>
    <row r="1800" spans="1:11">
      <c r="A1800" s="17" t="s">
        <v>1025</v>
      </c>
      <c r="B1800" s="17" t="s">
        <v>966</v>
      </c>
      <c r="C1800" s="17" t="s">
        <v>2042</v>
      </c>
      <c r="D1800" s="17" t="s">
        <v>2560</v>
      </c>
      <c r="E1800" s="17" t="s">
        <v>2955</v>
      </c>
      <c r="F1800" t="s">
        <v>2549</v>
      </c>
      <c r="G1800" s="17" t="s">
        <v>2550</v>
      </c>
      <c r="H1800" s="17" t="s">
        <v>2100</v>
      </c>
      <c r="I1800" s="17" t="s">
        <v>2543</v>
      </c>
      <c r="J1800" s="17" t="s">
        <v>2544</v>
      </c>
      <c r="K1800" s="17" t="s">
        <v>2545</v>
      </c>
    </row>
    <row r="1801" spans="1:11">
      <c r="A1801" s="17" t="s">
        <v>1025</v>
      </c>
      <c r="B1801" s="17" t="s">
        <v>966</v>
      </c>
      <c r="C1801" s="17" t="s">
        <v>2042</v>
      </c>
      <c r="D1801" s="17" t="s">
        <v>2561</v>
      </c>
      <c r="E1801" s="17" t="s">
        <v>2955</v>
      </c>
      <c r="F1801" t="s">
        <v>2549</v>
      </c>
      <c r="G1801" s="17" t="s">
        <v>2550</v>
      </c>
      <c r="H1801" s="17" t="s">
        <v>2100</v>
      </c>
      <c r="I1801" s="17" t="s">
        <v>2543</v>
      </c>
      <c r="J1801" s="17" t="s">
        <v>2544</v>
      </c>
      <c r="K1801" s="17" t="s">
        <v>2545</v>
      </c>
    </row>
    <row r="1802" spans="1:11">
      <c r="A1802" s="17" t="s">
        <v>1025</v>
      </c>
      <c r="B1802" s="17" t="s">
        <v>966</v>
      </c>
      <c r="C1802" s="17" t="s">
        <v>2042</v>
      </c>
      <c r="D1802" s="17" t="s">
        <v>2562</v>
      </c>
      <c r="E1802" s="17" t="s">
        <v>2955</v>
      </c>
      <c r="F1802" t="s">
        <v>2554</v>
      </c>
      <c r="G1802" s="17" t="s">
        <v>2555</v>
      </c>
      <c r="H1802" s="17" t="s">
        <v>2100</v>
      </c>
      <c r="I1802" s="17" t="s">
        <v>2543</v>
      </c>
      <c r="J1802" s="17" t="s">
        <v>2544</v>
      </c>
      <c r="K1802" s="17" t="s">
        <v>2545</v>
      </c>
    </row>
    <row r="1803" spans="1:11">
      <c r="A1803" s="17" t="s">
        <v>1025</v>
      </c>
      <c r="B1803" s="17" t="s">
        <v>966</v>
      </c>
      <c r="C1803" s="17" t="s">
        <v>2042</v>
      </c>
      <c r="D1803" s="17" t="s">
        <v>2563</v>
      </c>
      <c r="E1803" s="17" t="s">
        <v>2955</v>
      </c>
      <c r="F1803" t="s">
        <v>2554</v>
      </c>
      <c r="G1803" s="17" t="s">
        <v>2555</v>
      </c>
      <c r="H1803" s="17" t="s">
        <v>2100</v>
      </c>
      <c r="I1803" s="17" t="s">
        <v>2543</v>
      </c>
      <c r="J1803" s="17" t="s">
        <v>2544</v>
      </c>
      <c r="K1803" s="17" t="s">
        <v>2545</v>
      </c>
    </row>
    <row r="1804" spans="1:11">
      <c r="A1804" s="17" t="s">
        <v>1025</v>
      </c>
      <c r="B1804" s="17" t="s">
        <v>966</v>
      </c>
      <c r="C1804" s="17" t="s">
        <v>2042</v>
      </c>
      <c r="D1804" s="17" t="s">
        <v>2564</v>
      </c>
      <c r="E1804" s="17" t="s">
        <v>2955</v>
      </c>
      <c r="F1804" t="s">
        <v>2540</v>
      </c>
      <c r="G1804" s="17" t="s">
        <v>2541</v>
      </c>
      <c r="H1804" s="17" t="s">
        <v>2100</v>
      </c>
      <c r="I1804" s="17" t="s">
        <v>2543</v>
      </c>
      <c r="J1804" s="17" t="s">
        <v>2544</v>
      </c>
      <c r="K1804" s="17" t="s">
        <v>2545</v>
      </c>
    </row>
    <row r="1805" spans="1:11">
      <c r="A1805" s="17" t="s">
        <v>1025</v>
      </c>
      <c r="B1805" s="17" t="s">
        <v>966</v>
      </c>
      <c r="C1805" s="17" t="s">
        <v>2042</v>
      </c>
      <c r="D1805" s="17" t="s">
        <v>2565</v>
      </c>
      <c r="E1805" s="17" t="s">
        <v>2955</v>
      </c>
      <c r="F1805" t="s">
        <v>2554</v>
      </c>
      <c r="G1805" s="17" t="s">
        <v>2555</v>
      </c>
      <c r="H1805" s="17" t="s">
        <v>2100</v>
      </c>
      <c r="I1805" s="17" t="s">
        <v>2543</v>
      </c>
      <c r="J1805" s="17" t="s">
        <v>2544</v>
      </c>
      <c r="K1805" s="17" t="s">
        <v>2545</v>
      </c>
    </row>
    <row r="1806" spans="1:11">
      <c r="A1806" s="17" t="s">
        <v>1025</v>
      </c>
      <c r="B1806" s="17" t="s">
        <v>966</v>
      </c>
      <c r="C1806" s="17" t="s">
        <v>2042</v>
      </c>
      <c r="D1806" s="17" t="s">
        <v>2566</v>
      </c>
      <c r="E1806" s="17" t="s">
        <v>2955</v>
      </c>
      <c r="F1806" t="s">
        <v>2554</v>
      </c>
      <c r="G1806" s="17" t="s">
        <v>2555</v>
      </c>
      <c r="H1806" s="17" t="s">
        <v>2100</v>
      </c>
      <c r="I1806" s="17" t="s">
        <v>2543</v>
      </c>
      <c r="J1806" s="17" t="s">
        <v>2544</v>
      </c>
      <c r="K1806" s="17" t="s">
        <v>2545</v>
      </c>
    </row>
    <row r="1807" spans="1:11">
      <c r="A1807" s="17" t="s">
        <v>1025</v>
      </c>
      <c r="B1807" s="17" t="s">
        <v>966</v>
      </c>
      <c r="C1807" s="17" t="s">
        <v>2042</v>
      </c>
      <c r="D1807" s="17" t="s">
        <v>2567</v>
      </c>
      <c r="E1807" s="17" t="s">
        <v>2955</v>
      </c>
      <c r="F1807" t="s">
        <v>2554</v>
      </c>
      <c r="G1807" s="17" t="s">
        <v>2555</v>
      </c>
      <c r="H1807" s="17" t="s">
        <v>2100</v>
      </c>
      <c r="I1807" s="17" t="s">
        <v>2543</v>
      </c>
      <c r="J1807" s="17" t="s">
        <v>2544</v>
      </c>
      <c r="K1807" s="17" t="s">
        <v>2545</v>
      </c>
    </row>
    <row r="1808" spans="1:11">
      <c r="A1808" s="17" t="s">
        <v>1025</v>
      </c>
      <c r="B1808" s="17" t="s">
        <v>966</v>
      </c>
      <c r="C1808" s="17" t="s">
        <v>2042</v>
      </c>
      <c r="D1808" s="17" t="s">
        <v>2568</v>
      </c>
      <c r="E1808" s="17" t="s">
        <v>2955</v>
      </c>
      <c r="F1808" t="s">
        <v>2540</v>
      </c>
      <c r="G1808" s="17" t="s">
        <v>2541</v>
      </c>
      <c r="H1808" s="17" t="s">
        <v>2100</v>
      </c>
      <c r="I1808" s="17" t="s">
        <v>2543</v>
      </c>
      <c r="J1808" s="17" t="s">
        <v>2544</v>
      </c>
      <c r="K1808" s="17" t="s">
        <v>2545</v>
      </c>
    </row>
    <row r="1809" spans="1:11">
      <c r="A1809" s="17" t="s">
        <v>1025</v>
      </c>
      <c r="B1809" s="17" t="s">
        <v>966</v>
      </c>
      <c r="C1809" s="17" t="s">
        <v>2042</v>
      </c>
      <c r="D1809" s="17" t="s">
        <v>2569</v>
      </c>
      <c r="E1809" s="17" t="s">
        <v>2955</v>
      </c>
      <c r="F1809" t="s">
        <v>2554</v>
      </c>
      <c r="G1809" s="17" t="s">
        <v>2555</v>
      </c>
      <c r="H1809" s="17" t="s">
        <v>2100</v>
      </c>
      <c r="I1809" s="17" t="s">
        <v>2543</v>
      </c>
      <c r="J1809" s="17" t="s">
        <v>2544</v>
      </c>
      <c r="K1809" s="17" t="s">
        <v>2545</v>
      </c>
    </row>
    <row r="1810" spans="1:11">
      <c r="A1810" s="17" t="s">
        <v>1025</v>
      </c>
      <c r="B1810" s="17" t="s">
        <v>966</v>
      </c>
      <c r="C1810" s="17" t="s">
        <v>2042</v>
      </c>
      <c r="D1810" s="17" t="s">
        <v>2570</v>
      </c>
      <c r="E1810" s="17" t="s">
        <v>2955</v>
      </c>
      <c r="F1810" t="s">
        <v>2571</v>
      </c>
      <c r="G1810" s="17" t="s">
        <v>2572</v>
      </c>
      <c r="H1810" s="17" t="s">
        <v>2100</v>
      </c>
      <c r="I1810" s="17" t="s">
        <v>2543</v>
      </c>
      <c r="J1810" s="17" t="s">
        <v>2544</v>
      </c>
      <c r="K1810" s="17" t="s">
        <v>2545</v>
      </c>
    </row>
    <row r="1811" spans="1:11">
      <c r="A1811" s="17" t="s">
        <v>1025</v>
      </c>
      <c r="B1811" s="17" t="s">
        <v>966</v>
      </c>
      <c r="C1811" s="17" t="s">
        <v>2042</v>
      </c>
      <c r="D1811" s="17" t="s">
        <v>2573</v>
      </c>
      <c r="E1811" s="17" t="s">
        <v>2955</v>
      </c>
      <c r="F1811" t="s">
        <v>2571</v>
      </c>
      <c r="G1811" s="17" t="s">
        <v>2572</v>
      </c>
      <c r="H1811" s="17" t="s">
        <v>2100</v>
      </c>
      <c r="I1811" s="17" t="s">
        <v>2543</v>
      </c>
      <c r="J1811" s="17" t="s">
        <v>2544</v>
      </c>
      <c r="K1811" s="17" t="s">
        <v>2545</v>
      </c>
    </row>
    <row r="1812" spans="1:11">
      <c r="A1812" s="17" t="s">
        <v>1025</v>
      </c>
      <c r="B1812" s="17" t="s">
        <v>966</v>
      </c>
      <c r="C1812" s="17" t="s">
        <v>2042</v>
      </c>
      <c r="D1812" s="17" t="s">
        <v>2574</v>
      </c>
      <c r="E1812" s="17" t="s">
        <v>2955</v>
      </c>
      <c r="F1812" t="s">
        <v>2571</v>
      </c>
      <c r="G1812" s="17" t="s">
        <v>2572</v>
      </c>
      <c r="H1812" s="17" t="s">
        <v>2100</v>
      </c>
      <c r="I1812" s="17" t="s">
        <v>2543</v>
      </c>
      <c r="J1812" s="17" t="s">
        <v>2544</v>
      </c>
      <c r="K1812" s="17" t="s">
        <v>2545</v>
      </c>
    </row>
    <row r="1813" spans="1:11">
      <c r="A1813" s="17" t="s">
        <v>1025</v>
      </c>
      <c r="B1813" s="17" t="s">
        <v>966</v>
      </c>
      <c r="C1813" s="17" t="s">
        <v>2042</v>
      </c>
      <c r="D1813" s="17" t="s">
        <v>2575</v>
      </c>
      <c r="E1813" s="17" t="s">
        <v>2955</v>
      </c>
      <c r="F1813">
        <v>0</v>
      </c>
      <c r="G1813" s="17" t="s">
        <v>2576</v>
      </c>
      <c r="H1813" s="17" t="s">
        <v>2100</v>
      </c>
      <c r="I1813" s="17" t="s">
        <v>2543</v>
      </c>
      <c r="J1813" s="17" t="s">
        <v>2544</v>
      </c>
      <c r="K1813" s="17" t="s">
        <v>2545</v>
      </c>
    </row>
    <row r="1814" spans="1:11">
      <c r="A1814" s="17" t="s">
        <v>1025</v>
      </c>
      <c r="B1814" s="17" t="s">
        <v>966</v>
      </c>
      <c r="C1814" s="17" t="s">
        <v>2042</v>
      </c>
      <c r="D1814" s="17" t="s">
        <v>2577</v>
      </c>
      <c r="E1814" s="17" t="s">
        <v>2955</v>
      </c>
      <c r="F1814" t="s">
        <v>2571</v>
      </c>
      <c r="G1814" s="17" t="s">
        <v>2572</v>
      </c>
      <c r="H1814" s="17" t="s">
        <v>2100</v>
      </c>
      <c r="I1814" s="17" t="s">
        <v>2543</v>
      </c>
      <c r="J1814" s="17" t="s">
        <v>2544</v>
      </c>
      <c r="K1814" s="17" t="s">
        <v>2545</v>
      </c>
    </row>
    <row r="1815" spans="1:11">
      <c r="A1815" s="17" t="s">
        <v>1025</v>
      </c>
      <c r="B1815" s="17" t="s">
        <v>966</v>
      </c>
      <c r="C1815" s="17" t="s">
        <v>2042</v>
      </c>
      <c r="D1815" s="17" t="s">
        <v>2578</v>
      </c>
      <c r="E1815" s="17" t="s">
        <v>2955</v>
      </c>
      <c r="F1815" t="s">
        <v>2571</v>
      </c>
      <c r="G1815" s="17" t="s">
        <v>2572</v>
      </c>
      <c r="H1815" s="17" t="s">
        <v>2100</v>
      </c>
      <c r="I1815" s="17" t="s">
        <v>2543</v>
      </c>
      <c r="J1815" s="17" t="s">
        <v>2544</v>
      </c>
      <c r="K1815" s="17" t="s">
        <v>2545</v>
      </c>
    </row>
    <row r="1816" spans="1:11">
      <c r="A1816" s="17" t="s">
        <v>1025</v>
      </c>
      <c r="B1816" s="17" t="s">
        <v>966</v>
      </c>
      <c r="C1816" s="17" t="s">
        <v>2042</v>
      </c>
      <c r="D1816" s="17" t="s">
        <v>2579</v>
      </c>
      <c r="E1816" s="17" t="s">
        <v>2955</v>
      </c>
      <c r="F1816" t="s">
        <v>2571</v>
      </c>
      <c r="G1816" s="17" t="s">
        <v>2572</v>
      </c>
      <c r="H1816" s="17" t="s">
        <v>2100</v>
      </c>
      <c r="I1816" s="17" t="s">
        <v>2543</v>
      </c>
      <c r="J1816" s="17" t="s">
        <v>2544</v>
      </c>
      <c r="K1816" s="17" t="s">
        <v>2545</v>
      </c>
    </row>
    <row r="1817" spans="1:11">
      <c r="A1817" s="17" t="s">
        <v>1025</v>
      </c>
      <c r="B1817" s="17" t="s">
        <v>966</v>
      </c>
      <c r="C1817" s="17" t="s">
        <v>2042</v>
      </c>
      <c r="D1817" s="17" t="s">
        <v>2580</v>
      </c>
      <c r="E1817" s="17" t="s">
        <v>2955</v>
      </c>
      <c r="F1817">
        <v>0</v>
      </c>
      <c r="G1817" s="17" t="s">
        <v>2576</v>
      </c>
      <c r="H1817" s="17" t="s">
        <v>2100</v>
      </c>
      <c r="I1817" s="17" t="s">
        <v>2543</v>
      </c>
      <c r="J1817" s="17" t="s">
        <v>2544</v>
      </c>
      <c r="K1817" s="17" t="s">
        <v>2545</v>
      </c>
    </row>
    <row r="1818" spans="1:11">
      <c r="A1818" s="17" t="s">
        <v>1025</v>
      </c>
      <c r="B1818" s="17" t="s">
        <v>966</v>
      </c>
      <c r="C1818" s="17" t="s">
        <v>2042</v>
      </c>
      <c r="D1818" s="17" t="s">
        <v>2581</v>
      </c>
      <c r="E1818" s="17" t="s">
        <v>2955</v>
      </c>
      <c r="F1818">
        <v>0</v>
      </c>
      <c r="G1818" s="17" t="s">
        <v>2576</v>
      </c>
      <c r="H1818" s="17" t="s">
        <v>2100</v>
      </c>
      <c r="I1818" s="17" t="s">
        <v>2543</v>
      </c>
      <c r="J1818" s="17" t="s">
        <v>2544</v>
      </c>
      <c r="K1818" s="17" t="s">
        <v>2545</v>
      </c>
    </row>
    <row r="1819" spans="1:11">
      <c r="A1819" s="17" t="s">
        <v>1025</v>
      </c>
      <c r="B1819" s="17" t="s">
        <v>966</v>
      </c>
      <c r="C1819" s="17" t="s">
        <v>2042</v>
      </c>
      <c r="D1819" s="17" t="s">
        <v>2582</v>
      </c>
      <c r="E1819" s="17" t="s">
        <v>2955</v>
      </c>
      <c r="F1819" t="s">
        <v>2465</v>
      </c>
      <c r="G1819" s="17" t="s">
        <v>2466</v>
      </c>
      <c r="H1819" s="17" t="s">
        <v>2046</v>
      </c>
      <c r="I1819" s="17" t="s">
        <v>2190</v>
      </c>
      <c r="J1819" s="17" t="s">
        <v>2191</v>
      </c>
      <c r="K1819" s="17" t="s">
        <v>2192</v>
      </c>
    </row>
    <row r="1820" spans="1:11">
      <c r="A1820" s="17" t="s">
        <v>1025</v>
      </c>
      <c r="B1820" s="17" t="s">
        <v>966</v>
      </c>
      <c r="C1820" s="17" t="s">
        <v>2042</v>
      </c>
      <c r="D1820" s="17" t="s">
        <v>2583</v>
      </c>
      <c r="E1820" s="17" t="s">
        <v>2955</v>
      </c>
      <c r="F1820" t="s">
        <v>2465</v>
      </c>
      <c r="G1820" s="17" t="s">
        <v>2466</v>
      </c>
      <c r="H1820" s="17" t="s">
        <v>2046</v>
      </c>
      <c r="I1820" s="17" t="s">
        <v>2190</v>
      </c>
      <c r="J1820" s="17" t="s">
        <v>2191</v>
      </c>
      <c r="K1820" s="17" t="s">
        <v>2192</v>
      </c>
    </row>
    <row r="1821" spans="1:11">
      <c r="A1821" s="17" t="s">
        <v>1025</v>
      </c>
      <c r="B1821" s="17" t="s">
        <v>966</v>
      </c>
      <c r="C1821" s="17" t="s">
        <v>2042</v>
      </c>
      <c r="D1821" s="17" t="s">
        <v>2584</v>
      </c>
      <c r="E1821" s="17" t="s">
        <v>2955</v>
      </c>
      <c r="F1821" t="s">
        <v>2465</v>
      </c>
      <c r="G1821" s="17" t="s">
        <v>2466</v>
      </c>
      <c r="H1821" s="17" t="s">
        <v>2046</v>
      </c>
      <c r="I1821" s="17" t="s">
        <v>2190</v>
      </c>
      <c r="J1821" s="17" t="s">
        <v>2191</v>
      </c>
      <c r="K1821" s="17" t="s">
        <v>2192</v>
      </c>
    </row>
    <row r="1822" spans="1:11">
      <c r="A1822" s="17" t="s">
        <v>1025</v>
      </c>
      <c r="B1822" s="17" t="s">
        <v>966</v>
      </c>
      <c r="C1822" s="17" t="s">
        <v>2042</v>
      </c>
      <c r="D1822" s="17" t="s">
        <v>2585</v>
      </c>
      <c r="E1822" s="17" t="s">
        <v>2955</v>
      </c>
      <c r="F1822" t="s">
        <v>2465</v>
      </c>
      <c r="G1822" s="17" t="s">
        <v>2466</v>
      </c>
      <c r="H1822" s="17" t="s">
        <v>2046</v>
      </c>
      <c r="I1822" s="17" t="s">
        <v>2190</v>
      </c>
      <c r="J1822" s="17" t="s">
        <v>2191</v>
      </c>
      <c r="K1822" s="17" t="s">
        <v>2192</v>
      </c>
    </row>
    <row r="1823" spans="1:11">
      <c r="A1823" s="17" t="s">
        <v>1025</v>
      </c>
      <c r="B1823" s="17" t="s">
        <v>966</v>
      </c>
      <c r="C1823" s="17" t="s">
        <v>2042</v>
      </c>
      <c r="D1823" s="17" t="s">
        <v>2586</v>
      </c>
      <c r="E1823" s="17" t="s">
        <v>2955</v>
      </c>
      <c r="F1823" t="s">
        <v>2209</v>
      </c>
      <c r="G1823" s="17" t="s">
        <v>2210</v>
      </c>
      <c r="H1823" s="17" t="s">
        <v>2100</v>
      </c>
      <c r="I1823" s="17" t="s">
        <v>689</v>
      </c>
      <c r="J1823" s="17" t="s">
        <v>688</v>
      </c>
      <c r="K1823" s="17" t="s">
        <v>2101</v>
      </c>
    </row>
    <row r="1824" spans="1:11">
      <c r="A1824" s="17" t="s">
        <v>1025</v>
      </c>
      <c r="B1824" s="17" t="s">
        <v>966</v>
      </c>
      <c r="C1824" s="17" t="s">
        <v>2042</v>
      </c>
      <c r="D1824" s="17" t="s">
        <v>2587</v>
      </c>
      <c r="E1824" s="17" t="s">
        <v>2955</v>
      </c>
      <c r="F1824" t="s">
        <v>2060</v>
      </c>
      <c r="G1824" s="17" t="s">
        <v>2061</v>
      </c>
      <c r="H1824" s="17" t="s">
        <v>2046</v>
      </c>
      <c r="I1824" s="17" t="s">
        <v>2053</v>
      </c>
      <c r="J1824" s="17" t="s">
        <v>2054</v>
      </c>
      <c r="K1824" s="17" t="s">
        <v>2055</v>
      </c>
    </row>
    <row r="1825" spans="1:11">
      <c r="A1825" s="17" t="s">
        <v>1025</v>
      </c>
      <c r="B1825" s="17" t="s">
        <v>966</v>
      </c>
      <c r="C1825" s="17" t="s">
        <v>2042</v>
      </c>
      <c r="D1825" s="17" t="s">
        <v>2588</v>
      </c>
      <c r="E1825" s="17" t="s">
        <v>2955</v>
      </c>
      <c r="F1825" t="s">
        <v>2509</v>
      </c>
      <c r="G1825" s="17" t="s">
        <v>1684</v>
      </c>
      <c r="H1825" s="17" t="s">
        <v>2100</v>
      </c>
      <c r="I1825" s="17" t="s">
        <v>689</v>
      </c>
      <c r="J1825" s="17" t="s">
        <v>688</v>
      </c>
      <c r="K1825" s="17" t="s">
        <v>2101</v>
      </c>
    </row>
    <row r="1826" spans="1:11">
      <c r="A1826" s="17" t="s">
        <v>1025</v>
      </c>
      <c r="B1826" s="17" t="s">
        <v>966</v>
      </c>
      <c r="C1826" s="17" t="s">
        <v>2042</v>
      </c>
      <c r="D1826" s="17" t="s">
        <v>2589</v>
      </c>
      <c r="E1826" s="17" t="s">
        <v>2955</v>
      </c>
      <c r="F1826" t="s">
        <v>2318</v>
      </c>
      <c r="G1826" s="17" t="s">
        <v>2319</v>
      </c>
      <c r="H1826" s="17" t="s">
        <v>2100</v>
      </c>
      <c r="I1826" s="17" t="s">
        <v>689</v>
      </c>
      <c r="J1826" s="17" t="s">
        <v>688</v>
      </c>
      <c r="K1826" s="17" t="s">
        <v>2101</v>
      </c>
    </row>
    <row r="1827" spans="1:11">
      <c r="A1827" s="17" t="s">
        <v>1025</v>
      </c>
      <c r="B1827" s="17" t="s">
        <v>966</v>
      </c>
      <c r="C1827" s="17" t="s">
        <v>2042</v>
      </c>
      <c r="D1827" s="17" t="s">
        <v>2590</v>
      </c>
      <c r="E1827" s="17" t="s">
        <v>2955</v>
      </c>
      <c r="F1827" t="s">
        <v>2509</v>
      </c>
      <c r="G1827" s="17" t="s">
        <v>1684</v>
      </c>
      <c r="H1827" s="17" t="s">
        <v>2100</v>
      </c>
      <c r="I1827" s="17" t="s">
        <v>689</v>
      </c>
      <c r="J1827" s="17" t="s">
        <v>688</v>
      </c>
      <c r="K1827" s="17" t="s">
        <v>2101</v>
      </c>
    </row>
    <row r="1828" spans="1:11">
      <c r="A1828" s="17" t="s">
        <v>1025</v>
      </c>
      <c r="B1828" s="17" t="s">
        <v>966</v>
      </c>
      <c r="C1828" s="17" t="s">
        <v>2042</v>
      </c>
      <c r="D1828" s="17" t="s">
        <v>2591</v>
      </c>
      <c r="E1828" s="17" t="s">
        <v>2955</v>
      </c>
      <c r="F1828" t="s">
        <v>2509</v>
      </c>
      <c r="G1828" s="17" t="s">
        <v>1684</v>
      </c>
      <c r="H1828" s="17" t="s">
        <v>2100</v>
      </c>
      <c r="I1828" s="17" t="s">
        <v>689</v>
      </c>
      <c r="J1828" s="17" t="s">
        <v>688</v>
      </c>
      <c r="K1828" s="17" t="s">
        <v>2101</v>
      </c>
    </row>
    <row r="1829" spans="1:11">
      <c r="A1829" s="17" t="s">
        <v>1025</v>
      </c>
      <c r="B1829" s="17" t="s">
        <v>966</v>
      </c>
      <c r="C1829" s="17" t="s">
        <v>2042</v>
      </c>
      <c r="D1829" s="17" t="s">
        <v>2592</v>
      </c>
      <c r="E1829" s="17" t="s">
        <v>2955</v>
      </c>
      <c r="F1829" t="s">
        <v>2509</v>
      </c>
      <c r="G1829" s="17" t="s">
        <v>1684</v>
      </c>
      <c r="H1829" s="17" t="s">
        <v>2100</v>
      </c>
      <c r="I1829" s="17" t="s">
        <v>689</v>
      </c>
      <c r="J1829" s="17" t="s">
        <v>688</v>
      </c>
      <c r="K1829" s="17" t="s">
        <v>2101</v>
      </c>
    </row>
    <row r="1830" spans="1:11">
      <c r="A1830" s="17" t="s">
        <v>1025</v>
      </c>
      <c r="B1830" s="17" t="s">
        <v>966</v>
      </c>
      <c r="C1830" s="17" t="s">
        <v>2042</v>
      </c>
      <c r="D1830" s="17" t="s">
        <v>2593</v>
      </c>
      <c r="E1830" s="17" t="s">
        <v>2955</v>
      </c>
      <c r="F1830" t="s">
        <v>2509</v>
      </c>
      <c r="G1830" s="17" t="s">
        <v>1684</v>
      </c>
      <c r="H1830" s="17" t="s">
        <v>2100</v>
      </c>
      <c r="I1830" s="17" t="s">
        <v>689</v>
      </c>
      <c r="J1830" s="17" t="s">
        <v>688</v>
      </c>
      <c r="K1830" s="17" t="s">
        <v>2101</v>
      </c>
    </row>
    <row r="1831" spans="1:11">
      <c r="A1831" s="17" t="s">
        <v>1025</v>
      </c>
      <c r="B1831" s="17" t="s">
        <v>966</v>
      </c>
      <c r="C1831" s="17" t="s">
        <v>2042</v>
      </c>
      <c r="D1831" s="17" t="s">
        <v>2594</v>
      </c>
      <c r="E1831" s="17" t="s">
        <v>2955</v>
      </c>
      <c r="F1831" t="s">
        <v>2509</v>
      </c>
      <c r="G1831" s="17" t="s">
        <v>1684</v>
      </c>
      <c r="H1831" s="17" t="s">
        <v>2100</v>
      </c>
      <c r="I1831" s="17" t="s">
        <v>689</v>
      </c>
      <c r="J1831" s="17" t="s">
        <v>688</v>
      </c>
      <c r="K1831" s="17" t="s">
        <v>2101</v>
      </c>
    </row>
    <row r="1832" spans="1:11">
      <c r="A1832" s="17" t="s">
        <v>1025</v>
      </c>
      <c r="B1832" s="17" t="s">
        <v>966</v>
      </c>
      <c r="C1832" s="17" t="s">
        <v>2042</v>
      </c>
      <c r="D1832" s="17" t="s">
        <v>2595</v>
      </c>
      <c r="E1832" s="17" t="s">
        <v>2955</v>
      </c>
      <c r="F1832" t="s">
        <v>2509</v>
      </c>
      <c r="G1832" s="17" t="s">
        <v>1684</v>
      </c>
      <c r="H1832" s="17" t="s">
        <v>2100</v>
      </c>
      <c r="I1832" s="17" t="s">
        <v>689</v>
      </c>
      <c r="J1832" s="17" t="s">
        <v>688</v>
      </c>
      <c r="K1832" s="17" t="s">
        <v>2101</v>
      </c>
    </row>
    <row r="1833" spans="1:11">
      <c r="A1833" s="17" t="s">
        <v>1025</v>
      </c>
      <c r="B1833" s="17" t="s">
        <v>966</v>
      </c>
      <c r="C1833" s="17" t="s">
        <v>2042</v>
      </c>
      <c r="D1833" s="17" t="s">
        <v>2596</v>
      </c>
      <c r="E1833" s="17" t="s">
        <v>2955</v>
      </c>
      <c r="F1833" t="s">
        <v>2509</v>
      </c>
      <c r="G1833" s="17" t="s">
        <v>1684</v>
      </c>
      <c r="H1833" s="17" t="s">
        <v>2100</v>
      </c>
      <c r="I1833" s="17" t="s">
        <v>689</v>
      </c>
      <c r="J1833" s="17" t="s">
        <v>688</v>
      </c>
      <c r="K1833" s="17" t="s">
        <v>2101</v>
      </c>
    </row>
    <row r="1834" spans="1:11">
      <c r="A1834" s="17" t="s">
        <v>1025</v>
      </c>
      <c r="B1834" s="17" t="s">
        <v>966</v>
      </c>
      <c r="C1834" s="17" t="s">
        <v>2042</v>
      </c>
      <c r="D1834" s="17" t="s">
        <v>2597</v>
      </c>
      <c r="E1834" s="17" t="s">
        <v>2955</v>
      </c>
      <c r="F1834" t="s">
        <v>2598</v>
      </c>
      <c r="G1834" s="17" t="s">
        <v>2599</v>
      </c>
      <c r="H1834" s="17" t="s">
        <v>2100</v>
      </c>
      <c r="I1834" s="17" t="s">
        <v>2047</v>
      </c>
      <c r="J1834" s="17" t="s">
        <v>2048</v>
      </c>
      <c r="K1834" s="17" t="s">
        <v>2049</v>
      </c>
    </row>
    <row r="1835" spans="1:11">
      <c r="A1835" s="17" t="s">
        <v>1025</v>
      </c>
      <c r="B1835" s="17" t="s">
        <v>966</v>
      </c>
      <c r="C1835" s="17" t="s">
        <v>2042</v>
      </c>
      <c r="D1835" s="17" t="s">
        <v>2600</v>
      </c>
      <c r="E1835" s="17" t="s">
        <v>2955</v>
      </c>
      <c r="F1835" t="s">
        <v>2598</v>
      </c>
      <c r="G1835" s="17" t="s">
        <v>2599</v>
      </c>
      <c r="H1835" s="17" t="s">
        <v>2100</v>
      </c>
      <c r="I1835" s="17" t="s">
        <v>2047</v>
      </c>
      <c r="J1835" s="17" t="s">
        <v>2048</v>
      </c>
      <c r="K1835" s="17" t="s">
        <v>2049</v>
      </c>
    </row>
    <row r="1836" spans="1:11">
      <c r="A1836" s="17" t="s">
        <v>1025</v>
      </c>
      <c r="B1836" s="17" t="s">
        <v>966</v>
      </c>
      <c r="C1836" s="17" t="s">
        <v>2042</v>
      </c>
      <c r="D1836" s="17" t="s">
        <v>2601</v>
      </c>
      <c r="E1836" s="17" t="s">
        <v>2955</v>
      </c>
      <c r="F1836" t="s">
        <v>2598</v>
      </c>
      <c r="G1836" s="17" t="s">
        <v>2599</v>
      </c>
      <c r="H1836" s="17" t="s">
        <v>2100</v>
      </c>
      <c r="I1836" s="17" t="s">
        <v>2047</v>
      </c>
      <c r="J1836" s="17" t="s">
        <v>2048</v>
      </c>
      <c r="K1836" s="17" t="s">
        <v>2049</v>
      </c>
    </row>
    <row r="1837" spans="1:11">
      <c r="A1837" s="17" t="s">
        <v>1025</v>
      </c>
      <c r="B1837" s="17" t="s">
        <v>966</v>
      </c>
      <c r="C1837" s="17" t="s">
        <v>2042</v>
      </c>
      <c r="D1837" s="17" t="s">
        <v>2602</v>
      </c>
      <c r="E1837" s="17" t="s">
        <v>2955</v>
      </c>
      <c r="F1837" t="s">
        <v>2603</v>
      </c>
      <c r="G1837" s="17" t="s">
        <v>2604</v>
      </c>
      <c r="H1837" s="17" t="s">
        <v>2046</v>
      </c>
      <c r="I1837" s="17" t="s">
        <v>2053</v>
      </c>
      <c r="J1837" s="17" t="s">
        <v>2054</v>
      </c>
      <c r="K1837" s="17" t="s">
        <v>2055</v>
      </c>
    </row>
    <row r="1838" spans="1:11">
      <c r="A1838" s="17" t="s">
        <v>1025</v>
      </c>
      <c r="B1838" s="17" t="s">
        <v>966</v>
      </c>
      <c r="C1838" s="17" t="s">
        <v>2042</v>
      </c>
      <c r="D1838" s="17" t="s">
        <v>2605</v>
      </c>
      <c r="E1838" s="17" t="s">
        <v>2955</v>
      </c>
      <c r="F1838" t="s">
        <v>2071</v>
      </c>
      <c r="G1838" s="17" t="s">
        <v>2072</v>
      </c>
      <c r="H1838" s="17" t="s">
        <v>2046</v>
      </c>
      <c r="I1838" s="17" t="s">
        <v>2053</v>
      </c>
      <c r="J1838" s="17" t="s">
        <v>2054</v>
      </c>
      <c r="K1838" s="17" t="s">
        <v>2055</v>
      </c>
    </row>
    <row r="1839" spans="1:11">
      <c r="A1839" s="17" t="s">
        <v>1025</v>
      </c>
      <c r="B1839" s="17" t="s">
        <v>966</v>
      </c>
      <c r="C1839" s="17" t="s">
        <v>2042</v>
      </c>
      <c r="D1839" s="17" t="s">
        <v>2606</v>
      </c>
      <c r="E1839" s="17" t="s">
        <v>2955</v>
      </c>
      <c r="F1839" t="s">
        <v>2063</v>
      </c>
      <c r="G1839" s="17" t="s">
        <v>2064</v>
      </c>
      <c r="H1839" s="17" t="s">
        <v>2046</v>
      </c>
      <c r="I1839" s="17" t="s">
        <v>2053</v>
      </c>
      <c r="J1839" s="17" t="s">
        <v>2054</v>
      </c>
      <c r="K1839" s="17" t="s">
        <v>2055</v>
      </c>
    </row>
    <row r="1840" spans="1:11">
      <c r="A1840" s="17" t="s">
        <v>1025</v>
      </c>
      <c r="B1840" s="17" t="s">
        <v>966</v>
      </c>
      <c r="C1840" s="17" t="s">
        <v>2042</v>
      </c>
      <c r="D1840" s="17" t="s">
        <v>2607</v>
      </c>
      <c r="E1840" s="17" t="s">
        <v>2955</v>
      </c>
      <c r="F1840" t="s">
        <v>2063</v>
      </c>
      <c r="G1840" s="17" t="s">
        <v>2064</v>
      </c>
      <c r="H1840" s="17" t="s">
        <v>2046</v>
      </c>
      <c r="I1840" s="17" t="s">
        <v>2053</v>
      </c>
      <c r="J1840" s="17" t="s">
        <v>2054</v>
      </c>
      <c r="K1840" s="17" t="s">
        <v>2055</v>
      </c>
    </row>
    <row r="1841" spans="1:11">
      <c r="A1841" s="17" t="s">
        <v>1025</v>
      </c>
      <c r="B1841" s="17" t="s">
        <v>966</v>
      </c>
      <c r="C1841" s="17" t="s">
        <v>2042</v>
      </c>
      <c r="D1841" s="17" t="s">
        <v>2608</v>
      </c>
      <c r="E1841" s="17" t="s">
        <v>2955</v>
      </c>
      <c r="F1841" t="s">
        <v>2268</v>
      </c>
      <c r="G1841" s="17" t="s">
        <v>2269</v>
      </c>
      <c r="H1841" s="17" t="s">
        <v>2046</v>
      </c>
      <c r="I1841" s="17" t="s">
        <v>2053</v>
      </c>
      <c r="J1841" s="17" t="s">
        <v>2054</v>
      </c>
      <c r="K1841" s="17" t="s">
        <v>2055</v>
      </c>
    </row>
    <row r="1842" spans="1:11">
      <c r="A1842" s="17" t="s">
        <v>1025</v>
      </c>
      <c r="B1842" s="17" t="s">
        <v>966</v>
      </c>
      <c r="C1842" s="17" t="s">
        <v>2042</v>
      </c>
      <c r="D1842" s="17" t="s">
        <v>2609</v>
      </c>
      <c r="E1842" s="17" t="s">
        <v>2955</v>
      </c>
      <c r="F1842" t="s">
        <v>2067</v>
      </c>
      <c r="G1842" s="17" t="s">
        <v>2068</v>
      </c>
      <c r="H1842" s="17" t="s">
        <v>2046</v>
      </c>
      <c r="I1842" s="17" t="s">
        <v>2053</v>
      </c>
      <c r="J1842" s="17" t="s">
        <v>2054</v>
      </c>
      <c r="K1842" s="17" t="s">
        <v>2055</v>
      </c>
    </row>
    <row r="1843" spans="1:11">
      <c r="A1843" s="17" t="s">
        <v>1025</v>
      </c>
      <c r="B1843" s="17" t="s">
        <v>966</v>
      </c>
      <c r="C1843" s="17" t="s">
        <v>2042</v>
      </c>
      <c r="D1843" s="17" t="s">
        <v>2610</v>
      </c>
      <c r="E1843" s="17" t="s">
        <v>2955</v>
      </c>
      <c r="F1843" t="s">
        <v>2063</v>
      </c>
      <c r="G1843" s="17" t="s">
        <v>2064</v>
      </c>
      <c r="H1843" s="17" t="s">
        <v>2046</v>
      </c>
      <c r="I1843" s="17" t="s">
        <v>2053</v>
      </c>
      <c r="J1843" s="17" t="s">
        <v>2054</v>
      </c>
      <c r="K1843" s="17" t="s">
        <v>2055</v>
      </c>
    </row>
    <row r="1844" spans="1:11">
      <c r="A1844" s="17" t="s">
        <v>1025</v>
      </c>
      <c r="B1844" s="17" t="s">
        <v>966</v>
      </c>
      <c r="C1844" s="17" t="s">
        <v>2042</v>
      </c>
      <c r="D1844" s="17" t="s">
        <v>2611</v>
      </c>
      <c r="E1844" s="17" t="s">
        <v>2955</v>
      </c>
      <c r="F1844" t="s">
        <v>2051</v>
      </c>
      <c r="G1844" s="17" t="s">
        <v>2052</v>
      </c>
      <c r="H1844" s="17" t="s">
        <v>2046</v>
      </c>
      <c r="I1844" s="17" t="s">
        <v>2053</v>
      </c>
      <c r="J1844" s="17" t="s">
        <v>2054</v>
      </c>
      <c r="K1844" s="17" t="s">
        <v>2055</v>
      </c>
    </row>
    <row r="1845" spans="1:11">
      <c r="A1845" s="17" t="s">
        <v>1025</v>
      </c>
      <c r="B1845" s="17" t="s">
        <v>966</v>
      </c>
      <c r="C1845" s="17" t="s">
        <v>2042</v>
      </c>
      <c r="D1845" s="17" t="s">
        <v>2612</v>
      </c>
      <c r="E1845" s="17" t="s">
        <v>2955</v>
      </c>
      <c r="F1845" t="s">
        <v>2067</v>
      </c>
      <c r="G1845" s="17" t="s">
        <v>2068</v>
      </c>
      <c r="H1845" s="17" t="s">
        <v>2046</v>
      </c>
      <c r="I1845" s="17" t="s">
        <v>2053</v>
      </c>
      <c r="J1845" s="17" t="s">
        <v>2054</v>
      </c>
      <c r="K1845" s="17" t="s">
        <v>2055</v>
      </c>
    </row>
    <row r="1846" spans="1:11">
      <c r="A1846" s="17" t="s">
        <v>1025</v>
      </c>
      <c r="B1846" s="17" t="s">
        <v>966</v>
      </c>
      <c r="C1846" s="17" t="s">
        <v>2042</v>
      </c>
      <c r="D1846" s="17" t="s">
        <v>2613</v>
      </c>
      <c r="E1846" s="17" t="s">
        <v>2955</v>
      </c>
      <c r="F1846" t="s">
        <v>2063</v>
      </c>
      <c r="G1846" s="17" t="s">
        <v>2064</v>
      </c>
      <c r="H1846" s="17" t="s">
        <v>2046</v>
      </c>
      <c r="I1846" s="17" t="s">
        <v>2053</v>
      </c>
      <c r="J1846" s="17" t="s">
        <v>2054</v>
      </c>
      <c r="K1846" s="17" t="s">
        <v>2055</v>
      </c>
    </row>
    <row r="1847" spans="1:11">
      <c r="A1847" s="17" t="s">
        <v>1025</v>
      </c>
      <c r="B1847" s="17" t="s">
        <v>966</v>
      </c>
      <c r="C1847" s="17" t="s">
        <v>2042</v>
      </c>
      <c r="D1847" s="17" t="s">
        <v>2614</v>
      </c>
      <c r="E1847" s="17" t="s">
        <v>2955</v>
      </c>
      <c r="F1847" t="s">
        <v>2603</v>
      </c>
      <c r="G1847" s="17" t="s">
        <v>2604</v>
      </c>
      <c r="H1847" s="17" t="s">
        <v>2046</v>
      </c>
      <c r="I1847" s="17" t="s">
        <v>2053</v>
      </c>
      <c r="J1847" s="17" t="s">
        <v>2054</v>
      </c>
      <c r="K1847" s="17" t="s">
        <v>2055</v>
      </c>
    </row>
    <row r="1848" spans="1:11">
      <c r="A1848" s="17" t="s">
        <v>1025</v>
      </c>
      <c r="B1848" s="17" t="s">
        <v>966</v>
      </c>
      <c r="C1848" s="17" t="s">
        <v>2042</v>
      </c>
      <c r="D1848" s="17" t="s">
        <v>2615</v>
      </c>
      <c r="E1848" s="17" t="s">
        <v>2955</v>
      </c>
      <c r="F1848" t="s">
        <v>2063</v>
      </c>
      <c r="G1848" s="17" t="s">
        <v>2064</v>
      </c>
      <c r="H1848" s="17" t="s">
        <v>2046</v>
      </c>
      <c r="I1848" s="17" t="s">
        <v>2053</v>
      </c>
      <c r="J1848" s="17" t="s">
        <v>2054</v>
      </c>
      <c r="K1848" s="17" t="s">
        <v>2055</v>
      </c>
    </row>
    <row r="1849" spans="1:11">
      <c r="A1849" s="17" t="s">
        <v>1025</v>
      </c>
      <c r="B1849" s="17" t="s">
        <v>966</v>
      </c>
      <c r="C1849" s="17" t="s">
        <v>2042</v>
      </c>
      <c r="D1849" s="17" t="s">
        <v>2616</v>
      </c>
      <c r="E1849" s="17" t="s">
        <v>2955</v>
      </c>
      <c r="F1849" t="s">
        <v>2060</v>
      </c>
      <c r="G1849" s="17" t="s">
        <v>2061</v>
      </c>
      <c r="H1849" s="17" t="s">
        <v>2046</v>
      </c>
      <c r="I1849" s="17" t="s">
        <v>2053</v>
      </c>
      <c r="J1849" s="17" t="s">
        <v>2054</v>
      </c>
      <c r="K1849" s="17" t="s">
        <v>2055</v>
      </c>
    </row>
    <row r="1850" spans="1:11">
      <c r="A1850" s="17" t="s">
        <v>1025</v>
      </c>
      <c r="B1850" s="17" t="s">
        <v>966</v>
      </c>
      <c r="C1850" s="17" t="s">
        <v>2042</v>
      </c>
      <c r="D1850" s="17" t="s">
        <v>2617</v>
      </c>
      <c r="E1850" s="17" t="s">
        <v>2955</v>
      </c>
      <c r="F1850" t="s">
        <v>2051</v>
      </c>
      <c r="G1850" s="17" t="s">
        <v>2052</v>
      </c>
      <c r="H1850" s="17" t="s">
        <v>2046</v>
      </c>
      <c r="I1850" s="17" t="s">
        <v>2053</v>
      </c>
      <c r="J1850" s="17" t="s">
        <v>2054</v>
      </c>
      <c r="K1850" s="17" t="s">
        <v>2055</v>
      </c>
    </row>
    <row r="1851" spans="1:11">
      <c r="A1851" s="17" t="s">
        <v>1025</v>
      </c>
      <c r="B1851" s="17" t="s">
        <v>966</v>
      </c>
      <c r="C1851" s="17" t="s">
        <v>2042</v>
      </c>
      <c r="D1851" s="17" t="s">
        <v>2618</v>
      </c>
      <c r="E1851" s="17" t="s">
        <v>2955</v>
      </c>
      <c r="F1851" t="s">
        <v>2071</v>
      </c>
      <c r="G1851" s="17" t="s">
        <v>2072</v>
      </c>
      <c r="H1851" s="17" t="s">
        <v>2046</v>
      </c>
      <c r="I1851" s="17" t="s">
        <v>2053</v>
      </c>
      <c r="J1851" s="17" t="s">
        <v>2054</v>
      </c>
      <c r="K1851" s="17" t="s">
        <v>2055</v>
      </c>
    </row>
    <row r="1852" spans="1:11">
      <c r="A1852" s="17" t="s">
        <v>1025</v>
      </c>
      <c r="B1852" s="17" t="s">
        <v>966</v>
      </c>
      <c r="C1852" s="17" t="s">
        <v>2042</v>
      </c>
      <c r="D1852" s="17" t="s">
        <v>2619</v>
      </c>
      <c r="E1852" s="17" t="s">
        <v>2955</v>
      </c>
      <c r="F1852" t="s">
        <v>2071</v>
      </c>
      <c r="G1852" s="17" t="s">
        <v>2072</v>
      </c>
      <c r="H1852" s="17" t="s">
        <v>2046</v>
      </c>
      <c r="I1852" s="17" t="s">
        <v>2053</v>
      </c>
      <c r="J1852" s="17" t="s">
        <v>2054</v>
      </c>
      <c r="K1852" s="17" t="s">
        <v>2055</v>
      </c>
    </row>
    <row r="1853" spans="1:11">
      <c r="A1853" s="17" t="s">
        <v>1025</v>
      </c>
      <c r="B1853" s="17" t="s">
        <v>966</v>
      </c>
      <c r="C1853" s="17" t="s">
        <v>2042</v>
      </c>
      <c r="D1853" s="17" t="s">
        <v>2620</v>
      </c>
      <c r="E1853" s="17" t="s">
        <v>2955</v>
      </c>
      <c r="F1853" t="s">
        <v>2071</v>
      </c>
      <c r="G1853" s="17" t="s">
        <v>2072</v>
      </c>
      <c r="H1853" s="17" t="s">
        <v>2046</v>
      </c>
      <c r="I1853" s="17" t="s">
        <v>2053</v>
      </c>
      <c r="J1853" s="17" t="s">
        <v>2054</v>
      </c>
      <c r="K1853" s="17" t="s">
        <v>2055</v>
      </c>
    </row>
    <row r="1854" spans="1:11">
      <c r="A1854" s="17" t="s">
        <v>1025</v>
      </c>
      <c r="B1854" s="17" t="s">
        <v>966</v>
      </c>
      <c r="C1854" s="17" t="s">
        <v>2042</v>
      </c>
      <c r="D1854" s="17" t="s">
        <v>2621</v>
      </c>
      <c r="E1854" s="17" t="s">
        <v>2955</v>
      </c>
      <c r="F1854" t="s">
        <v>2063</v>
      </c>
      <c r="G1854" s="17" t="s">
        <v>2064</v>
      </c>
      <c r="H1854" s="17" t="s">
        <v>2046</v>
      </c>
      <c r="I1854" s="17" t="s">
        <v>2053</v>
      </c>
      <c r="J1854" s="17" t="s">
        <v>2054</v>
      </c>
      <c r="K1854" s="17" t="s">
        <v>2055</v>
      </c>
    </row>
    <row r="1855" spans="1:11">
      <c r="A1855" s="17" t="s">
        <v>1025</v>
      </c>
      <c r="B1855" s="17" t="s">
        <v>966</v>
      </c>
      <c r="C1855" s="17" t="s">
        <v>2042</v>
      </c>
      <c r="D1855" s="17" t="s">
        <v>2622</v>
      </c>
      <c r="E1855" s="17" t="s">
        <v>2955</v>
      </c>
      <c r="F1855" t="s">
        <v>2074</v>
      </c>
      <c r="G1855" s="17" t="s">
        <v>2075</v>
      </c>
      <c r="H1855" s="17" t="s">
        <v>2046</v>
      </c>
      <c r="I1855" s="17" t="s">
        <v>2053</v>
      </c>
      <c r="J1855" s="17" t="s">
        <v>2054</v>
      </c>
      <c r="K1855" s="17" t="s">
        <v>2055</v>
      </c>
    </row>
    <row r="1856" spans="1:11">
      <c r="A1856" s="17" t="s">
        <v>1025</v>
      </c>
      <c r="B1856" s="17" t="s">
        <v>966</v>
      </c>
      <c r="C1856" s="17" t="s">
        <v>2042</v>
      </c>
      <c r="D1856" s="17" t="s">
        <v>2623</v>
      </c>
      <c r="E1856" s="17" t="s">
        <v>2955</v>
      </c>
      <c r="F1856" t="s">
        <v>2074</v>
      </c>
      <c r="G1856" s="17" t="s">
        <v>2075</v>
      </c>
      <c r="H1856" s="17" t="s">
        <v>2046</v>
      </c>
      <c r="I1856" s="17" t="s">
        <v>2053</v>
      </c>
      <c r="J1856" s="17" t="s">
        <v>2054</v>
      </c>
      <c r="K1856" s="17" t="s">
        <v>2055</v>
      </c>
    </row>
    <row r="1857" spans="1:11">
      <c r="A1857" s="17" t="s">
        <v>1025</v>
      </c>
      <c r="B1857" s="17" t="s">
        <v>966</v>
      </c>
      <c r="C1857" s="17" t="s">
        <v>2042</v>
      </c>
      <c r="D1857" s="17" t="s">
        <v>2624</v>
      </c>
      <c r="E1857" s="17" t="s">
        <v>2955</v>
      </c>
      <c r="F1857" t="s">
        <v>2603</v>
      </c>
      <c r="G1857" s="17" t="s">
        <v>2604</v>
      </c>
      <c r="H1857" s="17" t="s">
        <v>2046</v>
      </c>
      <c r="I1857" s="17" t="s">
        <v>2053</v>
      </c>
      <c r="J1857" s="17" t="s">
        <v>2054</v>
      </c>
      <c r="K1857" s="17" t="s">
        <v>2055</v>
      </c>
    </row>
    <row r="1858" spans="1:11">
      <c r="A1858" s="17" t="s">
        <v>1025</v>
      </c>
      <c r="B1858" s="17" t="s">
        <v>966</v>
      </c>
      <c r="C1858" s="17" t="s">
        <v>2042</v>
      </c>
      <c r="D1858" s="17" t="s">
        <v>2625</v>
      </c>
      <c r="E1858" s="17" t="s">
        <v>2955</v>
      </c>
      <c r="F1858" t="s">
        <v>2071</v>
      </c>
      <c r="G1858" s="17" t="s">
        <v>2072</v>
      </c>
      <c r="H1858" s="17" t="s">
        <v>2046</v>
      </c>
      <c r="I1858" s="17" t="s">
        <v>2053</v>
      </c>
      <c r="J1858" s="17" t="s">
        <v>2054</v>
      </c>
      <c r="K1858" s="17" t="s">
        <v>2055</v>
      </c>
    </row>
    <row r="1859" spans="1:11">
      <c r="A1859" s="17" t="s">
        <v>1025</v>
      </c>
      <c r="B1859" s="17" t="s">
        <v>966</v>
      </c>
      <c r="C1859" s="17" t="s">
        <v>2042</v>
      </c>
      <c r="D1859" s="17" t="s">
        <v>2626</v>
      </c>
      <c r="E1859" s="17" t="s">
        <v>2955</v>
      </c>
      <c r="F1859" t="s">
        <v>2268</v>
      </c>
      <c r="G1859" s="17" t="s">
        <v>2269</v>
      </c>
      <c r="H1859" s="17" t="s">
        <v>2046</v>
      </c>
      <c r="I1859" s="17" t="s">
        <v>2053</v>
      </c>
      <c r="J1859" s="17" t="s">
        <v>2054</v>
      </c>
      <c r="K1859" s="17" t="s">
        <v>2055</v>
      </c>
    </row>
    <row r="1860" spans="1:11">
      <c r="A1860" s="17" t="s">
        <v>1025</v>
      </c>
      <c r="B1860" s="17" t="s">
        <v>966</v>
      </c>
      <c r="C1860" s="17" t="s">
        <v>2042</v>
      </c>
      <c r="D1860" s="17" t="s">
        <v>2627</v>
      </c>
      <c r="E1860" s="17" t="s">
        <v>2955</v>
      </c>
      <c r="F1860" t="s">
        <v>2063</v>
      </c>
      <c r="G1860" s="17" t="s">
        <v>2064</v>
      </c>
      <c r="H1860" s="17" t="s">
        <v>2046</v>
      </c>
      <c r="I1860" s="17" t="s">
        <v>2053</v>
      </c>
      <c r="J1860" s="17" t="s">
        <v>2054</v>
      </c>
      <c r="K1860" s="17" t="s">
        <v>2055</v>
      </c>
    </row>
    <row r="1861" spans="1:11">
      <c r="A1861" s="17" t="s">
        <v>1025</v>
      </c>
      <c r="B1861" s="17" t="s">
        <v>966</v>
      </c>
      <c r="C1861" s="17" t="s">
        <v>2042</v>
      </c>
      <c r="D1861" s="17" t="s">
        <v>2628</v>
      </c>
      <c r="E1861" s="17" t="s">
        <v>2955</v>
      </c>
      <c r="F1861" t="s">
        <v>2603</v>
      </c>
      <c r="G1861" s="17" t="s">
        <v>2604</v>
      </c>
      <c r="H1861" s="17" t="s">
        <v>2046</v>
      </c>
      <c r="I1861" s="17" t="s">
        <v>2053</v>
      </c>
      <c r="J1861" s="17" t="s">
        <v>2054</v>
      </c>
      <c r="K1861" s="17" t="s">
        <v>2055</v>
      </c>
    </row>
    <row r="1862" spans="1:11">
      <c r="A1862" s="17" t="s">
        <v>1025</v>
      </c>
      <c r="B1862" s="17" t="s">
        <v>966</v>
      </c>
      <c r="C1862" s="17" t="s">
        <v>2042</v>
      </c>
      <c r="D1862" s="17" t="s">
        <v>2629</v>
      </c>
      <c r="E1862" s="17" t="s">
        <v>2955</v>
      </c>
      <c r="F1862" t="s">
        <v>2063</v>
      </c>
      <c r="G1862" s="17" t="s">
        <v>2064</v>
      </c>
      <c r="H1862" s="17" t="s">
        <v>2046</v>
      </c>
      <c r="I1862" s="17" t="s">
        <v>2053</v>
      </c>
      <c r="J1862" s="17" t="s">
        <v>2054</v>
      </c>
      <c r="K1862" s="17" t="s">
        <v>2055</v>
      </c>
    </row>
    <row r="1863" spans="1:11">
      <c r="A1863" s="17" t="s">
        <v>1025</v>
      </c>
      <c r="B1863" s="17" t="s">
        <v>966</v>
      </c>
      <c r="C1863" s="17" t="s">
        <v>2042</v>
      </c>
      <c r="D1863" s="17" t="s">
        <v>2630</v>
      </c>
      <c r="E1863" s="17" t="s">
        <v>2955</v>
      </c>
      <c r="F1863" t="s">
        <v>2631</v>
      </c>
      <c r="G1863" s="17" t="s">
        <v>2632</v>
      </c>
      <c r="H1863" s="17" t="s">
        <v>2046</v>
      </c>
      <c r="I1863" s="17" t="s">
        <v>2053</v>
      </c>
      <c r="J1863" s="17" t="s">
        <v>2054</v>
      </c>
      <c r="K1863" s="17" t="s">
        <v>2055</v>
      </c>
    </row>
    <row r="1864" spans="1:11">
      <c r="A1864" s="17" t="s">
        <v>1025</v>
      </c>
      <c r="B1864" s="17" t="s">
        <v>966</v>
      </c>
      <c r="C1864" s="17" t="s">
        <v>2042</v>
      </c>
      <c r="D1864" s="17" t="s">
        <v>2633</v>
      </c>
      <c r="E1864" s="17" t="s">
        <v>2955</v>
      </c>
      <c r="F1864" t="s">
        <v>2634</v>
      </c>
      <c r="G1864" s="17" t="s">
        <v>2635</v>
      </c>
      <c r="H1864" s="17" t="s">
        <v>2046</v>
      </c>
      <c r="I1864" s="17" t="s">
        <v>2053</v>
      </c>
      <c r="J1864" s="17" t="s">
        <v>2054</v>
      </c>
      <c r="K1864" s="17" t="s">
        <v>2055</v>
      </c>
    </row>
    <row r="1865" spans="1:11">
      <c r="A1865" s="17" t="s">
        <v>1025</v>
      </c>
      <c r="B1865" s="17" t="s">
        <v>966</v>
      </c>
      <c r="C1865" s="17" t="s">
        <v>2042</v>
      </c>
      <c r="D1865" s="17" t="s">
        <v>2636</v>
      </c>
      <c r="E1865" s="17" t="s">
        <v>2955</v>
      </c>
      <c r="F1865" t="s">
        <v>2060</v>
      </c>
      <c r="G1865" s="17" t="s">
        <v>2061</v>
      </c>
      <c r="H1865" s="17" t="s">
        <v>2046</v>
      </c>
      <c r="I1865" s="17" t="s">
        <v>2053</v>
      </c>
      <c r="J1865" s="17" t="s">
        <v>2054</v>
      </c>
      <c r="K1865" s="17" t="s">
        <v>2055</v>
      </c>
    </row>
    <row r="1866" spans="1:11">
      <c r="A1866" s="17" t="s">
        <v>1025</v>
      </c>
      <c r="B1866" s="17" t="s">
        <v>966</v>
      </c>
      <c r="C1866" s="17" t="s">
        <v>2042</v>
      </c>
      <c r="D1866" s="17" t="s">
        <v>2637</v>
      </c>
      <c r="E1866" s="17" t="s">
        <v>2955</v>
      </c>
      <c r="F1866" t="s">
        <v>2067</v>
      </c>
      <c r="G1866" s="17" t="s">
        <v>2068</v>
      </c>
      <c r="H1866" s="17" t="s">
        <v>2046</v>
      </c>
      <c r="I1866" s="17" t="s">
        <v>2053</v>
      </c>
      <c r="J1866" s="17" t="s">
        <v>2054</v>
      </c>
      <c r="K1866" s="17" t="s">
        <v>2055</v>
      </c>
    </row>
    <row r="1867" spans="1:11">
      <c r="A1867" s="17" t="s">
        <v>1025</v>
      </c>
      <c r="B1867" s="17" t="s">
        <v>966</v>
      </c>
      <c r="C1867" s="17" t="s">
        <v>2042</v>
      </c>
      <c r="D1867" s="17" t="s">
        <v>2638</v>
      </c>
      <c r="E1867" s="17" t="s">
        <v>2955</v>
      </c>
      <c r="F1867" t="s">
        <v>2634</v>
      </c>
      <c r="G1867" s="17" t="s">
        <v>2635</v>
      </c>
      <c r="H1867" s="17" t="s">
        <v>2046</v>
      </c>
      <c r="I1867" s="17" t="s">
        <v>2053</v>
      </c>
      <c r="J1867" s="17" t="s">
        <v>2054</v>
      </c>
      <c r="K1867" s="17" t="s">
        <v>2055</v>
      </c>
    </row>
    <row r="1868" spans="1:11">
      <c r="A1868" s="17" t="s">
        <v>1025</v>
      </c>
      <c r="B1868" s="17" t="s">
        <v>966</v>
      </c>
      <c r="C1868" s="17" t="s">
        <v>2042</v>
      </c>
      <c r="D1868" s="17" t="s">
        <v>2639</v>
      </c>
      <c r="E1868" s="17" t="s">
        <v>2955</v>
      </c>
      <c r="F1868" t="s">
        <v>2634</v>
      </c>
      <c r="G1868" s="17" t="s">
        <v>2635</v>
      </c>
      <c r="H1868" s="17" t="s">
        <v>2046</v>
      </c>
      <c r="I1868" s="17" t="s">
        <v>2053</v>
      </c>
      <c r="J1868" s="17" t="s">
        <v>2054</v>
      </c>
      <c r="K1868" s="17" t="s">
        <v>2055</v>
      </c>
    </row>
    <row r="1869" spans="1:11">
      <c r="A1869" s="17" t="s">
        <v>1025</v>
      </c>
      <c r="B1869" s="17" t="s">
        <v>966</v>
      </c>
      <c r="C1869" s="17" t="s">
        <v>2042</v>
      </c>
      <c r="D1869" s="17" t="s">
        <v>2640</v>
      </c>
      <c r="E1869" s="17" t="s">
        <v>2955</v>
      </c>
      <c r="F1869" t="s">
        <v>2450</v>
      </c>
      <c r="G1869" s="17" t="s">
        <v>2451</v>
      </c>
      <c r="H1869" s="17" t="s">
        <v>2046</v>
      </c>
      <c r="I1869" s="17" t="s">
        <v>2053</v>
      </c>
      <c r="J1869" s="17" t="s">
        <v>2054</v>
      </c>
      <c r="K1869" s="17" t="s">
        <v>2055</v>
      </c>
    </row>
    <row r="1870" spans="1:11">
      <c r="A1870" s="17" t="s">
        <v>1025</v>
      </c>
      <c r="B1870" s="17" t="s">
        <v>966</v>
      </c>
      <c r="C1870" s="17" t="s">
        <v>2042</v>
      </c>
      <c r="D1870" s="17" t="s">
        <v>2641</v>
      </c>
      <c r="E1870" s="17" t="s">
        <v>2955</v>
      </c>
      <c r="F1870" t="s">
        <v>2634</v>
      </c>
      <c r="G1870" s="17" t="s">
        <v>2635</v>
      </c>
      <c r="H1870" s="17" t="s">
        <v>2046</v>
      </c>
      <c r="I1870" s="17" t="s">
        <v>2053</v>
      </c>
      <c r="J1870" s="17" t="s">
        <v>2054</v>
      </c>
      <c r="K1870" s="17" t="s">
        <v>2055</v>
      </c>
    </row>
    <row r="1871" spans="1:11">
      <c r="A1871" s="17" t="s">
        <v>1025</v>
      </c>
      <c r="B1871" s="17" t="s">
        <v>966</v>
      </c>
      <c r="C1871" s="17" t="s">
        <v>2042</v>
      </c>
      <c r="D1871" s="17" t="s">
        <v>2642</v>
      </c>
      <c r="E1871" s="17" t="s">
        <v>2955</v>
      </c>
      <c r="F1871" t="s">
        <v>2634</v>
      </c>
      <c r="G1871" s="17" t="s">
        <v>2635</v>
      </c>
      <c r="H1871" s="17" t="s">
        <v>2046</v>
      </c>
      <c r="I1871" s="17" t="s">
        <v>2053</v>
      </c>
      <c r="J1871" s="17" t="s">
        <v>2054</v>
      </c>
      <c r="K1871" s="17" t="s">
        <v>2055</v>
      </c>
    </row>
    <row r="1872" spans="1:11">
      <c r="A1872" s="17" t="s">
        <v>1025</v>
      </c>
      <c r="B1872" s="17" t="s">
        <v>966</v>
      </c>
      <c r="C1872" s="17" t="s">
        <v>2042</v>
      </c>
      <c r="D1872" s="17" t="s">
        <v>2643</v>
      </c>
      <c r="E1872" s="17" t="s">
        <v>2955</v>
      </c>
      <c r="F1872" t="s">
        <v>2634</v>
      </c>
      <c r="G1872" s="17" t="s">
        <v>2635</v>
      </c>
      <c r="H1872" s="17" t="s">
        <v>2046</v>
      </c>
      <c r="I1872" s="17" t="s">
        <v>2053</v>
      </c>
      <c r="J1872" s="17" t="s">
        <v>2054</v>
      </c>
      <c r="K1872" s="17" t="s">
        <v>2055</v>
      </c>
    </row>
    <row r="1873" spans="1:11">
      <c r="A1873" s="17" t="s">
        <v>1025</v>
      </c>
      <c r="B1873" s="17" t="s">
        <v>966</v>
      </c>
      <c r="C1873" s="17" t="s">
        <v>2042</v>
      </c>
      <c r="D1873" s="17" t="s">
        <v>2644</v>
      </c>
      <c r="E1873" s="17" t="s">
        <v>2955</v>
      </c>
      <c r="F1873" t="s">
        <v>2634</v>
      </c>
      <c r="G1873" s="17" t="s">
        <v>2635</v>
      </c>
      <c r="H1873" s="17" t="s">
        <v>2046</v>
      </c>
      <c r="I1873" s="17" t="s">
        <v>2053</v>
      </c>
      <c r="J1873" s="17" t="s">
        <v>2054</v>
      </c>
      <c r="K1873" s="17" t="s">
        <v>2055</v>
      </c>
    </row>
    <row r="1874" spans="1:11">
      <c r="A1874" s="17" t="s">
        <v>1025</v>
      </c>
      <c r="B1874" s="17" t="s">
        <v>966</v>
      </c>
      <c r="C1874" s="17" t="s">
        <v>2042</v>
      </c>
      <c r="D1874" s="17" t="s">
        <v>2645</v>
      </c>
      <c r="E1874" s="17" t="s">
        <v>2955</v>
      </c>
      <c r="F1874" t="s">
        <v>2634</v>
      </c>
      <c r="G1874" s="17" t="s">
        <v>2635</v>
      </c>
      <c r="H1874" s="17" t="s">
        <v>2046</v>
      </c>
      <c r="I1874" s="17" t="s">
        <v>2053</v>
      </c>
      <c r="J1874" s="17" t="s">
        <v>2054</v>
      </c>
      <c r="K1874" s="17" t="s">
        <v>2055</v>
      </c>
    </row>
    <row r="1875" spans="1:11">
      <c r="A1875" s="17" t="s">
        <v>1025</v>
      </c>
      <c r="B1875" s="17" t="s">
        <v>966</v>
      </c>
      <c r="C1875" s="17" t="s">
        <v>2042</v>
      </c>
      <c r="D1875" s="17" t="s">
        <v>2646</v>
      </c>
      <c r="E1875" s="17" t="s">
        <v>2955</v>
      </c>
      <c r="F1875" t="s">
        <v>2634</v>
      </c>
      <c r="G1875" s="17" t="s">
        <v>2635</v>
      </c>
      <c r="H1875" s="17" t="s">
        <v>2046</v>
      </c>
      <c r="I1875" s="17" t="s">
        <v>2053</v>
      </c>
      <c r="J1875" s="17" t="s">
        <v>2054</v>
      </c>
      <c r="K1875" s="17" t="s">
        <v>2055</v>
      </c>
    </row>
    <row r="1876" spans="1:11">
      <c r="A1876" s="17" t="s">
        <v>1025</v>
      </c>
      <c r="B1876" s="17" t="s">
        <v>966</v>
      </c>
      <c r="C1876" s="17" t="s">
        <v>2042</v>
      </c>
      <c r="D1876" s="17" t="s">
        <v>2647</v>
      </c>
      <c r="E1876" s="17" t="s">
        <v>2955</v>
      </c>
      <c r="F1876" t="s">
        <v>2634</v>
      </c>
      <c r="G1876" s="17" t="s">
        <v>2635</v>
      </c>
      <c r="H1876" s="17" t="s">
        <v>2046</v>
      </c>
      <c r="I1876" s="17" t="s">
        <v>2053</v>
      </c>
      <c r="J1876" s="17" t="s">
        <v>2054</v>
      </c>
      <c r="K1876" s="17" t="s">
        <v>2055</v>
      </c>
    </row>
    <row r="1877" spans="1:11">
      <c r="A1877" s="17" t="s">
        <v>1025</v>
      </c>
      <c r="B1877" s="17" t="s">
        <v>966</v>
      </c>
      <c r="C1877" s="17" t="s">
        <v>2042</v>
      </c>
      <c r="D1877" s="17" t="s">
        <v>2648</v>
      </c>
      <c r="E1877" s="17" t="s">
        <v>2955</v>
      </c>
      <c r="F1877" t="s">
        <v>2634</v>
      </c>
      <c r="G1877" s="17" t="s">
        <v>2635</v>
      </c>
      <c r="H1877" s="17" t="s">
        <v>2046</v>
      </c>
      <c r="I1877" s="17" t="s">
        <v>2053</v>
      </c>
      <c r="J1877" s="17" t="s">
        <v>2054</v>
      </c>
      <c r="K1877" s="17" t="s">
        <v>2055</v>
      </c>
    </row>
    <row r="1878" spans="1:11">
      <c r="A1878" s="17" t="s">
        <v>1025</v>
      </c>
      <c r="B1878" s="17" t="s">
        <v>966</v>
      </c>
      <c r="C1878" s="17" t="s">
        <v>2042</v>
      </c>
      <c r="D1878" s="17" t="s">
        <v>2649</v>
      </c>
      <c r="E1878" s="17" t="s">
        <v>2955</v>
      </c>
      <c r="F1878" t="s">
        <v>2634</v>
      </c>
      <c r="G1878" s="17" t="s">
        <v>2635</v>
      </c>
      <c r="H1878" s="17" t="s">
        <v>2046</v>
      </c>
      <c r="I1878" s="17" t="s">
        <v>2053</v>
      </c>
      <c r="J1878" s="17" t="s">
        <v>2054</v>
      </c>
      <c r="K1878" s="17" t="s">
        <v>2055</v>
      </c>
    </row>
    <row r="1879" spans="1:11">
      <c r="A1879" s="17" t="s">
        <v>1025</v>
      </c>
      <c r="B1879" s="17" t="s">
        <v>966</v>
      </c>
      <c r="C1879" s="17" t="s">
        <v>2042</v>
      </c>
      <c r="D1879" s="17" t="s">
        <v>2650</v>
      </c>
      <c r="E1879" s="17" t="s">
        <v>2955</v>
      </c>
      <c r="F1879" t="s">
        <v>2634</v>
      </c>
      <c r="G1879" s="17" t="s">
        <v>2635</v>
      </c>
      <c r="H1879" s="17" t="s">
        <v>2046</v>
      </c>
      <c r="I1879" s="17" t="s">
        <v>2053</v>
      </c>
      <c r="J1879" s="17" t="s">
        <v>2054</v>
      </c>
      <c r="K1879" s="17" t="s">
        <v>2055</v>
      </c>
    </row>
    <row r="1880" spans="1:11">
      <c r="A1880" s="17" t="s">
        <v>1025</v>
      </c>
      <c r="B1880" s="17" t="s">
        <v>966</v>
      </c>
      <c r="C1880" s="17" t="s">
        <v>2042</v>
      </c>
      <c r="D1880" s="17" t="s">
        <v>2651</v>
      </c>
      <c r="E1880" s="17" t="s">
        <v>2955</v>
      </c>
      <c r="F1880" t="s">
        <v>2067</v>
      </c>
      <c r="G1880" s="17" t="s">
        <v>2068</v>
      </c>
      <c r="H1880" s="17" t="s">
        <v>2046</v>
      </c>
      <c r="I1880" s="17" t="s">
        <v>2053</v>
      </c>
      <c r="J1880" s="17" t="s">
        <v>2054</v>
      </c>
      <c r="K1880" s="17" t="s">
        <v>2055</v>
      </c>
    </row>
    <row r="1881" spans="1:11">
      <c r="A1881" s="17" t="s">
        <v>1025</v>
      </c>
      <c r="B1881" s="17" t="s">
        <v>966</v>
      </c>
      <c r="C1881" s="17" t="s">
        <v>2042</v>
      </c>
      <c r="D1881" s="17" t="s">
        <v>2652</v>
      </c>
      <c r="E1881" s="17" t="s">
        <v>2955</v>
      </c>
      <c r="F1881" t="s">
        <v>2268</v>
      </c>
      <c r="G1881" s="17" t="s">
        <v>2269</v>
      </c>
      <c r="H1881" s="17" t="s">
        <v>2046</v>
      </c>
      <c r="I1881" s="17" t="s">
        <v>2053</v>
      </c>
      <c r="J1881" s="17" t="s">
        <v>2054</v>
      </c>
      <c r="K1881" s="17" t="s">
        <v>2055</v>
      </c>
    </row>
    <row r="1882" spans="1:11">
      <c r="A1882" s="17" t="s">
        <v>1025</v>
      </c>
      <c r="B1882" s="17" t="s">
        <v>966</v>
      </c>
      <c r="C1882" s="17" t="s">
        <v>2042</v>
      </c>
      <c r="D1882" s="17" t="s">
        <v>2653</v>
      </c>
      <c r="E1882" s="17" t="s">
        <v>2955</v>
      </c>
      <c r="F1882" t="s">
        <v>2071</v>
      </c>
      <c r="G1882" s="17" t="s">
        <v>2072</v>
      </c>
      <c r="H1882" s="17" t="s">
        <v>2046</v>
      </c>
      <c r="I1882" s="17" t="s">
        <v>2053</v>
      </c>
      <c r="J1882" s="17" t="s">
        <v>2054</v>
      </c>
      <c r="K1882" s="17" t="s">
        <v>2055</v>
      </c>
    </row>
    <row r="1883" spans="1:11">
      <c r="A1883" s="17" t="s">
        <v>1025</v>
      </c>
      <c r="B1883" s="17" t="s">
        <v>966</v>
      </c>
      <c r="C1883" s="17" t="s">
        <v>2042</v>
      </c>
      <c r="D1883" s="17" t="s">
        <v>2654</v>
      </c>
      <c r="E1883" s="17" t="s">
        <v>2955</v>
      </c>
      <c r="F1883" t="s">
        <v>2071</v>
      </c>
      <c r="G1883" s="17" t="s">
        <v>2072</v>
      </c>
      <c r="H1883" s="17" t="s">
        <v>2046</v>
      </c>
      <c r="I1883" s="17" t="s">
        <v>2053</v>
      </c>
      <c r="J1883" s="17" t="s">
        <v>2054</v>
      </c>
      <c r="K1883" s="17" t="s">
        <v>2055</v>
      </c>
    </row>
    <row r="1884" spans="1:11">
      <c r="A1884" s="17" t="s">
        <v>1025</v>
      </c>
      <c r="B1884" s="17" t="s">
        <v>966</v>
      </c>
      <c r="C1884" s="17" t="s">
        <v>2042</v>
      </c>
      <c r="D1884" s="17" t="s">
        <v>2655</v>
      </c>
      <c r="E1884" s="17" t="s">
        <v>2955</v>
      </c>
      <c r="F1884" t="s">
        <v>2067</v>
      </c>
      <c r="G1884" s="17" t="s">
        <v>2068</v>
      </c>
      <c r="H1884" s="17" t="s">
        <v>2046</v>
      </c>
      <c r="I1884" s="17" t="s">
        <v>2053</v>
      </c>
      <c r="J1884" s="17" t="s">
        <v>2054</v>
      </c>
      <c r="K1884" s="17" t="s">
        <v>2055</v>
      </c>
    </row>
    <row r="1885" spans="1:11">
      <c r="A1885" s="17" t="s">
        <v>1025</v>
      </c>
      <c r="B1885" s="17" t="s">
        <v>966</v>
      </c>
      <c r="C1885" s="17" t="s">
        <v>2042</v>
      </c>
      <c r="D1885" s="17" t="s">
        <v>2656</v>
      </c>
      <c r="E1885" s="17" t="s">
        <v>2955</v>
      </c>
      <c r="F1885" t="s">
        <v>2450</v>
      </c>
      <c r="G1885" s="17" t="s">
        <v>2451</v>
      </c>
      <c r="H1885" s="17" t="s">
        <v>2046</v>
      </c>
      <c r="I1885" s="17" t="s">
        <v>2053</v>
      </c>
      <c r="J1885" s="17" t="s">
        <v>2054</v>
      </c>
      <c r="K1885" s="17" t="s">
        <v>2055</v>
      </c>
    </row>
    <row r="1886" spans="1:11">
      <c r="A1886" s="17" t="s">
        <v>1025</v>
      </c>
      <c r="B1886" s="17" t="s">
        <v>966</v>
      </c>
      <c r="C1886" s="17" t="s">
        <v>2042</v>
      </c>
      <c r="D1886" s="17" t="s">
        <v>2657</v>
      </c>
      <c r="E1886" s="17" t="s">
        <v>2955</v>
      </c>
      <c r="F1886" t="s">
        <v>2450</v>
      </c>
      <c r="G1886" s="17" t="s">
        <v>2451</v>
      </c>
      <c r="H1886" s="17" t="s">
        <v>2046</v>
      </c>
      <c r="I1886" s="17" t="s">
        <v>2053</v>
      </c>
      <c r="J1886" s="17" t="s">
        <v>2054</v>
      </c>
      <c r="K1886" s="17" t="s">
        <v>2055</v>
      </c>
    </row>
    <row r="1887" spans="1:11">
      <c r="A1887" s="17" t="s">
        <v>1025</v>
      </c>
      <c r="B1887" s="17" t="s">
        <v>966</v>
      </c>
      <c r="C1887" s="17" t="s">
        <v>2042</v>
      </c>
      <c r="D1887" s="17" t="s">
        <v>2658</v>
      </c>
      <c r="E1887" s="17" t="s">
        <v>2955</v>
      </c>
      <c r="F1887" t="s">
        <v>2450</v>
      </c>
      <c r="G1887" s="17" t="s">
        <v>2451</v>
      </c>
      <c r="H1887" s="17" t="s">
        <v>2046</v>
      </c>
      <c r="I1887" s="17" t="s">
        <v>2053</v>
      </c>
      <c r="J1887" s="17" t="s">
        <v>2054</v>
      </c>
      <c r="K1887" s="17" t="s">
        <v>2055</v>
      </c>
    </row>
    <row r="1888" spans="1:11">
      <c r="A1888" s="17" t="s">
        <v>1025</v>
      </c>
      <c r="B1888" s="17" t="s">
        <v>966</v>
      </c>
      <c r="C1888" s="17" t="s">
        <v>2042</v>
      </c>
      <c r="D1888" s="17" t="s">
        <v>2659</v>
      </c>
      <c r="E1888" s="17" t="s">
        <v>2955</v>
      </c>
      <c r="F1888" t="s">
        <v>2063</v>
      </c>
      <c r="G1888" s="17" t="s">
        <v>2064</v>
      </c>
      <c r="H1888" s="17" t="s">
        <v>2046</v>
      </c>
      <c r="I1888" s="17" t="s">
        <v>2053</v>
      </c>
      <c r="J1888" s="17" t="s">
        <v>2054</v>
      </c>
      <c r="K1888" s="17" t="s">
        <v>2055</v>
      </c>
    </row>
    <row r="1889" spans="1:11">
      <c r="A1889" s="17" t="s">
        <v>1025</v>
      </c>
      <c r="B1889" s="17" t="s">
        <v>966</v>
      </c>
      <c r="C1889" s="17" t="s">
        <v>2042</v>
      </c>
      <c r="D1889" s="17" t="s">
        <v>2660</v>
      </c>
      <c r="E1889" s="17" t="s">
        <v>2955</v>
      </c>
      <c r="F1889" t="s">
        <v>2079</v>
      </c>
      <c r="G1889" s="17" t="s">
        <v>2080</v>
      </c>
      <c r="H1889" s="17" t="s">
        <v>2046</v>
      </c>
      <c r="I1889" s="17" t="s">
        <v>2053</v>
      </c>
      <c r="J1889" s="17" t="s">
        <v>2054</v>
      </c>
      <c r="K1889" s="17" t="s">
        <v>2055</v>
      </c>
    </row>
    <row r="1890" spans="1:11">
      <c r="A1890" s="17" t="s">
        <v>1025</v>
      </c>
      <c r="B1890" s="17" t="s">
        <v>966</v>
      </c>
      <c r="C1890" s="17" t="s">
        <v>2042</v>
      </c>
      <c r="D1890" s="17" t="s">
        <v>2661</v>
      </c>
      <c r="E1890" s="17" t="s">
        <v>2955</v>
      </c>
      <c r="F1890" t="s">
        <v>2067</v>
      </c>
      <c r="G1890" s="17" t="s">
        <v>2068</v>
      </c>
      <c r="H1890" s="17" t="s">
        <v>2046</v>
      </c>
      <c r="I1890" s="17" t="s">
        <v>2053</v>
      </c>
      <c r="J1890" s="17" t="s">
        <v>2054</v>
      </c>
      <c r="K1890" s="17" t="s">
        <v>2055</v>
      </c>
    </row>
    <row r="1891" spans="1:11">
      <c r="A1891" s="17" t="s">
        <v>1025</v>
      </c>
      <c r="B1891" s="17" t="s">
        <v>966</v>
      </c>
      <c r="C1891" s="17" t="s">
        <v>2042</v>
      </c>
      <c r="D1891" s="17" t="s">
        <v>2662</v>
      </c>
      <c r="E1891" s="17" t="s">
        <v>2955</v>
      </c>
      <c r="F1891" t="s">
        <v>2074</v>
      </c>
      <c r="G1891" s="17" t="s">
        <v>2075</v>
      </c>
      <c r="H1891" s="17" t="s">
        <v>2046</v>
      </c>
      <c r="I1891" s="17" t="s">
        <v>2053</v>
      </c>
      <c r="J1891" s="17" t="s">
        <v>2054</v>
      </c>
      <c r="K1891" s="17" t="s">
        <v>2055</v>
      </c>
    </row>
    <row r="1892" spans="1:11">
      <c r="A1892" s="17" t="s">
        <v>1025</v>
      </c>
      <c r="B1892" s="17" t="s">
        <v>966</v>
      </c>
      <c r="C1892" s="17" t="s">
        <v>2042</v>
      </c>
      <c r="D1892" s="17" t="s">
        <v>2663</v>
      </c>
      <c r="E1892" s="17" t="s">
        <v>2955</v>
      </c>
      <c r="F1892" t="s">
        <v>2074</v>
      </c>
      <c r="G1892" s="17" t="s">
        <v>2075</v>
      </c>
      <c r="H1892" s="17" t="s">
        <v>2046</v>
      </c>
      <c r="I1892" s="17" t="s">
        <v>2053</v>
      </c>
      <c r="J1892" s="17" t="s">
        <v>2054</v>
      </c>
      <c r="K1892" s="17" t="s">
        <v>2055</v>
      </c>
    </row>
    <row r="1893" spans="1:11">
      <c r="A1893" s="17" t="s">
        <v>1025</v>
      </c>
      <c r="B1893" s="17" t="s">
        <v>966</v>
      </c>
      <c r="C1893" s="17" t="s">
        <v>2042</v>
      </c>
      <c r="D1893" s="17" t="s">
        <v>2664</v>
      </c>
      <c r="E1893" s="17" t="s">
        <v>2955</v>
      </c>
      <c r="F1893" t="s">
        <v>2083</v>
      </c>
      <c r="G1893" s="17" t="s">
        <v>2084</v>
      </c>
      <c r="H1893" s="17" t="s">
        <v>2046</v>
      </c>
      <c r="I1893" s="17" t="s">
        <v>2053</v>
      </c>
      <c r="J1893" s="17" t="s">
        <v>2054</v>
      </c>
      <c r="K1893" s="17" t="s">
        <v>2055</v>
      </c>
    </row>
    <row r="1894" spans="1:11">
      <c r="A1894" s="17" t="s">
        <v>1025</v>
      </c>
      <c r="B1894" s="17" t="s">
        <v>966</v>
      </c>
      <c r="C1894" s="17" t="s">
        <v>2042</v>
      </c>
      <c r="D1894" s="17" t="s">
        <v>2665</v>
      </c>
      <c r="E1894" s="17" t="s">
        <v>2955</v>
      </c>
      <c r="F1894" t="s">
        <v>2083</v>
      </c>
      <c r="G1894" s="17" t="s">
        <v>2084</v>
      </c>
      <c r="H1894" s="17" t="s">
        <v>2046</v>
      </c>
      <c r="I1894" s="17" t="s">
        <v>2053</v>
      </c>
      <c r="J1894" s="17" t="s">
        <v>2054</v>
      </c>
      <c r="K1894" s="17" t="s">
        <v>2055</v>
      </c>
    </row>
    <row r="1895" spans="1:11">
      <c r="A1895" s="17" t="s">
        <v>1025</v>
      </c>
      <c r="B1895" s="17" t="s">
        <v>966</v>
      </c>
      <c r="C1895" s="17" t="s">
        <v>2042</v>
      </c>
      <c r="D1895" s="17" t="s">
        <v>2666</v>
      </c>
      <c r="E1895" s="17" t="s">
        <v>2955</v>
      </c>
      <c r="F1895" t="s">
        <v>2060</v>
      </c>
      <c r="G1895" s="17" t="s">
        <v>2061</v>
      </c>
      <c r="H1895" s="17" t="s">
        <v>2046</v>
      </c>
      <c r="I1895" s="17" t="s">
        <v>2053</v>
      </c>
      <c r="J1895" s="17" t="s">
        <v>2054</v>
      </c>
      <c r="K1895" s="17" t="s">
        <v>2055</v>
      </c>
    </row>
    <row r="1896" spans="1:11">
      <c r="A1896" s="17" t="s">
        <v>1025</v>
      </c>
      <c r="B1896" s="17" t="s">
        <v>966</v>
      </c>
      <c r="C1896" s="17" t="s">
        <v>2042</v>
      </c>
      <c r="D1896" s="17" t="s">
        <v>2667</v>
      </c>
      <c r="E1896" s="17" t="s">
        <v>2955</v>
      </c>
      <c r="F1896" t="s">
        <v>2074</v>
      </c>
      <c r="G1896" s="17" t="s">
        <v>2075</v>
      </c>
      <c r="H1896" s="17" t="s">
        <v>2046</v>
      </c>
      <c r="I1896" s="17" t="s">
        <v>2053</v>
      </c>
      <c r="J1896" s="17" t="s">
        <v>2054</v>
      </c>
      <c r="K1896" s="17" t="s">
        <v>2055</v>
      </c>
    </row>
    <row r="1897" spans="1:11">
      <c r="A1897" s="17" t="s">
        <v>1025</v>
      </c>
      <c r="B1897" s="17" t="s">
        <v>966</v>
      </c>
      <c r="C1897" s="17" t="s">
        <v>2042</v>
      </c>
      <c r="D1897" s="17" t="s">
        <v>2668</v>
      </c>
      <c r="E1897" s="17" t="s">
        <v>2955</v>
      </c>
      <c r="F1897" t="s">
        <v>2074</v>
      </c>
      <c r="G1897" s="17" t="s">
        <v>2075</v>
      </c>
      <c r="H1897" s="17" t="s">
        <v>2046</v>
      </c>
      <c r="I1897" s="17" t="s">
        <v>2053</v>
      </c>
      <c r="J1897" s="17" t="s">
        <v>2054</v>
      </c>
      <c r="K1897" s="17" t="s">
        <v>2055</v>
      </c>
    </row>
    <row r="1898" spans="1:11">
      <c r="A1898" s="17" t="s">
        <v>1025</v>
      </c>
      <c r="B1898" s="17" t="s">
        <v>966</v>
      </c>
      <c r="C1898" s="17" t="s">
        <v>2042</v>
      </c>
      <c r="D1898" s="17" t="s">
        <v>2669</v>
      </c>
      <c r="E1898" s="17" t="s">
        <v>2955</v>
      </c>
      <c r="F1898" t="s">
        <v>2268</v>
      </c>
      <c r="G1898" s="17" t="s">
        <v>2269</v>
      </c>
      <c r="H1898" s="17" t="s">
        <v>2046</v>
      </c>
      <c r="I1898" s="17" t="s">
        <v>2053</v>
      </c>
      <c r="J1898" s="17" t="s">
        <v>2054</v>
      </c>
      <c r="K1898" s="17" t="s">
        <v>2055</v>
      </c>
    </row>
    <row r="1899" spans="1:11">
      <c r="A1899" s="17" t="s">
        <v>1025</v>
      </c>
      <c r="B1899" s="17" t="s">
        <v>966</v>
      </c>
      <c r="C1899" s="17" t="s">
        <v>2042</v>
      </c>
      <c r="D1899" s="17" t="s">
        <v>2670</v>
      </c>
      <c r="E1899" s="17" t="s">
        <v>2955</v>
      </c>
      <c r="F1899" t="s">
        <v>2083</v>
      </c>
      <c r="G1899" s="17" t="s">
        <v>2084</v>
      </c>
      <c r="H1899" s="17" t="s">
        <v>2046</v>
      </c>
      <c r="I1899" s="17" t="s">
        <v>2053</v>
      </c>
      <c r="J1899" s="17" t="s">
        <v>2054</v>
      </c>
      <c r="K1899" s="17" t="s">
        <v>2055</v>
      </c>
    </row>
    <row r="1900" spans="1:11">
      <c r="A1900" s="17" t="s">
        <v>1025</v>
      </c>
      <c r="B1900" s="17" t="s">
        <v>966</v>
      </c>
      <c r="C1900" s="17" t="s">
        <v>2042</v>
      </c>
      <c r="D1900" s="17" t="s">
        <v>2671</v>
      </c>
      <c r="E1900" s="17" t="s">
        <v>2955</v>
      </c>
      <c r="F1900" t="s">
        <v>2079</v>
      </c>
      <c r="G1900" s="17" t="s">
        <v>2080</v>
      </c>
      <c r="H1900" s="17" t="s">
        <v>2046</v>
      </c>
      <c r="I1900" s="17" t="s">
        <v>2053</v>
      </c>
      <c r="J1900" s="17" t="s">
        <v>2054</v>
      </c>
      <c r="K1900" s="17" t="s">
        <v>2055</v>
      </c>
    </row>
    <row r="1901" spans="1:11">
      <c r="A1901" s="17" t="s">
        <v>1025</v>
      </c>
      <c r="B1901" s="17" t="s">
        <v>966</v>
      </c>
      <c r="C1901" s="17" t="s">
        <v>2042</v>
      </c>
      <c r="D1901" s="17" t="s">
        <v>2672</v>
      </c>
      <c r="E1901" s="17" t="s">
        <v>2955</v>
      </c>
      <c r="F1901" t="s">
        <v>2450</v>
      </c>
      <c r="G1901" s="17" t="s">
        <v>2451</v>
      </c>
      <c r="H1901" s="17" t="s">
        <v>2046</v>
      </c>
      <c r="I1901" s="17" t="s">
        <v>2053</v>
      </c>
      <c r="J1901" s="17" t="s">
        <v>2054</v>
      </c>
      <c r="K1901" s="17" t="s">
        <v>2055</v>
      </c>
    </row>
    <row r="1902" spans="1:11">
      <c r="A1902" s="17" t="s">
        <v>1025</v>
      </c>
      <c r="B1902" s="17" t="s">
        <v>966</v>
      </c>
      <c r="C1902" s="17" t="s">
        <v>2042</v>
      </c>
      <c r="D1902" s="17" t="s">
        <v>2673</v>
      </c>
      <c r="E1902" s="17" t="s">
        <v>2955</v>
      </c>
      <c r="F1902" t="s">
        <v>2051</v>
      </c>
      <c r="G1902" s="17" t="s">
        <v>2052</v>
      </c>
      <c r="H1902" s="17" t="s">
        <v>2046</v>
      </c>
      <c r="I1902" s="17" t="s">
        <v>2053</v>
      </c>
      <c r="J1902" s="17" t="s">
        <v>2054</v>
      </c>
      <c r="K1902" s="17" t="s">
        <v>2055</v>
      </c>
    </row>
    <row r="1903" spans="1:11">
      <c r="A1903" s="17" t="s">
        <v>1025</v>
      </c>
      <c r="B1903" s="17" t="s">
        <v>966</v>
      </c>
      <c r="C1903" s="17" t="s">
        <v>2042</v>
      </c>
      <c r="D1903" s="17" t="s">
        <v>2674</v>
      </c>
      <c r="E1903" s="17" t="s">
        <v>2955</v>
      </c>
      <c r="F1903" t="s">
        <v>2083</v>
      </c>
      <c r="G1903" s="17" t="s">
        <v>2084</v>
      </c>
      <c r="H1903" s="17" t="s">
        <v>2046</v>
      </c>
      <c r="I1903" s="17" t="s">
        <v>2053</v>
      </c>
      <c r="J1903" s="17" t="s">
        <v>2054</v>
      </c>
      <c r="K1903" s="17" t="s">
        <v>2055</v>
      </c>
    </row>
    <row r="1904" spans="1:11">
      <c r="A1904" s="17" t="s">
        <v>1025</v>
      </c>
      <c r="B1904" s="17" t="s">
        <v>966</v>
      </c>
      <c r="C1904" s="17" t="s">
        <v>2042</v>
      </c>
      <c r="D1904" s="17" t="s">
        <v>2675</v>
      </c>
      <c r="E1904" s="17" t="s">
        <v>2955</v>
      </c>
      <c r="F1904" t="s">
        <v>2268</v>
      </c>
      <c r="G1904" s="17" t="s">
        <v>2269</v>
      </c>
      <c r="H1904" s="17" t="s">
        <v>2046</v>
      </c>
      <c r="I1904" s="17" t="s">
        <v>2053</v>
      </c>
      <c r="J1904" s="17" t="s">
        <v>2054</v>
      </c>
      <c r="K1904" s="17" t="s">
        <v>2055</v>
      </c>
    </row>
    <row r="1905" spans="1:11">
      <c r="A1905" s="17" t="s">
        <v>1025</v>
      </c>
      <c r="B1905" s="17" t="s">
        <v>966</v>
      </c>
      <c r="C1905" s="17" t="s">
        <v>2042</v>
      </c>
      <c r="D1905" s="17" t="s">
        <v>2676</v>
      </c>
      <c r="E1905" s="17" t="s">
        <v>2955</v>
      </c>
      <c r="F1905" t="s">
        <v>2083</v>
      </c>
      <c r="G1905" s="17" t="s">
        <v>2084</v>
      </c>
      <c r="H1905" s="17" t="s">
        <v>2046</v>
      </c>
      <c r="I1905" s="17" t="s">
        <v>2053</v>
      </c>
      <c r="J1905" s="17" t="s">
        <v>2054</v>
      </c>
      <c r="K1905" s="17" t="s">
        <v>2055</v>
      </c>
    </row>
    <row r="1906" spans="1:11">
      <c r="A1906" s="17" t="s">
        <v>1025</v>
      </c>
      <c r="B1906" s="17" t="s">
        <v>966</v>
      </c>
      <c r="C1906" s="17" t="s">
        <v>2042</v>
      </c>
      <c r="D1906" s="17" t="s">
        <v>2677</v>
      </c>
      <c r="E1906" s="17" t="s">
        <v>2955</v>
      </c>
      <c r="F1906" t="s">
        <v>2079</v>
      </c>
      <c r="G1906" s="17" t="s">
        <v>2080</v>
      </c>
      <c r="H1906" s="17" t="s">
        <v>2046</v>
      </c>
      <c r="I1906" s="17" t="s">
        <v>2053</v>
      </c>
      <c r="J1906" s="17" t="s">
        <v>2054</v>
      </c>
      <c r="K1906" s="17" t="s">
        <v>2055</v>
      </c>
    </row>
    <row r="1907" spans="1:11">
      <c r="A1907" s="17" t="s">
        <v>1025</v>
      </c>
      <c r="B1907" s="17" t="s">
        <v>966</v>
      </c>
      <c r="C1907" s="17" t="s">
        <v>2042</v>
      </c>
      <c r="D1907" s="17" t="s">
        <v>2678</v>
      </c>
      <c r="E1907" s="17" t="s">
        <v>2955</v>
      </c>
      <c r="F1907" t="s">
        <v>2051</v>
      </c>
      <c r="G1907" s="17" t="s">
        <v>2052</v>
      </c>
      <c r="H1907" s="17" t="s">
        <v>2046</v>
      </c>
      <c r="I1907" s="17" t="s">
        <v>2053</v>
      </c>
      <c r="J1907" s="17" t="s">
        <v>2054</v>
      </c>
      <c r="K1907" s="17" t="s">
        <v>2055</v>
      </c>
    </row>
    <row r="1908" spans="1:11">
      <c r="A1908" s="17" t="s">
        <v>1025</v>
      </c>
      <c r="B1908" s="17" t="s">
        <v>966</v>
      </c>
      <c r="C1908" s="17" t="s">
        <v>2042</v>
      </c>
      <c r="D1908" s="17" t="s">
        <v>2679</v>
      </c>
      <c r="E1908" s="17" t="s">
        <v>2955</v>
      </c>
      <c r="F1908" t="s">
        <v>2067</v>
      </c>
      <c r="G1908" s="17" t="s">
        <v>2068</v>
      </c>
      <c r="H1908" s="17" t="s">
        <v>2046</v>
      </c>
      <c r="I1908" s="17" t="s">
        <v>2053</v>
      </c>
      <c r="J1908" s="17" t="s">
        <v>2054</v>
      </c>
      <c r="K1908" s="17" t="s">
        <v>2055</v>
      </c>
    </row>
    <row r="1909" spans="1:11">
      <c r="A1909" s="17" t="s">
        <v>1025</v>
      </c>
      <c r="B1909" s="17" t="s">
        <v>966</v>
      </c>
      <c r="C1909" s="17" t="s">
        <v>2042</v>
      </c>
      <c r="D1909" s="17" t="s">
        <v>2680</v>
      </c>
      <c r="E1909" s="17" t="s">
        <v>2955</v>
      </c>
      <c r="F1909" t="s">
        <v>2060</v>
      </c>
      <c r="G1909" s="17" t="s">
        <v>2061</v>
      </c>
      <c r="H1909" s="17" t="s">
        <v>2046</v>
      </c>
      <c r="I1909" s="17" t="s">
        <v>2053</v>
      </c>
      <c r="J1909" s="17" t="s">
        <v>2054</v>
      </c>
      <c r="K1909" s="17" t="s">
        <v>2055</v>
      </c>
    </row>
    <row r="1910" spans="1:11">
      <c r="A1910" s="17" t="s">
        <v>1025</v>
      </c>
      <c r="B1910" s="17" t="s">
        <v>966</v>
      </c>
      <c r="C1910" s="17" t="s">
        <v>2042</v>
      </c>
      <c r="D1910" s="17" t="s">
        <v>2681</v>
      </c>
      <c r="E1910" s="17" t="s">
        <v>2955</v>
      </c>
      <c r="F1910" t="s">
        <v>2067</v>
      </c>
      <c r="G1910" s="17" t="s">
        <v>2068</v>
      </c>
      <c r="H1910" s="17" t="s">
        <v>2046</v>
      </c>
      <c r="I1910" s="17" t="s">
        <v>2053</v>
      </c>
      <c r="J1910" s="17" t="s">
        <v>2054</v>
      </c>
      <c r="K1910" s="17" t="s">
        <v>2055</v>
      </c>
    </row>
    <row r="1911" spans="1:11">
      <c r="A1911" s="17" t="s">
        <v>1025</v>
      </c>
      <c r="B1911" s="17" t="s">
        <v>966</v>
      </c>
      <c r="C1911" s="17" t="s">
        <v>2042</v>
      </c>
      <c r="D1911" s="17" t="s">
        <v>2682</v>
      </c>
      <c r="E1911" s="17" t="s">
        <v>2955</v>
      </c>
      <c r="F1911" t="s">
        <v>2071</v>
      </c>
      <c r="G1911" s="17" t="s">
        <v>2072</v>
      </c>
      <c r="H1911" s="17" t="s">
        <v>2046</v>
      </c>
      <c r="I1911" s="17" t="s">
        <v>2053</v>
      </c>
      <c r="J1911" s="17" t="s">
        <v>2054</v>
      </c>
      <c r="K1911" s="17" t="s">
        <v>2055</v>
      </c>
    </row>
    <row r="1912" spans="1:11">
      <c r="A1912" s="17" t="s">
        <v>1025</v>
      </c>
      <c r="B1912" s="17" t="s">
        <v>966</v>
      </c>
      <c r="C1912" s="17" t="s">
        <v>2042</v>
      </c>
      <c r="D1912" s="17" t="s">
        <v>2683</v>
      </c>
      <c r="E1912" s="17" t="s">
        <v>2955</v>
      </c>
      <c r="F1912" t="s">
        <v>2071</v>
      </c>
      <c r="G1912" s="17" t="s">
        <v>2072</v>
      </c>
      <c r="H1912" s="17" t="s">
        <v>2046</v>
      </c>
      <c r="I1912" s="17" t="s">
        <v>2053</v>
      </c>
      <c r="J1912" s="17" t="s">
        <v>2054</v>
      </c>
      <c r="K1912" s="17" t="s">
        <v>2055</v>
      </c>
    </row>
    <row r="1913" spans="1:11">
      <c r="A1913" s="17" t="s">
        <v>1025</v>
      </c>
      <c r="B1913" s="17" t="s">
        <v>966</v>
      </c>
      <c r="C1913" s="17" t="s">
        <v>2042</v>
      </c>
      <c r="D1913" s="17" t="s">
        <v>2684</v>
      </c>
      <c r="E1913" s="17" t="s">
        <v>2955</v>
      </c>
      <c r="F1913" t="s">
        <v>2268</v>
      </c>
      <c r="G1913" s="17" t="s">
        <v>2269</v>
      </c>
      <c r="H1913" s="17" t="s">
        <v>2046</v>
      </c>
      <c r="I1913" s="17" t="s">
        <v>2053</v>
      </c>
      <c r="J1913" s="17" t="s">
        <v>2054</v>
      </c>
      <c r="K1913" s="17" t="s">
        <v>2055</v>
      </c>
    </row>
    <row r="1914" spans="1:11">
      <c r="A1914" s="17" t="s">
        <v>1025</v>
      </c>
      <c r="B1914" s="17" t="s">
        <v>966</v>
      </c>
      <c r="C1914" s="17" t="s">
        <v>2042</v>
      </c>
      <c r="D1914" s="17" t="s">
        <v>2685</v>
      </c>
      <c r="E1914" s="17" t="s">
        <v>2955</v>
      </c>
      <c r="F1914" t="s">
        <v>2071</v>
      </c>
      <c r="G1914" s="17" t="s">
        <v>2072</v>
      </c>
      <c r="H1914" s="17" t="s">
        <v>2046</v>
      </c>
      <c r="I1914" s="17" t="s">
        <v>2053</v>
      </c>
      <c r="J1914" s="17" t="s">
        <v>2054</v>
      </c>
      <c r="K1914" s="17" t="s">
        <v>2055</v>
      </c>
    </row>
    <row r="1915" spans="1:11">
      <c r="A1915" s="17" t="s">
        <v>1025</v>
      </c>
      <c r="B1915" s="17" t="s">
        <v>966</v>
      </c>
      <c r="C1915" s="17" t="s">
        <v>2042</v>
      </c>
      <c r="D1915" s="17" t="s">
        <v>2686</v>
      </c>
      <c r="E1915" s="17" t="s">
        <v>2955</v>
      </c>
      <c r="F1915" t="s">
        <v>2051</v>
      </c>
      <c r="G1915" s="17" t="s">
        <v>2052</v>
      </c>
      <c r="H1915" s="17" t="s">
        <v>2046</v>
      </c>
      <c r="I1915" s="17" t="s">
        <v>2053</v>
      </c>
      <c r="J1915" s="17" t="s">
        <v>2054</v>
      </c>
      <c r="K1915" s="17" t="s">
        <v>2055</v>
      </c>
    </row>
    <row r="1916" spans="1:11">
      <c r="A1916" s="17" t="s">
        <v>1025</v>
      </c>
      <c r="B1916" s="17" t="s">
        <v>966</v>
      </c>
      <c r="C1916" s="17" t="s">
        <v>2042</v>
      </c>
      <c r="D1916" s="17" t="s">
        <v>2687</v>
      </c>
      <c r="E1916" s="17" t="s">
        <v>2955</v>
      </c>
      <c r="F1916" t="s">
        <v>2450</v>
      </c>
      <c r="G1916" s="17" t="s">
        <v>2451</v>
      </c>
      <c r="H1916" s="17" t="s">
        <v>2046</v>
      </c>
      <c r="I1916" s="17" t="s">
        <v>2053</v>
      </c>
      <c r="J1916" s="17" t="s">
        <v>2054</v>
      </c>
      <c r="K1916" s="17" t="s">
        <v>2055</v>
      </c>
    </row>
    <row r="1917" spans="1:11">
      <c r="A1917" s="17" t="s">
        <v>1025</v>
      </c>
      <c r="B1917" s="17" t="s">
        <v>966</v>
      </c>
      <c r="C1917" s="17" t="s">
        <v>2042</v>
      </c>
      <c r="D1917" s="17" t="s">
        <v>2688</v>
      </c>
      <c r="E1917" s="17" t="s">
        <v>2955</v>
      </c>
      <c r="F1917" t="s">
        <v>2051</v>
      </c>
      <c r="G1917" s="17" t="s">
        <v>2052</v>
      </c>
      <c r="H1917" s="17" t="s">
        <v>2046</v>
      </c>
      <c r="I1917" s="17" t="s">
        <v>2053</v>
      </c>
      <c r="J1917" s="17" t="s">
        <v>2054</v>
      </c>
      <c r="K1917" s="17" t="s">
        <v>2055</v>
      </c>
    </row>
    <row r="1918" spans="1:11">
      <c r="A1918" s="17" t="s">
        <v>1025</v>
      </c>
      <c r="B1918" s="17" t="s">
        <v>966</v>
      </c>
      <c r="C1918" s="17" t="s">
        <v>2042</v>
      </c>
      <c r="D1918" s="17" t="s">
        <v>2689</v>
      </c>
      <c r="E1918" s="17" t="s">
        <v>2955</v>
      </c>
      <c r="F1918" t="s">
        <v>2060</v>
      </c>
      <c r="G1918" s="17" t="s">
        <v>2061</v>
      </c>
      <c r="H1918" s="17" t="s">
        <v>2046</v>
      </c>
      <c r="I1918" s="17" t="s">
        <v>2053</v>
      </c>
      <c r="J1918" s="17" t="s">
        <v>2054</v>
      </c>
      <c r="K1918" s="17" t="s">
        <v>2055</v>
      </c>
    </row>
    <row r="1919" spans="1:11">
      <c r="A1919" s="17" t="s">
        <v>1025</v>
      </c>
      <c r="B1919" s="17" t="s">
        <v>966</v>
      </c>
      <c r="C1919" s="17" t="s">
        <v>2042</v>
      </c>
      <c r="D1919" s="17" t="s">
        <v>2690</v>
      </c>
      <c r="E1919" s="17" t="s">
        <v>2955</v>
      </c>
      <c r="F1919" t="s">
        <v>2067</v>
      </c>
      <c r="G1919" s="17" t="s">
        <v>2068</v>
      </c>
      <c r="H1919" s="17" t="s">
        <v>2046</v>
      </c>
      <c r="I1919" s="17" t="s">
        <v>2053</v>
      </c>
      <c r="J1919" s="17" t="s">
        <v>2054</v>
      </c>
      <c r="K1919" s="17" t="s">
        <v>2055</v>
      </c>
    </row>
    <row r="1920" spans="1:11">
      <c r="A1920" s="17" t="s">
        <v>1025</v>
      </c>
      <c r="B1920" s="17" t="s">
        <v>966</v>
      </c>
      <c r="C1920" s="17" t="s">
        <v>2042</v>
      </c>
      <c r="D1920" s="17" t="s">
        <v>2691</v>
      </c>
      <c r="E1920" s="17" t="s">
        <v>2955</v>
      </c>
      <c r="F1920" t="s">
        <v>2067</v>
      </c>
      <c r="G1920" s="17" t="s">
        <v>2068</v>
      </c>
      <c r="H1920" s="17" t="s">
        <v>2046</v>
      </c>
      <c r="I1920" s="17" t="s">
        <v>2053</v>
      </c>
      <c r="J1920" s="17" t="s">
        <v>2054</v>
      </c>
      <c r="K1920" s="17" t="s">
        <v>2055</v>
      </c>
    </row>
    <row r="1921" spans="1:11">
      <c r="A1921" s="17" t="s">
        <v>1025</v>
      </c>
      <c r="B1921" s="17" t="s">
        <v>966</v>
      </c>
      <c r="C1921" s="17" t="s">
        <v>2042</v>
      </c>
      <c r="D1921" s="17" t="s">
        <v>2692</v>
      </c>
      <c r="E1921" s="17" t="s">
        <v>2955</v>
      </c>
      <c r="F1921" t="s">
        <v>2067</v>
      </c>
      <c r="G1921" s="17" t="s">
        <v>2068</v>
      </c>
      <c r="H1921" s="17" t="s">
        <v>2046</v>
      </c>
      <c r="I1921" s="17" t="s">
        <v>2053</v>
      </c>
      <c r="J1921" s="17" t="s">
        <v>2054</v>
      </c>
      <c r="K1921" s="17" t="s">
        <v>2055</v>
      </c>
    </row>
    <row r="1922" spans="1:11">
      <c r="A1922" s="17" t="s">
        <v>1025</v>
      </c>
      <c r="B1922" s="17" t="s">
        <v>966</v>
      </c>
      <c r="C1922" s="17" t="s">
        <v>2042</v>
      </c>
      <c r="D1922" s="17" t="s">
        <v>2693</v>
      </c>
      <c r="E1922" s="17" t="s">
        <v>2955</v>
      </c>
      <c r="F1922" t="s">
        <v>2400</v>
      </c>
      <c r="G1922" s="17" t="s">
        <v>2401</v>
      </c>
      <c r="H1922" s="17" t="s">
        <v>2046</v>
      </c>
      <c r="I1922" s="17" t="s">
        <v>2053</v>
      </c>
      <c r="J1922" s="17" t="s">
        <v>2054</v>
      </c>
      <c r="K1922" s="17" t="s">
        <v>2055</v>
      </c>
    </row>
    <row r="1923" spans="1:11">
      <c r="A1923" s="17" t="s">
        <v>1025</v>
      </c>
      <c r="B1923" s="17" t="s">
        <v>966</v>
      </c>
      <c r="C1923" s="17" t="s">
        <v>2042</v>
      </c>
      <c r="D1923" s="17" t="s">
        <v>2694</v>
      </c>
      <c r="E1923" s="17" t="s">
        <v>2955</v>
      </c>
      <c r="F1923" t="s">
        <v>2071</v>
      </c>
      <c r="G1923" s="17" t="s">
        <v>2072</v>
      </c>
      <c r="H1923" s="17" t="s">
        <v>2046</v>
      </c>
      <c r="I1923" s="17" t="s">
        <v>2053</v>
      </c>
      <c r="J1923" s="17" t="s">
        <v>2054</v>
      </c>
      <c r="K1923" s="17" t="s">
        <v>2055</v>
      </c>
    </row>
    <row r="1924" spans="1:11">
      <c r="A1924" s="17" t="s">
        <v>1025</v>
      </c>
      <c r="B1924" s="17" t="s">
        <v>966</v>
      </c>
      <c r="C1924" s="17" t="s">
        <v>2042</v>
      </c>
      <c r="D1924" s="17" t="s">
        <v>2695</v>
      </c>
      <c r="E1924" s="17" t="s">
        <v>2955</v>
      </c>
      <c r="F1924" t="s">
        <v>2083</v>
      </c>
      <c r="G1924" s="17" t="s">
        <v>2084</v>
      </c>
      <c r="H1924" s="17" t="s">
        <v>2046</v>
      </c>
      <c r="I1924" s="17" t="s">
        <v>2053</v>
      </c>
      <c r="J1924" s="17" t="s">
        <v>2054</v>
      </c>
      <c r="K1924" s="17" t="s">
        <v>2055</v>
      </c>
    </row>
    <row r="1925" spans="1:11">
      <c r="A1925" s="17" t="s">
        <v>1025</v>
      </c>
      <c r="B1925" s="17" t="s">
        <v>966</v>
      </c>
      <c r="C1925" s="17" t="s">
        <v>2042</v>
      </c>
      <c r="D1925" s="17" t="s">
        <v>2696</v>
      </c>
      <c r="E1925" s="17" t="s">
        <v>2955</v>
      </c>
      <c r="F1925" t="s">
        <v>2067</v>
      </c>
      <c r="G1925" s="17" t="s">
        <v>2068</v>
      </c>
      <c r="H1925" s="17" t="s">
        <v>2046</v>
      </c>
      <c r="I1925" s="17" t="s">
        <v>2053</v>
      </c>
      <c r="J1925" s="17" t="s">
        <v>2054</v>
      </c>
      <c r="K1925" s="17" t="s">
        <v>2055</v>
      </c>
    </row>
    <row r="1926" spans="1:11">
      <c r="A1926" s="17" t="s">
        <v>1025</v>
      </c>
      <c r="B1926" s="17" t="s">
        <v>966</v>
      </c>
      <c r="C1926" s="17" t="s">
        <v>2042</v>
      </c>
      <c r="D1926" s="17" t="s">
        <v>2697</v>
      </c>
      <c r="E1926" s="17" t="s">
        <v>2955</v>
      </c>
      <c r="F1926" t="s">
        <v>2450</v>
      </c>
      <c r="G1926" s="17" t="s">
        <v>2451</v>
      </c>
      <c r="H1926" s="17" t="s">
        <v>2046</v>
      </c>
      <c r="I1926" s="17" t="s">
        <v>2053</v>
      </c>
      <c r="J1926" s="17" t="s">
        <v>2054</v>
      </c>
      <c r="K1926" s="17" t="s">
        <v>2055</v>
      </c>
    </row>
    <row r="1927" spans="1:11">
      <c r="A1927" s="17" t="s">
        <v>1025</v>
      </c>
      <c r="B1927" s="17" t="s">
        <v>966</v>
      </c>
      <c r="C1927" s="17" t="s">
        <v>2042</v>
      </c>
      <c r="D1927" s="17" t="s">
        <v>2698</v>
      </c>
      <c r="E1927" s="17" t="s">
        <v>2955</v>
      </c>
      <c r="F1927" t="s">
        <v>2083</v>
      </c>
      <c r="G1927" s="17" t="s">
        <v>2084</v>
      </c>
      <c r="H1927" s="17" t="s">
        <v>2046</v>
      </c>
      <c r="I1927" s="17" t="s">
        <v>2053</v>
      </c>
      <c r="J1927" s="17" t="s">
        <v>2054</v>
      </c>
      <c r="K1927" s="17" t="s">
        <v>2055</v>
      </c>
    </row>
    <row r="1928" spans="1:11">
      <c r="A1928" s="17" t="s">
        <v>1025</v>
      </c>
      <c r="B1928" s="17" t="s">
        <v>966</v>
      </c>
      <c r="C1928" s="17" t="s">
        <v>2042</v>
      </c>
      <c r="D1928" s="17" t="s">
        <v>2699</v>
      </c>
      <c r="E1928" s="17" t="s">
        <v>2955</v>
      </c>
      <c r="F1928" t="s">
        <v>2450</v>
      </c>
      <c r="G1928" s="17" t="s">
        <v>2451</v>
      </c>
      <c r="H1928" s="17" t="s">
        <v>2046</v>
      </c>
      <c r="I1928" s="17" t="s">
        <v>2053</v>
      </c>
      <c r="J1928" s="17" t="s">
        <v>2054</v>
      </c>
      <c r="K1928" s="17" t="s">
        <v>2055</v>
      </c>
    </row>
    <row r="1929" spans="1:11">
      <c r="A1929" s="17" t="s">
        <v>1025</v>
      </c>
      <c r="B1929" s="17" t="s">
        <v>966</v>
      </c>
      <c r="C1929" s="17" t="s">
        <v>2042</v>
      </c>
      <c r="D1929" s="17" t="s">
        <v>2700</v>
      </c>
      <c r="E1929" s="17" t="s">
        <v>2955</v>
      </c>
      <c r="F1929" t="s">
        <v>2450</v>
      </c>
      <c r="G1929" s="17" t="s">
        <v>2451</v>
      </c>
      <c r="H1929" s="17" t="s">
        <v>2046</v>
      </c>
      <c r="I1929" s="17" t="s">
        <v>2053</v>
      </c>
      <c r="J1929" s="17" t="s">
        <v>2054</v>
      </c>
      <c r="K1929" s="17" t="s">
        <v>2055</v>
      </c>
    </row>
    <row r="1930" spans="1:11">
      <c r="A1930" s="17" t="s">
        <v>1025</v>
      </c>
      <c r="B1930" s="17" t="s">
        <v>966</v>
      </c>
      <c r="C1930" s="17" t="s">
        <v>2042</v>
      </c>
      <c r="D1930" s="17" t="s">
        <v>2701</v>
      </c>
      <c r="E1930" s="17" t="s">
        <v>2955</v>
      </c>
      <c r="F1930" t="s">
        <v>2450</v>
      </c>
      <c r="G1930" s="17" t="s">
        <v>2451</v>
      </c>
      <c r="H1930" s="17" t="s">
        <v>2046</v>
      </c>
      <c r="I1930" s="17" t="s">
        <v>2053</v>
      </c>
      <c r="J1930" s="17" t="s">
        <v>2054</v>
      </c>
      <c r="K1930" s="17" t="s">
        <v>2055</v>
      </c>
    </row>
    <row r="1931" spans="1:11">
      <c r="A1931" s="17" t="s">
        <v>1025</v>
      </c>
      <c r="B1931" s="17" t="s">
        <v>966</v>
      </c>
      <c r="C1931" s="17" t="s">
        <v>2042</v>
      </c>
      <c r="D1931" s="17" t="s">
        <v>2702</v>
      </c>
      <c r="E1931" s="17" t="s">
        <v>2955</v>
      </c>
      <c r="F1931" t="s">
        <v>2067</v>
      </c>
      <c r="G1931" s="17" t="s">
        <v>2068</v>
      </c>
      <c r="H1931" s="17" t="s">
        <v>2046</v>
      </c>
      <c r="I1931" s="17" t="s">
        <v>2053</v>
      </c>
      <c r="J1931" s="17" t="s">
        <v>2054</v>
      </c>
      <c r="K1931" s="17" t="s">
        <v>2055</v>
      </c>
    </row>
    <row r="1932" spans="1:11">
      <c r="A1932" s="17" t="s">
        <v>1025</v>
      </c>
      <c r="B1932" s="17" t="s">
        <v>966</v>
      </c>
      <c r="C1932" s="17" t="s">
        <v>2042</v>
      </c>
      <c r="D1932" s="17" t="s">
        <v>2703</v>
      </c>
      <c r="E1932" s="17" t="s">
        <v>2955</v>
      </c>
      <c r="F1932" t="s">
        <v>2071</v>
      </c>
      <c r="G1932" s="17" t="s">
        <v>2072</v>
      </c>
      <c r="H1932" s="17" t="s">
        <v>2046</v>
      </c>
      <c r="I1932" s="17" t="s">
        <v>2053</v>
      </c>
      <c r="J1932" s="17" t="s">
        <v>2054</v>
      </c>
      <c r="K1932" s="17" t="s">
        <v>2055</v>
      </c>
    </row>
    <row r="1933" spans="1:11">
      <c r="A1933" s="17" t="s">
        <v>1025</v>
      </c>
      <c r="B1933" s="17" t="s">
        <v>966</v>
      </c>
      <c r="C1933" s="17" t="s">
        <v>2042</v>
      </c>
      <c r="D1933" s="17" t="s">
        <v>2704</v>
      </c>
      <c r="E1933" s="17" t="s">
        <v>2955</v>
      </c>
      <c r="F1933" t="s">
        <v>2067</v>
      </c>
      <c r="G1933" s="17" t="s">
        <v>2068</v>
      </c>
      <c r="H1933" s="17" t="s">
        <v>2046</v>
      </c>
      <c r="I1933" s="17" t="s">
        <v>2053</v>
      </c>
      <c r="J1933" s="17" t="s">
        <v>2054</v>
      </c>
      <c r="K1933" s="17" t="s">
        <v>2055</v>
      </c>
    </row>
    <row r="1934" spans="1:11">
      <c r="A1934" s="17" t="s">
        <v>1025</v>
      </c>
      <c r="B1934" s="17" t="s">
        <v>966</v>
      </c>
      <c r="C1934" s="17" t="s">
        <v>2042</v>
      </c>
      <c r="D1934" s="17" t="s">
        <v>2705</v>
      </c>
      <c r="E1934" s="17" t="s">
        <v>2955</v>
      </c>
      <c r="F1934" t="s">
        <v>2051</v>
      </c>
      <c r="G1934" s="17" t="s">
        <v>2052</v>
      </c>
      <c r="H1934" s="17" t="s">
        <v>2046</v>
      </c>
      <c r="I1934" s="17" t="s">
        <v>2053</v>
      </c>
      <c r="J1934" s="17" t="s">
        <v>2054</v>
      </c>
      <c r="K1934" s="17" t="s">
        <v>2055</v>
      </c>
    </row>
    <row r="1935" spans="1:11">
      <c r="A1935" s="17" t="s">
        <v>1025</v>
      </c>
      <c r="B1935" s="17" t="s">
        <v>966</v>
      </c>
      <c r="C1935" s="17" t="s">
        <v>2042</v>
      </c>
      <c r="D1935" s="17" t="s">
        <v>2706</v>
      </c>
      <c r="E1935" s="17" t="s">
        <v>2955</v>
      </c>
      <c r="F1935" t="s">
        <v>2079</v>
      </c>
      <c r="G1935" s="17" t="s">
        <v>2080</v>
      </c>
      <c r="H1935" s="17" t="s">
        <v>2046</v>
      </c>
      <c r="I1935" s="17" t="s">
        <v>2053</v>
      </c>
      <c r="J1935" s="17" t="s">
        <v>2054</v>
      </c>
      <c r="K1935" s="17" t="s">
        <v>2055</v>
      </c>
    </row>
    <row r="1936" spans="1:11">
      <c r="A1936" s="17" t="s">
        <v>1025</v>
      </c>
      <c r="B1936" s="17" t="s">
        <v>966</v>
      </c>
      <c r="C1936" s="17" t="s">
        <v>2042</v>
      </c>
      <c r="D1936" s="17" t="s">
        <v>2707</v>
      </c>
      <c r="E1936" s="17" t="s">
        <v>2955</v>
      </c>
      <c r="F1936" t="s">
        <v>2079</v>
      </c>
      <c r="G1936" s="17" t="s">
        <v>2080</v>
      </c>
      <c r="H1936" s="17" t="s">
        <v>2046</v>
      </c>
      <c r="I1936" s="17" t="s">
        <v>2053</v>
      </c>
      <c r="J1936" s="17" t="s">
        <v>2054</v>
      </c>
      <c r="K1936" s="17" t="s">
        <v>2055</v>
      </c>
    </row>
    <row r="1937" spans="1:11">
      <c r="A1937" s="17" t="s">
        <v>1025</v>
      </c>
      <c r="B1937" s="17" t="s">
        <v>966</v>
      </c>
      <c r="C1937" s="17" t="s">
        <v>2042</v>
      </c>
      <c r="D1937" s="17" t="s">
        <v>2708</v>
      </c>
      <c r="E1937" s="17" t="s">
        <v>2955</v>
      </c>
      <c r="F1937" t="s">
        <v>2060</v>
      </c>
      <c r="G1937" s="17" t="s">
        <v>2061</v>
      </c>
      <c r="H1937" s="17" t="s">
        <v>2046</v>
      </c>
      <c r="I1937" s="17" t="s">
        <v>2053</v>
      </c>
      <c r="J1937" s="17" t="s">
        <v>2054</v>
      </c>
      <c r="K1937" s="17" t="s">
        <v>2055</v>
      </c>
    </row>
    <row r="1938" spans="1:11">
      <c r="A1938" s="17" t="s">
        <v>1025</v>
      </c>
      <c r="B1938" s="17" t="s">
        <v>966</v>
      </c>
      <c r="C1938" s="17" t="s">
        <v>2042</v>
      </c>
      <c r="D1938" s="17" t="s">
        <v>2709</v>
      </c>
      <c r="E1938" s="17" t="s">
        <v>2955</v>
      </c>
      <c r="F1938" t="s">
        <v>2071</v>
      </c>
      <c r="G1938" s="17" t="s">
        <v>2072</v>
      </c>
      <c r="H1938" s="17" t="s">
        <v>2046</v>
      </c>
      <c r="I1938" s="17" t="s">
        <v>2053</v>
      </c>
      <c r="J1938" s="17" t="s">
        <v>2054</v>
      </c>
      <c r="K1938" s="17" t="s">
        <v>2055</v>
      </c>
    </row>
    <row r="1939" spans="1:11">
      <c r="A1939" s="17" t="s">
        <v>1025</v>
      </c>
      <c r="B1939" s="17" t="s">
        <v>966</v>
      </c>
      <c r="C1939" s="17" t="s">
        <v>2042</v>
      </c>
      <c r="D1939" s="17" t="s">
        <v>2710</v>
      </c>
      <c r="E1939" s="17" t="s">
        <v>2955</v>
      </c>
      <c r="F1939" t="s">
        <v>2079</v>
      </c>
      <c r="G1939" s="17" t="s">
        <v>2080</v>
      </c>
      <c r="H1939" s="17" t="s">
        <v>2046</v>
      </c>
      <c r="I1939" s="17" t="s">
        <v>2053</v>
      </c>
      <c r="J1939" s="17" t="s">
        <v>2054</v>
      </c>
      <c r="K1939" s="17" t="s">
        <v>2055</v>
      </c>
    </row>
    <row r="1940" spans="1:11">
      <c r="A1940" s="17" t="s">
        <v>1025</v>
      </c>
      <c r="B1940" s="17" t="s">
        <v>966</v>
      </c>
      <c r="C1940" s="17" t="s">
        <v>2042</v>
      </c>
      <c r="D1940" s="17" t="s">
        <v>2711</v>
      </c>
      <c r="E1940" s="17" t="s">
        <v>2955</v>
      </c>
      <c r="F1940" t="s">
        <v>2083</v>
      </c>
      <c r="G1940" s="17" t="s">
        <v>2084</v>
      </c>
      <c r="H1940" s="17" t="s">
        <v>2046</v>
      </c>
      <c r="I1940" s="17" t="s">
        <v>2053</v>
      </c>
      <c r="J1940" s="17" t="s">
        <v>2054</v>
      </c>
      <c r="K1940" s="17" t="s">
        <v>2055</v>
      </c>
    </row>
    <row r="1941" spans="1:11">
      <c r="A1941" s="17" t="s">
        <v>1025</v>
      </c>
      <c r="B1941" s="17" t="s">
        <v>966</v>
      </c>
      <c r="C1941" s="17" t="s">
        <v>2042</v>
      </c>
      <c r="D1941" s="17" t="s">
        <v>2712</v>
      </c>
      <c r="E1941" s="17" t="s">
        <v>2955</v>
      </c>
      <c r="F1941" t="s">
        <v>2079</v>
      </c>
      <c r="G1941" s="17" t="s">
        <v>2080</v>
      </c>
      <c r="H1941" s="17" t="s">
        <v>2046</v>
      </c>
      <c r="I1941" s="17" t="s">
        <v>2053</v>
      </c>
      <c r="J1941" s="17" t="s">
        <v>2054</v>
      </c>
      <c r="K1941" s="17" t="s">
        <v>2055</v>
      </c>
    </row>
    <row r="1942" spans="1:11">
      <c r="A1942" s="17" t="s">
        <v>1025</v>
      </c>
      <c r="B1942" s="17" t="s">
        <v>966</v>
      </c>
      <c r="C1942" s="17" t="s">
        <v>2042</v>
      </c>
      <c r="D1942" s="17" t="s">
        <v>2713</v>
      </c>
      <c r="E1942" s="17" t="s">
        <v>2955</v>
      </c>
      <c r="F1942" t="s">
        <v>2079</v>
      </c>
      <c r="G1942" s="17" t="s">
        <v>2080</v>
      </c>
      <c r="H1942" s="17" t="s">
        <v>2046</v>
      </c>
      <c r="I1942" s="17" t="s">
        <v>2053</v>
      </c>
      <c r="J1942" s="17" t="s">
        <v>2054</v>
      </c>
      <c r="K1942" s="17" t="s">
        <v>2055</v>
      </c>
    </row>
    <row r="1943" spans="1:11">
      <c r="A1943" s="17" t="s">
        <v>1025</v>
      </c>
      <c r="B1943" s="17" t="s">
        <v>966</v>
      </c>
      <c r="C1943" s="17" t="s">
        <v>2042</v>
      </c>
      <c r="D1943" s="17" t="s">
        <v>2714</v>
      </c>
      <c r="E1943" s="17" t="s">
        <v>2955</v>
      </c>
      <c r="F1943" t="s">
        <v>2051</v>
      </c>
      <c r="G1943" s="17" t="s">
        <v>2052</v>
      </c>
      <c r="H1943" s="17" t="s">
        <v>2046</v>
      </c>
      <c r="I1943" s="17" t="s">
        <v>2053</v>
      </c>
      <c r="J1943" s="17" t="s">
        <v>2054</v>
      </c>
      <c r="K1943" s="17" t="s">
        <v>2055</v>
      </c>
    </row>
    <row r="1944" spans="1:11">
      <c r="A1944" s="17" t="s">
        <v>1025</v>
      </c>
      <c r="B1944" s="17" t="s">
        <v>966</v>
      </c>
      <c r="C1944" s="17" t="s">
        <v>2042</v>
      </c>
      <c r="D1944" s="17" t="s">
        <v>2715</v>
      </c>
      <c r="E1944" s="17" t="s">
        <v>2955</v>
      </c>
      <c r="F1944" t="s">
        <v>2071</v>
      </c>
      <c r="G1944" s="17" t="s">
        <v>2072</v>
      </c>
      <c r="H1944" s="17" t="s">
        <v>2046</v>
      </c>
      <c r="I1944" s="17" t="s">
        <v>2053</v>
      </c>
      <c r="J1944" s="17" t="s">
        <v>2054</v>
      </c>
      <c r="K1944" s="17" t="s">
        <v>2055</v>
      </c>
    </row>
    <row r="1945" spans="1:11">
      <c r="A1945" s="17" t="s">
        <v>1025</v>
      </c>
      <c r="B1945" s="17" t="s">
        <v>966</v>
      </c>
      <c r="C1945" s="17" t="s">
        <v>2042</v>
      </c>
      <c r="D1945" s="17" t="s">
        <v>2716</v>
      </c>
      <c r="E1945" s="17" t="s">
        <v>2955</v>
      </c>
      <c r="F1945" t="s">
        <v>2071</v>
      </c>
      <c r="G1945" s="17" t="s">
        <v>2072</v>
      </c>
      <c r="H1945" s="17" t="s">
        <v>2046</v>
      </c>
      <c r="I1945" s="17" t="s">
        <v>2053</v>
      </c>
      <c r="J1945" s="17" t="s">
        <v>2054</v>
      </c>
      <c r="K1945" s="17" t="s">
        <v>2055</v>
      </c>
    </row>
    <row r="1946" spans="1:11">
      <c r="A1946" s="17" t="s">
        <v>1025</v>
      </c>
      <c r="B1946" s="17" t="s">
        <v>966</v>
      </c>
      <c r="C1946" s="17" t="s">
        <v>2042</v>
      </c>
      <c r="D1946" s="17" t="s">
        <v>2717</v>
      </c>
      <c r="E1946" s="17" t="s">
        <v>2955</v>
      </c>
      <c r="F1946" t="s">
        <v>2060</v>
      </c>
      <c r="G1946" s="17" t="s">
        <v>2061</v>
      </c>
      <c r="H1946" s="17" t="s">
        <v>2046</v>
      </c>
      <c r="I1946" s="17" t="s">
        <v>2053</v>
      </c>
      <c r="J1946" s="17" t="s">
        <v>2054</v>
      </c>
      <c r="K1946" s="17" t="s">
        <v>2055</v>
      </c>
    </row>
    <row r="1947" spans="1:11">
      <c r="A1947" s="17" t="s">
        <v>1025</v>
      </c>
      <c r="B1947" s="17" t="s">
        <v>966</v>
      </c>
      <c r="C1947" s="17" t="s">
        <v>2042</v>
      </c>
      <c r="D1947" s="17" t="s">
        <v>2718</v>
      </c>
      <c r="E1947" s="17" t="s">
        <v>2955</v>
      </c>
      <c r="F1947" t="s">
        <v>2071</v>
      </c>
      <c r="G1947" s="17" t="s">
        <v>2072</v>
      </c>
      <c r="H1947" s="17" t="s">
        <v>2046</v>
      </c>
      <c r="I1947" s="17" t="s">
        <v>2053</v>
      </c>
      <c r="J1947" s="17" t="s">
        <v>2054</v>
      </c>
      <c r="K1947" s="17" t="s">
        <v>2055</v>
      </c>
    </row>
    <row r="1948" spans="1:11">
      <c r="A1948" s="17" t="s">
        <v>1025</v>
      </c>
      <c r="B1948" s="17" t="s">
        <v>966</v>
      </c>
      <c r="C1948" s="17" t="s">
        <v>2042</v>
      </c>
      <c r="D1948" s="17" t="s">
        <v>2719</v>
      </c>
      <c r="E1948" s="17" t="s">
        <v>2955</v>
      </c>
      <c r="F1948" t="s">
        <v>2051</v>
      </c>
      <c r="G1948" s="17" t="s">
        <v>2052</v>
      </c>
      <c r="H1948" s="17" t="s">
        <v>2046</v>
      </c>
      <c r="I1948" s="17" t="s">
        <v>2053</v>
      </c>
      <c r="J1948" s="17" t="s">
        <v>2054</v>
      </c>
      <c r="K1948" s="17" t="s">
        <v>2055</v>
      </c>
    </row>
    <row r="1949" spans="1:11">
      <c r="A1949" s="17" t="s">
        <v>1025</v>
      </c>
      <c r="B1949" s="17" t="s">
        <v>966</v>
      </c>
      <c r="C1949" s="17" t="s">
        <v>2042</v>
      </c>
      <c r="D1949" s="17" t="s">
        <v>2720</v>
      </c>
      <c r="E1949" s="17" t="s">
        <v>2955</v>
      </c>
      <c r="F1949" t="s">
        <v>2079</v>
      </c>
      <c r="G1949" s="17" t="s">
        <v>2080</v>
      </c>
      <c r="H1949" s="17" t="s">
        <v>2046</v>
      </c>
      <c r="I1949" s="17" t="s">
        <v>2053</v>
      </c>
      <c r="J1949" s="17" t="s">
        <v>2054</v>
      </c>
      <c r="K1949" s="17" t="s">
        <v>2055</v>
      </c>
    </row>
    <row r="1950" spans="1:11">
      <c r="A1950" s="17" t="s">
        <v>1025</v>
      </c>
      <c r="B1950" s="17" t="s">
        <v>966</v>
      </c>
      <c r="C1950" s="17" t="s">
        <v>2042</v>
      </c>
      <c r="D1950" s="17" t="s">
        <v>2721</v>
      </c>
      <c r="E1950" s="17" t="s">
        <v>2955</v>
      </c>
      <c r="F1950" t="s">
        <v>2079</v>
      </c>
      <c r="G1950" s="17" t="s">
        <v>2080</v>
      </c>
      <c r="H1950" s="17" t="s">
        <v>2046</v>
      </c>
      <c r="I1950" s="17" t="s">
        <v>2053</v>
      </c>
      <c r="J1950" s="17" t="s">
        <v>2054</v>
      </c>
      <c r="K1950" s="17" t="s">
        <v>2055</v>
      </c>
    </row>
    <row r="1951" spans="1:11">
      <c r="A1951" s="17" t="s">
        <v>1025</v>
      </c>
      <c r="B1951" s="17" t="s">
        <v>966</v>
      </c>
      <c r="C1951" s="17" t="s">
        <v>2042</v>
      </c>
      <c r="D1951" s="17" t="s">
        <v>2722</v>
      </c>
      <c r="E1951" s="17" t="s">
        <v>2955</v>
      </c>
      <c r="F1951" t="s">
        <v>2079</v>
      </c>
      <c r="G1951" s="17" t="s">
        <v>2080</v>
      </c>
      <c r="H1951" s="17" t="s">
        <v>2046</v>
      </c>
      <c r="I1951" s="17" t="s">
        <v>2053</v>
      </c>
      <c r="J1951" s="17" t="s">
        <v>2054</v>
      </c>
      <c r="K1951" s="17" t="s">
        <v>2055</v>
      </c>
    </row>
    <row r="1952" spans="1:11">
      <c r="A1952" s="17" t="s">
        <v>1025</v>
      </c>
      <c r="B1952" s="17" t="s">
        <v>966</v>
      </c>
      <c r="C1952" s="17" t="s">
        <v>2042</v>
      </c>
      <c r="D1952" s="17" t="s">
        <v>2723</v>
      </c>
      <c r="E1952" s="17" t="s">
        <v>2955</v>
      </c>
      <c r="F1952" t="s">
        <v>2268</v>
      </c>
      <c r="G1952" s="17" t="s">
        <v>2269</v>
      </c>
      <c r="H1952" s="17" t="s">
        <v>2046</v>
      </c>
      <c r="I1952" s="17" t="s">
        <v>2053</v>
      </c>
      <c r="J1952" s="17" t="s">
        <v>2054</v>
      </c>
      <c r="K1952" s="17" t="s">
        <v>2055</v>
      </c>
    </row>
    <row r="1953" spans="1:11">
      <c r="A1953" s="17" t="s">
        <v>1025</v>
      </c>
      <c r="B1953" s="17" t="s">
        <v>966</v>
      </c>
      <c r="C1953" s="17" t="s">
        <v>2042</v>
      </c>
      <c r="D1953" s="17" t="s">
        <v>2724</v>
      </c>
      <c r="E1953" s="17" t="s">
        <v>2955</v>
      </c>
      <c r="F1953" t="s">
        <v>2060</v>
      </c>
      <c r="G1953" s="17" t="s">
        <v>2061</v>
      </c>
      <c r="H1953" s="17" t="s">
        <v>2046</v>
      </c>
      <c r="I1953" s="17" t="s">
        <v>2053</v>
      </c>
      <c r="J1953" s="17" t="s">
        <v>2054</v>
      </c>
      <c r="K1953" s="17" t="s">
        <v>2055</v>
      </c>
    </row>
    <row r="1954" spans="1:11">
      <c r="A1954" s="17" t="s">
        <v>1025</v>
      </c>
      <c r="B1954" s="17" t="s">
        <v>966</v>
      </c>
      <c r="C1954" s="17" t="s">
        <v>2042</v>
      </c>
      <c r="D1954" s="17" t="s">
        <v>2725</v>
      </c>
      <c r="E1954" s="17" t="s">
        <v>2955</v>
      </c>
      <c r="F1954" t="s">
        <v>2290</v>
      </c>
      <c r="G1954" s="17" t="s">
        <v>2291</v>
      </c>
      <c r="H1954" s="17" t="s">
        <v>2046</v>
      </c>
      <c r="I1954" s="17" t="s">
        <v>2047</v>
      </c>
      <c r="J1954" s="17" t="s">
        <v>2048</v>
      </c>
      <c r="K1954" s="17" t="s">
        <v>2049</v>
      </c>
    </row>
    <row r="1955" spans="1:11">
      <c r="A1955" s="17" t="s">
        <v>1025</v>
      </c>
      <c r="B1955" s="17" t="s">
        <v>966</v>
      </c>
      <c r="C1955" s="17" t="s">
        <v>2042</v>
      </c>
      <c r="D1955" s="17" t="s">
        <v>2726</v>
      </c>
      <c r="E1955" s="17" t="s">
        <v>2955</v>
      </c>
      <c r="F1955" t="s">
        <v>2290</v>
      </c>
      <c r="G1955" s="17" t="s">
        <v>2291</v>
      </c>
      <c r="H1955" s="17" t="s">
        <v>2046</v>
      </c>
      <c r="I1955" s="17" t="s">
        <v>2047</v>
      </c>
      <c r="J1955" s="17" t="s">
        <v>2048</v>
      </c>
      <c r="K1955" s="17" t="s">
        <v>2049</v>
      </c>
    </row>
    <row r="1956" spans="1:11">
      <c r="A1956" s="17" t="s">
        <v>1025</v>
      </c>
      <c r="B1956" s="17" t="s">
        <v>966</v>
      </c>
      <c r="C1956" s="17" t="s">
        <v>2042</v>
      </c>
      <c r="D1956" s="17" t="s">
        <v>2727</v>
      </c>
      <c r="E1956" s="17" t="s">
        <v>2955</v>
      </c>
      <c r="F1956" t="s">
        <v>2290</v>
      </c>
      <c r="G1956" s="17" t="s">
        <v>2291</v>
      </c>
      <c r="H1956" s="17" t="s">
        <v>2046</v>
      </c>
      <c r="I1956" s="17" t="s">
        <v>2047</v>
      </c>
      <c r="J1956" s="17" t="s">
        <v>2048</v>
      </c>
      <c r="K1956" s="17" t="s">
        <v>2049</v>
      </c>
    </row>
    <row r="1957" spans="1:11">
      <c r="A1957" s="17" t="s">
        <v>1025</v>
      </c>
      <c r="B1957" s="17" t="s">
        <v>966</v>
      </c>
      <c r="C1957" s="17" t="s">
        <v>2042</v>
      </c>
      <c r="D1957" s="17" t="s">
        <v>2728</v>
      </c>
      <c r="E1957" s="17" t="s">
        <v>2955</v>
      </c>
      <c r="F1957" t="s">
        <v>2044</v>
      </c>
      <c r="G1957" s="17" t="s">
        <v>2045</v>
      </c>
      <c r="H1957" s="17" t="s">
        <v>2046</v>
      </c>
      <c r="I1957" s="17" t="s">
        <v>2047</v>
      </c>
      <c r="J1957" s="17" t="s">
        <v>2048</v>
      </c>
      <c r="K1957" s="17" t="s">
        <v>2049</v>
      </c>
    </row>
    <row r="1958" spans="1:11">
      <c r="A1958" s="17" t="s">
        <v>1025</v>
      </c>
      <c r="B1958" s="17" t="s">
        <v>966</v>
      </c>
      <c r="C1958" s="17" t="s">
        <v>2042</v>
      </c>
      <c r="D1958" s="17" t="s">
        <v>2729</v>
      </c>
      <c r="E1958" s="17" t="s">
        <v>2955</v>
      </c>
      <c r="F1958" t="s">
        <v>2295</v>
      </c>
      <c r="G1958" s="17" t="s">
        <v>2296</v>
      </c>
      <c r="H1958" s="17" t="s">
        <v>2046</v>
      </c>
      <c r="I1958" s="17" t="s">
        <v>2047</v>
      </c>
      <c r="J1958" s="17" t="s">
        <v>2048</v>
      </c>
      <c r="K1958" s="17" t="s">
        <v>2049</v>
      </c>
    </row>
    <row r="1959" spans="1:11">
      <c r="A1959" s="17" t="s">
        <v>1025</v>
      </c>
      <c r="B1959" s="17" t="s">
        <v>966</v>
      </c>
      <c r="C1959" s="17" t="s">
        <v>2042</v>
      </c>
      <c r="D1959" s="17" t="s">
        <v>2730</v>
      </c>
      <c r="E1959" s="17" t="s">
        <v>2955</v>
      </c>
      <c r="F1959" t="s">
        <v>2295</v>
      </c>
      <c r="G1959" s="17" t="s">
        <v>2296</v>
      </c>
      <c r="H1959" s="17" t="s">
        <v>2046</v>
      </c>
      <c r="I1959" s="17" t="s">
        <v>2047</v>
      </c>
      <c r="J1959" s="17" t="s">
        <v>2048</v>
      </c>
      <c r="K1959" s="17" t="s">
        <v>2049</v>
      </c>
    </row>
    <row r="1960" spans="1:11">
      <c r="A1960" s="17" t="s">
        <v>1025</v>
      </c>
      <c r="B1960" s="17" t="s">
        <v>966</v>
      </c>
      <c r="C1960" s="17" t="s">
        <v>2042</v>
      </c>
      <c r="D1960" s="17" t="s">
        <v>2731</v>
      </c>
      <c r="E1960" s="17" t="s">
        <v>2955</v>
      </c>
      <c r="F1960" t="s">
        <v>2295</v>
      </c>
      <c r="G1960" s="17" t="s">
        <v>2296</v>
      </c>
      <c r="H1960" s="17" t="s">
        <v>2046</v>
      </c>
      <c r="I1960" s="17" t="s">
        <v>2047</v>
      </c>
      <c r="J1960" s="17" t="s">
        <v>2048</v>
      </c>
      <c r="K1960" s="17" t="s">
        <v>2049</v>
      </c>
    </row>
    <row r="1961" spans="1:11">
      <c r="A1961" s="17" t="s">
        <v>1025</v>
      </c>
      <c r="B1961" s="17" t="s">
        <v>966</v>
      </c>
      <c r="C1961" s="17" t="s">
        <v>2042</v>
      </c>
      <c r="D1961" s="17" t="s">
        <v>2732</v>
      </c>
      <c r="E1961" s="17" t="s">
        <v>2955</v>
      </c>
      <c r="F1961" t="s">
        <v>2295</v>
      </c>
      <c r="G1961" s="17" t="s">
        <v>2296</v>
      </c>
      <c r="H1961" s="17" t="s">
        <v>2046</v>
      </c>
      <c r="I1961" s="17" t="s">
        <v>2047</v>
      </c>
      <c r="J1961" s="17" t="s">
        <v>2048</v>
      </c>
      <c r="K1961" s="17" t="s">
        <v>2049</v>
      </c>
    </row>
    <row r="1962" spans="1:11">
      <c r="A1962" s="17" t="s">
        <v>1025</v>
      </c>
      <c r="B1962" s="17" t="s">
        <v>966</v>
      </c>
      <c r="C1962" s="17" t="s">
        <v>2042</v>
      </c>
      <c r="D1962" s="17" t="s">
        <v>2733</v>
      </c>
      <c r="E1962" s="17" t="s">
        <v>2955</v>
      </c>
      <c r="F1962" t="s">
        <v>2290</v>
      </c>
      <c r="G1962" s="17" t="s">
        <v>2291</v>
      </c>
      <c r="H1962" s="17" t="s">
        <v>2046</v>
      </c>
      <c r="I1962" s="17" t="s">
        <v>2047</v>
      </c>
      <c r="J1962" s="17" t="s">
        <v>2048</v>
      </c>
      <c r="K1962" s="17" t="s">
        <v>2049</v>
      </c>
    </row>
    <row r="1963" spans="1:11">
      <c r="A1963" s="17" t="s">
        <v>1025</v>
      </c>
      <c r="B1963" s="17" t="s">
        <v>966</v>
      </c>
      <c r="C1963" s="17" t="s">
        <v>2042</v>
      </c>
      <c r="D1963" s="17" t="s">
        <v>2734</v>
      </c>
      <c r="E1963" s="17" t="s">
        <v>2955</v>
      </c>
      <c r="F1963" t="s">
        <v>2735</v>
      </c>
      <c r="G1963" s="17" t="s">
        <v>2736</v>
      </c>
      <c r="H1963" s="17" t="s">
        <v>2046</v>
      </c>
      <c r="I1963" s="17" t="s">
        <v>2047</v>
      </c>
      <c r="J1963" s="17" t="s">
        <v>2048</v>
      </c>
      <c r="K1963" s="17" t="s">
        <v>2049</v>
      </c>
    </row>
    <row r="1964" spans="1:11">
      <c r="A1964" s="17" t="s">
        <v>1025</v>
      </c>
      <c r="B1964" s="17" t="s">
        <v>966</v>
      </c>
      <c r="C1964" s="17" t="s">
        <v>2042</v>
      </c>
      <c r="D1964" s="17" t="s">
        <v>2737</v>
      </c>
      <c r="E1964" s="17" t="s">
        <v>2955</v>
      </c>
      <c r="F1964" t="s">
        <v>2143</v>
      </c>
      <c r="G1964" s="17" t="s">
        <v>2144</v>
      </c>
      <c r="H1964" s="17" t="s">
        <v>2100</v>
      </c>
      <c r="I1964" s="17" t="s">
        <v>2047</v>
      </c>
      <c r="J1964" s="17" t="s">
        <v>2048</v>
      </c>
      <c r="K1964" s="17" t="s">
        <v>2049</v>
      </c>
    </row>
    <row r="1965" spans="1:11">
      <c r="A1965" s="17" t="s">
        <v>1025</v>
      </c>
      <c r="B1965" s="17" t="s">
        <v>966</v>
      </c>
      <c r="C1965" s="17" t="s">
        <v>2042</v>
      </c>
      <c r="D1965" s="17" t="s">
        <v>2738</v>
      </c>
      <c r="E1965" s="17" t="s">
        <v>2955</v>
      </c>
      <c r="F1965" t="s">
        <v>2598</v>
      </c>
      <c r="G1965" s="17" t="s">
        <v>2599</v>
      </c>
      <c r="H1965" s="17" t="s">
        <v>2100</v>
      </c>
      <c r="I1965" s="17" t="s">
        <v>2047</v>
      </c>
      <c r="J1965" s="17" t="s">
        <v>2048</v>
      </c>
      <c r="K1965" s="17" t="s">
        <v>2049</v>
      </c>
    </row>
    <row r="1966" spans="1:11">
      <c r="A1966" s="17" t="s">
        <v>1025</v>
      </c>
      <c r="B1966" s="17" t="s">
        <v>966</v>
      </c>
      <c r="C1966" s="17" t="s">
        <v>2042</v>
      </c>
      <c r="D1966" s="17" t="s">
        <v>2739</v>
      </c>
      <c r="E1966" s="17" t="s">
        <v>2955</v>
      </c>
      <c r="F1966" t="s">
        <v>2598</v>
      </c>
      <c r="G1966" s="17" t="s">
        <v>2599</v>
      </c>
      <c r="H1966" s="17" t="s">
        <v>2100</v>
      </c>
      <c r="I1966" s="17" t="s">
        <v>2047</v>
      </c>
      <c r="J1966" s="17" t="s">
        <v>2048</v>
      </c>
      <c r="K1966" s="17" t="s">
        <v>2049</v>
      </c>
    </row>
    <row r="1967" spans="1:11">
      <c r="A1967" s="17" t="s">
        <v>1025</v>
      </c>
      <c r="B1967" s="17" t="s">
        <v>966</v>
      </c>
      <c r="C1967" s="17" t="s">
        <v>2042</v>
      </c>
      <c r="D1967" s="17" t="s">
        <v>2740</v>
      </c>
      <c r="E1967" s="17" t="s">
        <v>2955</v>
      </c>
      <c r="F1967" t="s">
        <v>2598</v>
      </c>
      <c r="G1967" s="17" t="s">
        <v>2599</v>
      </c>
      <c r="H1967" s="17" t="s">
        <v>2100</v>
      </c>
      <c r="I1967" s="17" t="s">
        <v>2047</v>
      </c>
      <c r="J1967" s="17" t="s">
        <v>2048</v>
      </c>
      <c r="K1967" s="17" t="s">
        <v>2049</v>
      </c>
    </row>
    <row r="1968" spans="1:11">
      <c r="A1968" s="17" t="s">
        <v>1025</v>
      </c>
      <c r="B1968" s="17" t="s">
        <v>966</v>
      </c>
      <c r="C1968" s="17" t="s">
        <v>2042</v>
      </c>
      <c r="D1968" s="17" t="s">
        <v>2741</v>
      </c>
      <c r="E1968" s="17" t="s">
        <v>2955</v>
      </c>
      <c r="F1968" t="s">
        <v>2598</v>
      </c>
      <c r="G1968" s="17" t="s">
        <v>2599</v>
      </c>
      <c r="H1968" s="17" t="s">
        <v>2100</v>
      </c>
      <c r="I1968" s="17" t="s">
        <v>2047</v>
      </c>
      <c r="J1968" s="17" t="s">
        <v>2048</v>
      </c>
      <c r="K1968" s="17" t="s">
        <v>2049</v>
      </c>
    </row>
    <row r="1969" spans="1:11">
      <c r="A1969" s="17" t="s">
        <v>1025</v>
      </c>
      <c r="B1969" s="17" t="s">
        <v>966</v>
      </c>
      <c r="C1969" s="17" t="s">
        <v>2042</v>
      </c>
      <c r="D1969" s="17" t="s">
        <v>2742</v>
      </c>
      <c r="E1969" s="17" t="s">
        <v>2955</v>
      </c>
      <c r="F1969" t="s">
        <v>2460</v>
      </c>
      <c r="G1969" s="17" t="s">
        <v>2461</v>
      </c>
      <c r="H1969" s="17" t="s">
        <v>2100</v>
      </c>
      <c r="I1969" s="17" t="s">
        <v>2047</v>
      </c>
      <c r="J1969" s="17" t="s">
        <v>2048</v>
      </c>
      <c r="K1969" s="17" t="s">
        <v>2049</v>
      </c>
    </row>
    <row r="1970" spans="1:11">
      <c r="A1970" s="17" t="s">
        <v>1025</v>
      </c>
      <c r="B1970" s="17" t="s">
        <v>966</v>
      </c>
      <c r="C1970" s="17" t="s">
        <v>2042</v>
      </c>
      <c r="D1970" s="17" t="s">
        <v>2743</v>
      </c>
      <c r="E1970" s="17" t="s">
        <v>2955</v>
      </c>
      <c r="F1970" t="s">
        <v>2744</v>
      </c>
      <c r="G1970" s="17" t="s">
        <v>2745</v>
      </c>
      <c r="H1970" s="17" t="s">
        <v>2100</v>
      </c>
      <c r="I1970" s="17" t="s">
        <v>2047</v>
      </c>
      <c r="J1970" s="17" t="s">
        <v>2048</v>
      </c>
      <c r="K1970" s="17" t="s">
        <v>2049</v>
      </c>
    </row>
    <row r="1971" spans="1:11">
      <c r="A1971" s="17" t="s">
        <v>1025</v>
      </c>
      <c r="B1971" s="17" t="s">
        <v>966</v>
      </c>
      <c r="C1971" s="17" t="s">
        <v>2042</v>
      </c>
      <c r="D1971" s="17" t="s">
        <v>2746</v>
      </c>
      <c r="E1971" s="17" t="s">
        <v>2955</v>
      </c>
      <c r="F1971" t="s">
        <v>2143</v>
      </c>
      <c r="G1971" s="17" t="s">
        <v>2144</v>
      </c>
      <c r="H1971" s="17" t="s">
        <v>2100</v>
      </c>
      <c r="I1971" s="17" t="s">
        <v>2047</v>
      </c>
      <c r="J1971" s="17" t="s">
        <v>2048</v>
      </c>
      <c r="K1971" s="17" t="s">
        <v>2049</v>
      </c>
    </row>
    <row r="1972" spans="1:11">
      <c r="A1972" s="17" t="s">
        <v>1025</v>
      </c>
      <c r="B1972" s="17" t="s">
        <v>966</v>
      </c>
      <c r="C1972" s="17" t="s">
        <v>2042</v>
      </c>
      <c r="D1972" s="17" t="s">
        <v>2747</v>
      </c>
      <c r="E1972" s="17" t="s">
        <v>2955</v>
      </c>
      <c r="F1972" t="s">
        <v>2143</v>
      </c>
      <c r="G1972" s="17" t="s">
        <v>2144</v>
      </c>
      <c r="H1972" s="17" t="s">
        <v>2100</v>
      </c>
      <c r="I1972" s="17" t="s">
        <v>2047</v>
      </c>
      <c r="J1972" s="17" t="s">
        <v>2048</v>
      </c>
      <c r="K1972" s="17" t="s">
        <v>2049</v>
      </c>
    </row>
    <row r="1973" spans="1:11">
      <c r="A1973" s="17" t="s">
        <v>1025</v>
      </c>
      <c r="B1973" s="17" t="s">
        <v>966</v>
      </c>
      <c r="C1973" s="17" t="s">
        <v>2042</v>
      </c>
      <c r="D1973" s="17" t="s">
        <v>2748</v>
      </c>
      <c r="E1973" s="17" t="s">
        <v>2955</v>
      </c>
      <c r="F1973" t="s">
        <v>2143</v>
      </c>
      <c r="G1973" s="17" t="s">
        <v>2144</v>
      </c>
      <c r="H1973" s="17" t="s">
        <v>2100</v>
      </c>
      <c r="I1973" s="17" t="s">
        <v>2047</v>
      </c>
      <c r="J1973" s="17" t="s">
        <v>2048</v>
      </c>
      <c r="K1973" s="17" t="s">
        <v>2049</v>
      </c>
    </row>
    <row r="1974" spans="1:11">
      <c r="A1974" s="17" t="s">
        <v>1025</v>
      </c>
      <c r="B1974" s="17" t="s">
        <v>966</v>
      </c>
      <c r="C1974" s="17" t="s">
        <v>2042</v>
      </c>
      <c r="D1974" s="17" t="s">
        <v>2749</v>
      </c>
      <c r="E1974" s="17" t="s">
        <v>2955</v>
      </c>
      <c r="F1974" t="s">
        <v>2143</v>
      </c>
      <c r="G1974" s="17" t="s">
        <v>2144</v>
      </c>
      <c r="H1974" s="17" t="s">
        <v>2100</v>
      </c>
      <c r="I1974" s="17" t="s">
        <v>2047</v>
      </c>
      <c r="J1974" s="17" t="s">
        <v>2048</v>
      </c>
      <c r="K1974" s="17" t="s">
        <v>2049</v>
      </c>
    </row>
    <row r="1975" spans="1:11">
      <c r="A1975" s="17" t="s">
        <v>1025</v>
      </c>
      <c r="B1975" s="17" t="s">
        <v>966</v>
      </c>
      <c r="C1975" s="17" t="s">
        <v>2042</v>
      </c>
      <c r="D1975" s="17" t="s">
        <v>2750</v>
      </c>
      <c r="E1975" s="17" t="s">
        <v>2955</v>
      </c>
      <c r="F1975" t="s">
        <v>2598</v>
      </c>
      <c r="G1975" s="17" t="s">
        <v>2599</v>
      </c>
      <c r="H1975" s="17" t="s">
        <v>2100</v>
      </c>
      <c r="I1975" s="17" t="s">
        <v>2047</v>
      </c>
      <c r="J1975" s="17" t="s">
        <v>2048</v>
      </c>
      <c r="K1975" s="17" t="s">
        <v>2049</v>
      </c>
    </row>
    <row r="1976" spans="1:11">
      <c r="A1976" s="17" t="s">
        <v>1025</v>
      </c>
      <c r="B1976" s="17" t="s">
        <v>966</v>
      </c>
      <c r="C1976" s="17" t="s">
        <v>2042</v>
      </c>
      <c r="D1976" s="17" t="s">
        <v>2751</v>
      </c>
      <c r="E1976" s="17" t="s">
        <v>2955</v>
      </c>
      <c r="F1976" t="s">
        <v>2460</v>
      </c>
      <c r="G1976" s="17" t="s">
        <v>2461</v>
      </c>
      <c r="H1976" s="17" t="s">
        <v>2100</v>
      </c>
      <c r="I1976" s="17" t="s">
        <v>2047</v>
      </c>
      <c r="J1976" s="17" t="s">
        <v>2048</v>
      </c>
      <c r="K1976" s="17" t="s">
        <v>2049</v>
      </c>
    </row>
    <row r="1977" spans="1:11">
      <c r="A1977" s="17" t="s">
        <v>1025</v>
      </c>
      <c r="B1977" s="17" t="s">
        <v>966</v>
      </c>
      <c r="C1977" s="17" t="s">
        <v>2042</v>
      </c>
      <c r="D1977" s="17" t="s">
        <v>2752</v>
      </c>
      <c r="E1977" s="17" t="s">
        <v>2955</v>
      </c>
      <c r="F1977" t="s">
        <v>2744</v>
      </c>
      <c r="G1977" s="17" t="s">
        <v>2745</v>
      </c>
      <c r="H1977" s="17" t="s">
        <v>2100</v>
      </c>
      <c r="I1977" s="17" t="s">
        <v>2047</v>
      </c>
      <c r="J1977" s="17" t="s">
        <v>2048</v>
      </c>
      <c r="K1977" s="17" t="s">
        <v>2049</v>
      </c>
    </row>
    <row r="1978" spans="1:11">
      <c r="A1978" s="17" t="s">
        <v>1025</v>
      </c>
      <c r="B1978" s="17" t="s">
        <v>966</v>
      </c>
      <c r="C1978" s="17" t="s">
        <v>2042</v>
      </c>
      <c r="D1978" s="17" t="s">
        <v>2753</v>
      </c>
      <c r="E1978" s="17" t="s">
        <v>2955</v>
      </c>
      <c r="F1978" t="s">
        <v>2754</v>
      </c>
      <c r="G1978" s="17" t="s">
        <v>2755</v>
      </c>
      <c r="H1978" s="17" t="s">
        <v>2100</v>
      </c>
      <c r="I1978" s="17" t="s">
        <v>2047</v>
      </c>
      <c r="J1978" s="17" t="s">
        <v>2048</v>
      </c>
      <c r="K1978" s="17" t="s">
        <v>2049</v>
      </c>
    </row>
    <row r="1979" spans="1:11">
      <c r="A1979" s="17" t="s">
        <v>1025</v>
      </c>
      <c r="B1979" s="17" t="s">
        <v>966</v>
      </c>
      <c r="C1979" s="17" t="s">
        <v>2042</v>
      </c>
      <c r="D1979" s="17" t="s">
        <v>2756</v>
      </c>
      <c r="E1979" s="17" t="s">
        <v>2955</v>
      </c>
      <c r="F1979" t="s">
        <v>2598</v>
      </c>
      <c r="G1979" s="17" t="s">
        <v>2599</v>
      </c>
      <c r="H1979" s="17" t="s">
        <v>2100</v>
      </c>
      <c r="I1979" s="17" t="s">
        <v>2047</v>
      </c>
      <c r="J1979" s="17" t="s">
        <v>2048</v>
      </c>
      <c r="K1979" s="17" t="s">
        <v>2049</v>
      </c>
    </row>
    <row r="1980" spans="1:11">
      <c r="A1980" s="17" t="s">
        <v>1025</v>
      </c>
      <c r="B1980" s="17" t="s">
        <v>966</v>
      </c>
      <c r="C1980" s="17" t="s">
        <v>2042</v>
      </c>
      <c r="D1980" s="17" t="s">
        <v>2757</v>
      </c>
      <c r="E1980" s="17" t="s">
        <v>2955</v>
      </c>
      <c r="F1980" t="s">
        <v>2143</v>
      </c>
      <c r="G1980" s="17" t="s">
        <v>2144</v>
      </c>
      <c r="H1980" s="17" t="s">
        <v>2100</v>
      </c>
      <c r="I1980" s="17" t="s">
        <v>2047</v>
      </c>
      <c r="J1980" s="17" t="s">
        <v>2048</v>
      </c>
      <c r="K1980" s="17" t="s">
        <v>2049</v>
      </c>
    </row>
    <row r="1981" spans="1:11">
      <c r="A1981" s="17" t="s">
        <v>1025</v>
      </c>
      <c r="B1981" s="17" t="s">
        <v>966</v>
      </c>
      <c r="C1981" s="17" t="s">
        <v>2042</v>
      </c>
      <c r="D1981" s="17" t="s">
        <v>2758</v>
      </c>
      <c r="E1981" s="17" t="s">
        <v>2955</v>
      </c>
      <c r="F1981" t="s">
        <v>2143</v>
      </c>
      <c r="G1981" s="17" t="s">
        <v>2144</v>
      </c>
      <c r="H1981" s="17" t="s">
        <v>2100</v>
      </c>
      <c r="I1981" s="17" t="s">
        <v>2047</v>
      </c>
      <c r="J1981" s="17" t="s">
        <v>2048</v>
      </c>
      <c r="K1981" s="17" t="s">
        <v>2049</v>
      </c>
    </row>
    <row r="1982" spans="1:11">
      <c r="A1982" s="17" t="s">
        <v>1025</v>
      </c>
      <c r="B1982" s="17" t="s">
        <v>966</v>
      </c>
      <c r="C1982" s="17" t="s">
        <v>2042</v>
      </c>
      <c r="D1982" s="17" t="s">
        <v>2759</v>
      </c>
      <c r="E1982" s="17" t="s">
        <v>2955</v>
      </c>
      <c r="F1982" t="s">
        <v>2735</v>
      </c>
      <c r="G1982" s="17" t="s">
        <v>2736</v>
      </c>
      <c r="H1982" s="17" t="s">
        <v>2046</v>
      </c>
      <c r="I1982" s="17" t="s">
        <v>2047</v>
      </c>
      <c r="J1982" s="17" t="s">
        <v>2048</v>
      </c>
      <c r="K1982" s="17" t="s">
        <v>2049</v>
      </c>
    </row>
    <row r="1983" spans="1:11">
      <c r="A1983" s="17" t="s">
        <v>1025</v>
      </c>
      <c r="B1983" s="17" t="s">
        <v>966</v>
      </c>
      <c r="C1983" s="17" t="s">
        <v>2042</v>
      </c>
      <c r="D1983" s="17" t="s">
        <v>2760</v>
      </c>
      <c r="E1983" s="17" t="s">
        <v>2955</v>
      </c>
      <c r="F1983" t="s">
        <v>2598</v>
      </c>
      <c r="G1983" s="17" t="s">
        <v>2599</v>
      </c>
      <c r="H1983" s="17" t="s">
        <v>2100</v>
      </c>
      <c r="I1983" s="17" t="s">
        <v>2047</v>
      </c>
      <c r="J1983" s="17" t="s">
        <v>2048</v>
      </c>
      <c r="K1983" s="17" t="s">
        <v>2049</v>
      </c>
    </row>
    <row r="1984" spans="1:11">
      <c r="A1984" s="17" t="s">
        <v>1025</v>
      </c>
      <c r="B1984" s="17" t="s">
        <v>966</v>
      </c>
      <c r="C1984" s="17" t="s">
        <v>2042</v>
      </c>
      <c r="D1984" s="17" t="s">
        <v>2761</v>
      </c>
      <c r="E1984" s="17" t="s">
        <v>2955</v>
      </c>
      <c r="F1984" t="s">
        <v>2143</v>
      </c>
      <c r="G1984" s="17" t="s">
        <v>2144</v>
      </c>
      <c r="H1984" s="17" t="s">
        <v>2100</v>
      </c>
      <c r="I1984" s="17" t="s">
        <v>2047</v>
      </c>
      <c r="J1984" s="17" t="s">
        <v>2048</v>
      </c>
      <c r="K1984" s="17" t="s">
        <v>2049</v>
      </c>
    </row>
    <row r="1985" spans="1:11">
      <c r="A1985" s="17" t="s">
        <v>1025</v>
      </c>
      <c r="B1985" s="17" t="s">
        <v>966</v>
      </c>
      <c r="C1985" s="17" t="s">
        <v>2042</v>
      </c>
      <c r="D1985" s="17" t="s">
        <v>2762</v>
      </c>
      <c r="E1985" s="17" t="s">
        <v>2955</v>
      </c>
      <c r="F1985" t="s">
        <v>2598</v>
      </c>
      <c r="G1985" s="17" t="s">
        <v>2599</v>
      </c>
      <c r="H1985" s="17" t="s">
        <v>2100</v>
      </c>
      <c r="I1985" s="17" t="s">
        <v>2047</v>
      </c>
      <c r="J1985" s="17" t="s">
        <v>2048</v>
      </c>
      <c r="K1985" s="17" t="s">
        <v>2049</v>
      </c>
    </row>
    <row r="1986" spans="1:11">
      <c r="A1986" s="17" t="s">
        <v>1025</v>
      </c>
      <c r="B1986" s="17" t="s">
        <v>966</v>
      </c>
      <c r="C1986" s="17" t="s">
        <v>2042</v>
      </c>
      <c r="D1986" s="17" t="s">
        <v>2763</v>
      </c>
      <c r="E1986" s="17" t="s">
        <v>2955</v>
      </c>
      <c r="F1986" t="s">
        <v>2143</v>
      </c>
      <c r="G1986" s="17" t="s">
        <v>2144</v>
      </c>
      <c r="H1986" s="17" t="s">
        <v>2100</v>
      </c>
      <c r="I1986" s="17" t="s">
        <v>2047</v>
      </c>
      <c r="J1986" s="17" t="s">
        <v>2048</v>
      </c>
      <c r="K1986" s="17" t="s">
        <v>2049</v>
      </c>
    </row>
    <row r="1987" spans="1:11">
      <c r="A1987" s="17" t="s">
        <v>1025</v>
      </c>
      <c r="B1987" s="17" t="s">
        <v>966</v>
      </c>
      <c r="C1987" s="17" t="s">
        <v>2042</v>
      </c>
      <c r="D1987" s="17" t="s">
        <v>2764</v>
      </c>
      <c r="E1987" s="17" t="s">
        <v>2955</v>
      </c>
      <c r="F1987" t="s">
        <v>2754</v>
      </c>
      <c r="G1987" s="17" t="s">
        <v>2755</v>
      </c>
      <c r="H1987" s="17" t="s">
        <v>2100</v>
      </c>
      <c r="I1987" s="17" t="s">
        <v>2047</v>
      </c>
      <c r="J1987" s="17" t="s">
        <v>2048</v>
      </c>
      <c r="K1987" s="17" t="s">
        <v>2049</v>
      </c>
    </row>
    <row r="1988" spans="1:11">
      <c r="A1988" s="17" t="s">
        <v>1025</v>
      </c>
      <c r="B1988" s="17" t="s">
        <v>966</v>
      </c>
      <c r="C1988" s="17" t="s">
        <v>2042</v>
      </c>
      <c r="D1988" s="17" t="s">
        <v>2765</v>
      </c>
      <c r="E1988" s="17" t="s">
        <v>2955</v>
      </c>
      <c r="F1988" t="s">
        <v>2754</v>
      </c>
      <c r="G1988" s="17" t="s">
        <v>2755</v>
      </c>
      <c r="H1988" s="17" t="s">
        <v>2100</v>
      </c>
      <c r="I1988" s="17" t="s">
        <v>2047</v>
      </c>
      <c r="J1988" s="17" t="s">
        <v>2048</v>
      </c>
      <c r="K1988" s="17" t="s">
        <v>2049</v>
      </c>
    </row>
    <row r="1989" spans="1:11">
      <c r="A1989" s="17" t="s">
        <v>1025</v>
      </c>
      <c r="B1989" s="17" t="s">
        <v>966</v>
      </c>
      <c r="C1989" s="17" t="s">
        <v>2042</v>
      </c>
      <c r="D1989" s="17" t="s">
        <v>2766</v>
      </c>
      <c r="E1989" s="17" t="s">
        <v>2955</v>
      </c>
      <c r="F1989" t="s">
        <v>2744</v>
      </c>
      <c r="G1989" s="17" t="s">
        <v>2745</v>
      </c>
      <c r="H1989" s="17" t="s">
        <v>2100</v>
      </c>
      <c r="I1989" s="17" t="s">
        <v>2047</v>
      </c>
      <c r="J1989" s="17" t="s">
        <v>2048</v>
      </c>
      <c r="K1989" s="17" t="s">
        <v>2049</v>
      </c>
    </row>
    <row r="1990" spans="1:11">
      <c r="A1990" s="17" t="s">
        <v>1025</v>
      </c>
      <c r="B1990" s="17" t="s">
        <v>966</v>
      </c>
      <c r="C1990" s="17" t="s">
        <v>2042</v>
      </c>
      <c r="D1990" s="17" t="s">
        <v>2767</v>
      </c>
      <c r="E1990" s="17" t="s">
        <v>2955</v>
      </c>
      <c r="F1990" t="s">
        <v>2744</v>
      </c>
      <c r="G1990" s="17" t="s">
        <v>2745</v>
      </c>
      <c r="H1990" s="17" t="s">
        <v>2100</v>
      </c>
      <c r="I1990" s="17" t="s">
        <v>2047</v>
      </c>
      <c r="J1990" s="17" t="s">
        <v>2048</v>
      </c>
      <c r="K1990" s="17" t="s">
        <v>2049</v>
      </c>
    </row>
    <row r="1991" spans="1:11">
      <c r="A1991" s="17" t="s">
        <v>1025</v>
      </c>
      <c r="B1991" s="17" t="s">
        <v>966</v>
      </c>
      <c r="C1991" s="17" t="s">
        <v>2042</v>
      </c>
      <c r="D1991" s="17" t="s">
        <v>2768</v>
      </c>
      <c r="E1991" s="17" t="s">
        <v>2955</v>
      </c>
      <c r="F1991" t="s">
        <v>2754</v>
      </c>
      <c r="G1991" s="17" t="s">
        <v>2755</v>
      </c>
      <c r="H1991" s="17" t="s">
        <v>2100</v>
      </c>
      <c r="I1991" s="17" t="s">
        <v>2047</v>
      </c>
      <c r="J1991" s="17" t="s">
        <v>2048</v>
      </c>
      <c r="K1991" s="17" t="s">
        <v>2049</v>
      </c>
    </row>
    <row r="1992" spans="1:11">
      <c r="A1992" s="17" t="s">
        <v>1025</v>
      </c>
      <c r="B1992" s="17" t="s">
        <v>966</v>
      </c>
      <c r="C1992" s="17" t="s">
        <v>2042</v>
      </c>
      <c r="D1992" s="17" t="s">
        <v>2769</v>
      </c>
      <c r="E1992" s="17" t="s">
        <v>2955</v>
      </c>
      <c r="F1992" t="s">
        <v>2598</v>
      </c>
      <c r="G1992" s="17" t="s">
        <v>2599</v>
      </c>
      <c r="H1992" s="17" t="s">
        <v>2100</v>
      </c>
      <c r="I1992" s="17" t="s">
        <v>2047</v>
      </c>
      <c r="J1992" s="17" t="s">
        <v>2048</v>
      </c>
      <c r="K1992" s="17" t="s">
        <v>2049</v>
      </c>
    </row>
    <row r="1993" spans="1:11">
      <c r="A1993" s="17" t="s">
        <v>1025</v>
      </c>
      <c r="B1993" s="17" t="s">
        <v>966</v>
      </c>
      <c r="C1993" s="17" t="s">
        <v>2042</v>
      </c>
      <c r="D1993" s="17" t="s">
        <v>2770</v>
      </c>
      <c r="E1993" s="17" t="s">
        <v>2955</v>
      </c>
      <c r="F1993" t="s">
        <v>2598</v>
      </c>
      <c r="G1993" s="17" t="s">
        <v>2599</v>
      </c>
      <c r="H1993" s="17" t="s">
        <v>2100</v>
      </c>
      <c r="I1993" s="17" t="s">
        <v>2047</v>
      </c>
      <c r="J1993" s="17" t="s">
        <v>2048</v>
      </c>
      <c r="K1993" s="17" t="s">
        <v>2049</v>
      </c>
    </row>
    <row r="1994" spans="1:11">
      <c r="A1994" s="17" t="s">
        <v>1025</v>
      </c>
      <c r="B1994" s="17" t="s">
        <v>966</v>
      </c>
      <c r="C1994" s="17" t="s">
        <v>2042</v>
      </c>
      <c r="D1994" s="17" t="s">
        <v>2771</v>
      </c>
      <c r="E1994" s="17" t="s">
        <v>2955</v>
      </c>
      <c r="F1994" t="s">
        <v>2143</v>
      </c>
      <c r="G1994" s="17" t="s">
        <v>2144</v>
      </c>
      <c r="H1994" s="17" t="s">
        <v>2100</v>
      </c>
      <c r="I1994" s="17" t="s">
        <v>2047</v>
      </c>
      <c r="J1994" s="17" t="s">
        <v>2048</v>
      </c>
      <c r="K1994" s="17" t="s">
        <v>2049</v>
      </c>
    </row>
    <row r="1995" spans="1:11">
      <c r="A1995" s="17" t="s">
        <v>1025</v>
      </c>
      <c r="B1995" s="17" t="s">
        <v>966</v>
      </c>
      <c r="C1995" s="17" t="s">
        <v>2042</v>
      </c>
      <c r="D1995" s="17" t="s">
        <v>2772</v>
      </c>
      <c r="E1995" s="17" t="s">
        <v>2955</v>
      </c>
      <c r="F1995" t="s">
        <v>2143</v>
      </c>
      <c r="G1995" s="17" t="s">
        <v>2144</v>
      </c>
      <c r="H1995" s="17" t="s">
        <v>2100</v>
      </c>
      <c r="I1995" s="17" t="s">
        <v>2047</v>
      </c>
      <c r="J1995" s="17" t="s">
        <v>2048</v>
      </c>
      <c r="K1995" s="17" t="s">
        <v>2049</v>
      </c>
    </row>
    <row r="1996" spans="1:11">
      <c r="A1996" s="17" t="s">
        <v>1025</v>
      </c>
      <c r="B1996" s="17" t="s">
        <v>966</v>
      </c>
      <c r="C1996" s="17" t="s">
        <v>2042</v>
      </c>
      <c r="D1996" s="17" t="s">
        <v>2773</v>
      </c>
      <c r="E1996" s="17" t="s">
        <v>2955</v>
      </c>
      <c r="F1996" t="s">
        <v>2774</v>
      </c>
      <c r="G1996" s="17" t="s">
        <v>2775</v>
      </c>
      <c r="H1996" s="17" t="s">
        <v>2100</v>
      </c>
      <c r="I1996" s="17" t="s">
        <v>2047</v>
      </c>
      <c r="J1996" s="17" t="s">
        <v>2048</v>
      </c>
      <c r="K1996" s="17" t="s">
        <v>2049</v>
      </c>
    </row>
    <row r="1997" spans="1:11">
      <c r="A1997" s="17" t="s">
        <v>1025</v>
      </c>
      <c r="B1997" s="17" t="s">
        <v>966</v>
      </c>
      <c r="C1997" s="17" t="s">
        <v>2042</v>
      </c>
      <c r="D1997" s="17" t="s">
        <v>2776</v>
      </c>
      <c r="E1997" s="17" t="s">
        <v>2955</v>
      </c>
      <c r="F1997" t="s">
        <v>2143</v>
      </c>
      <c r="G1997" s="17" t="s">
        <v>2144</v>
      </c>
      <c r="H1997" s="17" t="s">
        <v>2100</v>
      </c>
      <c r="I1997" s="17" t="s">
        <v>2047</v>
      </c>
      <c r="J1997" s="17" t="s">
        <v>2048</v>
      </c>
      <c r="K1997" s="17" t="s">
        <v>2049</v>
      </c>
    </row>
    <row r="1998" spans="1:11">
      <c r="A1998" s="17" t="s">
        <v>1025</v>
      </c>
      <c r="B1998" s="17" t="s">
        <v>966</v>
      </c>
      <c r="C1998" s="17" t="s">
        <v>2042</v>
      </c>
      <c r="D1998" s="17" t="s">
        <v>2777</v>
      </c>
      <c r="E1998" s="17" t="s">
        <v>2955</v>
      </c>
      <c r="F1998" t="s">
        <v>2460</v>
      </c>
      <c r="G1998" s="17" t="s">
        <v>2461</v>
      </c>
      <c r="H1998" s="17" t="s">
        <v>2100</v>
      </c>
      <c r="I1998" s="17" t="s">
        <v>2047</v>
      </c>
      <c r="J1998" s="17" t="s">
        <v>2048</v>
      </c>
      <c r="K1998" s="17" t="s">
        <v>2049</v>
      </c>
    </row>
    <row r="1999" spans="1:11">
      <c r="A1999" s="17" t="s">
        <v>1025</v>
      </c>
      <c r="B1999" s="17" t="s">
        <v>966</v>
      </c>
      <c r="C1999" s="17" t="s">
        <v>2042</v>
      </c>
      <c r="D1999" s="17" t="s">
        <v>2778</v>
      </c>
      <c r="E1999" s="17" t="s">
        <v>2955</v>
      </c>
      <c r="F1999" t="s">
        <v>2143</v>
      </c>
      <c r="G1999" s="17" t="s">
        <v>2144</v>
      </c>
      <c r="H1999" s="17" t="s">
        <v>2100</v>
      </c>
      <c r="I1999" s="17" t="s">
        <v>2047</v>
      </c>
      <c r="J1999" s="17" t="s">
        <v>2048</v>
      </c>
      <c r="K1999" s="17" t="s">
        <v>2049</v>
      </c>
    </row>
    <row r="2000" spans="1:11">
      <c r="A2000" s="17" t="s">
        <v>1025</v>
      </c>
      <c r="B2000" s="17" t="s">
        <v>966</v>
      </c>
      <c r="C2000" s="17" t="s">
        <v>2042</v>
      </c>
      <c r="D2000" s="17" t="s">
        <v>2779</v>
      </c>
      <c r="E2000" s="17" t="s">
        <v>2955</v>
      </c>
      <c r="F2000" t="s">
        <v>2143</v>
      </c>
      <c r="G2000" s="17" t="s">
        <v>2144</v>
      </c>
      <c r="H2000" s="17" t="s">
        <v>2100</v>
      </c>
      <c r="I2000" s="17" t="s">
        <v>2047</v>
      </c>
      <c r="J2000" s="17" t="s">
        <v>2048</v>
      </c>
      <c r="K2000" s="17" t="s">
        <v>2049</v>
      </c>
    </row>
    <row r="2001" spans="1:11">
      <c r="A2001" s="17" t="s">
        <v>1025</v>
      </c>
      <c r="B2001" s="17" t="s">
        <v>966</v>
      </c>
      <c r="C2001" s="17" t="s">
        <v>2042</v>
      </c>
      <c r="D2001" s="17" t="s">
        <v>2780</v>
      </c>
      <c r="E2001" s="17" t="s">
        <v>2955</v>
      </c>
      <c r="F2001" t="s">
        <v>2143</v>
      </c>
      <c r="G2001" s="17" t="s">
        <v>2144</v>
      </c>
      <c r="H2001" s="17" t="s">
        <v>2100</v>
      </c>
      <c r="I2001" s="17" t="s">
        <v>2047</v>
      </c>
      <c r="J2001" s="17" t="s">
        <v>2048</v>
      </c>
      <c r="K2001" s="17" t="s">
        <v>2049</v>
      </c>
    </row>
    <row r="2002" spans="1:11">
      <c r="A2002" s="17" t="s">
        <v>1025</v>
      </c>
      <c r="B2002" s="17" t="s">
        <v>966</v>
      </c>
      <c r="C2002" s="17" t="s">
        <v>2042</v>
      </c>
      <c r="D2002" s="17" t="s">
        <v>2781</v>
      </c>
      <c r="E2002" s="17" t="s">
        <v>2955</v>
      </c>
      <c r="F2002" t="s">
        <v>2735</v>
      </c>
      <c r="G2002" s="17" t="s">
        <v>2736</v>
      </c>
      <c r="H2002" s="17" t="s">
        <v>2046</v>
      </c>
      <c r="I2002" s="17" t="s">
        <v>2047</v>
      </c>
      <c r="J2002" s="17" t="s">
        <v>2048</v>
      </c>
      <c r="K2002" s="17" t="s">
        <v>2049</v>
      </c>
    </row>
    <row r="2003" spans="1:11">
      <c r="A2003" s="17" t="s">
        <v>1025</v>
      </c>
      <c r="B2003" s="17" t="s">
        <v>966</v>
      </c>
      <c r="C2003" s="17" t="s">
        <v>2042</v>
      </c>
      <c r="D2003" s="17" t="s">
        <v>2782</v>
      </c>
      <c r="E2003" s="17" t="s">
        <v>2955</v>
      </c>
      <c r="F2003" t="s">
        <v>2598</v>
      </c>
      <c r="G2003" s="17" t="s">
        <v>2599</v>
      </c>
      <c r="H2003" s="17" t="s">
        <v>2100</v>
      </c>
      <c r="I2003" s="17" t="s">
        <v>2047</v>
      </c>
      <c r="J2003" s="17" t="s">
        <v>2048</v>
      </c>
      <c r="K2003" s="17" t="s">
        <v>2049</v>
      </c>
    </row>
    <row r="2004" spans="1:11">
      <c r="A2004" s="17" t="s">
        <v>1025</v>
      </c>
      <c r="B2004" s="17" t="s">
        <v>966</v>
      </c>
      <c r="C2004" s="17" t="s">
        <v>2042</v>
      </c>
      <c r="D2004" s="17" t="s">
        <v>2783</v>
      </c>
      <c r="E2004" s="17" t="s">
        <v>2955</v>
      </c>
      <c r="F2004" t="s">
        <v>2598</v>
      </c>
      <c r="G2004" s="17" t="s">
        <v>2599</v>
      </c>
      <c r="H2004" s="17" t="s">
        <v>2100</v>
      </c>
      <c r="I2004" s="17" t="s">
        <v>2047</v>
      </c>
      <c r="J2004" s="17" t="s">
        <v>2048</v>
      </c>
      <c r="K2004" s="17" t="s">
        <v>2049</v>
      </c>
    </row>
    <row r="2005" spans="1:11">
      <c r="A2005" s="17" t="s">
        <v>1025</v>
      </c>
      <c r="B2005" s="17" t="s">
        <v>966</v>
      </c>
      <c r="C2005" s="17" t="s">
        <v>2042</v>
      </c>
      <c r="D2005" s="17" t="s">
        <v>2784</v>
      </c>
      <c r="E2005" s="17" t="s">
        <v>2955</v>
      </c>
      <c r="F2005" t="s">
        <v>2143</v>
      </c>
      <c r="G2005" s="17" t="s">
        <v>2144</v>
      </c>
      <c r="H2005" s="17" t="s">
        <v>2100</v>
      </c>
      <c r="I2005" s="17" t="s">
        <v>2047</v>
      </c>
      <c r="J2005" s="17" t="s">
        <v>2048</v>
      </c>
      <c r="K2005" s="17" t="s">
        <v>2049</v>
      </c>
    </row>
    <row r="2006" spans="1:11">
      <c r="A2006" s="17" t="s">
        <v>1025</v>
      </c>
      <c r="B2006" s="17" t="s">
        <v>966</v>
      </c>
      <c r="C2006" s="17" t="s">
        <v>2042</v>
      </c>
      <c r="D2006" s="17" t="s">
        <v>2785</v>
      </c>
      <c r="E2006" s="17" t="s">
        <v>2955</v>
      </c>
      <c r="F2006" t="s">
        <v>2735</v>
      </c>
      <c r="G2006" s="17" t="s">
        <v>2736</v>
      </c>
      <c r="H2006" s="17" t="s">
        <v>2046</v>
      </c>
      <c r="I2006" s="17" t="s">
        <v>2047</v>
      </c>
      <c r="J2006" s="17" t="s">
        <v>2048</v>
      </c>
      <c r="K2006" s="17" t="s">
        <v>2049</v>
      </c>
    </row>
    <row r="2007" spans="1:11">
      <c r="A2007" s="17" t="s">
        <v>1025</v>
      </c>
      <c r="B2007" s="17" t="s">
        <v>966</v>
      </c>
      <c r="C2007" s="17" t="s">
        <v>2042</v>
      </c>
      <c r="D2007" s="17" t="s">
        <v>2786</v>
      </c>
      <c r="E2007" s="17" t="s">
        <v>2955</v>
      </c>
      <c r="F2007">
        <v>0</v>
      </c>
      <c r="G2007" s="17" t="s">
        <v>2576</v>
      </c>
      <c r="H2007" s="17" t="s">
        <v>2100</v>
      </c>
      <c r="I2007" s="17" t="s">
        <v>2543</v>
      </c>
      <c r="J2007" s="17" t="s">
        <v>2544</v>
      </c>
      <c r="K2007" s="17" t="s">
        <v>2545</v>
      </c>
    </row>
    <row r="2008" spans="1:11">
      <c r="A2008" s="17" t="s">
        <v>1025</v>
      </c>
      <c r="B2008" s="17" t="s">
        <v>966</v>
      </c>
      <c r="C2008" s="17" t="s">
        <v>2042</v>
      </c>
      <c r="D2008" s="17" t="s">
        <v>2787</v>
      </c>
      <c r="E2008" s="17" t="s">
        <v>2955</v>
      </c>
      <c r="F2008">
        <v>0</v>
      </c>
      <c r="G2008" s="17" t="s">
        <v>2576</v>
      </c>
      <c r="H2008" s="17" t="s">
        <v>2100</v>
      </c>
      <c r="I2008" s="17" t="s">
        <v>2543</v>
      </c>
      <c r="J2008" s="17" t="s">
        <v>2544</v>
      </c>
      <c r="K2008" s="17" t="s">
        <v>2545</v>
      </c>
    </row>
    <row r="2009" spans="1:11">
      <c r="A2009" s="17" t="s">
        <v>1025</v>
      </c>
      <c r="B2009" s="17" t="s">
        <v>966</v>
      </c>
      <c r="C2009" s="17" t="s">
        <v>2042</v>
      </c>
      <c r="D2009" s="17" t="s">
        <v>2788</v>
      </c>
      <c r="E2009" s="17" t="s">
        <v>2955</v>
      </c>
      <c r="F2009">
        <v>0</v>
      </c>
      <c r="G2009" s="17" t="s">
        <v>2576</v>
      </c>
      <c r="H2009" s="17" t="s">
        <v>2100</v>
      </c>
      <c r="I2009" s="17" t="s">
        <v>2543</v>
      </c>
      <c r="J2009" s="17" t="s">
        <v>2544</v>
      </c>
      <c r="K2009" s="17" t="s">
        <v>2545</v>
      </c>
    </row>
    <row r="2010" spans="1:11">
      <c r="A2010" s="17" t="s">
        <v>1025</v>
      </c>
      <c r="B2010" s="17" t="s">
        <v>966</v>
      </c>
      <c r="C2010" s="17" t="s">
        <v>2042</v>
      </c>
      <c r="D2010" s="17" t="s">
        <v>2789</v>
      </c>
      <c r="E2010" s="17" t="s">
        <v>2955</v>
      </c>
      <c r="F2010">
        <v>0</v>
      </c>
      <c r="G2010" s="17" t="s">
        <v>2576</v>
      </c>
      <c r="H2010" s="17" t="s">
        <v>2100</v>
      </c>
      <c r="I2010" s="17" t="s">
        <v>2543</v>
      </c>
      <c r="J2010" s="17" t="s">
        <v>2544</v>
      </c>
      <c r="K2010" s="17" t="s">
        <v>2545</v>
      </c>
    </row>
    <row r="2011" spans="1:11">
      <c r="A2011" s="17" t="s">
        <v>1025</v>
      </c>
      <c r="B2011" s="17" t="s">
        <v>966</v>
      </c>
      <c r="C2011" s="17" t="s">
        <v>2042</v>
      </c>
      <c r="D2011" s="17" t="s">
        <v>2790</v>
      </c>
      <c r="E2011" s="17" t="s">
        <v>2955</v>
      </c>
      <c r="F2011">
        <v>0</v>
      </c>
      <c r="G2011" s="17" t="s">
        <v>2576</v>
      </c>
      <c r="H2011" s="17" t="s">
        <v>2100</v>
      </c>
      <c r="I2011" s="17" t="s">
        <v>2543</v>
      </c>
      <c r="J2011" s="17" t="s">
        <v>2544</v>
      </c>
      <c r="K2011" s="17" t="s">
        <v>2545</v>
      </c>
    </row>
    <row r="2012" spans="1:11">
      <c r="A2012" s="17" t="s">
        <v>1025</v>
      </c>
      <c r="B2012" s="17" t="s">
        <v>966</v>
      </c>
      <c r="C2012" s="17" t="s">
        <v>2042</v>
      </c>
      <c r="D2012" s="17" t="s">
        <v>2791</v>
      </c>
      <c r="E2012" s="17" t="s">
        <v>2955</v>
      </c>
      <c r="F2012">
        <v>0</v>
      </c>
      <c r="G2012" s="17" t="s">
        <v>2576</v>
      </c>
      <c r="H2012" s="17" t="s">
        <v>2100</v>
      </c>
      <c r="I2012" s="17" t="s">
        <v>2543</v>
      </c>
      <c r="J2012" s="17" t="s">
        <v>2544</v>
      </c>
      <c r="K2012" s="17" t="s">
        <v>2545</v>
      </c>
    </row>
    <row r="2013" spans="1:11">
      <c r="A2013" s="17" t="s">
        <v>1025</v>
      </c>
      <c r="B2013" s="17" t="s">
        <v>966</v>
      </c>
      <c r="C2013" s="17" t="s">
        <v>2042</v>
      </c>
      <c r="D2013" s="17" t="s">
        <v>2792</v>
      </c>
      <c r="E2013" s="17" t="s">
        <v>2955</v>
      </c>
      <c r="F2013">
        <v>0</v>
      </c>
      <c r="G2013" s="17" t="s">
        <v>2576</v>
      </c>
      <c r="H2013" s="17" t="s">
        <v>2100</v>
      </c>
      <c r="I2013" s="17" t="s">
        <v>2543</v>
      </c>
      <c r="J2013" s="17" t="s">
        <v>2544</v>
      </c>
      <c r="K2013" s="17" t="s">
        <v>2545</v>
      </c>
    </row>
    <row r="2014" spans="1:11">
      <c r="A2014" s="17" t="s">
        <v>1025</v>
      </c>
      <c r="B2014" s="17" t="s">
        <v>966</v>
      </c>
      <c r="C2014" s="17" t="s">
        <v>2042</v>
      </c>
      <c r="D2014" s="17" t="s">
        <v>2793</v>
      </c>
      <c r="E2014" s="17" t="s">
        <v>2955</v>
      </c>
      <c r="F2014" t="s">
        <v>2794</v>
      </c>
      <c r="G2014" s="17" t="s">
        <v>2795</v>
      </c>
      <c r="H2014" s="17" t="s">
        <v>2100</v>
      </c>
      <c r="I2014" s="17" t="s">
        <v>2543</v>
      </c>
      <c r="J2014" s="17" t="s">
        <v>2544</v>
      </c>
      <c r="K2014" s="17" t="s">
        <v>2545</v>
      </c>
    </row>
    <row r="2015" spans="1:11">
      <c r="A2015" s="17" t="s">
        <v>1025</v>
      </c>
      <c r="B2015" s="17" t="s">
        <v>966</v>
      </c>
      <c r="C2015" s="17" t="s">
        <v>2042</v>
      </c>
      <c r="D2015" s="17" t="s">
        <v>2796</v>
      </c>
      <c r="E2015" s="17" t="s">
        <v>2955</v>
      </c>
      <c r="F2015" t="s">
        <v>2549</v>
      </c>
      <c r="G2015" s="17" t="s">
        <v>2550</v>
      </c>
      <c r="H2015" s="17" t="s">
        <v>2100</v>
      </c>
      <c r="I2015" s="17" t="s">
        <v>2543</v>
      </c>
      <c r="J2015" s="17" t="s">
        <v>2544</v>
      </c>
      <c r="K2015" s="17" t="s">
        <v>2545</v>
      </c>
    </row>
    <row r="2016" spans="1:11">
      <c r="A2016" s="17" t="s">
        <v>1025</v>
      </c>
      <c r="B2016" s="17" t="s">
        <v>966</v>
      </c>
      <c r="C2016" s="17" t="s">
        <v>2042</v>
      </c>
      <c r="D2016" s="17" t="s">
        <v>2797</v>
      </c>
      <c r="E2016" s="17" t="s">
        <v>2955</v>
      </c>
      <c r="F2016" t="s">
        <v>2549</v>
      </c>
      <c r="G2016" s="17" t="s">
        <v>2550</v>
      </c>
      <c r="H2016" s="17" t="s">
        <v>2100</v>
      </c>
      <c r="I2016" s="17" t="s">
        <v>2543</v>
      </c>
      <c r="J2016" s="17" t="s">
        <v>2544</v>
      </c>
      <c r="K2016" s="17" t="s">
        <v>2545</v>
      </c>
    </row>
    <row r="2017" spans="1:11">
      <c r="A2017" s="17" t="s">
        <v>1025</v>
      </c>
      <c r="B2017" s="17" t="s">
        <v>966</v>
      </c>
      <c r="C2017" s="17" t="s">
        <v>2042</v>
      </c>
      <c r="D2017" s="17" t="s">
        <v>2798</v>
      </c>
      <c r="E2017" s="17" t="s">
        <v>2955</v>
      </c>
      <c r="F2017" t="s">
        <v>2549</v>
      </c>
      <c r="G2017" s="17" t="s">
        <v>2550</v>
      </c>
      <c r="H2017" s="17" t="s">
        <v>2100</v>
      </c>
      <c r="I2017" s="17" t="s">
        <v>2543</v>
      </c>
      <c r="J2017" s="17" t="s">
        <v>2544</v>
      </c>
      <c r="K2017" s="17" t="s">
        <v>2545</v>
      </c>
    </row>
    <row r="2018" spans="1:11">
      <c r="A2018" s="17" t="s">
        <v>1025</v>
      </c>
      <c r="B2018" s="17" t="s">
        <v>966</v>
      </c>
      <c r="C2018" s="17" t="s">
        <v>2042</v>
      </c>
      <c r="D2018" s="17" t="s">
        <v>2799</v>
      </c>
      <c r="E2018" s="17" t="s">
        <v>2955</v>
      </c>
      <c r="F2018" t="s">
        <v>2549</v>
      </c>
      <c r="G2018" s="17" t="s">
        <v>2550</v>
      </c>
      <c r="H2018" s="17" t="s">
        <v>2100</v>
      </c>
      <c r="I2018" s="17" t="s">
        <v>2543</v>
      </c>
      <c r="J2018" s="17" t="s">
        <v>2544</v>
      </c>
      <c r="K2018" s="17" t="s">
        <v>2545</v>
      </c>
    </row>
    <row r="2019" spans="1:11">
      <c r="A2019" s="17" t="s">
        <v>1025</v>
      </c>
      <c r="B2019" s="17" t="s">
        <v>966</v>
      </c>
      <c r="C2019" s="17" t="s">
        <v>2042</v>
      </c>
      <c r="D2019" s="17" t="s">
        <v>2800</v>
      </c>
      <c r="E2019" s="17" t="s">
        <v>2955</v>
      </c>
      <c r="F2019" t="s">
        <v>2801</v>
      </c>
      <c r="G2019" s="17" t="s">
        <v>2802</v>
      </c>
      <c r="H2019" s="17" t="s">
        <v>2100</v>
      </c>
      <c r="I2019" s="17" t="s">
        <v>2543</v>
      </c>
      <c r="J2019" s="17" t="s">
        <v>2544</v>
      </c>
      <c r="K2019" s="17" t="s">
        <v>2545</v>
      </c>
    </row>
    <row r="2020" spans="1:11">
      <c r="A2020" s="17" t="s">
        <v>1025</v>
      </c>
      <c r="B2020" s="17" t="s">
        <v>966</v>
      </c>
      <c r="C2020" s="17" t="s">
        <v>2042</v>
      </c>
      <c r="D2020" s="17" t="s">
        <v>2803</v>
      </c>
      <c r="E2020" s="17" t="s">
        <v>2955</v>
      </c>
      <c r="F2020" t="s">
        <v>2794</v>
      </c>
      <c r="G2020" s="17" t="s">
        <v>2795</v>
      </c>
      <c r="H2020" s="17" t="s">
        <v>2100</v>
      </c>
      <c r="I2020" s="17" t="s">
        <v>2543</v>
      </c>
      <c r="J2020" s="17" t="s">
        <v>2544</v>
      </c>
      <c r="K2020" s="17" t="s">
        <v>2545</v>
      </c>
    </row>
    <row r="2021" spans="1:11">
      <c r="A2021" s="17" t="s">
        <v>1025</v>
      </c>
      <c r="B2021" s="17" t="s">
        <v>966</v>
      </c>
      <c r="C2021" s="17" t="s">
        <v>2042</v>
      </c>
      <c r="D2021" s="17" t="s">
        <v>2804</v>
      </c>
      <c r="E2021" s="17" t="s">
        <v>2955</v>
      </c>
      <c r="F2021" t="s">
        <v>2794</v>
      </c>
      <c r="G2021" s="17" t="s">
        <v>2795</v>
      </c>
      <c r="H2021" s="17" t="s">
        <v>2100</v>
      </c>
      <c r="I2021" s="17" t="s">
        <v>2543</v>
      </c>
      <c r="J2021" s="17" t="s">
        <v>2544</v>
      </c>
      <c r="K2021" s="17" t="s">
        <v>2545</v>
      </c>
    </row>
    <row r="2022" spans="1:11">
      <c r="A2022" s="17" t="s">
        <v>1025</v>
      </c>
      <c r="B2022" s="17" t="s">
        <v>966</v>
      </c>
      <c r="C2022" s="17" t="s">
        <v>2042</v>
      </c>
      <c r="D2022" s="17" t="s">
        <v>2805</v>
      </c>
      <c r="E2022" s="17" t="s">
        <v>2955</v>
      </c>
      <c r="F2022" t="s">
        <v>2801</v>
      </c>
      <c r="G2022" s="17" t="s">
        <v>2802</v>
      </c>
      <c r="H2022" s="17" t="s">
        <v>2100</v>
      </c>
      <c r="I2022" s="17" t="s">
        <v>2543</v>
      </c>
      <c r="J2022" s="17" t="s">
        <v>2544</v>
      </c>
      <c r="K2022" s="17" t="s">
        <v>2545</v>
      </c>
    </row>
    <row r="2023" spans="1:11">
      <c r="A2023" s="17" t="s">
        <v>1025</v>
      </c>
      <c r="B2023" s="17" t="s">
        <v>966</v>
      </c>
      <c r="C2023" s="17" t="s">
        <v>2042</v>
      </c>
      <c r="D2023" s="17" t="s">
        <v>2806</v>
      </c>
      <c r="E2023" s="17" t="s">
        <v>2955</v>
      </c>
      <c r="F2023" t="s">
        <v>2794</v>
      </c>
      <c r="G2023" s="17" t="s">
        <v>2795</v>
      </c>
      <c r="H2023" s="17" t="s">
        <v>2100</v>
      </c>
      <c r="I2023" s="17" t="s">
        <v>2543</v>
      </c>
      <c r="J2023" s="17" t="s">
        <v>2544</v>
      </c>
      <c r="K2023" s="17" t="s">
        <v>2545</v>
      </c>
    </row>
    <row r="2024" spans="1:11">
      <c r="A2024" s="17" t="s">
        <v>1025</v>
      </c>
      <c r="B2024" s="17" t="s">
        <v>966</v>
      </c>
      <c r="C2024" s="17" t="s">
        <v>2042</v>
      </c>
      <c r="D2024" s="17" t="s">
        <v>2807</v>
      </c>
      <c r="E2024" s="17" t="s">
        <v>2955</v>
      </c>
      <c r="F2024" t="s">
        <v>2794</v>
      </c>
      <c r="G2024" s="17" t="s">
        <v>2795</v>
      </c>
      <c r="H2024" s="17" t="s">
        <v>2100</v>
      </c>
      <c r="I2024" s="17" t="s">
        <v>2543</v>
      </c>
      <c r="J2024" s="17" t="s">
        <v>2544</v>
      </c>
      <c r="K2024" s="17" t="s">
        <v>2545</v>
      </c>
    </row>
    <row r="2025" spans="1:11">
      <c r="A2025" s="17" t="s">
        <v>1025</v>
      </c>
      <c r="B2025" s="17" t="s">
        <v>966</v>
      </c>
      <c r="C2025" s="17" t="s">
        <v>2042</v>
      </c>
      <c r="D2025" s="17" t="s">
        <v>2808</v>
      </c>
      <c r="E2025" s="17" t="s">
        <v>2955</v>
      </c>
      <c r="F2025" t="s">
        <v>2794</v>
      </c>
      <c r="G2025" s="17" t="s">
        <v>2795</v>
      </c>
      <c r="H2025" s="17" t="s">
        <v>2100</v>
      </c>
      <c r="I2025" s="17" t="s">
        <v>2543</v>
      </c>
      <c r="J2025" s="17" t="s">
        <v>2544</v>
      </c>
      <c r="K2025" s="17" t="s">
        <v>2545</v>
      </c>
    </row>
    <row r="2026" spans="1:11">
      <c r="A2026" s="17" t="s">
        <v>1025</v>
      </c>
      <c r="B2026" s="17" t="s">
        <v>966</v>
      </c>
      <c r="C2026" s="17" t="s">
        <v>2042</v>
      </c>
      <c r="D2026" s="17" t="s">
        <v>2809</v>
      </c>
      <c r="E2026" s="17" t="s">
        <v>2955</v>
      </c>
      <c r="F2026" t="s">
        <v>2794</v>
      </c>
      <c r="G2026" s="17" t="s">
        <v>2795</v>
      </c>
      <c r="H2026" s="17" t="s">
        <v>2100</v>
      </c>
      <c r="I2026" s="17" t="s">
        <v>2543</v>
      </c>
      <c r="J2026" s="17" t="s">
        <v>2544</v>
      </c>
      <c r="K2026" s="17" t="s">
        <v>2545</v>
      </c>
    </row>
    <row r="2027" spans="1:11">
      <c r="A2027" s="17" t="s">
        <v>1025</v>
      </c>
      <c r="B2027" s="17" t="s">
        <v>966</v>
      </c>
      <c r="C2027" s="17" t="s">
        <v>2042</v>
      </c>
      <c r="D2027" s="17" t="s">
        <v>2810</v>
      </c>
      <c r="E2027" s="17" t="s">
        <v>2955</v>
      </c>
      <c r="F2027" t="s">
        <v>2290</v>
      </c>
      <c r="G2027" s="17" t="s">
        <v>2291</v>
      </c>
      <c r="H2027" s="17" t="s">
        <v>2046</v>
      </c>
      <c r="I2027" s="17" t="s">
        <v>2047</v>
      </c>
      <c r="J2027" s="17" t="s">
        <v>2048</v>
      </c>
      <c r="K2027" s="17" t="s">
        <v>2049</v>
      </c>
    </row>
    <row r="2028" spans="1:11">
      <c r="A2028" s="17" t="s">
        <v>1025</v>
      </c>
      <c r="B2028" s="17" t="s">
        <v>966</v>
      </c>
      <c r="C2028" s="17" t="s">
        <v>2042</v>
      </c>
      <c r="D2028" s="17" t="s">
        <v>2811</v>
      </c>
      <c r="E2028" s="17" t="s">
        <v>2955</v>
      </c>
      <c r="F2028" t="s">
        <v>2290</v>
      </c>
      <c r="G2028" s="17" t="s">
        <v>2291</v>
      </c>
      <c r="H2028" s="17" t="s">
        <v>2046</v>
      </c>
      <c r="I2028" s="17" t="s">
        <v>2047</v>
      </c>
      <c r="J2028" s="17" t="s">
        <v>2048</v>
      </c>
      <c r="K2028" s="17" t="s">
        <v>2049</v>
      </c>
    </row>
    <row r="2029" spans="1:11">
      <c r="A2029" s="17" t="s">
        <v>1025</v>
      </c>
      <c r="B2029" s="17" t="s">
        <v>966</v>
      </c>
      <c r="C2029" s="17" t="s">
        <v>2042</v>
      </c>
      <c r="D2029" s="17" t="s">
        <v>2812</v>
      </c>
      <c r="E2029" s="17" t="s">
        <v>2955</v>
      </c>
      <c r="F2029" t="s">
        <v>2290</v>
      </c>
      <c r="G2029" s="17" t="s">
        <v>2291</v>
      </c>
      <c r="H2029" s="17" t="s">
        <v>2046</v>
      </c>
      <c r="I2029" s="17" t="s">
        <v>2047</v>
      </c>
      <c r="J2029" s="17" t="s">
        <v>2048</v>
      </c>
      <c r="K2029" s="17" t="s">
        <v>2049</v>
      </c>
    </row>
    <row r="2030" spans="1:11">
      <c r="A2030" s="17" t="s">
        <v>1025</v>
      </c>
      <c r="B2030" s="17" t="s">
        <v>966</v>
      </c>
      <c r="C2030" s="17" t="s">
        <v>2042</v>
      </c>
      <c r="D2030" s="17" t="s">
        <v>2813</v>
      </c>
      <c r="E2030" s="17" t="s">
        <v>2955</v>
      </c>
      <c r="F2030" t="s">
        <v>2290</v>
      </c>
      <c r="G2030" s="17" t="s">
        <v>2291</v>
      </c>
      <c r="H2030" s="17" t="s">
        <v>2046</v>
      </c>
      <c r="I2030" s="17" t="s">
        <v>2047</v>
      </c>
      <c r="J2030" s="17" t="s">
        <v>2048</v>
      </c>
      <c r="K2030" s="17" t="s">
        <v>2049</v>
      </c>
    </row>
    <row r="2031" spans="1:11">
      <c r="A2031" s="17" t="s">
        <v>1025</v>
      </c>
      <c r="B2031" s="17" t="s">
        <v>966</v>
      </c>
      <c r="C2031" s="17" t="s">
        <v>2042</v>
      </c>
      <c r="D2031" s="17" t="s">
        <v>2814</v>
      </c>
      <c r="E2031" s="17" t="s">
        <v>2955</v>
      </c>
      <c r="F2031" t="s">
        <v>2290</v>
      </c>
      <c r="G2031" s="17" t="s">
        <v>2291</v>
      </c>
      <c r="H2031" s="17" t="s">
        <v>2046</v>
      </c>
      <c r="I2031" s="17" t="s">
        <v>2047</v>
      </c>
      <c r="J2031" s="17" t="s">
        <v>2048</v>
      </c>
      <c r="K2031" s="17" t="s">
        <v>2049</v>
      </c>
    </row>
    <row r="2032" spans="1:11">
      <c r="A2032" s="17" t="s">
        <v>1025</v>
      </c>
      <c r="B2032" s="17" t="s">
        <v>966</v>
      </c>
      <c r="C2032" s="17" t="s">
        <v>2042</v>
      </c>
      <c r="D2032" s="17" t="s">
        <v>2815</v>
      </c>
      <c r="E2032" s="17" t="s">
        <v>2955</v>
      </c>
      <c r="F2032" t="s">
        <v>2290</v>
      </c>
      <c r="G2032" s="17" t="s">
        <v>2291</v>
      </c>
      <c r="H2032" s="17" t="s">
        <v>2046</v>
      </c>
      <c r="I2032" s="17" t="s">
        <v>2047</v>
      </c>
      <c r="J2032" s="17" t="s">
        <v>2048</v>
      </c>
      <c r="K2032" s="17" t="s">
        <v>2049</v>
      </c>
    </row>
    <row r="2033" spans="1:11">
      <c r="A2033" s="17" t="s">
        <v>1025</v>
      </c>
      <c r="B2033" s="17" t="s">
        <v>966</v>
      </c>
      <c r="C2033" s="17" t="s">
        <v>2042</v>
      </c>
      <c r="D2033" s="17" t="s">
        <v>2816</v>
      </c>
      <c r="E2033" s="17" t="s">
        <v>2955</v>
      </c>
      <c r="F2033" t="s">
        <v>2290</v>
      </c>
      <c r="G2033" s="17" t="s">
        <v>2291</v>
      </c>
      <c r="H2033" s="17" t="s">
        <v>2046</v>
      </c>
      <c r="I2033" s="17" t="s">
        <v>2047</v>
      </c>
      <c r="J2033" s="17" t="s">
        <v>2048</v>
      </c>
      <c r="K2033" s="17" t="s">
        <v>2049</v>
      </c>
    </row>
    <row r="2034" spans="1:11">
      <c r="A2034" s="17" t="s">
        <v>1025</v>
      </c>
      <c r="B2034" s="17" t="s">
        <v>966</v>
      </c>
      <c r="C2034" s="17" t="s">
        <v>2042</v>
      </c>
      <c r="D2034" s="17" t="s">
        <v>2817</v>
      </c>
      <c r="E2034" s="17" t="s">
        <v>2955</v>
      </c>
      <c r="F2034" t="s">
        <v>2290</v>
      </c>
      <c r="G2034" s="17" t="s">
        <v>2291</v>
      </c>
      <c r="H2034" s="17" t="s">
        <v>2046</v>
      </c>
      <c r="I2034" s="17" t="s">
        <v>2047</v>
      </c>
      <c r="J2034" s="17" t="s">
        <v>2048</v>
      </c>
      <c r="K2034" s="17" t="s">
        <v>2049</v>
      </c>
    </row>
    <row r="2035" spans="1:11">
      <c r="A2035" s="17" t="s">
        <v>1025</v>
      </c>
      <c r="B2035" s="17" t="s">
        <v>966</v>
      </c>
      <c r="C2035" s="17" t="s">
        <v>2042</v>
      </c>
      <c r="D2035" s="17" t="s">
        <v>2818</v>
      </c>
      <c r="E2035" s="17" t="s">
        <v>2955</v>
      </c>
      <c r="F2035" t="s">
        <v>2290</v>
      </c>
      <c r="G2035" s="17" t="s">
        <v>2291</v>
      </c>
      <c r="H2035" s="17" t="s">
        <v>2046</v>
      </c>
      <c r="I2035" s="17" t="s">
        <v>2047</v>
      </c>
      <c r="J2035" s="17" t="s">
        <v>2048</v>
      </c>
      <c r="K2035" s="17" t="s">
        <v>2049</v>
      </c>
    </row>
    <row r="2036" spans="1:11">
      <c r="A2036" s="17" t="s">
        <v>1025</v>
      </c>
      <c r="B2036" s="17" t="s">
        <v>966</v>
      </c>
      <c r="C2036" s="17" t="s">
        <v>2042</v>
      </c>
      <c r="D2036" s="17" t="s">
        <v>2819</v>
      </c>
      <c r="E2036" s="17" t="s">
        <v>2955</v>
      </c>
      <c r="F2036" t="s">
        <v>2290</v>
      </c>
      <c r="G2036" s="17" t="s">
        <v>2291</v>
      </c>
      <c r="H2036" s="17" t="s">
        <v>2046</v>
      </c>
      <c r="I2036" s="17" t="s">
        <v>2047</v>
      </c>
      <c r="J2036" s="17" t="s">
        <v>2048</v>
      </c>
      <c r="K2036" s="17" t="s">
        <v>2049</v>
      </c>
    </row>
    <row r="2037" spans="1:11">
      <c r="A2037" s="17" t="s">
        <v>1025</v>
      </c>
      <c r="B2037" s="17" t="s">
        <v>966</v>
      </c>
      <c r="C2037" s="17" t="s">
        <v>2042</v>
      </c>
      <c r="D2037" s="17" t="s">
        <v>2820</v>
      </c>
      <c r="E2037" s="17" t="s">
        <v>2955</v>
      </c>
      <c r="F2037" t="s">
        <v>2290</v>
      </c>
      <c r="G2037" s="17" t="s">
        <v>2291</v>
      </c>
      <c r="H2037" s="17" t="s">
        <v>2046</v>
      </c>
      <c r="I2037" s="17" t="s">
        <v>2047</v>
      </c>
      <c r="J2037" s="17" t="s">
        <v>2048</v>
      </c>
      <c r="K2037" s="17" t="s">
        <v>2049</v>
      </c>
    </row>
    <row r="2038" spans="1:11">
      <c r="A2038" s="17" t="s">
        <v>1025</v>
      </c>
      <c r="B2038" s="17" t="s">
        <v>966</v>
      </c>
      <c r="C2038" s="17" t="s">
        <v>2042</v>
      </c>
      <c r="D2038" s="17" t="s">
        <v>2821</v>
      </c>
      <c r="E2038" s="17" t="s">
        <v>2955</v>
      </c>
      <c r="F2038" t="s">
        <v>2290</v>
      </c>
      <c r="G2038" s="17" t="s">
        <v>2291</v>
      </c>
      <c r="H2038" s="17" t="s">
        <v>2046</v>
      </c>
      <c r="I2038" s="17" t="s">
        <v>2047</v>
      </c>
      <c r="J2038" s="17" t="s">
        <v>2048</v>
      </c>
      <c r="K2038" s="17" t="s">
        <v>2049</v>
      </c>
    </row>
    <row r="2039" spans="1:11">
      <c r="A2039" s="17" t="s">
        <v>1025</v>
      </c>
      <c r="B2039" s="17" t="s">
        <v>966</v>
      </c>
      <c r="C2039" s="17" t="s">
        <v>2042</v>
      </c>
      <c r="D2039" s="17" t="s">
        <v>2822</v>
      </c>
      <c r="E2039" s="17" t="s">
        <v>2955</v>
      </c>
      <c r="F2039" t="s">
        <v>2071</v>
      </c>
      <c r="G2039" s="17" t="s">
        <v>2072</v>
      </c>
      <c r="H2039" s="17" t="s">
        <v>2046</v>
      </c>
      <c r="I2039" s="17" t="s">
        <v>2053</v>
      </c>
      <c r="J2039" s="17" t="s">
        <v>2054</v>
      </c>
      <c r="K2039" s="17" t="s">
        <v>2055</v>
      </c>
    </row>
    <row r="2040" spans="1:11">
      <c r="A2040" s="17" t="s">
        <v>1025</v>
      </c>
      <c r="B2040" s="17" t="s">
        <v>966</v>
      </c>
      <c r="C2040" s="17" t="s">
        <v>2042</v>
      </c>
      <c r="D2040" s="17" t="s">
        <v>2823</v>
      </c>
      <c r="E2040" s="17" t="s">
        <v>2955</v>
      </c>
      <c r="F2040" t="s">
        <v>2794</v>
      </c>
      <c r="G2040" s="17" t="s">
        <v>2795</v>
      </c>
      <c r="H2040" s="17" t="s">
        <v>2100</v>
      </c>
      <c r="I2040" s="17" t="s">
        <v>2543</v>
      </c>
      <c r="J2040" s="17" t="s">
        <v>2544</v>
      </c>
      <c r="K2040" s="17" t="s">
        <v>2545</v>
      </c>
    </row>
    <row r="2041" spans="1:11">
      <c r="A2041" s="17" t="s">
        <v>1025</v>
      </c>
      <c r="B2041" s="17" t="s">
        <v>966</v>
      </c>
      <c r="C2041" s="17" t="s">
        <v>2042</v>
      </c>
      <c r="D2041" s="17" t="s">
        <v>2824</v>
      </c>
      <c r="E2041" s="17" t="s">
        <v>2955</v>
      </c>
      <c r="F2041" t="s">
        <v>2067</v>
      </c>
      <c r="G2041" s="17" t="s">
        <v>2068</v>
      </c>
      <c r="H2041" s="17" t="s">
        <v>2046</v>
      </c>
      <c r="I2041" s="17" t="s">
        <v>2053</v>
      </c>
      <c r="J2041" s="17" t="s">
        <v>2054</v>
      </c>
      <c r="K2041" s="17" t="s">
        <v>2055</v>
      </c>
    </row>
    <row r="2042" spans="1:11">
      <c r="A2042" s="17" t="s">
        <v>1025</v>
      </c>
      <c r="B2042" s="17" t="s">
        <v>966</v>
      </c>
      <c r="C2042" s="17" t="s">
        <v>2042</v>
      </c>
      <c r="D2042" s="17" t="s">
        <v>2825</v>
      </c>
      <c r="E2042" s="17" t="s">
        <v>2955</v>
      </c>
      <c r="F2042" t="s">
        <v>2060</v>
      </c>
      <c r="G2042" s="17" t="s">
        <v>2061</v>
      </c>
      <c r="H2042" s="17" t="s">
        <v>2046</v>
      </c>
      <c r="I2042" s="17" t="s">
        <v>2053</v>
      </c>
      <c r="J2042" s="17" t="s">
        <v>2054</v>
      </c>
      <c r="K2042" s="17" t="s">
        <v>2055</v>
      </c>
    </row>
    <row r="2043" spans="1:11">
      <c r="A2043" s="17" t="s">
        <v>1025</v>
      </c>
      <c r="B2043" s="17" t="s">
        <v>966</v>
      </c>
      <c r="C2043" s="17" t="s">
        <v>2042</v>
      </c>
      <c r="D2043" s="17" t="s">
        <v>2826</v>
      </c>
      <c r="E2043" s="17" t="s">
        <v>2955</v>
      </c>
      <c r="F2043" t="s">
        <v>2060</v>
      </c>
      <c r="G2043" s="17" t="s">
        <v>2061</v>
      </c>
      <c r="H2043" s="17" t="s">
        <v>2046</v>
      </c>
      <c r="I2043" s="17" t="s">
        <v>2053</v>
      </c>
      <c r="J2043" s="17" t="s">
        <v>2054</v>
      </c>
      <c r="K2043" s="17" t="s">
        <v>2055</v>
      </c>
    </row>
    <row r="2044" spans="1:11">
      <c r="A2044" s="17" t="s">
        <v>1025</v>
      </c>
      <c r="B2044" s="17" t="s">
        <v>966</v>
      </c>
      <c r="C2044" s="17" t="s">
        <v>2042</v>
      </c>
      <c r="D2044" s="17" t="s">
        <v>2827</v>
      </c>
      <c r="E2044" s="17" t="s">
        <v>2955</v>
      </c>
      <c r="F2044" t="s">
        <v>2794</v>
      </c>
      <c r="G2044" s="17" t="s">
        <v>2795</v>
      </c>
      <c r="H2044" s="17" t="s">
        <v>2100</v>
      </c>
      <c r="I2044" s="17" t="s">
        <v>2543</v>
      </c>
      <c r="J2044" s="17" t="s">
        <v>2544</v>
      </c>
      <c r="K2044" s="17" t="s">
        <v>2545</v>
      </c>
    </row>
    <row r="2045" spans="1:11">
      <c r="A2045" s="17" t="s">
        <v>1025</v>
      </c>
      <c r="B2045" s="17" t="s">
        <v>966</v>
      </c>
      <c r="C2045" s="17" t="s">
        <v>2042</v>
      </c>
      <c r="D2045" s="17" t="s">
        <v>2828</v>
      </c>
      <c r="E2045" s="17" t="s">
        <v>2955</v>
      </c>
      <c r="F2045" t="s">
        <v>2794</v>
      </c>
      <c r="G2045" s="17" t="s">
        <v>2795</v>
      </c>
      <c r="H2045" s="17" t="s">
        <v>2100</v>
      </c>
      <c r="I2045" s="17" t="s">
        <v>2543</v>
      </c>
      <c r="J2045" s="17" t="s">
        <v>2544</v>
      </c>
      <c r="K2045" s="17" t="s">
        <v>2545</v>
      </c>
    </row>
    <row r="2046" spans="1:11">
      <c r="A2046" s="17" t="s">
        <v>1025</v>
      </c>
      <c r="B2046" s="17" t="s">
        <v>966</v>
      </c>
      <c r="C2046" s="17" t="s">
        <v>2042</v>
      </c>
      <c r="D2046" s="17" t="s">
        <v>2829</v>
      </c>
      <c r="E2046" s="17" t="s">
        <v>2955</v>
      </c>
      <c r="F2046" t="s">
        <v>2794</v>
      </c>
      <c r="G2046" s="17" t="s">
        <v>2795</v>
      </c>
      <c r="H2046" s="17" t="s">
        <v>2100</v>
      </c>
      <c r="I2046" s="17" t="s">
        <v>2543</v>
      </c>
      <c r="J2046" s="17" t="s">
        <v>2544</v>
      </c>
      <c r="K2046" s="17" t="s">
        <v>2545</v>
      </c>
    </row>
    <row r="2047" spans="1:11">
      <c r="A2047" s="17" t="s">
        <v>1025</v>
      </c>
      <c r="B2047" s="17" t="s">
        <v>966</v>
      </c>
      <c r="C2047" s="17" t="s">
        <v>2042</v>
      </c>
      <c r="D2047" s="17" t="s">
        <v>2830</v>
      </c>
      <c r="E2047" s="17" t="s">
        <v>2955</v>
      </c>
      <c r="F2047" t="s">
        <v>2831</v>
      </c>
      <c r="G2047" s="17" t="s">
        <v>2832</v>
      </c>
      <c r="H2047" s="17" t="s">
        <v>2100</v>
      </c>
      <c r="I2047" s="17" t="s">
        <v>2543</v>
      </c>
      <c r="J2047" s="17" t="s">
        <v>2544</v>
      </c>
      <c r="K2047" s="17" t="s">
        <v>2545</v>
      </c>
    </row>
    <row r="2048" spans="1:11">
      <c r="A2048" s="17" t="s">
        <v>1025</v>
      </c>
      <c r="B2048" s="17" t="s">
        <v>966</v>
      </c>
      <c r="C2048" s="17" t="s">
        <v>2042</v>
      </c>
      <c r="D2048" s="17" t="s">
        <v>2833</v>
      </c>
      <c r="E2048" s="17" t="s">
        <v>2955</v>
      </c>
      <c r="F2048" t="s">
        <v>2831</v>
      </c>
      <c r="G2048" s="17" t="s">
        <v>2832</v>
      </c>
      <c r="H2048" s="17" t="s">
        <v>2100</v>
      </c>
      <c r="I2048" s="17" t="s">
        <v>2543</v>
      </c>
      <c r="J2048" s="17" t="s">
        <v>2544</v>
      </c>
      <c r="K2048" s="17" t="s">
        <v>2545</v>
      </c>
    </row>
    <row r="2049" spans="1:11">
      <c r="A2049" s="17" t="s">
        <v>1025</v>
      </c>
      <c r="B2049" s="17" t="s">
        <v>966</v>
      </c>
      <c r="C2049" s="17" t="s">
        <v>2042</v>
      </c>
      <c r="D2049" s="17" t="s">
        <v>2834</v>
      </c>
      <c r="E2049" s="17" t="s">
        <v>2955</v>
      </c>
      <c r="F2049" t="s">
        <v>2831</v>
      </c>
      <c r="G2049" s="17" t="s">
        <v>2832</v>
      </c>
      <c r="H2049" s="17" t="s">
        <v>2100</v>
      </c>
      <c r="I2049" s="17" t="s">
        <v>2543</v>
      </c>
      <c r="J2049" s="17" t="s">
        <v>2544</v>
      </c>
      <c r="K2049" s="17" t="s">
        <v>2545</v>
      </c>
    </row>
    <row r="2050" spans="1:11">
      <c r="A2050" s="17" t="s">
        <v>1025</v>
      </c>
      <c r="B2050" s="17" t="s">
        <v>966</v>
      </c>
      <c r="C2050" s="17" t="s">
        <v>2042</v>
      </c>
      <c r="D2050" s="17" t="s">
        <v>2835</v>
      </c>
      <c r="E2050" s="17" t="s">
        <v>2955</v>
      </c>
      <c r="F2050" t="s">
        <v>2831</v>
      </c>
      <c r="G2050" s="17" t="s">
        <v>2832</v>
      </c>
      <c r="H2050" s="17" t="s">
        <v>2100</v>
      </c>
      <c r="I2050" s="17" t="s">
        <v>2543</v>
      </c>
      <c r="J2050" s="17" t="s">
        <v>2544</v>
      </c>
      <c r="K2050" s="17" t="s">
        <v>2545</v>
      </c>
    </row>
    <row r="2051" spans="1:11">
      <c r="A2051" s="17" t="s">
        <v>1025</v>
      </c>
      <c r="B2051" s="17" t="s">
        <v>966</v>
      </c>
      <c r="C2051" s="17" t="s">
        <v>2042</v>
      </c>
      <c r="D2051" s="17" t="s">
        <v>2836</v>
      </c>
      <c r="E2051" s="17" t="s">
        <v>2955</v>
      </c>
      <c r="F2051" t="s">
        <v>2831</v>
      </c>
      <c r="G2051" s="17" t="s">
        <v>2832</v>
      </c>
      <c r="H2051" s="17" t="s">
        <v>2100</v>
      </c>
      <c r="I2051" s="17" t="s">
        <v>2543</v>
      </c>
      <c r="J2051" s="17" t="s">
        <v>2544</v>
      </c>
      <c r="K2051" s="17" t="s">
        <v>2545</v>
      </c>
    </row>
    <row r="2052" spans="1:11">
      <c r="A2052" s="17" t="s">
        <v>1025</v>
      </c>
      <c r="B2052" s="17" t="s">
        <v>966</v>
      </c>
      <c r="C2052" s="17" t="s">
        <v>2042</v>
      </c>
      <c r="D2052" s="17" t="s">
        <v>2837</v>
      </c>
      <c r="E2052" s="17" t="s">
        <v>2955</v>
      </c>
      <c r="F2052" t="s">
        <v>2831</v>
      </c>
      <c r="G2052" s="17" t="s">
        <v>2832</v>
      </c>
      <c r="H2052" s="17" t="s">
        <v>2100</v>
      </c>
      <c r="I2052" s="17" t="s">
        <v>2543</v>
      </c>
      <c r="J2052" s="17" t="s">
        <v>2544</v>
      </c>
      <c r="K2052" s="17" t="s">
        <v>2545</v>
      </c>
    </row>
    <row r="2053" spans="1:11">
      <c r="A2053" s="17" t="s">
        <v>1025</v>
      </c>
      <c r="B2053" s="17" t="s">
        <v>966</v>
      </c>
      <c r="C2053" s="17" t="s">
        <v>2042</v>
      </c>
      <c r="D2053" s="17" t="s">
        <v>2838</v>
      </c>
      <c r="E2053" s="17" t="s">
        <v>2955</v>
      </c>
      <c r="F2053" t="s">
        <v>2839</v>
      </c>
      <c r="G2053" s="17" t="s">
        <v>2840</v>
      </c>
      <c r="H2053" s="17" t="s">
        <v>2100</v>
      </c>
      <c r="I2053" s="17" t="s">
        <v>2543</v>
      </c>
      <c r="J2053" s="17" t="s">
        <v>2544</v>
      </c>
      <c r="K2053" s="17" t="s">
        <v>2545</v>
      </c>
    </row>
    <row r="2054" spans="1:11">
      <c r="A2054" s="17" t="s">
        <v>1025</v>
      </c>
      <c r="B2054" s="17" t="s">
        <v>966</v>
      </c>
      <c r="C2054" s="17" t="s">
        <v>2042</v>
      </c>
      <c r="D2054" s="17" t="s">
        <v>2841</v>
      </c>
      <c r="E2054" s="17" t="s">
        <v>2955</v>
      </c>
      <c r="F2054" t="s">
        <v>2839</v>
      </c>
      <c r="G2054" s="17" t="s">
        <v>2840</v>
      </c>
      <c r="H2054" s="17" t="s">
        <v>2100</v>
      </c>
      <c r="I2054" s="17" t="s">
        <v>2543</v>
      </c>
      <c r="J2054" s="17" t="s">
        <v>2544</v>
      </c>
      <c r="K2054" s="17" t="s">
        <v>2545</v>
      </c>
    </row>
    <row r="2055" spans="1:11">
      <c r="A2055" s="17" t="s">
        <v>1025</v>
      </c>
      <c r="B2055" s="17" t="s">
        <v>966</v>
      </c>
      <c r="C2055" s="17" t="s">
        <v>2042</v>
      </c>
      <c r="D2055" s="17" t="s">
        <v>2842</v>
      </c>
      <c r="E2055" s="17" t="s">
        <v>2955</v>
      </c>
      <c r="F2055" t="s">
        <v>2839</v>
      </c>
      <c r="G2055" s="17" t="s">
        <v>2840</v>
      </c>
      <c r="H2055" s="17" t="s">
        <v>2100</v>
      </c>
      <c r="I2055" s="17" t="s">
        <v>2543</v>
      </c>
      <c r="J2055" s="17" t="s">
        <v>2544</v>
      </c>
      <c r="K2055" s="17" t="s">
        <v>2545</v>
      </c>
    </row>
    <row r="2056" spans="1:11">
      <c r="A2056" s="17" t="s">
        <v>1025</v>
      </c>
      <c r="B2056" s="17" t="s">
        <v>966</v>
      </c>
      <c r="C2056" s="17" t="s">
        <v>2042</v>
      </c>
      <c r="D2056" s="17" t="s">
        <v>2843</v>
      </c>
      <c r="E2056" s="17" t="s">
        <v>2955</v>
      </c>
      <c r="F2056" t="s">
        <v>2839</v>
      </c>
      <c r="G2056" s="17" t="s">
        <v>2840</v>
      </c>
      <c r="H2056" s="17" t="s">
        <v>2100</v>
      </c>
      <c r="I2056" s="17" t="s">
        <v>2543</v>
      </c>
      <c r="J2056" s="17" t="s">
        <v>2544</v>
      </c>
      <c r="K2056" s="17" t="s">
        <v>2545</v>
      </c>
    </row>
    <row r="2057" spans="1:11">
      <c r="A2057" s="17" t="s">
        <v>1025</v>
      </c>
      <c r="B2057" s="17" t="s">
        <v>966</v>
      </c>
      <c r="C2057" s="17" t="s">
        <v>2042</v>
      </c>
      <c r="D2057" s="17" t="s">
        <v>2844</v>
      </c>
      <c r="E2057" s="17" t="s">
        <v>2955</v>
      </c>
      <c r="F2057" t="s">
        <v>2839</v>
      </c>
      <c r="G2057" s="17" t="s">
        <v>2840</v>
      </c>
      <c r="H2057" s="17" t="s">
        <v>2100</v>
      </c>
      <c r="I2057" s="17" t="s">
        <v>2543</v>
      </c>
      <c r="J2057" s="17" t="s">
        <v>2544</v>
      </c>
      <c r="K2057" s="17" t="s">
        <v>2545</v>
      </c>
    </row>
    <row r="2058" spans="1:11">
      <c r="A2058" s="17" t="s">
        <v>1025</v>
      </c>
      <c r="B2058" s="17" t="s">
        <v>966</v>
      </c>
      <c r="C2058" s="17" t="s">
        <v>2042</v>
      </c>
      <c r="D2058" s="17" t="s">
        <v>2845</v>
      </c>
      <c r="E2058" s="17" t="s">
        <v>2955</v>
      </c>
      <c r="F2058" t="s">
        <v>2839</v>
      </c>
      <c r="G2058" s="17" t="s">
        <v>2840</v>
      </c>
      <c r="H2058" s="17" t="s">
        <v>2100</v>
      </c>
      <c r="I2058" s="17" t="s">
        <v>2543</v>
      </c>
      <c r="J2058" s="17" t="s">
        <v>2544</v>
      </c>
      <c r="K2058" s="17" t="s">
        <v>2545</v>
      </c>
    </row>
    <row r="2059" spans="1:11">
      <c r="A2059" s="17" t="s">
        <v>1025</v>
      </c>
      <c r="B2059" s="17" t="s">
        <v>966</v>
      </c>
      <c r="C2059" s="17" t="s">
        <v>2042</v>
      </c>
      <c r="D2059" s="17" t="s">
        <v>2846</v>
      </c>
      <c r="E2059" s="17" t="s">
        <v>2955</v>
      </c>
      <c r="F2059" t="s">
        <v>2839</v>
      </c>
      <c r="G2059" s="17" t="s">
        <v>2840</v>
      </c>
      <c r="H2059" s="17" t="s">
        <v>2100</v>
      </c>
      <c r="I2059" s="17" t="s">
        <v>2543</v>
      </c>
      <c r="J2059" s="17" t="s">
        <v>2544</v>
      </c>
      <c r="K2059" s="17" t="s">
        <v>2545</v>
      </c>
    </row>
    <row r="2060" spans="1:11">
      <c r="A2060" s="17" t="s">
        <v>1025</v>
      </c>
      <c r="B2060" s="17" t="s">
        <v>966</v>
      </c>
      <c r="C2060" s="17" t="s">
        <v>2042</v>
      </c>
      <c r="D2060" s="17" t="s">
        <v>2847</v>
      </c>
      <c r="E2060" s="17" t="s">
        <v>2955</v>
      </c>
      <c r="F2060" t="s">
        <v>2839</v>
      </c>
      <c r="G2060" s="17" t="s">
        <v>2840</v>
      </c>
      <c r="H2060" s="17" t="s">
        <v>2100</v>
      </c>
      <c r="I2060" s="17" t="s">
        <v>2543</v>
      </c>
      <c r="J2060" s="17" t="s">
        <v>2544</v>
      </c>
      <c r="K2060" s="17" t="s">
        <v>2545</v>
      </c>
    </row>
    <row r="2061" spans="1:11">
      <c r="A2061" s="17" t="s">
        <v>1025</v>
      </c>
      <c r="B2061" s="17" t="s">
        <v>966</v>
      </c>
      <c r="C2061" s="17" t="s">
        <v>2042</v>
      </c>
      <c r="D2061" s="17" t="s">
        <v>2848</v>
      </c>
      <c r="E2061" s="17" t="s">
        <v>2955</v>
      </c>
      <c r="F2061" t="s">
        <v>2465</v>
      </c>
      <c r="G2061" s="17" t="s">
        <v>2466</v>
      </c>
      <c r="H2061" s="17" t="s">
        <v>2046</v>
      </c>
      <c r="I2061" s="17" t="s">
        <v>2190</v>
      </c>
      <c r="J2061" s="17" t="s">
        <v>2191</v>
      </c>
      <c r="K2061" s="17" t="s">
        <v>2192</v>
      </c>
    </row>
    <row r="2062" spans="1:11">
      <c r="A2062" s="17" t="s">
        <v>1025</v>
      </c>
      <c r="B2062" s="17" t="s">
        <v>966</v>
      </c>
      <c r="C2062" s="17" t="s">
        <v>2042</v>
      </c>
      <c r="D2062" s="17" t="s">
        <v>2849</v>
      </c>
      <c r="E2062" s="17" t="s">
        <v>2955</v>
      </c>
      <c r="F2062" t="s">
        <v>2801</v>
      </c>
      <c r="G2062" s="17" t="s">
        <v>2802</v>
      </c>
      <c r="H2062" s="17" t="s">
        <v>2100</v>
      </c>
      <c r="I2062" s="17" t="s">
        <v>2543</v>
      </c>
      <c r="J2062" s="17" t="s">
        <v>2544</v>
      </c>
      <c r="K2062" s="17" t="s">
        <v>2545</v>
      </c>
    </row>
    <row r="2063" spans="1:11">
      <c r="A2063" s="17" t="s">
        <v>1025</v>
      </c>
      <c r="B2063" s="17" t="s">
        <v>966</v>
      </c>
      <c r="C2063" s="17" t="s">
        <v>2042</v>
      </c>
      <c r="D2063" s="17" t="s">
        <v>2850</v>
      </c>
      <c r="E2063" s="17" t="s">
        <v>2955</v>
      </c>
      <c r="F2063" t="s">
        <v>2801</v>
      </c>
      <c r="G2063" s="17" t="s">
        <v>2802</v>
      </c>
      <c r="H2063" s="17" t="s">
        <v>2100</v>
      </c>
      <c r="I2063" s="17" t="s">
        <v>2543</v>
      </c>
      <c r="J2063" s="17" t="s">
        <v>2544</v>
      </c>
      <c r="K2063" s="17" t="s">
        <v>2545</v>
      </c>
    </row>
    <row r="2064" spans="1:11">
      <c r="A2064" s="17" t="s">
        <v>1025</v>
      </c>
      <c r="B2064" s="17" t="s">
        <v>966</v>
      </c>
      <c r="C2064" s="17" t="s">
        <v>2042</v>
      </c>
      <c r="D2064" s="17" t="s">
        <v>2851</v>
      </c>
      <c r="E2064" s="17" t="s">
        <v>2955</v>
      </c>
      <c r="F2064" t="s">
        <v>2801</v>
      </c>
      <c r="G2064" s="17" t="s">
        <v>2802</v>
      </c>
      <c r="H2064" s="17" t="s">
        <v>2100</v>
      </c>
      <c r="I2064" s="17" t="s">
        <v>2543</v>
      </c>
      <c r="J2064" s="17" t="s">
        <v>2544</v>
      </c>
      <c r="K2064" s="17" t="s">
        <v>2545</v>
      </c>
    </row>
    <row r="2065" spans="1:11">
      <c r="A2065" s="17" t="s">
        <v>1025</v>
      </c>
      <c r="B2065" s="17" t="s">
        <v>966</v>
      </c>
      <c r="C2065" s="17" t="s">
        <v>2042</v>
      </c>
      <c r="D2065" s="17" t="s">
        <v>2852</v>
      </c>
      <c r="E2065" s="17" t="s">
        <v>2955</v>
      </c>
      <c r="F2065" t="s">
        <v>2801</v>
      </c>
      <c r="G2065" s="17" t="s">
        <v>2802</v>
      </c>
      <c r="H2065" s="17" t="s">
        <v>2100</v>
      </c>
      <c r="I2065" s="17" t="s">
        <v>2543</v>
      </c>
      <c r="J2065" s="17" t="s">
        <v>2544</v>
      </c>
      <c r="K2065" s="17" t="s">
        <v>2545</v>
      </c>
    </row>
    <row r="2066" spans="1:11">
      <c r="A2066" s="17" t="s">
        <v>1025</v>
      </c>
      <c r="B2066" s="17" t="s">
        <v>966</v>
      </c>
      <c r="C2066" s="17" t="s">
        <v>2042</v>
      </c>
      <c r="D2066" s="17" t="s">
        <v>2853</v>
      </c>
      <c r="E2066" s="17" t="s">
        <v>2955</v>
      </c>
      <c r="F2066" t="s">
        <v>2801</v>
      </c>
      <c r="G2066" s="17" t="s">
        <v>2802</v>
      </c>
      <c r="H2066" s="17" t="s">
        <v>2100</v>
      </c>
      <c r="I2066" s="17" t="s">
        <v>2543</v>
      </c>
      <c r="J2066" s="17" t="s">
        <v>2544</v>
      </c>
      <c r="K2066" s="17" t="s">
        <v>2545</v>
      </c>
    </row>
    <row r="2067" spans="1:11">
      <c r="A2067" s="17" t="s">
        <v>1025</v>
      </c>
      <c r="B2067" s="17" t="s">
        <v>966</v>
      </c>
      <c r="C2067" s="17" t="s">
        <v>2042</v>
      </c>
      <c r="D2067" s="17" t="s">
        <v>2854</v>
      </c>
      <c r="E2067" s="17" t="s">
        <v>2955</v>
      </c>
      <c r="F2067" t="s">
        <v>2801</v>
      </c>
      <c r="G2067" s="17" t="s">
        <v>2802</v>
      </c>
      <c r="H2067" s="17" t="s">
        <v>2100</v>
      </c>
      <c r="I2067" s="17" t="s">
        <v>2543</v>
      </c>
      <c r="J2067" s="17" t="s">
        <v>2544</v>
      </c>
      <c r="K2067" s="17" t="s">
        <v>2545</v>
      </c>
    </row>
    <row r="2068" spans="1:11">
      <c r="A2068" s="17" t="s">
        <v>1025</v>
      </c>
      <c r="B2068" s="17" t="s">
        <v>966</v>
      </c>
      <c r="C2068" s="17" t="s">
        <v>2042</v>
      </c>
      <c r="D2068" s="17" t="s">
        <v>2855</v>
      </c>
      <c r="E2068" s="17" t="s">
        <v>2955</v>
      </c>
      <c r="F2068" t="s">
        <v>2801</v>
      </c>
      <c r="G2068" s="17" t="s">
        <v>2802</v>
      </c>
      <c r="H2068" s="17" t="s">
        <v>2100</v>
      </c>
      <c r="I2068" s="17" t="s">
        <v>2543</v>
      </c>
      <c r="J2068" s="17" t="s">
        <v>2544</v>
      </c>
      <c r="K2068" s="17" t="s">
        <v>2545</v>
      </c>
    </row>
    <row r="2069" spans="1:11">
      <c r="A2069" s="17" t="s">
        <v>1025</v>
      </c>
      <c r="B2069" s="17" t="s">
        <v>966</v>
      </c>
      <c r="C2069" s="17" t="s">
        <v>2042</v>
      </c>
      <c r="D2069" s="17" t="s">
        <v>2856</v>
      </c>
      <c r="E2069" s="17" t="s">
        <v>2955</v>
      </c>
      <c r="F2069" t="s">
        <v>2801</v>
      </c>
      <c r="G2069" s="17" t="s">
        <v>2802</v>
      </c>
      <c r="H2069" s="17" t="s">
        <v>2100</v>
      </c>
      <c r="I2069" s="17" t="s">
        <v>2543</v>
      </c>
      <c r="J2069" s="17" t="s">
        <v>2544</v>
      </c>
      <c r="K2069" s="17" t="s">
        <v>2545</v>
      </c>
    </row>
    <row r="2070" spans="1:11">
      <c r="A2070" s="17" t="s">
        <v>1025</v>
      </c>
      <c r="B2070" s="17" t="s">
        <v>966</v>
      </c>
      <c r="C2070" s="17" t="s">
        <v>2042</v>
      </c>
      <c r="D2070" s="17" t="s">
        <v>2857</v>
      </c>
      <c r="E2070" s="17" t="s">
        <v>2955</v>
      </c>
      <c r="F2070" t="s">
        <v>2554</v>
      </c>
      <c r="G2070" s="17" t="s">
        <v>2555</v>
      </c>
      <c r="H2070" s="17" t="s">
        <v>2100</v>
      </c>
      <c r="I2070" s="17" t="s">
        <v>2543</v>
      </c>
      <c r="J2070" s="17" t="s">
        <v>2544</v>
      </c>
      <c r="K2070" s="17" t="s">
        <v>2545</v>
      </c>
    </row>
    <row r="2071" spans="1:11">
      <c r="A2071" s="17" t="s">
        <v>1025</v>
      </c>
      <c r="B2071" s="17" t="s">
        <v>966</v>
      </c>
      <c r="C2071" s="17" t="s">
        <v>2042</v>
      </c>
      <c r="D2071" s="17" t="s">
        <v>2858</v>
      </c>
      <c r="E2071" s="17" t="s">
        <v>2955</v>
      </c>
      <c r="F2071" t="s">
        <v>2859</v>
      </c>
      <c r="G2071" s="17" t="s">
        <v>2860</v>
      </c>
      <c r="H2071" s="17" t="s">
        <v>2100</v>
      </c>
      <c r="I2071" s="17" t="s">
        <v>689</v>
      </c>
      <c r="J2071" s="17" t="s">
        <v>688</v>
      </c>
      <c r="K2071" s="17" t="s">
        <v>2101</v>
      </c>
    </row>
    <row r="2072" spans="1:11">
      <c r="A2072" s="17" t="s">
        <v>1025</v>
      </c>
      <c r="B2072" s="17" t="s">
        <v>966</v>
      </c>
      <c r="C2072" s="17" t="s">
        <v>2042</v>
      </c>
      <c r="D2072" s="17" t="s">
        <v>2861</v>
      </c>
      <c r="E2072" s="17" t="s">
        <v>2955</v>
      </c>
      <c r="F2072" t="s">
        <v>2226</v>
      </c>
      <c r="G2072" s="17" t="s">
        <v>2227</v>
      </c>
      <c r="H2072" s="17" t="s">
        <v>2100</v>
      </c>
      <c r="I2072" s="17" t="s">
        <v>689</v>
      </c>
      <c r="J2072" s="17" t="s">
        <v>688</v>
      </c>
      <c r="K2072" s="17" t="s">
        <v>2101</v>
      </c>
    </row>
    <row r="2073" spans="1:11">
      <c r="A2073" s="17" t="s">
        <v>1025</v>
      </c>
      <c r="B2073" s="17" t="s">
        <v>966</v>
      </c>
      <c r="C2073" s="17" t="s">
        <v>2042</v>
      </c>
      <c r="D2073" s="17" t="s">
        <v>2862</v>
      </c>
      <c r="E2073" s="17" t="s">
        <v>2955</v>
      </c>
      <c r="F2073" t="s">
        <v>2859</v>
      </c>
      <c r="G2073" s="17" t="s">
        <v>2860</v>
      </c>
      <c r="H2073" s="17" t="s">
        <v>2100</v>
      </c>
      <c r="I2073" s="17" t="s">
        <v>689</v>
      </c>
      <c r="J2073" s="17" t="s">
        <v>688</v>
      </c>
      <c r="K2073" s="17" t="s">
        <v>2101</v>
      </c>
    </row>
    <row r="2074" spans="1:11">
      <c r="A2074" s="17" t="s">
        <v>1025</v>
      </c>
      <c r="B2074" s="17" t="s">
        <v>966</v>
      </c>
      <c r="C2074" s="17" t="s">
        <v>2042</v>
      </c>
      <c r="D2074" s="17" t="s">
        <v>2863</v>
      </c>
      <c r="E2074" s="17" t="s">
        <v>2955</v>
      </c>
      <c r="F2074" t="s">
        <v>2512</v>
      </c>
      <c r="G2074" s="17" t="s">
        <v>2513</v>
      </c>
      <c r="H2074" s="17" t="s">
        <v>2100</v>
      </c>
      <c r="I2074" s="17" t="s">
        <v>689</v>
      </c>
      <c r="J2074" s="17" t="s">
        <v>688</v>
      </c>
      <c r="K2074" s="17" t="s">
        <v>2101</v>
      </c>
    </row>
    <row r="2075" spans="1:11">
      <c r="A2075" s="17" t="s">
        <v>1025</v>
      </c>
      <c r="B2075" s="17" t="s">
        <v>966</v>
      </c>
      <c r="C2075" s="17" t="s">
        <v>2042</v>
      </c>
      <c r="D2075" s="17" t="s">
        <v>2864</v>
      </c>
      <c r="E2075" s="17" t="s">
        <v>2955</v>
      </c>
      <c r="F2075" t="s">
        <v>2512</v>
      </c>
      <c r="G2075" s="17" t="s">
        <v>2513</v>
      </c>
      <c r="H2075" s="17" t="s">
        <v>2100</v>
      </c>
      <c r="I2075" s="17" t="s">
        <v>689</v>
      </c>
      <c r="J2075" s="17" t="s">
        <v>688</v>
      </c>
      <c r="K2075" s="17" t="s">
        <v>2101</v>
      </c>
    </row>
    <row r="2076" spans="1:11">
      <c r="A2076" s="17" t="s">
        <v>1025</v>
      </c>
      <c r="B2076" s="17" t="s">
        <v>966</v>
      </c>
      <c r="C2076" s="17" t="s">
        <v>2042</v>
      </c>
      <c r="D2076" s="17" t="s">
        <v>2865</v>
      </c>
      <c r="E2076" s="17" t="s">
        <v>2955</v>
      </c>
      <c r="F2076" t="s">
        <v>2859</v>
      </c>
      <c r="G2076" s="17" t="s">
        <v>2860</v>
      </c>
      <c r="H2076" s="17" t="s">
        <v>2100</v>
      </c>
      <c r="I2076" s="17" t="s">
        <v>689</v>
      </c>
      <c r="J2076" s="17" t="s">
        <v>688</v>
      </c>
      <c r="K2076" s="17" t="s">
        <v>2101</v>
      </c>
    </row>
    <row r="2077" spans="1:11">
      <c r="A2077" s="17" t="s">
        <v>1025</v>
      </c>
      <c r="B2077" s="17" t="s">
        <v>966</v>
      </c>
      <c r="C2077" s="17" t="s">
        <v>2042</v>
      </c>
      <c r="D2077" s="17" t="s">
        <v>2866</v>
      </c>
      <c r="E2077" s="17" t="s">
        <v>2955</v>
      </c>
      <c r="F2077" t="s">
        <v>2512</v>
      </c>
      <c r="G2077" s="17" t="s">
        <v>2513</v>
      </c>
      <c r="H2077" s="17" t="s">
        <v>2100</v>
      </c>
      <c r="I2077" s="17" t="s">
        <v>689</v>
      </c>
      <c r="J2077" s="17" t="s">
        <v>688</v>
      </c>
      <c r="K2077" s="17" t="s">
        <v>2101</v>
      </c>
    </row>
    <row r="2078" spans="1:11">
      <c r="A2078" s="17" t="s">
        <v>1025</v>
      </c>
      <c r="B2078" s="17" t="s">
        <v>966</v>
      </c>
      <c r="C2078" s="17" t="s">
        <v>2042</v>
      </c>
      <c r="D2078" s="17" t="s">
        <v>2867</v>
      </c>
      <c r="E2078" s="17" t="s">
        <v>2955</v>
      </c>
      <c r="F2078" t="s">
        <v>2226</v>
      </c>
      <c r="G2078" s="17" t="s">
        <v>2227</v>
      </c>
      <c r="H2078" s="17" t="s">
        <v>2100</v>
      </c>
      <c r="I2078" s="17" t="s">
        <v>689</v>
      </c>
      <c r="J2078" s="17" t="s">
        <v>688</v>
      </c>
      <c r="K2078" s="17" t="s">
        <v>2101</v>
      </c>
    </row>
    <row r="2079" spans="1:11">
      <c r="A2079" s="17" t="s">
        <v>1025</v>
      </c>
      <c r="B2079" s="17" t="s">
        <v>966</v>
      </c>
      <c r="C2079" s="17" t="s">
        <v>2042</v>
      </c>
      <c r="D2079" s="17" t="s">
        <v>2868</v>
      </c>
      <c r="E2079" s="17" t="s">
        <v>2955</v>
      </c>
      <c r="F2079" t="s">
        <v>2226</v>
      </c>
      <c r="G2079" s="17" t="s">
        <v>2227</v>
      </c>
      <c r="H2079" s="17" t="s">
        <v>2100</v>
      </c>
      <c r="I2079" s="17" t="s">
        <v>689</v>
      </c>
      <c r="J2079" s="17" t="s">
        <v>688</v>
      </c>
      <c r="K2079" s="17" t="s">
        <v>2101</v>
      </c>
    </row>
    <row r="2080" spans="1:11">
      <c r="A2080" s="17" t="s">
        <v>1025</v>
      </c>
      <c r="B2080" s="17" t="s">
        <v>966</v>
      </c>
      <c r="C2080" s="17" t="s">
        <v>2042</v>
      </c>
      <c r="D2080" s="17" t="s">
        <v>2869</v>
      </c>
      <c r="E2080" s="17" t="s">
        <v>2955</v>
      </c>
      <c r="F2080" t="s">
        <v>2859</v>
      </c>
      <c r="G2080" s="17" t="s">
        <v>2860</v>
      </c>
      <c r="H2080" s="17" t="s">
        <v>2100</v>
      </c>
      <c r="I2080" s="17" t="s">
        <v>689</v>
      </c>
      <c r="J2080" s="17" t="s">
        <v>688</v>
      </c>
      <c r="K2080" s="17" t="s">
        <v>2101</v>
      </c>
    </row>
    <row r="2081" spans="1:11">
      <c r="A2081" s="17" t="s">
        <v>1025</v>
      </c>
      <c r="B2081" s="17" t="s">
        <v>966</v>
      </c>
      <c r="C2081" s="17" t="s">
        <v>2042</v>
      </c>
      <c r="D2081" s="17" t="s">
        <v>2870</v>
      </c>
      <c r="E2081" s="17" t="s">
        <v>2955</v>
      </c>
      <c r="F2081" t="s">
        <v>2859</v>
      </c>
      <c r="G2081" s="17" t="s">
        <v>2860</v>
      </c>
      <c r="H2081" s="17" t="s">
        <v>2100</v>
      </c>
      <c r="I2081" s="17" t="s">
        <v>689</v>
      </c>
      <c r="J2081" s="17" t="s">
        <v>688</v>
      </c>
      <c r="K2081" s="17" t="s">
        <v>2101</v>
      </c>
    </row>
    <row r="2082" spans="1:11">
      <c r="A2082" s="17" t="s">
        <v>1025</v>
      </c>
      <c r="B2082" s="17" t="s">
        <v>966</v>
      </c>
      <c r="C2082" s="17" t="s">
        <v>2042</v>
      </c>
      <c r="D2082" s="17" t="s">
        <v>2871</v>
      </c>
      <c r="E2082" s="17" t="s">
        <v>2955</v>
      </c>
      <c r="F2082" t="s">
        <v>2859</v>
      </c>
      <c r="G2082" s="17" t="s">
        <v>2860</v>
      </c>
      <c r="H2082" s="17" t="s">
        <v>2100</v>
      </c>
      <c r="I2082" s="17" t="s">
        <v>689</v>
      </c>
      <c r="J2082" s="17" t="s">
        <v>688</v>
      </c>
      <c r="K2082" s="17" t="s">
        <v>2101</v>
      </c>
    </row>
    <row r="2083" spans="1:11">
      <c r="A2083" s="17" t="s">
        <v>1025</v>
      </c>
      <c r="B2083" s="17" t="s">
        <v>966</v>
      </c>
      <c r="C2083" s="17" t="s">
        <v>2042</v>
      </c>
      <c r="D2083" s="17" t="s">
        <v>2872</v>
      </c>
      <c r="E2083" s="17" t="s">
        <v>2955</v>
      </c>
      <c r="F2083" t="s">
        <v>2794</v>
      </c>
      <c r="G2083" s="17" t="s">
        <v>2795</v>
      </c>
      <c r="H2083" s="17" t="s">
        <v>2100</v>
      </c>
      <c r="I2083" s="17" t="s">
        <v>2543</v>
      </c>
      <c r="J2083" s="17" t="s">
        <v>2544</v>
      </c>
      <c r="K2083" s="17" t="s">
        <v>2545</v>
      </c>
    </row>
    <row r="2084" spans="1:11">
      <c r="A2084" s="17" t="s">
        <v>1025</v>
      </c>
      <c r="B2084" s="17" t="s">
        <v>966</v>
      </c>
      <c r="C2084" s="17" t="s">
        <v>2042</v>
      </c>
      <c r="D2084" s="17" t="s">
        <v>2873</v>
      </c>
      <c r="E2084" s="17" t="s">
        <v>2955</v>
      </c>
      <c r="F2084" t="s">
        <v>2874</v>
      </c>
      <c r="G2084" s="17" t="s">
        <v>2875</v>
      </c>
      <c r="H2084" s="17" t="s">
        <v>2100</v>
      </c>
      <c r="I2084" s="17" t="s">
        <v>2543</v>
      </c>
      <c r="J2084" s="17" t="s">
        <v>2544</v>
      </c>
      <c r="K2084" s="17" t="s">
        <v>2545</v>
      </c>
    </row>
    <row r="2085" spans="1:11">
      <c r="A2085" s="17" t="s">
        <v>1025</v>
      </c>
      <c r="B2085" s="17" t="s">
        <v>966</v>
      </c>
      <c r="C2085" s="17" t="s">
        <v>2042</v>
      </c>
      <c r="D2085" s="17" t="s">
        <v>2876</v>
      </c>
      <c r="E2085" s="17" t="s">
        <v>2955</v>
      </c>
      <c r="F2085" t="s">
        <v>2874</v>
      </c>
      <c r="G2085" s="17" t="s">
        <v>2875</v>
      </c>
      <c r="H2085" s="17" t="s">
        <v>2100</v>
      </c>
      <c r="I2085" s="17" t="s">
        <v>2543</v>
      </c>
      <c r="J2085" s="17" t="s">
        <v>2544</v>
      </c>
      <c r="K2085" s="17" t="s">
        <v>2545</v>
      </c>
    </row>
    <row r="2086" spans="1:11">
      <c r="A2086" s="17" t="s">
        <v>1025</v>
      </c>
      <c r="B2086" s="17" t="s">
        <v>966</v>
      </c>
      <c r="C2086" s="17" t="s">
        <v>2042</v>
      </c>
      <c r="D2086" s="17" t="s">
        <v>2877</v>
      </c>
      <c r="E2086" s="17" t="s">
        <v>2955</v>
      </c>
      <c r="F2086" t="s">
        <v>2874</v>
      </c>
      <c r="G2086" s="17" t="s">
        <v>2875</v>
      </c>
      <c r="H2086" s="17" t="s">
        <v>2100</v>
      </c>
      <c r="I2086" s="17" t="s">
        <v>2543</v>
      </c>
      <c r="J2086" s="17" t="s">
        <v>2544</v>
      </c>
      <c r="K2086" s="17" t="s">
        <v>2545</v>
      </c>
    </row>
    <row r="2087" spans="1:11">
      <c r="A2087" s="17" t="s">
        <v>1025</v>
      </c>
      <c r="B2087" s="17" t="s">
        <v>966</v>
      </c>
      <c r="C2087" s="17" t="s">
        <v>2042</v>
      </c>
      <c r="D2087" s="17" t="s">
        <v>2878</v>
      </c>
      <c r="E2087" s="17" t="s">
        <v>2955</v>
      </c>
      <c r="F2087" t="s">
        <v>2874</v>
      </c>
      <c r="G2087" s="17" t="s">
        <v>2875</v>
      </c>
      <c r="H2087" s="17" t="s">
        <v>2100</v>
      </c>
      <c r="I2087" s="17" t="s">
        <v>2543</v>
      </c>
      <c r="J2087" s="17" t="s">
        <v>2544</v>
      </c>
      <c r="K2087" s="17" t="s">
        <v>2545</v>
      </c>
    </row>
    <row r="2088" spans="1:11">
      <c r="A2088" s="17" t="s">
        <v>1025</v>
      </c>
      <c r="B2088" s="17" t="s">
        <v>966</v>
      </c>
      <c r="C2088" s="17" t="s">
        <v>2042</v>
      </c>
      <c r="D2088" s="17" t="s">
        <v>2879</v>
      </c>
      <c r="E2088" s="17" t="s">
        <v>2955</v>
      </c>
      <c r="F2088" t="s">
        <v>2874</v>
      </c>
      <c r="G2088" s="17" t="s">
        <v>2875</v>
      </c>
      <c r="H2088" s="17" t="s">
        <v>2100</v>
      </c>
      <c r="I2088" s="17" t="s">
        <v>2543</v>
      </c>
      <c r="J2088" s="17" t="s">
        <v>2544</v>
      </c>
      <c r="K2088" s="17" t="s">
        <v>2545</v>
      </c>
    </row>
    <row r="2089" spans="1:11">
      <c r="A2089" s="17" t="s">
        <v>1025</v>
      </c>
      <c r="B2089" s="17" t="s">
        <v>966</v>
      </c>
      <c r="C2089" s="17" t="s">
        <v>2042</v>
      </c>
      <c r="D2089" s="17" t="s">
        <v>2880</v>
      </c>
      <c r="E2089" s="17" t="s">
        <v>2955</v>
      </c>
      <c r="F2089" t="s">
        <v>2874</v>
      </c>
      <c r="G2089" s="17" t="s">
        <v>2875</v>
      </c>
      <c r="H2089" s="17" t="s">
        <v>2100</v>
      </c>
      <c r="I2089" s="17" t="s">
        <v>2543</v>
      </c>
      <c r="J2089" s="17" t="s">
        <v>2544</v>
      </c>
      <c r="K2089" s="17" t="s">
        <v>2545</v>
      </c>
    </row>
    <row r="2090" spans="1:11">
      <c r="A2090" s="17" t="s">
        <v>1025</v>
      </c>
      <c r="B2090" s="17" t="s">
        <v>966</v>
      </c>
      <c r="C2090" s="17" t="s">
        <v>2042</v>
      </c>
      <c r="D2090" s="17" t="s">
        <v>2881</v>
      </c>
      <c r="E2090" s="17" t="s">
        <v>2955</v>
      </c>
      <c r="F2090" t="s">
        <v>2874</v>
      </c>
      <c r="G2090" s="17" t="s">
        <v>2875</v>
      </c>
      <c r="H2090" s="17" t="s">
        <v>2100</v>
      </c>
      <c r="I2090" s="17" t="s">
        <v>2543</v>
      </c>
      <c r="J2090" s="17" t="s">
        <v>2544</v>
      </c>
      <c r="K2090" s="17" t="s">
        <v>2545</v>
      </c>
    </row>
    <row r="2091" spans="1:11">
      <c r="A2091" s="17" t="s">
        <v>1025</v>
      </c>
      <c r="B2091" s="17" t="s">
        <v>966</v>
      </c>
      <c r="C2091" s="17" t="s">
        <v>2042</v>
      </c>
      <c r="D2091" s="17" t="s">
        <v>2882</v>
      </c>
      <c r="E2091" s="17" t="s">
        <v>2955</v>
      </c>
      <c r="F2091" t="s">
        <v>2874</v>
      </c>
      <c r="G2091" s="17" t="s">
        <v>2875</v>
      </c>
      <c r="H2091" s="17" t="s">
        <v>2100</v>
      </c>
      <c r="I2091" s="17" t="s">
        <v>2543</v>
      </c>
      <c r="J2091" s="17" t="s">
        <v>2544</v>
      </c>
      <c r="K2091" s="17" t="s">
        <v>2545</v>
      </c>
    </row>
    <row r="2092" spans="1:11">
      <c r="A2092" s="17" t="s">
        <v>1025</v>
      </c>
      <c r="B2092" s="17" t="s">
        <v>966</v>
      </c>
      <c r="C2092" s="17" t="s">
        <v>2042</v>
      </c>
      <c r="D2092" s="17" t="s">
        <v>2883</v>
      </c>
      <c r="E2092" s="17" t="s">
        <v>2955</v>
      </c>
      <c r="F2092" t="s">
        <v>2874</v>
      </c>
      <c r="G2092" s="17" t="s">
        <v>2875</v>
      </c>
      <c r="H2092" s="17" t="s">
        <v>2100</v>
      </c>
      <c r="I2092" s="17" t="s">
        <v>2543</v>
      </c>
      <c r="J2092" s="17" t="s">
        <v>2544</v>
      </c>
      <c r="K2092" s="17" t="s">
        <v>2545</v>
      </c>
    </row>
    <row r="2093" spans="1:11">
      <c r="A2093" s="17" t="s">
        <v>1025</v>
      </c>
      <c r="B2093" s="17" t="s">
        <v>966</v>
      </c>
      <c r="C2093" s="17" t="s">
        <v>2042</v>
      </c>
      <c r="D2093" s="17" t="s">
        <v>2884</v>
      </c>
      <c r="E2093" s="17" t="s">
        <v>2955</v>
      </c>
      <c r="F2093" t="s">
        <v>2874</v>
      </c>
      <c r="G2093" s="17" t="s">
        <v>2875</v>
      </c>
      <c r="H2093" s="17" t="s">
        <v>2100</v>
      </c>
      <c r="I2093" s="17" t="s">
        <v>2543</v>
      </c>
      <c r="J2093" s="17" t="s">
        <v>2544</v>
      </c>
      <c r="K2093" s="17" t="s">
        <v>2545</v>
      </c>
    </row>
    <row r="2094" spans="1:11">
      <c r="A2094" s="17" t="s">
        <v>1025</v>
      </c>
      <c r="B2094" s="17" t="s">
        <v>966</v>
      </c>
      <c r="C2094" s="17" t="s">
        <v>2042</v>
      </c>
      <c r="D2094" s="17" t="s">
        <v>2885</v>
      </c>
      <c r="E2094" s="17" t="s">
        <v>2955</v>
      </c>
      <c r="F2094" t="s">
        <v>2874</v>
      </c>
      <c r="G2094" s="17" t="s">
        <v>2875</v>
      </c>
      <c r="H2094" s="17" t="s">
        <v>2100</v>
      </c>
      <c r="I2094" s="17" t="s">
        <v>2543</v>
      </c>
      <c r="J2094" s="17" t="s">
        <v>2544</v>
      </c>
      <c r="K2094" s="17" t="s">
        <v>2545</v>
      </c>
    </row>
    <row r="2095" spans="1:11">
      <c r="A2095" s="17" t="s">
        <v>1025</v>
      </c>
      <c r="B2095" s="17" t="s">
        <v>966</v>
      </c>
      <c r="C2095" s="17" t="s">
        <v>2042</v>
      </c>
      <c r="D2095" s="17" t="s">
        <v>2886</v>
      </c>
      <c r="E2095" s="17" t="s">
        <v>2955</v>
      </c>
      <c r="F2095" t="s">
        <v>2887</v>
      </c>
      <c r="G2095" s="17" t="s">
        <v>2888</v>
      </c>
      <c r="H2095" s="17" t="s">
        <v>2100</v>
      </c>
      <c r="I2095" s="17" t="s">
        <v>2543</v>
      </c>
      <c r="J2095" s="17" t="s">
        <v>2544</v>
      </c>
      <c r="K2095" s="17" t="s">
        <v>2545</v>
      </c>
    </row>
    <row r="2096" spans="1:11">
      <c r="A2096" s="17" t="s">
        <v>1025</v>
      </c>
      <c r="B2096" s="17" t="s">
        <v>966</v>
      </c>
      <c r="C2096" s="17" t="s">
        <v>2042</v>
      </c>
      <c r="D2096" s="17" t="s">
        <v>2889</v>
      </c>
      <c r="E2096" s="17" t="s">
        <v>2955</v>
      </c>
      <c r="F2096" t="s">
        <v>2887</v>
      </c>
      <c r="G2096" s="17" t="s">
        <v>2888</v>
      </c>
      <c r="H2096" s="17" t="s">
        <v>2100</v>
      </c>
      <c r="I2096" s="17" t="s">
        <v>2543</v>
      </c>
      <c r="J2096" s="17" t="s">
        <v>2544</v>
      </c>
      <c r="K2096" s="17" t="s">
        <v>2545</v>
      </c>
    </row>
    <row r="2097" spans="1:11">
      <c r="A2097" s="17" t="s">
        <v>1025</v>
      </c>
      <c r="B2097" s="17" t="s">
        <v>966</v>
      </c>
      <c r="C2097" s="17" t="s">
        <v>2042</v>
      </c>
      <c r="D2097" s="17" t="s">
        <v>2890</v>
      </c>
      <c r="E2097" s="17" t="s">
        <v>2955</v>
      </c>
      <c r="F2097" t="s">
        <v>2887</v>
      </c>
      <c r="G2097" s="17" t="s">
        <v>2888</v>
      </c>
      <c r="H2097" s="17" t="s">
        <v>2100</v>
      </c>
      <c r="I2097" s="17" t="s">
        <v>2543</v>
      </c>
      <c r="J2097" s="17" t="s">
        <v>2544</v>
      </c>
      <c r="K2097" s="17" t="s">
        <v>2545</v>
      </c>
    </row>
    <row r="2098" spans="1:11">
      <c r="A2098" s="17" t="s">
        <v>1025</v>
      </c>
      <c r="B2098" s="17" t="s">
        <v>966</v>
      </c>
      <c r="C2098" s="17" t="s">
        <v>2042</v>
      </c>
      <c r="D2098" s="17" t="s">
        <v>2891</v>
      </c>
      <c r="E2098" s="17" t="s">
        <v>2955</v>
      </c>
      <c r="F2098" t="s">
        <v>2887</v>
      </c>
      <c r="G2098" s="17" t="s">
        <v>2888</v>
      </c>
      <c r="H2098" s="17" t="s">
        <v>2100</v>
      </c>
      <c r="I2098" s="17" t="s">
        <v>2543</v>
      </c>
      <c r="J2098" s="17" t="s">
        <v>2544</v>
      </c>
      <c r="K2098" s="17" t="s">
        <v>2545</v>
      </c>
    </row>
    <row r="2099" spans="1:11">
      <c r="A2099" s="17" t="s">
        <v>1025</v>
      </c>
      <c r="B2099" s="17" t="s">
        <v>966</v>
      </c>
      <c r="C2099" s="17" t="s">
        <v>2042</v>
      </c>
      <c r="D2099" s="17" t="s">
        <v>2892</v>
      </c>
      <c r="E2099" s="17" t="s">
        <v>2955</v>
      </c>
      <c r="F2099" t="s">
        <v>2887</v>
      </c>
      <c r="G2099" s="17" t="s">
        <v>2888</v>
      </c>
      <c r="H2099" s="17" t="s">
        <v>2100</v>
      </c>
      <c r="I2099" s="17" t="s">
        <v>2543</v>
      </c>
      <c r="J2099" s="17" t="s">
        <v>2544</v>
      </c>
      <c r="K2099" s="17" t="s">
        <v>2545</v>
      </c>
    </row>
    <row r="2100" spans="1:11">
      <c r="A2100" s="17" t="s">
        <v>1025</v>
      </c>
      <c r="B2100" s="17" t="s">
        <v>966</v>
      </c>
      <c r="C2100" s="17" t="s">
        <v>2042</v>
      </c>
      <c r="D2100" s="17" t="s">
        <v>2893</v>
      </c>
      <c r="E2100" s="17" t="s">
        <v>2955</v>
      </c>
      <c r="F2100" t="s">
        <v>2887</v>
      </c>
      <c r="G2100" s="17" t="s">
        <v>2888</v>
      </c>
      <c r="H2100" s="17" t="s">
        <v>2100</v>
      </c>
      <c r="I2100" s="17" t="s">
        <v>2543</v>
      </c>
      <c r="J2100" s="17" t="s">
        <v>2544</v>
      </c>
      <c r="K2100" s="17" t="s">
        <v>2545</v>
      </c>
    </row>
    <row r="2101" spans="1:11">
      <c r="A2101" s="17" t="s">
        <v>1025</v>
      </c>
      <c r="B2101" s="17" t="s">
        <v>966</v>
      </c>
      <c r="C2101" s="17" t="s">
        <v>2042</v>
      </c>
      <c r="D2101" s="17" t="s">
        <v>2894</v>
      </c>
      <c r="E2101" s="17" t="s">
        <v>2955</v>
      </c>
      <c r="F2101" t="s">
        <v>2887</v>
      </c>
      <c r="G2101" s="17" t="s">
        <v>2888</v>
      </c>
      <c r="H2101" s="17" t="s">
        <v>2100</v>
      </c>
      <c r="I2101" s="17" t="s">
        <v>2543</v>
      </c>
      <c r="J2101" s="17" t="s">
        <v>2544</v>
      </c>
      <c r="K2101" s="17" t="s">
        <v>2545</v>
      </c>
    </row>
    <row r="2102" spans="1:11">
      <c r="A2102" s="17" t="s">
        <v>1025</v>
      </c>
      <c r="B2102" s="17" t="s">
        <v>966</v>
      </c>
      <c r="C2102" s="17" t="s">
        <v>2042</v>
      </c>
      <c r="D2102" s="17" t="s">
        <v>2895</v>
      </c>
      <c r="E2102" s="17" t="s">
        <v>2955</v>
      </c>
      <c r="F2102" t="s">
        <v>2887</v>
      </c>
      <c r="G2102" s="17" t="s">
        <v>2888</v>
      </c>
      <c r="H2102" s="17" t="s">
        <v>2100</v>
      </c>
      <c r="I2102" s="17" t="s">
        <v>2543</v>
      </c>
      <c r="J2102" s="17" t="s">
        <v>2544</v>
      </c>
      <c r="K2102" s="17" t="s">
        <v>2545</v>
      </c>
    </row>
    <row r="2103" spans="1:11">
      <c r="A2103" s="17" t="s">
        <v>1025</v>
      </c>
      <c r="B2103" s="17" t="s">
        <v>966</v>
      </c>
      <c r="C2103" s="17" t="s">
        <v>2042</v>
      </c>
      <c r="D2103" s="17" t="s">
        <v>2896</v>
      </c>
      <c r="E2103" s="17" t="s">
        <v>2955</v>
      </c>
      <c r="F2103" t="s">
        <v>2887</v>
      </c>
      <c r="G2103" s="17" t="s">
        <v>2888</v>
      </c>
      <c r="H2103" s="17" t="s">
        <v>2100</v>
      </c>
      <c r="I2103" s="17" t="s">
        <v>2543</v>
      </c>
      <c r="J2103" s="17" t="s">
        <v>2544</v>
      </c>
      <c r="K2103" s="17" t="s">
        <v>2545</v>
      </c>
    </row>
    <row r="2104" spans="1:11">
      <c r="A2104" s="17" t="s">
        <v>1025</v>
      </c>
      <c r="B2104" s="17" t="s">
        <v>966</v>
      </c>
      <c r="C2104" s="17" t="s">
        <v>2042</v>
      </c>
      <c r="D2104" s="17" t="s">
        <v>2897</v>
      </c>
      <c r="E2104" s="17" t="s">
        <v>2955</v>
      </c>
      <c r="F2104" t="s">
        <v>2887</v>
      </c>
      <c r="G2104" s="17" t="s">
        <v>2888</v>
      </c>
      <c r="H2104" s="17" t="s">
        <v>2100</v>
      </c>
      <c r="I2104" s="17" t="s">
        <v>2543</v>
      </c>
      <c r="J2104" s="17" t="s">
        <v>2544</v>
      </c>
      <c r="K2104" s="17" t="s">
        <v>2545</v>
      </c>
    </row>
    <row r="2105" spans="1:11">
      <c r="A2105" s="17" t="s">
        <v>1025</v>
      </c>
      <c r="B2105" s="17" t="s">
        <v>966</v>
      </c>
      <c r="C2105" s="17" t="s">
        <v>2042</v>
      </c>
      <c r="D2105" s="17" t="s">
        <v>2898</v>
      </c>
      <c r="E2105" s="17" t="s">
        <v>2955</v>
      </c>
      <c r="F2105" t="s">
        <v>2887</v>
      </c>
      <c r="G2105" s="17" t="s">
        <v>2888</v>
      </c>
      <c r="H2105" s="17" t="s">
        <v>2100</v>
      </c>
      <c r="I2105" s="17" t="s">
        <v>2543</v>
      </c>
      <c r="J2105" s="17" t="s">
        <v>2544</v>
      </c>
      <c r="K2105" s="17" t="s">
        <v>2545</v>
      </c>
    </row>
    <row r="2106" spans="1:11">
      <c r="A2106" s="17" t="s">
        <v>1025</v>
      </c>
      <c r="B2106" s="17" t="s">
        <v>966</v>
      </c>
      <c r="C2106" s="17" t="s">
        <v>2042</v>
      </c>
      <c r="D2106" s="17" t="s">
        <v>2899</v>
      </c>
      <c r="E2106" s="17" t="s">
        <v>2955</v>
      </c>
      <c r="F2106" t="s">
        <v>2143</v>
      </c>
      <c r="G2106" s="17" t="s">
        <v>2144</v>
      </c>
      <c r="H2106" s="17" t="s">
        <v>2100</v>
      </c>
      <c r="I2106" s="17" t="s">
        <v>2047</v>
      </c>
      <c r="J2106" s="17" t="s">
        <v>2048</v>
      </c>
      <c r="K2106" s="17" t="s">
        <v>2049</v>
      </c>
    </row>
    <row r="2107" spans="1:11">
      <c r="A2107" s="17" t="s">
        <v>1025</v>
      </c>
      <c r="B2107" s="17" t="s">
        <v>966</v>
      </c>
      <c r="C2107" s="17" t="s">
        <v>2042</v>
      </c>
      <c r="D2107" s="17" t="s">
        <v>2900</v>
      </c>
      <c r="E2107" s="17" t="s">
        <v>2955</v>
      </c>
      <c r="F2107" t="s">
        <v>2203</v>
      </c>
      <c r="G2107" s="17" t="s">
        <v>2204</v>
      </c>
      <c r="H2107" s="17" t="s">
        <v>2100</v>
      </c>
      <c r="I2107" s="17" t="s">
        <v>689</v>
      </c>
      <c r="J2107" s="17" t="s">
        <v>688</v>
      </c>
      <c r="K2107" s="17" t="s">
        <v>2101</v>
      </c>
    </row>
    <row r="2108" spans="1:11">
      <c r="A2108" s="17" t="s">
        <v>1025</v>
      </c>
      <c r="B2108" s="17" t="s">
        <v>966</v>
      </c>
      <c r="C2108" s="17" t="s">
        <v>2042</v>
      </c>
      <c r="D2108" s="17" t="s">
        <v>2901</v>
      </c>
      <c r="E2108" s="17" t="s">
        <v>2955</v>
      </c>
      <c r="F2108" t="s">
        <v>2400</v>
      </c>
      <c r="G2108" s="17" t="s">
        <v>2401</v>
      </c>
      <c r="H2108" s="17" t="s">
        <v>2046</v>
      </c>
      <c r="I2108" s="17" t="s">
        <v>2053</v>
      </c>
      <c r="J2108" s="17" t="s">
        <v>2054</v>
      </c>
      <c r="K2108" s="17" t="s">
        <v>2055</v>
      </c>
    </row>
    <row r="2109" spans="1:11">
      <c r="A2109" s="17" t="s">
        <v>1025</v>
      </c>
      <c r="B2109" s="17" t="s">
        <v>966</v>
      </c>
      <c r="C2109" s="17" t="s">
        <v>2042</v>
      </c>
      <c r="D2109" s="17" t="s">
        <v>2902</v>
      </c>
      <c r="E2109" s="17" t="s">
        <v>2955</v>
      </c>
      <c r="F2109" t="s">
        <v>2887</v>
      </c>
      <c r="G2109" s="17" t="s">
        <v>2888</v>
      </c>
      <c r="H2109" s="17" t="s">
        <v>2100</v>
      </c>
      <c r="I2109" s="17" t="s">
        <v>2543</v>
      </c>
      <c r="J2109" s="17" t="s">
        <v>2544</v>
      </c>
      <c r="K2109" s="17" t="s">
        <v>2545</v>
      </c>
    </row>
    <row r="2110" spans="1:11">
      <c r="A2110" s="17" t="s">
        <v>1025</v>
      </c>
      <c r="B2110" s="17" t="s">
        <v>966</v>
      </c>
      <c r="C2110" s="17" t="s">
        <v>2042</v>
      </c>
      <c r="D2110" s="17" t="s">
        <v>2903</v>
      </c>
      <c r="E2110" s="17" t="s">
        <v>2955</v>
      </c>
      <c r="F2110" t="s">
        <v>2143</v>
      </c>
      <c r="G2110" s="17" t="s">
        <v>2144</v>
      </c>
      <c r="H2110" s="17" t="s">
        <v>2100</v>
      </c>
      <c r="I2110" s="17" t="s">
        <v>2047</v>
      </c>
      <c r="J2110" s="17" t="s">
        <v>2048</v>
      </c>
      <c r="K2110" s="17" t="s">
        <v>2049</v>
      </c>
    </row>
    <row r="2111" spans="1:11">
      <c r="A2111" s="17" t="s">
        <v>1025</v>
      </c>
      <c r="B2111" s="17" t="s">
        <v>966</v>
      </c>
      <c r="C2111" s="17" t="s">
        <v>2042</v>
      </c>
      <c r="D2111" s="17" t="s">
        <v>2904</v>
      </c>
      <c r="E2111" s="17" t="s">
        <v>2955</v>
      </c>
      <c r="F2111" t="s">
        <v>2203</v>
      </c>
      <c r="G2111" s="17" t="s">
        <v>2204</v>
      </c>
      <c r="H2111" s="17" t="s">
        <v>2100</v>
      </c>
      <c r="I2111" s="17" t="s">
        <v>689</v>
      </c>
      <c r="J2111" s="17" t="s">
        <v>688</v>
      </c>
      <c r="K2111" s="17" t="s">
        <v>2101</v>
      </c>
    </row>
    <row r="2112" spans="1:11">
      <c r="A2112" s="17" t="s">
        <v>1025</v>
      </c>
      <c r="B2112" s="17" t="s">
        <v>966</v>
      </c>
      <c r="C2112" s="17" t="s">
        <v>2042</v>
      </c>
      <c r="D2112" s="17" t="s">
        <v>2905</v>
      </c>
      <c r="E2112" s="17" t="s">
        <v>2955</v>
      </c>
      <c r="F2112" t="s">
        <v>2735</v>
      </c>
      <c r="G2112" s="17" t="s">
        <v>2736</v>
      </c>
      <c r="H2112" s="17" t="s">
        <v>2046</v>
      </c>
      <c r="I2112" s="17" t="s">
        <v>2047</v>
      </c>
      <c r="J2112" s="17" t="s">
        <v>2048</v>
      </c>
      <c r="K2112" s="17" t="s">
        <v>2049</v>
      </c>
    </row>
    <row r="2113" spans="1:11">
      <c r="A2113" s="17" t="s">
        <v>1025</v>
      </c>
      <c r="B2113" s="17" t="s">
        <v>966</v>
      </c>
      <c r="C2113" s="17" t="s">
        <v>2042</v>
      </c>
      <c r="D2113" s="17" t="s">
        <v>2906</v>
      </c>
      <c r="E2113" s="17" t="s">
        <v>2955</v>
      </c>
      <c r="F2113" t="s">
        <v>2735</v>
      </c>
      <c r="G2113" s="17" t="s">
        <v>2736</v>
      </c>
      <c r="H2113" s="17" t="s">
        <v>2046</v>
      </c>
      <c r="I2113" s="17" t="s">
        <v>2047</v>
      </c>
      <c r="J2113" s="17" t="s">
        <v>2048</v>
      </c>
      <c r="K2113" s="17" t="s">
        <v>2049</v>
      </c>
    </row>
    <row r="2114" spans="1:11">
      <c r="A2114" s="17" t="s">
        <v>1025</v>
      </c>
      <c r="B2114" s="17" t="s">
        <v>966</v>
      </c>
      <c r="C2114" s="17" t="s">
        <v>2042</v>
      </c>
      <c r="D2114" s="17" t="s">
        <v>2907</v>
      </c>
      <c r="E2114" s="17" t="s">
        <v>2955</v>
      </c>
      <c r="F2114" t="s">
        <v>2460</v>
      </c>
      <c r="G2114" s="17" t="s">
        <v>2461</v>
      </c>
      <c r="H2114" s="17" t="s">
        <v>2100</v>
      </c>
      <c r="I2114" s="17" t="s">
        <v>2047</v>
      </c>
      <c r="J2114" s="17" t="s">
        <v>2048</v>
      </c>
      <c r="K2114" s="17" t="s">
        <v>2049</v>
      </c>
    </row>
    <row r="2115" spans="1:11">
      <c r="A2115" s="17" t="s">
        <v>1025</v>
      </c>
      <c r="B2115" s="17" t="s">
        <v>966</v>
      </c>
      <c r="C2115" s="17" t="s">
        <v>2042</v>
      </c>
      <c r="D2115" s="17" t="s">
        <v>2908</v>
      </c>
      <c r="E2115" s="17" t="s">
        <v>2955</v>
      </c>
      <c r="F2115" t="s">
        <v>2460</v>
      </c>
      <c r="G2115" s="17" t="s">
        <v>2461</v>
      </c>
      <c r="H2115" s="17" t="s">
        <v>2100</v>
      </c>
      <c r="I2115" s="17" t="s">
        <v>2047</v>
      </c>
      <c r="J2115" s="17" t="s">
        <v>2048</v>
      </c>
      <c r="K2115" s="17" t="s">
        <v>2049</v>
      </c>
    </row>
    <row r="2116" spans="1:11">
      <c r="A2116" s="17" t="s">
        <v>1025</v>
      </c>
      <c r="B2116" s="17" t="s">
        <v>966</v>
      </c>
      <c r="C2116" s="17" t="s">
        <v>2042</v>
      </c>
      <c r="D2116" s="17" t="s">
        <v>2909</v>
      </c>
      <c r="E2116" s="17" t="s">
        <v>2955</v>
      </c>
      <c r="F2116" t="s">
        <v>2375</v>
      </c>
      <c r="G2116" s="17" t="s">
        <v>2376</v>
      </c>
      <c r="H2116" s="17" t="s">
        <v>2046</v>
      </c>
      <c r="I2116" s="17" t="s">
        <v>2190</v>
      </c>
      <c r="J2116" s="17" t="s">
        <v>2191</v>
      </c>
      <c r="K2116" s="17" t="s">
        <v>2192</v>
      </c>
    </row>
    <row r="2117" spans="1:11">
      <c r="A2117" s="17" t="s">
        <v>1025</v>
      </c>
      <c r="B2117" s="17" t="s">
        <v>966</v>
      </c>
      <c r="C2117" s="17" t="s">
        <v>2042</v>
      </c>
      <c r="D2117" s="17" t="s">
        <v>2910</v>
      </c>
      <c r="E2117" s="17" t="s">
        <v>2955</v>
      </c>
      <c r="F2117" t="s">
        <v>2375</v>
      </c>
      <c r="G2117" s="17" t="s">
        <v>2376</v>
      </c>
      <c r="H2117" s="17" t="s">
        <v>2046</v>
      </c>
      <c r="I2117" s="17" t="s">
        <v>2190</v>
      </c>
      <c r="J2117" s="17" t="s">
        <v>2191</v>
      </c>
      <c r="K2117" s="17" t="s">
        <v>2192</v>
      </c>
    </row>
    <row r="2118" spans="1:11">
      <c r="A2118" s="17" t="s">
        <v>1025</v>
      </c>
      <c r="B2118" s="17" t="s">
        <v>966</v>
      </c>
      <c r="C2118" s="17" t="s">
        <v>2042</v>
      </c>
      <c r="D2118" s="17" t="s">
        <v>2911</v>
      </c>
      <c r="E2118" s="17" t="s">
        <v>2955</v>
      </c>
      <c r="F2118" t="s">
        <v>2375</v>
      </c>
      <c r="G2118" s="17" t="s">
        <v>2376</v>
      </c>
      <c r="H2118" s="17" t="s">
        <v>2046</v>
      </c>
      <c r="I2118" s="17" t="s">
        <v>2190</v>
      </c>
      <c r="J2118" s="17" t="s">
        <v>2191</v>
      </c>
      <c r="K2118" s="17" t="s">
        <v>2192</v>
      </c>
    </row>
    <row r="2119" spans="1:11">
      <c r="A2119" s="17" t="s">
        <v>1025</v>
      </c>
      <c r="B2119" s="17" t="s">
        <v>966</v>
      </c>
      <c r="C2119" s="17" t="s">
        <v>2042</v>
      </c>
      <c r="D2119" s="17" t="s">
        <v>2912</v>
      </c>
      <c r="E2119" s="17" t="s">
        <v>2955</v>
      </c>
      <c r="F2119" t="s">
        <v>2774</v>
      </c>
      <c r="G2119" s="17" t="s">
        <v>2775</v>
      </c>
      <c r="H2119" s="17" t="s">
        <v>2100</v>
      </c>
      <c r="I2119" s="17" t="s">
        <v>2047</v>
      </c>
      <c r="J2119" s="17" t="s">
        <v>2048</v>
      </c>
      <c r="K2119" s="17" t="s">
        <v>2049</v>
      </c>
    </row>
    <row r="2120" spans="1:11">
      <c r="A2120" s="17" t="s">
        <v>1025</v>
      </c>
      <c r="B2120" s="17" t="s">
        <v>966</v>
      </c>
      <c r="C2120" s="17" t="s">
        <v>2042</v>
      </c>
      <c r="D2120" s="17" t="s">
        <v>2913</v>
      </c>
      <c r="E2120" s="17" t="s">
        <v>2955</v>
      </c>
      <c r="F2120" t="s">
        <v>2774</v>
      </c>
      <c r="G2120" s="17" t="s">
        <v>2775</v>
      </c>
      <c r="H2120" s="17" t="s">
        <v>2100</v>
      </c>
      <c r="I2120" s="17" t="s">
        <v>2047</v>
      </c>
      <c r="J2120" s="17" t="s">
        <v>2048</v>
      </c>
      <c r="K2120" s="17" t="s">
        <v>2049</v>
      </c>
    </row>
    <row r="2121" spans="1:11">
      <c r="A2121" s="17" t="s">
        <v>1025</v>
      </c>
      <c r="B2121" s="17" t="s">
        <v>966</v>
      </c>
      <c r="C2121" s="17" t="s">
        <v>2042</v>
      </c>
      <c r="D2121" s="17" t="s">
        <v>2914</v>
      </c>
      <c r="E2121" s="17" t="s">
        <v>2955</v>
      </c>
      <c r="F2121" t="s">
        <v>2774</v>
      </c>
      <c r="G2121" s="17" t="s">
        <v>2775</v>
      </c>
      <c r="H2121" s="17" t="s">
        <v>2100</v>
      </c>
      <c r="I2121" s="17" t="s">
        <v>2047</v>
      </c>
      <c r="J2121" s="17" t="s">
        <v>2048</v>
      </c>
      <c r="K2121" s="17" t="s">
        <v>2049</v>
      </c>
    </row>
    <row r="2122" spans="1:11">
      <c r="A2122" s="17" t="s">
        <v>1025</v>
      </c>
      <c r="B2122" s="17" t="s">
        <v>966</v>
      </c>
      <c r="C2122" s="17" t="s">
        <v>2042</v>
      </c>
      <c r="D2122" s="17" t="s">
        <v>2915</v>
      </c>
      <c r="E2122" s="17" t="s">
        <v>2955</v>
      </c>
      <c r="F2122" t="s">
        <v>2382</v>
      </c>
      <c r="G2122" s="17" t="s">
        <v>2383</v>
      </c>
      <c r="H2122" s="17" t="s">
        <v>2046</v>
      </c>
      <c r="I2122" s="17" t="s">
        <v>2190</v>
      </c>
      <c r="J2122" s="17" t="s">
        <v>2191</v>
      </c>
      <c r="K2122" s="17" t="s">
        <v>2192</v>
      </c>
    </row>
    <row r="2123" spans="1:11">
      <c r="A2123" s="17" t="s">
        <v>1025</v>
      </c>
      <c r="B2123" s="17" t="s">
        <v>966</v>
      </c>
      <c r="C2123" s="17" t="s">
        <v>2042</v>
      </c>
      <c r="D2123" s="17" t="s">
        <v>2916</v>
      </c>
      <c r="E2123" s="17" t="s">
        <v>2955</v>
      </c>
      <c r="F2123" t="s">
        <v>2382</v>
      </c>
      <c r="G2123" s="17" t="s">
        <v>2383</v>
      </c>
      <c r="H2123" s="17" t="s">
        <v>2046</v>
      </c>
      <c r="I2123" s="17" t="s">
        <v>2190</v>
      </c>
      <c r="J2123" s="17" t="s">
        <v>2191</v>
      </c>
      <c r="K2123" s="17" t="s">
        <v>2192</v>
      </c>
    </row>
    <row r="2124" spans="1:11">
      <c r="A2124" s="17" t="s">
        <v>1025</v>
      </c>
      <c r="B2124" s="17" t="s">
        <v>966</v>
      </c>
      <c r="C2124" s="17" t="s">
        <v>2042</v>
      </c>
      <c r="D2124" s="17" t="s">
        <v>2917</v>
      </c>
      <c r="E2124" s="17" t="s">
        <v>2955</v>
      </c>
      <c r="F2124" t="s">
        <v>2382</v>
      </c>
      <c r="G2124" s="17" t="s">
        <v>2383</v>
      </c>
      <c r="H2124" s="17" t="s">
        <v>2046</v>
      </c>
      <c r="I2124" s="17" t="s">
        <v>2190</v>
      </c>
      <c r="J2124" s="17" t="s">
        <v>2191</v>
      </c>
      <c r="K2124" s="17" t="s">
        <v>2192</v>
      </c>
    </row>
    <row r="2125" spans="1:11">
      <c r="A2125" s="17" t="s">
        <v>1025</v>
      </c>
      <c r="B2125" s="17" t="s">
        <v>966</v>
      </c>
      <c r="C2125" s="17" t="s">
        <v>2042</v>
      </c>
      <c r="D2125" s="17" t="s">
        <v>2918</v>
      </c>
      <c r="E2125" s="17" t="s">
        <v>2955</v>
      </c>
      <c r="F2125" t="s">
        <v>2919</v>
      </c>
      <c r="G2125" s="17" t="s">
        <v>2920</v>
      </c>
      <c r="H2125" s="17" t="s">
        <v>2100</v>
      </c>
      <c r="I2125" s="17" t="s">
        <v>2190</v>
      </c>
      <c r="J2125" s="17" t="s">
        <v>2191</v>
      </c>
      <c r="K2125" s="17" t="s">
        <v>2192</v>
      </c>
    </row>
    <row r="2126" spans="1:11">
      <c r="A2126" s="17" t="s">
        <v>1025</v>
      </c>
      <c r="B2126" s="17" t="s">
        <v>966</v>
      </c>
      <c r="C2126" s="17" t="s">
        <v>2042</v>
      </c>
      <c r="D2126" s="17" t="s">
        <v>2921</v>
      </c>
      <c r="E2126" s="17" t="s">
        <v>2955</v>
      </c>
      <c r="F2126" t="s">
        <v>2919</v>
      </c>
      <c r="G2126" s="17" t="s">
        <v>2920</v>
      </c>
      <c r="H2126" s="17" t="s">
        <v>2100</v>
      </c>
      <c r="I2126" s="17" t="s">
        <v>2190</v>
      </c>
      <c r="J2126" s="17" t="s">
        <v>2191</v>
      </c>
      <c r="K2126" s="17" t="s">
        <v>2192</v>
      </c>
    </row>
    <row r="2127" spans="1:11">
      <c r="A2127" s="17" t="s">
        <v>1025</v>
      </c>
      <c r="B2127" s="17" t="s">
        <v>966</v>
      </c>
      <c r="C2127" s="17" t="s">
        <v>2042</v>
      </c>
      <c r="D2127" s="17" t="s">
        <v>2922</v>
      </c>
      <c r="E2127" s="17" t="s">
        <v>2955</v>
      </c>
      <c r="F2127" t="s">
        <v>2919</v>
      </c>
      <c r="G2127" s="17" t="s">
        <v>2920</v>
      </c>
      <c r="H2127" s="17" t="s">
        <v>2100</v>
      </c>
      <c r="I2127" s="17" t="s">
        <v>2190</v>
      </c>
      <c r="J2127" s="17" t="s">
        <v>2191</v>
      </c>
      <c r="K2127" s="17" t="s">
        <v>2192</v>
      </c>
    </row>
    <row r="2128" spans="1:11">
      <c r="A2128" s="17" t="s">
        <v>1025</v>
      </c>
      <c r="B2128" s="17" t="s">
        <v>966</v>
      </c>
      <c r="C2128" s="17" t="s">
        <v>2042</v>
      </c>
      <c r="D2128" s="17" t="s">
        <v>2923</v>
      </c>
      <c r="E2128" s="17" t="s">
        <v>2955</v>
      </c>
      <c r="F2128" t="s">
        <v>2919</v>
      </c>
      <c r="G2128" s="17" t="s">
        <v>2920</v>
      </c>
      <c r="H2128" s="17" t="s">
        <v>2100</v>
      </c>
      <c r="I2128" s="17" t="s">
        <v>2190</v>
      </c>
      <c r="J2128" s="17" t="s">
        <v>2191</v>
      </c>
      <c r="K2128" s="17" t="s">
        <v>2192</v>
      </c>
    </row>
    <row r="2129" spans="1:11">
      <c r="A2129" s="17" t="s">
        <v>1025</v>
      </c>
      <c r="B2129" s="17" t="s">
        <v>966</v>
      </c>
      <c r="C2129" s="17" t="s">
        <v>2042</v>
      </c>
      <c r="D2129" s="17" t="s">
        <v>2924</v>
      </c>
      <c r="E2129" s="17" t="s">
        <v>2955</v>
      </c>
      <c r="F2129" t="s">
        <v>2919</v>
      </c>
      <c r="G2129" s="17" t="s">
        <v>2920</v>
      </c>
      <c r="H2129" s="17" t="s">
        <v>2100</v>
      </c>
      <c r="I2129" s="17" t="s">
        <v>2190</v>
      </c>
      <c r="J2129" s="17" t="s">
        <v>2191</v>
      </c>
      <c r="K2129" s="17" t="s">
        <v>2192</v>
      </c>
    </row>
    <row r="2130" spans="1:11">
      <c r="A2130" s="17" t="s">
        <v>1025</v>
      </c>
      <c r="B2130" s="17" t="s">
        <v>966</v>
      </c>
      <c r="C2130" s="17" t="s">
        <v>2042</v>
      </c>
      <c r="D2130" s="17" t="s">
        <v>2925</v>
      </c>
      <c r="E2130" s="17" t="s">
        <v>2955</v>
      </c>
      <c r="F2130" t="s">
        <v>2919</v>
      </c>
      <c r="G2130" s="17" t="s">
        <v>2920</v>
      </c>
      <c r="H2130" s="17" t="s">
        <v>2100</v>
      </c>
      <c r="I2130" s="17" t="s">
        <v>2190</v>
      </c>
      <c r="J2130" s="17" t="s">
        <v>2191</v>
      </c>
      <c r="K2130" s="17" t="s">
        <v>2192</v>
      </c>
    </row>
    <row r="2131" spans="1:11">
      <c r="A2131" s="17" t="s">
        <v>1025</v>
      </c>
      <c r="B2131" s="17" t="s">
        <v>966</v>
      </c>
      <c r="C2131" s="17" t="s">
        <v>2042</v>
      </c>
      <c r="D2131" s="17" t="s">
        <v>2926</v>
      </c>
      <c r="E2131" s="17" t="s">
        <v>2955</v>
      </c>
      <c r="F2131" t="s">
        <v>2919</v>
      </c>
      <c r="G2131" s="17" t="s">
        <v>2920</v>
      </c>
      <c r="H2131" s="17" t="s">
        <v>2100</v>
      </c>
      <c r="I2131" s="17" t="s">
        <v>2190</v>
      </c>
      <c r="J2131" s="17" t="s">
        <v>2191</v>
      </c>
      <c r="K2131" s="17" t="s">
        <v>2192</v>
      </c>
    </row>
    <row r="2132" spans="1:11">
      <c r="A2132" s="17" t="s">
        <v>1025</v>
      </c>
      <c r="B2132" s="17" t="s">
        <v>966</v>
      </c>
      <c r="C2132" s="17" t="s">
        <v>966</v>
      </c>
      <c r="D2132" s="17" t="s">
        <v>813</v>
      </c>
      <c r="E2132" s="17" t="s">
        <v>2955</v>
      </c>
      <c r="F2132" t="s">
        <v>1139</v>
      </c>
      <c r="G2132" s="17" t="s">
        <v>1140</v>
      </c>
      <c r="H2132" s="17" t="s">
        <v>706</v>
      </c>
      <c r="I2132" s="17" t="s">
        <v>772</v>
      </c>
      <c r="J2132" s="17" t="s">
        <v>707</v>
      </c>
      <c r="K2132" s="17" t="s">
        <v>705</v>
      </c>
    </row>
    <row r="2133" spans="1:11">
      <c r="A2133" s="17" t="s">
        <v>1025</v>
      </c>
      <c r="B2133" s="17" t="s">
        <v>966</v>
      </c>
      <c r="C2133" s="17" t="s">
        <v>966</v>
      </c>
      <c r="D2133" s="17" t="s">
        <v>2927</v>
      </c>
      <c r="E2133" s="17" t="s">
        <v>2955</v>
      </c>
      <c r="F2133" t="s">
        <v>1027</v>
      </c>
      <c r="G2133" s="17" t="s">
        <v>1028</v>
      </c>
      <c r="H2133" s="17" t="s">
        <v>706</v>
      </c>
      <c r="I2133" s="17" t="s">
        <v>779</v>
      </c>
      <c r="J2133" s="17" t="s">
        <v>778</v>
      </c>
      <c r="K2133" s="17" t="s">
        <v>1029</v>
      </c>
    </row>
    <row r="2134" spans="1:11">
      <c r="A2134" s="17" t="s">
        <v>1025</v>
      </c>
      <c r="B2134" s="17" t="s">
        <v>966</v>
      </c>
      <c r="C2134" s="17" t="s">
        <v>965</v>
      </c>
      <c r="D2134" s="17" t="s">
        <v>617</v>
      </c>
      <c r="E2134" s="17" t="s">
        <v>2955</v>
      </c>
      <c r="F2134" t="s">
        <v>1834</v>
      </c>
      <c r="G2134" s="17" t="s">
        <v>1835</v>
      </c>
      <c r="H2134" s="17" t="s">
        <v>2</v>
      </c>
      <c r="I2134" s="17" t="s">
        <v>1407</v>
      </c>
      <c r="J2134" s="17" t="s">
        <v>127</v>
      </c>
      <c r="K2134" s="17" t="s">
        <v>1408</v>
      </c>
    </row>
    <row r="2135" spans="1:11">
      <c r="A2135" s="17" t="s">
        <v>1025</v>
      </c>
      <c r="B2135" s="17" t="s">
        <v>966</v>
      </c>
      <c r="C2135" s="17" t="s">
        <v>966</v>
      </c>
      <c r="D2135" s="17" t="s">
        <v>841</v>
      </c>
      <c r="E2135" s="17" t="s">
        <v>2955</v>
      </c>
      <c r="F2135" t="s">
        <v>1156</v>
      </c>
      <c r="G2135" s="17" t="s">
        <v>1157</v>
      </c>
      <c r="H2135" s="17" t="s">
        <v>706</v>
      </c>
      <c r="I2135" s="17" t="s">
        <v>772</v>
      </c>
      <c r="J2135" s="17" t="s">
        <v>707</v>
      </c>
      <c r="K2135" s="17" t="s">
        <v>705</v>
      </c>
    </row>
    <row r="2136" spans="1:11">
      <c r="A2136" s="17" t="s">
        <v>1025</v>
      </c>
      <c r="B2136" s="17" t="s">
        <v>966</v>
      </c>
      <c r="C2136" s="17" t="s">
        <v>966</v>
      </c>
      <c r="D2136" s="17" t="s">
        <v>2928</v>
      </c>
      <c r="E2136" s="17" t="s">
        <v>2955</v>
      </c>
      <c r="F2136" t="s">
        <v>1174</v>
      </c>
      <c r="G2136" s="17" t="s">
        <v>1175</v>
      </c>
      <c r="H2136" s="17" t="s">
        <v>706</v>
      </c>
      <c r="I2136" s="17" t="s">
        <v>772</v>
      </c>
      <c r="J2136" s="17" t="s">
        <v>707</v>
      </c>
      <c r="K2136" s="17" t="s">
        <v>705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FC24D-DB48-4460-A2A3-DBFC666F5053}">
  <dimension ref="A1:P4"/>
  <sheetViews>
    <sheetView showGridLines="0" topLeftCell="A2" zoomScale="55" zoomScaleNormal="55" workbookViewId="0">
      <selection activeCell="S39" sqref="S39"/>
    </sheetView>
  </sheetViews>
  <sheetFormatPr defaultRowHeight="14.4"/>
  <cols>
    <col min="1" max="1" width="16.109375" customWidth="1"/>
    <col min="2" max="2" width="10.33203125" customWidth="1"/>
    <col min="3" max="3" width="15.21875" bestFit="1" customWidth="1"/>
    <col min="4" max="4" width="13.109375" customWidth="1"/>
    <col min="5" max="5" width="15.21875" bestFit="1" customWidth="1"/>
    <col min="7" max="7" width="14.109375" customWidth="1"/>
    <col min="8" max="8" width="16.21875" customWidth="1"/>
  </cols>
  <sheetData>
    <row r="1" spans="1:16" ht="25.8" customHeight="1" thickBot="1">
      <c r="A1" s="174" t="s">
        <v>2965</v>
      </c>
      <c r="B1" s="174"/>
      <c r="C1" s="174"/>
      <c r="D1" s="174"/>
      <c r="E1" s="174"/>
      <c r="F1" s="174"/>
      <c r="G1" s="174"/>
      <c r="H1" s="174"/>
      <c r="I1" s="174"/>
      <c r="J1" s="174"/>
      <c r="K1" s="174"/>
      <c r="L1" s="174"/>
      <c r="M1" s="174"/>
      <c r="N1" s="174"/>
      <c r="O1" s="174"/>
      <c r="P1" s="174"/>
    </row>
    <row r="2" spans="1:16" ht="21.6" thickBot="1">
      <c r="A2" s="175" t="s">
        <v>2972</v>
      </c>
      <c r="B2" s="175"/>
      <c r="C2" s="175"/>
      <c r="D2" s="175"/>
      <c r="E2" s="175"/>
      <c r="F2" s="175"/>
      <c r="G2" s="175"/>
      <c r="H2" s="175"/>
      <c r="I2" s="175"/>
      <c r="J2" s="175"/>
      <c r="K2" s="175"/>
      <c r="L2" s="175"/>
      <c r="M2" s="175"/>
      <c r="N2" s="175"/>
      <c r="O2" s="175"/>
      <c r="P2" s="175"/>
    </row>
    <row r="3" spans="1:16" ht="24" customHeight="1" thickBot="1">
      <c r="A3" s="176" t="s">
        <v>2966</v>
      </c>
      <c r="B3" s="176"/>
      <c r="C3" s="176"/>
      <c r="D3" s="176"/>
      <c r="E3" s="176" t="s">
        <v>2967</v>
      </c>
      <c r="F3" s="176"/>
      <c r="G3" s="176"/>
      <c r="H3" s="176"/>
      <c r="I3" s="176" t="s">
        <v>2968</v>
      </c>
      <c r="J3" s="176"/>
      <c r="K3" s="176"/>
      <c r="L3" s="176"/>
      <c r="M3" s="176" t="s">
        <v>2969</v>
      </c>
      <c r="N3" s="176"/>
      <c r="O3" s="176"/>
      <c r="P3" s="176"/>
    </row>
    <row r="4" spans="1:16" ht="29.4" customHeight="1" thickBot="1">
      <c r="A4" s="177">
        <f>SUM(DFR_Clean[Filling Qty])</f>
        <v>63880</v>
      </c>
      <c r="B4" s="177"/>
      <c r="C4" s="177"/>
      <c r="D4" s="177"/>
      <c r="E4" s="177">
        <f>ROWS(DFR_Clean[SAP])</f>
        <v>910</v>
      </c>
      <c r="F4" s="177"/>
      <c r="G4" s="177"/>
      <c r="H4" s="177"/>
      <c r="I4" s="177" cm="1">
        <f t="array" ref="I4">COUNTA(_xlfn.UNIQUE(_xlfn._xlws.FILTER(DFR_Clean[Mapped Technician],DFR_Clean[Mapped Technician]&lt;&gt;"not found")))</f>
        <v>134</v>
      </c>
      <c r="J4" s="177"/>
      <c r="K4" s="177"/>
      <c r="L4" s="177"/>
      <c r="M4" s="177">
        <f>COUNTIF(DFR_Clean[Mapped Technician],"not found")</f>
        <v>37</v>
      </c>
      <c r="N4" s="177"/>
      <c r="O4" s="177"/>
      <c r="P4" s="177"/>
    </row>
  </sheetData>
  <mergeCells count="10">
    <mergeCell ref="A1:P1"/>
    <mergeCell ref="A2:P2"/>
    <mergeCell ref="M3:P3"/>
    <mergeCell ref="A4:D4"/>
    <mergeCell ref="E4:H4"/>
    <mergeCell ref="I4:L4"/>
    <mergeCell ref="M4:P4"/>
    <mergeCell ref="A3:D3"/>
    <mergeCell ref="E3:H3"/>
    <mergeCell ref="I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2A105-8D02-4CC5-8935-17A75AEB9BD0}">
  <dimension ref="A2:B8"/>
  <sheetViews>
    <sheetView workbookViewId="0">
      <selection activeCell="A5" sqref="A5"/>
    </sheetView>
  </sheetViews>
  <sheetFormatPr defaultRowHeight="14.4"/>
  <cols>
    <col min="1" max="1" width="16.88671875" bestFit="1" customWidth="1"/>
    <col min="2" max="2" width="12.109375" bestFit="1" customWidth="1"/>
    <col min="3" max="3" width="15.88671875" bestFit="1" customWidth="1"/>
    <col min="4" max="4" width="11.6640625" bestFit="1" customWidth="1"/>
    <col min="5" max="5" width="10.77734375" bestFit="1" customWidth="1"/>
  </cols>
  <sheetData>
    <row r="2" spans="1:2">
      <c r="A2" s="15" t="s">
        <v>2929</v>
      </c>
      <c r="B2" t="s">
        <v>2936</v>
      </c>
    </row>
    <row r="4" spans="1:2">
      <c r="A4" s="15" t="s">
        <v>698</v>
      </c>
      <c r="B4" t="s">
        <v>2971</v>
      </c>
    </row>
    <row r="5" spans="1:2">
      <c r="A5" s="16" t="s">
        <v>1</v>
      </c>
      <c r="B5" s="17">
        <v>10</v>
      </c>
    </row>
    <row r="6" spans="1:2">
      <c r="A6" s="16" t="s">
        <v>104</v>
      </c>
      <c r="B6" s="17">
        <v>20</v>
      </c>
    </row>
    <row r="7" spans="1:2">
      <c r="A7" s="16" t="s">
        <v>706</v>
      </c>
      <c r="B7" s="17">
        <v>7</v>
      </c>
    </row>
    <row r="8" spans="1:2">
      <c r="A8" s="16" t="s">
        <v>3</v>
      </c>
      <c r="B8" s="17">
        <v>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62748-ADDA-4F60-B53A-E253920428F0}">
  <dimension ref="A1:L36"/>
  <sheetViews>
    <sheetView workbookViewId="0">
      <selection activeCell="B12" sqref="B12"/>
    </sheetView>
  </sheetViews>
  <sheetFormatPr defaultRowHeight="14.4"/>
  <cols>
    <col min="1" max="1" width="24.33203125" style="6" bestFit="1" customWidth="1"/>
    <col min="2" max="2" width="6.5546875" style="6" bestFit="1" customWidth="1"/>
    <col min="3" max="3" width="6.5546875" style="6" customWidth="1"/>
    <col min="4" max="4" width="20.33203125" style="6" bestFit="1" customWidth="1"/>
    <col min="5" max="5" width="19.77734375" style="6" bestFit="1" customWidth="1"/>
    <col min="6" max="6" width="8.88671875" style="6"/>
    <col min="7" max="7" width="19.77734375" style="6" bestFit="1" customWidth="1"/>
    <col min="8" max="8" width="8.88671875" style="6"/>
    <col min="9" max="9" width="19.77734375" style="6" bestFit="1" customWidth="1"/>
    <col min="10" max="10" width="8.88671875" style="6"/>
    <col min="11" max="11" width="19.77734375" style="6" bestFit="1" customWidth="1"/>
    <col min="12" max="16384" width="8.88671875" style="6"/>
  </cols>
  <sheetData>
    <row r="1" spans="1:12">
      <c r="A1" s="154" t="s">
        <v>1010</v>
      </c>
      <c r="B1" s="154" t="s">
        <v>1011</v>
      </c>
      <c r="C1" s="154"/>
      <c r="D1" s="154" t="s">
        <v>2932</v>
      </c>
      <c r="E1" s="154" t="s">
        <v>1012</v>
      </c>
      <c r="F1" s="154" t="s">
        <v>1013</v>
      </c>
      <c r="G1" s="154" t="s">
        <v>18</v>
      </c>
      <c r="H1" s="154" t="s">
        <v>1014</v>
      </c>
      <c r="I1" s="6" t="s">
        <v>1015</v>
      </c>
      <c r="K1" s="6" t="s">
        <v>1016</v>
      </c>
    </row>
    <row r="2" spans="1:12">
      <c r="A2" s="6" t="s">
        <v>967</v>
      </c>
      <c r="B2" s="6">
        <f>SUM(Tbl_DFR[[#All],[Filling Qty]])</f>
        <v>63880</v>
      </c>
      <c r="D2" s="6" t="str" cm="1">
        <f t="array" ref="D2:D34">_xlfn.UNIQUE(_xlfn._xlws.FILTER(Tbl_DFR[SAP],Tbl_DFR[Mapped Technician]="not found"))</f>
        <v>I-UW-DRDN-AG1-6022</v>
      </c>
      <c r="E2" s="6" t="str" cm="1">
        <f t="array" ref="E2:E24">_xlfn._xlws.FILTER(Tbl_DFR[SAP],Tbl_DFR[Filling Qty]&gt;=150,"no records")</f>
        <v>I-UW-XXXX-COW-0535</v>
      </c>
      <c r="F2" s="6">
        <f>COUNTIF(Tbl_DFR[Filling Qty],"&gt;=150")</f>
        <v>23</v>
      </c>
      <c r="G2" s="6" t="str" cm="1">
        <f t="array" ref="G2:H24">_xlfn._xlws.FILTER(CHOOSE({1,2},Tbl_DFR[SAP],Tbl_DFR[Filling Qty]),Tbl_DFR[Filling Qty]&gt;=150,"No Records")</f>
        <v>I-UW-XXXX-COW-0535</v>
      </c>
      <c r="H2" s="6">
        <v>160</v>
      </c>
      <c r="I2" s="6" t="str" cm="1">
        <f t="array" ref="I2:J24">_xlfn._xlws.SORT(_xlfn._xlws.FILTER(CHOOSE({1,2},Tbl_DFR[SAP],Tbl_DFR[Filling Qty]),Tbl_DFR[Filling Qty]&gt;=150,"NO RECORD"),2,-1)</f>
        <v>I-UW-DHLA-ENB-9058</v>
      </c>
      <c r="J2" s="6">
        <v>220</v>
      </c>
      <c r="K2" s="6" t="str" cm="1">
        <f t="array" ref="K2:L24">_xlfn.SORTBY(_xlfn._xlws.FILTER(CHOOSE({1,2},Tbl_DFR[SAP],Tbl_DFR[Filling Qty]),Tbl_DFR[Filling Qty]&gt;=150),_xlfn._xlws.FILTER(Tbl_DFR[Filling Qty], Tbl_DFR[Filling Qty]&gt;=150),-1)</f>
        <v>I-UW-DHLA-ENB-9058</v>
      </c>
      <c r="L2" s="6">
        <v>220</v>
      </c>
    </row>
    <row r="3" spans="1:12">
      <c r="A3" s="6" t="s">
        <v>968</v>
      </c>
      <c r="B3" s="6">
        <f>COUNT(Tbl_DFR[[#All],[Filling Qty]])</f>
        <v>910</v>
      </c>
      <c r="D3" s="6" t="str">
        <v>I-UW-DRDN-AG2-0002</v>
      </c>
      <c r="E3" s="6" t="str">
        <v>I-UW-MORI-ENB-9004</v>
      </c>
      <c r="G3" s="6" t="str">
        <v>I-UW-MORI-ENB-9004</v>
      </c>
      <c r="H3" s="6">
        <v>200</v>
      </c>
      <c r="I3" s="6" t="str">
        <v>I-UW-MORI-ENB-9004</v>
      </c>
      <c r="J3" s="6">
        <v>200</v>
      </c>
      <c r="K3" s="6" t="str">
        <v>I-UW-MORI-ENB-9004</v>
      </c>
      <c r="L3" s="6">
        <v>200</v>
      </c>
    </row>
    <row r="4" spans="1:12">
      <c r="A4" s="6" t="s">
        <v>969</v>
      </c>
      <c r="B4" s="153">
        <f>AVERAGE(Tbl_DFR[[#All],[Filling Qty]])</f>
        <v>70.197802197802204</v>
      </c>
      <c r="C4" s="153"/>
      <c r="D4" s="6" t="str">
        <v>I-UW-SMER-ENB-9006</v>
      </c>
      <c r="E4" s="6" t="str">
        <v>I-UW-MORI-ENB-9009</v>
      </c>
      <c r="G4" s="6" t="str">
        <v>I-UW-MORI-ENB-9009</v>
      </c>
      <c r="H4" s="6">
        <v>200</v>
      </c>
      <c r="I4" s="6" t="str">
        <v>I-UW-MORI-ENB-9009</v>
      </c>
      <c r="J4" s="6">
        <v>200</v>
      </c>
      <c r="K4" s="6" t="str">
        <v>I-UW-MORI-ENB-9009</v>
      </c>
      <c r="L4" s="6">
        <v>200</v>
      </c>
    </row>
    <row r="5" spans="1:12">
      <c r="A5" s="6" t="s">
        <v>970</v>
      </c>
      <c r="B5" s="6">
        <f>MAX('Uttarakhand dfr'!P:P)</f>
        <v>220</v>
      </c>
      <c r="D5" s="6" t="str">
        <v>I-UW-HRBT-ENB-6000</v>
      </c>
      <c r="E5" s="6" t="str">
        <v>I-UW-DDHT-ILA-0001</v>
      </c>
      <c r="G5" s="6" t="str">
        <v>I-UW-DDHT-ILA-0001</v>
      </c>
      <c r="H5" s="6">
        <v>160</v>
      </c>
      <c r="I5" s="6" t="str">
        <v>I-UW-JSYA-ENB-9006</v>
      </c>
      <c r="J5" s="6">
        <v>200</v>
      </c>
      <c r="K5" s="6" t="str">
        <v>I-UW-JSYA-ENB-9006</v>
      </c>
      <c r="L5" s="6">
        <v>200</v>
      </c>
    </row>
    <row r="6" spans="1:12">
      <c r="A6" s="6" t="s">
        <v>971</v>
      </c>
      <c r="B6" s="6">
        <f>MIN('Uttarakhand dfr'!P:P)</f>
        <v>2</v>
      </c>
      <c r="D6" s="6" t="str">
        <v>I-UW-GSLI-ENB-9019</v>
      </c>
      <c r="E6" s="6" t="str">
        <v>I-UW-KCHA-ENB-6005</v>
      </c>
      <c r="G6" s="6" t="str">
        <v>I-UW-KCHA-ENB-6005</v>
      </c>
      <c r="H6" s="6">
        <v>160</v>
      </c>
      <c r="I6" s="6" t="str">
        <v>I-UW-JSYA-ENB-9006</v>
      </c>
      <c r="J6" s="6">
        <v>200</v>
      </c>
      <c r="K6" s="6" t="str">
        <v>I-UW-JSYA-ENB-9006</v>
      </c>
      <c r="L6" s="6">
        <v>200</v>
      </c>
    </row>
    <row r="7" spans="1:12">
      <c r="A7" s="6" t="s">
        <v>972</v>
      </c>
      <c r="B7" s="6">
        <f>COUNTA(_xlfn.UNIQUE(Tbl_DFR[[#All],[SAP]]))</f>
        <v>766</v>
      </c>
      <c r="D7" s="6" t="str">
        <v>I-UW-DWRH-ENB-9003</v>
      </c>
      <c r="E7" s="6" t="str">
        <v>I-UW-JSYA-ENB-9006</v>
      </c>
      <c r="G7" s="6" t="str">
        <v>I-UW-JSYA-ENB-9006</v>
      </c>
      <c r="H7" s="6">
        <v>200</v>
      </c>
      <c r="I7" s="6" t="str">
        <v>I-UW-MUSI-ENB-9048</v>
      </c>
      <c r="J7" s="6">
        <v>200</v>
      </c>
      <c r="K7" s="6" t="str">
        <v>I-UW-MUSI-ENB-9048</v>
      </c>
      <c r="L7" s="6">
        <v>200</v>
      </c>
    </row>
    <row r="8" spans="1:12">
      <c r="A8" s="6" t="s">
        <v>973</v>
      </c>
      <c r="B8" s="6">
        <f>COUNTIF(Tbl_DFR[[#All],[CMP]],"HALDWANI")</f>
        <v>684</v>
      </c>
      <c r="D8" s="6" t="str">
        <v>I-UW-HKGM-JCN-6000</v>
      </c>
      <c r="E8" s="6" t="str">
        <v>I-UW-DRDN-AG2-0002</v>
      </c>
      <c r="G8" s="6" t="str">
        <v>I-UW-DRDN-AG2-0002</v>
      </c>
      <c r="H8" s="6">
        <v>160</v>
      </c>
      <c r="I8" s="6" t="str">
        <v>I-UW-DHLA-ENB-9065</v>
      </c>
      <c r="J8" s="6">
        <v>200</v>
      </c>
      <c r="K8" s="6" t="str">
        <v>I-UW-DHLA-ENB-9065</v>
      </c>
      <c r="L8" s="6">
        <v>200</v>
      </c>
    </row>
    <row r="9" spans="1:12">
      <c r="A9" s="6" t="s">
        <v>974</v>
      </c>
      <c r="B9" s="6">
        <f>COUNTIF(Tbl_DFR[[#All],[CMP]],"DEHRADUN")</f>
        <v>226</v>
      </c>
      <c r="D9" s="6" t="str">
        <v>I-UW-VKSN-ENB-0612</v>
      </c>
      <c r="E9" s="6" t="str">
        <v>I-UW-MORI-ENB-9004</v>
      </c>
      <c r="G9" s="6" t="str">
        <v>I-UW-MORI-ENB-9004</v>
      </c>
      <c r="H9" s="6">
        <v>160</v>
      </c>
      <c r="I9" s="6" t="str">
        <v>I-UW-DHLA-ENB-9027</v>
      </c>
      <c r="J9" s="6">
        <v>200</v>
      </c>
      <c r="K9" s="6" t="str">
        <v>I-UW-DHLA-ENB-9027</v>
      </c>
      <c r="L9" s="6">
        <v>200</v>
      </c>
    </row>
    <row r="10" spans="1:12">
      <c r="A10" s="6" t="s">
        <v>975</v>
      </c>
      <c r="B10" s="6">
        <f>SUMIF(Tbl_DFR[[#All],[CMP]],"HALDWANI",Tbl_DFR[[#All],[Filling Qty]])</f>
        <v>46560</v>
      </c>
      <c r="D10" s="6" t="str">
        <v>I-UW-DHLA-ENB-9027</v>
      </c>
      <c r="E10" s="6" t="str">
        <v>I-UW-JSYA-ENB-9006</v>
      </c>
      <c r="G10" s="6" t="str">
        <v>I-UW-JSYA-ENB-9006</v>
      </c>
      <c r="H10" s="6">
        <v>200</v>
      </c>
      <c r="I10" s="6" t="str">
        <v>I-UW-KCHA-ENB-6005</v>
      </c>
      <c r="J10" s="6">
        <v>200</v>
      </c>
      <c r="K10" s="6" t="str">
        <v>I-UW-KCHA-ENB-6005</v>
      </c>
      <c r="L10" s="6">
        <v>200</v>
      </c>
    </row>
    <row r="11" spans="1:12">
      <c r="A11" s="6" t="s">
        <v>976</v>
      </c>
      <c r="B11" s="6">
        <f>SUMIF(Tbl_DFR[[#All],[CMP]],"DEHRADUN",Tbl_DFR[[#All],[Filling Qty]])</f>
        <v>17320</v>
      </c>
      <c r="D11" s="6" t="str">
        <v>I-UW-VKSN-ILA-9139</v>
      </c>
      <c r="E11" s="6" t="str">
        <v>I-UW-XXXX-COW-0535</v>
      </c>
      <c r="G11" s="6" t="str">
        <v>I-UW-XXXX-COW-0535</v>
      </c>
      <c r="H11" s="6">
        <v>160</v>
      </c>
      <c r="I11" s="6" t="str">
        <v>I-UW-DHLA-ENB-9059</v>
      </c>
      <c r="J11" s="6">
        <v>200</v>
      </c>
      <c r="K11" s="6" t="str">
        <v>I-UW-DHLA-ENB-9059</v>
      </c>
      <c r="L11" s="6">
        <v>200</v>
      </c>
    </row>
    <row r="12" spans="1:12">
      <c r="A12" s="6" t="s">
        <v>977</v>
      </c>
      <c r="B12" s="153">
        <f>AVERAGEIF(Tbl_DFR[[#All],[CMP]],"HALDWANI",Tbl_DFR[[#All],[Filling Qty]])</f>
        <v>68.070175438596493</v>
      </c>
      <c r="C12" s="153"/>
      <c r="D12" s="6" t="str">
        <v>I-UW-DRDN-AG2-0003</v>
      </c>
      <c r="E12" s="6" t="str">
        <v>I-UW-DRDN-AG2-0003</v>
      </c>
      <c r="G12" s="6" t="str">
        <v>I-UW-DRDN-AG2-0003</v>
      </c>
      <c r="H12" s="6">
        <v>160</v>
      </c>
      <c r="I12" s="6" t="str">
        <v>I-UW-HKGM-JCN-6000</v>
      </c>
      <c r="J12" s="6">
        <v>180</v>
      </c>
      <c r="K12" s="6" t="str">
        <v>I-UW-HKGM-JCN-6000</v>
      </c>
      <c r="L12" s="6">
        <v>180</v>
      </c>
    </row>
    <row r="13" spans="1:12">
      <c r="A13" s="6" t="s">
        <v>978</v>
      </c>
      <c r="B13" s="153">
        <f>AVERAGEIF(Tbl_DFR[[#All],[CMP]],"DEHRADUN",Tbl_DFR[[#All],[Filling Qty]])</f>
        <v>76.637168141592923</v>
      </c>
      <c r="C13" s="153"/>
      <c r="D13" s="6" t="str">
        <v>I-UW-RMNA-ENB-9014</v>
      </c>
      <c r="E13" s="6" t="str">
        <v>I-UW-HKGM-JCN-6000</v>
      </c>
      <c r="G13" s="6" t="str">
        <v>I-UW-HKGM-JCN-6000</v>
      </c>
      <c r="H13" s="6">
        <v>180</v>
      </c>
      <c r="I13" s="6" t="str">
        <v>I-UW-MUSI-ENB-9048</v>
      </c>
      <c r="J13" s="6">
        <v>180</v>
      </c>
      <c r="K13" s="6" t="str">
        <v>I-UW-MUSI-ENB-9048</v>
      </c>
      <c r="L13" s="6">
        <v>180</v>
      </c>
    </row>
    <row r="14" spans="1:12">
      <c r="A14" s="6" t="s">
        <v>979</v>
      </c>
      <c r="B14" s="6">
        <f>COUNTIFS(Tbl_DFR[CMP],"HALDWANI",Tbl_DFR[Filling Qty],"&gt;=150")</f>
        <v>14</v>
      </c>
      <c r="D14" s="6" t="str">
        <v>I-UW-TJAM-ENB-9024</v>
      </c>
      <c r="E14" s="6" t="str">
        <v>I-UW-TJAM-ENB-9024</v>
      </c>
      <c r="G14" s="6" t="str">
        <v>I-UW-TJAM-ENB-9024</v>
      </c>
      <c r="H14" s="6">
        <v>160</v>
      </c>
      <c r="I14" s="6" t="str">
        <v>I-UW-XXXX-COW-0535</v>
      </c>
      <c r="J14" s="6">
        <v>160</v>
      </c>
      <c r="K14" s="6" t="str">
        <v>I-UW-XXXX-COW-0535</v>
      </c>
      <c r="L14" s="6">
        <v>160</v>
      </c>
    </row>
    <row r="15" spans="1:12">
      <c r="A15" s="6" t="s">
        <v>980</v>
      </c>
      <c r="B15" s="6">
        <f>SUMIFS(Tbl_DFR[Filling Qty],Tbl_DFR[CMP],"HALDWANI",Tbl_DFR[Filling Qty],"&gt;=150")</f>
        <v>2540</v>
      </c>
      <c r="D15" s="6" t="str">
        <v>I-UW-KLDG-ILA-9036</v>
      </c>
      <c r="E15" s="6" t="str">
        <v>I-UW-DOMK-ILA-9011</v>
      </c>
      <c r="G15" s="6" t="str">
        <v>I-UW-DOMK-ILA-9011</v>
      </c>
      <c r="H15" s="6">
        <v>160</v>
      </c>
      <c r="I15" s="6" t="str">
        <v>I-UW-DDHT-ILA-0001</v>
      </c>
      <c r="J15" s="6">
        <v>160</v>
      </c>
      <c r="K15" s="6" t="str">
        <v>I-UW-DDHT-ILA-0001</v>
      </c>
      <c r="L15" s="6">
        <v>160</v>
      </c>
    </row>
    <row r="16" spans="1:12">
      <c r="A16" s="6" t="s">
        <v>981</v>
      </c>
      <c r="B16" s="153">
        <f>AVERAGEIFS(Tbl_DFR[Filling Qty],Tbl_DFR[CMP],"HALDWANI",Tbl_DFR[Filling Qty],"&gt;=150")</f>
        <v>181.42857142857142</v>
      </c>
      <c r="C16" s="153"/>
      <c r="D16" s="6" t="str">
        <v>I-UW-KCHA-ENB-9004</v>
      </c>
      <c r="E16" s="6" t="str">
        <v>I-UW-KCHA-ENB-6005</v>
      </c>
      <c r="G16" s="6" t="str">
        <v>I-UW-KCHA-ENB-6005</v>
      </c>
      <c r="H16" s="6">
        <v>160</v>
      </c>
      <c r="I16" s="6" t="str">
        <v>I-UW-KCHA-ENB-6005</v>
      </c>
      <c r="J16" s="6">
        <v>160</v>
      </c>
      <c r="K16" s="6" t="str">
        <v>I-UW-KCHA-ENB-6005</v>
      </c>
      <c r="L16" s="6">
        <v>160</v>
      </c>
    </row>
    <row r="17" spans="1:12">
      <c r="A17" s="6" t="s">
        <v>982</v>
      </c>
      <c r="B17" s="6" t="str">
        <f>IF(AVERAGE(Tbl_DFR[Filling Qty])&gt;=70,"HIGH","LOW")</f>
        <v>HIGH</v>
      </c>
      <c r="D17" s="6" t="str">
        <v>I-UW-DOMK-ILA-9011</v>
      </c>
      <c r="E17" s="6" t="str">
        <v>I-UW-MUSI-ENB-9048</v>
      </c>
      <c r="G17" s="6" t="str">
        <v>I-UW-MUSI-ENB-9048</v>
      </c>
      <c r="H17" s="6">
        <v>200</v>
      </c>
      <c r="I17" s="6" t="str">
        <v>I-UW-DRDN-AG2-0002</v>
      </c>
      <c r="J17" s="6">
        <v>160</v>
      </c>
      <c r="K17" s="6" t="str">
        <v>I-UW-DRDN-AG2-0002</v>
      </c>
      <c r="L17" s="6">
        <v>160</v>
      </c>
    </row>
    <row r="18" spans="1:12">
      <c r="A18" s="6" t="s">
        <v>990</v>
      </c>
      <c r="B18" s="6">
        <f>COUNTIF(Tbl_DFR[TRIM/UPPER(Clean CMP)],"HALDWANI")</f>
        <v>684</v>
      </c>
      <c r="D18" s="6" t="str">
        <v>I-UW-SULT-ENB-9020</v>
      </c>
      <c r="E18" s="6" t="str">
        <v>I-UW-BETH-ENB-9006</v>
      </c>
      <c r="G18" s="6" t="str">
        <v>I-UW-BETH-ENB-9006</v>
      </c>
      <c r="H18" s="6">
        <v>160</v>
      </c>
      <c r="I18" s="6" t="str">
        <v>I-UW-MORI-ENB-9004</v>
      </c>
      <c r="J18" s="6">
        <v>160</v>
      </c>
      <c r="K18" s="6" t="str">
        <v>I-UW-MORI-ENB-9004</v>
      </c>
      <c r="L18" s="6">
        <v>160</v>
      </c>
    </row>
    <row r="19" spans="1:12">
      <c r="A19" s="6" t="s">
        <v>991</v>
      </c>
      <c r="B19" s="6">
        <f>LEN(INDEX(Tbl_DFR[SAP],1))</f>
        <v>18</v>
      </c>
      <c r="D19" s="6" t="str">
        <v>I-UW-RMNA-ENB-9010</v>
      </c>
      <c r="E19" s="6" t="str">
        <v>I-UW-DHLA-ENB-9065</v>
      </c>
      <c r="G19" s="6" t="str">
        <v>I-UW-DHLA-ENB-9065</v>
      </c>
      <c r="H19" s="6">
        <v>200</v>
      </c>
      <c r="I19" s="6" t="str">
        <v>I-UW-XXXX-COW-0535</v>
      </c>
      <c r="J19" s="6">
        <v>160</v>
      </c>
      <c r="K19" s="6" t="str">
        <v>I-UW-XXXX-COW-0535</v>
      </c>
      <c r="L19" s="6">
        <v>160</v>
      </c>
    </row>
    <row r="20" spans="1:12">
      <c r="A20" s="6" t="s">
        <v>991</v>
      </c>
      <c r="B20" s="6">
        <f>LEN('Uttarakhand dfr'!G2)</f>
        <v>18</v>
      </c>
      <c r="D20" s="6" t="str">
        <v>I-UW-KPKT-MWR-8005</v>
      </c>
      <c r="E20" s="6" t="str">
        <v>I-UW-DHLA-ENB-9058</v>
      </c>
      <c r="G20" s="6" t="str">
        <v>I-UW-DHLA-ENB-9058</v>
      </c>
      <c r="H20" s="6">
        <v>220</v>
      </c>
      <c r="I20" s="6" t="str">
        <v>I-UW-DRDN-AG2-0003</v>
      </c>
      <c r="J20" s="6">
        <v>160</v>
      </c>
      <c r="K20" s="6" t="str">
        <v>I-UW-DRDN-AG2-0003</v>
      </c>
      <c r="L20" s="6">
        <v>160</v>
      </c>
    </row>
    <row r="21" spans="1:12">
      <c r="A21" s="6" t="s">
        <v>994</v>
      </c>
      <c r="B21" s="6" cm="1">
        <f t="array" ref="B21">_xlfn.UNIQUE(LEN(Tbl_DFR[SAP]))</f>
        <v>18</v>
      </c>
      <c r="D21" s="6" t="str">
        <v>I-UW-REKT-ILA-9034</v>
      </c>
      <c r="E21" s="6" t="str">
        <v>I-UW-DHLA-ENB-9027</v>
      </c>
      <c r="G21" s="6" t="str">
        <v>I-UW-DHLA-ENB-9027</v>
      </c>
      <c r="H21" s="6">
        <v>200</v>
      </c>
      <c r="I21" s="6" t="str">
        <v>I-UW-TJAM-ENB-9024</v>
      </c>
      <c r="J21" s="6">
        <v>160</v>
      </c>
      <c r="K21" s="6" t="str">
        <v>I-UW-TJAM-ENB-9024</v>
      </c>
      <c r="L21" s="6">
        <v>160</v>
      </c>
    </row>
    <row r="22" spans="1:12">
      <c r="A22" s="6" t="s">
        <v>998</v>
      </c>
      <c r="B22" s="6">
        <f>COUNTIF(Tbl_DFR[Invoice filling gape],"&lt;0")</f>
        <v>37</v>
      </c>
      <c r="D22" s="6" t="str">
        <v>I-UW-XXXX-COW-0665</v>
      </c>
      <c r="E22" s="6" t="str">
        <v>I-UW-KCHA-ENB-6005</v>
      </c>
      <c r="G22" s="6" t="str">
        <v>I-UW-KCHA-ENB-6005</v>
      </c>
      <c r="H22" s="6">
        <v>200</v>
      </c>
      <c r="I22" s="6" t="str">
        <v>I-UW-DOMK-ILA-9011</v>
      </c>
      <c r="J22" s="6">
        <v>160</v>
      </c>
      <c r="K22" s="6" t="str">
        <v>I-UW-DOMK-ILA-9011</v>
      </c>
      <c r="L22" s="6">
        <v>160</v>
      </c>
    </row>
    <row r="23" spans="1:12">
      <c r="A23" s="6" t="s">
        <v>999</v>
      </c>
      <c r="B23" s="6">
        <f>COUNTIF(Tbl_DFR[Invoice filling gape],0)</f>
        <v>640</v>
      </c>
      <c r="D23" s="6" t="str">
        <v>I-UW-GDRP-AG1-0003</v>
      </c>
      <c r="E23" s="6" t="str">
        <v>I-UW-DHLA-ENB-9059</v>
      </c>
      <c r="G23" s="6" t="str">
        <v>I-UW-DHLA-ENB-9059</v>
      </c>
      <c r="H23" s="6">
        <v>200</v>
      </c>
      <c r="I23" s="6" t="str">
        <v>I-UW-KCHA-ENB-6005</v>
      </c>
      <c r="J23" s="6">
        <v>160</v>
      </c>
      <c r="K23" s="6" t="str">
        <v>I-UW-KCHA-ENB-6005</v>
      </c>
      <c r="L23" s="6">
        <v>160</v>
      </c>
    </row>
    <row r="24" spans="1:12">
      <c r="A24" s="6" t="s">
        <v>1000</v>
      </c>
      <c r="B24" s="6">
        <f>COUNTIF(Tbl_DFR[Invoice filling gape],"&gt;0")</f>
        <v>232</v>
      </c>
      <c r="D24" s="6" t="str">
        <v>I-UW-BMTL-AG1-9006</v>
      </c>
      <c r="E24" s="6" t="str">
        <v>I-UW-MUSI-ENB-9048</v>
      </c>
      <c r="G24" s="6" t="str">
        <v>I-UW-MUSI-ENB-9048</v>
      </c>
      <c r="H24" s="6">
        <v>180</v>
      </c>
      <c r="I24" s="6" t="str">
        <v>I-UW-BETH-ENB-9006</v>
      </c>
      <c r="J24" s="6">
        <v>160</v>
      </c>
      <c r="K24" s="6" t="str">
        <v>I-UW-BETH-ENB-9006</v>
      </c>
      <c r="L24" s="6">
        <v>160</v>
      </c>
    </row>
    <row r="25" spans="1:12">
      <c r="A25" s="6" t="s">
        <v>1003</v>
      </c>
      <c r="B25" s="6">
        <f>SUMIFS(Tbl_DFR[Filling Qty],Tbl_DFR[Filling day],A25)</f>
        <v>5260</v>
      </c>
      <c r="D25" s="6" t="str">
        <v>I-UW-KOKU-AG1-9010</v>
      </c>
    </row>
    <row r="26" spans="1:12">
      <c r="A26" s="6" t="s">
        <v>1004</v>
      </c>
      <c r="B26" s="6">
        <f>SUMIFS(Tbl_DFR[Filling Qty],Tbl_DFR[Filling day],A26)</f>
        <v>7140</v>
      </c>
      <c r="D26" s="6" t="str">
        <v>I-UW-TANK-ENB-9005</v>
      </c>
    </row>
    <row r="27" spans="1:12">
      <c r="A27" s="6" t="s">
        <v>1005</v>
      </c>
      <c r="B27" s="6">
        <f>SUMIFS(Tbl_DFR[Filling Qty],Tbl_DFR[Filling day],A27)</f>
        <v>13540</v>
      </c>
      <c r="D27" s="6" t="str">
        <v>I-UW-RMNA-AG1-9003</v>
      </c>
    </row>
    <row r="28" spans="1:12">
      <c r="A28" s="6" t="s">
        <v>1006</v>
      </c>
      <c r="B28" s="6">
        <f>SUMIFS(Tbl_DFR[Filling Qty],Tbl_DFR[Filling day],A28)</f>
        <v>11560</v>
      </c>
      <c r="D28" s="6" t="str">
        <v>I-UW-KLDG-ENB-9036</v>
      </c>
    </row>
    <row r="29" spans="1:12">
      <c r="A29" s="6" t="s">
        <v>1007</v>
      </c>
      <c r="B29" s="6">
        <f>SUMIFS(Tbl_DFR[Filling Qty],Tbl_DFR[Filling day],A29)</f>
        <v>10060</v>
      </c>
      <c r="D29" s="6" t="str">
        <v>I-UW-DWRH-AG1-9003</v>
      </c>
    </row>
    <row r="30" spans="1:12">
      <c r="A30" s="6" t="s">
        <v>1008</v>
      </c>
      <c r="B30" s="6">
        <f>SUMIFS(Tbl_DFR[Filling Qty],Tbl_DFR[Filling day],A30)</f>
        <v>8540</v>
      </c>
      <c r="D30" s="6" t="str">
        <v>I-UW-HKGM-ENB-G002</v>
      </c>
    </row>
    <row r="31" spans="1:12">
      <c r="A31" s="6" t="s">
        <v>1009</v>
      </c>
      <c r="B31" s="6">
        <f>SUMIFS(Tbl_DFR[Filling Qty],Tbl_DFR[Filling day],A31)</f>
        <v>7760</v>
      </c>
      <c r="D31" s="6" t="str">
        <v>I-UW-HKGM-AG2-6000</v>
      </c>
    </row>
    <row r="32" spans="1:12">
      <c r="A32" t="s">
        <v>2930</v>
      </c>
      <c r="B32" s="6">
        <f>COUNTIF(Tbl_DFR[Mapped Technician],"not found")</f>
        <v>37</v>
      </c>
      <c r="D32" s="6" t="str">
        <v>I-UW-HKGM-ENB-0011</v>
      </c>
    </row>
    <row r="33" spans="1:4">
      <c r="A33" s="6" t="s">
        <v>2931</v>
      </c>
      <c r="B33" s="6" cm="1">
        <f t="array" ref="B33">COUNTA(_xlfn.UNIQUE(_xlfn._xlws.FILTER(Tbl_DFR[SAP],Tbl_DFR[Mapped Technician]="not found")))</f>
        <v>33</v>
      </c>
      <c r="D33" s="6" t="str">
        <v>I-UW-NGLA-AG1-9009</v>
      </c>
    </row>
    <row r="34" spans="1:4">
      <c r="A34" s="6" t="s">
        <v>2933</v>
      </c>
      <c r="B34" s="6" cm="1">
        <f t="array" ref="B34">COUNT(ROW(Site_master[SAP ID]))</f>
        <v>2135</v>
      </c>
      <c r="D34" s="6" t="str">
        <v>I-UW-KSPR-AG1-0001</v>
      </c>
    </row>
    <row r="35" spans="1:4">
      <c r="A35" s="6" t="s">
        <v>2934</v>
      </c>
      <c r="B35" s="6">
        <f>COUNTA(_xlfn.UNIQUE(Site_master[SAP ID]))</f>
        <v>2134</v>
      </c>
    </row>
    <row r="36" spans="1:4">
      <c r="A36" t="s">
        <v>2935</v>
      </c>
      <c r="B36" s="6">
        <v>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B3D9-6FEC-4EDD-8050-675B03B6873F}">
  <dimension ref="A3:I12"/>
  <sheetViews>
    <sheetView topLeftCell="B1" workbookViewId="0">
      <selection activeCell="I21" sqref="I21"/>
    </sheetView>
  </sheetViews>
  <sheetFormatPr defaultRowHeight="14.4"/>
  <cols>
    <col min="1" max="1" width="12.5546875" bestFit="1" customWidth="1"/>
    <col min="2" max="2" width="15.77734375" bestFit="1" customWidth="1"/>
    <col min="3" max="3" width="10.77734375" bestFit="1" customWidth="1"/>
    <col min="8" max="8" width="12.5546875" bestFit="1" customWidth="1"/>
    <col min="9" max="9" width="15.77734375" bestFit="1" customWidth="1"/>
  </cols>
  <sheetData>
    <row r="3" spans="1:9">
      <c r="A3" s="15" t="s">
        <v>698</v>
      </c>
      <c r="B3" t="s">
        <v>699</v>
      </c>
    </row>
    <row r="4" spans="1:9">
      <c r="A4" s="16" t="s">
        <v>1</v>
      </c>
      <c r="B4" s="17"/>
      <c r="H4" s="15" t="s">
        <v>698</v>
      </c>
      <c r="I4" t="s">
        <v>699</v>
      </c>
    </row>
    <row r="5" spans="1:9">
      <c r="A5" s="173" t="s">
        <v>1769</v>
      </c>
      <c r="B5" s="17">
        <v>820</v>
      </c>
      <c r="H5" s="16" t="s">
        <v>705</v>
      </c>
      <c r="I5" s="17">
        <v>17320</v>
      </c>
    </row>
    <row r="6" spans="1:9">
      <c r="A6" s="16" t="s">
        <v>3</v>
      </c>
      <c r="B6" s="17">
        <v>820</v>
      </c>
      <c r="H6" s="16" t="s">
        <v>31</v>
      </c>
      <c r="I6" s="17">
        <v>46560</v>
      </c>
    </row>
    <row r="7" spans="1:9">
      <c r="H7" s="16" t="s">
        <v>3</v>
      </c>
      <c r="I7" s="17">
        <v>63880</v>
      </c>
    </row>
    <row r="12" spans="1:9">
      <c r="A12" s="15" t="s">
        <v>698</v>
      </c>
      <c r="B12" t="s">
        <v>699</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1776D-EB0F-4F2D-B24D-E046E6DEA67C}">
  <dimension ref="A1:B6"/>
  <sheetViews>
    <sheetView workbookViewId="0">
      <selection activeCell="H11" sqref="H11"/>
    </sheetView>
  </sheetViews>
  <sheetFormatPr defaultRowHeight="14.4"/>
  <cols>
    <col min="1" max="1" width="20" bestFit="1" customWidth="1"/>
    <col min="2" max="2" width="15.77734375" bestFit="1" customWidth="1"/>
    <col min="3" max="3" width="10.5546875" bestFit="1" customWidth="1"/>
    <col min="4" max="4" width="25" bestFit="1" customWidth="1"/>
    <col min="5" max="5" width="11" bestFit="1" customWidth="1"/>
    <col min="6" max="6" width="20.6640625" bestFit="1" customWidth="1"/>
    <col min="7" max="7" width="16.77734375" bestFit="1" customWidth="1"/>
    <col min="8" max="8" width="13" bestFit="1" customWidth="1"/>
    <col min="9" max="9" width="14.44140625" bestFit="1" customWidth="1"/>
    <col min="10" max="10" width="20.33203125" bestFit="1" customWidth="1"/>
    <col min="11" max="11" width="16.77734375" bestFit="1" customWidth="1"/>
    <col min="12" max="12" width="16.44140625" bestFit="1" customWidth="1"/>
    <col min="13" max="13" width="14.33203125" bestFit="1" customWidth="1"/>
    <col min="14" max="14" width="19" bestFit="1" customWidth="1"/>
    <col min="15" max="15" width="15.109375" bestFit="1" customWidth="1"/>
    <col min="16" max="16" width="18.77734375" bestFit="1" customWidth="1"/>
    <col min="17" max="17" width="18.21875" bestFit="1" customWidth="1"/>
    <col min="18" max="18" width="22.21875" bestFit="1" customWidth="1"/>
    <col min="19" max="19" width="11.44140625" bestFit="1" customWidth="1"/>
    <col min="20" max="20" width="18.88671875" bestFit="1" customWidth="1"/>
    <col min="21" max="21" width="26.109375" bestFit="1" customWidth="1"/>
    <col min="22" max="22" width="25.44140625" bestFit="1" customWidth="1"/>
    <col min="23" max="23" width="18.21875" bestFit="1" customWidth="1"/>
    <col min="24" max="24" width="20" bestFit="1" customWidth="1"/>
    <col min="25" max="25" width="24.88671875" bestFit="1" customWidth="1"/>
    <col min="26" max="26" width="21.33203125" bestFit="1" customWidth="1"/>
    <col min="27" max="27" width="18.109375" bestFit="1" customWidth="1"/>
    <col min="28" max="28" width="15.44140625" bestFit="1" customWidth="1"/>
    <col min="29" max="29" width="19.77734375" bestFit="1" customWidth="1"/>
    <col min="30" max="30" width="11.88671875" bestFit="1" customWidth="1"/>
    <col min="31" max="31" width="11.5546875" bestFit="1" customWidth="1"/>
    <col min="32" max="32" width="30.109375" bestFit="1" customWidth="1"/>
    <col min="33" max="33" width="22.6640625" bestFit="1" customWidth="1"/>
    <col min="34" max="34" width="13.6640625" bestFit="1" customWidth="1"/>
    <col min="35" max="35" width="17.6640625" bestFit="1" customWidth="1"/>
    <col min="36" max="36" width="13.44140625" bestFit="1" customWidth="1"/>
    <col min="37" max="37" width="30.44140625" bestFit="1" customWidth="1"/>
    <col min="38" max="38" width="19.88671875" bestFit="1" customWidth="1"/>
  </cols>
  <sheetData>
    <row r="1" spans="1:2">
      <c r="A1" t="s">
        <v>2929</v>
      </c>
      <c r="B1" t="s">
        <v>2964</v>
      </c>
    </row>
    <row r="2" spans="1:2">
      <c r="A2" s="17" t="s">
        <v>1667</v>
      </c>
      <c r="B2">
        <v>1580</v>
      </c>
    </row>
    <row r="3" spans="1:2">
      <c r="A3" s="17" t="s">
        <v>1744</v>
      </c>
      <c r="B3">
        <v>1380</v>
      </c>
    </row>
    <row r="4" spans="1:2">
      <c r="A4" s="17" t="s">
        <v>1660</v>
      </c>
      <c r="B4">
        <v>1360</v>
      </c>
    </row>
    <row r="5" spans="1:2">
      <c r="A5" s="17" t="s">
        <v>1067</v>
      </c>
      <c r="B5">
        <v>1360</v>
      </c>
    </row>
    <row r="6" spans="1:2">
      <c r="A6" s="17" t="s">
        <v>1827</v>
      </c>
      <c r="B6">
        <v>1320</v>
      </c>
    </row>
  </sheetData>
  <phoneticPr fontId="3"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958CA-E84B-4121-AED9-7930A09078A8}">
  <dimension ref="A1:E38"/>
  <sheetViews>
    <sheetView topLeftCell="A4" workbookViewId="0">
      <selection activeCell="F7" sqref="F7"/>
    </sheetView>
  </sheetViews>
  <sheetFormatPr defaultRowHeight="14.4"/>
  <cols>
    <col min="1" max="1" width="10.5546875" bestFit="1" customWidth="1"/>
    <col min="2" max="2" width="20.33203125" bestFit="1" customWidth="1"/>
    <col min="3" max="3" width="14.33203125" bestFit="1" customWidth="1"/>
    <col min="4" max="4" width="11.44140625" bestFit="1" customWidth="1"/>
    <col min="5" max="5" width="20" bestFit="1" customWidth="1"/>
  </cols>
  <sheetData>
    <row r="1" spans="1:5">
      <c r="A1" t="s">
        <v>14</v>
      </c>
      <c r="B1" t="s">
        <v>18</v>
      </c>
      <c r="C1" t="s">
        <v>21</v>
      </c>
      <c r="D1" t="s">
        <v>25</v>
      </c>
      <c r="E1" t="s">
        <v>2929</v>
      </c>
    </row>
    <row r="2" spans="1:5">
      <c r="A2" s="17" t="s">
        <v>705</v>
      </c>
      <c r="B2" s="17" t="s">
        <v>843</v>
      </c>
      <c r="C2" s="8">
        <v>45939</v>
      </c>
      <c r="D2">
        <v>100</v>
      </c>
      <c r="E2" s="17" t="s">
        <v>2936</v>
      </c>
    </row>
    <row r="3" spans="1:5">
      <c r="A3" s="17" t="s">
        <v>705</v>
      </c>
      <c r="B3" s="17" t="s">
        <v>864</v>
      </c>
      <c r="C3" s="8">
        <v>45940</v>
      </c>
      <c r="D3">
        <v>160</v>
      </c>
      <c r="E3" s="17" t="s">
        <v>2936</v>
      </c>
    </row>
    <row r="4" spans="1:5">
      <c r="A4" s="17" t="s">
        <v>31</v>
      </c>
      <c r="B4" s="17" t="s">
        <v>193</v>
      </c>
      <c r="C4" s="8">
        <v>45933</v>
      </c>
      <c r="D4">
        <v>60</v>
      </c>
      <c r="E4" s="17" t="s">
        <v>2936</v>
      </c>
    </row>
    <row r="5" spans="1:5">
      <c r="A5" s="17" t="s">
        <v>705</v>
      </c>
      <c r="B5" s="17" t="s">
        <v>882</v>
      </c>
      <c r="C5" s="8">
        <v>45942</v>
      </c>
      <c r="D5">
        <v>80</v>
      </c>
      <c r="E5" s="17" t="s">
        <v>2936</v>
      </c>
    </row>
    <row r="6" spans="1:5">
      <c r="A6" s="17" t="s">
        <v>705</v>
      </c>
      <c r="B6" s="17" t="s">
        <v>914</v>
      </c>
      <c r="C6" s="8">
        <v>45947</v>
      </c>
      <c r="D6">
        <v>80</v>
      </c>
      <c r="E6" s="17" t="s">
        <v>2936</v>
      </c>
    </row>
    <row r="7" spans="1:5">
      <c r="A7" s="17" t="s">
        <v>31</v>
      </c>
      <c r="B7" s="17" t="s">
        <v>234</v>
      </c>
      <c r="C7" s="8">
        <v>45933</v>
      </c>
      <c r="D7">
        <v>80</v>
      </c>
      <c r="E7" s="17" t="s">
        <v>2936</v>
      </c>
    </row>
    <row r="8" spans="1:5">
      <c r="A8" s="17" t="s">
        <v>31</v>
      </c>
      <c r="B8" s="17" t="s">
        <v>254</v>
      </c>
      <c r="C8" s="8">
        <v>45934</v>
      </c>
      <c r="D8">
        <v>140</v>
      </c>
      <c r="E8" s="17" t="s">
        <v>2936</v>
      </c>
    </row>
    <row r="9" spans="1:5">
      <c r="A9" s="17" t="s">
        <v>31</v>
      </c>
      <c r="B9" s="17" t="s">
        <v>254</v>
      </c>
      <c r="C9" s="8">
        <v>45935</v>
      </c>
      <c r="D9">
        <v>180</v>
      </c>
      <c r="E9" s="17" t="s">
        <v>2936</v>
      </c>
    </row>
    <row r="10" spans="1:5">
      <c r="A10" s="17" t="s">
        <v>705</v>
      </c>
      <c r="B10" s="17" t="s">
        <v>949</v>
      </c>
      <c r="C10" s="8">
        <v>45954</v>
      </c>
      <c r="D10">
        <v>40</v>
      </c>
      <c r="E10" s="17" t="s">
        <v>2936</v>
      </c>
    </row>
    <row r="11" spans="1:5">
      <c r="A11" s="17" t="s">
        <v>31</v>
      </c>
      <c r="B11" s="17" t="s">
        <v>271</v>
      </c>
      <c r="C11" s="8">
        <v>45934</v>
      </c>
      <c r="D11">
        <v>20</v>
      </c>
      <c r="E11" s="17" t="s">
        <v>2936</v>
      </c>
    </row>
    <row r="12" spans="1:5">
      <c r="A12" s="17" t="s">
        <v>31</v>
      </c>
      <c r="B12" s="17" t="s">
        <v>271</v>
      </c>
      <c r="C12" s="8">
        <v>45944</v>
      </c>
      <c r="D12">
        <v>200</v>
      </c>
      <c r="E12" s="17" t="s">
        <v>2936</v>
      </c>
    </row>
    <row r="13" spans="1:5">
      <c r="A13" s="17" t="s">
        <v>705</v>
      </c>
      <c r="B13" s="17" t="s">
        <v>952</v>
      </c>
      <c r="C13" s="8">
        <v>45955</v>
      </c>
      <c r="D13">
        <v>100</v>
      </c>
      <c r="E13" s="17" t="s">
        <v>2936</v>
      </c>
    </row>
    <row r="14" spans="1:5">
      <c r="A14" s="17" t="s">
        <v>705</v>
      </c>
      <c r="B14" s="17" t="s">
        <v>954</v>
      </c>
      <c r="C14" s="8">
        <v>45954</v>
      </c>
      <c r="D14">
        <v>160</v>
      </c>
      <c r="E14" s="17" t="s">
        <v>2936</v>
      </c>
    </row>
    <row r="15" spans="1:5">
      <c r="A15" s="17" t="s">
        <v>31</v>
      </c>
      <c r="B15" s="17" t="s">
        <v>278</v>
      </c>
      <c r="C15" s="8">
        <v>45934</v>
      </c>
      <c r="D15">
        <v>60</v>
      </c>
      <c r="E15" s="17" t="s">
        <v>2936</v>
      </c>
    </row>
    <row r="16" spans="1:5">
      <c r="A16" s="17" t="s">
        <v>31</v>
      </c>
      <c r="B16" s="17" t="s">
        <v>314</v>
      </c>
      <c r="C16" s="8">
        <v>45937</v>
      </c>
      <c r="D16">
        <v>160</v>
      </c>
      <c r="E16" s="17" t="s">
        <v>2936</v>
      </c>
    </row>
    <row r="17" spans="1:5">
      <c r="A17" s="17" t="s">
        <v>31</v>
      </c>
      <c r="B17" s="17" t="s">
        <v>350</v>
      </c>
      <c r="C17" s="8">
        <v>45935</v>
      </c>
      <c r="D17">
        <v>120</v>
      </c>
      <c r="E17" s="17" t="s">
        <v>2936</v>
      </c>
    </row>
    <row r="18" spans="1:5">
      <c r="A18" s="17" t="s">
        <v>31</v>
      </c>
      <c r="B18" s="17" t="s">
        <v>488</v>
      </c>
      <c r="C18" s="8">
        <v>45936</v>
      </c>
      <c r="D18">
        <v>80</v>
      </c>
      <c r="E18" s="17" t="s">
        <v>2936</v>
      </c>
    </row>
    <row r="19" spans="1:5">
      <c r="A19" s="17" t="s">
        <v>31</v>
      </c>
      <c r="B19" s="17" t="s">
        <v>395</v>
      </c>
      <c r="C19" s="8">
        <v>45936</v>
      </c>
      <c r="D19">
        <v>160</v>
      </c>
      <c r="E19" s="17" t="s">
        <v>2936</v>
      </c>
    </row>
    <row r="20" spans="1:5">
      <c r="A20" s="17" t="s">
        <v>31</v>
      </c>
      <c r="B20" s="17" t="s">
        <v>398</v>
      </c>
      <c r="C20" s="8">
        <v>45937</v>
      </c>
      <c r="D20">
        <v>60</v>
      </c>
      <c r="E20" s="17" t="s">
        <v>2936</v>
      </c>
    </row>
    <row r="21" spans="1:5">
      <c r="A21" s="17" t="s">
        <v>31</v>
      </c>
      <c r="B21" s="17" t="s">
        <v>400</v>
      </c>
      <c r="C21" s="8">
        <v>45936</v>
      </c>
      <c r="D21">
        <v>80</v>
      </c>
      <c r="E21" s="17" t="s">
        <v>2936</v>
      </c>
    </row>
    <row r="22" spans="1:5">
      <c r="A22" s="17" t="s">
        <v>31</v>
      </c>
      <c r="B22" s="17" t="s">
        <v>435</v>
      </c>
      <c r="C22" s="8">
        <v>45939</v>
      </c>
      <c r="D22">
        <v>80</v>
      </c>
      <c r="E22" s="17" t="s">
        <v>2936</v>
      </c>
    </row>
    <row r="23" spans="1:5">
      <c r="A23" s="17" t="s">
        <v>31</v>
      </c>
      <c r="B23" s="17" t="s">
        <v>457</v>
      </c>
      <c r="C23" s="8">
        <v>45940</v>
      </c>
      <c r="D23">
        <v>120</v>
      </c>
      <c r="E23" s="17" t="s">
        <v>2936</v>
      </c>
    </row>
    <row r="24" spans="1:5">
      <c r="A24" s="17" t="s">
        <v>31</v>
      </c>
      <c r="B24" s="17" t="s">
        <v>461</v>
      </c>
      <c r="C24" s="8">
        <v>45938</v>
      </c>
      <c r="D24">
        <v>120</v>
      </c>
      <c r="E24" s="17" t="s">
        <v>2936</v>
      </c>
    </row>
    <row r="25" spans="1:5">
      <c r="A25" s="17" t="s">
        <v>31</v>
      </c>
      <c r="B25" s="17" t="s">
        <v>525</v>
      </c>
      <c r="C25" s="8">
        <v>45939</v>
      </c>
      <c r="D25">
        <v>140</v>
      </c>
      <c r="E25" s="17" t="s">
        <v>2936</v>
      </c>
    </row>
    <row r="26" spans="1:5">
      <c r="A26" s="17" t="s">
        <v>31</v>
      </c>
      <c r="B26" s="17" t="s">
        <v>525</v>
      </c>
      <c r="C26" s="8">
        <v>45961</v>
      </c>
      <c r="D26">
        <v>120</v>
      </c>
      <c r="E26" s="17" t="s">
        <v>2936</v>
      </c>
    </row>
    <row r="27" spans="1:5">
      <c r="A27" s="17" t="s">
        <v>31</v>
      </c>
      <c r="B27" s="17" t="s">
        <v>526</v>
      </c>
      <c r="C27" s="8">
        <v>45939</v>
      </c>
      <c r="D27">
        <v>120</v>
      </c>
      <c r="E27" s="17" t="s">
        <v>2936</v>
      </c>
    </row>
    <row r="28" spans="1:5">
      <c r="A28" s="17" t="s">
        <v>31</v>
      </c>
      <c r="B28" s="17" t="s">
        <v>527</v>
      </c>
      <c r="C28" s="8">
        <v>45939</v>
      </c>
      <c r="D28">
        <v>100</v>
      </c>
      <c r="E28" s="17" t="s">
        <v>2936</v>
      </c>
    </row>
    <row r="29" spans="1:5">
      <c r="A29" s="17" t="s">
        <v>31</v>
      </c>
      <c r="B29" s="17" t="s">
        <v>582</v>
      </c>
      <c r="C29" s="8">
        <v>45942</v>
      </c>
      <c r="D29">
        <v>120</v>
      </c>
      <c r="E29" s="17" t="s">
        <v>2936</v>
      </c>
    </row>
    <row r="30" spans="1:5">
      <c r="A30" s="17" t="s">
        <v>31</v>
      </c>
      <c r="B30" s="17" t="s">
        <v>620</v>
      </c>
      <c r="C30" s="8">
        <v>45944</v>
      </c>
      <c r="D30">
        <v>80</v>
      </c>
      <c r="E30" s="17" t="s">
        <v>2936</v>
      </c>
    </row>
    <row r="31" spans="1:5">
      <c r="A31" s="17" t="s">
        <v>31</v>
      </c>
      <c r="B31" s="17" t="s">
        <v>628</v>
      </c>
      <c r="C31" s="8">
        <v>45945</v>
      </c>
      <c r="D31">
        <v>60</v>
      </c>
      <c r="E31" s="17" t="s">
        <v>2936</v>
      </c>
    </row>
    <row r="32" spans="1:5">
      <c r="A32" s="17" t="s">
        <v>31</v>
      </c>
      <c r="B32" s="17" t="s">
        <v>630</v>
      </c>
      <c r="C32" s="8">
        <v>45945</v>
      </c>
      <c r="D32">
        <v>80</v>
      </c>
      <c r="E32" s="17" t="s">
        <v>2936</v>
      </c>
    </row>
    <row r="33" spans="1:5">
      <c r="A33" s="17" t="s">
        <v>31</v>
      </c>
      <c r="B33" s="17" t="s">
        <v>639</v>
      </c>
      <c r="C33" s="8"/>
      <c r="D33">
        <v>20</v>
      </c>
      <c r="E33" s="17" t="s">
        <v>2936</v>
      </c>
    </row>
    <row r="34" spans="1:5">
      <c r="A34" s="17" t="s">
        <v>31</v>
      </c>
      <c r="B34" s="17" t="s">
        <v>640</v>
      </c>
      <c r="C34" s="8">
        <v>45946</v>
      </c>
      <c r="D34">
        <v>120</v>
      </c>
      <c r="E34" s="17" t="s">
        <v>2936</v>
      </c>
    </row>
    <row r="35" spans="1:5">
      <c r="A35" s="17" t="s">
        <v>31</v>
      </c>
      <c r="B35" s="17" t="s">
        <v>640</v>
      </c>
      <c r="C35" s="8">
        <v>45958</v>
      </c>
      <c r="D35">
        <v>60</v>
      </c>
      <c r="E35" s="17" t="s">
        <v>2936</v>
      </c>
    </row>
    <row r="36" spans="1:5">
      <c r="A36" s="17" t="s">
        <v>31</v>
      </c>
      <c r="B36" s="17" t="s">
        <v>644</v>
      </c>
      <c r="C36" s="8">
        <v>45947</v>
      </c>
      <c r="D36">
        <v>60</v>
      </c>
      <c r="E36" s="17" t="s">
        <v>2936</v>
      </c>
    </row>
    <row r="37" spans="1:5">
      <c r="A37" s="17" t="s">
        <v>31</v>
      </c>
      <c r="B37" s="17" t="s">
        <v>655</v>
      </c>
      <c r="C37" s="8">
        <v>45949</v>
      </c>
      <c r="D37">
        <v>80</v>
      </c>
      <c r="E37" s="17" t="s">
        <v>2936</v>
      </c>
    </row>
    <row r="38" spans="1:5">
      <c r="A38" s="17" t="s">
        <v>31</v>
      </c>
      <c r="B38" s="17" t="s">
        <v>669</v>
      </c>
      <c r="C38" s="8">
        <v>45959</v>
      </c>
      <c r="D38">
        <v>120</v>
      </c>
      <c r="E38" s="17" t="s">
        <v>2936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637BE-F6F5-4599-A197-CE7B31533069}">
  <dimension ref="A1:G38"/>
  <sheetViews>
    <sheetView topLeftCell="B1" workbookViewId="0">
      <selection activeCell="B7" sqref="B7"/>
    </sheetView>
  </sheetViews>
  <sheetFormatPr defaultRowHeight="14.4"/>
  <cols>
    <col min="1" max="1" width="10.5546875" bestFit="1" customWidth="1"/>
    <col min="2" max="2" width="20.33203125" bestFit="1" customWidth="1"/>
    <col min="3" max="3" width="14.33203125" bestFit="1" customWidth="1"/>
    <col min="4" max="4" width="11.44140625" bestFit="1" customWidth="1"/>
    <col min="5" max="5" width="20" bestFit="1" customWidth="1"/>
    <col min="6" max="6" width="13.6640625" bestFit="1" customWidth="1"/>
    <col min="7" max="7" width="79.21875" bestFit="1" customWidth="1"/>
  </cols>
  <sheetData>
    <row r="1" spans="1:7">
      <c r="A1" t="s">
        <v>14</v>
      </c>
      <c r="B1" t="s">
        <v>18</v>
      </c>
      <c r="C1" t="s">
        <v>21</v>
      </c>
      <c r="D1" t="s">
        <v>25</v>
      </c>
      <c r="E1" t="s">
        <v>2929</v>
      </c>
      <c r="F1" t="s">
        <v>2962</v>
      </c>
      <c r="G1" t="s">
        <v>983</v>
      </c>
    </row>
    <row r="2" spans="1:7">
      <c r="A2" s="17" t="s">
        <v>705</v>
      </c>
      <c r="B2" s="17" t="s">
        <v>843</v>
      </c>
      <c r="C2" s="8">
        <v>45939</v>
      </c>
      <c r="D2">
        <v>100</v>
      </c>
      <c r="E2" s="17" t="s">
        <v>2936</v>
      </c>
      <c r="F2" s="17" t="str">
        <f>_xlfn.XLOOKUP(Unmapped_sites16[[#This Row],[SAP]],Site_master[SAP ID],Site_master[SAP ID],"not found",0)</f>
        <v>not found</v>
      </c>
      <c r="G2" s="17"/>
    </row>
    <row r="3" spans="1:7">
      <c r="A3" s="17" t="s">
        <v>705</v>
      </c>
      <c r="B3" s="17" t="s">
        <v>864</v>
      </c>
      <c r="C3" s="8">
        <v>45940</v>
      </c>
      <c r="D3">
        <v>160</v>
      </c>
      <c r="E3" s="17" t="s">
        <v>2936</v>
      </c>
      <c r="F3" s="17" t="str">
        <f>_xlfn.XLOOKUP(Unmapped_sites16[[#This Row],[SAP]],Site_master[SAP ID],Site_master[SAP ID],"not found",0)</f>
        <v>not found</v>
      </c>
      <c r="G3" s="17"/>
    </row>
    <row r="4" spans="1:7">
      <c r="A4" s="17" t="s">
        <v>31</v>
      </c>
      <c r="B4" s="17" t="s">
        <v>193</v>
      </c>
      <c r="C4" s="8">
        <v>45933</v>
      </c>
      <c r="D4">
        <v>60</v>
      </c>
      <c r="E4" s="17" t="s">
        <v>2936</v>
      </c>
      <c r="F4" s="17" t="str">
        <f>_xlfn.XLOOKUP(Unmapped_sites16[[#This Row],[SAP]],Site_master[SAP ID],Site_master[SAP ID],"not found",0)</f>
        <v>not found</v>
      </c>
      <c r="G4" s="17"/>
    </row>
    <row r="5" spans="1:7">
      <c r="A5" s="17" t="s">
        <v>705</v>
      </c>
      <c r="B5" s="17" t="s">
        <v>882</v>
      </c>
      <c r="C5" s="8">
        <v>45942</v>
      </c>
      <c r="D5">
        <v>80</v>
      </c>
      <c r="E5" s="17" t="s">
        <v>2936</v>
      </c>
      <c r="F5" s="17" t="str">
        <f>_xlfn.XLOOKUP(Unmapped_sites16[[#This Row],[SAP]],Site_master[SAP ID],Site_master[SAP ID],"not found",0)</f>
        <v>not found</v>
      </c>
      <c r="G5" s="17"/>
    </row>
    <row r="6" spans="1:7">
      <c r="A6" s="17" t="s">
        <v>705</v>
      </c>
      <c r="B6" s="17" t="s">
        <v>914</v>
      </c>
      <c r="C6" s="8">
        <v>45947</v>
      </c>
      <c r="D6">
        <v>80</v>
      </c>
      <c r="E6" s="17" t="s">
        <v>2936</v>
      </c>
      <c r="F6" s="17" t="str">
        <f>_xlfn.XLOOKUP(Unmapped_sites16[[#This Row],[SAP]],Site_master[SAP ID],Site_master[SAP ID],"not found",0)</f>
        <v>not found</v>
      </c>
      <c r="G6" s="17"/>
    </row>
    <row r="7" spans="1:7">
      <c r="A7" s="17" t="s">
        <v>31</v>
      </c>
      <c r="B7" s="17" t="s">
        <v>234</v>
      </c>
      <c r="C7" s="8">
        <v>45933</v>
      </c>
      <c r="D7">
        <v>80</v>
      </c>
      <c r="E7" s="17" t="s">
        <v>2936</v>
      </c>
      <c r="F7" s="17" t="str">
        <f>_xlfn.XLOOKUP(Unmapped_sites16[[#This Row],[SAP]],Site_master[SAP ID],Site_master[SAP ID],"not found",0)</f>
        <v>not found</v>
      </c>
      <c r="G7" s="17"/>
    </row>
    <row r="8" spans="1:7">
      <c r="A8" s="17" t="s">
        <v>31</v>
      </c>
      <c r="B8" s="17" t="s">
        <v>254</v>
      </c>
      <c r="C8" s="8">
        <v>45934</v>
      </c>
      <c r="D8">
        <v>140</v>
      </c>
      <c r="E8" s="17" t="s">
        <v>2936</v>
      </c>
      <c r="F8" s="17" t="str">
        <f>_xlfn.XLOOKUP(Unmapped_sites16[[#This Row],[SAP]],Site_master[SAP ID],Site_master[SAP ID],"not found",0)</f>
        <v>not found</v>
      </c>
      <c r="G8" s="17"/>
    </row>
    <row r="9" spans="1:7">
      <c r="A9" s="17" t="s">
        <v>31</v>
      </c>
      <c r="B9" s="17" t="s">
        <v>254</v>
      </c>
      <c r="C9" s="8">
        <v>45935</v>
      </c>
      <c r="D9">
        <v>180</v>
      </c>
      <c r="E9" s="17" t="s">
        <v>2936</v>
      </c>
      <c r="F9" s="17" t="str">
        <f>_xlfn.XLOOKUP(Unmapped_sites16[[#This Row],[SAP]],Site_master[SAP ID],Site_master[SAP ID],"not found",0)</f>
        <v>not found</v>
      </c>
      <c r="G9" s="17"/>
    </row>
    <row r="10" spans="1:7">
      <c r="A10" s="17" t="s">
        <v>705</v>
      </c>
      <c r="B10" s="17" t="s">
        <v>949</v>
      </c>
      <c r="C10" s="8">
        <v>45954</v>
      </c>
      <c r="D10">
        <v>40</v>
      </c>
      <c r="E10" s="17" t="s">
        <v>2936</v>
      </c>
      <c r="F10" s="17" t="str">
        <f>_xlfn.XLOOKUP(Unmapped_sites16[[#This Row],[SAP]],Site_master[SAP ID],Site_master[SAP ID],"not found",0)</f>
        <v>not found</v>
      </c>
      <c r="G10" s="17"/>
    </row>
    <row r="11" spans="1:7">
      <c r="A11" s="17" t="s">
        <v>31</v>
      </c>
      <c r="B11" s="17" t="s">
        <v>271</v>
      </c>
      <c r="C11" s="8">
        <v>45934</v>
      </c>
      <c r="D11">
        <v>20</v>
      </c>
      <c r="E11" s="17" t="s">
        <v>2936</v>
      </c>
      <c r="F11" s="17" t="str">
        <f>_xlfn.XLOOKUP(Unmapped_sites16[[#This Row],[SAP]],Site_master[SAP ID],Site_master[SAP ID],"not found",0)</f>
        <v>not found</v>
      </c>
      <c r="G11" s="17"/>
    </row>
    <row r="12" spans="1:7">
      <c r="A12" s="17" t="s">
        <v>31</v>
      </c>
      <c r="B12" s="17" t="s">
        <v>271</v>
      </c>
      <c r="C12" s="8">
        <v>45944</v>
      </c>
      <c r="D12">
        <v>200</v>
      </c>
      <c r="E12" s="17" t="s">
        <v>2936</v>
      </c>
      <c r="F12" s="17" t="str">
        <f>_xlfn.XLOOKUP(Unmapped_sites16[[#This Row],[SAP]],Site_master[SAP ID],Site_master[SAP ID],"not found",0)</f>
        <v>not found</v>
      </c>
      <c r="G12" s="17"/>
    </row>
    <row r="13" spans="1:7">
      <c r="A13" s="17" t="s">
        <v>705</v>
      </c>
      <c r="B13" s="17" t="s">
        <v>952</v>
      </c>
      <c r="C13" s="8">
        <v>45955</v>
      </c>
      <c r="D13">
        <v>100</v>
      </c>
      <c r="E13" s="17" t="s">
        <v>2936</v>
      </c>
      <c r="F13" s="17" t="str">
        <f>_xlfn.XLOOKUP(Unmapped_sites16[[#This Row],[SAP]],Site_master[SAP ID],Site_master[SAP ID],"not found",0)</f>
        <v>not found</v>
      </c>
      <c r="G13" s="17"/>
    </row>
    <row r="14" spans="1:7">
      <c r="A14" s="17" t="s">
        <v>705</v>
      </c>
      <c r="B14" s="17" t="s">
        <v>954</v>
      </c>
      <c r="C14" s="8">
        <v>45954</v>
      </c>
      <c r="D14">
        <v>160</v>
      </c>
      <c r="E14" s="17" t="s">
        <v>2936</v>
      </c>
      <c r="F14" s="17" t="str">
        <f>_xlfn.XLOOKUP(Unmapped_sites16[[#This Row],[SAP]],Site_master[SAP ID],Site_master[SAP ID],"not found",0)</f>
        <v>not found</v>
      </c>
      <c r="G14" s="17"/>
    </row>
    <row r="15" spans="1:7">
      <c r="A15" s="17" t="s">
        <v>31</v>
      </c>
      <c r="B15" s="17" t="s">
        <v>278</v>
      </c>
      <c r="C15" s="8">
        <v>45934</v>
      </c>
      <c r="D15">
        <v>60</v>
      </c>
      <c r="E15" s="17" t="s">
        <v>2936</v>
      </c>
      <c r="F15" s="17" t="str">
        <f>_xlfn.XLOOKUP(Unmapped_sites16[[#This Row],[SAP]],Site_master[SAP ID],Site_master[SAP ID],"not found",0)</f>
        <v>not found</v>
      </c>
      <c r="G15" s="17"/>
    </row>
    <row r="16" spans="1:7">
      <c r="A16" s="17" t="s">
        <v>31</v>
      </c>
      <c r="B16" s="17" t="s">
        <v>314</v>
      </c>
      <c r="C16" s="8">
        <v>45937</v>
      </c>
      <c r="D16">
        <v>160</v>
      </c>
      <c r="E16" s="17" t="s">
        <v>2936</v>
      </c>
      <c r="F16" s="17" t="str">
        <f>_xlfn.XLOOKUP(Unmapped_sites16[[#This Row],[SAP]],Site_master[SAP ID],Site_master[SAP ID],"not found",0)</f>
        <v>not found</v>
      </c>
      <c r="G16" s="17" t="s">
        <v>2963</v>
      </c>
    </row>
    <row r="17" spans="1:7">
      <c r="A17" s="17" t="s">
        <v>31</v>
      </c>
      <c r="B17" s="17" t="s">
        <v>350</v>
      </c>
      <c r="C17" s="8">
        <v>45935</v>
      </c>
      <c r="D17">
        <v>120</v>
      </c>
      <c r="E17" s="17" t="s">
        <v>2936</v>
      </c>
      <c r="F17" s="17" t="str">
        <f>_xlfn.XLOOKUP(Unmapped_sites16[[#This Row],[SAP]],Site_master[SAP ID],Site_master[SAP ID],"not found",0)</f>
        <v>not found</v>
      </c>
      <c r="G17" s="17"/>
    </row>
    <row r="18" spans="1:7">
      <c r="A18" s="17" t="s">
        <v>31</v>
      </c>
      <c r="B18" s="17" t="s">
        <v>488</v>
      </c>
      <c r="C18" s="8">
        <v>45936</v>
      </c>
      <c r="D18">
        <v>80</v>
      </c>
      <c r="E18" s="17" t="s">
        <v>2936</v>
      </c>
      <c r="F18" s="17" t="str">
        <f>_xlfn.XLOOKUP(Unmapped_sites16[[#This Row],[SAP]],Site_master[SAP ID],Site_master[SAP ID],"not found",0)</f>
        <v>not found</v>
      </c>
      <c r="G18" s="17"/>
    </row>
    <row r="19" spans="1:7">
      <c r="A19" s="17" t="s">
        <v>31</v>
      </c>
      <c r="B19" s="17" t="s">
        <v>395</v>
      </c>
      <c r="C19" s="8">
        <v>45936</v>
      </c>
      <c r="D19">
        <v>160</v>
      </c>
      <c r="E19" s="17" t="s">
        <v>2936</v>
      </c>
      <c r="F19" s="17" t="str">
        <f>_xlfn.XLOOKUP(Unmapped_sites16[[#This Row],[SAP]],Site_master[SAP ID],Site_master[SAP ID],"not found",0)</f>
        <v>not found</v>
      </c>
      <c r="G19" s="17"/>
    </row>
    <row r="20" spans="1:7">
      <c r="A20" s="17" t="s">
        <v>31</v>
      </c>
      <c r="B20" s="17" t="s">
        <v>398</v>
      </c>
      <c r="C20" s="8">
        <v>45937</v>
      </c>
      <c r="D20">
        <v>60</v>
      </c>
      <c r="E20" s="17" t="s">
        <v>2936</v>
      </c>
      <c r="F20" s="17" t="str">
        <f>_xlfn.XLOOKUP(Unmapped_sites16[[#This Row],[SAP]],Site_master[SAP ID],Site_master[SAP ID],"not found",0)</f>
        <v>not found</v>
      </c>
      <c r="G20" s="17"/>
    </row>
    <row r="21" spans="1:7">
      <c r="A21" s="17" t="s">
        <v>31</v>
      </c>
      <c r="B21" s="17" t="s">
        <v>400</v>
      </c>
      <c r="C21" s="8">
        <v>45936</v>
      </c>
      <c r="D21">
        <v>80</v>
      </c>
      <c r="E21" s="17" t="s">
        <v>2936</v>
      </c>
      <c r="F21" s="17" t="str">
        <f>_xlfn.XLOOKUP(Unmapped_sites16[[#This Row],[SAP]],Site_master[SAP ID],Site_master[SAP ID],"not found",0)</f>
        <v>not found</v>
      </c>
      <c r="G21" s="17"/>
    </row>
    <row r="22" spans="1:7">
      <c r="A22" s="17" t="s">
        <v>31</v>
      </c>
      <c r="B22" s="17" t="s">
        <v>435</v>
      </c>
      <c r="C22" s="8">
        <v>45939</v>
      </c>
      <c r="D22">
        <v>80</v>
      </c>
      <c r="E22" s="17" t="s">
        <v>2936</v>
      </c>
      <c r="F22" s="17" t="str">
        <f>_xlfn.XLOOKUP(Unmapped_sites16[[#This Row],[SAP]],Site_master[SAP ID],Site_master[SAP ID],"not found",0)</f>
        <v>not found</v>
      </c>
      <c r="G22" s="17"/>
    </row>
    <row r="23" spans="1:7">
      <c r="A23" s="17" t="s">
        <v>31</v>
      </c>
      <c r="B23" s="17" t="s">
        <v>457</v>
      </c>
      <c r="C23" s="8">
        <v>45940</v>
      </c>
      <c r="D23">
        <v>120</v>
      </c>
      <c r="E23" s="17" t="s">
        <v>2936</v>
      </c>
      <c r="F23" s="17" t="str">
        <f>_xlfn.XLOOKUP(Unmapped_sites16[[#This Row],[SAP]],Site_master[SAP ID],Site_master[SAP ID],"not found",0)</f>
        <v>not found</v>
      </c>
      <c r="G23" s="17"/>
    </row>
    <row r="24" spans="1:7">
      <c r="A24" s="17" t="s">
        <v>31</v>
      </c>
      <c r="B24" s="17" t="s">
        <v>461</v>
      </c>
      <c r="C24" s="8">
        <v>45938</v>
      </c>
      <c r="D24">
        <v>120</v>
      </c>
      <c r="E24" s="17" t="s">
        <v>2936</v>
      </c>
      <c r="F24" s="17" t="str">
        <f>_xlfn.XLOOKUP(Unmapped_sites16[[#This Row],[SAP]],Site_master[SAP ID],Site_master[SAP ID],"not found",0)</f>
        <v>not found</v>
      </c>
      <c r="G24" s="17"/>
    </row>
    <row r="25" spans="1:7">
      <c r="A25" s="17" t="s">
        <v>31</v>
      </c>
      <c r="B25" s="17" t="s">
        <v>525</v>
      </c>
      <c r="C25" s="8">
        <v>45939</v>
      </c>
      <c r="D25">
        <v>140</v>
      </c>
      <c r="E25" s="17" t="s">
        <v>2936</v>
      </c>
      <c r="F25" s="17" t="str">
        <f>_xlfn.XLOOKUP(Unmapped_sites16[[#This Row],[SAP]],Site_master[SAP ID],Site_master[SAP ID],"not found",0)</f>
        <v>not found</v>
      </c>
      <c r="G25" s="17"/>
    </row>
    <row r="26" spans="1:7">
      <c r="A26" s="17" t="s">
        <v>31</v>
      </c>
      <c r="B26" s="17" t="s">
        <v>525</v>
      </c>
      <c r="C26" s="8">
        <v>45961</v>
      </c>
      <c r="D26">
        <v>120</v>
      </c>
      <c r="E26" s="17" t="s">
        <v>2936</v>
      </c>
      <c r="F26" s="17" t="str">
        <f>_xlfn.XLOOKUP(Unmapped_sites16[[#This Row],[SAP]],Site_master[SAP ID],Site_master[SAP ID],"not found",0)</f>
        <v>not found</v>
      </c>
      <c r="G26" s="17"/>
    </row>
    <row r="27" spans="1:7">
      <c r="A27" s="17" t="s">
        <v>31</v>
      </c>
      <c r="B27" s="17" t="s">
        <v>526</v>
      </c>
      <c r="C27" s="8">
        <v>45939</v>
      </c>
      <c r="D27">
        <v>120</v>
      </c>
      <c r="E27" s="17" t="s">
        <v>2936</v>
      </c>
      <c r="F27" s="17" t="str">
        <f>_xlfn.XLOOKUP(Unmapped_sites16[[#This Row],[SAP]],Site_master[SAP ID],Site_master[SAP ID],"not found",0)</f>
        <v>not found</v>
      </c>
      <c r="G27" s="17"/>
    </row>
    <row r="28" spans="1:7">
      <c r="A28" s="17" t="s">
        <v>31</v>
      </c>
      <c r="B28" s="17" t="s">
        <v>527</v>
      </c>
      <c r="C28" s="8">
        <v>45939</v>
      </c>
      <c r="D28">
        <v>100</v>
      </c>
      <c r="E28" s="17" t="s">
        <v>2936</v>
      </c>
      <c r="F28" s="17" t="str">
        <f>_xlfn.XLOOKUP(Unmapped_sites16[[#This Row],[SAP]],Site_master[SAP ID],Site_master[SAP ID],"not found",0)</f>
        <v>not found</v>
      </c>
      <c r="G28" s="17"/>
    </row>
    <row r="29" spans="1:7">
      <c r="A29" s="17" t="s">
        <v>31</v>
      </c>
      <c r="B29" s="17" t="s">
        <v>582</v>
      </c>
      <c r="C29" s="8">
        <v>45942</v>
      </c>
      <c r="D29">
        <v>120</v>
      </c>
      <c r="E29" s="17" t="s">
        <v>2936</v>
      </c>
      <c r="F29" s="17" t="str">
        <f>_xlfn.XLOOKUP(Unmapped_sites16[[#This Row],[SAP]],Site_master[SAP ID],Site_master[SAP ID],"not found",0)</f>
        <v>not found</v>
      </c>
      <c r="G29" s="17"/>
    </row>
    <row r="30" spans="1:7">
      <c r="A30" s="17" t="s">
        <v>31</v>
      </c>
      <c r="B30" s="17" t="s">
        <v>620</v>
      </c>
      <c r="C30" s="8">
        <v>45944</v>
      </c>
      <c r="D30">
        <v>80</v>
      </c>
      <c r="E30" s="17" t="s">
        <v>2936</v>
      </c>
      <c r="F30" s="17" t="str">
        <f>_xlfn.XLOOKUP(Unmapped_sites16[[#This Row],[SAP]],Site_master[SAP ID],Site_master[SAP ID],"not found",0)</f>
        <v>not found</v>
      </c>
      <c r="G30" s="17"/>
    </row>
    <row r="31" spans="1:7">
      <c r="A31" s="17" t="s">
        <v>31</v>
      </c>
      <c r="B31" s="17" t="s">
        <v>628</v>
      </c>
      <c r="C31" s="8">
        <v>45945</v>
      </c>
      <c r="D31">
        <v>60</v>
      </c>
      <c r="E31" s="17" t="s">
        <v>2936</v>
      </c>
      <c r="F31" s="17" t="str">
        <f>_xlfn.XLOOKUP(Unmapped_sites16[[#This Row],[SAP]],Site_master[SAP ID],Site_master[SAP ID],"not found",0)</f>
        <v>not found</v>
      </c>
      <c r="G31" s="17"/>
    </row>
    <row r="32" spans="1:7">
      <c r="A32" s="17" t="s">
        <v>31</v>
      </c>
      <c r="B32" s="17" t="s">
        <v>630</v>
      </c>
      <c r="C32" s="8">
        <v>45945</v>
      </c>
      <c r="D32">
        <v>80</v>
      </c>
      <c r="E32" s="17" t="s">
        <v>2936</v>
      </c>
      <c r="F32" s="17" t="str">
        <f>_xlfn.XLOOKUP(Unmapped_sites16[[#This Row],[SAP]],Site_master[SAP ID],Site_master[SAP ID],"not found",0)</f>
        <v>not found</v>
      </c>
      <c r="G32" s="17"/>
    </row>
    <row r="33" spans="1:7">
      <c r="A33" s="17" t="s">
        <v>31</v>
      </c>
      <c r="B33" s="17" t="s">
        <v>639</v>
      </c>
      <c r="C33" s="8"/>
      <c r="D33">
        <v>20</v>
      </c>
      <c r="E33" s="17" t="s">
        <v>2936</v>
      </c>
      <c r="F33" s="17" t="str">
        <f>_xlfn.XLOOKUP(Unmapped_sites16[[#This Row],[SAP]],Site_master[SAP ID],Site_master[SAP ID],"not found",0)</f>
        <v>not found</v>
      </c>
      <c r="G33" s="17"/>
    </row>
    <row r="34" spans="1:7">
      <c r="A34" s="17" t="s">
        <v>31</v>
      </c>
      <c r="B34" s="17" t="s">
        <v>640</v>
      </c>
      <c r="C34" s="8">
        <v>45946</v>
      </c>
      <c r="D34">
        <v>120</v>
      </c>
      <c r="E34" s="17" t="s">
        <v>2936</v>
      </c>
      <c r="F34" s="17" t="str">
        <f>_xlfn.XLOOKUP(Unmapped_sites16[[#This Row],[SAP]],Site_master[SAP ID],Site_master[SAP ID],"not found",0)</f>
        <v>not found</v>
      </c>
      <c r="G34" s="17"/>
    </row>
    <row r="35" spans="1:7">
      <c r="A35" s="17" t="s">
        <v>31</v>
      </c>
      <c r="B35" s="17" t="s">
        <v>640</v>
      </c>
      <c r="C35" s="8">
        <v>45958</v>
      </c>
      <c r="D35">
        <v>60</v>
      </c>
      <c r="E35" s="17" t="s">
        <v>2936</v>
      </c>
      <c r="F35" s="17" t="str">
        <f>_xlfn.XLOOKUP(Unmapped_sites16[[#This Row],[SAP]],Site_master[SAP ID],Site_master[SAP ID],"not found",0)</f>
        <v>not found</v>
      </c>
      <c r="G35" s="17"/>
    </row>
    <row r="36" spans="1:7">
      <c r="A36" s="17" t="s">
        <v>31</v>
      </c>
      <c r="B36" s="17" t="s">
        <v>644</v>
      </c>
      <c r="C36" s="8">
        <v>45947</v>
      </c>
      <c r="D36">
        <v>60</v>
      </c>
      <c r="E36" s="17" t="s">
        <v>2936</v>
      </c>
      <c r="F36" s="17" t="str">
        <f>_xlfn.XLOOKUP(Unmapped_sites16[[#This Row],[SAP]],Site_master[SAP ID],Site_master[SAP ID],"not found",0)</f>
        <v>not found</v>
      </c>
      <c r="G36" s="17"/>
    </row>
    <row r="37" spans="1:7">
      <c r="A37" s="17" t="s">
        <v>31</v>
      </c>
      <c r="B37" s="17" t="s">
        <v>655</v>
      </c>
      <c r="C37" s="8">
        <v>45949</v>
      </c>
      <c r="D37">
        <v>80</v>
      </c>
      <c r="E37" s="17" t="s">
        <v>2936</v>
      </c>
      <c r="F37" s="17" t="str">
        <f>_xlfn.XLOOKUP(Unmapped_sites16[[#This Row],[SAP]],Site_master[SAP ID],Site_master[SAP ID],"not found",0)</f>
        <v>not found</v>
      </c>
      <c r="G37" s="17"/>
    </row>
    <row r="38" spans="1:7">
      <c r="A38" s="17" t="s">
        <v>31</v>
      </c>
      <c r="B38" s="17" t="s">
        <v>669</v>
      </c>
      <c r="C38" s="8">
        <v>45959</v>
      </c>
      <c r="D38">
        <v>120</v>
      </c>
      <c r="E38" s="17" t="s">
        <v>2936</v>
      </c>
      <c r="F38" s="17" t="str">
        <f>_xlfn.XLOOKUP(Unmapped_sites16[[#This Row],[SAP]],Site_master[SAP ID],Site_master[SAP ID],"not found",0)</f>
        <v>not found</v>
      </c>
      <c r="G38" s="17"/>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80728-D5B2-4E3F-8C46-9BB2139F8F95}">
  <dimension ref="A1:B3"/>
  <sheetViews>
    <sheetView workbookViewId="0">
      <selection activeCell="B2" sqref="B2"/>
    </sheetView>
  </sheetViews>
  <sheetFormatPr defaultRowHeight="14.4"/>
  <cols>
    <col min="1" max="1" width="10.5546875" bestFit="1" customWidth="1"/>
    <col min="2" max="2" width="15.77734375" bestFit="1" customWidth="1"/>
  </cols>
  <sheetData>
    <row r="1" spans="1:2">
      <c r="A1" t="s">
        <v>14</v>
      </c>
      <c r="B1" t="s">
        <v>2964</v>
      </c>
    </row>
    <row r="2" spans="1:2">
      <c r="A2" s="17" t="s">
        <v>31</v>
      </c>
      <c r="B2">
        <v>46560</v>
      </c>
    </row>
    <row r="3" spans="1:2">
      <c r="A3" s="17" t="s">
        <v>705</v>
      </c>
      <c r="B3">
        <v>17320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5479E-3274-428E-A913-7A0BF6DF57C5}">
  <dimension ref="A1:C137"/>
  <sheetViews>
    <sheetView workbookViewId="0">
      <selection activeCell="F10" sqref="F10"/>
    </sheetView>
  </sheetViews>
  <sheetFormatPr defaultRowHeight="14.4"/>
  <cols>
    <col min="1" max="1" width="10.5546875" bestFit="1" customWidth="1"/>
    <col min="2" max="2" width="22.6640625" bestFit="1" customWidth="1"/>
    <col min="3" max="3" width="15.77734375" bestFit="1" customWidth="1"/>
  </cols>
  <sheetData>
    <row r="1" spans="1:3">
      <c r="A1" t="s">
        <v>14</v>
      </c>
      <c r="B1" t="s">
        <v>2929</v>
      </c>
      <c r="C1" t="s">
        <v>2964</v>
      </c>
    </row>
    <row r="2" spans="1:3">
      <c r="A2" s="17" t="s">
        <v>31</v>
      </c>
      <c r="B2" s="17" t="s">
        <v>2936</v>
      </c>
      <c r="C2">
        <v>3000</v>
      </c>
    </row>
    <row r="3" spans="1:3">
      <c r="A3" s="17" t="s">
        <v>31</v>
      </c>
      <c r="B3" s="17" t="s">
        <v>1667</v>
      </c>
      <c r="C3">
        <v>1580</v>
      </c>
    </row>
    <row r="4" spans="1:3">
      <c r="A4" s="17" t="s">
        <v>31</v>
      </c>
      <c r="B4" s="17" t="s">
        <v>1744</v>
      </c>
      <c r="C4">
        <v>1380</v>
      </c>
    </row>
    <row r="5" spans="1:3">
      <c r="A5" s="17" t="s">
        <v>31</v>
      </c>
      <c r="B5" s="17" t="s">
        <v>1660</v>
      </c>
      <c r="C5">
        <v>1360</v>
      </c>
    </row>
    <row r="6" spans="1:3">
      <c r="A6" s="17" t="s">
        <v>705</v>
      </c>
      <c r="B6" s="17" t="s">
        <v>1067</v>
      </c>
      <c r="C6">
        <v>1360</v>
      </c>
    </row>
    <row r="7" spans="1:3">
      <c r="A7" s="17" t="s">
        <v>31</v>
      </c>
      <c r="B7" s="17" t="s">
        <v>1827</v>
      </c>
      <c r="C7">
        <v>1320</v>
      </c>
    </row>
    <row r="8" spans="1:3">
      <c r="A8" s="17" t="s">
        <v>31</v>
      </c>
      <c r="B8" s="17" t="s">
        <v>1544</v>
      </c>
      <c r="C8">
        <v>1300</v>
      </c>
    </row>
    <row r="9" spans="1:3">
      <c r="A9" s="17" t="s">
        <v>31</v>
      </c>
      <c r="B9" s="17" t="s">
        <v>1854</v>
      </c>
      <c r="C9">
        <v>1240</v>
      </c>
    </row>
    <row r="10" spans="1:3">
      <c r="A10" s="17" t="s">
        <v>31</v>
      </c>
      <c r="B10" s="17" t="s">
        <v>1788</v>
      </c>
      <c r="C10">
        <v>1240</v>
      </c>
    </row>
    <row r="11" spans="1:3">
      <c r="A11" s="17" t="s">
        <v>31</v>
      </c>
      <c r="B11" s="17" t="s">
        <v>1758</v>
      </c>
      <c r="C11">
        <v>1220</v>
      </c>
    </row>
    <row r="12" spans="1:3">
      <c r="A12" s="17" t="s">
        <v>31</v>
      </c>
      <c r="B12" s="17" t="s">
        <v>1632</v>
      </c>
      <c r="C12">
        <v>1200</v>
      </c>
    </row>
    <row r="13" spans="1:3">
      <c r="A13" s="17" t="s">
        <v>705</v>
      </c>
      <c r="B13" s="17" t="s">
        <v>1211</v>
      </c>
      <c r="C13">
        <v>1200</v>
      </c>
    </row>
    <row r="14" spans="1:3">
      <c r="A14" s="17" t="s">
        <v>31</v>
      </c>
      <c r="B14" s="17" t="s">
        <v>1625</v>
      </c>
      <c r="C14">
        <v>1180</v>
      </c>
    </row>
    <row r="15" spans="1:3">
      <c r="A15" s="17" t="s">
        <v>31</v>
      </c>
      <c r="B15" s="17" t="s">
        <v>1766</v>
      </c>
      <c r="C15">
        <v>1080</v>
      </c>
    </row>
    <row r="16" spans="1:3">
      <c r="A16" s="17" t="s">
        <v>31</v>
      </c>
      <c r="B16" s="17" t="s">
        <v>1613</v>
      </c>
      <c r="C16">
        <v>1080</v>
      </c>
    </row>
    <row r="17" spans="1:3">
      <c r="A17" s="17" t="s">
        <v>31</v>
      </c>
      <c r="B17" s="17" t="s">
        <v>1720</v>
      </c>
      <c r="C17">
        <v>1000</v>
      </c>
    </row>
    <row r="18" spans="1:3">
      <c r="A18" s="17" t="s">
        <v>31</v>
      </c>
      <c r="B18" s="17" t="s">
        <v>1542</v>
      </c>
      <c r="C18">
        <v>960</v>
      </c>
    </row>
    <row r="19" spans="1:3">
      <c r="A19" s="17" t="s">
        <v>705</v>
      </c>
      <c r="B19" s="17" t="s">
        <v>1289</v>
      </c>
      <c r="C19">
        <v>860</v>
      </c>
    </row>
    <row r="20" spans="1:3">
      <c r="A20" s="17" t="s">
        <v>31</v>
      </c>
      <c r="B20" s="17" t="s">
        <v>1471</v>
      </c>
      <c r="C20">
        <v>860</v>
      </c>
    </row>
    <row r="21" spans="1:3">
      <c r="A21" s="17" t="s">
        <v>31</v>
      </c>
      <c r="B21" s="17" t="s">
        <v>1684</v>
      </c>
      <c r="C21">
        <v>840</v>
      </c>
    </row>
    <row r="22" spans="1:3">
      <c r="A22" s="17" t="s">
        <v>31</v>
      </c>
      <c r="B22" s="17" t="s">
        <v>1769</v>
      </c>
      <c r="C22">
        <v>820</v>
      </c>
    </row>
    <row r="23" spans="1:3">
      <c r="A23" s="17" t="s">
        <v>31</v>
      </c>
      <c r="B23" s="17" t="s">
        <v>1682</v>
      </c>
      <c r="C23">
        <v>800</v>
      </c>
    </row>
    <row r="24" spans="1:3">
      <c r="A24" s="17" t="s">
        <v>31</v>
      </c>
      <c r="B24" s="17" t="s">
        <v>1950</v>
      </c>
      <c r="C24">
        <v>800</v>
      </c>
    </row>
    <row r="25" spans="1:3">
      <c r="A25" s="17" t="s">
        <v>31</v>
      </c>
      <c r="B25" s="17" t="s">
        <v>1634</v>
      </c>
      <c r="C25">
        <v>800</v>
      </c>
    </row>
    <row r="26" spans="1:3">
      <c r="A26" s="17" t="s">
        <v>31</v>
      </c>
      <c r="B26" s="17" t="s">
        <v>1484</v>
      </c>
      <c r="C26">
        <v>780</v>
      </c>
    </row>
    <row r="27" spans="1:3">
      <c r="A27" s="17" t="s">
        <v>705</v>
      </c>
      <c r="B27" s="17" t="s">
        <v>1184</v>
      </c>
      <c r="C27">
        <v>760</v>
      </c>
    </row>
    <row r="28" spans="1:3">
      <c r="A28" s="17" t="s">
        <v>31</v>
      </c>
      <c r="B28" s="17" t="s">
        <v>1760</v>
      </c>
      <c r="C28">
        <v>760</v>
      </c>
    </row>
    <row r="29" spans="1:3">
      <c r="A29" s="17" t="s">
        <v>31</v>
      </c>
      <c r="B29" s="17" t="s">
        <v>1780</v>
      </c>
      <c r="C29">
        <v>760</v>
      </c>
    </row>
    <row r="30" spans="1:3">
      <c r="A30" s="17" t="s">
        <v>31</v>
      </c>
      <c r="B30" s="17" t="s">
        <v>1729</v>
      </c>
      <c r="C30">
        <v>760</v>
      </c>
    </row>
    <row r="31" spans="1:3">
      <c r="A31" s="17" t="s">
        <v>31</v>
      </c>
      <c r="B31" s="17" t="s">
        <v>1864</v>
      </c>
      <c r="C31">
        <v>760</v>
      </c>
    </row>
    <row r="32" spans="1:3">
      <c r="A32" s="17" t="s">
        <v>31</v>
      </c>
      <c r="B32" s="17" t="s">
        <v>1665</v>
      </c>
      <c r="C32">
        <v>740</v>
      </c>
    </row>
    <row r="33" spans="1:3">
      <c r="A33" s="17" t="s">
        <v>705</v>
      </c>
      <c r="B33" s="17" t="s">
        <v>2936</v>
      </c>
      <c r="C33">
        <v>720</v>
      </c>
    </row>
    <row r="34" spans="1:3">
      <c r="A34" s="17" t="s">
        <v>31</v>
      </c>
      <c r="B34" s="17" t="s">
        <v>1711</v>
      </c>
      <c r="C34">
        <v>680</v>
      </c>
    </row>
    <row r="35" spans="1:3">
      <c r="A35" s="17" t="s">
        <v>705</v>
      </c>
      <c r="B35" s="17" t="s">
        <v>1190</v>
      </c>
      <c r="C35">
        <v>680</v>
      </c>
    </row>
    <row r="36" spans="1:3">
      <c r="A36" s="17" t="s">
        <v>705</v>
      </c>
      <c r="B36" s="17" t="s">
        <v>1170</v>
      </c>
      <c r="C36">
        <v>680</v>
      </c>
    </row>
    <row r="37" spans="1:3">
      <c r="A37" s="17" t="s">
        <v>705</v>
      </c>
      <c r="B37" s="17" t="s">
        <v>1140</v>
      </c>
      <c r="C37">
        <v>680</v>
      </c>
    </row>
    <row r="38" spans="1:3">
      <c r="A38" s="17" t="s">
        <v>31</v>
      </c>
      <c r="B38" s="17" t="s">
        <v>1573</v>
      </c>
      <c r="C38">
        <v>660</v>
      </c>
    </row>
    <row r="39" spans="1:3">
      <c r="A39" s="17" t="s">
        <v>31</v>
      </c>
      <c r="B39" s="17" t="s">
        <v>1701</v>
      </c>
      <c r="C39">
        <v>640</v>
      </c>
    </row>
    <row r="40" spans="1:3">
      <c r="A40" s="17" t="s">
        <v>31</v>
      </c>
      <c r="B40" s="17" t="s">
        <v>1808</v>
      </c>
      <c r="C40">
        <v>620</v>
      </c>
    </row>
    <row r="41" spans="1:3">
      <c r="A41" s="17" t="s">
        <v>31</v>
      </c>
      <c r="B41" s="17" t="s">
        <v>1899</v>
      </c>
      <c r="C41">
        <v>600</v>
      </c>
    </row>
    <row r="42" spans="1:3">
      <c r="A42" s="17" t="s">
        <v>705</v>
      </c>
      <c r="B42" s="17" t="s">
        <v>1172</v>
      </c>
      <c r="C42">
        <v>600</v>
      </c>
    </row>
    <row r="43" spans="1:3">
      <c r="A43" s="17" t="s">
        <v>31</v>
      </c>
      <c r="B43" s="17" t="s">
        <v>1688</v>
      </c>
      <c r="C43">
        <v>580</v>
      </c>
    </row>
    <row r="44" spans="1:3">
      <c r="A44" s="17" t="s">
        <v>31</v>
      </c>
      <c r="B44" s="17" t="s">
        <v>1823</v>
      </c>
      <c r="C44">
        <v>560</v>
      </c>
    </row>
    <row r="45" spans="1:3">
      <c r="A45" s="17" t="s">
        <v>705</v>
      </c>
      <c r="B45" s="17" t="s">
        <v>1217</v>
      </c>
      <c r="C45">
        <v>560</v>
      </c>
    </row>
    <row r="46" spans="1:3">
      <c r="A46" s="17" t="s">
        <v>31</v>
      </c>
      <c r="B46" s="17" t="s">
        <v>1511</v>
      </c>
      <c r="C46">
        <v>540</v>
      </c>
    </row>
    <row r="47" spans="1:3">
      <c r="A47" s="17" t="s">
        <v>705</v>
      </c>
      <c r="B47" s="17" t="s">
        <v>1071</v>
      </c>
      <c r="C47">
        <v>540</v>
      </c>
    </row>
    <row r="48" spans="1:3">
      <c r="A48" s="17" t="s">
        <v>31</v>
      </c>
      <c r="B48" s="17" t="s">
        <v>1578</v>
      </c>
      <c r="C48">
        <v>500</v>
      </c>
    </row>
    <row r="49" spans="1:3">
      <c r="A49" s="17" t="s">
        <v>31</v>
      </c>
      <c r="B49" s="17" t="s">
        <v>1500</v>
      </c>
      <c r="C49">
        <v>480</v>
      </c>
    </row>
    <row r="50" spans="1:3">
      <c r="A50" s="17" t="s">
        <v>705</v>
      </c>
      <c r="B50" s="17" t="s">
        <v>1069</v>
      </c>
      <c r="C50">
        <v>480</v>
      </c>
    </row>
    <row r="51" spans="1:3">
      <c r="A51" s="17" t="s">
        <v>705</v>
      </c>
      <c r="B51" s="17" t="s">
        <v>1112</v>
      </c>
      <c r="C51">
        <v>440</v>
      </c>
    </row>
    <row r="52" spans="1:3">
      <c r="A52" s="17" t="s">
        <v>31</v>
      </c>
      <c r="B52" s="17" t="s">
        <v>1791</v>
      </c>
      <c r="C52">
        <v>440</v>
      </c>
    </row>
    <row r="53" spans="1:3">
      <c r="A53" s="17" t="s">
        <v>31</v>
      </c>
      <c r="B53" s="17" t="s">
        <v>1742</v>
      </c>
      <c r="C53">
        <v>440</v>
      </c>
    </row>
    <row r="54" spans="1:3">
      <c r="A54" s="17" t="s">
        <v>31</v>
      </c>
      <c r="B54" s="17" t="s">
        <v>1651</v>
      </c>
      <c r="C54">
        <v>400</v>
      </c>
    </row>
    <row r="55" spans="1:3">
      <c r="A55" s="17" t="s">
        <v>31</v>
      </c>
      <c r="B55" s="17" t="s">
        <v>1804</v>
      </c>
      <c r="C55">
        <v>400</v>
      </c>
    </row>
    <row r="56" spans="1:3">
      <c r="A56" s="17" t="s">
        <v>31</v>
      </c>
      <c r="B56" s="17" t="s">
        <v>1772</v>
      </c>
      <c r="C56">
        <v>400</v>
      </c>
    </row>
    <row r="57" spans="1:3">
      <c r="A57" s="17" t="s">
        <v>31</v>
      </c>
      <c r="B57" s="17" t="s">
        <v>1874</v>
      </c>
      <c r="C57">
        <v>400</v>
      </c>
    </row>
    <row r="58" spans="1:3">
      <c r="A58" s="17" t="s">
        <v>705</v>
      </c>
      <c r="B58" s="17" t="s">
        <v>1050</v>
      </c>
      <c r="C58">
        <v>400</v>
      </c>
    </row>
    <row r="59" spans="1:3">
      <c r="A59" s="17" t="s">
        <v>705</v>
      </c>
      <c r="B59" s="17" t="s">
        <v>1281</v>
      </c>
      <c r="C59">
        <v>400</v>
      </c>
    </row>
    <row r="60" spans="1:3">
      <c r="A60" s="17" t="s">
        <v>31</v>
      </c>
      <c r="B60" s="17" t="s">
        <v>1695</v>
      </c>
      <c r="C60">
        <v>400</v>
      </c>
    </row>
    <row r="61" spans="1:3">
      <c r="A61" s="17" t="s">
        <v>705</v>
      </c>
      <c r="B61" s="17" t="s">
        <v>1118</v>
      </c>
      <c r="C61">
        <v>400</v>
      </c>
    </row>
    <row r="62" spans="1:3">
      <c r="A62" s="17" t="s">
        <v>705</v>
      </c>
      <c r="B62" s="17" t="s">
        <v>1206</v>
      </c>
      <c r="C62">
        <v>400</v>
      </c>
    </row>
    <row r="63" spans="1:3">
      <c r="A63" s="17" t="s">
        <v>705</v>
      </c>
      <c r="B63" s="17" t="s">
        <v>1312</v>
      </c>
      <c r="C63">
        <v>380</v>
      </c>
    </row>
    <row r="64" spans="1:3">
      <c r="A64" s="17" t="s">
        <v>31</v>
      </c>
      <c r="B64" s="17" t="s">
        <v>1675</v>
      </c>
      <c r="C64">
        <v>380</v>
      </c>
    </row>
    <row r="65" spans="1:3">
      <c r="A65" s="17" t="s">
        <v>705</v>
      </c>
      <c r="B65" s="17" t="s">
        <v>1175</v>
      </c>
      <c r="C65">
        <v>380</v>
      </c>
    </row>
    <row r="66" spans="1:3">
      <c r="A66" s="17" t="s">
        <v>31</v>
      </c>
      <c r="B66" s="17" t="s">
        <v>1646</v>
      </c>
      <c r="C66">
        <v>360</v>
      </c>
    </row>
    <row r="67" spans="1:3">
      <c r="A67" s="17" t="s">
        <v>31</v>
      </c>
      <c r="B67" s="17" t="s">
        <v>1926</v>
      </c>
      <c r="C67">
        <v>360</v>
      </c>
    </row>
    <row r="68" spans="1:3">
      <c r="A68" s="17" t="s">
        <v>31</v>
      </c>
      <c r="B68" s="17" t="s">
        <v>1868</v>
      </c>
      <c r="C68">
        <v>360</v>
      </c>
    </row>
    <row r="69" spans="1:3">
      <c r="A69" s="17" t="s">
        <v>705</v>
      </c>
      <c r="B69" s="17" t="s">
        <v>1249</v>
      </c>
      <c r="C69">
        <v>360</v>
      </c>
    </row>
    <row r="70" spans="1:3">
      <c r="A70" s="17" t="s">
        <v>705</v>
      </c>
      <c r="B70" s="17" t="s">
        <v>1238</v>
      </c>
      <c r="C70">
        <v>340</v>
      </c>
    </row>
    <row r="71" spans="1:3">
      <c r="A71" s="17" t="s">
        <v>31</v>
      </c>
      <c r="B71" s="17" t="s">
        <v>1517</v>
      </c>
      <c r="C71">
        <v>340</v>
      </c>
    </row>
    <row r="72" spans="1:3">
      <c r="A72" s="17" t="s">
        <v>31</v>
      </c>
      <c r="B72" s="17" t="s">
        <v>1793</v>
      </c>
      <c r="C72">
        <v>340</v>
      </c>
    </row>
    <row r="73" spans="1:3">
      <c r="A73" s="17" t="s">
        <v>705</v>
      </c>
      <c r="B73" s="17" t="s">
        <v>1204</v>
      </c>
      <c r="C73">
        <v>320</v>
      </c>
    </row>
    <row r="74" spans="1:3">
      <c r="A74" s="17" t="s">
        <v>31</v>
      </c>
      <c r="B74" s="17" t="s">
        <v>1703</v>
      </c>
      <c r="C74">
        <v>320</v>
      </c>
    </row>
    <row r="75" spans="1:3">
      <c r="A75" s="17" t="s">
        <v>31</v>
      </c>
      <c r="B75" s="17" t="s">
        <v>1931</v>
      </c>
      <c r="C75">
        <v>320</v>
      </c>
    </row>
    <row r="76" spans="1:3">
      <c r="A76" s="17" t="s">
        <v>705</v>
      </c>
      <c r="B76" s="17" t="s">
        <v>1187</v>
      </c>
      <c r="C76">
        <v>300</v>
      </c>
    </row>
    <row r="77" spans="1:3">
      <c r="A77" s="17" t="s">
        <v>31</v>
      </c>
      <c r="B77" s="17" t="s">
        <v>1400</v>
      </c>
      <c r="C77">
        <v>280</v>
      </c>
    </row>
    <row r="78" spans="1:3">
      <c r="A78" s="17" t="s">
        <v>31</v>
      </c>
      <c r="B78" s="17" t="s">
        <v>1881</v>
      </c>
      <c r="C78">
        <v>280</v>
      </c>
    </row>
    <row r="79" spans="1:3">
      <c r="A79" s="17" t="s">
        <v>705</v>
      </c>
      <c r="B79" s="17" t="s">
        <v>1193</v>
      </c>
      <c r="C79">
        <v>260</v>
      </c>
    </row>
    <row r="80" spans="1:3">
      <c r="A80" s="17" t="s">
        <v>31</v>
      </c>
      <c r="B80" s="17" t="s">
        <v>1474</v>
      </c>
      <c r="C80">
        <v>260</v>
      </c>
    </row>
    <row r="81" spans="1:3">
      <c r="A81" s="17" t="s">
        <v>705</v>
      </c>
      <c r="B81" s="17" t="s">
        <v>1143</v>
      </c>
      <c r="C81">
        <v>260</v>
      </c>
    </row>
    <row r="82" spans="1:3">
      <c r="A82" s="17" t="s">
        <v>31</v>
      </c>
      <c r="B82" s="17" t="s">
        <v>1862</v>
      </c>
      <c r="C82">
        <v>240</v>
      </c>
    </row>
    <row r="83" spans="1:3">
      <c r="A83" s="17" t="s">
        <v>705</v>
      </c>
      <c r="B83" s="17" t="s">
        <v>1073</v>
      </c>
      <c r="C83">
        <v>240</v>
      </c>
    </row>
    <row r="84" spans="1:3">
      <c r="A84" s="17" t="s">
        <v>705</v>
      </c>
      <c r="B84" s="17" t="s">
        <v>1124</v>
      </c>
      <c r="C84">
        <v>240</v>
      </c>
    </row>
    <row r="85" spans="1:3">
      <c r="A85" s="17" t="s">
        <v>31</v>
      </c>
      <c r="B85" s="17" t="s">
        <v>1426</v>
      </c>
      <c r="C85">
        <v>240</v>
      </c>
    </row>
    <row r="86" spans="1:3">
      <c r="A86" s="17" t="s">
        <v>31</v>
      </c>
      <c r="B86" s="17" t="s">
        <v>1699</v>
      </c>
      <c r="C86">
        <v>220</v>
      </c>
    </row>
    <row r="87" spans="1:3">
      <c r="A87" s="17" t="s">
        <v>705</v>
      </c>
      <c r="B87" s="17" t="s">
        <v>1159</v>
      </c>
      <c r="C87">
        <v>220</v>
      </c>
    </row>
    <row r="88" spans="1:3">
      <c r="A88" s="17" t="s">
        <v>31</v>
      </c>
      <c r="B88" s="17" t="s">
        <v>1392</v>
      </c>
      <c r="C88">
        <v>220</v>
      </c>
    </row>
    <row r="89" spans="1:3">
      <c r="A89" s="17" t="s">
        <v>31</v>
      </c>
      <c r="B89" s="17" t="s">
        <v>2004</v>
      </c>
      <c r="C89">
        <v>220</v>
      </c>
    </row>
    <row r="90" spans="1:3">
      <c r="A90" s="17" t="s">
        <v>705</v>
      </c>
      <c r="B90" s="17" t="s">
        <v>1291</v>
      </c>
      <c r="C90">
        <v>220</v>
      </c>
    </row>
    <row r="91" spans="1:3">
      <c r="A91" s="17" t="s">
        <v>705</v>
      </c>
      <c r="B91" s="17" t="s">
        <v>1259</v>
      </c>
      <c r="C91">
        <v>220</v>
      </c>
    </row>
    <row r="92" spans="1:3">
      <c r="A92" s="17" t="s">
        <v>31</v>
      </c>
      <c r="B92" s="17" t="s">
        <v>1503</v>
      </c>
      <c r="C92">
        <v>200</v>
      </c>
    </row>
    <row r="93" spans="1:3">
      <c r="A93" s="17" t="s">
        <v>705</v>
      </c>
      <c r="B93" s="17" t="s">
        <v>1157</v>
      </c>
      <c r="C93">
        <v>200</v>
      </c>
    </row>
    <row r="94" spans="1:3">
      <c r="A94" s="17" t="s">
        <v>31</v>
      </c>
      <c r="B94" s="17" t="s">
        <v>1580</v>
      </c>
      <c r="C94">
        <v>200</v>
      </c>
    </row>
    <row r="95" spans="1:3">
      <c r="A95" s="17" t="s">
        <v>31</v>
      </c>
      <c r="B95" s="17" t="s">
        <v>1690</v>
      </c>
      <c r="C95">
        <v>200</v>
      </c>
    </row>
    <row r="96" spans="1:3">
      <c r="A96" s="17" t="s">
        <v>31</v>
      </c>
      <c r="B96" s="17" t="s">
        <v>1928</v>
      </c>
      <c r="C96">
        <v>200</v>
      </c>
    </row>
    <row r="97" spans="1:3">
      <c r="A97" s="17" t="s">
        <v>705</v>
      </c>
      <c r="B97" s="17" t="s">
        <v>1115</v>
      </c>
      <c r="C97">
        <v>180</v>
      </c>
    </row>
    <row r="98" spans="1:3">
      <c r="A98" s="17" t="s">
        <v>31</v>
      </c>
      <c r="B98" s="17" t="s">
        <v>1877</v>
      </c>
      <c r="C98">
        <v>180</v>
      </c>
    </row>
    <row r="99" spans="1:3">
      <c r="A99" s="17" t="s">
        <v>31</v>
      </c>
      <c r="B99" s="17" t="s">
        <v>1565</v>
      </c>
      <c r="C99">
        <v>180</v>
      </c>
    </row>
    <row r="100" spans="1:3">
      <c r="A100" s="17" t="s">
        <v>31</v>
      </c>
      <c r="B100" s="17" t="s">
        <v>1398</v>
      </c>
      <c r="C100">
        <v>180</v>
      </c>
    </row>
    <row r="101" spans="1:3">
      <c r="A101" s="17" t="s">
        <v>705</v>
      </c>
      <c r="B101" s="17" t="s">
        <v>1091</v>
      </c>
      <c r="C101">
        <v>160</v>
      </c>
    </row>
    <row r="102" spans="1:3">
      <c r="A102" s="17" t="s">
        <v>31</v>
      </c>
      <c r="B102" s="17" t="s">
        <v>1514</v>
      </c>
      <c r="C102">
        <v>160</v>
      </c>
    </row>
    <row r="103" spans="1:3">
      <c r="A103" s="17" t="s">
        <v>705</v>
      </c>
      <c r="B103" s="17" t="s">
        <v>1097</v>
      </c>
      <c r="C103">
        <v>160</v>
      </c>
    </row>
    <row r="104" spans="1:3">
      <c r="A104" s="17" t="s">
        <v>705</v>
      </c>
      <c r="B104" s="17" t="s">
        <v>1028</v>
      </c>
      <c r="C104">
        <v>160</v>
      </c>
    </row>
    <row r="105" spans="1:3">
      <c r="A105" s="17" t="s">
        <v>705</v>
      </c>
      <c r="B105" s="17" t="s">
        <v>1038</v>
      </c>
      <c r="C105">
        <v>160</v>
      </c>
    </row>
    <row r="106" spans="1:3">
      <c r="A106" s="17" t="s">
        <v>31</v>
      </c>
      <c r="B106" s="17" t="s">
        <v>1449</v>
      </c>
      <c r="C106">
        <v>160</v>
      </c>
    </row>
    <row r="107" spans="1:3">
      <c r="A107" s="17" t="s">
        <v>705</v>
      </c>
      <c r="B107" s="17" t="s">
        <v>1149</v>
      </c>
      <c r="C107">
        <v>160</v>
      </c>
    </row>
    <row r="108" spans="1:3">
      <c r="A108" s="17" t="s">
        <v>31</v>
      </c>
      <c r="B108" s="17" t="s">
        <v>1576</v>
      </c>
      <c r="C108">
        <v>160</v>
      </c>
    </row>
    <row r="109" spans="1:3">
      <c r="A109" s="17" t="s">
        <v>31</v>
      </c>
      <c r="B109" s="17" t="s">
        <v>1466</v>
      </c>
      <c r="C109">
        <v>160</v>
      </c>
    </row>
    <row r="110" spans="1:3">
      <c r="A110" s="17" t="s">
        <v>31</v>
      </c>
      <c r="B110" s="17" t="s">
        <v>1446</v>
      </c>
      <c r="C110">
        <v>160</v>
      </c>
    </row>
    <row r="111" spans="1:3">
      <c r="A111" s="17" t="s">
        <v>31</v>
      </c>
      <c r="B111" s="17" t="s">
        <v>1412</v>
      </c>
      <c r="C111">
        <v>160</v>
      </c>
    </row>
    <row r="112" spans="1:3">
      <c r="A112" s="17" t="s">
        <v>31</v>
      </c>
      <c r="B112" s="17" t="s">
        <v>1520</v>
      </c>
      <c r="C112">
        <v>160</v>
      </c>
    </row>
    <row r="113" spans="1:3">
      <c r="A113" s="17" t="s">
        <v>705</v>
      </c>
      <c r="B113" s="17" t="s">
        <v>1163</v>
      </c>
      <c r="C113">
        <v>160</v>
      </c>
    </row>
    <row r="114" spans="1:3">
      <c r="A114" s="17" t="s">
        <v>31</v>
      </c>
      <c r="B114" s="17" t="s">
        <v>1709</v>
      </c>
      <c r="C114">
        <v>140</v>
      </c>
    </row>
    <row r="115" spans="1:3">
      <c r="A115" s="17" t="s">
        <v>31</v>
      </c>
      <c r="B115" s="17" t="s">
        <v>1522</v>
      </c>
      <c r="C115">
        <v>140</v>
      </c>
    </row>
    <row r="116" spans="1:3">
      <c r="A116" s="17" t="s">
        <v>705</v>
      </c>
      <c r="B116" s="17" t="s">
        <v>1083</v>
      </c>
      <c r="C116">
        <v>120</v>
      </c>
    </row>
    <row r="117" spans="1:3">
      <c r="A117" s="17" t="s">
        <v>31</v>
      </c>
      <c r="B117" s="17" t="s">
        <v>1608</v>
      </c>
      <c r="C117">
        <v>120</v>
      </c>
    </row>
    <row r="118" spans="1:3">
      <c r="A118" s="17" t="s">
        <v>705</v>
      </c>
      <c r="B118" s="17" t="s">
        <v>1079</v>
      </c>
      <c r="C118">
        <v>100</v>
      </c>
    </row>
    <row r="119" spans="1:3">
      <c r="A119" s="17" t="s">
        <v>705</v>
      </c>
      <c r="B119" s="17" t="s">
        <v>1058</v>
      </c>
      <c r="C119">
        <v>100</v>
      </c>
    </row>
    <row r="120" spans="1:3">
      <c r="A120" s="17" t="s">
        <v>705</v>
      </c>
      <c r="B120" s="17" t="s">
        <v>1101</v>
      </c>
      <c r="C120">
        <v>100</v>
      </c>
    </row>
    <row r="121" spans="1:3">
      <c r="A121" s="17" t="s">
        <v>705</v>
      </c>
      <c r="B121" s="17" t="s">
        <v>1075</v>
      </c>
      <c r="C121">
        <v>100</v>
      </c>
    </row>
    <row r="122" spans="1:3">
      <c r="A122" s="17" t="s">
        <v>705</v>
      </c>
      <c r="B122" s="17" t="s">
        <v>1252</v>
      </c>
      <c r="C122">
        <v>80</v>
      </c>
    </row>
    <row r="123" spans="1:3">
      <c r="A123" s="17" t="s">
        <v>31</v>
      </c>
      <c r="B123" s="17" t="s">
        <v>1417</v>
      </c>
      <c r="C123">
        <v>80</v>
      </c>
    </row>
    <row r="124" spans="1:3">
      <c r="A124" s="17" t="s">
        <v>705</v>
      </c>
      <c r="B124" s="17" t="s">
        <v>1299</v>
      </c>
      <c r="C124">
        <v>80</v>
      </c>
    </row>
    <row r="125" spans="1:3">
      <c r="A125" s="17" t="s">
        <v>705</v>
      </c>
      <c r="B125" s="17" t="s">
        <v>1032</v>
      </c>
      <c r="C125">
        <v>80</v>
      </c>
    </row>
    <row r="126" spans="1:3">
      <c r="A126" s="17" t="s">
        <v>31</v>
      </c>
      <c r="B126" s="17" t="s">
        <v>1528</v>
      </c>
      <c r="C126">
        <v>80</v>
      </c>
    </row>
    <row r="127" spans="1:3">
      <c r="A127" s="17" t="s">
        <v>31</v>
      </c>
      <c r="B127" s="17" t="s">
        <v>1988</v>
      </c>
      <c r="C127">
        <v>80</v>
      </c>
    </row>
    <row r="128" spans="1:3">
      <c r="A128" s="17" t="s">
        <v>31</v>
      </c>
      <c r="B128" s="17" t="s">
        <v>1388</v>
      </c>
      <c r="C128">
        <v>80</v>
      </c>
    </row>
    <row r="129" spans="1:3">
      <c r="A129" s="17" t="s">
        <v>31</v>
      </c>
      <c r="B129" s="17" t="s">
        <v>1487</v>
      </c>
      <c r="C129">
        <v>80</v>
      </c>
    </row>
    <row r="130" spans="1:3">
      <c r="A130" s="17" t="s">
        <v>31</v>
      </c>
      <c r="B130" s="17" t="s">
        <v>1982</v>
      </c>
      <c r="C130">
        <v>80</v>
      </c>
    </row>
    <row r="131" spans="1:3">
      <c r="A131" s="17" t="s">
        <v>705</v>
      </c>
      <c r="B131" s="17" t="s">
        <v>1232</v>
      </c>
      <c r="C131">
        <v>80</v>
      </c>
    </row>
    <row r="132" spans="1:3">
      <c r="A132" s="17" t="s">
        <v>705</v>
      </c>
      <c r="B132" s="17" t="s">
        <v>1350</v>
      </c>
      <c r="C132">
        <v>60</v>
      </c>
    </row>
    <row r="133" spans="1:3">
      <c r="A133" s="17" t="s">
        <v>705</v>
      </c>
      <c r="B133" s="17" t="s">
        <v>1286</v>
      </c>
      <c r="C133">
        <v>60</v>
      </c>
    </row>
    <row r="134" spans="1:3">
      <c r="A134" s="17" t="s">
        <v>31</v>
      </c>
      <c r="B134" s="17" t="s">
        <v>1459</v>
      </c>
      <c r="C134">
        <v>60</v>
      </c>
    </row>
    <row r="135" spans="1:3">
      <c r="A135" s="17" t="s">
        <v>705</v>
      </c>
      <c r="B135" s="17" t="s">
        <v>1222</v>
      </c>
      <c r="C135">
        <v>60</v>
      </c>
    </row>
    <row r="136" spans="1:3">
      <c r="A136" s="17" t="s">
        <v>31</v>
      </c>
      <c r="B136" s="17" t="s">
        <v>1835</v>
      </c>
      <c r="C136">
        <v>60</v>
      </c>
    </row>
    <row r="137" spans="1:3">
      <c r="A137" s="17" t="s">
        <v>705</v>
      </c>
      <c r="B137" s="17" t="s">
        <v>1086</v>
      </c>
      <c r="C137">
        <v>60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2492-EB50-4B13-950A-8BF78CA5F412}">
  <dimension ref="A3:E7"/>
  <sheetViews>
    <sheetView topLeftCell="B1" workbookViewId="0">
      <selection activeCell="B5" sqref="B5"/>
    </sheetView>
  </sheetViews>
  <sheetFormatPr defaultRowHeight="14.4"/>
  <cols>
    <col min="1" max="1" width="15.77734375" bestFit="1" customWidth="1"/>
    <col min="2" max="2" width="15.5546875" bestFit="1" customWidth="1"/>
    <col min="3" max="3" width="11.6640625" bestFit="1" customWidth="1"/>
    <col min="4" max="4" width="11.33203125" bestFit="1" customWidth="1"/>
    <col min="5" max="5" width="10.77734375" bestFit="1" customWidth="1"/>
    <col min="6" max="6" width="19.21875" bestFit="1" customWidth="1"/>
    <col min="7" max="8" width="19.6640625" bestFit="1" customWidth="1"/>
    <col min="9" max="9" width="19.33203125" bestFit="1" customWidth="1"/>
    <col min="10" max="22" width="20.109375" bestFit="1" customWidth="1"/>
    <col min="23" max="23" width="19.33203125" bestFit="1" customWidth="1"/>
    <col min="24" max="24" width="19.44140625" bestFit="1" customWidth="1"/>
    <col min="25" max="25" width="19.77734375" bestFit="1" customWidth="1"/>
    <col min="26" max="26" width="19.6640625" bestFit="1" customWidth="1"/>
    <col min="27" max="27" width="19.44140625" bestFit="1" customWidth="1"/>
    <col min="28" max="29" width="19.5546875" bestFit="1" customWidth="1"/>
    <col min="30" max="37" width="19" bestFit="1" customWidth="1"/>
    <col min="38" max="38" width="18.21875" bestFit="1" customWidth="1"/>
    <col min="39" max="39" width="19.109375" bestFit="1" customWidth="1"/>
    <col min="40" max="41" width="20" bestFit="1" customWidth="1"/>
    <col min="42" max="62" width="19.33203125" bestFit="1" customWidth="1"/>
    <col min="63" max="63" width="20.21875" bestFit="1" customWidth="1"/>
    <col min="64" max="64" width="19.44140625" bestFit="1" customWidth="1"/>
    <col min="65" max="73" width="19.6640625" bestFit="1" customWidth="1"/>
    <col min="74" max="76" width="19.44140625" bestFit="1" customWidth="1"/>
    <col min="77" max="77" width="19.6640625" bestFit="1" customWidth="1"/>
    <col min="78" max="87" width="20" bestFit="1" customWidth="1"/>
    <col min="88" max="92" width="19.21875" bestFit="1" customWidth="1"/>
    <col min="93" max="96" width="19.6640625" bestFit="1" customWidth="1"/>
    <col min="97" max="97" width="18.88671875" bestFit="1" customWidth="1"/>
    <col min="98" max="98" width="20.109375" bestFit="1" customWidth="1"/>
    <col min="99" max="101" width="19.21875" bestFit="1" customWidth="1"/>
    <col min="102" max="108" width="19.5546875" bestFit="1" customWidth="1"/>
    <col min="109" max="109" width="19.77734375" bestFit="1" customWidth="1"/>
    <col min="110" max="112" width="19.44140625" bestFit="1" customWidth="1"/>
    <col min="113" max="113" width="18.6640625" bestFit="1" customWidth="1"/>
    <col min="114" max="114" width="20.44140625" bestFit="1" customWidth="1"/>
    <col min="115" max="115" width="19.6640625" bestFit="1" customWidth="1"/>
    <col min="116" max="183" width="19.88671875" bestFit="1" customWidth="1"/>
    <col min="184" max="187" width="20.109375" bestFit="1" customWidth="1"/>
    <col min="188" max="193" width="20.33203125" bestFit="1" customWidth="1"/>
    <col min="194" max="236" width="19.6640625" bestFit="1" customWidth="1"/>
    <col min="237" max="241" width="19.33203125" bestFit="1" customWidth="1"/>
    <col min="242" max="242" width="20.109375" bestFit="1" customWidth="1"/>
    <col min="243" max="248" width="19.88671875" bestFit="1" customWidth="1"/>
    <col min="249" max="249" width="19.109375" bestFit="1" customWidth="1"/>
    <col min="250" max="255" width="18.6640625" bestFit="1" customWidth="1"/>
    <col min="256" max="256" width="17.88671875" bestFit="1" customWidth="1"/>
    <col min="257" max="302" width="20.33203125" bestFit="1" customWidth="1"/>
    <col min="303" max="305" width="20.5546875" bestFit="1" customWidth="1"/>
    <col min="306" max="306" width="20" bestFit="1" customWidth="1"/>
    <col min="307" max="308" width="19.44140625" bestFit="1" customWidth="1"/>
    <col min="309" max="311" width="19.21875" bestFit="1" customWidth="1"/>
    <col min="312" max="315" width="18.6640625" bestFit="1" customWidth="1"/>
    <col min="316" max="330" width="19.109375" bestFit="1" customWidth="1"/>
    <col min="331" max="331" width="18.88671875" bestFit="1" customWidth="1"/>
    <col min="332" max="334" width="19.88671875" bestFit="1" customWidth="1"/>
    <col min="335" max="337" width="19.77734375" bestFit="1" customWidth="1"/>
    <col min="338" max="338" width="19.109375" bestFit="1" customWidth="1"/>
    <col min="339" max="339" width="19.44140625" bestFit="1" customWidth="1"/>
    <col min="340" max="382" width="19.6640625" bestFit="1" customWidth="1"/>
    <col min="383" max="383" width="19.109375" bestFit="1" customWidth="1"/>
    <col min="384" max="413" width="19" bestFit="1" customWidth="1"/>
    <col min="414" max="414" width="18.21875" bestFit="1" customWidth="1"/>
    <col min="415" max="436" width="20.109375" bestFit="1" customWidth="1"/>
    <col min="437" max="447" width="19.44140625" bestFit="1" customWidth="1"/>
    <col min="448" max="448" width="19.6640625" bestFit="1" customWidth="1"/>
    <col min="449" max="449" width="18.6640625" bestFit="1" customWidth="1"/>
    <col min="450" max="460" width="18.5546875" bestFit="1" customWidth="1"/>
    <col min="461" max="461" width="17.77734375" bestFit="1" customWidth="1"/>
    <col min="462" max="464" width="19.88671875" bestFit="1" customWidth="1"/>
    <col min="465" max="468" width="19.33203125" bestFit="1" customWidth="1"/>
    <col min="469" max="469" width="20.5546875" bestFit="1" customWidth="1"/>
    <col min="470" max="538" width="19.33203125" bestFit="1" customWidth="1"/>
    <col min="539" max="539" width="18.5546875" bestFit="1" customWidth="1"/>
    <col min="540" max="545" width="19.21875" bestFit="1" customWidth="1"/>
    <col min="546" max="546" width="19.44140625" bestFit="1" customWidth="1"/>
    <col min="547" max="547" width="20.33203125" bestFit="1" customWidth="1"/>
    <col min="548" max="548" width="19.88671875" bestFit="1" customWidth="1"/>
    <col min="549" max="549" width="19.109375" bestFit="1" customWidth="1"/>
    <col min="550" max="554" width="19.77734375" bestFit="1" customWidth="1"/>
    <col min="555" max="555" width="20.33203125" bestFit="1" customWidth="1"/>
    <col min="556" max="558" width="19.6640625" bestFit="1" customWidth="1"/>
    <col min="559" max="559" width="20.109375" bestFit="1" customWidth="1"/>
    <col min="560" max="562" width="19.6640625" bestFit="1" customWidth="1"/>
    <col min="563" max="578" width="19.5546875" bestFit="1" customWidth="1"/>
    <col min="579" max="579" width="19.77734375" bestFit="1" customWidth="1"/>
    <col min="580" max="580" width="19.6640625" bestFit="1" customWidth="1"/>
    <col min="581" max="581" width="18.88671875" bestFit="1" customWidth="1"/>
    <col min="582" max="582" width="19.33203125" bestFit="1" customWidth="1"/>
    <col min="583" max="592" width="19.5546875" bestFit="1" customWidth="1"/>
    <col min="593" max="593" width="18.77734375" bestFit="1" customWidth="1"/>
    <col min="594" max="609" width="19.5546875" bestFit="1" customWidth="1"/>
    <col min="610" max="610" width="18.77734375" bestFit="1" customWidth="1"/>
    <col min="611" max="616" width="18.88671875" bestFit="1" customWidth="1"/>
    <col min="617" max="621" width="19.5546875" bestFit="1" customWidth="1"/>
    <col min="622" max="622" width="19.21875" bestFit="1" customWidth="1"/>
    <col min="623" max="625" width="19.109375" bestFit="1" customWidth="1"/>
    <col min="626" max="627" width="20.21875" bestFit="1" customWidth="1"/>
    <col min="628" max="647" width="19.5546875" bestFit="1" customWidth="1"/>
    <col min="648" max="650" width="19.21875" bestFit="1" customWidth="1"/>
    <col min="651" max="651" width="18.44140625" bestFit="1" customWidth="1"/>
    <col min="652" max="686" width="20.44140625" bestFit="1" customWidth="1"/>
    <col min="687" max="687" width="19.21875" bestFit="1" customWidth="1"/>
    <col min="688" max="688" width="18.88671875" bestFit="1" customWidth="1"/>
    <col min="689" max="689" width="19.5546875" bestFit="1" customWidth="1"/>
    <col min="690" max="690" width="19.33203125" bestFit="1" customWidth="1"/>
    <col min="691" max="693" width="19.5546875" bestFit="1" customWidth="1"/>
    <col min="694" max="695" width="19.88671875" bestFit="1" customWidth="1"/>
    <col min="696" max="701" width="19.21875" bestFit="1" customWidth="1"/>
    <col min="702" max="703" width="19.44140625" bestFit="1" customWidth="1"/>
    <col min="704" max="704" width="19.6640625" bestFit="1" customWidth="1"/>
    <col min="705" max="705" width="19.33203125" bestFit="1" customWidth="1"/>
    <col min="706" max="706" width="19.109375" bestFit="1" customWidth="1"/>
    <col min="707" max="710" width="18.88671875" bestFit="1" customWidth="1"/>
    <col min="711" max="712" width="19.6640625" bestFit="1" customWidth="1"/>
    <col min="713" max="714" width="18.88671875" bestFit="1" customWidth="1"/>
    <col min="715" max="715" width="19.44140625" bestFit="1" customWidth="1"/>
    <col min="716" max="759" width="19.6640625" bestFit="1" customWidth="1"/>
    <col min="760" max="761" width="19.88671875" bestFit="1" customWidth="1"/>
    <col min="762" max="762" width="18.88671875" bestFit="1" customWidth="1"/>
    <col min="763" max="766" width="20.21875" bestFit="1" customWidth="1"/>
    <col min="767" max="767" width="10.77734375" bestFit="1" customWidth="1"/>
  </cols>
  <sheetData>
    <row r="3" spans="1:5">
      <c r="A3" s="15" t="s">
        <v>699</v>
      </c>
      <c r="B3" s="15" t="s">
        <v>2970</v>
      </c>
    </row>
    <row r="4" spans="1:5">
      <c r="A4" s="15" t="s">
        <v>698</v>
      </c>
      <c r="B4" t="s">
        <v>1</v>
      </c>
      <c r="C4" t="s">
        <v>706</v>
      </c>
      <c r="D4" t="s">
        <v>104</v>
      </c>
      <c r="E4" t="s">
        <v>3</v>
      </c>
    </row>
    <row r="5" spans="1:5">
      <c r="A5" s="16" t="s">
        <v>705</v>
      </c>
      <c r="B5" s="17"/>
      <c r="C5" s="17">
        <v>17320</v>
      </c>
      <c r="D5" s="17"/>
      <c r="E5" s="17">
        <v>17320</v>
      </c>
    </row>
    <row r="6" spans="1:5">
      <c r="A6" s="16" t="s">
        <v>31</v>
      </c>
      <c r="B6" s="17">
        <v>30280</v>
      </c>
      <c r="C6" s="17"/>
      <c r="D6" s="17">
        <v>16280</v>
      </c>
      <c r="E6" s="17">
        <v>46560</v>
      </c>
    </row>
    <row r="7" spans="1:5">
      <c r="A7" s="16" t="s">
        <v>3</v>
      </c>
      <c r="B7" s="17">
        <v>30280</v>
      </c>
      <c r="C7" s="17">
        <v>17320</v>
      </c>
      <c r="D7" s="17">
        <v>16280</v>
      </c>
      <c r="E7" s="17">
        <v>63880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CFA9-35AA-49AB-AAD7-71FDB9C8A1C7}">
  <dimension ref="A1:P6"/>
  <sheetViews>
    <sheetView showGridLines="0" zoomScale="55" zoomScaleNormal="55" workbookViewId="0">
      <selection activeCell="Q44" sqref="Q44"/>
    </sheetView>
  </sheetViews>
  <sheetFormatPr defaultRowHeight="14.4"/>
  <cols>
    <col min="1" max="1" width="10.21875" style="10" bestFit="1" customWidth="1"/>
    <col min="2" max="2" width="13.77734375" style="10" bestFit="1" customWidth="1"/>
    <col min="3" max="3" width="12.33203125" style="10" bestFit="1" customWidth="1"/>
    <col min="4" max="4" width="12.33203125" style="10" customWidth="1"/>
    <col min="5" max="5" width="12.5546875" style="10" bestFit="1" customWidth="1"/>
    <col min="6" max="6" width="10.33203125" style="10" bestFit="1" customWidth="1"/>
    <col min="7" max="8" width="10.33203125" style="10" customWidth="1"/>
    <col min="9" max="9" width="18" style="10" bestFit="1" customWidth="1"/>
    <col min="10" max="10" width="7.6640625" style="10" customWidth="1"/>
    <col min="11" max="12" width="20.21875" style="10" customWidth="1"/>
    <col min="13" max="14" width="10.33203125" style="10" bestFit="1" customWidth="1"/>
    <col min="15" max="15" width="11.88671875" style="10" customWidth="1"/>
    <col min="16" max="18" width="8.88671875" style="10"/>
    <col min="19" max="19" width="10.33203125" style="10" bestFit="1" customWidth="1"/>
    <col min="20" max="16384" width="8.88671875" style="10"/>
  </cols>
  <sheetData>
    <row r="1" spans="1:16" ht="45" customHeight="1" thickBot="1">
      <c r="A1" s="178" t="s">
        <v>700</v>
      </c>
      <c r="B1" s="179"/>
      <c r="C1" s="179"/>
      <c r="D1" s="179"/>
      <c r="E1" s="179"/>
      <c r="F1" s="179"/>
      <c r="G1" s="179"/>
      <c r="H1" s="179"/>
      <c r="I1" s="179"/>
      <c r="J1" s="179"/>
      <c r="K1" s="179"/>
      <c r="L1" s="179"/>
      <c r="M1" s="179"/>
      <c r="N1" s="179"/>
      <c r="O1" s="179"/>
      <c r="P1" s="180"/>
    </row>
    <row r="2" spans="1:16" ht="16.2" customHeight="1" thickBot="1">
      <c r="A2" s="186" t="s">
        <v>964</v>
      </c>
      <c r="B2" s="187"/>
      <c r="C2" s="187"/>
      <c r="D2" s="187"/>
      <c r="E2" s="187"/>
      <c r="F2" s="187"/>
      <c r="G2" s="187"/>
      <c r="H2" s="187"/>
      <c r="I2" s="187"/>
      <c r="J2" s="187"/>
      <c r="K2" s="187"/>
      <c r="L2" s="187"/>
      <c r="M2" s="187"/>
      <c r="N2" s="187"/>
      <c r="O2" s="187"/>
      <c r="P2" s="187"/>
    </row>
    <row r="3" spans="1:16" ht="18.600000000000001" thickBot="1">
      <c r="A3" s="200" t="s">
        <v>701</v>
      </c>
      <c r="B3" s="201"/>
      <c r="C3" s="201"/>
      <c r="D3" s="202"/>
      <c r="E3" s="181" t="s">
        <v>702</v>
      </c>
      <c r="F3" s="182"/>
      <c r="G3" s="182"/>
      <c r="H3" s="183"/>
      <c r="I3" s="181" t="s">
        <v>703</v>
      </c>
      <c r="J3" s="182"/>
      <c r="K3" s="182"/>
      <c r="L3" s="183"/>
      <c r="M3" s="181" t="s">
        <v>704</v>
      </c>
      <c r="N3" s="182"/>
      <c r="O3" s="182"/>
      <c r="P3" s="183"/>
    </row>
    <row r="4" spans="1:16" ht="24" customHeight="1">
      <c r="A4" s="194">
        <f>GETPIVOTDATA("Filling Qty",'TOwer pv'!$A$1)</f>
        <v>63880</v>
      </c>
      <c r="B4" s="195"/>
      <c r="C4" s="195"/>
      <c r="D4" s="196"/>
      <c r="E4" s="188">
        <f>'Vehicle pv'!D3</f>
        <v>8</v>
      </c>
      <c r="F4" s="189"/>
      <c r="G4" s="189"/>
      <c r="H4" s="190"/>
      <c r="I4" s="188">
        <f>'TOwer pv'!D2</f>
        <v>765</v>
      </c>
      <c r="J4" s="189"/>
      <c r="K4" s="189"/>
      <c r="L4" s="190"/>
      <c r="M4" s="184">
        <f>'Cluster pv'!C2</f>
        <v>2</v>
      </c>
      <c r="N4" s="185"/>
      <c r="O4" s="185"/>
      <c r="P4" s="185"/>
    </row>
    <row r="5" spans="1:16" ht="25.2" customHeight="1" thickBot="1">
      <c r="A5" s="197"/>
      <c r="B5" s="198"/>
      <c r="C5" s="198"/>
      <c r="D5" s="199"/>
      <c r="E5" s="191"/>
      <c r="F5" s="192"/>
      <c r="G5" s="192"/>
      <c r="H5" s="193"/>
      <c r="I5" s="191"/>
      <c r="J5" s="192"/>
      <c r="K5" s="192"/>
      <c r="L5" s="193"/>
      <c r="M5" s="184"/>
      <c r="N5" s="185"/>
      <c r="O5" s="185"/>
      <c r="P5" s="185"/>
    </row>
    <row r="6" spans="1:16">
      <c r="C6" s="19"/>
    </row>
  </sheetData>
  <mergeCells count="10">
    <mergeCell ref="A1:P1"/>
    <mergeCell ref="M3:P3"/>
    <mergeCell ref="M4:P5"/>
    <mergeCell ref="A2:P2"/>
    <mergeCell ref="E3:H3"/>
    <mergeCell ref="E4:H5"/>
    <mergeCell ref="I3:L3"/>
    <mergeCell ref="I4:L5"/>
    <mergeCell ref="A4:D5"/>
    <mergeCell ref="A3:D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98A6B-D26F-4E21-AB67-CE870B8D9230}">
  <dimension ref="A1:C4"/>
  <sheetViews>
    <sheetView workbookViewId="0">
      <selection activeCell="B3" sqref="B3"/>
    </sheetView>
  </sheetViews>
  <sheetFormatPr defaultRowHeight="14.4"/>
  <cols>
    <col min="1" max="1" width="12.5546875" bestFit="1" customWidth="1"/>
    <col min="2" max="2" width="15.77734375" bestFit="1" customWidth="1"/>
  </cols>
  <sheetData>
    <row r="1" spans="1:3">
      <c r="A1" s="15" t="s">
        <v>698</v>
      </c>
      <c r="B1" t="s">
        <v>699</v>
      </c>
    </row>
    <row r="2" spans="1:3">
      <c r="A2" s="16" t="s">
        <v>31</v>
      </c>
      <c r="B2" s="17">
        <v>46560</v>
      </c>
      <c r="C2">
        <f>COUNTA(A:A)-2</f>
        <v>2</v>
      </c>
    </row>
    <row r="3" spans="1:3">
      <c r="A3" s="16" t="s">
        <v>705</v>
      </c>
      <c r="B3" s="17">
        <v>17320</v>
      </c>
    </row>
    <row r="4" spans="1:3">
      <c r="A4" s="16" t="s">
        <v>3</v>
      </c>
      <c r="B4" s="17">
        <v>63880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6695-1224-4A70-90AB-8085057D91A0}">
  <dimension ref="A1:D10"/>
  <sheetViews>
    <sheetView workbookViewId="0">
      <selection activeCell="A4" sqref="A4"/>
    </sheetView>
  </sheetViews>
  <sheetFormatPr defaultRowHeight="14.4"/>
  <cols>
    <col min="1" max="1" width="12.5546875" bestFit="1" customWidth="1"/>
    <col min="2" max="2" width="15.77734375" bestFit="1" customWidth="1"/>
    <col min="3" max="3" width="12.109375" bestFit="1" customWidth="1"/>
  </cols>
  <sheetData>
    <row r="1" spans="1:4">
      <c r="A1" s="15" t="s">
        <v>698</v>
      </c>
      <c r="B1" t="s">
        <v>699</v>
      </c>
    </row>
    <row r="2" spans="1:4">
      <c r="A2" s="16" t="s">
        <v>761</v>
      </c>
      <c r="B2" s="17">
        <v>6780</v>
      </c>
    </row>
    <row r="3" spans="1:4">
      <c r="A3" s="16" t="s">
        <v>724</v>
      </c>
      <c r="B3" s="17">
        <v>3240</v>
      </c>
      <c r="D3">
        <f>COUNTA(A:A)-2</f>
        <v>8</v>
      </c>
    </row>
    <row r="4" spans="1:4">
      <c r="A4" s="16" t="s">
        <v>809</v>
      </c>
      <c r="B4" s="17">
        <v>2140</v>
      </c>
    </row>
    <row r="5" spans="1:4">
      <c r="A5" s="16" t="s">
        <v>716</v>
      </c>
      <c r="B5" s="17">
        <v>1500</v>
      </c>
    </row>
    <row r="6" spans="1:4">
      <c r="A6" s="16" t="s">
        <v>778</v>
      </c>
      <c r="B6" s="17">
        <v>1500</v>
      </c>
    </row>
    <row r="7" spans="1:4">
      <c r="A7" s="16" t="s">
        <v>707</v>
      </c>
      <c r="B7" s="17">
        <v>1200</v>
      </c>
    </row>
    <row r="8" spans="1:4">
      <c r="A8" s="16" t="s">
        <v>907</v>
      </c>
      <c r="B8" s="17">
        <v>680</v>
      </c>
    </row>
    <row r="9" spans="1:4">
      <c r="A9" s="16" t="s">
        <v>836</v>
      </c>
      <c r="B9" s="17">
        <v>280</v>
      </c>
    </row>
    <row r="10" spans="1:4">
      <c r="A10" s="16" t="s">
        <v>3</v>
      </c>
      <c r="B10" s="17">
        <v>17320</v>
      </c>
    </row>
  </sheetData>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CAF03-C3FE-43AC-B729-876B1F4A532F}">
  <dimension ref="A3:B7"/>
  <sheetViews>
    <sheetView workbookViewId="0">
      <selection activeCell="B4" sqref="B4"/>
    </sheetView>
  </sheetViews>
  <sheetFormatPr defaultRowHeight="14.4"/>
  <cols>
    <col min="1" max="1" width="12.5546875" bestFit="1" customWidth="1"/>
    <col min="2" max="2" width="15.77734375" bestFit="1" customWidth="1"/>
    <col min="3" max="3" width="12.109375" bestFit="1" customWidth="1"/>
  </cols>
  <sheetData>
    <row r="3" spans="1:2">
      <c r="A3" s="15" t="s">
        <v>698</v>
      </c>
      <c r="B3" t="s">
        <v>699</v>
      </c>
    </row>
    <row r="4" spans="1:2">
      <c r="A4" s="16" t="s">
        <v>706</v>
      </c>
      <c r="B4" s="18">
        <v>17320</v>
      </c>
    </row>
    <row r="5" spans="1:2">
      <c r="A5" s="16" t="s">
        <v>104</v>
      </c>
      <c r="B5" s="18">
        <v>16100</v>
      </c>
    </row>
    <row r="6" spans="1:2">
      <c r="A6" s="16" t="s">
        <v>1</v>
      </c>
      <c r="B6" s="18">
        <v>13560</v>
      </c>
    </row>
    <row r="7" spans="1:2">
      <c r="A7" s="16" t="s">
        <v>3</v>
      </c>
      <c r="B7" s="18">
        <v>46980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6F94F-E718-4BBF-8348-4789E574AD08}">
  <dimension ref="A1:D767"/>
  <sheetViews>
    <sheetView workbookViewId="0">
      <selection activeCell="A7" sqref="A7"/>
    </sheetView>
  </sheetViews>
  <sheetFormatPr defaultRowHeight="14.4"/>
  <cols>
    <col min="1" max="1" width="20.33203125" bestFit="1" customWidth="1"/>
    <col min="2" max="2" width="15.77734375" bestFit="1" customWidth="1"/>
  </cols>
  <sheetData>
    <row r="1" spans="1:4">
      <c r="A1" s="15" t="s">
        <v>698</v>
      </c>
      <c r="B1" t="s">
        <v>699</v>
      </c>
    </row>
    <row r="2" spans="1:4">
      <c r="A2" s="16" t="s">
        <v>389</v>
      </c>
      <c r="B2" s="17">
        <v>100</v>
      </c>
      <c r="D2">
        <f>COUNTA(A:A)-2</f>
        <v>765</v>
      </c>
    </row>
    <row r="3" spans="1:4">
      <c r="A3" s="16" t="s">
        <v>390</v>
      </c>
      <c r="B3" s="17">
        <v>80</v>
      </c>
    </row>
    <row r="4" spans="1:4">
      <c r="A4" s="16" t="s">
        <v>453</v>
      </c>
      <c r="B4" s="17">
        <v>80</v>
      </c>
    </row>
    <row r="5" spans="1:4">
      <c r="A5" s="16" t="s">
        <v>335</v>
      </c>
      <c r="B5" s="17">
        <v>120</v>
      </c>
    </row>
    <row r="6" spans="1:4">
      <c r="A6" s="16" t="s">
        <v>391</v>
      </c>
      <c r="B6" s="17">
        <v>60</v>
      </c>
    </row>
    <row r="7" spans="1:4">
      <c r="A7" s="16" t="s">
        <v>459</v>
      </c>
      <c r="B7" s="17">
        <v>80</v>
      </c>
    </row>
    <row r="8" spans="1:4">
      <c r="A8" s="16" t="s">
        <v>458</v>
      </c>
      <c r="B8" s="17">
        <v>80</v>
      </c>
    </row>
    <row r="9" spans="1:4">
      <c r="A9" s="16" t="s">
        <v>687</v>
      </c>
      <c r="B9" s="17">
        <v>160</v>
      </c>
    </row>
    <row r="10" spans="1:4">
      <c r="A10" s="16" t="s">
        <v>262</v>
      </c>
      <c r="B10" s="17">
        <v>120</v>
      </c>
    </row>
    <row r="11" spans="1:4">
      <c r="A11" s="16" t="s">
        <v>611</v>
      </c>
      <c r="B11" s="17">
        <v>60</v>
      </c>
    </row>
    <row r="12" spans="1:4">
      <c r="A12" s="16" t="s">
        <v>376</v>
      </c>
      <c r="B12" s="17">
        <v>60</v>
      </c>
    </row>
    <row r="13" spans="1:4">
      <c r="A13" s="16" t="s">
        <v>377</v>
      </c>
      <c r="B13" s="17">
        <v>60</v>
      </c>
    </row>
    <row r="14" spans="1:4">
      <c r="A14" s="16" t="s">
        <v>577</v>
      </c>
      <c r="B14" s="17">
        <v>100</v>
      </c>
    </row>
    <row r="15" spans="1:4">
      <c r="A15" s="16" t="s">
        <v>378</v>
      </c>
      <c r="B15" s="17">
        <v>60</v>
      </c>
    </row>
    <row r="16" spans="1:4">
      <c r="A16" s="16" t="s">
        <v>338</v>
      </c>
      <c r="B16" s="17">
        <v>80</v>
      </c>
    </row>
    <row r="17" spans="1:2">
      <c r="A17" s="16" t="s">
        <v>379</v>
      </c>
      <c r="B17" s="17">
        <v>60</v>
      </c>
    </row>
    <row r="18" spans="1:2">
      <c r="A18" s="16" t="s">
        <v>339</v>
      </c>
      <c r="B18" s="17">
        <v>80</v>
      </c>
    </row>
    <row r="19" spans="1:2">
      <c r="A19" s="16" t="s">
        <v>188</v>
      </c>
      <c r="B19" s="17">
        <v>120</v>
      </c>
    </row>
    <row r="20" spans="1:2">
      <c r="A20" s="16" t="s">
        <v>191</v>
      </c>
      <c r="B20" s="17">
        <v>60</v>
      </c>
    </row>
    <row r="21" spans="1:2">
      <c r="A21" s="16" t="s">
        <v>263</v>
      </c>
      <c r="B21" s="17">
        <v>100</v>
      </c>
    </row>
    <row r="22" spans="1:2">
      <c r="A22" s="16" t="s">
        <v>264</v>
      </c>
      <c r="B22" s="17">
        <v>80</v>
      </c>
    </row>
    <row r="23" spans="1:2">
      <c r="A23" s="16" t="s">
        <v>436</v>
      </c>
      <c r="B23" s="17">
        <v>80</v>
      </c>
    </row>
    <row r="24" spans="1:2">
      <c r="A24" s="16" t="s">
        <v>721</v>
      </c>
      <c r="B24" s="17">
        <v>80</v>
      </c>
    </row>
    <row r="25" spans="1:2">
      <c r="A25" s="16" t="s">
        <v>526</v>
      </c>
      <c r="B25" s="17">
        <v>120</v>
      </c>
    </row>
    <row r="26" spans="1:2">
      <c r="A26" s="16" t="s">
        <v>665</v>
      </c>
      <c r="B26" s="17">
        <v>60</v>
      </c>
    </row>
    <row r="27" spans="1:2">
      <c r="A27" s="16" t="s">
        <v>642</v>
      </c>
      <c r="B27" s="17">
        <v>80</v>
      </c>
    </row>
    <row r="28" spans="1:2">
      <c r="A28" s="16" t="s">
        <v>282</v>
      </c>
      <c r="B28" s="17">
        <v>60</v>
      </c>
    </row>
    <row r="29" spans="1:2">
      <c r="A29" s="16" t="s">
        <v>696</v>
      </c>
      <c r="B29" s="17">
        <v>80</v>
      </c>
    </row>
    <row r="30" spans="1:2">
      <c r="A30" s="16" t="s">
        <v>32</v>
      </c>
      <c r="B30" s="17">
        <v>120</v>
      </c>
    </row>
    <row r="31" spans="1:2">
      <c r="A31" s="16" t="s">
        <v>35</v>
      </c>
      <c r="B31" s="17">
        <v>60</v>
      </c>
    </row>
    <row r="32" spans="1:2">
      <c r="A32" s="16" t="s">
        <v>546</v>
      </c>
      <c r="B32" s="17">
        <v>60</v>
      </c>
    </row>
    <row r="33" spans="1:2">
      <c r="A33" s="16" t="s">
        <v>37</v>
      </c>
      <c r="B33" s="17">
        <v>60</v>
      </c>
    </row>
    <row r="34" spans="1:2">
      <c r="A34" s="16" t="s">
        <v>39</v>
      </c>
      <c r="B34" s="17">
        <v>100</v>
      </c>
    </row>
    <row r="35" spans="1:2">
      <c r="A35" s="16" t="s">
        <v>40</v>
      </c>
      <c r="B35" s="17">
        <v>80</v>
      </c>
    </row>
    <row r="36" spans="1:2">
      <c r="A36" s="16" t="s">
        <v>41</v>
      </c>
      <c r="B36" s="17">
        <v>40</v>
      </c>
    </row>
    <row r="37" spans="1:2">
      <c r="A37" s="16" t="s">
        <v>42</v>
      </c>
      <c r="B37" s="17">
        <v>80</v>
      </c>
    </row>
    <row r="38" spans="1:2">
      <c r="A38" s="16" t="s">
        <v>43</v>
      </c>
      <c r="B38" s="17">
        <v>60</v>
      </c>
    </row>
    <row r="39" spans="1:2">
      <c r="A39" s="16" t="s">
        <v>353</v>
      </c>
      <c r="B39" s="17">
        <v>80</v>
      </c>
    </row>
    <row r="40" spans="1:2">
      <c r="A40" s="16" t="s">
        <v>876</v>
      </c>
      <c r="B40" s="17">
        <v>80</v>
      </c>
    </row>
    <row r="41" spans="1:2">
      <c r="A41" s="16" t="s">
        <v>878</v>
      </c>
      <c r="B41" s="17">
        <v>80</v>
      </c>
    </row>
    <row r="42" spans="1:2">
      <c r="A42" s="16" t="s">
        <v>170</v>
      </c>
      <c r="B42" s="17">
        <v>100</v>
      </c>
    </row>
    <row r="43" spans="1:2">
      <c r="A43" s="16" t="s">
        <v>326</v>
      </c>
      <c r="B43" s="17">
        <v>60</v>
      </c>
    </row>
    <row r="44" spans="1:2">
      <c r="A44" s="16" t="s">
        <v>167</v>
      </c>
      <c r="B44" s="17">
        <v>100</v>
      </c>
    </row>
    <row r="45" spans="1:2">
      <c r="A45" s="16" t="s">
        <v>45</v>
      </c>
      <c r="B45" s="17">
        <v>120</v>
      </c>
    </row>
    <row r="46" spans="1:2">
      <c r="A46" s="16" t="s">
        <v>174</v>
      </c>
      <c r="B46" s="17">
        <v>40</v>
      </c>
    </row>
    <row r="47" spans="1:2">
      <c r="A47" s="16" t="s">
        <v>46</v>
      </c>
      <c r="B47" s="17">
        <v>140</v>
      </c>
    </row>
    <row r="48" spans="1:2">
      <c r="A48" s="16" t="s">
        <v>47</v>
      </c>
      <c r="B48" s="17">
        <v>100</v>
      </c>
    </row>
    <row r="49" spans="1:2">
      <c r="A49" s="16" t="s">
        <v>48</v>
      </c>
      <c r="B49" s="17">
        <v>120</v>
      </c>
    </row>
    <row r="50" spans="1:2">
      <c r="A50" s="16" t="s">
        <v>130</v>
      </c>
      <c r="B50" s="17">
        <v>80</v>
      </c>
    </row>
    <row r="51" spans="1:2">
      <c r="A51" s="16" t="s">
        <v>184</v>
      </c>
      <c r="B51" s="17">
        <v>100</v>
      </c>
    </row>
    <row r="52" spans="1:2">
      <c r="A52" s="16" t="s">
        <v>49</v>
      </c>
      <c r="B52" s="17">
        <v>40</v>
      </c>
    </row>
    <row r="53" spans="1:2">
      <c r="A53" s="16" t="s">
        <v>50</v>
      </c>
      <c r="B53" s="17">
        <v>40</v>
      </c>
    </row>
    <row r="54" spans="1:2">
      <c r="A54" s="16" t="s">
        <v>51</v>
      </c>
      <c r="B54" s="17">
        <v>60</v>
      </c>
    </row>
    <row r="55" spans="1:2">
      <c r="A55" s="16" t="s">
        <v>169</v>
      </c>
      <c r="B55" s="17">
        <v>100</v>
      </c>
    </row>
    <row r="56" spans="1:2">
      <c r="A56" s="16" t="s">
        <v>680</v>
      </c>
      <c r="B56" s="17">
        <v>40</v>
      </c>
    </row>
    <row r="57" spans="1:2">
      <c r="A57" s="16" t="s">
        <v>166</v>
      </c>
      <c r="B57" s="17">
        <v>80</v>
      </c>
    </row>
    <row r="58" spans="1:2">
      <c r="A58" s="16" t="s">
        <v>52</v>
      </c>
      <c r="B58" s="17">
        <v>40</v>
      </c>
    </row>
    <row r="59" spans="1:2">
      <c r="A59" s="16" t="s">
        <v>171</v>
      </c>
      <c r="B59" s="17">
        <v>40</v>
      </c>
    </row>
    <row r="60" spans="1:2">
      <c r="A60" s="16" t="s">
        <v>172</v>
      </c>
      <c r="B60" s="17">
        <v>40</v>
      </c>
    </row>
    <row r="61" spans="1:2">
      <c r="A61" s="16" t="s">
        <v>53</v>
      </c>
      <c r="B61" s="17">
        <v>80</v>
      </c>
    </row>
    <row r="62" spans="1:2">
      <c r="A62" s="16" t="s">
        <v>175</v>
      </c>
      <c r="B62" s="17">
        <v>40</v>
      </c>
    </row>
    <row r="63" spans="1:2">
      <c r="A63" s="16" t="s">
        <v>908</v>
      </c>
      <c r="B63" s="17">
        <v>80</v>
      </c>
    </row>
    <row r="64" spans="1:2">
      <c r="A64" s="16" t="s">
        <v>855</v>
      </c>
      <c r="B64" s="17">
        <v>100</v>
      </c>
    </row>
    <row r="65" spans="1:2">
      <c r="A65" s="16" t="s">
        <v>932</v>
      </c>
      <c r="B65" s="17">
        <v>80</v>
      </c>
    </row>
    <row r="66" spans="1:2">
      <c r="A66" s="16" t="s">
        <v>752</v>
      </c>
      <c r="B66" s="17">
        <v>80</v>
      </c>
    </row>
    <row r="67" spans="1:2">
      <c r="A67" s="16" t="s">
        <v>936</v>
      </c>
      <c r="B67" s="17">
        <v>80</v>
      </c>
    </row>
    <row r="68" spans="1:2">
      <c r="A68" s="16" t="s">
        <v>754</v>
      </c>
      <c r="B68" s="17">
        <v>80</v>
      </c>
    </row>
    <row r="69" spans="1:2">
      <c r="A69" s="16" t="s">
        <v>934</v>
      </c>
      <c r="B69" s="17">
        <v>80</v>
      </c>
    </row>
    <row r="70" spans="1:2">
      <c r="A70" s="16" t="s">
        <v>760</v>
      </c>
      <c r="B70" s="17">
        <v>80</v>
      </c>
    </row>
    <row r="71" spans="1:2">
      <c r="A71" s="16" t="s">
        <v>726</v>
      </c>
      <c r="B71" s="17">
        <v>100</v>
      </c>
    </row>
    <row r="72" spans="1:2">
      <c r="A72" s="16" t="s">
        <v>753</v>
      </c>
      <c r="B72" s="17">
        <v>80</v>
      </c>
    </row>
    <row r="73" spans="1:2">
      <c r="A73" s="16" t="s">
        <v>807</v>
      </c>
      <c r="B73" s="17">
        <v>100</v>
      </c>
    </row>
    <row r="74" spans="1:2">
      <c r="A74" s="16" t="s">
        <v>531</v>
      </c>
      <c r="B74" s="17">
        <v>80</v>
      </c>
    </row>
    <row r="75" spans="1:2">
      <c r="A75" s="16" t="s">
        <v>239</v>
      </c>
      <c r="B75" s="17">
        <v>80</v>
      </c>
    </row>
    <row r="76" spans="1:2">
      <c r="A76" s="16" t="s">
        <v>460</v>
      </c>
      <c r="B76" s="17">
        <v>80</v>
      </c>
    </row>
    <row r="77" spans="1:2">
      <c r="A77" s="16" t="s">
        <v>796</v>
      </c>
      <c r="B77" s="17">
        <v>120</v>
      </c>
    </row>
    <row r="78" spans="1:2">
      <c r="A78" s="16" t="s">
        <v>54</v>
      </c>
      <c r="B78" s="17">
        <v>80</v>
      </c>
    </row>
    <row r="79" spans="1:2">
      <c r="A79" s="16" t="s">
        <v>56</v>
      </c>
      <c r="B79" s="17">
        <v>80</v>
      </c>
    </row>
    <row r="80" spans="1:2">
      <c r="A80" s="16" t="s">
        <v>227</v>
      </c>
      <c r="B80" s="17">
        <v>60</v>
      </c>
    </row>
    <row r="81" spans="1:2">
      <c r="A81" s="16" t="s">
        <v>57</v>
      </c>
      <c r="B81" s="17">
        <v>220</v>
      </c>
    </row>
    <row r="82" spans="1:2">
      <c r="A82" s="16" t="s">
        <v>691</v>
      </c>
      <c r="B82" s="17">
        <v>80</v>
      </c>
    </row>
    <row r="83" spans="1:2">
      <c r="A83" s="16" t="s">
        <v>58</v>
      </c>
      <c r="B83" s="17">
        <v>280</v>
      </c>
    </row>
    <row r="84" spans="1:2">
      <c r="A84" s="16" t="s">
        <v>59</v>
      </c>
      <c r="B84" s="17">
        <v>160</v>
      </c>
    </row>
    <row r="85" spans="1:2">
      <c r="A85" s="16" t="s">
        <v>228</v>
      </c>
      <c r="B85" s="17">
        <v>40</v>
      </c>
    </row>
    <row r="86" spans="1:2">
      <c r="A86" s="16" t="s">
        <v>60</v>
      </c>
      <c r="B86" s="17">
        <v>60</v>
      </c>
    </row>
    <row r="87" spans="1:2">
      <c r="A87" s="16" t="s">
        <v>692</v>
      </c>
      <c r="B87" s="17">
        <v>60</v>
      </c>
    </row>
    <row r="88" spans="1:2">
      <c r="A88" s="16" t="s">
        <v>337</v>
      </c>
      <c r="B88" s="17">
        <v>120</v>
      </c>
    </row>
    <row r="89" spans="1:2">
      <c r="A89" s="16" t="s">
        <v>744</v>
      </c>
      <c r="B89" s="17">
        <v>80</v>
      </c>
    </row>
    <row r="90" spans="1:2">
      <c r="A90" s="16" t="s">
        <v>742</v>
      </c>
      <c r="B90" s="17">
        <v>80</v>
      </c>
    </row>
    <row r="91" spans="1:2">
      <c r="A91" s="16" t="s">
        <v>743</v>
      </c>
      <c r="B91" s="17">
        <v>80</v>
      </c>
    </row>
    <row r="92" spans="1:2">
      <c r="A92" s="16" t="s">
        <v>746</v>
      </c>
      <c r="B92" s="17">
        <v>80</v>
      </c>
    </row>
    <row r="93" spans="1:2">
      <c r="A93" s="16" t="s">
        <v>349</v>
      </c>
      <c r="B93" s="17">
        <v>60</v>
      </c>
    </row>
    <row r="94" spans="1:2">
      <c r="A94" s="16" t="s">
        <v>545</v>
      </c>
      <c r="B94" s="17">
        <v>80</v>
      </c>
    </row>
    <row r="95" spans="1:2">
      <c r="A95" s="16" t="s">
        <v>347</v>
      </c>
      <c r="B95" s="17">
        <v>80</v>
      </c>
    </row>
    <row r="96" spans="1:2">
      <c r="A96" s="16" t="s">
        <v>348</v>
      </c>
      <c r="B96" s="17">
        <v>60</v>
      </c>
    </row>
    <row r="97" spans="1:2">
      <c r="A97" s="16" t="s">
        <v>61</v>
      </c>
      <c r="B97" s="17">
        <v>160</v>
      </c>
    </row>
    <row r="98" spans="1:2">
      <c r="A98" s="16" t="s">
        <v>926</v>
      </c>
      <c r="B98" s="17">
        <v>40</v>
      </c>
    </row>
    <row r="99" spans="1:2">
      <c r="A99" s="16" t="s">
        <v>615</v>
      </c>
      <c r="B99" s="17">
        <v>60</v>
      </c>
    </row>
    <row r="100" spans="1:2">
      <c r="A100" s="16" t="s">
        <v>616</v>
      </c>
      <c r="B100" s="17">
        <v>60</v>
      </c>
    </row>
    <row r="101" spans="1:2">
      <c r="A101" s="16" t="s">
        <v>551</v>
      </c>
      <c r="B101" s="17">
        <v>80</v>
      </c>
    </row>
    <row r="102" spans="1:2">
      <c r="A102" s="16" t="s">
        <v>589</v>
      </c>
      <c r="B102" s="17">
        <v>60</v>
      </c>
    </row>
    <row r="103" spans="1:2">
      <c r="A103" s="16" t="s">
        <v>271</v>
      </c>
      <c r="B103" s="17">
        <v>220</v>
      </c>
    </row>
    <row r="104" spans="1:2">
      <c r="A104" s="16" t="s">
        <v>583</v>
      </c>
      <c r="B104" s="17">
        <v>300</v>
      </c>
    </row>
    <row r="105" spans="1:2">
      <c r="A105" s="16" t="s">
        <v>584</v>
      </c>
      <c r="B105" s="17">
        <v>280</v>
      </c>
    </row>
    <row r="106" spans="1:2">
      <c r="A106" s="16" t="s">
        <v>588</v>
      </c>
      <c r="B106" s="17">
        <v>200</v>
      </c>
    </row>
    <row r="107" spans="1:2">
      <c r="A107" s="16" t="s">
        <v>585</v>
      </c>
      <c r="B107" s="17">
        <v>240</v>
      </c>
    </row>
    <row r="108" spans="1:2">
      <c r="A108" s="16" t="s">
        <v>283</v>
      </c>
      <c r="B108" s="17">
        <v>120</v>
      </c>
    </row>
    <row r="109" spans="1:2">
      <c r="A109" s="16" t="s">
        <v>536</v>
      </c>
      <c r="B109" s="17">
        <v>60</v>
      </c>
    </row>
    <row r="110" spans="1:2">
      <c r="A110" s="16" t="s">
        <v>758</v>
      </c>
      <c r="B110" s="17">
        <v>80</v>
      </c>
    </row>
    <row r="111" spans="1:2">
      <c r="A111" s="16" t="s">
        <v>737</v>
      </c>
      <c r="B111" s="17">
        <v>80</v>
      </c>
    </row>
    <row r="112" spans="1:2">
      <c r="A112" s="16" t="s">
        <v>740</v>
      </c>
      <c r="B112" s="17">
        <v>80</v>
      </c>
    </row>
    <row r="113" spans="1:2">
      <c r="A113" s="16" t="s">
        <v>837</v>
      </c>
      <c r="B113" s="17">
        <v>80</v>
      </c>
    </row>
    <row r="114" spans="1:2">
      <c r="A114" s="16" t="s">
        <v>419</v>
      </c>
      <c r="B114" s="17">
        <v>120</v>
      </c>
    </row>
    <row r="115" spans="1:2">
      <c r="A115" s="16" t="s">
        <v>395</v>
      </c>
      <c r="B115" s="17">
        <v>160</v>
      </c>
    </row>
    <row r="116" spans="1:2">
      <c r="A116" s="16" t="s">
        <v>843</v>
      </c>
      <c r="B116" s="17">
        <v>100</v>
      </c>
    </row>
    <row r="117" spans="1:2">
      <c r="A117" s="16" t="s">
        <v>864</v>
      </c>
      <c r="B117" s="17">
        <v>160</v>
      </c>
    </row>
    <row r="118" spans="1:2">
      <c r="A118" s="16" t="s">
        <v>954</v>
      </c>
      <c r="B118" s="17">
        <v>160</v>
      </c>
    </row>
    <row r="119" spans="1:2">
      <c r="A119" s="16" t="s">
        <v>812</v>
      </c>
      <c r="B119" s="17">
        <v>80</v>
      </c>
    </row>
    <row r="120" spans="1:2">
      <c r="A120" s="16" t="s">
        <v>858</v>
      </c>
      <c r="B120" s="17">
        <v>60</v>
      </c>
    </row>
    <row r="121" spans="1:2">
      <c r="A121" s="16" t="s">
        <v>860</v>
      </c>
      <c r="B121" s="17">
        <v>60</v>
      </c>
    </row>
    <row r="122" spans="1:2">
      <c r="A122" s="16" t="s">
        <v>946</v>
      </c>
      <c r="B122" s="17">
        <v>60</v>
      </c>
    </row>
    <row r="123" spans="1:2">
      <c r="A123" s="16" t="s">
        <v>813</v>
      </c>
      <c r="B123" s="17">
        <v>80</v>
      </c>
    </row>
    <row r="124" spans="1:2">
      <c r="A124" s="16" t="s">
        <v>895</v>
      </c>
      <c r="B124" s="17">
        <v>40</v>
      </c>
    </row>
    <row r="125" spans="1:2">
      <c r="A125" s="16" t="s">
        <v>893</v>
      </c>
      <c r="B125" s="17">
        <v>60</v>
      </c>
    </row>
    <row r="126" spans="1:2">
      <c r="A126" s="16" t="s">
        <v>815</v>
      </c>
      <c r="B126" s="17">
        <v>60</v>
      </c>
    </row>
    <row r="127" spans="1:2">
      <c r="A127" s="16" t="s">
        <v>765</v>
      </c>
      <c r="B127" s="17">
        <v>60</v>
      </c>
    </row>
    <row r="128" spans="1:2">
      <c r="A128" s="16" t="s">
        <v>769</v>
      </c>
      <c r="B128" s="17">
        <v>80</v>
      </c>
    </row>
    <row r="129" spans="1:2">
      <c r="A129" s="16" t="s">
        <v>800</v>
      </c>
      <c r="B129" s="17">
        <v>60</v>
      </c>
    </row>
    <row r="130" spans="1:2">
      <c r="A130" s="16" t="s">
        <v>862</v>
      </c>
      <c r="B130" s="17">
        <v>60</v>
      </c>
    </row>
    <row r="131" spans="1:2">
      <c r="A131" s="16" t="s">
        <v>863</v>
      </c>
      <c r="B131" s="17">
        <v>60</v>
      </c>
    </row>
    <row r="132" spans="1:2">
      <c r="A132" s="16" t="s">
        <v>892</v>
      </c>
      <c r="B132" s="17">
        <v>60</v>
      </c>
    </row>
    <row r="133" spans="1:2">
      <c r="A133" s="16" t="s">
        <v>777</v>
      </c>
      <c r="B133" s="17">
        <v>80</v>
      </c>
    </row>
    <row r="134" spans="1:2">
      <c r="A134" s="16" t="s">
        <v>794</v>
      </c>
      <c r="B134" s="17">
        <v>80</v>
      </c>
    </row>
    <row r="135" spans="1:2">
      <c r="A135" s="16" t="s">
        <v>817</v>
      </c>
      <c r="B135" s="17">
        <v>60</v>
      </c>
    </row>
    <row r="136" spans="1:2">
      <c r="A136" s="16" t="s">
        <v>775</v>
      </c>
      <c r="B136" s="17">
        <v>80</v>
      </c>
    </row>
    <row r="137" spans="1:2">
      <c r="A137" s="16" t="s">
        <v>859</v>
      </c>
      <c r="B137" s="17">
        <v>60</v>
      </c>
    </row>
    <row r="138" spans="1:2">
      <c r="A138" s="16" t="s">
        <v>816</v>
      </c>
      <c r="B138" s="17">
        <v>80</v>
      </c>
    </row>
    <row r="139" spans="1:2">
      <c r="A139" s="16" t="s">
        <v>736</v>
      </c>
      <c r="B139" s="17">
        <v>80</v>
      </c>
    </row>
    <row r="140" spans="1:2">
      <c r="A140" s="16" t="s">
        <v>831</v>
      </c>
      <c r="B140" s="17">
        <v>60</v>
      </c>
    </row>
    <row r="141" spans="1:2">
      <c r="A141" s="16" t="s">
        <v>773</v>
      </c>
      <c r="B141" s="17">
        <v>80</v>
      </c>
    </row>
    <row r="142" spans="1:2">
      <c r="A142" s="16" t="s">
        <v>939</v>
      </c>
      <c r="B142" s="17">
        <v>40</v>
      </c>
    </row>
    <row r="143" spans="1:2">
      <c r="A143" s="16" t="s">
        <v>814</v>
      </c>
      <c r="B143" s="17">
        <v>60</v>
      </c>
    </row>
    <row r="144" spans="1:2">
      <c r="A144" s="16" t="s">
        <v>735</v>
      </c>
      <c r="B144" s="17">
        <v>80</v>
      </c>
    </row>
    <row r="145" spans="1:2">
      <c r="A145" s="16" t="s">
        <v>945</v>
      </c>
      <c r="B145" s="17">
        <v>60</v>
      </c>
    </row>
    <row r="146" spans="1:2">
      <c r="A146" s="16" t="s">
        <v>714</v>
      </c>
      <c r="B146" s="17">
        <v>60</v>
      </c>
    </row>
    <row r="147" spans="1:2">
      <c r="A147" s="16" t="s">
        <v>962</v>
      </c>
      <c r="B147" s="17">
        <v>80</v>
      </c>
    </row>
    <row r="148" spans="1:2">
      <c r="A148" s="16" t="s">
        <v>953</v>
      </c>
      <c r="B148" s="17">
        <v>100</v>
      </c>
    </row>
    <row r="149" spans="1:2">
      <c r="A149" s="16" t="s">
        <v>957</v>
      </c>
      <c r="B149" s="17">
        <v>80</v>
      </c>
    </row>
    <row r="150" spans="1:2">
      <c r="A150" s="16" t="s">
        <v>845</v>
      </c>
      <c r="B150" s="17">
        <v>80</v>
      </c>
    </row>
    <row r="151" spans="1:2">
      <c r="A151" s="16" t="s">
        <v>955</v>
      </c>
      <c r="B151" s="17">
        <v>80</v>
      </c>
    </row>
    <row r="152" spans="1:2">
      <c r="A152" s="16" t="s">
        <v>841</v>
      </c>
      <c r="B152" s="17">
        <v>80</v>
      </c>
    </row>
    <row r="153" spans="1:2">
      <c r="A153" s="16" t="s">
        <v>842</v>
      </c>
      <c r="B153" s="17">
        <v>80</v>
      </c>
    </row>
    <row r="154" spans="1:2">
      <c r="A154" s="16" t="s">
        <v>861</v>
      </c>
      <c r="B154" s="17">
        <v>160</v>
      </c>
    </row>
    <row r="155" spans="1:2">
      <c r="A155" s="16" t="s">
        <v>879</v>
      </c>
      <c r="B155" s="17">
        <v>80</v>
      </c>
    </row>
    <row r="156" spans="1:2">
      <c r="A156" s="16" t="s">
        <v>963</v>
      </c>
      <c r="B156" s="17">
        <v>80</v>
      </c>
    </row>
    <row r="157" spans="1:2">
      <c r="A157" s="16" t="s">
        <v>940</v>
      </c>
      <c r="B157" s="17">
        <v>80</v>
      </c>
    </row>
    <row r="158" spans="1:2">
      <c r="A158" s="16" t="s">
        <v>880</v>
      </c>
      <c r="B158" s="17">
        <v>80</v>
      </c>
    </row>
    <row r="159" spans="1:2">
      <c r="A159" s="16" t="s">
        <v>944</v>
      </c>
      <c r="B159" s="17">
        <v>80</v>
      </c>
    </row>
    <row r="160" spans="1:2">
      <c r="A160" s="16" t="s">
        <v>943</v>
      </c>
      <c r="B160" s="17">
        <v>80</v>
      </c>
    </row>
    <row r="161" spans="1:2">
      <c r="A161" s="16" t="s">
        <v>942</v>
      </c>
      <c r="B161" s="17">
        <v>80</v>
      </c>
    </row>
    <row r="162" spans="1:2">
      <c r="A162" s="16" t="s">
        <v>961</v>
      </c>
      <c r="B162" s="17">
        <v>80</v>
      </c>
    </row>
    <row r="163" spans="1:2">
      <c r="A163" s="16" t="s">
        <v>881</v>
      </c>
      <c r="B163" s="17">
        <v>80</v>
      </c>
    </row>
    <row r="164" spans="1:2">
      <c r="A164" s="16" t="s">
        <v>959</v>
      </c>
      <c r="B164" s="17">
        <v>80</v>
      </c>
    </row>
    <row r="165" spans="1:2">
      <c r="A165" s="16" t="s">
        <v>960</v>
      </c>
      <c r="B165" s="17">
        <v>80</v>
      </c>
    </row>
    <row r="166" spans="1:2">
      <c r="A166" s="16" t="s">
        <v>958</v>
      </c>
      <c r="B166" s="17">
        <v>80</v>
      </c>
    </row>
    <row r="167" spans="1:2">
      <c r="A167" s="16" t="s">
        <v>941</v>
      </c>
      <c r="B167" s="17">
        <v>80</v>
      </c>
    </row>
    <row r="168" spans="1:2">
      <c r="A168" s="16" t="s">
        <v>844</v>
      </c>
      <c r="B168" s="17">
        <v>80</v>
      </c>
    </row>
    <row r="169" spans="1:2">
      <c r="A169" s="16" t="s">
        <v>956</v>
      </c>
      <c r="B169" s="17">
        <v>80</v>
      </c>
    </row>
    <row r="170" spans="1:2">
      <c r="A170" s="16" t="s">
        <v>846</v>
      </c>
      <c r="B170" s="17">
        <v>80</v>
      </c>
    </row>
    <row r="171" spans="1:2">
      <c r="A171" s="16" t="s">
        <v>711</v>
      </c>
      <c r="B171" s="17">
        <v>120</v>
      </c>
    </row>
    <row r="172" spans="1:2">
      <c r="A172" s="16" t="s">
        <v>950</v>
      </c>
      <c r="B172" s="17">
        <v>40</v>
      </c>
    </row>
    <row r="173" spans="1:2">
      <c r="A173" s="16" t="s">
        <v>786</v>
      </c>
      <c r="B173" s="17">
        <v>80</v>
      </c>
    </row>
    <row r="174" spans="1:2">
      <c r="A174" s="16" t="s">
        <v>739</v>
      </c>
      <c r="B174" s="17">
        <v>80</v>
      </c>
    </row>
    <row r="175" spans="1:2">
      <c r="A175" s="16" t="s">
        <v>811</v>
      </c>
      <c r="B175" s="17">
        <v>80</v>
      </c>
    </row>
    <row r="176" spans="1:2">
      <c r="A176" s="16" t="s">
        <v>788</v>
      </c>
      <c r="B176" s="17">
        <v>120</v>
      </c>
    </row>
    <row r="177" spans="1:2">
      <c r="A177" s="16" t="s">
        <v>924</v>
      </c>
      <c r="B177" s="17">
        <v>60</v>
      </c>
    </row>
    <row r="178" spans="1:2">
      <c r="A178" s="16" t="s">
        <v>832</v>
      </c>
      <c r="B178" s="17">
        <v>60</v>
      </c>
    </row>
    <row r="179" spans="1:2">
      <c r="A179" s="16" t="s">
        <v>787</v>
      </c>
      <c r="B179" s="17">
        <v>140</v>
      </c>
    </row>
    <row r="180" spans="1:2">
      <c r="A180" s="16" t="s">
        <v>776</v>
      </c>
      <c r="B180" s="17">
        <v>80</v>
      </c>
    </row>
    <row r="181" spans="1:2">
      <c r="A181" s="16" t="s">
        <v>829</v>
      </c>
      <c r="B181" s="17">
        <v>60</v>
      </c>
    </row>
    <row r="182" spans="1:2">
      <c r="A182" s="16" t="s">
        <v>774</v>
      </c>
      <c r="B182" s="17">
        <v>180</v>
      </c>
    </row>
    <row r="183" spans="1:2">
      <c r="A183" s="16" t="s">
        <v>894</v>
      </c>
      <c r="B183" s="17">
        <v>60</v>
      </c>
    </row>
    <row r="184" spans="1:2">
      <c r="A184" s="16" t="s">
        <v>918</v>
      </c>
      <c r="B184" s="17">
        <v>60</v>
      </c>
    </row>
    <row r="185" spans="1:2">
      <c r="A185" s="16" t="s">
        <v>922</v>
      </c>
      <c r="B185" s="17">
        <v>100</v>
      </c>
    </row>
    <row r="186" spans="1:2">
      <c r="A186" s="16" t="s">
        <v>920</v>
      </c>
      <c r="B186" s="17">
        <v>80</v>
      </c>
    </row>
    <row r="187" spans="1:2">
      <c r="A187" s="16" t="s">
        <v>921</v>
      </c>
      <c r="B187" s="17">
        <v>100</v>
      </c>
    </row>
    <row r="188" spans="1:2">
      <c r="A188" s="16" t="s">
        <v>630</v>
      </c>
      <c r="B188" s="17">
        <v>80</v>
      </c>
    </row>
    <row r="189" spans="1:2">
      <c r="A189" s="16" t="s">
        <v>234</v>
      </c>
      <c r="B189" s="17">
        <v>80</v>
      </c>
    </row>
    <row r="190" spans="1:2">
      <c r="A190" s="16" t="s">
        <v>232</v>
      </c>
      <c r="B190" s="17">
        <v>80</v>
      </c>
    </row>
    <row r="191" spans="1:2">
      <c r="A191" s="16" t="s">
        <v>229</v>
      </c>
      <c r="B191" s="17">
        <v>120</v>
      </c>
    </row>
    <row r="192" spans="1:2">
      <c r="A192" s="16" t="s">
        <v>240</v>
      </c>
      <c r="B192" s="17">
        <v>100</v>
      </c>
    </row>
    <row r="193" spans="1:2">
      <c r="A193" s="16" t="s">
        <v>236</v>
      </c>
      <c r="B193" s="17">
        <v>100</v>
      </c>
    </row>
    <row r="194" spans="1:2">
      <c r="A194" s="16" t="s">
        <v>525</v>
      </c>
      <c r="B194" s="17">
        <v>260</v>
      </c>
    </row>
    <row r="195" spans="1:2">
      <c r="A195" s="16" t="s">
        <v>522</v>
      </c>
      <c r="B195" s="17">
        <v>60</v>
      </c>
    </row>
    <row r="196" spans="1:2">
      <c r="A196" s="16" t="s">
        <v>519</v>
      </c>
      <c r="B196" s="17">
        <v>60</v>
      </c>
    </row>
    <row r="197" spans="1:2">
      <c r="A197" s="16" t="s">
        <v>355</v>
      </c>
      <c r="B197" s="17">
        <v>140</v>
      </c>
    </row>
    <row r="198" spans="1:2">
      <c r="A198" s="16" t="s">
        <v>601</v>
      </c>
      <c r="B198" s="17">
        <v>60</v>
      </c>
    </row>
    <row r="199" spans="1:2">
      <c r="A199" s="16" t="s">
        <v>607</v>
      </c>
      <c r="B199" s="17">
        <v>40</v>
      </c>
    </row>
    <row r="200" spans="1:2">
      <c r="A200" s="16" t="s">
        <v>356</v>
      </c>
      <c r="B200" s="17">
        <v>80</v>
      </c>
    </row>
    <row r="201" spans="1:2">
      <c r="A201" s="16" t="s">
        <v>515</v>
      </c>
      <c r="B201" s="17">
        <v>80</v>
      </c>
    </row>
    <row r="202" spans="1:2">
      <c r="A202" s="16" t="s">
        <v>596</v>
      </c>
      <c r="B202" s="17">
        <v>60</v>
      </c>
    </row>
    <row r="203" spans="1:2">
      <c r="A203" s="16" t="s">
        <v>600</v>
      </c>
      <c r="B203" s="17">
        <v>60</v>
      </c>
    </row>
    <row r="204" spans="1:2">
      <c r="A204" s="16" t="s">
        <v>602</v>
      </c>
      <c r="B204" s="17">
        <v>120</v>
      </c>
    </row>
    <row r="205" spans="1:2">
      <c r="A205" s="16" t="s">
        <v>516</v>
      </c>
      <c r="B205" s="17">
        <v>100</v>
      </c>
    </row>
    <row r="206" spans="1:2">
      <c r="A206" s="16" t="s">
        <v>517</v>
      </c>
      <c r="B206" s="17">
        <v>100</v>
      </c>
    </row>
    <row r="207" spans="1:2">
      <c r="A207" s="16" t="s">
        <v>357</v>
      </c>
      <c r="B207" s="17">
        <v>140</v>
      </c>
    </row>
    <row r="208" spans="1:2">
      <c r="A208" s="16" t="s">
        <v>534</v>
      </c>
      <c r="B208" s="17">
        <v>80</v>
      </c>
    </row>
    <row r="209" spans="1:2">
      <c r="A209" s="16" t="s">
        <v>598</v>
      </c>
      <c r="B209" s="17">
        <v>120</v>
      </c>
    </row>
    <row r="210" spans="1:2">
      <c r="A210" s="16" t="s">
        <v>451</v>
      </c>
      <c r="B210" s="17">
        <v>100</v>
      </c>
    </row>
    <row r="211" spans="1:2">
      <c r="A211" s="16" t="s">
        <v>606</v>
      </c>
      <c r="B211" s="17">
        <v>80</v>
      </c>
    </row>
    <row r="212" spans="1:2">
      <c r="A212" s="16" t="s">
        <v>358</v>
      </c>
      <c r="B212" s="17">
        <v>140</v>
      </c>
    </row>
    <row r="213" spans="1:2">
      <c r="A213" s="16" t="s">
        <v>609</v>
      </c>
      <c r="B213" s="17">
        <v>100</v>
      </c>
    </row>
    <row r="214" spans="1:2">
      <c r="A214" s="16" t="s">
        <v>359</v>
      </c>
      <c r="B214" s="17">
        <v>60</v>
      </c>
    </row>
    <row r="215" spans="1:2">
      <c r="A215" s="16" t="s">
        <v>207</v>
      </c>
      <c r="B215" s="17">
        <v>80</v>
      </c>
    </row>
    <row r="216" spans="1:2">
      <c r="A216" s="16" t="s">
        <v>168</v>
      </c>
      <c r="B216" s="17">
        <v>100</v>
      </c>
    </row>
    <row r="217" spans="1:2">
      <c r="A217" s="16" t="s">
        <v>518</v>
      </c>
      <c r="B217" s="17">
        <v>60</v>
      </c>
    </row>
    <row r="218" spans="1:2">
      <c r="A218" s="16" t="s">
        <v>360</v>
      </c>
      <c r="B218" s="17">
        <v>80</v>
      </c>
    </row>
    <row r="219" spans="1:2">
      <c r="A219" s="16" t="s">
        <v>361</v>
      </c>
      <c r="B219" s="17">
        <v>140</v>
      </c>
    </row>
    <row r="220" spans="1:2">
      <c r="A220" s="16" t="s">
        <v>603</v>
      </c>
      <c r="B220" s="17">
        <v>40</v>
      </c>
    </row>
    <row r="221" spans="1:2">
      <c r="A221" s="16" t="s">
        <v>604</v>
      </c>
      <c r="B221" s="17">
        <v>40</v>
      </c>
    </row>
    <row r="222" spans="1:2">
      <c r="A222" s="16" t="s">
        <v>597</v>
      </c>
      <c r="B222" s="17">
        <v>60</v>
      </c>
    </row>
    <row r="223" spans="1:2">
      <c r="A223" s="16" t="s">
        <v>532</v>
      </c>
      <c r="B223" s="17">
        <v>100</v>
      </c>
    </row>
    <row r="224" spans="1:2">
      <c r="A224" s="16" t="s">
        <v>362</v>
      </c>
      <c r="B224" s="17">
        <v>80</v>
      </c>
    </row>
    <row r="225" spans="1:2">
      <c r="A225" s="16" t="s">
        <v>533</v>
      </c>
      <c r="B225" s="17">
        <v>60</v>
      </c>
    </row>
    <row r="226" spans="1:2">
      <c r="A226" s="16" t="s">
        <v>450</v>
      </c>
      <c r="B226" s="17">
        <v>60</v>
      </c>
    </row>
    <row r="227" spans="1:2">
      <c r="A227" s="16" t="s">
        <v>608</v>
      </c>
      <c r="B227" s="17">
        <v>40</v>
      </c>
    </row>
    <row r="228" spans="1:2">
      <c r="A228" s="16" t="s">
        <v>363</v>
      </c>
      <c r="B228" s="17">
        <v>60</v>
      </c>
    </row>
    <row r="229" spans="1:2">
      <c r="A229" s="16" t="s">
        <v>535</v>
      </c>
      <c r="B229" s="17">
        <v>80</v>
      </c>
    </row>
    <row r="230" spans="1:2">
      <c r="A230" s="16" t="s">
        <v>599</v>
      </c>
      <c r="B230" s="17">
        <v>120</v>
      </c>
    </row>
    <row r="231" spans="1:2">
      <c r="A231" s="16" t="s">
        <v>513</v>
      </c>
      <c r="B231" s="17">
        <v>80</v>
      </c>
    </row>
    <row r="232" spans="1:2">
      <c r="A232" s="16" t="s">
        <v>537</v>
      </c>
      <c r="B232" s="17">
        <v>80</v>
      </c>
    </row>
    <row r="233" spans="1:2">
      <c r="A233" s="16" t="s">
        <v>512</v>
      </c>
      <c r="B233" s="17">
        <v>80</v>
      </c>
    </row>
    <row r="234" spans="1:2">
      <c r="A234" s="16" t="s">
        <v>364</v>
      </c>
      <c r="B234" s="17">
        <v>60</v>
      </c>
    </row>
    <row r="235" spans="1:2">
      <c r="A235" s="16" t="s">
        <v>365</v>
      </c>
      <c r="B235" s="17">
        <v>80</v>
      </c>
    </row>
    <row r="236" spans="1:2">
      <c r="A236" s="16" t="s">
        <v>605</v>
      </c>
      <c r="B236" s="17">
        <v>40</v>
      </c>
    </row>
    <row r="237" spans="1:2">
      <c r="A237" s="16" t="s">
        <v>62</v>
      </c>
      <c r="B237" s="17">
        <v>140</v>
      </c>
    </row>
    <row r="238" spans="1:2">
      <c r="A238" s="16" t="s">
        <v>64</v>
      </c>
      <c r="B238" s="17">
        <v>60</v>
      </c>
    </row>
    <row r="239" spans="1:2">
      <c r="A239" s="16" t="s">
        <v>65</v>
      </c>
      <c r="B239" s="17">
        <v>100</v>
      </c>
    </row>
    <row r="240" spans="1:2">
      <c r="A240" s="16" t="s">
        <v>66</v>
      </c>
      <c r="B240" s="17">
        <v>100</v>
      </c>
    </row>
    <row r="241" spans="1:2">
      <c r="A241" s="16" t="s">
        <v>67</v>
      </c>
      <c r="B241" s="17">
        <v>40</v>
      </c>
    </row>
    <row r="242" spans="1:2">
      <c r="A242" s="16" t="s">
        <v>654</v>
      </c>
      <c r="B242" s="17">
        <v>60</v>
      </c>
    </row>
    <row r="243" spans="1:2">
      <c r="A243" s="16" t="s">
        <v>437</v>
      </c>
      <c r="B243" s="17">
        <v>80</v>
      </c>
    </row>
    <row r="244" spans="1:2">
      <c r="A244" s="16" t="s">
        <v>194</v>
      </c>
      <c r="B244" s="17">
        <v>60</v>
      </c>
    </row>
    <row r="245" spans="1:2">
      <c r="A245" s="16" t="s">
        <v>438</v>
      </c>
      <c r="B245" s="17">
        <v>60</v>
      </c>
    </row>
    <row r="246" spans="1:2">
      <c r="A246" s="16" t="s">
        <v>439</v>
      </c>
      <c r="B246" s="17">
        <v>60</v>
      </c>
    </row>
    <row r="247" spans="1:2">
      <c r="A247" s="16" t="s">
        <v>440</v>
      </c>
      <c r="B247" s="17">
        <v>60</v>
      </c>
    </row>
    <row r="248" spans="1:2">
      <c r="A248" s="16" t="s">
        <v>195</v>
      </c>
      <c r="B248" s="17">
        <v>60</v>
      </c>
    </row>
    <row r="249" spans="1:2">
      <c r="A249" s="16" t="s">
        <v>441</v>
      </c>
      <c r="B249" s="17">
        <v>80</v>
      </c>
    </row>
    <row r="250" spans="1:2">
      <c r="A250" s="16" t="s">
        <v>948</v>
      </c>
      <c r="B250" s="17">
        <v>100</v>
      </c>
    </row>
    <row r="251" spans="1:2">
      <c r="A251" s="16" t="s">
        <v>914</v>
      </c>
      <c r="B251" s="17">
        <v>80</v>
      </c>
    </row>
    <row r="252" spans="1:2">
      <c r="A252" s="16" t="s">
        <v>913</v>
      </c>
      <c r="B252" s="17">
        <v>80</v>
      </c>
    </row>
    <row r="253" spans="1:2">
      <c r="A253" s="16" t="s">
        <v>718</v>
      </c>
      <c r="B253" s="17">
        <v>80</v>
      </c>
    </row>
    <row r="254" spans="1:2">
      <c r="A254" s="16" t="s">
        <v>912</v>
      </c>
      <c r="B254" s="17">
        <v>80</v>
      </c>
    </row>
    <row r="255" spans="1:2">
      <c r="A255" s="16" t="s">
        <v>720</v>
      </c>
      <c r="B255" s="17">
        <v>80</v>
      </c>
    </row>
    <row r="256" spans="1:2">
      <c r="A256" s="16" t="s">
        <v>915</v>
      </c>
      <c r="B256" s="17">
        <v>100</v>
      </c>
    </row>
    <row r="257" spans="1:2">
      <c r="A257" s="16" t="s">
        <v>640</v>
      </c>
      <c r="B257" s="17">
        <v>180</v>
      </c>
    </row>
    <row r="258" spans="1:2">
      <c r="A258" s="16" t="s">
        <v>644</v>
      </c>
      <c r="B258" s="17">
        <v>60</v>
      </c>
    </row>
    <row r="259" spans="1:2">
      <c r="A259" s="16" t="s">
        <v>68</v>
      </c>
      <c r="B259" s="17">
        <v>100</v>
      </c>
    </row>
    <row r="260" spans="1:2">
      <c r="A260" s="16" t="s">
        <v>370</v>
      </c>
      <c r="B260" s="17">
        <v>60</v>
      </c>
    </row>
    <row r="261" spans="1:2">
      <c r="A261" s="16" t="s">
        <v>215</v>
      </c>
      <c r="B261" s="17">
        <v>40</v>
      </c>
    </row>
    <row r="262" spans="1:2">
      <c r="A262" s="16" t="s">
        <v>155</v>
      </c>
      <c r="B262" s="17">
        <v>60</v>
      </c>
    </row>
    <row r="263" spans="1:2">
      <c r="A263" s="16" t="s">
        <v>255</v>
      </c>
      <c r="B263" s="17">
        <v>60</v>
      </c>
    </row>
    <row r="264" spans="1:2">
      <c r="A264" s="16" t="s">
        <v>367</v>
      </c>
      <c r="B264" s="17">
        <v>80</v>
      </c>
    </row>
    <row r="265" spans="1:2">
      <c r="A265" s="16" t="s">
        <v>156</v>
      </c>
      <c r="B265" s="17">
        <v>80</v>
      </c>
    </row>
    <row r="266" spans="1:2">
      <c r="A266" s="16" t="s">
        <v>368</v>
      </c>
      <c r="B266" s="17">
        <v>40</v>
      </c>
    </row>
    <row r="267" spans="1:2">
      <c r="A267" s="16" t="s">
        <v>667</v>
      </c>
      <c r="B267" s="17">
        <v>80</v>
      </c>
    </row>
    <row r="268" spans="1:2">
      <c r="A268" s="16" t="s">
        <v>69</v>
      </c>
      <c r="B268" s="17">
        <v>140</v>
      </c>
    </row>
    <row r="269" spans="1:2">
      <c r="A269" s="16" t="s">
        <v>297</v>
      </c>
      <c r="B269" s="17">
        <v>60</v>
      </c>
    </row>
    <row r="270" spans="1:2">
      <c r="A270" s="16" t="s">
        <v>414</v>
      </c>
      <c r="B270" s="17">
        <v>100</v>
      </c>
    </row>
    <row r="271" spans="1:2">
      <c r="A271" s="16" t="s">
        <v>252</v>
      </c>
      <c r="B271" s="17">
        <v>80</v>
      </c>
    </row>
    <row r="272" spans="1:2">
      <c r="A272" s="16" t="s">
        <v>539</v>
      </c>
      <c r="B272" s="17">
        <v>60</v>
      </c>
    </row>
    <row r="273" spans="1:2">
      <c r="A273" s="16" t="s">
        <v>253</v>
      </c>
      <c r="B273" s="17">
        <v>80</v>
      </c>
    </row>
    <row r="274" spans="1:2">
      <c r="A274" s="16" t="s">
        <v>540</v>
      </c>
      <c r="B274" s="17">
        <v>60</v>
      </c>
    </row>
    <row r="275" spans="1:2">
      <c r="A275" s="16" t="s">
        <v>541</v>
      </c>
      <c r="B275" s="17">
        <v>60</v>
      </c>
    </row>
    <row r="276" spans="1:2">
      <c r="A276" s="16" t="s">
        <v>343</v>
      </c>
      <c r="B276" s="17">
        <v>60</v>
      </c>
    </row>
    <row r="277" spans="1:2">
      <c r="A277" s="16" t="s">
        <v>158</v>
      </c>
      <c r="B277" s="17">
        <v>80</v>
      </c>
    </row>
    <row r="278" spans="1:2">
      <c r="A278" s="16" t="s">
        <v>466</v>
      </c>
      <c r="B278" s="17">
        <v>80</v>
      </c>
    </row>
    <row r="279" spans="1:2">
      <c r="A279" s="16" t="s">
        <v>296</v>
      </c>
      <c r="B279" s="17">
        <v>80</v>
      </c>
    </row>
    <row r="280" spans="1:2">
      <c r="A280" s="16" t="s">
        <v>371</v>
      </c>
      <c r="B280" s="17">
        <v>100</v>
      </c>
    </row>
    <row r="281" spans="1:2">
      <c r="A281" s="16" t="s">
        <v>613</v>
      </c>
      <c r="B281" s="17">
        <v>40</v>
      </c>
    </row>
    <row r="282" spans="1:2">
      <c r="A282" s="16" t="s">
        <v>157</v>
      </c>
      <c r="B282" s="17">
        <v>80</v>
      </c>
    </row>
    <row r="283" spans="1:2">
      <c r="A283" s="16" t="s">
        <v>70</v>
      </c>
      <c r="B283" s="17">
        <v>100</v>
      </c>
    </row>
    <row r="284" spans="1:2">
      <c r="A284" s="16" t="s">
        <v>71</v>
      </c>
      <c r="B284" s="17">
        <v>40</v>
      </c>
    </row>
    <row r="285" spans="1:2">
      <c r="A285" s="16" t="s">
        <v>216</v>
      </c>
      <c r="B285" s="17">
        <v>40</v>
      </c>
    </row>
    <row r="286" spans="1:2">
      <c r="A286" s="16" t="s">
        <v>219</v>
      </c>
      <c r="B286" s="17">
        <v>60</v>
      </c>
    </row>
    <row r="287" spans="1:2">
      <c r="A287" s="16" t="s">
        <v>220</v>
      </c>
      <c r="B287" s="17">
        <v>80</v>
      </c>
    </row>
    <row r="288" spans="1:2">
      <c r="A288" s="16" t="s">
        <v>369</v>
      </c>
      <c r="B288" s="17">
        <v>40</v>
      </c>
    </row>
    <row r="289" spans="1:2">
      <c r="A289" s="16" t="s">
        <v>72</v>
      </c>
      <c r="B289" s="17">
        <v>120</v>
      </c>
    </row>
    <row r="290" spans="1:2">
      <c r="A290" s="16" t="s">
        <v>217</v>
      </c>
      <c r="B290" s="17">
        <v>60</v>
      </c>
    </row>
    <row r="291" spans="1:2">
      <c r="A291" s="16" t="s">
        <v>261</v>
      </c>
      <c r="B291" s="17">
        <v>100</v>
      </c>
    </row>
    <row r="292" spans="1:2">
      <c r="A292" s="16" t="s">
        <v>148</v>
      </c>
      <c r="B292" s="17">
        <v>60</v>
      </c>
    </row>
    <row r="293" spans="1:2">
      <c r="A293" s="16" t="s">
        <v>163</v>
      </c>
      <c r="B293" s="17">
        <v>60</v>
      </c>
    </row>
    <row r="294" spans="1:2">
      <c r="A294" s="16" t="s">
        <v>614</v>
      </c>
      <c r="B294" s="17">
        <v>40</v>
      </c>
    </row>
    <row r="295" spans="1:2">
      <c r="A295" s="16" t="s">
        <v>165</v>
      </c>
      <c r="B295" s="17">
        <v>80</v>
      </c>
    </row>
    <row r="296" spans="1:2">
      <c r="A296" s="16" t="s">
        <v>159</v>
      </c>
      <c r="B296" s="17">
        <v>80</v>
      </c>
    </row>
    <row r="297" spans="1:2">
      <c r="A297" s="16" t="s">
        <v>73</v>
      </c>
      <c r="B297" s="17">
        <v>80</v>
      </c>
    </row>
    <row r="298" spans="1:2">
      <c r="A298" s="16" t="s">
        <v>74</v>
      </c>
      <c r="B298" s="17">
        <v>100</v>
      </c>
    </row>
    <row r="299" spans="1:2">
      <c r="A299" s="16" t="s">
        <v>366</v>
      </c>
      <c r="B299" s="17">
        <v>60</v>
      </c>
    </row>
    <row r="300" spans="1:2">
      <c r="A300" s="16" t="s">
        <v>542</v>
      </c>
      <c r="B300" s="17">
        <v>60</v>
      </c>
    </row>
    <row r="301" spans="1:2">
      <c r="A301" s="16" t="s">
        <v>221</v>
      </c>
      <c r="B301" s="17">
        <v>60</v>
      </c>
    </row>
    <row r="302" spans="1:2">
      <c r="A302" s="16" t="s">
        <v>164</v>
      </c>
      <c r="B302" s="17">
        <v>60</v>
      </c>
    </row>
    <row r="303" spans="1:2">
      <c r="A303" s="16" t="s">
        <v>639</v>
      </c>
      <c r="B303" s="17">
        <v>20</v>
      </c>
    </row>
    <row r="304" spans="1:2">
      <c r="A304" s="16" t="s">
        <v>618</v>
      </c>
      <c r="B304" s="17">
        <v>80</v>
      </c>
    </row>
    <row r="305" spans="1:2">
      <c r="A305" s="16" t="s">
        <v>185</v>
      </c>
      <c r="B305" s="17">
        <v>100</v>
      </c>
    </row>
    <row r="306" spans="1:2">
      <c r="A306" s="16" t="s">
        <v>254</v>
      </c>
      <c r="B306" s="17">
        <v>320</v>
      </c>
    </row>
    <row r="307" spans="1:2">
      <c r="A307" s="16" t="s">
        <v>882</v>
      </c>
      <c r="B307" s="17">
        <v>80</v>
      </c>
    </row>
    <row r="308" spans="1:2">
      <c r="A308" s="16" t="s">
        <v>951</v>
      </c>
      <c r="B308" s="17">
        <v>40</v>
      </c>
    </row>
    <row r="309" spans="1:2">
      <c r="A309" s="16" t="s">
        <v>722</v>
      </c>
      <c r="B309" s="17">
        <v>80</v>
      </c>
    </row>
    <row r="310" spans="1:2">
      <c r="A310" s="16" t="s">
        <v>850</v>
      </c>
      <c r="B310" s="17">
        <v>60</v>
      </c>
    </row>
    <row r="311" spans="1:2">
      <c r="A311" s="16" t="s">
        <v>911</v>
      </c>
      <c r="B311" s="17">
        <v>80</v>
      </c>
    </row>
    <row r="312" spans="1:2">
      <c r="A312" s="16" t="s">
        <v>233</v>
      </c>
      <c r="B312" s="17">
        <v>100</v>
      </c>
    </row>
    <row r="313" spans="1:2">
      <c r="A313" s="16" t="s">
        <v>454</v>
      </c>
      <c r="B313" s="17">
        <v>80</v>
      </c>
    </row>
    <row r="314" spans="1:2">
      <c r="A314" s="16" t="s">
        <v>235</v>
      </c>
      <c r="B314" s="17">
        <v>100</v>
      </c>
    </row>
    <row r="315" spans="1:2">
      <c r="A315" s="16" t="s">
        <v>595</v>
      </c>
      <c r="B315" s="17">
        <v>60</v>
      </c>
    </row>
    <row r="316" spans="1:2">
      <c r="A316" s="16" t="s">
        <v>647</v>
      </c>
      <c r="B316" s="17">
        <v>100</v>
      </c>
    </row>
    <row r="317" spans="1:2">
      <c r="A317" s="16" t="s">
        <v>653</v>
      </c>
      <c r="B317" s="17">
        <v>40</v>
      </c>
    </row>
    <row r="318" spans="1:2">
      <c r="A318" s="16" t="s">
        <v>421</v>
      </c>
      <c r="B318" s="17">
        <v>60</v>
      </c>
    </row>
    <row r="319" spans="1:2">
      <c r="A319" s="16" t="s">
        <v>334</v>
      </c>
      <c r="B319" s="17">
        <v>120</v>
      </c>
    </row>
    <row r="320" spans="1:2">
      <c r="A320" s="16" t="s">
        <v>422</v>
      </c>
      <c r="B320" s="17">
        <v>120</v>
      </c>
    </row>
    <row r="321" spans="1:2">
      <c r="A321" s="16" t="s">
        <v>423</v>
      </c>
      <c r="B321" s="17">
        <v>60</v>
      </c>
    </row>
    <row r="322" spans="1:2">
      <c r="A322" s="16" t="s">
        <v>424</v>
      </c>
      <c r="B322" s="17">
        <v>120</v>
      </c>
    </row>
    <row r="323" spans="1:2">
      <c r="A323" s="16" t="s">
        <v>425</v>
      </c>
      <c r="B323" s="17">
        <v>60</v>
      </c>
    </row>
    <row r="324" spans="1:2">
      <c r="A324" s="16" t="s">
        <v>426</v>
      </c>
      <c r="B324" s="17">
        <v>120</v>
      </c>
    </row>
    <row r="325" spans="1:2">
      <c r="A325" s="16" t="s">
        <v>427</v>
      </c>
      <c r="B325" s="17">
        <v>60</v>
      </c>
    </row>
    <row r="326" spans="1:2">
      <c r="A326" s="16" t="s">
        <v>428</v>
      </c>
      <c r="B326" s="17">
        <v>60</v>
      </c>
    </row>
    <row r="327" spans="1:2">
      <c r="A327" s="16" t="s">
        <v>429</v>
      </c>
      <c r="B327" s="17">
        <v>60</v>
      </c>
    </row>
    <row r="328" spans="1:2">
      <c r="A328" s="16" t="s">
        <v>430</v>
      </c>
      <c r="B328" s="17">
        <v>60</v>
      </c>
    </row>
    <row r="329" spans="1:2">
      <c r="A329" s="16" t="s">
        <v>638</v>
      </c>
      <c r="B329" s="17">
        <v>40</v>
      </c>
    </row>
    <row r="330" spans="1:2">
      <c r="A330" s="16" t="s">
        <v>333</v>
      </c>
      <c r="B330" s="17">
        <v>60</v>
      </c>
    </row>
    <row r="331" spans="1:2">
      <c r="A331" s="16" t="s">
        <v>780</v>
      </c>
      <c r="B331" s="17">
        <v>400</v>
      </c>
    </row>
    <row r="332" spans="1:2">
      <c r="A332" s="16" t="s">
        <v>734</v>
      </c>
      <c r="B332" s="17">
        <v>80</v>
      </c>
    </row>
    <row r="333" spans="1:2">
      <c r="A333" s="16" t="s">
        <v>835</v>
      </c>
      <c r="B333" s="17">
        <v>60</v>
      </c>
    </row>
    <row r="334" spans="1:2">
      <c r="A334" s="16" t="s">
        <v>896</v>
      </c>
      <c r="B334" s="17">
        <v>60</v>
      </c>
    </row>
    <row r="335" spans="1:2">
      <c r="A335" s="16" t="s">
        <v>265</v>
      </c>
      <c r="B335" s="17">
        <v>80</v>
      </c>
    </row>
    <row r="336" spans="1:2">
      <c r="A336" s="16" t="s">
        <v>266</v>
      </c>
      <c r="B336" s="17">
        <v>80</v>
      </c>
    </row>
    <row r="337" spans="1:2">
      <c r="A337" s="16" t="s">
        <v>267</v>
      </c>
      <c r="B337" s="17">
        <v>80</v>
      </c>
    </row>
    <row r="338" spans="1:2">
      <c r="A338" s="16" t="s">
        <v>472</v>
      </c>
      <c r="B338" s="17">
        <v>60</v>
      </c>
    </row>
    <row r="339" spans="1:2">
      <c r="A339" s="16" t="s">
        <v>476</v>
      </c>
      <c r="B339" s="17">
        <v>60</v>
      </c>
    </row>
    <row r="340" spans="1:2">
      <c r="A340" s="16" t="s">
        <v>315</v>
      </c>
      <c r="B340" s="17">
        <v>120</v>
      </c>
    </row>
    <row r="341" spans="1:2">
      <c r="A341" s="16" t="s">
        <v>318</v>
      </c>
      <c r="B341" s="17">
        <v>40</v>
      </c>
    </row>
    <row r="342" spans="1:2">
      <c r="A342" s="16" t="s">
        <v>610</v>
      </c>
      <c r="B342" s="17">
        <v>60</v>
      </c>
    </row>
    <row r="343" spans="1:2">
      <c r="A343" s="16" t="s">
        <v>316</v>
      </c>
      <c r="B343" s="17">
        <v>60</v>
      </c>
    </row>
    <row r="344" spans="1:2">
      <c r="A344" s="16" t="s">
        <v>197</v>
      </c>
      <c r="B344" s="17">
        <v>120</v>
      </c>
    </row>
    <row r="345" spans="1:2">
      <c r="A345" s="16" t="s">
        <v>198</v>
      </c>
      <c r="B345" s="17">
        <v>80</v>
      </c>
    </row>
    <row r="346" spans="1:2">
      <c r="A346" s="16" t="s">
        <v>317</v>
      </c>
      <c r="B346" s="17">
        <v>60</v>
      </c>
    </row>
    <row r="347" spans="1:2">
      <c r="A347" s="16" t="s">
        <v>523</v>
      </c>
      <c r="B347" s="17">
        <v>60</v>
      </c>
    </row>
    <row r="348" spans="1:2">
      <c r="A348" s="16" t="s">
        <v>657</v>
      </c>
      <c r="B348" s="17">
        <v>80</v>
      </c>
    </row>
    <row r="349" spans="1:2">
      <c r="A349" s="16" t="s">
        <v>131</v>
      </c>
      <c r="B349" s="17">
        <v>520</v>
      </c>
    </row>
    <row r="350" spans="1:2">
      <c r="A350" s="16" t="s">
        <v>675</v>
      </c>
      <c r="B350" s="17">
        <v>60</v>
      </c>
    </row>
    <row r="351" spans="1:2">
      <c r="A351" s="16" t="s">
        <v>488</v>
      </c>
      <c r="B351" s="17">
        <v>80</v>
      </c>
    </row>
    <row r="352" spans="1:2">
      <c r="A352" s="16" t="s">
        <v>567</v>
      </c>
      <c r="B352" s="17">
        <v>100</v>
      </c>
    </row>
    <row r="353" spans="1:2">
      <c r="A353" s="16" t="s">
        <v>664</v>
      </c>
      <c r="B353" s="17">
        <v>40</v>
      </c>
    </row>
    <row r="354" spans="1:2">
      <c r="A354" s="16" t="s">
        <v>445</v>
      </c>
      <c r="B354" s="17">
        <v>140</v>
      </c>
    </row>
    <row r="355" spans="1:2">
      <c r="A355" s="16" t="s">
        <v>290</v>
      </c>
      <c r="B355" s="17">
        <v>80</v>
      </c>
    </row>
    <row r="356" spans="1:2">
      <c r="A356" s="16" t="s">
        <v>413</v>
      </c>
      <c r="B356" s="17">
        <v>100</v>
      </c>
    </row>
    <row r="357" spans="1:2">
      <c r="A357" s="16" t="s">
        <v>200</v>
      </c>
      <c r="B357" s="17">
        <v>100</v>
      </c>
    </row>
    <row r="358" spans="1:2">
      <c r="A358" s="16" t="s">
        <v>666</v>
      </c>
      <c r="B358" s="17">
        <v>40</v>
      </c>
    </row>
    <row r="359" spans="1:2">
      <c r="A359" s="16" t="s">
        <v>196</v>
      </c>
      <c r="B359" s="17">
        <v>80</v>
      </c>
    </row>
    <row r="360" spans="1:2">
      <c r="A360" s="16" t="s">
        <v>291</v>
      </c>
      <c r="B360" s="17">
        <v>100</v>
      </c>
    </row>
    <row r="361" spans="1:2">
      <c r="A361" s="16" t="s">
        <v>677</v>
      </c>
      <c r="B361" s="17">
        <v>40</v>
      </c>
    </row>
    <row r="362" spans="1:2">
      <c r="A362" s="16" t="s">
        <v>663</v>
      </c>
      <c r="B362" s="17">
        <v>60</v>
      </c>
    </row>
    <row r="363" spans="1:2">
      <c r="A363" s="16" t="s">
        <v>201</v>
      </c>
      <c r="B363" s="17">
        <v>80</v>
      </c>
    </row>
    <row r="364" spans="1:2">
      <c r="A364" s="16" t="s">
        <v>658</v>
      </c>
      <c r="B364" s="17">
        <v>80</v>
      </c>
    </row>
    <row r="365" spans="1:2">
      <c r="A365" s="16" t="s">
        <v>446</v>
      </c>
      <c r="B365" s="17">
        <v>100</v>
      </c>
    </row>
    <row r="366" spans="1:2">
      <c r="A366" s="16" t="s">
        <v>285</v>
      </c>
      <c r="B366" s="17">
        <v>60</v>
      </c>
    </row>
    <row r="367" spans="1:2">
      <c r="A367" s="16" t="s">
        <v>199</v>
      </c>
      <c r="B367" s="17">
        <v>60</v>
      </c>
    </row>
    <row r="368" spans="1:2">
      <c r="A368" s="16" t="s">
        <v>442</v>
      </c>
      <c r="B368" s="17">
        <v>60</v>
      </c>
    </row>
    <row r="369" spans="1:2">
      <c r="A369" s="16" t="s">
        <v>289</v>
      </c>
      <c r="B369" s="17">
        <v>40</v>
      </c>
    </row>
    <row r="370" spans="1:2">
      <c r="A370" s="16" t="s">
        <v>661</v>
      </c>
      <c r="B370" s="17">
        <v>40</v>
      </c>
    </row>
    <row r="371" spans="1:2">
      <c r="A371" s="16" t="s">
        <v>323</v>
      </c>
      <c r="B371" s="17">
        <v>80</v>
      </c>
    </row>
    <row r="372" spans="1:2">
      <c r="A372" s="16" t="s">
        <v>284</v>
      </c>
      <c r="B372" s="17">
        <v>100</v>
      </c>
    </row>
    <row r="373" spans="1:2">
      <c r="A373" s="16" t="s">
        <v>447</v>
      </c>
      <c r="B373" s="17">
        <v>120</v>
      </c>
    </row>
    <row r="374" spans="1:2">
      <c r="A374" s="16" t="s">
        <v>566</v>
      </c>
      <c r="B374" s="17">
        <v>60</v>
      </c>
    </row>
    <row r="375" spans="1:2">
      <c r="A375" s="16" t="s">
        <v>202</v>
      </c>
      <c r="B375" s="17">
        <v>40</v>
      </c>
    </row>
    <row r="376" spans="1:2">
      <c r="A376" s="16" t="s">
        <v>564</v>
      </c>
      <c r="B376" s="17">
        <v>40</v>
      </c>
    </row>
    <row r="377" spans="1:2">
      <c r="A377" s="16" t="s">
        <v>565</v>
      </c>
      <c r="B377" s="17">
        <v>60</v>
      </c>
    </row>
    <row r="378" spans="1:2">
      <c r="A378" s="16" t="s">
        <v>521</v>
      </c>
      <c r="B378" s="17">
        <v>60</v>
      </c>
    </row>
    <row r="379" spans="1:2">
      <c r="A379" s="16" t="s">
        <v>662</v>
      </c>
      <c r="B379" s="17">
        <v>60</v>
      </c>
    </row>
    <row r="380" spans="1:2">
      <c r="A380" s="16" t="s">
        <v>520</v>
      </c>
      <c r="B380" s="17">
        <v>60</v>
      </c>
    </row>
    <row r="381" spans="1:2">
      <c r="A381" s="16" t="s">
        <v>288</v>
      </c>
      <c r="B381" s="17">
        <v>100</v>
      </c>
    </row>
    <row r="382" spans="1:2">
      <c r="A382" s="16" t="s">
        <v>286</v>
      </c>
      <c r="B382" s="17">
        <v>80</v>
      </c>
    </row>
    <row r="383" spans="1:2">
      <c r="A383" s="16" t="s">
        <v>75</v>
      </c>
      <c r="B383" s="17">
        <v>60</v>
      </c>
    </row>
    <row r="384" spans="1:2">
      <c r="A384" s="16" t="s">
        <v>76</v>
      </c>
      <c r="B384" s="17">
        <v>100</v>
      </c>
    </row>
    <row r="385" spans="1:2">
      <c r="A385" s="16" t="s">
        <v>77</v>
      </c>
      <c r="B385" s="17">
        <v>100</v>
      </c>
    </row>
    <row r="386" spans="1:2">
      <c r="A386" s="16" t="s">
        <v>560</v>
      </c>
      <c r="B386" s="17">
        <v>80</v>
      </c>
    </row>
    <row r="387" spans="1:2">
      <c r="A387" s="16" t="s">
        <v>561</v>
      </c>
      <c r="B387" s="17">
        <v>80</v>
      </c>
    </row>
    <row r="388" spans="1:2">
      <c r="A388" s="16" t="s">
        <v>78</v>
      </c>
      <c r="B388" s="17">
        <v>60</v>
      </c>
    </row>
    <row r="389" spans="1:2">
      <c r="A389" s="16" t="s">
        <v>154</v>
      </c>
      <c r="B389" s="17">
        <v>40</v>
      </c>
    </row>
    <row r="390" spans="1:2">
      <c r="A390" s="16" t="s">
        <v>86</v>
      </c>
      <c r="B390" s="17">
        <v>140</v>
      </c>
    </row>
    <row r="391" spans="1:2">
      <c r="A391" s="16" t="s">
        <v>558</v>
      </c>
      <c r="B391" s="17">
        <v>80</v>
      </c>
    </row>
    <row r="392" spans="1:2">
      <c r="A392" s="16" t="s">
        <v>477</v>
      </c>
      <c r="B392" s="17">
        <v>60</v>
      </c>
    </row>
    <row r="393" spans="1:2">
      <c r="A393" s="16" t="s">
        <v>146</v>
      </c>
      <c r="B393" s="17">
        <v>60</v>
      </c>
    </row>
    <row r="394" spans="1:2">
      <c r="A394" s="16" t="s">
        <v>150</v>
      </c>
      <c r="B394" s="17">
        <v>80</v>
      </c>
    </row>
    <row r="395" spans="1:2">
      <c r="A395" s="16" t="s">
        <v>79</v>
      </c>
      <c r="B395" s="17">
        <v>60</v>
      </c>
    </row>
    <row r="396" spans="1:2">
      <c r="A396" s="16" t="s">
        <v>80</v>
      </c>
      <c r="B396" s="17">
        <v>60</v>
      </c>
    </row>
    <row r="397" spans="1:2">
      <c r="A397" s="16" t="s">
        <v>81</v>
      </c>
      <c r="B397" s="17">
        <v>80</v>
      </c>
    </row>
    <row r="398" spans="1:2">
      <c r="A398" s="16" t="s">
        <v>82</v>
      </c>
      <c r="B398" s="17">
        <v>60</v>
      </c>
    </row>
    <row r="399" spans="1:2">
      <c r="A399" s="16" t="s">
        <v>557</v>
      </c>
      <c r="B399" s="17">
        <v>80</v>
      </c>
    </row>
    <row r="400" spans="1:2">
      <c r="A400" s="16" t="s">
        <v>559</v>
      </c>
      <c r="B400" s="17">
        <v>80</v>
      </c>
    </row>
    <row r="401" spans="1:2">
      <c r="A401" s="16" t="s">
        <v>142</v>
      </c>
      <c r="B401" s="17">
        <v>120</v>
      </c>
    </row>
    <row r="402" spans="1:2">
      <c r="A402" s="16" t="s">
        <v>152</v>
      </c>
      <c r="B402" s="17">
        <v>40</v>
      </c>
    </row>
    <row r="403" spans="1:2">
      <c r="A403" s="16" t="s">
        <v>645</v>
      </c>
      <c r="B403" s="17">
        <v>60</v>
      </c>
    </row>
    <row r="404" spans="1:2">
      <c r="A404" s="16" t="s">
        <v>83</v>
      </c>
      <c r="B404" s="17">
        <v>60</v>
      </c>
    </row>
    <row r="405" spans="1:2">
      <c r="A405" s="16" t="s">
        <v>144</v>
      </c>
      <c r="B405" s="17">
        <v>60</v>
      </c>
    </row>
    <row r="406" spans="1:2">
      <c r="A406" s="16" t="s">
        <v>84</v>
      </c>
      <c r="B406" s="17">
        <v>60</v>
      </c>
    </row>
    <row r="407" spans="1:2">
      <c r="A407" s="16" t="s">
        <v>151</v>
      </c>
      <c r="B407" s="17">
        <v>40</v>
      </c>
    </row>
    <row r="408" spans="1:2">
      <c r="A408" s="16" t="s">
        <v>646</v>
      </c>
      <c r="B408" s="17">
        <v>60</v>
      </c>
    </row>
    <row r="409" spans="1:2">
      <c r="A409" s="16" t="s">
        <v>443</v>
      </c>
      <c r="B409" s="17">
        <v>60</v>
      </c>
    </row>
    <row r="410" spans="1:2">
      <c r="A410" s="16" t="s">
        <v>85</v>
      </c>
      <c r="B410" s="17">
        <v>100</v>
      </c>
    </row>
    <row r="411" spans="1:2">
      <c r="A411" s="16" t="s">
        <v>153</v>
      </c>
      <c r="B411" s="17">
        <v>100</v>
      </c>
    </row>
    <row r="412" spans="1:2">
      <c r="A412" s="16" t="s">
        <v>149</v>
      </c>
      <c r="B412" s="17">
        <v>40</v>
      </c>
    </row>
    <row r="413" spans="1:2">
      <c r="A413" s="16" t="s">
        <v>145</v>
      </c>
      <c r="B413" s="17">
        <v>60</v>
      </c>
    </row>
    <row r="414" spans="1:2">
      <c r="A414" s="16" t="s">
        <v>132</v>
      </c>
      <c r="B414" s="17">
        <v>180</v>
      </c>
    </row>
    <row r="415" spans="1:2">
      <c r="A415" s="16" t="s">
        <v>529</v>
      </c>
      <c r="B415" s="17">
        <v>80</v>
      </c>
    </row>
    <row r="416" spans="1:2">
      <c r="A416" s="16" t="s">
        <v>528</v>
      </c>
      <c r="B416" s="17">
        <v>40</v>
      </c>
    </row>
    <row r="417" spans="1:2">
      <c r="A417" s="16" t="s">
        <v>486</v>
      </c>
      <c r="B417" s="17">
        <v>60</v>
      </c>
    </row>
    <row r="418" spans="1:2">
      <c r="A418" s="16" t="s">
        <v>478</v>
      </c>
      <c r="B418" s="17">
        <v>40</v>
      </c>
    </row>
    <row r="419" spans="1:2">
      <c r="A419" s="16" t="s">
        <v>502</v>
      </c>
      <c r="B419" s="17">
        <v>80</v>
      </c>
    </row>
    <row r="420" spans="1:2">
      <c r="A420" s="16" t="s">
        <v>479</v>
      </c>
      <c r="B420" s="17">
        <v>60</v>
      </c>
    </row>
    <row r="421" spans="1:2">
      <c r="A421" s="16" t="s">
        <v>570</v>
      </c>
      <c r="B421" s="17">
        <v>60</v>
      </c>
    </row>
    <row r="422" spans="1:2">
      <c r="A422" s="16" t="s">
        <v>505</v>
      </c>
      <c r="B422" s="17">
        <v>60</v>
      </c>
    </row>
    <row r="423" spans="1:2">
      <c r="A423" s="16" t="s">
        <v>87</v>
      </c>
      <c r="B423" s="17">
        <v>80</v>
      </c>
    </row>
    <row r="424" spans="1:2">
      <c r="A424" s="16" t="s">
        <v>499</v>
      </c>
      <c r="B424" s="17">
        <v>40</v>
      </c>
    </row>
    <row r="425" spans="1:2">
      <c r="A425" s="16" t="s">
        <v>481</v>
      </c>
      <c r="B425" s="17">
        <v>100</v>
      </c>
    </row>
    <row r="426" spans="1:2">
      <c r="A426" s="16" t="s">
        <v>504</v>
      </c>
      <c r="B426" s="17">
        <v>60</v>
      </c>
    </row>
    <row r="427" spans="1:2">
      <c r="A427" s="16" t="s">
        <v>487</v>
      </c>
      <c r="B427" s="17">
        <v>60</v>
      </c>
    </row>
    <row r="428" spans="1:2">
      <c r="A428" s="16" t="s">
        <v>484</v>
      </c>
      <c r="B428" s="17">
        <v>60</v>
      </c>
    </row>
    <row r="429" spans="1:2">
      <c r="A429" s="16" t="s">
        <v>480</v>
      </c>
      <c r="B429" s="17">
        <v>60</v>
      </c>
    </row>
    <row r="430" spans="1:2">
      <c r="A430" s="16" t="s">
        <v>482</v>
      </c>
      <c r="B430" s="17">
        <v>60</v>
      </c>
    </row>
    <row r="431" spans="1:2">
      <c r="A431" s="16" t="s">
        <v>501</v>
      </c>
      <c r="B431" s="17">
        <v>40</v>
      </c>
    </row>
    <row r="432" spans="1:2">
      <c r="A432" s="16" t="s">
        <v>503</v>
      </c>
      <c r="B432" s="17">
        <v>60</v>
      </c>
    </row>
    <row r="433" spans="1:2">
      <c r="A433" s="16" t="s">
        <v>483</v>
      </c>
      <c r="B433" s="17">
        <v>100</v>
      </c>
    </row>
    <row r="434" spans="1:2">
      <c r="A434" s="16" t="s">
        <v>88</v>
      </c>
      <c r="B434" s="17">
        <v>160</v>
      </c>
    </row>
    <row r="435" spans="1:2">
      <c r="A435" s="16" t="s">
        <v>506</v>
      </c>
      <c r="B435" s="17">
        <v>80</v>
      </c>
    </row>
    <row r="436" spans="1:2">
      <c r="A436" s="16" t="s">
        <v>507</v>
      </c>
      <c r="B436" s="17">
        <v>60</v>
      </c>
    </row>
    <row r="437" spans="1:2">
      <c r="A437" s="16" t="s">
        <v>341</v>
      </c>
      <c r="B437" s="17">
        <v>80</v>
      </c>
    </row>
    <row r="438" spans="1:2">
      <c r="A438" s="16" t="s">
        <v>272</v>
      </c>
      <c r="B438" s="17">
        <v>60</v>
      </c>
    </row>
    <row r="439" spans="1:2">
      <c r="A439" s="16" t="s">
        <v>273</v>
      </c>
      <c r="B439" s="17">
        <v>60</v>
      </c>
    </row>
    <row r="440" spans="1:2">
      <c r="A440" s="16" t="s">
        <v>89</v>
      </c>
      <c r="B440" s="17">
        <v>80</v>
      </c>
    </row>
    <row r="441" spans="1:2">
      <c r="A441" s="16" t="s">
        <v>420</v>
      </c>
      <c r="B441" s="17">
        <v>60</v>
      </c>
    </row>
    <row r="442" spans="1:2">
      <c r="A442" s="16" t="s">
        <v>274</v>
      </c>
      <c r="B442" s="17">
        <v>60</v>
      </c>
    </row>
    <row r="443" spans="1:2">
      <c r="A443" s="16" t="s">
        <v>416</v>
      </c>
      <c r="B443" s="17">
        <v>60</v>
      </c>
    </row>
    <row r="444" spans="1:2">
      <c r="A444" s="16" t="s">
        <v>418</v>
      </c>
      <c r="B444" s="17">
        <v>80</v>
      </c>
    </row>
    <row r="445" spans="1:2">
      <c r="A445" s="16" t="s">
        <v>415</v>
      </c>
      <c r="B445" s="17">
        <v>80</v>
      </c>
    </row>
    <row r="446" spans="1:2">
      <c r="A446" s="16" t="s">
        <v>628</v>
      </c>
      <c r="B446" s="17">
        <v>60</v>
      </c>
    </row>
    <row r="447" spans="1:2">
      <c r="A447" s="16" t="s">
        <v>173</v>
      </c>
      <c r="B447" s="17">
        <v>40</v>
      </c>
    </row>
    <row r="448" spans="1:2">
      <c r="A448" s="16" t="s">
        <v>187</v>
      </c>
      <c r="B448" s="17">
        <v>80</v>
      </c>
    </row>
    <row r="449" spans="1:2">
      <c r="A449" s="16" t="s">
        <v>350</v>
      </c>
      <c r="B449" s="17">
        <v>120</v>
      </c>
    </row>
    <row r="450" spans="1:2">
      <c r="A450" s="16" t="s">
        <v>751</v>
      </c>
      <c r="B450" s="17">
        <v>80</v>
      </c>
    </row>
    <row r="451" spans="1:2">
      <c r="A451" s="16" t="s">
        <v>937</v>
      </c>
      <c r="B451" s="17">
        <v>80</v>
      </c>
    </row>
    <row r="452" spans="1:2">
      <c r="A452" s="16" t="s">
        <v>938</v>
      </c>
      <c r="B452" s="17">
        <v>80</v>
      </c>
    </row>
    <row r="453" spans="1:2">
      <c r="A453" s="16" t="s">
        <v>931</v>
      </c>
      <c r="B453" s="17">
        <v>80</v>
      </c>
    </row>
    <row r="454" spans="1:2">
      <c r="A454" s="16" t="s">
        <v>750</v>
      </c>
      <c r="B454" s="17">
        <v>60</v>
      </c>
    </row>
    <row r="455" spans="1:2">
      <c r="A455" s="16" t="s">
        <v>933</v>
      </c>
      <c r="B455" s="17">
        <v>80</v>
      </c>
    </row>
    <row r="456" spans="1:2">
      <c r="A456" s="16" t="s">
        <v>756</v>
      </c>
      <c r="B456" s="17">
        <v>80</v>
      </c>
    </row>
    <row r="457" spans="1:2">
      <c r="A457" s="16" t="s">
        <v>929</v>
      </c>
      <c r="B457" s="17">
        <v>80</v>
      </c>
    </row>
    <row r="458" spans="1:2">
      <c r="A458" s="16" t="s">
        <v>747</v>
      </c>
      <c r="B458" s="17">
        <v>80</v>
      </c>
    </row>
    <row r="459" spans="1:2">
      <c r="A459" s="16" t="s">
        <v>749</v>
      </c>
      <c r="B459" s="17">
        <v>80</v>
      </c>
    </row>
    <row r="460" spans="1:2">
      <c r="A460" s="16" t="s">
        <v>757</v>
      </c>
      <c r="B460" s="17">
        <v>80</v>
      </c>
    </row>
    <row r="461" spans="1:2">
      <c r="A461" s="16" t="s">
        <v>927</v>
      </c>
      <c r="B461" s="17">
        <v>100</v>
      </c>
    </row>
    <row r="462" spans="1:2">
      <c r="A462" s="16" t="s">
        <v>527</v>
      </c>
      <c r="B462" s="17">
        <v>100</v>
      </c>
    </row>
    <row r="463" spans="1:2">
      <c r="A463" s="16" t="s">
        <v>617</v>
      </c>
      <c r="B463" s="17">
        <v>60</v>
      </c>
    </row>
    <row r="464" spans="1:2">
      <c r="A464" s="16" t="s">
        <v>392</v>
      </c>
      <c r="B464" s="17">
        <v>100</v>
      </c>
    </row>
    <row r="465" spans="1:2">
      <c r="A465" s="16" t="s">
        <v>431</v>
      </c>
      <c r="B465" s="17">
        <v>120</v>
      </c>
    </row>
    <row r="466" spans="1:2">
      <c r="A466" s="16" t="s">
        <v>432</v>
      </c>
      <c r="B466" s="17">
        <v>100</v>
      </c>
    </row>
    <row r="467" spans="1:2">
      <c r="A467" s="16" t="s">
        <v>433</v>
      </c>
      <c r="B467" s="17">
        <v>80</v>
      </c>
    </row>
    <row r="468" spans="1:2">
      <c r="A468" s="16" t="s">
        <v>434</v>
      </c>
      <c r="B468" s="17">
        <v>100</v>
      </c>
    </row>
    <row r="469" spans="1:2">
      <c r="A469" s="16" t="s">
        <v>435</v>
      </c>
      <c r="B469" s="17">
        <v>80</v>
      </c>
    </row>
    <row r="470" spans="1:2">
      <c r="A470" s="16" t="s">
        <v>669</v>
      </c>
      <c r="B470" s="17">
        <v>120</v>
      </c>
    </row>
    <row r="471" spans="1:2">
      <c r="A471" s="16" t="s">
        <v>468</v>
      </c>
      <c r="B471" s="17">
        <v>80</v>
      </c>
    </row>
    <row r="472" spans="1:2">
      <c r="A472" s="16" t="s">
        <v>492</v>
      </c>
      <c r="B472" s="17">
        <v>80</v>
      </c>
    </row>
    <row r="473" spans="1:2">
      <c r="A473" s="16" t="s">
        <v>469</v>
      </c>
      <c r="B473" s="17">
        <v>80</v>
      </c>
    </row>
    <row r="474" spans="1:2">
      <c r="A474" s="16" t="s">
        <v>649</v>
      </c>
      <c r="B474" s="17">
        <v>40</v>
      </c>
    </row>
    <row r="475" spans="1:2">
      <c r="A475" s="16" t="s">
        <v>634</v>
      </c>
      <c r="B475" s="17">
        <v>40</v>
      </c>
    </row>
    <row r="476" spans="1:2">
      <c r="A476" s="16" t="s">
        <v>678</v>
      </c>
      <c r="B476" s="17">
        <v>120</v>
      </c>
    </row>
    <row r="477" spans="1:2">
      <c r="A477" s="16" t="s">
        <v>210</v>
      </c>
      <c r="B477" s="17">
        <v>120</v>
      </c>
    </row>
    <row r="478" spans="1:2">
      <c r="A478" s="16" t="s">
        <v>380</v>
      </c>
      <c r="B478" s="17">
        <v>80</v>
      </c>
    </row>
    <row r="479" spans="1:2">
      <c r="A479" s="16" t="s">
        <v>381</v>
      </c>
      <c r="B479" s="17">
        <v>60</v>
      </c>
    </row>
    <row r="480" spans="1:2">
      <c r="A480" s="16" t="s">
        <v>213</v>
      </c>
      <c r="B480" s="17">
        <v>60</v>
      </c>
    </row>
    <row r="481" spans="1:2">
      <c r="A481" s="16" t="s">
        <v>382</v>
      </c>
      <c r="B481" s="17">
        <v>60</v>
      </c>
    </row>
    <row r="482" spans="1:2">
      <c r="A482" s="16" t="s">
        <v>498</v>
      </c>
      <c r="B482" s="17">
        <v>60</v>
      </c>
    </row>
    <row r="483" spans="1:2">
      <c r="A483" s="16" t="s">
        <v>247</v>
      </c>
      <c r="B483" s="17">
        <v>60</v>
      </c>
    </row>
    <row r="484" spans="1:2">
      <c r="A484" s="16" t="s">
        <v>248</v>
      </c>
      <c r="B484" s="17">
        <v>80</v>
      </c>
    </row>
    <row r="485" spans="1:2">
      <c r="A485" s="16" t="s">
        <v>383</v>
      </c>
      <c r="B485" s="17">
        <v>80</v>
      </c>
    </row>
    <row r="486" spans="1:2">
      <c r="A486" s="16" t="s">
        <v>685</v>
      </c>
      <c r="B486" s="17">
        <v>40</v>
      </c>
    </row>
    <row r="487" spans="1:2">
      <c r="A487" s="16" t="s">
        <v>650</v>
      </c>
      <c r="B487" s="17">
        <v>40</v>
      </c>
    </row>
    <row r="488" spans="1:2">
      <c r="A488" s="16" t="s">
        <v>670</v>
      </c>
      <c r="B488" s="17">
        <v>40</v>
      </c>
    </row>
    <row r="489" spans="1:2">
      <c r="A489" s="16" t="s">
        <v>671</v>
      </c>
      <c r="B489" s="17">
        <v>40</v>
      </c>
    </row>
    <row r="490" spans="1:2">
      <c r="A490" s="16" t="s">
        <v>325</v>
      </c>
      <c r="B490" s="17">
        <v>100</v>
      </c>
    </row>
    <row r="491" spans="1:2">
      <c r="A491" s="16" t="s">
        <v>90</v>
      </c>
      <c r="B491" s="17">
        <v>100</v>
      </c>
    </row>
    <row r="492" spans="1:2">
      <c r="A492" s="16" t="s">
        <v>91</v>
      </c>
      <c r="B492" s="17">
        <v>40</v>
      </c>
    </row>
    <row r="493" spans="1:2">
      <c r="A493" s="16" t="s">
        <v>332</v>
      </c>
      <c r="B493" s="17">
        <v>120</v>
      </c>
    </row>
    <row r="494" spans="1:2">
      <c r="A494" s="16" t="s">
        <v>465</v>
      </c>
      <c r="B494" s="17">
        <v>80</v>
      </c>
    </row>
    <row r="495" spans="1:2">
      <c r="A495" s="16" t="s">
        <v>384</v>
      </c>
      <c r="B495" s="17">
        <v>160</v>
      </c>
    </row>
    <row r="496" spans="1:2">
      <c r="A496" s="16" t="s">
        <v>683</v>
      </c>
      <c r="B496" s="17">
        <v>40</v>
      </c>
    </row>
    <row r="497" spans="1:2">
      <c r="A497" s="16" t="s">
        <v>249</v>
      </c>
      <c r="B497" s="17">
        <v>60</v>
      </c>
    </row>
    <row r="498" spans="1:2">
      <c r="A498" s="16" t="s">
        <v>385</v>
      </c>
      <c r="B498" s="17">
        <v>80</v>
      </c>
    </row>
    <row r="499" spans="1:2">
      <c r="A499" s="16" t="s">
        <v>682</v>
      </c>
      <c r="B499" s="17">
        <v>40</v>
      </c>
    </row>
    <row r="500" spans="1:2">
      <c r="A500" s="16" t="s">
        <v>329</v>
      </c>
      <c r="B500" s="17">
        <v>80</v>
      </c>
    </row>
    <row r="501" spans="1:2">
      <c r="A501" s="16" t="s">
        <v>651</v>
      </c>
      <c r="B501" s="17">
        <v>40</v>
      </c>
    </row>
    <row r="502" spans="1:2">
      <c r="A502" s="16" t="s">
        <v>331</v>
      </c>
      <c r="B502" s="17">
        <v>60</v>
      </c>
    </row>
    <row r="503" spans="1:2">
      <c r="A503" s="16" t="s">
        <v>250</v>
      </c>
      <c r="B503" s="17">
        <v>80</v>
      </c>
    </row>
    <row r="504" spans="1:2">
      <c r="A504" s="16" t="s">
        <v>471</v>
      </c>
      <c r="B504" s="17">
        <v>60</v>
      </c>
    </row>
    <row r="505" spans="1:2">
      <c r="A505" s="16" t="s">
        <v>209</v>
      </c>
      <c r="B505" s="17">
        <v>100</v>
      </c>
    </row>
    <row r="506" spans="1:2">
      <c r="A506" s="16" t="s">
        <v>475</v>
      </c>
      <c r="B506" s="17">
        <v>60</v>
      </c>
    </row>
    <row r="507" spans="1:2">
      <c r="A507" s="16" t="s">
        <v>386</v>
      </c>
      <c r="B507" s="17">
        <v>80</v>
      </c>
    </row>
    <row r="508" spans="1:2">
      <c r="A508" s="16" t="s">
        <v>632</v>
      </c>
      <c r="B508" s="17">
        <v>40</v>
      </c>
    </row>
    <row r="509" spans="1:2">
      <c r="A509" s="16" t="s">
        <v>633</v>
      </c>
      <c r="B509" s="17">
        <v>40</v>
      </c>
    </row>
    <row r="510" spans="1:2">
      <c r="A510" s="16" t="s">
        <v>635</v>
      </c>
      <c r="B510" s="17">
        <v>40</v>
      </c>
    </row>
    <row r="511" spans="1:2">
      <c r="A511" s="16" t="s">
        <v>681</v>
      </c>
      <c r="B511" s="17">
        <v>40</v>
      </c>
    </row>
    <row r="512" spans="1:2">
      <c r="A512" s="16" t="s">
        <v>636</v>
      </c>
      <c r="B512" s="17">
        <v>40</v>
      </c>
    </row>
    <row r="513" spans="1:2">
      <c r="A513" s="16" t="s">
        <v>467</v>
      </c>
      <c r="B513" s="17">
        <v>80</v>
      </c>
    </row>
    <row r="514" spans="1:2">
      <c r="A514" s="16" t="s">
        <v>652</v>
      </c>
      <c r="B514" s="17">
        <v>40</v>
      </c>
    </row>
    <row r="515" spans="1:2">
      <c r="A515" s="16" t="s">
        <v>679</v>
      </c>
      <c r="B515" s="17">
        <v>40</v>
      </c>
    </row>
    <row r="516" spans="1:2">
      <c r="A516" s="16" t="s">
        <v>387</v>
      </c>
      <c r="B516" s="17">
        <v>100</v>
      </c>
    </row>
    <row r="517" spans="1:2">
      <c r="A517" s="16" t="s">
        <v>214</v>
      </c>
      <c r="B517" s="17">
        <v>80</v>
      </c>
    </row>
    <row r="518" spans="1:2">
      <c r="A518" s="16" t="s">
        <v>212</v>
      </c>
      <c r="B518" s="17">
        <v>60</v>
      </c>
    </row>
    <row r="519" spans="1:2">
      <c r="A519" s="16" t="s">
        <v>330</v>
      </c>
      <c r="B519" s="17">
        <v>100</v>
      </c>
    </row>
    <row r="520" spans="1:2">
      <c r="A520" s="16" t="s">
        <v>327</v>
      </c>
      <c r="B520" s="17">
        <v>40</v>
      </c>
    </row>
    <row r="521" spans="1:2">
      <c r="A521" s="16" t="s">
        <v>211</v>
      </c>
      <c r="B521" s="17">
        <v>60</v>
      </c>
    </row>
    <row r="522" spans="1:2">
      <c r="A522" s="16" t="s">
        <v>251</v>
      </c>
      <c r="B522" s="17">
        <v>60</v>
      </c>
    </row>
    <row r="523" spans="1:2">
      <c r="A523" s="16" t="s">
        <v>328</v>
      </c>
      <c r="B523" s="17">
        <v>40</v>
      </c>
    </row>
    <row r="524" spans="1:2">
      <c r="A524" s="16" t="s">
        <v>684</v>
      </c>
      <c r="B524" s="17">
        <v>40</v>
      </c>
    </row>
    <row r="525" spans="1:2">
      <c r="A525" s="16" t="s">
        <v>470</v>
      </c>
      <c r="B525" s="17">
        <v>80</v>
      </c>
    </row>
    <row r="526" spans="1:2">
      <c r="A526" s="16" t="s">
        <v>474</v>
      </c>
      <c r="B526" s="17">
        <v>60</v>
      </c>
    </row>
    <row r="527" spans="1:2">
      <c r="A527" s="16" t="s">
        <v>693</v>
      </c>
      <c r="B527" s="17">
        <v>80</v>
      </c>
    </row>
    <row r="528" spans="1:2">
      <c r="A528" s="16" t="s">
        <v>590</v>
      </c>
      <c r="B528" s="17">
        <v>60</v>
      </c>
    </row>
    <row r="529" spans="1:2">
      <c r="A529" s="16" t="s">
        <v>591</v>
      </c>
      <c r="B529" s="17">
        <v>60</v>
      </c>
    </row>
    <row r="530" spans="1:2">
      <c r="A530" s="16" t="s">
        <v>592</v>
      </c>
      <c r="B530" s="17">
        <v>60</v>
      </c>
    </row>
    <row r="531" spans="1:2">
      <c r="A531" s="16" t="s">
        <v>281</v>
      </c>
      <c r="B531" s="17">
        <v>140</v>
      </c>
    </row>
    <row r="532" spans="1:2">
      <c r="A532" s="16" t="s">
        <v>280</v>
      </c>
      <c r="B532" s="17">
        <v>120</v>
      </c>
    </row>
    <row r="533" spans="1:2">
      <c r="A533" s="16" t="s">
        <v>136</v>
      </c>
      <c r="B533" s="17">
        <v>60</v>
      </c>
    </row>
    <row r="534" spans="1:2">
      <c r="A534" s="16" t="s">
        <v>135</v>
      </c>
      <c r="B534" s="17">
        <v>120</v>
      </c>
    </row>
    <row r="535" spans="1:2">
      <c r="A535" s="16" t="s">
        <v>138</v>
      </c>
      <c r="B535" s="17">
        <v>60</v>
      </c>
    </row>
    <row r="536" spans="1:2">
      <c r="A536" s="16" t="s">
        <v>137</v>
      </c>
      <c r="B536" s="17">
        <v>60</v>
      </c>
    </row>
    <row r="537" spans="1:2">
      <c r="A537" s="16" t="s">
        <v>279</v>
      </c>
      <c r="B537" s="17">
        <v>120</v>
      </c>
    </row>
    <row r="538" spans="1:2">
      <c r="A538" s="16" t="s">
        <v>593</v>
      </c>
      <c r="B538" s="17">
        <v>60</v>
      </c>
    </row>
    <row r="539" spans="1:2">
      <c r="A539" s="16" t="s">
        <v>594</v>
      </c>
      <c r="B539" s="17">
        <v>120</v>
      </c>
    </row>
    <row r="540" spans="1:2">
      <c r="A540" s="16" t="s">
        <v>160</v>
      </c>
      <c r="B540" s="17">
        <v>80</v>
      </c>
    </row>
    <row r="541" spans="1:2">
      <c r="A541" s="16" t="s">
        <v>92</v>
      </c>
      <c r="B541" s="17">
        <v>80</v>
      </c>
    </row>
    <row r="542" spans="1:2">
      <c r="A542" s="16" t="s">
        <v>161</v>
      </c>
      <c r="B542" s="17">
        <v>80</v>
      </c>
    </row>
    <row r="543" spans="1:2">
      <c r="A543" s="16" t="s">
        <v>162</v>
      </c>
      <c r="B543" s="17">
        <v>80</v>
      </c>
    </row>
    <row r="544" spans="1:2">
      <c r="A544" s="16" t="s">
        <v>93</v>
      </c>
      <c r="B544" s="17">
        <v>80</v>
      </c>
    </row>
    <row r="545" spans="1:2">
      <c r="A545" s="16" t="s">
        <v>612</v>
      </c>
      <c r="B545" s="17">
        <v>40</v>
      </c>
    </row>
    <row r="546" spans="1:2">
      <c r="A546" s="16" t="s">
        <v>186</v>
      </c>
      <c r="B546" s="17">
        <v>80</v>
      </c>
    </row>
    <row r="547" spans="1:2">
      <c r="A547" s="16" t="s">
        <v>354</v>
      </c>
      <c r="B547" s="17">
        <v>80</v>
      </c>
    </row>
    <row r="548" spans="1:2">
      <c r="A548" s="16" t="s">
        <v>500</v>
      </c>
      <c r="B548" s="17">
        <v>40</v>
      </c>
    </row>
    <row r="549" spans="1:2">
      <c r="A549" s="16" t="s">
        <v>485</v>
      </c>
      <c r="B549" s="17">
        <v>140</v>
      </c>
    </row>
    <row r="550" spans="1:2">
      <c r="A550" s="16" t="s">
        <v>728</v>
      </c>
      <c r="B550" s="17">
        <v>360</v>
      </c>
    </row>
    <row r="551" spans="1:2">
      <c r="A551" s="16" t="s">
        <v>730</v>
      </c>
      <c r="B551" s="17">
        <v>300</v>
      </c>
    </row>
    <row r="552" spans="1:2">
      <c r="A552" s="16" t="s">
        <v>870</v>
      </c>
      <c r="B552" s="17">
        <v>60</v>
      </c>
    </row>
    <row r="553" spans="1:2">
      <c r="A553" s="16" t="s">
        <v>733</v>
      </c>
      <c r="B553" s="17">
        <v>100</v>
      </c>
    </row>
    <row r="554" spans="1:2">
      <c r="A554" s="16" t="s">
        <v>871</v>
      </c>
      <c r="B554" s="17">
        <v>60</v>
      </c>
    </row>
    <row r="555" spans="1:2">
      <c r="A555" s="16" t="s">
        <v>388</v>
      </c>
      <c r="B555" s="17">
        <v>80</v>
      </c>
    </row>
    <row r="556" spans="1:2">
      <c r="A556" s="16" t="s">
        <v>345</v>
      </c>
      <c r="B556" s="17">
        <v>100</v>
      </c>
    </row>
    <row r="557" spans="1:2">
      <c r="A557" s="16" t="s">
        <v>344</v>
      </c>
      <c r="B557" s="17">
        <v>80</v>
      </c>
    </row>
    <row r="558" spans="1:2">
      <c r="A558" s="16" t="s">
        <v>538</v>
      </c>
      <c r="B558" s="17">
        <v>380</v>
      </c>
    </row>
    <row r="559" spans="1:2">
      <c r="A559" s="16" t="s">
        <v>393</v>
      </c>
      <c r="B559" s="17">
        <v>80</v>
      </c>
    </row>
    <row r="560" spans="1:2">
      <c r="A560" s="16" t="s">
        <v>655</v>
      </c>
      <c r="B560" s="17">
        <v>80</v>
      </c>
    </row>
    <row r="561" spans="1:2">
      <c r="A561" s="16" t="s">
        <v>208</v>
      </c>
      <c r="B561" s="17">
        <v>40</v>
      </c>
    </row>
    <row r="562" spans="1:2">
      <c r="A562" s="16" t="s">
        <v>292</v>
      </c>
      <c r="B562" s="17">
        <v>120</v>
      </c>
    </row>
    <row r="563" spans="1:2">
      <c r="A563" s="16" t="s">
        <v>648</v>
      </c>
      <c r="B563" s="17">
        <v>60</v>
      </c>
    </row>
    <row r="564" spans="1:2">
      <c r="A564" s="16" t="s">
        <v>463</v>
      </c>
      <c r="B564" s="17">
        <v>80</v>
      </c>
    </row>
    <row r="565" spans="1:2">
      <c r="A565" s="16" t="s">
        <v>464</v>
      </c>
      <c r="B565" s="17">
        <v>160</v>
      </c>
    </row>
    <row r="566" spans="1:2">
      <c r="A566" s="16" t="s">
        <v>694</v>
      </c>
      <c r="B566" s="17">
        <v>80</v>
      </c>
    </row>
    <row r="567" spans="1:2">
      <c r="A567" s="16" t="s">
        <v>256</v>
      </c>
      <c r="B567" s="17">
        <v>100</v>
      </c>
    </row>
    <row r="568" spans="1:2">
      <c r="A568" s="16" t="s">
        <v>372</v>
      </c>
      <c r="B568" s="17">
        <v>80</v>
      </c>
    </row>
    <row r="569" spans="1:2">
      <c r="A569" s="16" t="s">
        <v>257</v>
      </c>
      <c r="B569" s="17">
        <v>60</v>
      </c>
    </row>
    <row r="570" spans="1:2">
      <c r="A570" s="16" t="s">
        <v>258</v>
      </c>
      <c r="B570" s="17">
        <v>120</v>
      </c>
    </row>
    <row r="571" spans="1:2">
      <c r="A571" s="16" t="s">
        <v>259</v>
      </c>
      <c r="B571" s="17">
        <v>100</v>
      </c>
    </row>
    <row r="572" spans="1:2">
      <c r="A572" s="16" t="s">
        <v>260</v>
      </c>
      <c r="B572" s="17">
        <v>160</v>
      </c>
    </row>
    <row r="573" spans="1:2">
      <c r="A573" s="16" t="s">
        <v>218</v>
      </c>
      <c r="B573" s="17">
        <v>100</v>
      </c>
    </row>
    <row r="574" spans="1:2">
      <c r="A574" s="16" t="s">
        <v>417</v>
      </c>
      <c r="B574" s="17">
        <v>80</v>
      </c>
    </row>
    <row r="575" spans="1:2">
      <c r="A575" s="16" t="s">
        <v>373</v>
      </c>
      <c r="B575" s="17">
        <v>80</v>
      </c>
    </row>
    <row r="576" spans="1:2">
      <c r="A576" s="16" t="s">
        <v>306</v>
      </c>
      <c r="B576" s="17">
        <v>60</v>
      </c>
    </row>
    <row r="577" spans="1:2">
      <c r="A577" s="16" t="s">
        <v>374</v>
      </c>
      <c r="B577" s="17">
        <v>80</v>
      </c>
    </row>
    <row r="578" spans="1:2">
      <c r="A578" s="16" t="s">
        <v>375</v>
      </c>
      <c r="B578" s="17">
        <v>60</v>
      </c>
    </row>
    <row r="579" spans="1:2">
      <c r="A579" s="16" t="s">
        <v>462</v>
      </c>
      <c r="B579" s="17">
        <v>80</v>
      </c>
    </row>
    <row r="580" spans="1:2">
      <c r="A580" s="16" t="s">
        <v>851</v>
      </c>
      <c r="B580" s="17">
        <v>80</v>
      </c>
    </row>
    <row r="581" spans="1:2">
      <c r="A581" s="16" t="s">
        <v>857</v>
      </c>
      <c r="B581" s="17">
        <v>100</v>
      </c>
    </row>
    <row r="582" spans="1:2">
      <c r="A582" s="16" t="s">
        <v>287</v>
      </c>
      <c r="B582" s="17">
        <v>40</v>
      </c>
    </row>
    <row r="583" spans="1:2">
      <c r="A583" s="16" t="s">
        <v>643</v>
      </c>
      <c r="B583" s="17">
        <v>60</v>
      </c>
    </row>
    <row r="584" spans="1:2">
      <c r="A584" s="16" t="s">
        <v>579</v>
      </c>
      <c r="B584" s="17">
        <v>60</v>
      </c>
    </row>
    <row r="585" spans="1:2">
      <c r="A585" s="16" t="s">
        <v>224</v>
      </c>
      <c r="B585" s="17">
        <v>60</v>
      </c>
    </row>
    <row r="586" spans="1:2">
      <c r="A586" s="16" t="s">
        <v>225</v>
      </c>
      <c r="B586" s="17">
        <v>60</v>
      </c>
    </row>
    <row r="587" spans="1:2">
      <c r="A587" s="16" t="s">
        <v>580</v>
      </c>
      <c r="B587" s="17">
        <v>60</v>
      </c>
    </row>
    <row r="588" spans="1:2">
      <c r="A588" s="16" t="s">
        <v>223</v>
      </c>
      <c r="B588" s="17">
        <v>80</v>
      </c>
    </row>
    <row r="589" spans="1:2">
      <c r="A589" s="16" t="s">
        <v>581</v>
      </c>
      <c r="B589" s="17">
        <v>60</v>
      </c>
    </row>
    <row r="590" spans="1:2">
      <c r="A590" s="16" t="s">
        <v>226</v>
      </c>
      <c r="B590" s="17">
        <v>60</v>
      </c>
    </row>
    <row r="591" spans="1:2">
      <c r="A591" s="16" t="s">
        <v>641</v>
      </c>
      <c r="B591" s="17">
        <v>140</v>
      </c>
    </row>
    <row r="592" spans="1:2">
      <c r="A592" s="16" t="s">
        <v>336</v>
      </c>
      <c r="B592" s="17">
        <v>140</v>
      </c>
    </row>
    <row r="593" spans="1:2">
      <c r="A593" s="16" t="s">
        <v>222</v>
      </c>
      <c r="B593" s="17">
        <v>140</v>
      </c>
    </row>
    <row r="594" spans="1:2">
      <c r="A594" s="16" t="s">
        <v>547</v>
      </c>
      <c r="B594" s="17">
        <v>60</v>
      </c>
    </row>
    <row r="595" spans="1:2">
      <c r="A595" s="16" t="s">
        <v>268</v>
      </c>
      <c r="B595" s="17">
        <v>80</v>
      </c>
    </row>
    <row r="596" spans="1:2">
      <c r="A596" s="16" t="s">
        <v>543</v>
      </c>
      <c r="B596" s="17">
        <v>60</v>
      </c>
    </row>
    <row r="597" spans="1:2">
      <c r="A597" s="16" t="s">
        <v>544</v>
      </c>
      <c r="B597" s="17">
        <v>60</v>
      </c>
    </row>
    <row r="598" spans="1:2">
      <c r="A598" s="16" t="s">
        <v>270</v>
      </c>
      <c r="B598" s="17">
        <v>80</v>
      </c>
    </row>
    <row r="599" spans="1:2">
      <c r="A599" s="16" t="s">
        <v>511</v>
      </c>
      <c r="B599" s="17">
        <v>60</v>
      </c>
    </row>
    <row r="600" spans="1:2">
      <c r="A600" s="16" t="s">
        <v>312</v>
      </c>
      <c r="B600" s="17">
        <v>80</v>
      </c>
    </row>
    <row r="601" spans="1:2">
      <c r="A601" s="16" t="s">
        <v>508</v>
      </c>
      <c r="B601" s="17">
        <v>100</v>
      </c>
    </row>
    <row r="602" spans="1:2">
      <c r="A602" s="16" t="s">
        <v>509</v>
      </c>
      <c r="B602" s="17">
        <v>80</v>
      </c>
    </row>
    <row r="603" spans="1:2">
      <c r="A603" s="16" t="s">
        <v>309</v>
      </c>
      <c r="B603" s="17">
        <v>80</v>
      </c>
    </row>
    <row r="604" spans="1:2">
      <c r="A604" s="16" t="s">
        <v>308</v>
      </c>
      <c r="B604" s="17">
        <v>80</v>
      </c>
    </row>
    <row r="605" spans="1:2">
      <c r="A605" s="16" t="s">
        <v>311</v>
      </c>
      <c r="B605" s="17">
        <v>80</v>
      </c>
    </row>
    <row r="606" spans="1:2">
      <c r="A606" s="16" t="s">
        <v>510</v>
      </c>
      <c r="B606" s="17">
        <v>60</v>
      </c>
    </row>
    <row r="607" spans="1:2">
      <c r="A607" s="16" t="s">
        <v>269</v>
      </c>
      <c r="B607" s="17">
        <v>80</v>
      </c>
    </row>
    <row r="608" spans="1:2">
      <c r="A608" s="16" t="s">
        <v>313</v>
      </c>
      <c r="B608" s="17">
        <v>60</v>
      </c>
    </row>
    <row r="609" spans="1:2">
      <c r="A609" s="16" t="s">
        <v>310</v>
      </c>
      <c r="B609" s="17">
        <v>80</v>
      </c>
    </row>
    <row r="610" spans="1:2">
      <c r="A610" s="16" t="s">
        <v>549</v>
      </c>
      <c r="B610" s="17">
        <v>100</v>
      </c>
    </row>
    <row r="611" spans="1:2">
      <c r="A611" s="16" t="s">
        <v>555</v>
      </c>
      <c r="B611" s="17">
        <v>60</v>
      </c>
    </row>
    <row r="612" spans="1:2">
      <c r="A612" s="16" t="s">
        <v>552</v>
      </c>
      <c r="B612" s="17">
        <v>60</v>
      </c>
    </row>
    <row r="613" spans="1:2">
      <c r="A613" s="16" t="s">
        <v>553</v>
      </c>
      <c r="B613" s="17">
        <v>80</v>
      </c>
    </row>
    <row r="614" spans="1:2">
      <c r="A614" s="16" t="s">
        <v>554</v>
      </c>
      <c r="B614" s="17">
        <v>60</v>
      </c>
    </row>
    <row r="615" spans="1:2">
      <c r="A615" s="16" t="s">
        <v>140</v>
      </c>
      <c r="B615" s="17">
        <v>80</v>
      </c>
    </row>
    <row r="616" spans="1:2">
      <c r="A616" s="16" t="s">
        <v>141</v>
      </c>
      <c r="B616" s="17">
        <v>80</v>
      </c>
    </row>
    <row r="617" spans="1:2">
      <c r="A617" s="16" t="s">
        <v>805</v>
      </c>
      <c r="B617" s="17">
        <v>100</v>
      </c>
    </row>
    <row r="618" spans="1:2">
      <c r="A618" s="16" t="s">
        <v>806</v>
      </c>
      <c r="B618" s="17">
        <v>80</v>
      </c>
    </row>
    <row r="619" spans="1:2">
      <c r="A619" s="16" t="s">
        <v>804</v>
      </c>
      <c r="B619" s="17">
        <v>60</v>
      </c>
    </row>
    <row r="620" spans="1:2">
      <c r="A620" s="16" t="s">
        <v>803</v>
      </c>
      <c r="B620" s="17">
        <v>80</v>
      </c>
    </row>
    <row r="621" spans="1:2">
      <c r="A621" s="16" t="s">
        <v>872</v>
      </c>
      <c r="B621" s="17">
        <v>60</v>
      </c>
    </row>
    <row r="622" spans="1:2">
      <c r="A622" s="16" t="s">
        <v>139</v>
      </c>
      <c r="B622" s="17">
        <v>60</v>
      </c>
    </row>
    <row r="623" spans="1:2">
      <c r="A623" s="16" t="s">
        <v>801</v>
      </c>
      <c r="B623" s="17">
        <v>80</v>
      </c>
    </row>
    <row r="624" spans="1:2">
      <c r="A624" s="16" t="s">
        <v>874</v>
      </c>
      <c r="B624" s="17">
        <v>60</v>
      </c>
    </row>
    <row r="625" spans="1:2">
      <c r="A625" s="16" t="s">
        <v>875</v>
      </c>
      <c r="B625" s="17">
        <v>60</v>
      </c>
    </row>
    <row r="626" spans="1:2">
      <c r="A626" s="16" t="s">
        <v>237</v>
      </c>
      <c r="B626" s="17">
        <v>120</v>
      </c>
    </row>
    <row r="627" spans="1:2">
      <c r="A627" s="16" t="s">
        <v>238</v>
      </c>
      <c r="B627" s="17">
        <v>60</v>
      </c>
    </row>
    <row r="628" spans="1:2">
      <c r="A628" s="16" t="s">
        <v>452</v>
      </c>
      <c r="B628" s="17">
        <v>280</v>
      </c>
    </row>
    <row r="629" spans="1:2">
      <c r="A629" s="16" t="s">
        <v>204</v>
      </c>
      <c r="B629" s="17">
        <v>60</v>
      </c>
    </row>
    <row r="630" spans="1:2">
      <c r="A630" s="16" t="s">
        <v>491</v>
      </c>
      <c r="B630" s="17">
        <v>140</v>
      </c>
    </row>
    <row r="631" spans="1:2">
      <c r="A631" s="16" t="s">
        <v>676</v>
      </c>
      <c r="B631" s="17">
        <v>40</v>
      </c>
    </row>
    <row r="632" spans="1:2">
      <c r="A632" s="16" t="s">
        <v>573</v>
      </c>
      <c r="B632" s="17">
        <v>40</v>
      </c>
    </row>
    <row r="633" spans="1:2">
      <c r="A633" s="16" t="s">
        <v>629</v>
      </c>
      <c r="B633" s="17">
        <v>40</v>
      </c>
    </row>
    <row r="634" spans="1:2">
      <c r="A634" s="16" t="s">
        <v>568</v>
      </c>
      <c r="B634" s="17">
        <v>120</v>
      </c>
    </row>
    <row r="635" spans="1:2">
      <c r="A635" s="16" t="s">
        <v>206</v>
      </c>
      <c r="B635" s="17">
        <v>60</v>
      </c>
    </row>
    <row r="636" spans="1:2">
      <c r="A636" s="16" t="s">
        <v>321</v>
      </c>
      <c r="B636" s="17">
        <v>80</v>
      </c>
    </row>
    <row r="637" spans="1:2">
      <c r="A637" s="16" t="s">
        <v>514</v>
      </c>
      <c r="B637" s="17">
        <v>60</v>
      </c>
    </row>
    <row r="638" spans="1:2">
      <c r="A638" s="16" t="s">
        <v>571</v>
      </c>
      <c r="B638" s="17">
        <v>40</v>
      </c>
    </row>
    <row r="639" spans="1:2">
      <c r="A639" s="16" t="s">
        <v>320</v>
      </c>
      <c r="B639" s="17">
        <v>80</v>
      </c>
    </row>
    <row r="640" spans="1:2">
      <c r="A640" s="16" t="s">
        <v>324</v>
      </c>
      <c r="B640" s="17">
        <v>120</v>
      </c>
    </row>
    <row r="641" spans="1:2">
      <c r="A641" s="16" t="s">
        <v>524</v>
      </c>
      <c r="B641" s="17">
        <v>120</v>
      </c>
    </row>
    <row r="642" spans="1:2">
      <c r="A642" s="16" t="s">
        <v>205</v>
      </c>
      <c r="B642" s="17">
        <v>60</v>
      </c>
    </row>
    <row r="643" spans="1:2">
      <c r="A643" s="16" t="s">
        <v>203</v>
      </c>
      <c r="B643" s="17">
        <v>120</v>
      </c>
    </row>
    <row r="644" spans="1:2">
      <c r="A644" s="16" t="s">
        <v>319</v>
      </c>
      <c r="B644" s="17">
        <v>140</v>
      </c>
    </row>
    <row r="645" spans="1:2">
      <c r="A645" s="16" t="s">
        <v>572</v>
      </c>
      <c r="B645" s="17">
        <v>40</v>
      </c>
    </row>
    <row r="646" spans="1:2">
      <c r="A646" s="16" t="s">
        <v>293</v>
      </c>
      <c r="B646" s="17">
        <v>60</v>
      </c>
    </row>
    <row r="647" spans="1:2">
      <c r="A647" s="16" t="s">
        <v>322</v>
      </c>
      <c r="B647" s="17">
        <v>40</v>
      </c>
    </row>
    <row r="648" spans="1:2">
      <c r="A648" s="16" t="s">
        <v>455</v>
      </c>
      <c r="B648" s="17">
        <v>80</v>
      </c>
    </row>
    <row r="649" spans="1:2">
      <c r="A649" s="16" t="s">
        <v>456</v>
      </c>
      <c r="B649" s="17">
        <v>80</v>
      </c>
    </row>
    <row r="650" spans="1:2">
      <c r="A650" s="16" t="s">
        <v>575</v>
      </c>
      <c r="B650" s="17">
        <v>80</v>
      </c>
    </row>
    <row r="651" spans="1:2">
      <c r="A651" s="16" t="s">
        <v>457</v>
      </c>
      <c r="B651" s="17">
        <v>120</v>
      </c>
    </row>
    <row r="652" spans="1:2">
      <c r="A652" s="16" t="s">
        <v>620</v>
      </c>
      <c r="B652" s="17">
        <v>80</v>
      </c>
    </row>
    <row r="653" spans="1:2">
      <c r="A653" s="16" t="s">
        <v>179</v>
      </c>
      <c r="B653" s="17">
        <v>200</v>
      </c>
    </row>
    <row r="654" spans="1:2">
      <c r="A654" s="16" t="s">
        <v>298</v>
      </c>
      <c r="B654" s="17">
        <v>60</v>
      </c>
    </row>
    <row r="655" spans="1:2">
      <c r="A655" s="16" t="s">
        <v>94</v>
      </c>
      <c r="B655" s="17">
        <v>60</v>
      </c>
    </row>
    <row r="656" spans="1:2">
      <c r="A656" s="16" t="s">
        <v>95</v>
      </c>
      <c r="B656" s="17">
        <v>80</v>
      </c>
    </row>
    <row r="657" spans="1:2">
      <c r="A657" s="16" t="s">
        <v>400</v>
      </c>
      <c r="B657" s="17">
        <v>80</v>
      </c>
    </row>
    <row r="658" spans="1:2">
      <c r="A658" s="16" t="s">
        <v>278</v>
      </c>
      <c r="B658" s="17">
        <v>60</v>
      </c>
    </row>
    <row r="659" spans="1:2">
      <c r="A659" s="16" t="s">
        <v>96</v>
      </c>
      <c r="B659" s="17">
        <v>80</v>
      </c>
    </row>
    <row r="660" spans="1:2">
      <c r="A660" s="16" t="s">
        <v>294</v>
      </c>
      <c r="B660" s="17">
        <v>100</v>
      </c>
    </row>
    <row r="661" spans="1:2">
      <c r="A661" s="16" t="s">
        <v>668</v>
      </c>
      <c r="B661" s="17">
        <v>40</v>
      </c>
    </row>
    <row r="662" spans="1:2">
      <c r="A662" s="16" t="s">
        <v>295</v>
      </c>
      <c r="B662" s="17">
        <v>60</v>
      </c>
    </row>
    <row r="663" spans="1:2">
      <c r="A663" s="16" t="s">
        <v>97</v>
      </c>
      <c r="B663" s="17">
        <v>140</v>
      </c>
    </row>
    <row r="664" spans="1:2">
      <c r="A664" s="16" t="s">
        <v>275</v>
      </c>
      <c r="B664" s="17">
        <v>60</v>
      </c>
    </row>
    <row r="665" spans="1:2">
      <c r="A665" s="16" t="s">
        <v>98</v>
      </c>
      <c r="B665" s="17">
        <v>80</v>
      </c>
    </row>
    <row r="666" spans="1:2">
      <c r="A666" s="16" t="s">
        <v>99</v>
      </c>
      <c r="B666" s="17">
        <v>120</v>
      </c>
    </row>
    <row r="667" spans="1:2">
      <c r="A667" s="16" t="s">
        <v>100</v>
      </c>
      <c r="B667" s="17">
        <v>80</v>
      </c>
    </row>
    <row r="668" spans="1:2">
      <c r="A668" s="16" t="s">
        <v>101</v>
      </c>
      <c r="B668" s="17">
        <v>80</v>
      </c>
    </row>
    <row r="669" spans="1:2">
      <c r="A669" s="16" t="s">
        <v>276</v>
      </c>
      <c r="B669" s="17">
        <v>140</v>
      </c>
    </row>
    <row r="670" spans="1:2">
      <c r="A670" s="16" t="s">
        <v>473</v>
      </c>
      <c r="B670" s="17">
        <v>60</v>
      </c>
    </row>
    <row r="671" spans="1:2">
      <c r="A671" s="16" t="s">
        <v>277</v>
      </c>
      <c r="B671" s="17">
        <v>60</v>
      </c>
    </row>
    <row r="672" spans="1:2">
      <c r="A672" s="16" t="s">
        <v>342</v>
      </c>
      <c r="B672" s="17">
        <v>100</v>
      </c>
    </row>
    <row r="673" spans="1:2">
      <c r="A673" s="16" t="s">
        <v>133</v>
      </c>
      <c r="B673" s="17">
        <v>140</v>
      </c>
    </row>
    <row r="674" spans="1:2">
      <c r="A674" s="16" t="s">
        <v>134</v>
      </c>
      <c r="B674" s="17">
        <v>80</v>
      </c>
    </row>
    <row r="675" spans="1:2">
      <c r="A675" s="16" t="s">
        <v>301</v>
      </c>
      <c r="B675" s="17">
        <v>60</v>
      </c>
    </row>
    <row r="676" spans="1:2">
      <c r="A676" s="16" t="s">
        <v>180</v>
      </c>
      <c r="B676" s="17">
        <v>120</v>
      </c>
    </row>
    <row r="677" spans="1:2">
      <c r="A677" s="16" t="s">
        <v>621</v>
      </c>
      <c r="B677" s="17">
        <v>40</v>
      </c>
    </row>
    <row r="678" spans="1:2">
      <c r="A678" s="16" t="s">
        <v>181</v>
      </c>
      <c r="B678" s="17">
        <v>80</v>
      </c>
    </row>
    <row r="679" spans="1:2">
      <c r="A679" s="16" t="s">
        <v>351</v>
      </c>
      <c r="B679" s="17">
        <v>80</v>
      </c>
    </row>
    <row r="680" spans="1:2">
      <c r="A680" s="16" t="s">
        <v>176</v>
      </c>
      <c r="B680" s="17">
        <v>140</v>
      </c>
    </row>
    <row r="681" spans="1:2">
      <c r="A681" s="16" t="s">
        <v>300</v>
      </c>
      <c r="B681" s="17">
        <v>100</v>
      </c>
    </row>
    <row r="682" spans="1:2">
      <c r="A682" s="16" t="s">
        <v>497</v>
      </c>
      <c r="B682" s="17">
        <v>60</v>
      </c>
    </row>
    <row r="683" spans="1:2">
      <c r="A683" s="16" t="s">
        <v>619</v>
      </c>
      <c r="B683" s="17">
        <v>40</v>
      </c>
    </row>
    <row r="684" spans="1:2">
      <c r="A684" s="16" t="s">
        <v>177</v>
      </c>
      <c r="B684" s="17">
        <v>80</v>
      </c>
    </row>
    <row r="685" spans="1:2">
      <c r="A685" s="16" t="s">
        <v>299</v>
      </c>
      <c r="B685" s="17">
        <v>60</v>
      </c>
    </row>
    <row r="686" spans="1:2">
      <c r="A686" s="16" t="s">
        <v>178</v>
      </c>
      <c r="B686" s="17">
        <v>80</v>
      </c>
    </row>
    <row r="687" spans="1:2">
      <c r="A687" s="16" t="s">
        <v>637</v>
      </c>
      <c r="B687" s="17">
        <v>40</v>
      </c>
    </row>
    <row r="688" spans="1:2">
      <c r="A688" s="16" t="s">
        <v>732</v>
      </c>
      <c r="B688" s="17">
        <v>200</v>
      </c>
    </row>
    <row r="689" spans="1:2">
      <c r="A689" s="16" t="s">
        <v>444</v>
      </c>
      <c r="B689" s="17">
        <v>60</v>
      </c>
    </row>
    <row r="690" spans="1:2">
      <c r="A690" s="16" t="s">
        <v>147</v>
      </c>
      <c r="B690" s="17">
        <v>120</v>
      </c>
    </row>
    <row r="691" spans="1:2">
      <c r="A691" s="16" t="s">
        <v>410</v>
      </c>
      <c r="B691" s="17">
        <v>80</v>
      </c>
    </row>
    <row r="692" spans="1:2">
      <c r="A692" s="16" t="s">
        <v>883</v>
      </c>
      <c r="B692" s="17">
        <v>80</v>
      </c>
    </row>
    <row r="693" spans="1:2">
      <c r="A693" s="16" t="s">
        <v>833</v>
      </c>
      <c r="B693" s="17">
        <v>100</v>
      </c>
    </row>
    <row r="694" spans="1:2">
      <c r="A694" s="16" t="s">
        <v>192</v>
      </c>
      <c r="B694" s="17">
        <v>80</v>
      </c>
    </row>
    <row r="695" spans="1:2">
      <c r="A695" s="16" t="s">
        <v>193</v>
      </c>
      <c r="B695" s="17">
        <v>60</v>
      </c>
    </row>
    <row r="696" spans="1:2">
      <c r="A696" s="16" t="s">
        <v>302</v>
      </c>
      <c r="B696" s="17">
        <v>60</v>
      </c>
    </row>
    <row r="697" spans="1:2">
      <c r="A697" s="16" t="s">
        <v>396</v>
      </c>
      <c r="B697" s="17">
        <v>100</v>
      </c>
    </row>
    <row r="698" spans="1:2">
      <c r="A698" s="16" t="s">
        <v>352</v>
      </c>
      <c r="B698" s="17">
        <v>80</v>
      </c>
    </row>
    <row r="699" spans="1:2">
      <c r="A699" s="16" t="s">
        <v>394</v>
      </c>
      <c r="B699" s="17">
        <v>80</v>
      </c>
    </row>
    <row r="700" spans="1:2">
      <c r="A700" s="16" t="s">
        <v>398</v>
      </c>
      <c r="B700" s="17">
        <v>60</v>
      </c>
    </row>
    <row r="701" spans="1:2">
      <c r="A701" s="16" t="s">
        <v>397</v>
      </c>
      <c r="B701" s="17">
        <v>60</v>
      </c>
    </row>
    <row r="702" spans="1:2">
      <c r="A702" s="16" t="s">
        <v>102</v>
      </c>
      <c r="B702" s="17">
        <v>120</v>
      </c>
    </row>
    <row r="703" spans="1:2">
      <c r="A703" s="16" t="s">
        <v>103</v>
      </c>
      <c r="B703" s="17">
        <v>120</v>
      </c>
    </row>
    <row r="704" spans="1:2">
      <c r="A704" s="16" t="s">
        <v>582</v>
      </c>
      <c r="B704" s="17">
        <v>120</v>
      </c>
    </row>
    <row r="705" spans="1:2">
      <c r="A705" s="16" t="s">
        <v>759</v>
      </c>
      <c r="B705" s="17">
        <v>80</v>
      </c>
    </row>
    <row r="706" spans="1:2">
      <c r="A706" s="16" t="s">
        <v>399</v>
      </c>
      <c r="B706" s="17">
        <v>80</v>
      </c>
    </row>
    <row r="707" spans="1:2">
      <c r="A707" s="16" t="s">
        <v>847</v>
      </c>
      <c r="B707" s="17">
        <v>160</v>
      </c>
    </row>
    <row r="708" spans="1:2">
      <c r="A708" s="16" t="s">
        <v>853</v>
      </c>
      <c r="B708" s="17">
        <v>60</v>
      </c>
    </row>
    <row r="709" spans="1:2">
      <c r="A709" s="16" t="s">
        <v>854</v>
      </c>
      <c r="B709" s="17">
        <v>80</v>
      </c>
    </row>
    <row r="710" spans="1:2">
      <c r="A710" s="16" t="s">
        <v>849</v>
      </c>
      <c r="B710" s="17">
        <v>60</v>
      </c>
    </row>
    <row r="711" spans="1:2">
      <c r="A711" s="16" t="s">
        <v>346</v>
      </c>
      <c r="B711" s="17">
        <v>100</v>
      </c>
    </row>
    <row r="712" spans="1:2">
      <c r="A712" s="16" t="s">
        <v>314</v>
      </c>
      <c r="B712" s="17">
        <v>160</v>
      </c>
    </row>
    <row r="713" spans="1:2">
      <c r="A713" s="16" t="s">
        <v>868</v>
      </c>
      <c r="B713" s="17">
        <v>60</v>
      </c>
    </row>
    <row r="714" spans="1:2">
      <c r="A714" s="16" t="s">
        <v>869</v>
      </c>
      <c r="B714" s="17">
        <v>60</v>
      </c>
    </row>
    <row r="715" spans="1:2">
      <c r="A715" s="16" t="s">
        <v>782</v>
      </c>
      <c r="B715" s="17">
        <v>100</v>
      </c>
    </row>
    <row r="716" spans="1:2">
      <c r="A716" s="16" t="s">
        <v>823</v>
      </c>
      <c r="B716" s="17">
        <v>100</v>
      </c>
    </row>
    <row r="717" spans="1:2">
      <c r="A717" s="16" t="s">
        <v>797</v>
      </c>
      <c r="B717" s="17">
        <v>120</v>
      </c>
    </row>
    <row r="718" spans="1:2">
      <c r="A718" s="16" t="s">
        <v>949</v>
      </c>
      <c r="B718" s="17">
        <v>40</v>
      </c>
    </row>
    <row r="719" spans="1:2">
      <c r="A719" s="16" t="s">
        <v>840</v>
      </c>
      <c r="B719" s="17">
        <v>60</v>
      </c>
    </row>
    <row r="720" spans="1:2">
      <c r="A720" s="16" t="s">
        <v>885</v>
      </c>
      <c r="B720" s="17">
        <v>160</v>
      </c>
    </row>
    <row r="721" spans="1:2">
      <c r="A721" s="16" t="s">
        <v>884</v>
      </c>
      <c r="B721" s="17">
        <v>80</v>
      </c>
    </row>
    <row r="722" spans="1:2">
      <c r="A722" s="16" t="s">
        <v>888</v>
      </c>
      <c r="B722" s="17">
        <v>60</v>
      </c>
    </row>
    <row r="723" spans="1:2">
      <c r="A723" s="16" t="s">
        <v>899</v>
      </c>
      <c r="B723" s="17">
        <v>60</v>
      </c>
    </row>
    <row r="724" spans="1:2">
      <c r="A724" s="16" t="s">
        <v>766</v>
      </c>
      <c r="B724" s="17">
        <v>120</v>
      </c>
    </row>
    <row r="725" spans="1:2">
      <c r="A725" s="16" t="s">
        <v>889</v>
      </c>
      <c r="B725" s="17">
        <v>60</v>
      </c>
    </row>
    <row r="726" spans="1:2">
      <c r="A726" s="16" t="s">
        <v>798</v>
      </c>
      <c r="B726" s="17">
        <v>100</v>
      </c>
    </row>
    <row r="727" spans="1:2">
      <c r="A727" s="16" t="s">
        <v>768</v>
      </c>
      <c r="B727" s="17">
        <v>80</v>
      </c>
    </row>
    <row r="728" spans="1:2">
      <c r="A728" s="16" t="s">
        <v>713</v>
      </c>
      <c r="B728" s="17">
        <v>80</v>
      </c>
    </row>
    <row r="729" spans="1:2">
      <c r="A729" s="16" t="s">
        <v>799</v>
      </c>
      <c r="B729" s="17">
        <v>100</v>
      </c>
    </row>
    <row r="730" spans="1:2">
      <c r="A730" s="16" t="s">
        <v>891</v>
      </c>
      <c r="B730" s="17">
        <v>80</v>
      </c>
    </row>
    <row r="731" spans="1:2">
      <c r="A731" s="16" t="s">
        <v>763</v>
      </c>
      <c r="B731" s="17">
        <v>60</v>
      </c>
    </row>
    <row r="732" spans="1:2">
      <c r="A732" s="16" t="s">
        <v>770</v>
      </c>
      <c r="B732" s="17">
        <v>80</v>
      </c>
    </row>
    <row r="733" spans="1:2">
      <c r="A733" s="16" t="s">
        <v>902</v>
      </c>
      <c r="B733" s="17">
        <v>60</v>
      </c>
    </row>
    <row r="734" spans="1:2">
      <c r="A734" s="16" t="s">
        <v>830</v>
      </c>
      <c r="B734" s="17">
        <v>100</v>
      </c>
    </row>
    <row r="735" spans="1:2">
      <c r="A735" s="16" t="s">
        <v>825</v>
      </c>
      <c r="B735" s="17">
        <v>60</v>
      </c>
    </row>
    <row r="736" spans="1:2">
      <c r="A736" s="16" t="s">
        <v>790</v>
      </c>
      <c r="B736" s="17">
        <v>80</v>
      </c>
    </row>
    <row r="737" spans="1:2">
      <c r="A737" s="16" t="s">
        <v>818</v>
      </c>
      <c r="B737" s="17">
        <v>60</v>
      </c>
    </row>
    <row r="738" spans="1:2">
      <c r="A738" s="16" t="s">
        <v>709</v>
      </c>
      <c r="B738" s="17">
        <v>120</v>
      </c>
    </row>
    <row r="739" spans="1:2">
      <c r="A739" s="16" t="s">
        <v>905</v>
      </c>
      <c r="B739" s="17">
        <v>60</v>
      </c>
    </row>
    <row r="740" spans="1:2">
      <c r="A740" s="16" t="s">
        <v>827</v>
      </c>
      <c r="B740" s="17">
        <v>40</v>
      </c>
    </row>
    <row r="741" spans="1:2">
      <c r="A741" s="16" t="s">
        <v>785</v>
      </c>
      <c r="B741" s="17">
        <v>80</v>
      </c>
    </row>
    <row r="742" spans="1:2">
      <c r="A742" s="16" t="s">
        <v>886</v>
      </c>
      <c r="B742" s="17">
        <v>60</v>
      </c>
    </row>
    <row r="743" spans="1:2">
      <c r="A743" s="16" t="s">
        <v>898</v>
      </c>
      <c r="B743" s="17">
        <v>60</v>
      </c>
    </row>
    <row r="744" spans="1:2">
      <c r="A744" s="16" t="s">
        <v>903</v>
      </c>
      <c r="B744" s="17">
        <v>60</v>
      </c>
    </row>
    <row r="745" spans="1:2">
      <c r="A745" s="16" t="s">
        <v>904</v>
      </c>
      <c r="B745" s="17">
        <v>60</v>
      </c>
    </row>
    <row r="746" spans="1:2">
      <c r="A746" s="16" t="s">
        <v>793</v>
      </c>
      <c r="B746" s="17">
        <v>100</v>
      </c>
    </row>
    <row r="747" spans="1:2">
      <c r="A747" s="16" t="s">
        <v>789</v>
      </c>
      <c r="B747" s="17">
        <v>80</v>
      </c>
    </row>
    <row r="748" spans="1:2">
      <c r="A748" s="16" t="s">
        <v>791</v>
      </c>
      <c r="B748" s="17">
        <v>80</v>
      </c>
    </row>
    <row r="749" spans="1:2">
      <c r="A749" s="16" t="s">
        <v>771</v>
      </c>
      <c r="B749" s="17">
        <v>120</v>
      </c>
    </row>
    <row r="750" spans="1:2">
      <c r="A750" s="16" t="s">
        <v>712</v>
      </c>
      <c r="B750" s="17">
        <v>60</v>
      </c>
    </row>
    <row r="751" spans="1:2">
      <c r="A751" s="16" t="s">
        <v>822</v>
      </c>
      <c r="B751" s="17">
        <v>60</v>
      </c>
    </row>
    <row r="752" spans="1:2">
      <c r="A752" s="16" t="s">
        <v>828</v>
      </c>
      <c r="B752" s="17">
        <v>60</v>
      </c>
    </row>
    <row r="753" spans="1:2">
      <c r="A753" s="16" t="s">
        <v>834</v>
      </c>
      <c r="B753" s="17">
        <v>100</v>
      </c>
    </row>
    <row r="754" spans="1:2">
      <c r="A754" s="16" t="s">
        <v>783</v>
      </c>
      <c r="B754" s="17">
        <v>120</v>
      </c>
    </row>
    <row r="755" spans="1:2">
      <c r="A755" s="16" t="s">
        <v>900</v>
      </c>
      <c r="B755" s="17">
        <v>60</v>
      </c>
    </row>
    <row r="756" spans="1:2">
      <c r="A756" s="16" t="s">
        <v>710</v>
      </c>
      <c r="B756" s="17">
        <v>80</v>
      </c>
    </row>
    <row r="757" spans="1:2">
      <c r="A757" s="16" t="s">
        <v>890</v>
      </c>
      <c r="B757" s="17">
        <v>60</v>
      </c>
    </row>
    <row r="758" spans="1:2">
      <c r="A758" s="16" t="s">
        <v>820</v>
      </c>
      <c r="B758" s="17">
        <v>60</v>
      </c>
    </row>
    <row r="759" spans="1:2">
      <c r="A759" s="16" t="s">
        <v>826</v>
      </c>
      <c r="B759" s="17">
        <v>80</v>
      </c>
    </row>
    <row r="760" spans="1:2">
      <c r="A760" s="16" t="s">
        <v>824</v>
      </c>
      <c r="B760" s="17">
        <v>160</v>
      </c>
    </row>
    <row r="761" spans="1:2">
      <c r="A761" s="16" t="s">
        <v>906</v>
      </c>
      <c r="B761" s="17">
        <v>60</v>
      </c>
    </row>
    <row r="762" spans="1:2">
      <c r="A762" s="16" t="s">
        <v>952</v>
      </c>
      <c r="B762" s="17">
        <v>100</v>
      </c>
    </row>
    <row r="763" spans="1:2">
      <c r="A763" s="16" t="s">
        <v>563</v>
      </c>
      <c r="B763" s="17">
        <v>60</v>
      </c>
    </row>
    <row r="764" spans="1:2">
      <c r="A764" s="16" t="s">
        <v>659</v>
      </c>
      <c r="B764" s="17">
        <v>40</v>
      </c>
    </row>
    <row r="765" spans="1:2">
      <c r="A765" s="16" t="s">
        <v>715</v>
      </c>
      <c r="B765" s="17">
        <v>600</v>
      </c>
    </row>
    <row r="766" spans="1:2">
      <c r="A766" s="16" t="s">
        <v>461</v>
      </c>
      <c r="B766" s="17">
        <v>120</v>
      </c>
    </row>
    <row r="767" spans="1:2">
      <c r="A767" s="16" t="s">
        <v>3</v>
      </c>
      <c r="B767" s="17">
        <v>63880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349DC-6E83-43A7-96FA-3C1E80D8C580}">
  <dimension ref="A1:Q35"/>
  <sheetViews>
    <sheetView workbookViewId="0">
      <selection activeCell="J7" sqref="J7"/>
    </sheetView>
  </sheetViews>
  <sheetFormatPr defaultRowHeight="14.4"/>
  <cols>
    <col min="1" max="1" width="10.33203125" style="12" bestFit="1" customWidth="1"/>
    <col min="2" max="2" width="9.21875" style="12" bestFit="1" customWidth="1"/>
    <col min="3" max="3" width="6" style="12" bestFit="1" customWidth="1"/>
    <col min="4" max="4" width="11.6640625" style="12" bestFit="1" customWidth="1"/>
    <col min="5" max="5" width="10.109375" style="12" bestFit="1" customWidth="1"/>
    <col min="6" max="6" width="6" style="12" bestFit="1" customWidth="1"/>
    <col min="7" max="7" width="11.6640625" style="12" bestFit="1" customWidth="1"/>
    <col min="8" max="8" width="9.21875" style="12" bestFit="1" customWidth="1"/>
    <col min="9" max="9" width="4.21875" style="12" bestFit="1" customWidth="1"/>
    <col min="10" max="10" width="11.6640625" style="12" bestFit="1" customWidth="1"/>
    <col min="11" max="11" width="9.21875" style="12" bestFit="1" customWidth="1"/>
    <col min="12" max="12" width="6" style="12" bestFit="1" customWidth="1"/>
    <col min="13" max="13" width="7.88671875" style="12" bestFit="1" customWidth="1"/>
    <col min="14" max="14" width="6.109375" style="12" bestFit="1" customWidth="1"/>
    <col min="15" max="16384" width="8.88671875" style="12"/>
  </cols>
  <sheetData>
    <row r="1" spans="1:17" ht="31.2" customHeight="1">
      <c r="A1" s="204" t="s">
        <v>574</v>
      </c>
      <c r="B1" s="205"/>
      <c r="C1" s="205"/>
      <c r="D1" s="205"/>
      <c r="E1" s="205"/>
      <c r="F1" s="205"/>
      <c r="G1" s="205"/>
      <c r="H1" s="205"/>
      <c r="I1" s="205"/>
      <c r="J1" s="205"/>
      <c r="K1" s="205"/>
      <c r="L1" s="205"/>
      <c r="M1" s="205"/>
      <c r="N1" s="205"/>
      <c r="O1" s="205"/>
      <c r="P1" s="205"/>
      <c r="Q1" s="206"/>
    </row>
    <row r="2" spans="1:17">
      <c r="A2" s="207" t="s">
        <v>0</v>
      </c>
      <c r="B2" s="203" t="s">
        <v>1</v>
      </c>
      <c r="C2" s="203"/>
      <c r="D2" s="203"/>
      <c r="E2" s="2" t="s">
        <v>2</v>
      </c>
      <c r="F2" s="2"/>
      <c r="G2" s="2"/>
      <c r="H2" s="203" t="s">
        <v>706</v>
      </c>
      <c r="I2" s="203"/>
      <c r="J2" s="203"/>
      <c r="K2" s="203" t="s">
        <v>3</v>
      </c>
      <c r="L2" s="203"/>
      <c r="M2" s="203"/>
      <c r="N2" s="207" t="s">
        <v>0</v>
      </c>
    </row>
    <row r="3" spans="1:17">
      <c r="A3" s="207"/>
      <c r="B3" s="3" t="s">
        <v>4</v>
      </c>
      <c r="C3" s="3" t="s">
        <v>5</v>
      </c>
      <c r="D3" s="3" t="s">
        <v>6</v>
      </c>
      <c r="E3" s="3" t="s">
        <v>4</v>
      </c>
      <c r="F3" s="3" t="s">
        <v>5</v>
      </c>
      <c r="G3" s="3" t="s">
        <v>6</v>
      </c>
      <c r="H3" s="14" t="s">
        <v>4</v>
      </c>
      <c r="I3" s="14" t="s">
        <v>5</v>
      </c>
      <c r="J3" s="14" t="s">
        <v>6</v>
      </c>
      <c r="K3" s="3" t="s">
        <v>4</v>
      </c>
      <c r="L3" s="3" t="s">
        <v>5</v>
      </c>
      <c r="M3" s="3" t="s">
        <v>7</v>
      </c>
      <c r="N3" s="207"/>
    </row>
    <row r="4" spans="1:17" ht="28.8">
      <c r="A4" s="1" t="s">
        <v>3</v>
      </c>
      <c r="B4" s="4">
        <f>SUM(B5:B34)</f>
        <v>28940</v>
      </c>
      <c r="C4" s="4">
        <f>SUM(C5:C34)</f>
        <v>28940</v>
      </c>
      <c r="D4" s="4">
        <v>0</v>
      </c>
      <c r="E4" s="4">
        <f>SUM(E5:E34)</f>
        <v>16180</v>
      </c>
      <c r="F4" s="4">
        <f>SUM(F5:F34)</f>
        <v>16180</v>
      </c>
      <c r="G4" s="4">
        <v>0</v>
      </c>
      <c r="H4" s="101">
        <f>SUM(H5:H34)</f>
        <v>17320</v>
      </c>
      <c r="I4" s="101">
        <f>SUM(I5:I34)</f>
        <v>0</v>
      </c>
      <c r="J4" s="101">
        <f>SUM(J5:J34)</f>
        <v>0</v>
      </c>
      <c r="K4" s="4">
        <v>46460</v>
      </c>
      <c r="L4" s="4">
        <v>46460</v>
      </c>
      <c r="M4" s="4">
        <f>D4+G4</f>
        <v>0</v>
      </c>
      <c r="N4" s="13" t="s">
        <v>3</v>
      </c>
    </row>
    <row r="5" spans="1:17">
      <c r="A5" s="11">
        <v>45931</v>
      </c>
      <c r="B5" s="7">
        <v>3640</v>
      </c>
      <c r="C5" s="7">
        <v>3640</v>
      </c>
      <c r="D5" s="7">
        <v>0</v>
      </c>
      <c r="E5" s="7">
        <v>1460</v>
      </c>
      <c r="F5" s="7">
        <v>1460</v>
      </c>
      <c r="G5" s="7">
        <v>0</v>
      </c>
      <c r="H5" s="7">
        <v>880</v>
      </c>
      <c r="I5" s="7">
        <v>0</v>
      </c>
      <c r="J5" s="7">
        <v>0</v>
      </c>
      <c r="K5" s="7">
        <f t="shared" ref="K5:L12" si="0">B5+E5</f>
        <v>5100</v>
      </c>
      <c r="L5" s="7">
        <f t="shared" si="0"/>
        <v>5100</v>
      </c>
      <c r="M5" s="7">
        <f>D5+G5</f>
        <v>0</v>
      </c>
      <c r="N5" s="7">
        <v>880</v>
      </c>
    </row>
    <row r="6" spans="1:17">
      <c r="A6" s="11">
        <v>45932</v>
      </c>
      <c r="B6" s="7">
        <v>1700</v>
      </c>
      <c r="C6" s="7">
        <v>1700</v>
      </c>
      <c r="D6" s="7">
        <v>0</v>
      </c>
      <c r="E6" s="7">
        <v>1660</v>
      </c>
      <c r="F6" s="7">
        <v>1660</v>
      </c>
      <c r="G6" s="7">
        <v>0</v>
      </c>
      <c r="H6" s="7">
        <v>740</v>
      </c>
      <c r="I6" s="7">
        <v>0</v>
      </c>
      <c r="J6" s="7">
        <v>0</v>
      </c>
      <c r="K6" s="7">
        <f t="shared" si="0"/>
        <v>3360</v>
      </c>
      <c r="L6" s="7">
        <f t="shared" si="0"/>
        <v>3360</v>
      </c>
      <c r="M6" s="7">
        <f t="shared" ref="M6:M24" si="1">D6+G6</f>
        <v>0</v>
      </c>
      <c r="N6" s="7">
        <v>740</v>
      </c>
    </row>
    <row r="7" spans="1:17">
      <c r="A7" s="11">
        <v>45933</v>
      </c>
      <c r="B7" s="7">
        <v>1700</v>
      </c>
      <c r="C7" s="7">
        <v>1700</v>
      </c>
      <c r="D7" s="7">
        <v>0</v>
      </c>
      <c r="E7" s="7">
        <v>2400</v>
      </c>
      <c r="F7" s="7">
        <v>2400</v>
      </c>
      <c r="G7" s="7">
        <v>0</v>
      </c>
      <c r="H7" s="7">
        <v>800</v>
      </c>
      <c r="I7" s="7">
        <v>0</v>
      </c>
      <c r="J7" s="7">
        <v>0</v>
      </c>
      <c r="K7" s="7">
        <f t="shared" si="0"/>
        <v>4100</v>
      </c>
      <c r="L7" s="7">
        <f t="shared" si="0"/>
        <v>4100</v>
      </c>
      <c r="M7" s="7">
        <f t="shared" si="1"/>
        <v>0</v>
      </c>
      <c r="N7" s="7">
        <v>800</v>
      </c>
    </row>
    <row r="8" spans="1:17">
      <c r="A8" s="11">
        <v>45934</v>
      </c>
      <c r="B8" s="7">
        <v>1440</v>
      </c>
      <c r="C8" s="7">
        <v>1440</v>
      </c>
      <c r="D8" s="7">
        <v>0</v>
      </c>
      <c r="E8" s="7">
        <v>1940</v>
      </c>
      <c r="F8" s="7">
        <v>1940</v>
      </c>
      <c r="G8" s="7">
        <v>0</v>
      </c>
      <c r="H8" s="7">
        <v>1440</v>
      </c>
      <c r="I8" s="7">
        <v>0</v>
      </c>
      <c r="J8" s="7">
        <v>0</v>
      </c>
      <c r="K8" s="7">
        <f t="shared" si="0"/>
        <v>3380</v>
      </c>
      <c r="L8" s="7">
        <f t="shared" si="0"/>
        <v>3380</v>
      </c>
      <c r="M8" s="7">
        <f t="shared" si="1"/>
        <v>0</v>
      </c>
      <c r="N8" s="7">
        <v>1440</v>
      </c>
    </row>
    <row r="9" spans="1:17">
      <c r="A9" s="11">
        <v>45935</v>
      </c>
      <c r="B9" s="7">
        <v>2440</v>
      </c>
      <c r="C9" s="7">
        <v>2440</v>
      </c>
      <c r="D9" s="7">
        <v>0</v>
      </c>
      <c r="E9" s="7">
        <v>1240</v>
      </c>
      <c r="F9" s="7">
        <v>1240</v>
      </c>
      <c r="G9" s="7">
        <v>0</v>
      </c>
      <c r="H9" s="7">
        <v>700</v>
      </c>
      <c r="I9" s="7">
        <v>0</v>
      </c>
      <c r="J9" s="7">
        <v>0</v>
      </c>
      <c r="K9" s="7">
        <f t="shared" si="0"/>
        <v>3680</v>
      </c>
      <c r="L9" s="7">
        <f t="shared" si="0"/>
        <v>3680</v>
      </c>
      <c r="M9" s="7">
        <f t="shared" si="1"/>
        <v>0</v>
      </c>
      <c r="N9" s="7">
        <v>700</v>
      </c>
    </row>
    <row r="10" spans="1:17">
      <c r="A10" s="11">
        <v>45936</v>
      </c>
      <c r="B10" s="7">
        <v>1600</v>
      </c>
      <c r="C10" s="7">
        <v>1600</v>
      </c>
      <c r="D10" s="7">
        <v>0</v>
      </c>
      <c r="E10" s="7">
        <v>2140</v>
      </c>
      <c r="F10" s="7">
        <v>2140</v>
      </c>
      <c r="G10" s="7">
        <v>0</v>
      </c>
      <c r="H10" s="7">
        <v>2160</v>
      </c>
      <c r="I10" s="7">
        <v>0</v>
      </c>
      <c r="J10" s="7">
        <v>0</v>
      </c>
      <c r="K10" s="7">
        <f t="shared" si="0"/>
        <v>3740</v>
      </c>
      <c r="L10" s="7">
        <f t="shared" si="0"/>
        <v>3740</v>
      </c>
      <c r="M10" s="7">
        <f t="shared" si="1"/>
        <v>0</v>
      </c>
      <c r="N10" s="7">
        <v>2160</v>
      </c>
    </row>
    <row r="11" spans="1:17">
      <c r="A11" s="11">
        <v>45937</v>
      </c>
      <c r="B11" s="7">
        <v>1600</v>
      </c>
      <c r="C11" s="7">
        <v>1600</v>
      </c>
      <c r="D11" s="7">
        <v>0</v>
      </c>
      <c r="E11" s="7">
        <v>900</v>
      </c>
      <c r="F11" s="7">
        <v>900</v>
      </c>
      <c r="G11" s="7">
        <v>0</v>
      </c>
      <c r="H11" s="7">
        <v>660</v>
      </c>
      <c r="I11" s="7">
        <v>0</v>
      </c>
      <c r="J11" s="7">
        <v>0</v>
      </c>
      <c r="K11" s="7">
        <f t="shared" si="0"/>
        <v>2500</v>
      </c>
      <c r="L11" s="7">
        <f t="shared" si="0"/>
        <v>2500</v>
      </c>
      <c r="M11" s="7">
        <f t="shared" si="1"/>
        <v>0</v>
      </c>
      <c r="N11" s="7">
        <v>660</v>
      </c>
    </row>
    <row r="12" spans="1:17">
      <c r="A12" s="11">
        <v>45938</v>
      </c>
      <c r="B12" s="7">
        <v>1700</v>
      </c>
      <c r="C12" s="7">
        <v>1700</v>
      </c>
      <c r="D12" s="7">
        <v>0</v>
      </c>
      <c r="E12" s="7">
        <v>1500</v>
      </c>
      <c r="F12" s="7">
        <v>1500</v>
      </c>
      <c r="G12" s="7">
        <v>0</v>
      </c>
      <c r="H12" s="7">
        <v>480</v>
      </c>
      <c r="I12" s="7">
        <v>0</v>
      </c>
      <c r="J12" s="7">
        <v>0</v>
      </c>
      <c r="K12" s="7">
        <f t="shared" si="0"/>
        <v>3200</v>
      </c>
      <c r="L12" s="7">
        <f t="shared" si="0"/>
        <v>3200</v>
      </c>
      <c r="M12" s="7">
        <f t="shared" si="1"/>
        <v>0</v>
      </c>
      <c r="N12" s="7">
        <v>480</v>
      </c>
    </row>
    <row r="13" spans="1:17">
      <c r="A13" s="11">
        <v>45939</v>
      </c>
      <c r="B13" s="7">
        <v>2340</v>
      </c>
      <c r="C13" s="7">
        <v>2340</v>
      </c>
      <c r="D13" s="7">
        <v>0</v>
      </c>
      <c r="E13" s="7">
        <v>220</v>
      </c>
      <c r="F13" s="7">
        <v>220</v>
      </c>
      <c r="G13" s="7">
        <v>0</v>
      </c>
      <c r="H13" s="7">
        <v>1180</v>
      </c>
      <c r="I13" s="7">
        <v>0</v>
      </c>
      <c r="J13" s="7">
        <v>0</v>
      </c>
      <c r="K13" s="7">
        <f t="shared" ref="K13:K23" si="2">B13+E13</f>
        <v>2560</v>
      </c>
      <c r="L13" s="7">
        <f t="shared" ref="L13:L24" si="3">C13+F13</f>
        <v>2560</v>
      </c>
      <c r="M13" s="7">
        <f t="shared" si="1"/>
        <v>0</v>
      </c>
      <c r="N13" s="7">
        <v>1180</v>
      </c>
    </row>
    <row r="14" spans="1:17">
      <c r="A14" s="11">
        <v>45940</v>
      </c>
      <c r="B14" s="7">
        <v>1760</v>
      </c>
      <c r="C14" s="7">
        <v>1760</v>
      </c>
      <c r="D14" s="7">
        <v>0</v>
      </c>
      <c r="E14" s="7">
        <v>380</v>
      </c>
      <c r="F14" s="7">
        <v>380</v>
      </c>
      <c r="G14" s="7">
        <v>0</v>
      </c>
      <c r="H14" s="7">
        <v>520</v>
      </c>
      <c r="I14" s="7">
        <v>0</v>
      </c>
      <c r="J14" s="7">
        <v>0</v>
      </c>
      <c r="K14" s="7">
        <f t="shared" si="2"/>
        <v>2140</v>
      </c>
      <c r="L14" s="7">
        <f t="shared" si="3"/>
        <v>2140</v>
      </c>
      <c r="M14" s="7">
        <f t="shared" si="1"/>
        <v>0</v>
      </c>
      <c r="N14" s="7">
        <v>520</v>
      </c>
    </row>
    <row r="15" spans="1:17">
      <c r="A15" s="11">
        <v>45941</v>
      </c>
      <c r="B15" s="7">
        <v>0</v>
      </c>
      <c r="C15" s="7">
        <v>0</v>
      </c>
      <c r="D15" s="7">
        <v>0</v>
      </c>
      <c r="E15" s="7">
        <v>340</v>
      </c>
      <c r="F15" s="7">
        <v>340</v>
      </c>
      <c r="G15" s="7">
        <v>0</v>
      </c>
      <c r="H15" s="7">
        <v>660</v>
      </c>
      <c r="I15" s="7">
        <v>0</v>
      </c>
      <c r="J15" s="7">
        <v>0</v>
      </c>
      <c r="K15" s="7">
        <f t="shared" si="2"/>
        <v>340</v>
      </c>
      <c r="L15" s="7">
        <f t="shared" si="3"/>
        <v>340</v>
      </c>
      <c r="M15" s="7">
        <f t="shared" si="1"/>
        <v>0</v>
      </c>
      <c r="N15" s="7">
        <v>660</v>
      </c>
    </row>
    <row r="16" spans="1:17">
      <c r="A16" s="11">
        <v>45942</v>
      </c>
      <c r="B16" s="7">
        <v>500</v>
      </c>
      <c r="C16" s="7">
        <v>500</v>
      </c>
      <c r="D16" s="7">
        <v>0</v>
      </c>
      <c r="E16" s="7">
        <v>0</v>
      </c>
      <c r="F16" s="7">
        <v>0</v>
      </c>
      <c r="G16" s="7">
        <v>0</v>
      </c>
      <c r="H16" s="20">
        <v>0</v>
      </c>
      <c r="I16" s="7">
        <v>0</v>
      </c>
      <c r="J16" s="7">
        <v>0</v>
      </c>
      <c r="K16" s="7">
        <f t="shared" si="2"/>
        <v>500</v>
      </c>
      <c r="L16" s="7">
        <f t="shared" si="3"/>
        <v>500</v>
      </c>
      <c r="M16" s="7">
        <f t="shared" si="1"/>
        <v>0</v>
      </c>
      <c r="N16" s="20">
        <v>0</v>
      </c>
    </row>
    <row r="17" spans="1:14">
      <c r="A17" s="11">
        <v>45943</v>
      </c>
      <c r="B17" s="7">
        <v>1360</v>
      </c>
      <c r="C17" s="7">
        <v>1360</v>
      </c>
      <c r="D17" s="7">
        <v>0</v>
      </c>
      <c r="E17" s="7">
        <v>0</v>
      </c>
      <c r="F17" s="7">
        <v>0</v>
      </c>
      <c r="G17" s="7">
        <v>0</v>
      </c>
      <c r="H17" s="5">
        <v>400</v>
      </c>
      <c r="I17" s="7">
        <v>0</v>
      </c>
      <c r="J17" s="7">
        <v>0</v>
      </c>
      <c r="K17" s="7">
        <f t="shared" si="2"/>
        <v>1360</v>
      </c>
      <c r="L17" s="7">
        <f t="shared" si="3"/>
        <v>1360</v>
      </c>
      <c r="M17" s="7">
        <f t="shared" si="1"/>
        <v>0</v>
      </c>
      <c r="N17" s="5">
        <v>400</v>
      </c>
    </row>
    <row r="18" spans="1:14">
      <c r="A18" s="11">
        <v>45944</v>
      </c>
      <c r="B18" s="7">
        <v>780</v>
      </c>
      <c r="C18" s="7">
        <v>780</v>
      </c>
      <c r="D18" s="7">
        <v>0</v>
      </c>
      <c r="E18" s="7">
        <v>940</v>
      </c>
      <c r="F18" s="7">
        <v>940</v>
      </c>
      <c r="G18" s="7">
        <v>0</v>
      </c>
      <c r="H18" s="5">
        <v>640</v>
      </c>
      <c r="I18" s="7">
        <v>0</v>
      </c>
      <c r="J18" s="7">
        <v>0</v>
      </c>
      <c r="K18" s="7">
        <f t="shared" si="2"/>
        <v>1720</v>
      </c>
      <c r="L18" s="7">
        <f t="shared" si="3"/>
        <v>1720</v>
      </c>
      <c r="M18" s="7">
        <f t="shared" si="1"/>
        <v>0</v>
      </c>
      <c r="N18" s="5">
        <v>640</v>
      </c>
    </row>
    <row r="19" spans="1:14">
      <c r="A19" s="9">
        <v>45945</v>
      </c>
      <c r="B19" s="7">
        <v>1180</v>
      </c>
      <c r="C19" s="7">
        <v>1180</v>
      </c>
      <c r="D19" s="7">
        <v>0</v>
      </c>
      <c r="E19" s="7">
        <v>300</v>
      </c>
      <c r="F19" s="7">
        <v>300</v>
      </c>
      <c r="G19" s="7">
        <v>0</v>
      </c>
      <c r="H19" s="7">
        <v>0</v>
      </c>
      <c r="I19" s="7">
        <v>0</v>
      </c>
      <c r="J19" s="7">
        <v>0</v>
      </c>
      <c r="K19" s="7">
        <f t="shared" si="2"/>
        <v>1480</v>
      </c>
      <c r="L19" s="7">
        <f t="shared" si="3"/>
        <v>1480</v>
      </c>
      <c r="M19" s="7">
        <f t="shared" si="1"/>
        <v>0</v>
      </c>
      <c r="N19" s="7">
        <v>0</v>
      </c>
    </row>
    <row r="20" spans="1:14">
      <c r="A20" s="9">
        <v>45946</v>
      </c>
      <c r="B20" s="7">
        <v>400</v>
      </c>
      <c r="C20" s="7">
        <v>400</v>
      </c>
      <c r="D20" s="7">
        <v>0</v>
      </c>
      <c r="E20" s="7">
        <v>240</v>
      </c>
      <c r="F20" s="7">
        <v>240</v>
      </c>
      <c r="G20" s="7">
        <v>0</v>
      </c>
      <c r="H20" s="7">
        <v>100</v>
      </c>
      <c r="I20" s="7">
        <v>0</v>
      </c>
      <c r="J20" s="7">
        <v>0</v>
      </c>
      <c r="K20" s="7">
        <f t="shared" si="2"/>
        <v>640</v>
      </c>
      <c r="L20" s="7">
        <f t="shared" si="3"/>
        <v>640</v>
      </c>
      <c r="M20" s="7">
        <f t="shared" si="1"/>
        <v>0</v>
      </c>
      <c r="N20" s="7">
        <v>100</v>
      </c>
    </row>
    <row r="21" spans="1:14">
      <c r="A21" s="9">
        <v>45947</v>
      </c>
      <c r="B21" s="7">
        <v>660</v>
      </c>
      <c r="C21" s="7">
        <v>660</v>
      </c>
      <c r="D21" s="7">
        <v>0</v>
      </c>
      <c r="E21" s="7">
        <v>120</v>
      </c>
      <c r="F21" s="7">
        <v>120</v>
      </c>
      <c r="G21" s="7">
        <v>0</v>
      </c>
      <c r="H21" s="7">
        <v>2840</v>
      </c>
      <c r="I21" s="7">
        <v>0</v>
      </c>
      <c r="J21" s="7">
        <v>0</v>
      </c>
      <c r="K21" s="7">
        <f t="shared" si="2"/>
        <v>780</v>
      </c>
      <c r="L21" s="7">
        <f t="shared" si="3"/>
        <v>780</v>
      </c>
      <c r="M21" s="7">
        <f t="shared" si="1"/>
        <v>0</v>
      </c>
      <c r="N21" s="7">
        <v>2840</v>
      </c>
    </row>
    <row r="22" spans="1:14">
      <c r="A22" s="9">
        <v>45948</v>
      </c>
      <c r="B22" s="7">
        <v>720</v>
      </c>
      <c r="C22" s="7">
        <v>720</v>
      </c>
      <c r="D22" s="7">
        <v>0</v>
      </c>
      <c r="E22" s="7">
        <v>0</v>
      </c>
      <c r="F22" s="7">
        <v>0</v>
      </c>
      <c r="G22" s="7">
        <v>0</v>
      </c>
      <c r="H22" s="7">
        <v>1140</v>
      </c>
      <c r="I22" s="7">
        <v>0</v>
      </c>
      <c r="J22" s="7">
        <v>0</v>
      </c>
      <c r="K22" s="7">
        <f t="shared" si="2"/>
        <v>720</v>
      </c>
      <c r="L22" s="7">
        <f t="shared" si="3"/>
        <v>720</v>
      </c>
      <c r="M22" s="7">
        <f t="shared" si="1"/>
        <v>0</v>
      </c>
      <c r="N22" s="7">
        <v>1140</v>
      </c>
    </row>
    <row r="23" spans="1:14">
      <c r="A23" s="9">
        <v>45949</v>
      </c>
      <c r="B23" s="7">
        <v>460</v>
      </c>
      <c r="C23" s="7">
        <v>460</v>
      </c>
      <c r="D23" s="7">
        <v>0</v>
      </c>
      <c r="E23" s="7">
        <v>0</v>
      </c>
      <c r="F23" s="7">
        <v>0</v>
      </c>
      <c r="G23" s="7">
        <v>0</v>
      </c>
      <c r="H23" s="7">
        <v>0</v>
      </c>
      <c r="I23" s="7">
        <v>0</v>
      </c>
      <c r="J23" s="7">
        <v>0</v>
      </c>
      <c r="K23" s="7">
        <f t="shared" si="2"/>
        <v>460</v>
      </c>
      <c r="L23" s="7">
        <f t="shared" si="3"/>
        <v>460</v>
      </c>
      <c r="M23" s="7">
        <f t="shared" si="1"/>
        <v>0</v>
      </c>
      <c r="N23" s="7">
        <v>0</v>
      </c>
    </row>
    <row r="24" spans="1:14">
      <c r="A24" s="9">
        <v>45950</v>
      </c>
      <c r="B24" s="7">
        <v>60</v>
      </c>
      <c r="C24" s="7">
        <v>60</v>
      </c>
      <c r="D24" s="7">
        <v>0</v>
      </c>
      <c r="E24" s="7">
        <v>0</v>
      </c>
      <c r="F24" s="7">
        <v>0</v>
      </c>
      <c r="G24" s="7">
        <v>0</v>
      </c>
      <c r="H24" s="7">
        <v>0</v>
      </c>
      <c r="I24" s="7">
        <v>0</v>
      </c>
      <c r="J24" s="7">
        <v>0</v>
      </c>
      <c r="K24" s="7">
        <f>B24+E24</f>
        <v>60</v>
      </c>
      <c r="L24" s="7">
        <f t="shared" si="3"/>
        <v>60</v>
      </c>
      <c r="M24" s="7">
        <f t="shared" si="1"/>
        <v>0</v>
      </c>
      <c r="N24" s="7">
        <v>0</v>
      </c>
    </row>
    <row r="25" spans="1:14">
      <c r="A25" s="9">
        <v>45951</v>
      </c>
      <c r="B25" s="7">
        <v>0</v>
      </c>
      <c r="C25" s="7">
        <v>0</v>
      </c>
      <c r="D25" s="7">
        <v>0</v>
      </c>
      <c r="E25" s="7">
        <v>0</v>
      </c>
      <c r="F25" s="7">
        <v>0</v>
      </c>
      <c r="G25" s="7">
        <v>0</v>
      </c>
      <c r="H25" s="7">
        <v>100</v>
      </c>
      <c r="I25" s="7">
        <v>0</v>
      </c>
      <c r="J25" s="7">
        <v>0</v>
      </c>
      <c r="K25" s="7">
        <v>0</v>
      </c>
      <c r="L25" s="7">
        <v>0</v>
      </c>
      <c r="M25" s="7">
        <v>0</v>
      </c>
      <c r="N25" s="7">
        <v>100</v>
      </c>
    </row>
    <row r="26" spans="1:14">
      <c r="A26" s="9">
        <v>45952</v>
      </c>
      <c r="B26" s="7">
        <v>460</v>
      </c>
      <c r="C26" s="7">
        <v>460</v>
      </c>
      <c r="D26" s="7">
        <v>0</v>
      </c>
      <c r="E26" s="7">
        <v>0</v>
      </c>
      <c r="F26" s="7">
        <v>0</v>
      </c>
      <c r="G26" s="7">
        <v>0</v>
      </c>
      <c r="H26" s="7">
        <v>100</v>
      </c>
      <c r="I26" s="7">
        <v>0</v>
      </c>
      <c r="J26" s="7">
        <v>0</v>
      </c>
      <c r="K26" s="7">
        <f t="shared" ref="K26:M28" si="4">B26+E26</f>
        <v>460</v>
      </c>
      <c r="L26" s="7">
        <f t="shared" si="4"/>
        <v>460</v>
      </c>
      <c r="M26" s="7">
        <f t="shared" si="4"/>
        <v>0</v>
      </c>
      <c r="N26" s="7">
        <v>100</v>
      </c>
    </row>
    <row r="27" spans="1:14">
      <c r="A27" s="9">
        <v>45953</v>
      </c>
      <c r="B27" s="7">
        <v>0</v>
      </c>
      <c r="C27" s="7">
        <v>0</v>
      </c>
      <c r="D27" s="7">
        <v>0</v>
      </c>
      <c r="E27" s="7">
        <v>0</v>
      </c>
      <c r="F27" s="7">
        <v>0</v>
      </c>
      <c r="G27" s="7">
        <v>0</v>
      </c>
      <c r="H27" s="7">
        <v>0</v>
      </c>
      <c r="I27" s="7">
        <v>0</v>
      </c>
      <c r="J27" s="7">
        <v>0</v>
      </c>
      <c r="K27" s="7">
        <f t="shared" si="4"/>
        <v>0</v>
      </c>
      <c r="L27" s="7">
        <f t="shared" si="4"/>
        <v>0</v>
      </c>
      <c r="M27" s="7">
        <f t="shared" si="4"/>
        <v>0</v>
      </c>
      <c r="N27" s="7">
        <v>0</v>
      </c>
    </row>
    <row r="28" spans="1:14">
      <c r="A28" s="9">
        <v>45954</v>
      </c>
      <c r="B28" s="7">
        <v>0</v>
      </c>
      <c r="C28" s="7">
        <v>0</v>
      </c>
      <c r="D28" s="7">
        <v>0</v>
      </c>
      <c r="E28" s="7">
        <v>80</v>
      </c>
      <c r="F28" s="7">
        <v>80</v>
      </c>
      <c r="G28" s="7">
        <v>0</v>
      </c>
      <c r="H28" s="7">
        <v>840</v>
      </c>
      <c r="I28" s="7">
        <v>0</v>
      </c>
      <c r="J28" s="7">
        <v>0</v>
      </c>
      <c r="K28" s="7">
        <f t="shared" si="4"/>
        <v>80</v>
      </c>
      <c r="L28" s="7">
        <f t="shared" si="4"/>
        <v>80</v>
      </c>
      <c r="M28" s="7">
        <f t="shared" si="4"/>
        <v>0</v>
      </c>
      <c r="N28" s="7">
        <v>840</v>
      </c>
    </row>
    <row r="29" spans="1:14">
      <c r="A29" s="9">
        <v>45955</v>
      </c>
      <c r="B29" s="7">
        <v>0</v>
      </c>
      <c r="C29" s="7">
        <v>0</v>
      </c>
      <c r="D29" s="7">
        <v>0</v>
      </c>
      <c r="E29" s="7">
        <v>0</v>
      </c>
      <c r="F29" s="7">
        <v>0</v>
      </c>
      <c r="G29" s="7">
        <v>0</v>
      </c>
      <c r="H29" s="7">
        <v>0</v>
      </c>
      <c r="I29" s="7">
        <v>0</v>
      </c>
      <c r="J29" s="7">
        <v>0</v>
      </c>
      <c r="K29" s="7">
        <f t="shared" ref="K29:K35" si="5">B29+E29</f>
        <v>0</v>
      </c>
      <c r="L29" s="7">
        <f t="shared" ref="L29:L35" si="6">C29+F29</f>
        <v>0</v>
      </c>
      <c r="M29" s="7">
        <f t="shared" ref="M29:M35" si="7">D29+G29</f>
        <v>0</v>
      </c>
      <c r="N29" s="7">
        <v>0</v>
      </c>
    </row>
    <row r="30" spans="1:14">
      <c r="A30" s="9">
        <v>45956</v>
      </c>
      <c r="B30" s="7">
        <v>0</v>
      </c>
      <c r="C30" s="7">
        <v>0</v>
      </c>
      <c r="D30" s="7">
        <v>0</v>
      </c>
      <c r="E30" s="7">
        <v>0</v>
      </c>
      <c r="F30" s="7">
        <v>0</v>
      </c>
      <c r="G30" s="7">
        <v>0</v>
      </c>
      <c r="H30" s="7">
        <v>0</v>
      </c>
      <c r="I30" s="7">
        <v>0</v>
      </c>
      <c r="J30" s="7">
        <v>0</v>
      </c>
      <c r="K30" s="7">
        <f t="shared" si="5"/>
        <v>0</v>
      </c>
      <c r="L30" s="7">
        <f t="shared" si="6"/>
        <v>0</v>
      </c>
      <c r="M30" s="7">
        <f t="shared" si="7"/>
        <v>0</v>
      </c>
      <c r="N30" s="7">
        <v>0</v>
      </c>
    </row>
    <row r="31" spans="1:14">
      <c r="A31" s="9">
        <v>45957</v>
      </c>
      <c r="B31" s="7">
        <v>0</v>
      </c>
      <c r="C31" s="7">
        <v>0</v>
      </c>
      <c r="D31" s="7">
        <v>0</v>
      </c>
      <c r="E31" s="7">
        <v>0</v>
      </c>
      <c r="F31" s="7">
        <v>0</v>
      </c>
      <c r="G31" s="7">
        <v>0</v>
      </c>
      <c r="H31" s="7">
        <v>940</v>
      </c>
      <c r="I31" s="7">
        <v>0</v>
      </c>
      <c r="J31" s="7">
        <v>0</v>
      </c>
      <c r="K31" s="7">
        <f t="shared" si="5"/>
        <v>0</v>
      </c>
      <c r="L31" s="7">
        <f t="shared" si="6"/>
        <v>0</v>
      </c>
      <c r="M31" s="7">
        <f t="shared" si="7"/>
        <v>0</v>
      </c>
      <c r="N31" s="7">
        <v>940</v>
      </c>
    </row>
    <row r="32" spans="1:14">
      <c r="A32" s="9">
        <v>45958</v>
      </c>
      <c r="B32" s="7">
        <v>240</v>
      </c>
      <c r="C32" s="7">
        <v>240</v>
      </c>
      <c r="D32" s="7">
        <v>0</v>
      </c>
      <c r="E32" s="7">
        <v>0</v>
      </c>
      <c r="F32" s="7">
        <v>0</v>
      </c>
      <c r="G32" s="7">
        <v>0</v>
      </c>
      <c r="I32" s="7">
        <v>0</v>
      </c>
      <c r="J32" s="7">
        <v>0</v>
      </c>
      <c r="K32" s="7">
        <f t="shared" si="5"/>
        <v>240</v>
      </c>
      <c r="L32" s="7">
        <f t="shared" si="6"/>
        <v>240</v>
      </c>
      <c r="M32" s="7">
        <f t="shared" si="7"/>
        <v>0</v>
      </c>
    </row>
    <row r="33" spans="1:13">
      <c r="A33" s="9">
        <v>45959</v>
      </c>
      <c r="B33" s="7">
        <v>500</v>
      </c>
      <c r="C33" s="7">
        <v>500</v>
      </c>
      <c r="D33" s="7">
        <v>0</v>
      </c>
      <c r="E33" s="7">
        <v>320</v>
      </c>
      <c r="F33" s="7">
        <v>320</v>
      </c>
      <c r="G33" s="7">
        <v>0</v>
      </c>
      <c r="I33" s="7">
        <v>0</v>
      </c>
      <c r="J33" s="7">
        <v>0</v>
      </c>
      <c r="K33" s="7">
        <f t="shared" si="5"/>
        <v>820</v>
      </c>
      <c r="L33" s="7">
        <f t="shared" si="6"/>
        <v>820</v>
      </c>
      <c r="M33" s="7">
        <f t="shared" si="7"/>
        <v>0</v>
      </c>
    </row>
    <row r="34" spans="1:13">
      <c r="A34" s="9">
        <v>45960</v>
      </c>
      <c r="B34" s="7">
        <v>1700</v>
      </c>
      <c r="C34" s="7">
        <v>1700</v>
      </c>
      <c r="D34" s="7">
        <v>0</v>
      </c>
      <c r="E34" s="7">
        <v>0</v>
      </c>
      <c r="F34" s="7">
        <v>0</v>
      </c>
      <c r="G34" s="7">
        <v>0</v>
      </c>
      <c r="I34" s="7">
        <v>0</v>
      </c>
      <c r="J34" s="7">
        <v>0</v>
      </c>
      <c r="K34" s="7">
        <f t="shared" si="5"/>
        <v>1700</v>
      </c>
      <c r="L34" s="7">
        <f t="shared" si="6"/>
        <v>1700</v>
      </c>
      <c r="M34" s="7">
        <f t="shared" si="7"/>
        <v>0</v>
      </c>
    </row>
    <row r="35" spans="1:13">
      <c r="A35" s="9">
        <v>45961</v>
      </c>
      <c r="B35" s="7">
        <v>1260</v>
      </c>
      <c r="C35" s="7">
        <v>1260</v>
      </c>
      <c r="D35" s="7">
        <v>0</v>
      </c>
      <c r="E35" s="7">
        <v>80</v>
      </c>
      <c r="F35" s="7">
        <v>80</v>
      </c>
      <c r="G35" s="7">
        <v>0</v>
      </c>
      <c r="I35" s="7">
        <v>0</v>
      </c>
      <c r="J35" s="7">
        <v>0</v>
      </c>
      <c r="K35" s="7">
        <f t="shared" si="5"/>
        <v>1340</v>
      </c>
      <c r="L35" s="7">
        <f t="shared" si="6"/>
        <v>1340</v>
      </c>
      <c r="M35" s="7">
        <f t="shared" si="7"/>
        <v>0</v>
      </c>
    </row>
  </sheetData>
  <mergeCells count="6">
    <mergeCell ref="H2:J2"/>
    <mergeCell ref="A1:Q1"/>
    <mergeCell ref="A2:A3"/>
    <mergeCell ref="B2:D2"/>
    <mergeCell ref="K2:M2"/>
    <mergeCell ref="N2:N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62F20-DAB0-4F2F-9D96-5DFBAAA22CF8}">
  <dimension ref="A1:E34"/>
  <sheetViews>
    <sheetView topLeftCell="A11" workbookViewId="0">
      <selection activeCell="F13" sqref="F13"/>
    </sheetView>
  </sheetViews>
  <sheetFormatPr defaultRowHeight="14.4"/>
  <cols>
    <col min="1" max="1" width="10.33203125" bestFit="1" customWidth="1"/>
    <col min="2" max="3" width="12.6640625" bestFit="1" customWidth="1"/>
    <col min="4" max="4" width="12.6640625" customWidth="1"/>
    <col min="5" max="5" width="13.109375" bestFit="1" customWidth="1"/>
  </cols>
  <sheetData>
    <row r="1" spans="1:5" ht="15" thickBot="1">
      <c r="A1" s="210" t="s">
        <v>10</v>
      </c>
      <c r="B1" s="208" t="s">
        <v>965</v>
      </c>
      <c r="C1" s="209"/>
      <c r="D1" s="106" t="s">
        <v>966</v>
      </c>
      <c r="E1" s="210" t="s">
        <v>12</v>
      </c>
    </row>
    <row r="2" spans="1:5" ht="25.8" customHeight="1" thickBot="1">
      <c r="A2" s="211"/>
      <c r="B2" s="109" t="s">
        <v>8</v>
      </c>
      <c r="C2" s="109" t="s">
        <v>9</v>
      </c>
      <c r="D2" s="109" t="s">
        <v>706</v>
      </c>
      <c r="E2" s="211"/>
    </row>
    <row r="3" spans="1:5" ht="25.8" customHeight="1" thickBot="1">
      <c r="A3" s="212"/>
      <c r="B3" s="109" t="s">
        <v>11</v>
      </c>
      <c r="C3" s="109" t="s">
        <v>11</v>
      </c>
      <c r="D3" s="109" t="s">
        <v>11</v>
      </c>
      <c r="E3" s="212"/>
    </row>
    <row r="4" spans="1:5">
      <c r="A4" s="105">
        <v>45931</v>
      </c>
      <c r="B4" s="107">
        <v>3640</v>
      </c>
      <c r="C4" s="107">
        <v>1460</v>
      </c>
      <c r="D4" s="108">
        <v>880</v>
      </c>
      <c r="E4" s="107">
        <f t="shared" ref="E4:E23" si="0">C4+B4</f>
        <v>5100</v>
      </c>
    </row>
    <row r="5" spans="1:5">
      <c r="A5" s="9">
        <v>45932</v>
      </c>
      <c r="B5" s="7">
        <v>1700</v>
      </c>
      <c r="C5" s="7">
        <v>1660</v>
      </c>
      <c r="D5" s="102">
        <v>740</v>
      </c>
      <c r="E5" s="7">
        <f t="shared" si="0"/>
        <v>3360</v>
      </c>
    </row>
    <row r="6" spans="1:5">
      <c r="A6" s="9">
        <v>45933</v>
      </c>
      <c r="B6" s="7">
        <v>1700</v>
      </c>
      <c r="C6" s="7">
        <v>2400</v>
      </c>
      <c r="D6" s="102">
        <v>800</v>
      </c>
      <c r="E6" s="7">
        <f t="shared" si="0"/>
        <v>4100</v>
      </c>
    </row>
    <row r="7" spans="1:5">
      <c r="A7" s="9">
        <v>45934</v>
      </c>
      <c r="B7" s="7">
        <v>1440</v>
      </c>
      <c r="C7" s="7">
        <v>1940</v>
      </c>
      <c r="D7" s="102">
        <v>1440</v>
      </c>
      <c r="E7" s="7">
        <f t="shared" si="0"/>
        <v>3380</v>
      </c>
    </row>
    <row r="8" spans="1:5">
      <c r="A8" s="8">
        <v>45935</v>
      </c>
      <c r="B8" s="7">
        <v>2440</v>
      </c>
      <c r="C8" s="7">
        <v>1240</v>
      </c>
      <c r="D8" s="102">
        <v>700</v>
      </c>
      <c r="E8" s="7">
        <f t="shared" si="0"/>
        <v>3680</v>
      </c>
    </row>
    <row r="9" spans="1:5">
      <c r="A9" s="8">
        <v>45936</v>
      </c>
      <c r="B9" s="7">
        <v>1600</v>
      </c>
      <c r="C9" s="7">
        <v>2140</v>
      </c>
      <c r="D9" s="102">
        <v>2160</v>
      </c>
      <c r="E9" s="7">
        <f t="shared" si="0"/>
        <v>3740</v>
      </c>
    </row>
    <row r="10" spans="1:5">
      <c r="A10" s="8">
        <v>45937</v>
      </c>
      <c r="B10" s="7">
        <v>1600</v>
      </c>
      <c r="C10" s="7">
        <v>900</v>
      </c>
      <c r="D10" s="102">
        <v>660</v>
      </c>
      <c r="E10" s="7">
        <f t="shared" si="0"/>
        <v>2500</v>
      </c>
    </row>
    <row r="11" spans="1:5">
      <c r="A11" s="8">
        <v>45938</v>
      </c>
      <c r="B11" s="7">
        <v>1700</v>
      </c>
      <c r="C11" s="7">
        <v>1500</v>
      </c>
      <c r="D11" s="102">
        <v>480</v>
      </c>
      <c r="E11" s="7">
        <f t="shared" si="0"/>
        <v>3200</v>
      </c>
    </row>
    <row r="12" spans="1:5">
      <c r="A12" s="8">
        <v>45939</v>
      </c>
      <c r="B12" s="7">
        <v>2340</v>
      </c>
      <c r="C12" s="7">
        <v>220</v>
      </c>
      <c r="D12" s="102">
        <v>1180</v>
      </c>
      <c r="E12" s="7">
        <f t="shared" si="0"/>
        <v>2560</v>
      </c>
    </row>
    <row r="13" spans="1:5">
      <c r="A13" s="8">
        <v>45940</v>
      </c>
      <c r="B13" s="7">
        <v>1760</v>
      </c>
      <c r="C13" s="7">
        <v>380</v>
      </c>
      <c r="D13" s="102">
        <v>520</v>
      </c>
      <c r="E13" s="7">
        <f t="shared" si="0"/>
        <v>2140</v>
      </c>
    </row>
    <row r="14" spans="1:5">
      <c r="A14" s="8">
        <v>45941</v>
      </c>
      <c r="B14" s="7">
        <v>0</v>
      </c>
      <c r="C14" s="7">
        <v>180</v>
      </c>
      <c r="D14" s="102">
        <v>660</v>
      </c>
      <c r="E14" s="7">
        <f t="shared" si="0"/>
        <v>180</v>
      </c>
    </row>
    <row r="15" spans="1:5">
      <c r="A15" s="8">
        <v>45942</v>
      </c>
      <c r="B15" s="7">
        <v>500</v>
      </c>
      <c r="C15" s="7">
        <v>0</v>
      </c>
      <c r="D15" s="104">
        <v>0</v>
      </c>
      <c r="E15" s="7">
        <f t="shared" si="0"/>
        <v>500</v>
      </c>
    </row>
    <row r="16" spans="1:5">
      <c r="A16" s="8">
        <v>45943</v>
      </c>
      <c r="B16" s="7">
        <v>1360</v>
      </c>
      <c r="C16" s="7">
        <v>0</v>
      </c>
      <c r="D16" s="103">
        <v>400</v>
      </c>
      <c r="E16" s="7">
        <f t="shared" si="0"/>
        <v>1360</v>
      </c>
    </row>
    <row r="17" spans="1:5">
      <c r="A17" s="8">
        <v>45944</v>
      </c>
      <c r="B17" s="7">
        <v>780</v>
      </c>
      <c r="C17" s="7">
        <v>940</v>
      </c>
      <c r="D17" s="103">
        <v>640</v>
      </c>
      <c r="E17" s="7">
        <f t="shared" si="0"/>
        <v>1720</v>
      </c>
    </row>
    <row r="18" spans="1:5">
      <c r="A18" s="8">
        <v>45945</v>
      </c>
      <c r="B18" s="7">
        <v>1180</v>
      </c>
      <c r="C18" s="7">
        <v>300</v>
      </c>
      <c r="D18" s="102">
        <v>0</v>
      </c>
      <c r="E18" s="7">
        <f t="shared" si="0"/>
        <v>1480</v>
      </c>
    </row>
    <row r="19" spans="1:5">
      <c r="A19" s="8">
        <v>45946</v>
      </c>
      <c r="B19" s="7">
        <v>400</v>
      </c>
      <c r="C19" s="7">
        <v>240</v>
      </c>
      <c r="D19" s="102">
        <v>100</v>
      </c>
      <c r="E19" s="7">
        <f t="shared" si="0"/>
        <v>640</v>
      </c>
    </row>
    <row r="20" spans="1:5">
      <c r="A20" s="8">
        <v>45947</v>
      </c>
      <c r="B20" s="7">
        <v>660</v>
      </c>
      <c r="C20" s="7">
        <v>120</v>
      </c>
      <c r="D20" s="102">
        <v>2840</v>
      </c>
      <c r="E20" s="7">
        <f t="shared" si="0"/>
        <v>780</v>
      </c>
    </row>
    <row r="21" spans="1:5">
      <c r="A21" s="8">
        <v>45948</v>
      </c>
      <c r="B21" s="7">
        <v>720</v>
      </c>
      <c r="C21" s="7">
        <v>0</v>
      </c>
      <c r="D21" s="102">
        <v>1140</v>
      </c>
      <c r="E21" s="7">
        <f t="shared" si="0"/>
        <v>720</v>
      </c>
    </row>
    <row r="22" spans="1:5">
      <c r="A22" s="8">
        <v>45949</v>
      </c>
      <c r="B22" s="7">
        <v>460</v>
      </c>
      <c r="C22" s="7">
        <v>0</v>
      </c>
      <c r="D22" s="102">
        <v>0</v>
      </c>
      <c r="E22" s="7">
        <f t="shared" si="0"/>
        <v>460</v>
      </c>
    </row>
    <row r="23" spans="1:5">
      <c r="A23" s="8">
        <v>45950</v>
      </c>
      <c r="B23" s="7">
        <v>60</v>
      </c>
      <c r="C23" s="7">
        <v>0</v>
      </c>
      <c r="D23" s="102">
        <v>0</v>
      </c>
      <c r="E23" s="7">
        <f t="shared" si="0"/>
        <v>60</v>
      </c>
    </row>
    <row r="24" spans="1:5">
      <c r="A24" s="8">
        <v>45951</v>
      </c>
      <c r="B24" s="7">
        <v>0</v>
      </c>
      <c r="C24" s="7">
        <v>0</v>
      </c>
      <c r="D24" s="102">
        <v>100</v>
      </c>
      <c r="E24" s="7">
        <f t="shared" ref="E24:E32" si="1">C24+B24</f>
        <v>0</v>
      </c>
    </row>
    <row r="25" spans="1:5">
      <c r="A25" s="8">
        <v>45952</v>
      </c>
      <c r="B25" s="7">
        <v>460</v>
      </c>
      <c r="C25" s="7">
        <v>0</v>
      </c>
      <c r="D25" s="102">
        <v>100</v>
      </c>
      <c r="E25" s="7">
        <f t="shared" si="1"/>
        <v>460</v>
      </c>
    </row>
    <row r="26" spans="1:5">
      <c r="A26" s="8">
        <v>45953</v>
      </c>
      <c r="B26" s="7">
        <v>0</v>
      </c>
      <c r="C26" s="7">
        <v>0</v>
      </c>
      <c r="D26" s="7">
        <v>0</v>
      </c>
      <c r="E26" s="7">
        <f t="shared" si="1"/>
        <v>0</v>
      </c>
    </row>
    <row r="27" spans="1:5">
      <c r="A27" s="8">
        <v>45954</v>
      </c>
      <c r="B27" s="7">
        <v>0</v>
      </c>
      <c r="C27" s="7">
        <v>80</v>
      </c>
      <c r="D27" s="7">
        <v>0</v>
      </c>
      <c r="E27" s="7">
        <f t="shared" si="1"/>
        <v>80</v>
      </c>
    </row>
    <row r="28" spans="1:5">
      <c r="A28" s="8">
        <v>45955</v>
      </c>
      <c r="B28" s="7">
        <v>0</v>
      </c>
      <c r="C28" s="7">
        <v>0</v>
      </c>
      <c r="D28" s="7">
        <v>0</v>
      </c>
      <c r="E28" s="7">
        <f t="shared" si="1"/>
        <v>0</v>
      </c>
    </row>
    <row r="29" spans="1:5">
      <c r="A29" s="8">
        <v>45956</v>
      </c>
      <c r="B29" s="7">
        <v>0</v>
      </c>
      <c r="C29" s="7">
        <v>0</v>
      </c>
      <c r="D29" s="7">
        <v>0</v>
      </c>
      <c r="E29" s="7">
        <f t="shared" si="1"/>
        <v>0</v>
      </c>
    </row>
    <row r="30" spans="1:5">
      <c r="A30" s="8">
        <v>45957</v>
      </c>
      <c r="B30" s="7">
        <v>0</v>
      </c>
      <c r="C30" s="7">
        <v>0</v>
      </c>
      <c r="D30" s="7">
        <v>0</v>
      </c>
      <c r="E30" s="7">
        <f t="shared" si="1"/>
        <v>0</v>
      </c>
    </row>
    <row r="31" spans="1:5">
      <c r="A31" s="8">
        <v>45958</v>
      </c>
      <c r="B31" s="7">
        <v>200</v>
      </c>
      <c r="C31" s="7">
        <v>0</v>
      </c>
      <c r="D31" s="7">
        <v>0</v>
      </c>
      <c r="E31" s="7">
        <f t="shared" si="1"/>
        <v>200</v>
      </c>
    </row>
    <row r="32" spans="1:5">
      <c r="A32" s="8">
        <v>45959</v>
      </c>
      <c r="B32" s="7">
        <v>540</v>
      </c>
      <c r="C32" s="7">
        <v>320</v>
      </c>
      <c r="D32" s="7">
        <v>0</v>
      </c>
      <c r="E32" s="7">
        <f t="shared" si="1"/>
        <v>860</v>
      </c>
    </row>
    <row r="33" spans="2:4">
      <c r="B33" s="12"/>
      <c r="C33" s="12"/>
      <c r="D33" s="100"/>
    </row>
    <row r="34" spans="2:4">
      <c r="B34" s="12"/>
      <c r="C34" s="12"/>
      <c r="D34" s="100"/>
    </row>
  </sheetData>
  <mergeCells count="3">
    <mergeCell ref="B1:C1"/>
    <mergeCell ref="A1:A3"/>
    <mergeCell ref="E1:E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963BD7-71BE-43BB-A427-1063531007A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Uttarakhand dfr</vt:lpstr>
      <vt:lpstr>DFR_Clean</vt:lpstr>
      <vt:lpstr>site_master</vt:lpstr>
      <vt:lpstr>Site_master clean</vt:lpstr>
      <vt:lpstr>DASHBOARD 2</vt:lpstr>
      <vt:lpstr>Unmapped Records by IE</vt:lpstr>
      <vt:lpstr>Excel rename</vt:lpstr>
      <vt:lpstr>Tech pivot</vt:lpstr>
      <vt:lpstr>TECH_summary</vt:lpstr>
      <vt:lpstr>Unmapped trt sites</vt:lpstr>
      <vt:lpstr>Unmapped trt sites unique</vt:lpstr>
      <vt:lpstr>CMP summary</vt:lpstr>
      <vt:lpstr>cmp_tech_summary Pivot</vt:lpstr>
      <vt:lpstr>IE wise filling qty pivot </vt:lpstr>
      <vt:lpstr>PFC DASHBOARD</vt:lpstr>
      <vt:lpstr>Cluster pv</vt:lpstr>
      <vt:lpstr>Vehicle pv</vt:lpstr>
      <vt:lpstr>INFRA PV</vt:lpstr>
      <vt:lpstr>TOwer pv</vt:lpstr>
      <vt:lpstr>Summary of filling</vt:lpstr>
      <vt:lpstr>Swapping</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918279656051</dc:creator>
  <cp:lastModifiedBy>ADNAN AHMAD</cp:lastModifiedBy>
  <dcterms:created xsi:type="dcterms:W3CDTF">2025-10-02T02:57:30Z</dcterms:created>
  <dcterms:modified xsi:type="dcterms:W3CDTF">2026-09-17T09:46:24Z</dcterms:modified>
</cp:coreProperties>
</file>